
<file path=[Content_Types].xml><?xml version="1.0" encoding="utf-8"?>
<Types xmlns="http://schemas.openxmlformats.org/package/2006/content-types">
  <Default Extension="img" ContentType="image/pn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codeName="ThisWorkbook" defaultThemeVersion="166925"/>
  <mc:AlternateContent xmlns:mc="http://schemas.openxmlformats.org/markup-compatibility/2006">
    <mc:Choice Requires="x15">
      <x15ac:absPath xmlns:x15ac="http://schemas.microsoft.com/office/spreadsheetml/2010/11/ac" url="/Users/anastasiakeeney/Desktop/"/>
    </mc:Choice>
  </mc:AlternateContent>
  <xr:revisionPtr revIDLastSave="0" documentId="8_{FFBC6BA5-E436-5F42-A6A9-1B4AA67E603D}" xr6:coauthVersionLast="46" xr6:coauthVersionMax="46" xr10:uidLastSave="{00000000-0000-0000-0000-000000000000}"/>
  <workbookProtection workbookAlgorithmName="SHA-512" workbookHashValue="oQ1SYjZ7YMtpZb3b/Z1BTaE8pnid+2xFi63g69AMdBLrNsf780SHlmvZ7RsLBOzMBME0hO5Wf0VK+yBGLcDxUw==" workbookSaltValue="4JxIFwcFYiQnr7wtFotGMw==" workbookSpinCount="100000" lockStructure="1"/>
  <bookViews>
    <workbookView xWindow="0" yWindow="500" windowWidth="25600" windowHeight="14380" xr2:uid="{101CDF46-F2CA-0C44-8DC0-3A05894245D3}"/>
  </bookViews>
  <sheets>
    <sheet name="ARK Disclosure" sheetId="10" r:id="rId1"/>
    <sheet name="Table of Contents" sheetId="9" r:id="rId2"/>
    <sheet name="Tesla Valuation" sheetId="3" r:id="rId3"/>
    <sheet name="Valuation ASP Tables" sheetId="4" r:id="rId4"/>
    <sheet name="Monte Carlo Inputs" sheetId="5" r:id="rId5"/>
    <sheet name="Monte Carlo ASP Tables" sheetId="8" r:id="rId6"/>
    <sheet name="Monte Carlo Valuation" sheetId="7" r:id="rId7"/>
    <sheet name="Monte Carlo Simulations" sheetId="13" r:id="rId8"/>
    <sheet name="Example 5,000 Simulations" sheetId="11" r:id="rId9"/>
  </sheets>
  <externalReferences>
    <externalReference r:id="rId10"/>
  </externalReferences>
  <definedNames>
    <definedName name="_xlchart.v1.0" hidden="1">'Monte Carlo Simulations'!$S$4</definedName>
    <definedName name="_xlchart.v1.1" hidden="1">'Monte Carlo Simulations'!$S$5:$S$5004</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44165.9110648148</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Penetration">OFFSET([1]S_Curve!$B$11,0,0,COUNTA([1]S_Curve!$B$11:$B$110),1)</definedName>
    <definedName name="Saturation">OFFSET([1]S_Curve!$C$11,0,0,COUNTA([1]S_Curve!$C$11:$C$110),1)</definedName>
    <definedName name="Year">OFFSET([1]S_Curve!$A$11,0,0,COUNTA([1]S_Curve!$A$11:$A$110),1)</definedName>
  </definedNames>
  <calcPr calcId="191028" calcMode="autoNoTable"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6" i="3" l="1"/>
  <c r="H15" i="3"/>
  <c r="H14" i="3"/>
  <c r="H13" i="3"/>
  <c r="H12" i="3"/>
  <c r="B132" i="3"/>
  <c r="B131" i="3"/>
  <c r="B139" i="3"/>
  <c r="B19" i="8" l="1"/>
  <c r="H142" i="3"/>
  <c r="H141" i="3"/>
  <c r="H126" i="3"/>
  <c r="H67" i="3"/>
  <c r="C134" i="3"/>
  <c r="G84" i="3" l="1"/>
  <c r="H84" i="3"/>
  <c r="A6" i="13"/>
  <c r="A7" i="13" s="1"/>
  <c r="A8" i="13" s="1"/>
  <c r="H115" i="3"/>
  <c r="C64" i="3"/>
  <c r="C78" i="3"/>
  <c r="C75" i="3"/>
  <c r="C72" i="3"/>
  <c r="C65" i="3"/>
  <c r="C130" i="3"/>
  <c r="C71" i="3"/>
  <c r="C66" i="3"/>
  <c r="C68" i="3"/>
  <c r="C69" i="3"/>
  <c r="C67" i="3"/>
  <c r="C145" i="7"/>
  <c r="C144" i="7" s="1"/>
  <c r="C143" i="7" s="1"/>
  <c r="D67" i="3"/>
  <c r="C130" i="7"/>
  <c r="C134" i="7"/>
  <c r="C135" i="7"/>
  <c r="C113" i="7"/>
  <c r="C78" i="7"/>
  <c r="C79" i="7"/>
  <c r="C80" i="7"/>
  <c r="C81" i="7"/>
  <c r="C83" i="7"/>
  <c r="C107" i="7"/>
  <c r="C108" i="7"/>
  <c r="C73" i="7"/>
  <c r="C74" i="7"/>
  <c r="C75" i="7"/>
  <c r="C76" i="7"/>
  <c r="C63" i="7"/>
  <c r="C64" i="7"/>
  <c r="C65" i="7"/>
  <c r="C68" i="7"/>
  <c r="C69" i="7"/>
  <c r="C59" i="7"/>
  <c r="C58" i="7"/>
  <c r="C56" i="7"/>
  <c r="C54" i="7"/>
  <c r="C53" i="7"/>
  <c r="C80" i="3"/>
  <c r="C138" i="3"/>
  <c r="H145" i="3"/>
  <c r="C62" i="3"/>
  <c r="C62" i="7" s="1"/>
  <c r="C107" i="3"/>
  <c r="H111" i="3"/>
  <c r="G126" i="3"/>
  <c r="F126" i="3" s="1"/>
  <c r="E126" i="3" s="1"/>
  <c r="D126" i="3" s="1"/>
  <c r="C126" i="3" s="1"/>
  <c r="G95" i="7"/>
  <c r="H95" i="7" s="1"/>
  <c r="G78" i="7"/>
  <c r="F78" i="7" s="1"/>
  <c r="E78" i="7" s="1"/>
  <c r="D78" i="7" s="1"/>
  <c r="G78" i="3"/>
  <c r="F78" i="3" s="1"/>
  <c r="E78" i="3" s="1"/>
  <c r="D78" i="3" s="1"/>
  <c r="A9" i="13" l="1"/>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A97" i="13" s="1"/>
  <c r="A98" i="13" s="1"/>
  <c r="A99" i="13" s="1"/>
  <c r="A100" i="13" s="1"/>
  <c r="A101" i="13" s="1"/>
  <c r="A102" i="13" s="1"/>
  <c r="A103" i="13" s="1"/>
  <c r="A104" i="13" s="1"/>
  <c r="A105" i="13" s="1"/>
  <c r="A106" i="13" s="1"/>
  <c r="A107" i="13" s="1"/>
  <c r="A108" i="13" s="1"/>
  <c r="A109" i="13" s="1"/>
  <c r="A110" i="13" s="1"/>
  <c r="A111" i="13" s="1"/>
  <c r="A112" i="13" s="1"/>
  <c r="A113" i="13" s="1"/>
  <c r="A114" i="13" s="1"/>
  <c r="A115" i="13" s="1"/>
  <c r="A116" i="13" s="1"/>
  <c r="A117" i="13" s="1"/>
  <c r="A118" i="13" s="1"/>
  <c r="A119" i="13" s="1"/>
  <c r="A120" i="13" s="1"/>
  <c r="A121" i="13" s="1"/>
  <c r="A122" i="13" s="1"/>
  <c r="A123" i="13" s="1"/>
  <c r="A124" i="13" s="1"/>
  <c r="A125" i="13" s="1"/>
  <c r="A126" i="13" s="1"/>
  <c r="A127" i="13" s="1"/>
  <c r="A128" i="13" s="1"/>
  <c r="A129" i="13" s="1"/>
  <c r="A130" i="13" s="1"/>
  <c r="A131" i="13" s="1"/>
  <c r="A132" i="13" s="1"/>
  <c r="A133" i="13" s="1"/>
  <c r="A134" i="13" s="1"/>
  <c r="A135" i="13" s="1"/>
  <c r="A136" i="13" s="1"/>
  <c r="A137" i="13" s="1"/>
  <c r="A138" i="13" s="1"/>
  <c r="A139" i="13" s="1"/>
  <c r="A140" i="13" s="1"/>
  <c r="A141" i="13" s="1"/>
  <c r="A142" i="13" s="1"/>
  <c r="A143" i="13" s="1"/>
  <c r="A144" i="13" s="1"/>
  <c r="A145" i="13" s="1"/>
  <c r="A146" i="13" s="1"/>
  <c r="A147" i="13" s="1"/>
  <c r="A148" i="13" s="1"/>
  <c r="A149" i="13" s="1"/>
  <c r="A150" i="13" s="1"/>
  <c r="A151" i="13" s="1"/>
  <c r="A152" i="13" s="1"/>
  <c r="A153" i="13" s="1"/>
  <c r="A154" i="13" s="1"/>
  <c r="A155" i="13" s="1"/>
  <c r="A156" i="13" s="1"/>
  <c r="A157" i="13" s="1"/>
  <c r="A158" i="13" s="1"/>
  <c r="A159" i="13" s="1"/>
  <c r="A160" i="13" s="1"/>
  <c r="A161" i="13" s="1"/>
  <c r="A162" i="13" s="1"/>
  <c r="A163" i="13" s="1"/>
  <c r="A164" i="13" s="1"/>
  <c r="A165" i="13" s="1"/>
  <c r="A166" i="13" s="1"/>
  <c r="A167" i="13" s="1"/>
  <c r="A168" i="13" s="1"/>
  <c r="A169" i="13" s="1"/>
  <c r="A170" i="13" s="1"/>
  <c r="A171" i="13" s="1"/>
  <c r="A172" i="13" s="1"/>
  <c r="A173" i="13" s="1"/>
  <c r="A174" i="13" s="1"/>
  <c r="A175" i="13" s="1"/>
  <c r="A176" i="13" s="1"/>
  <c r="A177" i="13" s="1"/>
  <c r="A178" i="13" s="1"/>
  <c r="A179" i="13" s="1"/>
  <c r="A180" i="13" s="1"/>
  <c r="A181" i="13" s="1"/>
  <c r="A182" i="13" s="1"/>
  <c r="A183" i="13" s="1"/>
  <c r="A184" i="13" s="1"/>
  <c r="A185" i="13" s="1"/>
  <c r="A186" i="13" s="1"/>
  <c r="A187" i="13" s="1"/>
  <c r="A188" i="13" s="1"/>
  <c r="A189" i="13" s="1"/>
  <c r="A190" i="13" s="1"/>
  <c r="A191" i="13" s="1"/>
  <c r="A192" i="13" s="1"/>
  <c r="A193" i="13" s="1"/>
  <c r="A194" i="13" s="1"/>
  <c r="A195" i="13" s="1"/>
  <c r="A196" i="13" s="1"/>
  <c r="A197" i="13" s="1"/>
  <c r="A198" i="13" s="1"/>
  <c r="A199" i="13" s="1"/>
  <c r="A200" i="13" s="1"/>
  <c r="A201" i="13" s="1"/>
  <c r="A202" i="13" s="1"/>
  <c r="A203" i="13" s="1"/>
  <c r="A204" i="13" s="1"/>
  <c r="A205" i="13" s="1"/>
  <c r="A206" i="13" s="1"/>
  <c r="A207" i="13" s="1"/>
  <c r="A208" i="13" s="1"/>
  <c r="A209" i="13" s="1"/>
  <c r="A210" i="13" s="1"/>
  <c r="A211" i="13" s="1"/>
  <c r="A212" i="13" s="1"/>
  <c r="A213" i="13" s="1"/>
  <c r="A214" i="13" s="1"/>
  <c r="A215" i="13" s="1"/>
  <c r="A216" i="13" s="1"/>
  <c r="A217" i="13" s="1"/>
  <c r="A218" i="13" s="1"/>
  <c r="A219" i="13" s="1"/>
  <c r="A220" i="13" s="1"/>
  <c r="A221" i="13" s="1"/>
  <c r="A222" i="13" s="1"/>
  <c r="A223" i="13" s="1"/>
  <c r="A224" i="13" s="1"/>
  <c r="A225" i="13" s="1"/>
  <c r="A226" i="13" s="1"/>
  <c r="A227" i="13" s="1"/>
  <c r="A228" i="13" s="1"/>
  <c r="A229" i="13" s="1"/>
  <c r="A230" i="13" s="1"/>
  <c r="A231" i="13" s="1"/>
  <c r="A232" i="13" s="1"/>
  <c r="A233" i="13" s="1"/>
  <c r="A234" i="13" s="1"/>
  <c r="A235" i="13" s="1"/>
  <c r="A236" i="13" s="1"/>
  <c r="A237" i="13" s="1"/>
  <c r="A238" i="13" s="1"/>
  <c r="A239" i="13" s="1"/>
  <c r="A240" i="13" s="1"/>
  <c r="A241" i="13" s="1"/>
  <c r="A242" i="13" s="1"/>
  <c r="A243" i="13" s="1"/>
  <c r="A244" i="13" s="1"/>
  <c r="A245" i="13" s="1"/>
  <c r="A246" i="13" s="1"/>
  <c r="A247" i="13" s="1"/>
  <c r="A248" i="13" s="1"/>
  <c r="A249" i="13" s="1"/>
  <c r="A250" i="13" s="1"/>
  <c r="A251" i="13" s="1"/>
  <c r="A252" i="13" s="1"/>
  <c r="A253" i="13" s="1"/>
  <c r="A254" i="13" s="1"/>
  <c r="A255" i="13" s="1"/>
  <c r="A256" i="13" s="1"/>
  <c r="A257" i="13" s="1"/>
  <c r="A258" i="13" s="1"/>
  <c r="A259" i="13" s="1"/>
  <c r="A260" i="13" s="1"/>
  <c r="A261" i="13" s="1"/>
  <c r="A262" i="13" s="1"/>
  <c r="A263" i="13" s="1"/>
  <c r="A264" i="13" s="1"/>
  <c r="A265" i="13" s="1"/>
  <c r="A266" i="13" s="1"/>
  <c r="A267" i="13" s="1"/>
  <c r="A268" i="13" s="1"/>
  <c r="A269" i="13" s="1"/>
  <c r="A270" i="13" s="1"/>
  <c r="A271" i="13" s="1"/>
  <c r="A272" i="13" s="1"/>
  <c r="A273" i="13" s="1"/>
  <c r="A274" i="13" s="1"/>
  <c r="A275" i="13" s="1"/>
  <c r="A276" i="13" s="1"/>
  <c r="A277" i="13" s="1"/>
  <c r="A278" i="13" s="1"/>
  <c r="A279" i="13" s="1"/>
  <c r="A280" i="13" s="1"/>
  <c r="A281" i="13" s="1"/>
  <c r="A282" i="13" s="1"/>
  <c r="A283" i="13" s="1"/>
  <c r="A284" i="13" s="1"/>
  <c r="A285" i="13" s="1"/>
  <c r="A286" i="13" s="1"/>
  <c r="A287" i="13" s="1"/>
  <c r="A288" i="13" s="1"/>
  <c r="A289" i="13" s="1"/>
  <c r="A290" i="13" s="1"/>
  <c r="A291" i="13" s="1"/>
  <c r="A292" i="13" s="1"/>
  <c r="A293" i="13" s="1"/>
  <c r="A294" i="13" s="1"/>
  <c r="A295" i="13" s="1"/>
  <c r="A296" i="13" s="1"/>
  <c r="A297" i="13" s="1"/>
  <c r="A298" i="13" s="1"/>
  <c r="A299" i="13" s="1"/>
  <c r="A300" i="13" s="1"/>
  <c r="A301" i="13" s="1"/>
  <c r="A302" i="13" s="1"/>
  <c r="A303" i="13" s="1"/>
  <c r="A304" i="13" s="1"/>
  <c r="A305" i="13" s="1"/>
  <c r="A306" i="13" s="1"/>
  <c r="A307" i="13" s="1"/>
  <c r="A308" i="13" s="1"/>
  <c r="A309" i="13" s="1"/>
  <c r="A310" i="13" s="1"/>
  <c r="A311" i="13" s="1"/>
  <c r="A312" i="13" s="1"/>
  <c r="A313" i="13" s="1"/>
  <c r="A314" i="13" s="1"/>
  <c r="A315" i="13" s="1"/>
  <c r="A316" i="13" s="1"/>
  <c r="A317" i="13" s="1"/>
  <c r="A318" i="13" s="1"/>
  <c r="A319" i="13" s="1"/>
  <c r="A320" i="13" s="1"/>
  <c r="A321" i="13" s="1"/>
  <c r="A322" i="13" s="1"/>
  <c r="A323" i="13" s="1"/>
  <c r="A324" i="13" s="1"/>
  <c r="A325" i="13" s="1"/>
  <c r="A326" i="13" s="1"/>
  <c r="A327" i="13" s="1"/>
  <c r="A328" i="13" s="1"/>
  <c r="A329" i="13" s="1"/>
  <c r="A330" i="13" s="1"/>
  <c r="A331" i="13" s="1"/>
  <c r="A332" i="13" s="1"/>
  <c r="A333" i="13" s="1"/>
  <c r="A334" i="13" s="1"/>
  <c r="A335" i="13" s="1"/>
  <c r="A336" i="13" s="1"/>
  <c r="A337" i="13" s="1"/>
  <c r="A338" i="13" s="1"/>
  <c r="A339" i="13" s="1"/>
  <c r="A340" i="13" s="1"/>
  <c r="A341" i="13" s="1"/>
  <c r="A342" i="13" s="1"/>
  <c r="A343" i="13" s="1"/>
  <c r="A344" i="13" s="1"/>
  <c r="A345" i="13" s="1"/>
  <c r="A346" i="13" s="1"/>
  <c r="A347" i="13" s="1"/>
  <c r="A348" i="13" s="1"/>
  <c r="A349" i="13" s="1"/>
  <c r="A350" i="13" s="1"/>
  <c r="A351" i="13" s="1"/>
  <c r="A352" i="13" s="1"/>
  <c r="A353" i="13" s="1"/>
  <c r="A354" i="13" s="1"/>
  <c r="A355" i="13" s="1"/>
  <c r="A356" i="13" s="1"/>
  <c r="A357" i="13" s="1"/>
  <c r="A358" i="13" s="1"/>
  <c r="A359" i="13" s="1"/>
  <c r="A360" i="13" s="1"/>
  <c r="A361" i="13" s="1"/>
  <c r="A362" i="13" s="1"/>
  <c r="A363" i="13" s="1"/>
  <c r="A364" i="13" s="1"/>
  <c r="A365" i="13" s="1"/>
  <c r="A366" i="13" s="1"/>
  <c r="A367" i="13" s="1"/>
  <c r="A368" i="13" s="1"/>
  <c r="A369" i="13" s="1"/>
  <c r="A370" i="13" s="1"/>
  <c r="A371" i="13" s="1"/>
  <c r="A372" i="13" s="1"/>
  <c r="A373" i="13" s="1"/>
  <c r="A374" i="13" s="1"/>
  <c r="A375" i="13" s="1"/>
  <c r="A376" i="13" s="1"/>
  <c r="A377" i="13" s="1"/>
  <c r="A378" i="13" s="1"/>
  <c r="A379" i="13" s="1"/>
  <c r="A380" i="13" s="1"/>
  <c r="A381" i="13" s="1"/>
  <c r="A382" i="13" s="1"/>
  <c r="A383" i="13" s="1"/>
  <c r="A384" i="13" s="1"/>
  <c r="A385" i="13" s="1"/>
  <c r="A386" i="13" s="1"/>
  <c r="A387" i="13" s="1"/>
  <c r="A388" i="13" s="1"/>
  <c r="A389" i="13" s="1"/>
  <c r="A390" i="13" s="1"/>
  <c r="A391" i="13" s="1"/>
  <c r="A392" i="13" s="1"/>
  <c r="A393" i="13" s="1"/>
  <c r="A394" i="13" s="1"/>
  <c r="A395" i="13" s="1"/>
  <c r="A396" i="13" s="1"/>
  <c r="A397" i="13" s="1"/>
  <c r="A398" i="13" s="1"/>
  <c r="A399" i="13" s="1"/>
  <c r="A400" i="13" s="1"/>
  <c r="A401" i="13" s="1"/>
  <c r="A402" i="13" s="1"/>
  <c r="A403" i="13" s="1"/>
  <c r="A404" i="13" s="1"/>
  <c r="A405" i="13" s="1"/>
  <c r="A406" i="13" s="1"/>
  <c r="A407" i="13" s="1"/>
  <c r="A408" i="13" s="1"/>
  <c r="A409" i="13" s="1"/>
  <c r="A410" i="13" s="1"/>
  <c r="A411" i="13" s="1"/>
  <c r="A412" i="13" s="1"/>
  <c r="A413" i="13" s="1"/>
  <c r="A414" i="13" s="1"/>
  <c r="A415" i="13" s="1"/>
  <c r="A416" i="13" s="1"/>
  <c r="A417" i="13" s="1"/>
  <c r="A418" i="13" s="1"/>
  <c r="A419" i="13" s="1"/>
  <c r="A420" i="13" s="1"/>
  <c r="A421" i="13" s="1"/>
  <c r="A422" i="13" s="1"/>
  <c r="A423" i="13" s="1"/>
  <c r="A424" i="13" s="1"/>
  <c r="A425" i="13" s="1"/>
  <c r="A426" i="13" s="1"/>
  <c r="A427" i="13" s="1"/>
  <c r="A428" i="13" s="1"/>
  <c r="A429" i="13" s="1"/>
  <c r="A430" i="13" s="1"/>
  <c r="A431" i="13" s="1"/>
  <c r="A432" i="13" s="1"/>
  <c r="A433" i="13" s="1"/>
  <c r="A434" i="13" s="1"/>
  <c r="A435" i="13" s="1"/>
  <c r="A436" i="13" s="1"/>
  <c r="A437" i="13" s="1"/>
  <c r="A438" i="13" s="1"/>
  <c r="A439" i="13" s="1"/>
  <c r="A440" i="13" s="1"/>
  <c r="A441" i="13" s="1"/>
  <c r="A442" i="13" s="1"/>
  <c r="A443" i="13" s="1"/>
  <c r="A444" i="13" s="1"/>
  <c r="A445" i="13" s="1"/>
  <c r="A446" i="13" s="1"/>
  <c r="A447" i="13" s="1"/>
  <c r="A448" i="13" s="1"/>
  <c r="A449" i="13" s="1"/>
  <c r="A450" i="13" s="1"/>
  <c r="A451" i="13" s="1"/>
  <c r="A452" i="13" s="1"/>
  <c r="A453" i="13" s="1"/>
  <c r="A454" i="13" s="1"/>
  <c r="A455" i="13" s="1"/>
  <c r="A456" i="13" s="1"/>
  <c r="A457" i="13" s="1"/>
  <c r="A458" i="13" s="1"/>
  <c r="A459" i="13" s="1"/>
  <c r="A460" i="13" s="1"/>
  <c r="A461" i="13" s="1"/>
  <c r="A462" i="13" s="1"/>
  <c r="A463" i="13" s="1"/>
  <c r="A464" i="13" s="1"/>
  <c r="A465" i="13" s="1"/>
  <c r="A466" i="13" s="1"/>
  <c r="A467" i="13" s="1"/>
  <c r="A468" i="13" s="1"/>
  <c r="A469" i="13" s="1"/>
  <c r="A470" i="13" s="1"/>
  <c r="A471" i="13" s="1"/>
  <c r="A472" i="13" s="1"/>
  <c r="A473" i="13" s="1"/>
  <c r="A474" i="13" s="1"/>
  <c r="A475" i="13" s="1"/>
  <c r="A476" i="13" s="1"/>
  <c r="A477" i="13" s="1"/>
  <c r="A478" i="13" s="1"/>
  <c r="A479" i="13" s="1"/>
  <c r="A480" i="13" s="1"/>
  <c r="A481" i="13" s="1"/>
  <c r="A482" i="13" s="1"/>
  <c r="A483" i="13" s="1"/>
  <c r="A484" i="13" s="1"/>
  <c r="A485" i="13" s="1"/>
  <c r="A486" i="13" s="1"/>
  <c r="A487" i="13" s="1"/>
  <c r="A488" i="13" s="1"/>
  <c r="A489" i="13" s="1"/>
  <c r="A490" i="13" s="1"/>
  <c r="A491" i="13" s="1"/>
  <c r="A492" i="13" s="1"/>
  <c r="A493" i="13" s="1"/>
  <c r="A494" i="13" s="1"/>
  <c r="A495" i="13" s="1"/>
  <c r="A496" i="13" s="1"/>
  <c r="A497" i="13" s="1"/>
  <c r="A498" i="13" s="1"/>
  <c r="A499" i="13" s="1"/>
  <c r="A500" i="13" s="1"/>
  <c r="A501" i="13" s="1"/>
  <c r="A502" i="13" s="1"/>
  <c r="A503" i="13" s="1"/>
  <c r="A504" i="13" s="1"/>
  <c r="A505" i="13" s="1"/>
  <c r="A506" i="13" s="1"/>
  <c r="A507" i="13" s="1"/>
  <c r="A508" i="13" s="1"/>
  <c r="A509" i="13" s="1"/>
  <c r="A510" i="13" s="1"/>
  <c r="A511" i="13" s="1"/>
  <c r="A512" i="13" s="1"/>
  <c r="A513" i="13" s="1"/>
  <c r="A514" i="13" s="1"/>
  <c r="A515" i="13" s="1"/>
  <c r="A516" i="13" s="1"/>
  <c r="A517" i="13" s="1"/>
  <c r="A518" i="13" s="1"/>
  <c r="A519" i="13" s="1"/>
  <c r="A520" i="13" s="1"/>
  <c r="A521" i="13" s="1"/>
  <c r="A522" i="13" s="1"/>
  <c r="A523" i="13" s="1"/>
  <c r="A524" i="13" s="1"/>
  <c r="A525" i="13" s="1"/>
  <c r="A526" i="13" s="1"/>
  <c r="A527" i="13" s="1"/>
  <c r="A528" i="13" s="1"/>
  <c r="A529" i="13" s="1"/>
  <c r="A530" i="13" s="1"/>
  <c r="A531" i="13" s="1"/>
  <c r="A532" i="13" s="1"/>
  <c r="A533" i="13" s="1"/>
  <c r="A534" i="13" s="1"/>
  <c r="A535" i="13" s="1"/>
  <c r="A536" i="13" s="1"/>
  <c r="A537" i="13" s="1"/>
  <c r="A538" i="13" s="1"/>
  <c r="A539" i="13" s="1"/>
  <c r="A540" i="13" s="1"/>
  <c r="A541" i="13" s="1"/>
  <c r="A542" i="13" s="1"/>
  <c r="A543" i="13" s="1"/>
  <c r="A544" i="13" s="1"/>
  <c r="A545" i="13" s="1"/>
  <c r="A546" i="13" s="1"/>
  <c r="A547" i="13" s="1"/>
  <c r="A548" i="13" s="1"/>
  <c r="A549" i="13" s="1"/>
  <c r="A550" i="13" s="1"/>
  <c r="A551" i="13" s="1"/>
  <c r="A552" i="13" s="1"/>
  <c r="A553" i="13" s="1"/>
  <c r="A554" i="13" s="1"/>
  <c r="A555" i="13" s="1"/>
  <c r="A556" i="13" s="1"/>
  <c r="A557" i="13" s="1"/>
  <c r="A558" i="13" s="1"/>
  <c r="A559" i="13" s="1"/>
  <c r="A560" i="13" s="1"/>
  <c r="A561" i="13" s="1"/>
  <c r="A562" i="13" s="1"/>
  <c r="A563" i="13" s="1"/>
  <c r="A564" i="13" s="1"/>
  <c r="A565" i="13" s="1"/>
  <c r="A566" i="13" s="1"/>
  <c r="A567" i="13" s="1"/>
  <c r="A568" i="13" s="1"/>
  <c r="A569" i="13" s="1"/>
  <c r="A570" i="13" s="1"/>
  <c r="A571" i="13" s="1"/>
  <c r="A572" i="13" s="1"/>
  <c r="A573" i="13" s="1"/>
  <c r="A574" i="13" s="1"/>
  <c r="A575" i="13" s="1"/>
  <c r="A576" i="13" s="1"/>
  <c r="A577" i="13" s="1"/>
  <c r="A578" i="13" s="1"/>
  <c r="A579" i="13" s="1"/>
  <c r="A580" i="13" s="1"/>
  <c r="A581" i="13" s="1"/>
  <c r="A582" i="13" s="1"/>
  <c r="A583" i="13" s="1"/>
  <c r="A584" i="13" s="1"/>
  <c r="A585" i="13" s="1"/>
  <c r="A586" i="13" s="1"/>
  <c r="A587" i="13" s="1"/>
  <c r="A588" i="13" s="1"/>
  <c r="A589" i="13" s="1"/>
  <c r="A590" i="13" s="1"/>
  <c r="A591" i="13" s="1"/>
  <c r="A592" i="13" s="1"/>
  <c r="A593" i="13" s="1"/>
  <c r="A594" i="13" s="1"/>
  <c r="A595" i="13" s="1"/>
  <c r="A596" i="13" s="1"/>
  <c r="A597" i="13" s="1"/>
  <c r="A598" i="13" s="1"/>
  <c r="A599" i="13" s="1"/>
  <c r="A600" i="13" s="1"/>
  <c r="A601" i="13" s="1"/>
  <c r="A602" i="13" s="1"/>
  <c r="A603" i="13" s="1"/>
  <c r="A604" i="13" s="1"/>
  <c r="A605" i="13" s="1"/>
  <c r="A606" i="13" s="1"/>
  <c r="A607" i="13" s="1"/>
  <c r="A608" i="13" s="1"/>
  <c r="A609" i="13" s="1"/>
  <c r="A610" i="13" s="1"/>
  <c r="A611" i="13" s="1"/>
  <c r="A612" i="13" s="1"/>
  <c r="A613" i="13" s="1"/>
  <c r="A614" i="13" s="1"/>
  <c r="A615" i="13" s="1"/>
  <c r="A616" i="13" s="1"/>
  <c r="A617" i="13" s="1"/>
  <c r="A618" i="13" s="1"/>
  <c r="A619" i="13" s="1"/>
  <c r="A620" i="13" s="1"/>
  <c r="A621" i="13" s="1"/>
  <c r="A622" i="13" s="1"/>
  <c r="A623" i="13" s="1"/>
  <c r="A624" i="13" s="1"/>
  <c r="A625" i="13" s="1"/>
  <c r="A626" i="13" s="1"/>
  <c r="A627" i="13" s="1"/>
  <c r="A628" i="13" s="1"/>
  <c r="A629" i="13" s="1"/>
  <c r="A630" i="13" s="1"/>
  <c r="A631" i="13" s="1"/>
  <c r="A632" i="13" s="1"/>
  <c r="A633" i="13" s="1"/>
  <c r="A634" i="13" s="1"/>
  <c r="A635" i="13" s="1"/>
  <c r="A636" i="13" s="1"/>
  <c r="A637" i="13" s="1"/>
  <c r="A638" i="13" s="1"/>
  <c r="A639" i="13" s="1"/>
  <c r="A640" i="13" s="1"/>
  <c r="A641" i="13" s="1"/>
  <c r="A642" i="13" s="1"/>
  <c r="A643" i="13" s="1"/>
  <c r="A644" i="13" s="1"/>
  <c r="A645" i="13" s="1"/>
  <c r="A646" i="13" s="1"/>
  <c r="A647" i="13" s="1"/>
  <c r="A648" i="13" s="1"/>
  <c r="A649" i="13" s="1"/>
  <c r="A650" i="13" s="1"/>
  <c r="A651" i="13" s="1"/>
  <c r="A652" i="13" s="1"/>
  <c r="A653" i="13" s="1"/>
  <c r="A654" i="13" s="1"/>
  <c r="A655" i="13" s="1"/>
  <c r="A656" i="13" s="1"/>
  <c r="A657" i="13" s="1"/>
  <c r="A658" i="13" s="1"/>
  <c r="A659" i="13" s="1"/>
  <c r="A660" i="13" s="1"/>
  <c r="A661" i="13" s="1"/>
  <c r="A662" i="13" s="1"/>
  <c r="A663" i="13" s="1"/>
  <c r="A664" i="13" s="1"/>
  <c r="A665" i="13" s="1"/>
  <c r="A666" i="13" s="1"/>
  <c r="A667" i="13" s="1"/>
  <c r="A668" i="13" s="1"/>
  <c r="A669" i="13" s="1"/>
  <c r="A670" i="13" s="1"/>
  <c r="A671" i="13" s="1"/>
  <c r="A672" i="13" s="1"/>
  <c r="A673" i="13" s="1"/>
  <c r="A674" i="13" s="1"/>
  <c r="A675" i="13" s="1"/>
  <c r="A676" i="13" s="1"/>
  <c r="A677" i="13" s="1"/>
  <c r="A678" i="13" s="1"/>
  <c r="A679" i="13" s="1"/>
  <c r="A680" i="13" s="1"/>
  <c r="A681" i="13" s="1"/>
  <c r="A682" i="13" s="1"/>
  <c r="A683" i="13" s="1"/>
  <c r="A684" i="13" s="1"/>
  <c r="A685" i="13" s="1"/>
  <c r="A686" i="13" s="1"/>
  <c r="A687" i="13" s="1"/>
  <c r="A688" i="13" s="1"/>
  <c r="A689" i="13" s="1"/>
  <c r="A690" i="13" s="1"/>
  <c r="A691" i="13" s="1"/>
  <c r="A692" i="13" s="1"/>
  <c r="A693" i="13" s="1"/>
  <c r="A694" i="13" s="1"/>
  <c r="A695" i="13" s="1"/>
  <c r="A696" i="13" s="1"/>
  <c r="A697" i="13" s="1"/>
  <c r="A698" i="13" s="1"/>
  <c r="A699" i="13" s="1"/>
  <c r="A700" i="13" s="1"/>
  <c r="A701" i="13" s="1"/>
  <c r="A702" i="13" s="1"/>
  <c r="A703" i="13" s="1"/>
  <c r="A704" i="13" s="1"/>
  <c r="A705" i="13" s="1"/>
  <c r="A706" i="13" s="1"/>
  <c r="A707" i="13" s="1"/>
  <c r="A708" i="13" s="1"/>
  <c r="A709" i="13" s="1"/>
  <c r="A710" i="13" s="1"/>
  <c r="A711" i="13" s="1"/>
  <c r="A712" i="13" s="1"/>
  <c r="A713" i="13" s="1"/>
  <c r="A714" i="13" s="1"/>
  <c r="A715" i="13" s="1"/>
  <c r="A716" i="13" s="1"/>
  <c r="A717" i="13" s="1"/>
  <c r="A718" i="13" s="1"/>
  <c r="A719" i="13" s="1"/>
  <c r="A720" i="13" s="1"/>
  <c r="A721" i="13" s="1"/>
  <c r="A722" i="13" s="1"/>
  <c r="A723" i="13" s="1"/>
  <c r="A724" i="13" s="1"/>
  <c r="A725" i="13" s="1"/>
  <c r="A726" i="13" s="1"/>
  <c r="A727" i="13" s="1"/>
  <c r="A728" i="13" s="1"/>
  <c r="A729" i="13" s="1"/>
  <c r="A730" i="13" s="1"/>
  <c r="A731" i="13" s="1"/>
  <c r="A732" i="13" s="1"/>
  <c r="A733" i="13" s="1"/>
  <c r="A734" i="13" s="1"/>
  <c r="A735" i="13" s="1"/>
  <c r="A736" i="13" s="1"/>
  <c r="A737" i="13" s="1"/>
  <c r="A738" i="13" s="1"/>
  <c r="A739" i="13" s="1"/>
  <c r="A740" i="13" s="1"/>
  <c r="A741" i="13" s="1"/>
  <c r="A742" i="13" s="1"/>
  <c r="A743" i="13" s="1"/>
  <c r="A744" i="13" s="1"/>
  <c r="A745" i="13" s="1"/>
  <c r="A746" i="13" s="1"/>
  <c r="A747" i="13" s="1"/>
  <c r="A748" i="13" s="1"/>
  <c r="A749" i="13" s="1"/>
  <c r="A750" i="13" s="1"/>
  <c r="A751" i="13" s="1"/>
  <c r="A752" i="13" s="1"/>
  <c r="A753" i="13" s="1"/>
  <c r="A754" i="13" s="1"/>
  <c r="A755" i="13" s="1"/>
  <c r="A756" i="13" s="1"/>
  <c r="A757" i="13" s="1"/>
  <c r="A758" i="13" s="1"/>
  <c r="A759" i="13" s="1"/>
  <c r="A760" i="13" s="1"/>
  <c r="A761" i="13" s="1"/>
  <c r="A762" i="13" s="1"/>
  <c r="A763" i="13" s="1"/>
  <c r="A764" i="13" s="1"/>
  <c r="A765" i="13" s="1"/>
  <c r="A766" i="13" s="1"/>
  <c r="A767" i="13" s="1"/>
  <c r="A768" i="13" s="1"/>
  <c r="A769" i="13" s="1"/>
  <c r="A770" i="13" s="1"/>
  <c r="A771" i="13" s="1"/>
  <c r="A772" i="13" s="1"/>
  <c r="A773" i="13" s="1"/>
  <c r="A774" i="13" s="1"/>
  <c r="A775" i="13" s="1"/>
  <c r="A776" i="13" s="1"/>
  <c r="A777" i="13" s="1"/>
  <c r="A778" i="13" s="1"/>
  <c r="A779" i="13" s="1"/>
  <c r="A780" i="13" s="1"/>
  <c r="A781" i="13" s="1"/>
  <c r="A782" i="13" s="1"/>
  <c r="A783" i="13" s="1"/>
  <c r="A784" i="13" s="1"/>
  <c r="A785" i="13" s="1"/>
  <c r="A786" i="13" s="1"/>
  <c r="A787" i="13" s="1"/>
  <c r="A788" i="13" s="1"/>
  <c r="A789" i="13" s="1"/>
  <c r="A790" i="13" s="1"/>
  <c r="A791" i="13" s="1"/>
  <c r="A792" i="13" s="1"/>
  <c r="A793" i="13" s="1"/>
  <c r="A794" i="13" s="1"/>
  <c r="A795" i="13" s="1"/>
  <c r="A796" i="13" s="1"/>
  <c r="A797" i="13" s="1"/>
  <c r="A798" i="13" s="1"/>
  <c r="A799" i="13" s="1"/>
  <c r="A800" i="13" s="1"/>
  <c r="A801" i="13" s="1"/>
  <c r="A802" i="13" s="1"/>
  <c r="A803" i="13" s="1"/>
  <c r="A804" i="13" s="1"/>
  <c r="A805" i="13" s="1"/>
  <c r="A806" i="13" s="1"/>
  <c r="A807" i="13" s="1"/>
  <c r="A808" i="13" s="1"/>
  <c r="A809" i="13" s="1"/>
  <c r="A810" i="13" s="1"/>
  <c r="A811" i="13" s="1"/>
  <c r="A812" i="13" s="1"/>
  <c r="A813" i="13" s="1"/>
  <c r="A814" i="13" s="1"/>
  <c r="A815" i="13" s="1"/>
  <c r="A816" i="13" s="1"/>
  <c r="A817" i="13" s="1"/>
  <c r="A818" i="13" s="1"/>
  <c r="A819" i="13" s="1"/>
  <c r="A820" i="13" s="1"/>
  <c r="A821" i="13" s="1"/>
  <c r="A822" i="13" s="1"/>
  <c r="A823" i="13" s="1"/>
  <c r="A824" i="13" s="1"/>
  <c r="A825" i="13" s="1"/>
  <c r="A826" i="13" s="1"/>
  <c r="A827" i="13" s="1"/>
  <c r="A828" i="13" s="1"/>
  <c r="A829" i="13" s="1"/>
  <c r="A830" i="13" s="1"/>
  <c r="A831" i="13" s="1"/>
  <c r="A832" i="13" s="1"/>
  <c r="A833" i="13" s="1"/>
  <c r="A834" i="13" s="1"/>
  <c r="A835" i="13" s="1"/>
  <c r="A836" i="13" s="1"/>
  <c r="A837" i="13" s="1"/>
  <c r="A838" i="13" s="1"/>
  <c r="A839" i="13" s="1"/>
  <c r="A840" i="13" s="1"/>
  <c r="A841" i="13" s="1"/>
  <c r="A842" i="13" s="1"/>
  <c r="A843" i="13" s="1"/>
  <c r="A844" i="13" s="1"/>
  <c r="A845" i="13" s="1"/>
  <c r="A846" i="13" s="1"/>
  <c r="A847" i="13" s="1"/>
  <c r="A848" i="13" s="1"/>
  <c r="A849" i="13" s="1"/>
  <c r="A850" i="13" s="1"/>
  <c r="A851" i="13" s="1"/>
  <c r="A852" i="13" s="1"/>
  <c r="A853" i="13" s="1"/>
  <c r="A854" i="13" s="1"/>
  <c r="A855" i="13" s="1"/>
  <c r="A856" i="13" s="1"/>
  <c r="A857" i="13" s="1"/>
  <c r="A858" i="13" s="1"/>
  <c r="A859" i="13" s="1"/>
  <c r="A860" i="13" s="1"/>
  <c r="A861" i="13" s="1"/>
  <c r="A862" i="13" s="1"/>
  <c r="A863" i="13" s="1"/>
  <c r="A864" i="13" s="1"/>
  <c r="A865" i="13" s="1"/>
  <c r="A866" i="13" s="1"/>
  <c r="A867" i="13" s="1"/>
  <c r="A868" i="13" s="1"/>
  <c r="A869" i="13" s="1"/>
  <c r="A870" i="13" s="1"/>
  <c r="A871" i="13" s="1"/>
  <c r="A872" i="13" s="1"/>
  <c r="A873" i="13" s="1"/>
  <c r="A874" i="13" s="1"/>
  <c r="A875" i="13" s="1"/>
  <c r="A876" i="13" s="1"/>
  <c r="A877" i="13" s="1"/>
  <c r="A878" i="13" s="1"/>
  <c r="A879" i="13" s="1"/>
  <c r="A880" i="13" s="1"/>
  <c r="A881" i="13" s="1"/>
  <c r="A882" i="13" s="1"/>
  <c r="A883" i="13" s="1"/>
  <c r="A884" i="13" s="1"/>
  <c r="A885" i="13" s="1"/>
  <c r="A886" i="13" s="1"/>
  <c r="A887" i="13" s="1"/>
  <c r="A888" i="13" s="1"/>
  <c r="A889" i="13" s="1"/>
  <c r="A890" i="13" s="1"/>
  <c r="A891" i="13" s="1"/>
  <c r="A892" i="13" s="1"/>
  <c r="A893" i="13" s="1"/>
  <c r="A894" i="13" s="1"/>
  <c r="A895" i="13" s="1"/>
  <c r="A896" i="13" s="1"/>
  <c r="A897" i="13" s="1"/>
  <c r="A898" i="13" s="1"/>
  <c r="A899" i="13" s="1"/>
  <c r="A900" i="13" s="1"/>
  <c r="A901" i="13" s="1"/>
  <c r="A902" i="13" s="1"/>
  <c r="A903" i="13" s="1"/>
  <c r="A904" i="13" s="1"/>
  <c r="A905" i="13" s="1"/>
  <c r="A906" i="13" s="1"/>
  <c r="A907" i="13" s="1"/>
  <c r="A908" i="13" s="1"/>
  <c r="A909" i="13" s="1"/>
  <c r="A910" i="13" s="1"/>
  <c r="A911" i="13" s="1"/>
  <c r="A912" i="13" s="1"/>
  <c r="A913" i="13" s="1"/>
  <c r="A914" i="13" s="1"/>
  <c r="A915" i="13" s="1"/>
  <c r="A916" i="13" s="1"/>
  <c r="A917" i="13" s="1"/>
  <c r="A918" i="13" s="1"/>
  <c r="A919" i="13" s="1"/>
  <c r="A920" i="13" s="1"/>
  <c r="A921" i="13" s="1"/>
  <c r="A922" i="13" s="1"/>
  <c r="A923" i="13" s="1"/>
  <c r="A924" i="13" s="1"/>
  <c r="A925" i="13" s="1"/>
  <c r="A926" i="13" s="1"/>
  <c r="A927" i="13" s="1"/>
  <c r="A928" i="13" s="1"/>
  <c r="A929" i="13" s="1"/>
  <c r="A930" i="13" s="1"/>
  <c r="A931" i="13" s="1"/>
  <c r="A932" i="13" s="1"/>
  <c r="A933" i="13" s="1"/>
  <c r="A934" i="13" s="1"/>
  <c r="A935" i="13" s="1"/>
  <c r="A936" i="13" s="1"/>
  <c r="A937" i="13" s="1"/>
  <c r="A938" i="13" s="1"/>
  <c r="A939" i="13" s="1"/>
  <c r="A940" i="13" s="1"/>
  <c r="A941" i="13" s="1"/>
  <c r="A942" i="13" s="1"/>
  <c r="A943" i="13" s="1"/>
  <c r="A944" i="13" s="1"/>
  <c r="A945" i="13" s="1"/>
  <c r="A946" i="13" s="1"/>
  <c r="A947" i="13" s="1"/>
  <c r="A948" i="13" s="1"/>
  <c r="A949" i="13" s="1"/>
  <c r="A950" i="13" s="1"/>
  <c r="A951" i="13" s="1"/>
  <c r="A952" i="13" s="1"/>
  <c r="A953" i="13" s="1"/>
  <c r="A954" i="13" s="1"/>
  <c r="A955" i="13" s="1"/>
  <c r="A956" i="13" s="1"/>
  <c r="A957" i="13" s="1"/>
  <c r="A958" i="13" s="1"/>
  <c r="A959" i="13" s="1"/>
  <c r="A960" i="13" s="1"/>
  <c r="A961" i="13" s="1"/>
  <c r="A962" i="13" s="1"/>
  <c r="A963" i="13" s="1"/>
  <c r="A964" i="13" s="1"/>
  <c r="A965" i="13" s="1"/>
  <c r="A966" i="13" s="1"/>
  <c r="A967" i="13" s="1"/>
  <c r="A968" i="13" s="1"/>
  <c r="A969" i="13" s="1"/>
  <c r="A970" i="13" s="1"/>
  <c r="A971" i="13" s="1"/>
  <c r="A972" i="13" s="1"/>
  <c r="A973" i="13" s="1"/>
  <c r="A974" i="13" s="1"/>
  <c r="A975" i="13" s="1"/>
  <c r="A976" i="13" s="1"/>
  <c r="A977" i="13" s="1"/>
  <c r="A978" i="13" s="1"/>
  <c r="A979" i="13" s="1"/>
  <c r="A980" i="13" s="1"/>
  <c r="A981" i="13" s="1"/>
  <c r="A982" i="13" s="1"/>
  <c r="A983" i="13" s="1"/>
  <c r="A984" i="13" s="1"/>
  <c r="A985" i="13" s="1"/>
  <c r="A986" i="13" s="1"/>
  <c r="A987" i="13" s="1"/>
  <c r="A988" i="13" s="1"/>
  <c r="A989" i="13" s="1"/>
  <c r="A990" i="13" s="1"/>
  <c r="A991" i="13" s="1"/>
  <c r="A992" i="13" s="1"/>
  <c r="A993" i="13" s="1"/>
  <c r="A994" i="13" s="1"/>
  <c r="A995" i="13" s="1"/>
  <c r="A996" i="13" s="1"/>
  <c r="A997" i="13" s="1"/>
  <c r="A998" i="13" s="1"/>
  <c r="A999" i="13" s="1"/>
  <c r="A1000" i="13" s="1"/>
  <c r="A1001" i="13" s="1"/>
  <c r="A1002" i="13" s="1"/>
  <c r="A1003" i="13" s="1"/>
  <c r="A1004" i="13" s="1"/>
  <c r="A1005" i="13" s="1"/>
  <c r="A1006" i="13" s="1"/>
  <c r="A1007" i="13" s="1"/>
  <c r="A1008" i="13" s="1"/>
  <c r="A1009" i="13" s="1"/>
  <c r="A1010" i="13" s="1"/>
  <c r="A1011" i="13" s="1"/>
  <c r="A1012" i="13" s="1"/>
  <c r="A1013" i="13" s="1"/>
  <c r="A1014" i="13" s="1"/>
  <c r="A1015" i="13" s="1"/>
  <c r="A1016" i="13" s="1"/>
  <c r="A1017" i="13" s="1"/>
  <c r="A1018" i="13" s="1"/>
  <c r="A1019" i="13" s="1"/>
  <c r="A1020" i="13" s="1"/>
  <c r="A1021" i="13" s="1"/>
  <c r="A1022" i="13" s="1"/>
  <c r="A1023" i="13" s="1"/>
  <c r="A1024" i="13" s="1"/>
  <c r="A1025" i="13" s="1"/>
  <c r="A1026" i="13" s="1"/>
  <c r="A1027" i="13" s="1"/>
  <c r="A1028" i="13" s="1"/>
  <c r="A1029" i="13" s="1"/>
  <c r="A1030" i="13" s="1"/>
  <c r="A1031" i="13" s="1"/>
  <c r="A1032" i="13" s="1"/>
  <c r="A1033" i="13" s="1"/>
  <c r="A1034" i="13" s="1"/>
  <c r="A1035" i="13" s="1"/>
  <c r="A1036" i="13" s="1"/>
  <c r="A1037" i="13" s="1"/>
  <c r="A1038" i="13" s="1"/>
  <c r="A1039" i="13" s="1"/>
  <c r="A1040" i="13" s="1"/>
  <c r="A1041" i="13" s="1"/>
  <c r="A1042" i="13" s="1"/>
  <c r="A1043" i="13" s="1"/>
  <c r="A1044" i="13" s="1"/>
  <c r="A1045" i="13" s="1"/>
  <c r="A1046" i="13" s="1"/>
  <c r="A1047" i="13" s="1"/>
  <c r="A1048" i="13" s="1"/>
  <c r="A1049" i="13" s="1"/>
  <c r="A1050" i="13" s="1"/>
  <c r="A1051" i="13" s="1"/>
  <c r="A1052" i="13" s="1"/>
  <c r="A1053" i="13" s="1"/>
  <c r="A1054" i="13" s="1"/>
  <c r="A1055" i="13" s="1"/>
  <c r="A1056" i="13" s="1"/>
  <c r="A1057" i="13" s="1"/>
  <c r="A1058" i="13" s="1"/>
  <c r="A1059" i="13" s="1"/>
  <c r="A1060" i="13" s="1"/>
  <c r="A1061" i="13" s="1"/>
  <c r="A1062" i="13" s="1"/>
  <c r="A1063" i="13" s="1"/>
  <c r="A1064" i="13" s="1"/>
  <c r="A1065" i="13" s="1"/>
  <c r="A1066" i="13" s="1"/>
  <c r="A1067" i="13" s="1"/>
  <c r="A1068" i="13" s="1"/>
  <c r="A1069" i="13" s="1"/>
  <c r="A1070" i="13" s="1"/>
  <c r="A1071" i="13" s="1"/>
  <c r="A1072" i="13" s="1"/>
  <c r="A1073" i="13" s="1"/>
  <c r="A1074" i="13" s="1"/>
  <c r="A1075" i="13" s="1"/>
  <c r="A1076" i="13" s="1"/>
  <c r="A1077" i="13" s="1"/>
  <c r="A1078" i="13" s="1"/>
  <c r="A1079" i="13" s="1"/>
  <c r="A1080" i="13" s="1"/>
  <c r="A1081" i="13" s="1"/>
  <c r="A1082" i="13" s="1"/>
  <c r="A1083" i="13" s="1"/>
  <c r="A1084" i="13" s="1"/>
  <c r="A1085" i="13" s="1"/>
  <c r="A1086" i="13" s="1"/>
  <c r="A1087" i="13" s="1"/>
  <c r="A1088" i="13" s="1"/>
  <c r="A1089" i="13" s="1"/>
  <c r="A1090" i="13" s="1"/>
  <c r="A1091" i="13" s="1"/>
  <c r="A1092" i="13" s="1"/>
  <c r="A1093" i="13" s="1"/>
  <c r="A1094" i="13" s="1"/>
  <c r="A1095" i="13" s="1"/>
  <c r="A1096" i="13" s="1"/>
  <c r="A1097" i="13" s="1"/>
  <c r="A1098" i="13" s="1"/>
  <c r="A1099" i="13" s="1"/>
  <c r="A1100" i="13" s="1"/>
  <c r="A1101" i="13" s="1"/>
  <c r="A1102" i="13" s="1"/>
  <c r="A1103" i="13" s="1"/>
  <c r="A1104" i="13" s="1"/>
  <c r="A1105" i="13" s="1"/>
  <c r="A1106" i="13" s="1"/>
  <c r="A1107" i="13" s="1"/>
  <c r="A1108" i="13" s="1"/>
  <c r="A1109" i="13" s="1"/>
  <c r="A1110" i="13" s="1"/>
  <c r="A1111" i="13" s="1"/>
  <c r="A1112" i="13" s="1"/>
  <c r="A1113" i="13" s="1"/>
  <c r="A1114" i="13" s="1"/>
  <c r="A1115" i="13" s="1"/>
  <c r="A1116" i="13" s="1"/>
  <c r="A1117" i="13" s="1"/>
  <c r="A1118" i="13" s="1"/>
  <c r="A1119" i="13" s="1"/>
  <c r="A1120" i="13" s="1"/>
  <c r="A1121" i="13" s="1"/>
  <c r="A1122" i="13" s="1"/>
  <c r="A1123" i="13" s="1"/>
  <c r="A1124" i="13" s="1"/>
  <c r="A1125" i="13" s="1"/>
  <c r="A1126" i="13" s="1"/>
  <c r="A1127" i="13" s="1"/>
  <c r="A1128" i="13" s="1"/>
  <c r="A1129" i="13" s="1"/>
  <c r="A1130" i="13" s="1"/>
  <c r="A1131" i="13" s="1"/>
  <c r="A1132" i="13" s="1"/>
  <c r="A1133" i="13" s="1"/>
  <c r="A1134" i="13" s="1"/>
  <c r="A1135" i="13" s="1"/>
  <c r="A1136" i="13" s="1"/>
  <c r="A1137" i="13" s="1"/>
  <c r="A1138" i="13" s="1"/>
  <c r="A1139" i="13" s="1"/>
  <c r="A1140" i="13" s="1"/>
  <c r="A1141" i="13" s="1"/>
  <c r="A1142" i="13" s="1"/>
  <c r="A1143" i="13" s="1"/>
  <c r="A1144" i="13" s="1"/>
  <c r="A1145" i="13" s="1"/>
  <c r="A1146" i="13" s="1"/>
  <c r="A1147" i="13" s="1"/>
  <c r="A1148" i="13" s="1"/>
  <c r="A1149" i="13" s="1"/>
  <c r="A1150" i="13" s="1"/>
  <c r="A1151" i="13" s="1"/>
  <c r="A1152" i="13" s="1"/>
  <c r="A1153" i="13" s="1"/>
  <c r="A1154" i="13" s="1"/>
  <c r="A1155" i="13" s="1"/>
  <c r="A1156" i="13" s="1"/>
  <c r="A1157" i="13" s="1"/>
  <c r="A1158" i="13" s="1"/>
  <c r="A1159" i="13" s="1"/>
  <c r="A1160" i="13" s="1"/>
  <c r="A1161" i="13" s="1"/>
  <c r="A1162" i="13" s="1"/>
  <c r="A1163" i="13" s="1"/>
  <c r="A1164" i="13" s="1"/>
  <c r="A1165" i="13" s="1"/>
  <c r="A1166" i="13" s="1"/>
  <c r="A1167" i="13" s="1"/>
  <c r="A1168" i="13" s="1"/>
  <c r="A1169" i="13" s="1"/>
  <c r="A1170" i="13" s="1"/>
  <c r="A1171" i="13" s="1"/>
  <c r="A1172" i="13" s="1"/>
  <c r="A1173" i="13" s="1"/>
  <c r="A1174" i="13" s="1"/>
  <c r="A1175" i="13" s="1"/>
  <c r="A1176" i="13" s="1"/>
  <c r="A1177" i="13" s="1"/>
  <c r="A1178" i="13" s="1"/>
  <c r="A1179" i="13" s="1"/>
  <c r="A1180" i="13" s="1"/>
  <c r="A1181" i="13" s="1"/>
  <c r="A1182" i="13" s="1"/>
  <c r="A1183" i="13" s="1"/>
  <c r="A1184" i="13" s="1"/>
  <c r="A1185" i="13" s="1"/>
  <c r="A1186" i="13" s="1"/>
  <c r="A1187" i="13" s="1"/>
  <c r="A1188" i="13" s="1"/>
  <c r="A1189" i="13" s="1"/>
  <c r="A1190" i="13" s="1"/>
  <c r="A1191" i="13" s="1"/>
  <c r="A1192" i="13" s="1"/>
  <c r="A1193" i="13" s="1"/>
  <c r="A1194" i="13" s="1"/>
  <c r="A1195" i="13" s="1"/>
  <c r="A1196" i="13" s="1"/>
  <c r="A1197" i="13" s="1"/>
  <c r="A1198" i="13" s="1"/>
  <c r="A1199" i="13" s="1"/>
  <c r="A1200" i="13" s="1"/>
  <c r="A1201" i="13" s="1"/>
  <c r="A1202" i="13" s="1"/>
  <c r="A1203" i="13" s="1"/>
  <c r="A1204" i="13" s="1"/>
  <c r="A1205" i="13" s="1"/>
  <c r="A1206" i="13" s="1"/>
  <c r="A1207" i="13" s="1"/>
  <c r="A1208" i="13" s="1"/>
  <c r="A1209" i="13" s="1"/>
  <c r="A1210" i="13" s="1"/>
  <c r="A1211" i="13" s="1"/>
  <c r="A1212" i="13" s="1"/>
  <c r="A1213" i="13" s="1"/>
  <c r="A1214" i="13" s="1"/>
  <c r="A1215" i="13" s="1"/>
  <c r="A1216" i="13" s="1"/>
  <c r="A1217" i="13" s="1"/>
  <c r="A1218" i="13" s="1"/>
  <c r="A1219" i="13" s="1"/>
  <c r="A1220" i="13" s="1"/>
  <c r="A1221" i="13" s="1"/>
  <c r="A1222" i="13" s="1"/>
  <c r="A1223" i="13" s="1"/>
  <c r="A1224" i="13" s="1"/>
  <c r="A1225" i="13" s="1"/>
  <c r="A1226" i="13" s="1"/>
  <c r="A1227" i="13" s="1"/>
  <c r="A1228" i="13" s="1"/>
  <c r="A1229" i="13" s="1"/>
  <c r="A1230" i="13" s="1"/>
  <c r="A1231" i="13" s="1"/>
  <c r="A1232" i="13" s="1"/>
  <c r="A1233" i="13" s="1"/>
  <c r="A1234" i="13" s="1"/>
  <c r="A1235" i="13" s="1"/>
  <c r="A1236" i="13" s="1"/>
  <c r="A1237" i="13" s="1"/>
  <c r="A1238" i="13" s="1"/>
  <c r="A1239" i="13" s="1"/>
  <c r="A1240" i="13" s="1"/>
  <c r="A1241" i="13" s="1"/>
  <c r="A1242" i="13" s="1"/>
  <c r="A1243" i="13" s="1"/>
  <c r="A1244" i="13" s="1"/>
  <c r="A1245" i="13" s="1"/>
  <c r="A1246" i="13" s="1"/>
  <c r="A1247" i="13" s="1"/>
  <c r="A1248" i="13" s="1"/>
  <c r="A1249" i="13" s="1"/>
  <c r="A1250" i="13" s="1"/>
  <c r="A1251" i="13" s="1"/>
  <c r="A1252" i="13" s="1"/>
  <c r="A1253" i="13" s="1"/>
  <c r="A1254" i="13" s="1"/>
  <c r="A1255" i="13" s="1"/>
  <c r="A1256" i="13" s="1"/>
  <c r="A1257" i="13" s="1"/>
  <c r="A1258" i="13" s="1"/>
  <c r="A1259" i="13" s="1"/>
  <c r="A1260" i="13" s="1"/>
  <c r="A1261" i="13" s="1"/>
  <c r="A1262" i="13" s="1"/>
  <c r="A1263" i="13" s="1"/>
  <c r="A1264" i="13" s="1"/>
  <c r="A1265" i="13" s="1"/>
  <c r="A1266" i="13" s="1"/>
  <c r="A1267" i="13" s="1"/>
  <c r="A1268" i="13" s="1"/>
  <c r="A1269" i="13" s="1"/>
  <c r="A1270" i="13" s="1"/>
  <c r="A1271" i="13" s="1"/>
  <c r="A1272" i="13" s="1"/>
  <c r="A1273" i="13" s="1"/>
  <c r="A1274" i="13" s="1"/>
  <c r="A1275" i="13" s="1"/>
  <c r="A1276" i="13" s="1"/>
  <c r="A1277" i="13" s="1"/>
  <c r="A1278" i="13" s="1"/>
  <c r="A1279" i="13" s="1"/>
  <c r="A1280" i="13" s="1"/>
  <c r="A1281" i="13" s="1"/>
  <c r="A1282" i="13" s="1"/>
  <c r="A1283" i="13" s="1"/>
  <c r="A1284" i="13" s="1"/>
  <c r="A1285" i="13" s="1"/>
  <c r="A1286" i="13" s="1"/>
  <c r="A1287" i="13" s="1"/>
  <c r="A1288" i="13" s="1"/>
  <c r="A1289" i="13" s="1"/>
  <c r="A1290" i="13" s="1"/>
  <c r="A1291" i="13" s="1"/>
  <c r="A1292" i="13" s="1"/>
  <c r="A1293" i="13" s="1"/>
  <c r="A1294" i="13" s="1"/>
  <c r="A1295" i="13" s="1"/>
  <c r="A1296" i="13" s="1"/>
  <c r="A1297" i="13" s="1"/>
  <c r="A1298" i="13" s="1"/>
  <c r="A1299" i="13" s="1"/>
  <c r="A1300" i="13" s="1"/>
  <c r="A1301" i="13" s="1"/>
  <c r="A1302" i="13" s="1"/>
  <c r="A1303" i="13" s="1"/>
  <c r="A1304" i="13" s="1"/>
  <c r="A1305" i="13" s="1"/>
  <c r="A1306" i="13" s="1"/>
  <c r="A1307" i="13" s="1"/>
  <c r="A1308" i="13" s="1"/>
  <c r="A1309" i="13" s="1"/>
  <c r="A1310" i="13" s="1"/>
  <c r="A1311" i="13" s="1"/>
  <c r="A1312" i="13" s="1"/>
  <c r="A1313" i="13" s="1"/>
  <c r="A1314" i="13" s="1"/>
  <c r="A1315" i="13" s="1"/>
  <c r="A1316" i="13" s="1"/>
  <c r="A1317" i="13" s="1"/>
  <c r="A1318" i="13" s="1"/>
  <c r="A1319" i="13" s="1"/>
  <c r="A1320" i="13" s="1"/>
  <c r="A1321" i="13" s="1"/>
  <c r="A1322" i="13" s="1"/>
  <c r="A1323" i="13" s="1"/>
  <c r="A1324" i="13" s="1"/>
  <c r="A1325" i="13" s="1"/>
  <c r="A1326" i="13" s="1"/>
  <c r="A1327" i="13" s="1"/>
  <c r="A1328" i="13" s="1"/>
  <c r="A1329" i="13" s="1"/>
  <c r="A1330" i="13" s="1"/>
  <c r="A1331" i="13" s="1"/>
  <c r="A1332" i="13" s="1"/>
  <c r="A1333" i="13" s="1"/>
  <c r="A1334" i="13" s="1"/>
  <c r="A1335" i="13" s="1"/>
  <c r="A1336" i="13" s="1"/>
  <c r="A1337" i="13" s="1"/>
  <c r="A1338" i="13" s="1"/>
  <c r="A1339" i="13" s="1"/>
  <c r="A1340" i="13" s="1"/>
  <c r="A1341" i="13" s="1"/>
  <c r="A1342" i="13" s="1"/>
  <c r="A1343" i="13" s="1"/>
  <c r="A1344" i="13" s="1"/>
  <c r="A1345" i="13" s="1"/>
  <c r="A1346" i="13" s="1"/>
  <c r="A1347" i="13" s="1"/>
  <c r="A1348" i="13" s="1"/>
  <c r="A1349" i="13" s="1"/>
  <c r="A1350" i="13" s="1"/>
  <c r="A1351" i="13" s="1"/>
  <c r="A1352" i="13" s="1"/>
  <c r="A1353" i="13" s="1"/>
  <c r="A1354" i="13" s="1"/>
  <c r="A1355" i="13" s="1"/>
  <c r="A1356" i="13" s="1"/>
  <c r="A1357" i="13" s="1"/>
  <c r="A1358" i="13" s="1"/>
  <c r="A1359" i="13" s="1"/>
  <c r="A1360" i="13" s="1"/>
  <c r="A1361" i="13" s="1"/>
  <c r="A1362" i="13" s="1"/>
  <c r="A1363" i="13" s="1"/>
  <c r="A1364" i="13" s="1"/>
  <c r="A1365" i="13" s="1"/>
  <c r="A1366" i="13" s="1"/>
  <c r="A1367" i="13" s="1"/>
  <c r="A1368" i="13" s="1"/>
  <c r="A1369" i="13" s="1"/>
  <c r="A1370" i="13" s="1"/>
  <c r="A1371" i="13" s="1"/>
  <c r="A1372" i="13" s="1"/>
  <c r="A1373" i="13" s="1"/>
  <c r="A1374" i="13" s="1"/>
  <c r="A1375" i="13" s="1"/>
  <c r="A1376" i="13" s="1"/>
  <c r="A1377" i="13" s="1"/>
  <c r="A1378" i="13" s="1"/>
  <c r="A1379" i="13" s="1"/>
  <c r="A1380" i="13" s="1"/>
  <c r="A1381" i="13" s="1"/>
  <c r="A1382" i="13" s="1"/>
  <c r="A1383" i="13" s="1"/>
  <c r="A1384" i="13" s="1"/>
  <c r="A1385" i="13" s="1"/>
  <c r="A1386" i="13" s="1"/>
  <c r="A1387" i="13" s="1"/>
  <c r="A1388" i="13" s="1"/>
  <c r="A1389" i="13" s="1"/>
  <c r="A1390" i="13" s="1"/>
  <c r="A1391" i="13" s="1"/>
  <c r="A1392" i="13" s="1"/>
  <c r="A1393" i="13" s="1"/>
  <c r="A1394" i="13" s="1"/>
  <c r="A1395" i="13" s="1"/>
  <c r="A1396" i="13" s="1"/>
  <c r="A1397" i="13" s="1"/>
  <c r="A1398" i="13" s="1"/>
  <c r="A1399" i="13" s="1"/>
  <c r="A1400" i="13" s="1"/>
  <c r="A1401" i="13" s="1"/>
  <c r="A1402" i="13" s="1"/>
  <c r="A1403" i="13" s="1"/>
  <c r="A1404" i="13" s="1"/>
  <c r="A1405" i="13" s="1"/>
  <c r="A1406" i="13" s="1"/>
  <c r="A1407" i="13" s="1"/>
  <c r="A1408" i="13" s="1"/>
  <c r="A1409" i="13" s="1"/>
  <c r="A1410" i="13" s="1"/>
  <c r="A1411" i="13" s="1"/>
  <c r="A1412" i="13" s="1"/>
  <c r="A1413" i="13" s="1"/>
  <c r="A1414" i="13" s="1"/>
  <c r="A1415" i="13" s="1"/>
  <c r="A1416" i="13" s="1"/>
  <c r="A1417" i="13" s="1"/>
  <c r="A1418" i="13" s="1"/>
  <c r="A1419" i="13" s="1"/>
  <c r="A1420" i="13" s="1"/>
  <c r="A1421" i="13" s="1"/>
  <c r="A1422" i="13" s="1"/>
  <c r="A1423" i="13" s="1"/>
  <c r="A1424" i="13" s="1"/>
  <c r="A1425" i="13" s="1"/>
  <c r="A1426" i="13" s="1"/>
  <c r="A1427" i="13" s="1"/>
  <c r="A1428" i="13" s="1"/>
  <c r="A1429" i="13" s="1"/>
  <c r="A1430" i="13" s="1"/>
  <c r="A1431" i="13" s="1"/>
  <c r="A1432" i="13" s="1"/>
  <c r="A1433" i="13" s="1"/>
  <c r="A1434" i="13" s="1"/>
  <c r="A1435" i="13" s="1"/>
  <c r="A1436" i="13" s="1"/>
  <c r="A1437" i="13" s="1"/>
  <c r="A1438" i="13" s="1"/>
  <c r="A1439" i="13" s="1"/>
  <c r="A1440" i="13" s="1"/>
  <c r="A1441" i="13" s="1"/>
  <c r="A1442" i="13" s="1"/>
  <c r="A1443" i="13" s="1"/>
  <c r="A1444" i="13" s="1"/>
  <c r="A1445" i="13" s="1"/>
  <c r="A1446" i="13" s="1"/>
  <c r="A1447" i="13" s="1"/>
  <c r="A1448" i="13" s="1"/>
  <c r="A1449" i="13" s="1"/>
  <c r="A1450" i="13" s="1"/>
  <c r="A1451" i="13" s="1"/>
  <c r="A1452" i="13" s="1"/>
  <c r="A1453" i="13" s="1"/>
  <c r="A1454" i="13" s="1"/>
  <c r="A1455" i="13" s="1"/>
  <c r="A1456" i="13" s="1"/>
  <c r="A1457" i="13" s="1"/>
  <c r="A1458" i="13" s="1"/>
  <c r="A1459" i="13" s="1"/>
  <c r="A1460" i="13" s="1"/>
  <c r="A1461" i="13" s="1"/>
  <c r="A1462" i="13" s="1"/>
  <c r="A1463" i="13" s="1"/>
  <c r="A1464" i="13" s="1"/>
  <c r="A1465" i="13" s="1"/>
  <c r="A1466" i="13" s="1"/>
  <c r="A1467" i="13" s="1"/>
  <c r="A1468" i="13" s="1"/>
  <c r="A1469" i="13" s="1"/>
  <c r="A1470" i="13" s="1"/>
  <c r="A1471" i="13" s="1"/>
  <c r="A1472" i="13" s="1"/>
  <c r="A1473" i="13" s="1"/>
  <c r="A1474" i="13" s="1"/>
  <c r="A1475" i="13" s="1"/>
  <c r="A1476" i="13" s="1"/>
  <c r="A1477" i="13" s="1"/>
  <c r="A1478" i="13" s="1"/>
  <c r="A1479" i="13" s="1"/>
  <c r="A1480" i="13" s="1"/>
  <c r="A1481" i="13" s="1"/>
  <c r="A1482" i="13" s="1"/>
  <c r="A1483" i="13" s="1"/>
  <c r="A1484" i="13" s="1"/>
  <c r="A1485" i="13" s="1"/>
  <c r="A1486" i="13" s="1"/>
  <c r="A1487" i="13" s="1"/>
  <c r="A1488" i="13" s="1"/>
  <c r="A1489" i="13" s="1"/>
  <c r="A1490" i="13" s="1"/>
  <c r="A1491" i="13" s="1"/>
  <c r="A1492" i="13" s="1"/>
  <c r="A1493" i="13" s="1"/>
  <c r="A1494" i="13" s="1"/>
  <c r="A1495" i="13" s="1"/>
  <c r="A1496" i="13" s="1"/>
  <c r="A1497" i="13" s="1"/>
  <c r="A1498" i="13" s="1"/>
  <c r="A1499" i="13" s="1"/>
  <c r="A1500" i="13" s="1"/>
  <c r="A1501" i="13" s="1"/>
  <c r="A1502" i="13" s="1"/>
  <c r="A1503" i="13" s="1"/>
  <c r="A1504" i="13" s="1"/>
  <c r="A1505" i="13" s="1"/>
  <c r="A1506" i="13" s="1"/>
  <c r="A1507" i="13" s="1"/>
  <c r="A1508" i="13" s="1"/>
  <c r="A1509" i="13" s="1"/>
  <c r="A1510" i="13" s="1"/>
  <c r="A1511" i="13" s="1"/>
  <c r="A1512" i="13" s="1"/>
  <c r="A1513" i="13" s="1"/>
  <c r="A1514" i="13" s="1"/>
  <c r="A1515" i="13" s="1"/>
  <c r="A1516" i="13" s="1"/>
  <c r="A1517" i="13" s="1"/>
  <c r="A1518" i="13" s="1"/>
  <c r="A1519" i="13" s="1"/>
  <c r="A1520" i="13" s="1"/>
  <c r="A1521" i="13" s="1"/>
  <c r="A1522" i="13" s="1"/>
  <c r="A1523" i="13" s="1"/>
  <c r="A1524" i="13" s="1"/>
  <c r="A1525" i="13" s="1"/>
  <c r="A1526" i="13" s="1"/>
  <c r="A1527" i="13" s="1"/>
  <c r="A1528" i="13" s="1"/>
  <c r="A1529" i="13" s="1"/>
  <c r="A1530" i="13" s="1"/>
  <c r="A1531" i="13" s="1"/>
  <c r="A1532" i="13" s="1"/>
  <c r="A1533" i="13" s="1"/>
  <c r="A1534" i="13" s="1"/>
  <c r="A1535" i="13" s="1"/>
  <c r="A1536" i="13" s="1"/>
  <c r="A1537" i="13" s="1"/>
  <c r="A1538" i="13" s="1"/>
  <c r="A1539" i="13" s="1"/>
  <c r="A1540" i="13" s="1"/>
  <c r="A1541" i="13" s="1"/>
  <c r="A1542" i="13" s="1"/>
  <c r="A1543" i="13" s="1"/>
  <c r="A1544" i="13" s="1"/>
  <c r="A1545" i="13" s="1"/>
  <c r="A1546" i="13" s="1"/>
  <c r="A1547" i="13" s="1"/>
  <c r="A1548" i="13" s="1"/>
  <c r="A1549" i="13" s="1"/>
  <c r="A1550" i="13" s="1"/>
  <c r="A1551" i="13" s="1"/>
  <c r="A1552" i="13" s="1"/>
  <c r="A1553" i="13" s="1"/>
  <c r="A1554" i="13" s="1"/>
  <c r="A1555" i="13" s="1"/>
  <c r="A1556" i="13" s="1"/>
  <c r="A1557" i="13" s="1"/>
  <c r="A1558" i="13" s="1"/>
  <c r="A1559" i="13" s="1"/>
  <c r="A1560" i="13" s="1"/>
  <c r="A1561" i="13" s="1"/>
  <c r="A1562" i="13" s="1"/>
  <c r="A1563" i="13" s="1"/>
  <c r="A1564" i="13" s="1"/>
  <c r="A1565" i="13" s="1"/>
  <c r="A1566" i="13" s="1"/>
  <c r="A1567" i="13" s="1"/>
  <c r="A1568" i="13" s="1"/>
  <c r="A1569" i="13" s="1"/>
  <c r="A1570" i="13" s="1"/>
  <c r="A1571" i="13" s="1"/>
  <c r="A1572" i="13" s="1"/>
  <c r="A1573" i="13" s="1"/>
  <c r="A1574" i="13" s="1"/>
  <c r="A1575" i="13" s="1"/>
  <c r="A1576" i="13" s="1"/>
  <c r="A1577" i="13" s="1"/>
  <c r="A1578" i="13" s="1"/>
  <c r="A1579" i="13" s="1"/>
  <c r="A1580" i="13" s="1"/>
  <c r="A1581" i="13" s="1"/>
  <c r="A1582" i="13" s="1"/>
  <c r="A1583" i="13" s="1"/>
  <c r="A1584" i="13" s="1"/>
  <c r="A1585" i="13" s="1"/>
  <c r="A1586" i="13" s="1"/>
  <c r="A1587" i="13" s="1"/>
  <c r="A1588" i="13" s="1"/>
  <c r="A1589" i="13" s="1"/>
  <c r="A1590" i="13" s="1"/>
  <c r="A1591" i="13" s="1"/>
  <c r="A1592" i="13" s="1"/>
  <c r="A1593" i="13" s="1"/>
  <c r="A1594" i="13" s="1"/>
  <c r="A1595" i="13" s="1"/>
  <c r="A1596" i="13" s="1"/>
  <c r="A1597" i="13" s="1"/>
  <c r="A1598" i="13" s="1"/>
  <c r="A1599" i="13" s="1"/>
  <c r="A1600" i="13" s="1"/>
  <c r="A1601" i="13" s="1"/>
  <c r="A1602" i="13" s="1"/>
  <c r="A1603" i="13" s="1"/>
  <c r="A1604" i="13" s="1"/>
  <c r="A1605" i="13" s="1"/>
  <c r="A1606" i="13" s="1"/>
  <c r="A1607" i="13" s="1"/>
  <c r="A1608" i="13" s="1"/>
  <c r="A1609" i="13" s="1"/>
  <c r="A1610" i="13" s="1"/>
  <c r="A1611" i="13" s="1"/>
  <c r="A1612" i="13" s="1"/>
  <c r="A1613" i="13" s="1"/>
  <c r="A1614" i="13" s="1"/>
  <c r="A1615" i="13" s="1"/>
  <c r="A1616" i="13" s="1"/>
  <c r="A1617" i="13" s="1"/>
  <c r="A1618" i="13" s="1"/>
  <c r="A1619" i="13" s="1"/>
  <c r="A1620" i="13" s="1"/>
  <c r="A1621" i="13" s="1"/>
  <c r="A1622" i="13" s="1"/>
  <c r="A1623" i="13" s="1"/>
  <c r="A1624" i="13" s="1"/>
  <c r="A1625" i="13" s="1"/>
  <c r="A1626" i="13" s="1"/>
  <c r="A1627" i="13" s="1"/>
  <c r="A1628" i="13" s="1"/>
  <c r="A1629" i="13" s="1"/>
  <c r="A1630" i="13" s="1"/>
  <c r="A1631" i="13" s="1"/>
  <c r="A1632" i="13" s="1"/>
  <c r="A1633" i="13" s="1"/>
  <c r="A1634" i="13" s="1"/>
  <c r="A1635" i="13" s="1"/>
  <c r="A1636" i="13" s="1"/>
  <c r="A1637" i="13" s="1"/>
  <c r="A1638" i="13" s="1"/>
  <c r="A1639" i="13" s="1"/>
  <c r="A1640" i="13" s="1"/>
  <c r="A1641" i="13" s="1"/>
  <c r="A1642" i="13" s="1"/>
  <c r="A1643" i="13" s="1"/>
  <c r="A1644" i="13" s="1"/>
  <c r="A1645" i="13" s="1"/>
  <c r="A1646" i="13" s="1"/>
  <c r="A1647" i="13" s="1"/>
  <c r="A1648" i="13" s="1"/>
  <c r="A1649" i="13" s="1"/>
  <c r="A1650" i="13" s="1"/>
  <c r="A1651" i="13" s="1"/>
  <c r="A1652" i="13" s="1"/>
  <c r="A1653" i="13" s="1"/>
  <c r="A1654" i="13" s="1"/>
  <c r="A1655" i="13" s="1"/>
  <c r="A1656" i="13" s="1"/>
  <c r="A1657" i="13" s="1"/>
  <c r="A1658" i="13" s="1"/>
  <c r="A1659" i="13" s="1"/>
  <c r="A1660" i="13" s="1"/>
  <c r="A1661" i="13" s="1"/>
  <c r="A1662" i="13" s="1"/>
  <c r="A1663" i="13" s="1"/>
  <c r="A1664" i="13" s="1"/>
  <c r="A1665" i="13" s="1"/>
  <c r="A1666" i="13" s="1"/>
  <c r="A1667" i="13" s="1"/>
  <c r="A1668" i="13" s="1"/>
  <c r="A1669" i="13" s="1"/>
  <c r="A1670" i="13" s="1"/>
  <c r="A1671" i="13" s="1"/>
  <c r="A1672" i="13" s="1"/>
  <c r="A1673" i="13" s="1"/>
  <c r="A1674" i="13" s="1"/>
  <c r="A1675" i="13" s="1"/>
  <c r="A1676" i="13" s="1"/>
  <c r="A1677" i="13" s="1"/>
  <c r="A1678" i="13" s="1"/>
  <c r="A1679" i="13" s="1"/>
  <c r="A1680" i="13" s="1"/>
  <c r="A1681" i="13" s="1"/>
  <c r="A1682" i="13" s="1"/>
  <c r="A1683" i="13" s="1"/>
  <c r="A1684" i="13" s="1"/>
  <c r="A1685" i="13" s="1"/>
  <c r="A1686" i="13" s="1"/>
  <c r="A1687" i="13" s="1"/>
  <c r="A1688" i="13" s="1"/>
  <c r="A1689" i="13" s="1"/>
  <c r="A1690" i="13" s="1"/>
  <c r="A1691" i="13" s="1"/>
  <c r="A1692" i="13" s="1"/>
  <c r="A1693" i="13" s="1"/>
  <c r="A1694" i="13" s="1"/>
  <c r="A1695" i="13" s="1"/>
  <c r="A1696" i="13" s="1"/>
  <c r="A1697" i="13" s="1"/>
  <c r="A1698" i="13" s="1"/>
  <c r="A1699" i="13" s="1"/>
  <c r="A1700" i="13" s="1"/>
  <c r="A1701" i="13" s="1"/>
  <c r="A1702" i="13" s="1"/>
  <c r="A1703" i="13" s="1"/>
  <c r="A1704" i="13" s="1"/>
  <c r="A1705" i="13" s="1"/>
  <c r="A1706" i="13" s="1"/>
  <c r="A1707" i="13" s="1"/>
  <c r="A1708" i="13" s="1"/>
  <c r="A1709" i="13" s="1"/>
  <c r="A1710" i="13" s="1"/>
  <c r="A1711" i="13" s="1"/>
  <c r="A1712" i="13" s="1"/>
  <c r="A1713" i="13" s="1"/>
  <c r="A1714" i="13" s="1"/>
  <c r="A1715" i="13" s="1"/>
  <c r="A1716" i="13" s="1"/>
  <c r="A1717" i="13" s="1"/>
  <c r="A1718" i="13" s="1"/>
  <c r="A1719" i="13" s="1"/>
  <c r="A1720" i="13" s="1"/>
  <c r="A1721" i="13" s="1"/>
  <c r="A1722" i="13" s="1"/>
  <c r="A1723" i="13" s="1"/>
  <c r="A1724" i="13" s="1"/>
  <c r="A1725" i="13" s="1"/>
  <c r="A1726" i="13" s="1"/>
  <c r="A1727" i="13" s="1"/>
  <c r="A1728" i="13" s="1"/>
  <c r="A1729" i="13" s="1"/>
  <c r="A1730" i="13" s="1"/>
  <c r="A1731" i="13" s="1"/>
  <c r="A1732" i="13" s="1"/>
  <c r="A1733" i="13" s="1"/>
  <c r="A1734" i="13" s="1"/>
  <c r="A1735" i="13" s="1"/>
  <c r="A1736" i="13" s="1"/>
  <c r="A1737" i="13" s="1"/>
  <c r="A1738" i="13" s="1"/>
  <c r="A1739" i="13" s="1"/>
  <c r="A1740" i="13" s="1"/>
  <c r="A1741" i="13" s="1"/>
  <c r="A1742" i="13" s="1"/>
  <c r="A1743" i="13" s="1"/>
  <c r="A1744" i="13" s="1"/>
  <c r="A1745" i="13" s="1"/>
  <c r="A1746" i="13" s="1"/>
  <c r="A1747" i="13" s="1"/>
  <c r="A1748" i="13" s="1"/>
  <c r="A1749" i="13" s="1"/>
  <c r="A1750" i="13" s="1"/>
  <c r="A1751" i="13" s="1"/>
  <c r="A1752" i="13" s="1"/>
  <c r="A1753" i="13" s="1"/>
  <c r="A1754" i="13" s="1"/>
  <c r="A1755" i="13" s="1"/>
  <c r="A1756" i="13" s="1"/>
  <c r="A1757" i="13" s="1"/>
  <c r="A1758" i="13" s="1"/>
  <c r="A1759" i="13" s="1"/>
  <c r="A1760" i="13" s="1"/>
  <c r="A1761" i="13" s="1"/>
  <c r="A1762" i="13" s="1"/>
  <c r="A1763" i="13" s="1"/>
  <c r="A1764" i="13" s="1"/>
  <c r="A1765" i="13" s="1"/>
  <c r="A1766" i="13" s="1"/>
  <c r="A1767" i="13" s="1"/>
  <c r="A1768" i="13" s="1"/>
  <c r="A1769" i="13" s="1"/>
  <c r="A1770" i="13" s="1"/>
  <c r="A1771" i="13" s="1"/>
  <c r="A1772" i="13" s="1"/>
  <c r="A1773" i="13" s="1"/>
  <c r="A1774" i="13" s="1"/>
  <c r="A1775" i="13" s="1"/>
  <c r="A1776" i="13" s="1"/>
  <c r="A1777" i="13" s="1"/>
  <c r="A1778" i="13" s="1"/>
  <c r="A1779" i="13" s="1"/>
  <c r="A1780" i="13" s="1"/>
  <c r="A1781" i="13" s="1"/>
  <c r="A1782" i="13" s="1"/>
  <c r="A1783" i="13" s="1"/>
  <c r="A1784" i="13" s="1"/>
  <c r="A1785" i="13" s="1"/>
  <c r="A1786" i="13" s="1"/>
  <c r="A1787" i="13" s="1"/>
  <c r="A1788" i="13" s="1"/>
  <c r="A1789" i="13" s="1"/>
  <c r="A1790" i="13" s="1"/>
  <c r="A1791" i="13" s="1"/>
  <c r="A1792" i="13" s="1"/>
  <c r="A1793" i="13" s="1"/>
  <c r="A1794" i="13" s="1"/>
  <c r="A1795" i="13" s="1"/>
  <c r="A1796" i="13" s="1"/>
  <c r="A1797" i="13" s="1"/>
  <c r="A1798" i="13" s="1"/>
  <c r="A1799" i="13" s="1"/>
  <c r="A1800" i="13" s="1"/>
  <c r="A1801" i="13" s="1"/>
  <c r="A1802" i="13" s="1"/>
  <c r="A1803" i="13" s="1"/>
  <c r="A1804" i="13" s="1"/>
  <c r="A1805" i="13" s="1"/>
  <c r="A1806" i="13" s="1"/>
  <c r="A1807" i="13" s="1"/>
  <c r="A1808" i="13" s="1"/>
  <c r="A1809" i="13" s="1"/>
  <c r="A1810" i="13" s="1"/>
  <c r="A1811" i="13" s="1"/>
  <c r="A1812" i="13" s="1"/>
  <c r="A1813" i="13" s="1"/>
  <c r="A1814" i="13" s="1"/>
  <c r="A1815" i="13" s="1"/>
  <c r="A1816" i="13" s="1"/>
  <c r="A1817" i="13" s="1"/>
  <c r="A1818" i="13" s="1"/>
  <c r="A1819" i="13" s="1"/>
  <c r="A1820" i="13" s="1"/>
  <c r="A1821" i="13" s="1"/>
  <c r="A1822" i="13" s="1"/>
  <c r="A1823" i="13" s="1"/>
  <c r="A1824" i="13" s="1"/>
  <c r="A1825" i="13" s="1"/>
  <c r="A1826" i="13" s="1"/>
  <c r="A1827" i="13" s="1"/>
  <c r="A1828" i="13" s="1"/>
  <c r="A1829" i="13" s="1"/>
  <c r="A1830" i="13" s="1"/>
  <c r="A1831" i="13" s="1"/>
  <c r="A1832" i="13" s="1"/>
  <c r="A1833" i="13" s="1"/>
  <c r="A1834" i="13" s="1"/>
  <c r="A1835" i="13" s="1"/>
  <c r="A1836" i="13" s="1"/>
  <c r="A1837" i="13" s="1"/>
  <c r="A1838" i="13" s="1"/>
  <c r="A1839" i="13" s="1"/>
  <c r="A1840" i="13" s="1"/>
  <c r="A1841" i="13" s="1"/>
  <c r="A1842" i="13" s="1"/>
  <c r="A1843" i="13" s="1"/>
  <c r="A1844" i="13" s="1"/>
  <c r="A1845" i="13" s="1"/>
  <c r="A1846" i="13" s="1"/>
  <c r="A1847" i="13" s="1"/>
  <c r="A1848" i="13" s="1"/>
  <c r="A1849" i="13" s="1"/>
  <c r="A1850" i="13" s="1"/>
  <c r="A1851" i="13" s="1"/>
  <c r="A1852" i="13" s="1"/>
  <c r="A1853" i="13" s="1"/>
  <c r="A1854" i="13" s="1"/>
  <c r="A1855" i="13" s="1"/>
  <c r="A1856" i="13" s="1"/>
  <c r="A1857" i="13" s="1"/>
  <c r="A1858" i="13" s="1"/>
  <c r="A1859" i="13" s="1"/>
  <c r="A1860" i="13" s="1"/>
  <c r="A1861" i="13" s="1"/>
  <c r="A1862" i="13" s="1"/>
  <c r="A1863" i="13" s="1"/>
  <c r="A1864" i="13" s="1"/>
  <c r="A1865" i="13" s="1"/>
  <c r="A1866" i="13" s="1"/>
  <c r="A1867" i="13" s="1"/>
  <c r="A1868" i="13" s="1"/>
  <c r="A1869" i="13" s="1"/>
  <c r="A1870" i="13" s="1"/>
  <c r="A1871" i="13" s="1"/>
  <c r="A1872" i="13" s="1"/>
  <c r="A1873" i="13" s="1"/>
  <c r="A1874" i="13" s="1"/>
  <c r="A1875" i="13" s="1"/>
  <c r="A1876" i="13" s="1"/>
  <c r="A1877" i="13" s="1"/>
  <c r="A1878" i="13" s="1"/>
  <c r="A1879" i="13" s="1"/>
  <c r="A1880" i="13" s="1"/>
  <c r="A1881" i="13" s="1"/>
  <c r="A1882" i="13" s="1"/>
  <c r="A1883" i="13" s="1"/>
  <c r="A1884" i="13" s="1"/>
  <c r="A1885" i="13" s="1"/>
  <c r="A1886" i="13" s="1"/>
  <c r="A1887" i="13" s="1"/>
  <c r="A1888" i="13" s="1"/>
  <c r="A1889" i="13" s="1"/>
  <c r="A1890" i="13" s="1"/>
  <c r="A1891" i="13" s="1"/>
  <c r="A1892" i="13" s="1"/>
  <c r="A1893" i="13" s="1"/>
  <c r="A1894" i="13" s="1"/>
  <c r="A1895" i="13" s="1"/>
  <c r="A1896" i="13" s="1"/>
  <c r="A1897" i="13" s="1"/>
  <c r="A1898" i="13" s="1"/>
  <c r="A1899" i="13" s="1"/>
  <c r="A1900" i="13" s="1"/>
  <c r="A1901" i="13" s="1"/>
  <c r="A1902" i="13" s="1"/>
  <c r="A1903" i="13" s="1"/>
  <c r="A1904" i="13" s="1"/>
  <c r="A1905" i="13" s="1"/>
  <c r="A1906" i="13" s="1"/>
  <c r="A1907" i="13" s="1"/>
  <c r="A1908" i="13" s="1"/>
  <c r="A1909" i="13" s="1"/>
  <c r="A1910" i="13" s="1"/>
  <c r="A1911" i="13" s="1"/>
  <c r="A1912" i="13" s="1"/>
  <c r="A1913" i="13" s="1"/>
  <c r="A1914" i="13" s="1"/>
  <c r="A1915" i="13" s="1"/>
  <c r="A1916" i="13" s="1"/>
  <c r="A1917" i="13" s="1"/>
  <c r="A1918" i="13" s="1"/>
  <c r="A1919" i="13" s="1"/>
  <c r="A1920" i="13" s="1"/>
  <c r="A1921" i="13" s="1"/>
  <c r="A1922" i="13" s="1"/>
  <c r="A1923" i="13" s="1"/>
  <c r="A1924" i="13" s="1"/>
  <c r="A1925" i="13" s="1"/>
  <c r="A1926" i="13" s="1"/>
  <c r="A1927" i="13" s="1"/>
  <c r="A1928" i="13" s="1"/>
  <c r="A1929" i="13" s="1"/>
  <c r="A1930" i="13" s="1"/>
  <c r="A1931" i="13" s="1"/>
  <c r="A1932" i="13" s="1"/>
  <c r="A1933" i="13" s="1"/>
  <c r="A1934" i="13" s="1"/>
  <c r="A1935" i="13" s="1"/>
  <c r="A1936" i="13" s="1"/>
  <c r="A1937" i="13" s="1"/>
  <c r="A1938" i="13" s="1"/>
  <c r="A1939" i="13" s="1"/>
  <c r="A1940" i="13" s="1"/>
  <c r="A1941" i="13" s="1"/>
  <c r="A1942" i="13" s="1"/>
  <c r="A1943" i="13" s="1"/>
  <c r="A1944" i="13" s="1"/>
  <c r="A1945" i="13" s="1"/>
  <c r="A1946" i="13" s="1"/>
  <c r="A1947" i="13" s="1"/>
  <c r="A1948" i="13" s="1"/>
  <c r="A1949" i="13" s="1"/>
  <c r="A1950" i="13" s="1"/>
  <c r="A1951" i="13" s="1"/>
  <c r="A1952" i="13" s="1"/>
  <c r="A1953" i="13" s="1"/>
  <c r="A1954" i="13" s="1"/>
  <c r="A1955" i="13" s="1"/>
  <c r="A1956" i="13" s="1"/>
  <c r="A1957" i="13" s="1"/>
  <c r="A1958" i="13" s="1"/>
  <c r="A1959" i="13" s="1"/>
  <c r="A1960" i="13" s="1"/>
  <c r="A1961" i="13" s="1"/>
  <c r="A1962" i="13" s="1"/>
  <c r="A1963" i="13" s="1"/>
  <c r="A1964" i="13" s="1"/>
  <c r="A1965" i="13" s="1"/>
  <c r="A1966" i="13" s="1"/>
  <c r="A1967" i="13" s="1"/>
  <c r="A1968" i="13" s="1"/>
  <c r="A1969" i="13" s="1"/>
  <c r="A1970" i="13" s="1"/>
  <c r="A1971" i="13" s="1"/>
  <c r="A1972" i="13" s="1"/>
  <c r="A1973" i="13" s="1"/>
  <c r="A1974" i="13" s="1"/>
  <c r="A1975" i="13" s="1"/>
  <c r="A1976" i="13" s="1"/>
  <c r="A1977" i="13" s="1"/>
  <c r="A1978" i="13" s="1"/>
  <c r="A1979" i="13" s="1"/>
  <c r="A1980" i="13" s="1"/>
  <c r="A1981" i="13" s="1"/>
  <c r="A1982" i="13" s="1"/>
  <c r="A1983" i="13" s="1"/>
  <c r="A1984" i="13" s="1"/>
  <c r="A1985" i="13" s="1"/>
  <c r="A1986" i="13" s="1"/>
  <c r="A1987" i="13" s="1"/>
  <c r="A1988" i="13" s="1"/>
  <c r="A1989" i="13" s="1"/>
  <c r="A1990" i="13" s="1"/>
  <c r="A1991" i="13" s="1"/>
  <c r="A1992" i="13" s="1"/>
  <c r="A1993" i="13" s="1"/>
  <c r="A1994" i="13" s="1"/>
  <c r="A1995" i="13" s="1"/>
  <c r="A1996" i="13" s="1"/>
  <c r="A1997" i="13" s="1"/>
  <c r="A1998" i="13" s="1"/>
  <c r="A1999" i="13" s="1"/>
  <c r="A2000" i="13" s="1"/>
  <c r="A2001" i="13" s="1"/>
  <c r="A2002" i="13" s="1"/>
  <c r="A2003" i="13" s="1"/>
  <c r="A2004" i="13" s="1"/>
  <c r="A2005" i="13" s="1"/>
  <c r="A2006" i="13" s="1"/>
  <c r="A2007" i="13" s="1"/>
  <c r="A2008" i="13" s="1"/>
  <c r="A2009" i="13" s="1"/>
  <c r="A2010" i="13" s="1"/>
  <c r="A2011" i="13" s="1"/>
  <c r="A2012" i="13" s="1"/>
  <c r="A2013" i="13" s="1"/>
  <c r="A2014" i="13" s="1"/>
  <c r="A2015" i="13" s="1"/>
  <c r="A2016" i="13" s="1"/>
  <c r="A2017" i="13" s="1"/>
  <c r="A2018" i="13" s="1"/>
  <c r="A2019" i="13" s="1"/>
  <c r="A2020" i="13" s="1"/>
  <c r="A2021" i="13" s="1"/>
  <c r="A2022" i="13" s="1"/>
  <c r="A2023" i="13" s="1"/>
  <c r="A2024" i="13" s="1"/>
  <c r="A2025" i="13" s="1"/>
  <c r="A2026" i="13" s="1"/>
  <c r="A2027" i="13" s="1"/>
  <c r="A2028" i="13" s="1"/>
  <c r="A2029" i="13" s="1"/>
  <c r="A2030" i="13" s="1"/>
  <c r="A2031" i="13" s="1"/>
  <c r="A2032" i="13" s="1"/>
  <c r="A2033" i="13" s="1"/>
  <c r="A2034" i="13" s="1"/>
  <c r="A2035" i="13" s="1"/>
  <c r="A2036" i="13" s="1"/>
  <c r="A2037" i="13" s="1"/>
  <c r="A2038" i="13" s="1"/>
  <c r="A2039" i="13" s="1"/>
  <c r="A2040" i="13" s="1"/>
  <c r="A2041" i="13" s="1"/>
  <c r="A2042" i="13" s="1"/>
  <c r="A2043" i="13" s="1"/>
  <c r="A2044" i="13" s="1"/>
  <c r="A2045" i="13" s="1"/>
  <c r="A2046" i="13" s="1"/>
  <c r="A2047" i="13" s="1"/>
  <c r="A2048" i="13" s="1"/>
  <c r="A2049" i="13" s="1"/>
  <c r="A2050" i="13" s="1"/>
  <c r="A2051" i="13" s="1"/>
  <c r="A2052" i="13" s="1"/>
  <c r="A2053" i="13" s="1"/>
  <c r="A2054" i="13" s="1"/>
  <c r="A2055" i="13" s="1"/>
  <c r="A2056" i="13" s="1"/>
  <c r="A2057" i="13" s="1"/>
  <c r="A2058" i="13" s="1"/>
  <c r="A2059" i="13" s="1"/>
  <c r="A2060" i="13" s="1"/>
  <c r="A2061" i="13" s="1"/>
  <c r="A2062" i="13" s="1"/>
  <c r="A2063" i="13" s="1"/>
  <c r="A2064" i="13" s="1"/>
  <c r="A2065" i="13" s="1"/>
  <c r="A2066" i="13" s="1"/>
  <c r="A2067" i="13" s="1"/>
  <c r="A2068" i="13" s="1"/>
  <c r="A2069" i="13" s="1"/>
  <c r="A2070" i="13" s="1"/>
  <c r="A2071" i="13" s="1"/>
  <c r="A2072" i="13" s="1"/>
  <c r="A2073" i="13" s="1"/>
  <c r="A2074" i="13" s="1"/>
  <c r="A2075" i="13" s="1"/>
  <c r="A2076" i="13" s="1"/>
  <c r="A2077" i="13" s="1"/>
  <c r="A2078" i="13" s="1"/>
  <c r="A2079" i="13" s="1"/>
  <c r="A2080" i="13" s="1"/>
  <c r="A2081" i="13" s="1"/>
  <c r="A2082" i="13" s="1"/>
  <c r="A2083" i="13" s="1"/>
  <c r="A2084" i="13" s="1"/>
  <c r="A2085" i="13" s="1"/>
  <c r="A2086" i="13" s="1"/>
  <c r="A2087" i="13" s="1"/>
  <c r="A2088" i="13" s="1"/>
  <c r="A2089" i="13" s="1"/>
  <c r="A2090" i="13" s="1"/>
  <c r="A2091" i="13" s="1"/>
  <c r="A2092" i="13" s="1"/>
  <c r="A2093" i="13" s="1"/>
  <c r="A2094" i="13" s="1"/>
  <c r="A2095" i="13" s="1"/>
  <c r="A2096" i="13" s="1"/>
  <c r="A2097" i="13" s="1"/>
  <c r="A2098" i="13" s="1"/>
  <c r="A2099" i="13" s="1"/>
  <c r="A2100" i="13" s="1"/>
  <c r="A2101" i="13" s="1"/>
  <c r="A2102" i="13" s="1"/>
  <c r="A2103" i="13" s="1"/>
  <c r="A2104" i="13" s="1"/>
  <c r="A2105" i="13" s="1"/>
  <c r="A2106" i="13" s="1"/>
  <c r="A2107" i="13" s="1"/>
  <c r="A2108" i="13" s="1"/>
  <c r="A2109" i="13" s="1"/>
  <c r="A2110" i="13" s="1"/>
  <c r="A2111" i="13" s="1"/>
  <c r="A2112" i="13" s="1"/>
  <c r="A2113" i="13" s="1"/>
  <c r="A2114" i="13" s="1"/>
  <c r="A2115" i="13" s="1"/>
  <c r="A2116" i="13" s="1"/>
  <c r="A2117" i="13" s="1"/>
  <c r="A2118" i="13" s="1"/>
  <c r="A2119" i="13" s="1"/>
  <c r="A2120" i="13" s="1"/>
  <c r="A2121" i="13" s="1"/>
  <c r="A2122" i="13" s="1"/>
  <c r="A2123" i="13" s="1"/>
  <c r="A2124" i="13" s="1"/>
  <c r="A2125" i="13" s="1"/>
  <c r="A2126" i="13" s="1"/>
  <c r="A2127" i="13" s="1"/>
  <c r="A2128" i="13" s="1"/>
  <c r="A2129" i="13" s="1"/>
  <c r="A2130" i="13" s="1"/>
  <c r="A2131" i="13" s="1"/>
  <c r="A2132" i="13" s="1"/>
  <c r="A2133" i="13" s="1"/>
  <c r="A2134" i="13" s="1"/>
  <c r="A2135" i="13" s="1"/>
  <c r="A2136" i="13" s="1"/>
  <c r="A2137" i="13" s="1"/>
  <c r="A2138" i="13" s="1"/>
  <c r="A2139" i="13" s="1"/>
  <c r="A2140" i="13" s="1"/>
  <c r="A2141" i="13" s="1"/>
  <c r="A2142" i="13" s="1"/>
  <c r="A2143" i="13" s="1"/>
  <c r="A2144" i="13" s="1"/>
  <c r="A2145" i="13" s="1"/>
  <c r="A2146" i="13" s="1"/>
  <c r="A2147" i="13" s="1"/>
  <c r="A2148" i="13" s="1"/>
  <c r="A2149" i="13" s="1"/>
  <c r="A2150" i="13" s="1"/>
  <c r="A2151" i="13" s="1"/>
  <c r="A2152" i="13" s="1"/>
  <c r="A2153" i="13" s="1"/>
  <c r="A2154" i="13" s="1"/>
  <c r="A2155" i="13" s="1"/>
  <c r="A2156" i="13" s="1"/>
  <c r="A2157" i="13" s="1"/>
  <c r="A2158" i="13" s="1"/>
  <c r="A2159" i="13" s="1"/>
  <c r="A2160" i="13" s="1"/>
  <c r="A2161" i="13" s="1"/>
  <c r="A2162" i="13" s="1"/>
  <c r="A2163" i="13" s="1"/>
  <c r="A2164" i="13" s="1"/>
  <c r="A2165" i="13" s="1"/>
  <c r="A2166" i="13" s="1"/>
  <c r="A2167" i="13" s="1"/>
  <c r="A2168" i="13" s="1"/>
  <c r="A2169" i="13" s="1"/>
  <c r="A2170" i="13" s="1"/>
  <c r="A2171" i="13" s="1"/>
  <c r="A2172" i="13" s="1"/>
  <c r="A2173" i="13" s="1"/>
  <c r="A2174" i="13" s="1"/>
  <c r="A2175" i="13" s="1"/>
  <c r="A2176" i="13" s="1"/>
  <c r="A2177" i="13" s="1"/>
  <c r="A2178" i="13" s="1"/>
  <c r="A2179" i="13" s="1"/>
  <c r="A2180" i="13" s="1"/>
  <c r="A2181" i="13" s="1"/>
  <c r="A2182" i="13" s="1"/>
  <c r="A2183" i="13" s="1"/>
  <c r="A2184" i="13" s="1"/>
  <c r="A2185" i="13" s="1"/>
  <c r="A2186" i="13" s="1"/>
  <c r="A2187" i="13" s="1"/>
  <c r="A2188" i="13" s="1"/>
  <c r="A2189" i="13" s="1"/>
  <c r="A2190" i="13" s="1"/>
  <c r="A2191" i="13" s="1"/>
  <c r="A2192" i="13" s="1"/>
  <c r="A2193" i="13" s="1"/>
  <c r="A2194" i="13" s="1"/>
  <c r="A2195" i="13" s="1"/>
  <c r="A2196" i="13" s="1"/>
  <c r="A2197" i="13" s="1"/>
  <c r="A2198" i="13" s="1"/>
  <c r="A2199" i="13" s="1"/>
  <c r="A2200" i="13" s="1"/>
  <c r="A2201" i="13" s="1"/>
  <c r="A2202" i="13" s="1"/>
  <c r="A2203" i="13" s="1"/>
  <c r="A2204" i="13" s="1"/>
  <c r="A2205" i="13" s="1"/>
  <c r="A2206" i="13" s="1"/>
  <c r="A2207" i="13" s="1"/>
  <c r="A2208" i="13" s="1"/>
  <c r="A2209" i="13" s="1"/>
  <c r="A2210" i="13" s="1"/>
  <c r="A2211" i="13" s="1"/>
  <c r="A2212" i="13" s="1"/>
  <c r="A2213" i="13" s="1"/>
  <c r="A2214" i="13" s="1"/>
  <c r="A2215" i="13" s="1"/>
  <c r="A2216" i="13" s="1"/>
  <c r="A2217" i="13" s="1"/>
  <c r="A2218" i="13" s="1"/>
  <c r="A2219" i="13" s="1"/>
  <c r="A2220" i="13" s="1"/>
  <c r="A2221" i="13" s="1"/>
  <c r="A2222" i="13" s="1"/>
  <c r="A2223" i="13" s="1"/>
  <c r="A2224" i="13" s="1"/>
  <c r="A2225" i="13" s="1"/>
  <c r="A2226" i="13" s="1"/>
  <c r="A2227" i="13" s="1"/>
  <c r="A2228" i="13" s="1"/>
  <c r="A2229" i="13" s="1"/>
  <c r="A2230" i="13" s="1"/>
  <c r="A2231" i="13" s="1"/>
  <c r="A2232" i="13" s="1"/>
  <c r="A2233" i="13" s="1"/>
  <c r="A2234" i="13" s="1"/>
  <c r="A2235" i="13" s="1"/>
  <c r="A2236" i="13" s="1"/>
  <c r="A2237" i="13" s="1"/>
  <c r="A2238" i="13" s="1"/>
  <c r="A2239" i="13" s="1"/>
  <c r="A2240" i="13" s="1"/>
  <c r="A2241" i="13" s="1"/>
  <c r="A2242" i="13" s="1"/>
  <c r="A2243" i="13" s="1"/>
  <c r="A2244" i="13" s="1"/>
  <c r="A2245" i="13" s="1"/>
  <c r="A2246" i="13" s="1"/>
  <c r="A2247" i="13" s="1"/>
  <c r="A2248" i="13" s="1"/>
  <c r="A2249" i="13" s="1"/>
  <c r="A2250" i="13" s="1"/>
  <c r="A2251" i="13" s="1"/>
  <c r="A2252" i="13" s="1"/>
  <c r="A2253" i="13" s="1"/>
  <c r="A2254" i="13" s="1"/>
  <c r="A2255" i="13" s="1"/>
  <c r="A2256" i="13" s="1"/>
  <c r="A2257" i="13" s="1"/>
  <c r="A2258" i="13" s="1"/>
  <c r="A2259" i="13" s="1"/>
  <c r="A2260" i="13" s="1"/>
  <c r="A2261" i="13" s="1"/>
  <c r="A2262" i="13" s="1"/>
  <c r="A2263" i="13" s="1"/>
  <c r="A2264" i="13" s="1"/>
  <c r="A2265" i="13" s="1"/>
  <c r="A2266" i="13" s="1"/>
  <c r="A2267" i="13" s="1"/>
  <c r="A2268" i="13" s="1"/>
  <c r="A2269" i="13" s="1"/>
  <c r="A2270" i="13" s="1"/>
  <c r="A2271" i="13" s="1"/>
  <c r="A2272" i="13" s="1"/>
  <c r="A2273" i="13" s="1"/>
  <c r="A2274" i="13" s="1"/>
  <c r="A2275" i="13" s="1"/>
  <c r="A2276" i="13" s="1"/>
  <c r="A2277" i="13" s="1"/>
  <c r="A2278" i="13" s="1"/>
  <c r="A2279" i="13" s="1"/>
  <c r="A2280" i="13" s="1"/>
  <c r="A2281" i="13" s="1"/>
  <c r="A2282" i="13" s="1"/>
  <c r="A2283" i="13" s="1"/>
  <c r="A2284" i="13" s="1"/>
  <c r="A2285" i="13" s="1"/>
  <c r="A2286" i="13" s="1"/>
  <c r="A2287" i="13" s="1"/>
  <c r="A2288" i="13" s="1"/>
  <c r="A2289" i="13" s="1"/>
  <c r="A2290" i="13" s="1"/>
  <c r="A2291" i="13" s="1"/>
  <c r="A2292" i="13" s="1"/>
  <c r="A2293" i="13" s="1"/>
  <c r="A2294" i="13" s="1"/>
  <c r="A2295" i="13" s="1"/>
  <c r="A2296" i="13" s="1"/>
  <c r="A2297" i="13" s="1"/>
  <c r="A2298" i="13" s="1"/>
  <c r="A2299" i="13" s="1"/>
  <c r="A2300" i="13" s="1"/>
  <c r="A2301" i="13" s="1"/>
  <c r="A2302" i="13" s="1"/>
  <c r="A2303" i="13" s="1"/>
  <c r="A2304" i="13" s="1"/>
  <c r="A2305" i="13" s="1"/>
  <c r="A2306" i="13" s="1"/>
  <c r="A2307" i="13" s="1"/>
  <c r="A2308" i="13" s="1"/>
  <c r="A2309" i="13" s="1"/>
  <c r="A2310" i="13" s="1"/>
  <c r="A2311" i="13" s="1"/>
  <c r="A2312" i="13" s="1"/>
  <c r="A2313" i="13" s="1"/>
  <c r="A2314" i="13" s="1"/>
  <c r="A2315" i="13" s="1"/>
  <c r="A2316" i="13" s="1"/>
  <c r="A2317" i="13" s="1"/>
  <c r="A2318" i="13" s="1"/>
  <c r="A2319" i="13" s="1"/>
  <c r="A2320" i="13" s="1"/>
  <c r="A2321" i="13" s="1"/>
  <c r="A2322" i="13" s="1"/>
  <c r="A2323" i="13" s="1"/>
  <c r="A2324" i="13" s="1"/>
  <c r="A2325" i="13" s="1"/>
  <c r="A2326" i="13" s="1"/>
  <c r="A2327" i="13" s="1"/>
  <c r="A2328" i="13" s="1"/>
  <c r="A2329" i="13" s="1"/>
  <c r="A2330" i="13" s="1"/>
  <c r="A2331" i="13" s="1"/>
  <c r="A2332" i="13" s="1"/>
  <c r="A2333" i="13" s="1"/>
  <c r="A2334" i="13" s="1"/>
  <c r="A2335" i="13" s="1"/>
  <c r="A2336" i="13" s="1"/>
  <c r="A2337" i="13" s="1"/>
  <c r="A2338" i="13" s="1"/>
  <c r="A2339" i="13" s="1"/>
  <c r="A2340" i="13" s="1"/>
  <c r="A2341" i="13" s="1"/>
  <c r="A2342" i="13" s="1"/>
  <c r="A2343" i="13" s="1"/>
  <c r="A2344" i="13" s="1"/>
  <c r="A2345" i="13" s="1"/>
  <c r="A2346" i="13" s="1"/>
  <c r="A2347" i="13" s="1"/>
  <c r="A2348" i="13" s="1"/>
  <c r="A2349" i="13" s="1"/>
  <c r="A2350" i="13" s="1"/>
  <c r="A2351" i="13" s="1"/>
  <c r="A2352" i="13" s="1"/>
  <c r="A2353" i="13" s="1"/>
  <c r="A2354" i="13" s="1"/>
  <c r="A2355" i="13" s="1"/>
  <c r="A2356" i="13" s="1"/>
  <c r="A2357" i="13" s="1"/>
  <c r="A2358" i="13" s="1"/>
  <c r="A2359" i="13" s="1"/>
  <c r="A2360" i="13" s="1"/>
  <c r="A2361" i="13" s="1"/>
  <c r="A2362" i="13" s="1"/>
  <c r="A2363" i="13" s="1"/>
  <c r="A2364" i="13" s="1"/>
  <c r="A2365" i="13" s="1"/>
  <c r="A2366" i="13" s="1"/>
  <c r="A2367" i="13" s="1"/>
  <c r="A2368" i="13" s="1"/>
  <c r="A2369" i="13" s="1"/>
  <c r="A2370" i="13" s="1"/>
  <c r="A2371" i="13" s="1"/>
  <c r="A2372" i="13" s="1"/>
  <c r="A2373" i="13" s="1"/>
  <c r="A2374" i="13" s="1"/>
  <c r="A2375" i="13" s="1"/>
  <c r="A2376" i="13" s="1"/>
  <c r="A2377" i="13" s="1"/>
  <c r="A2378" i="13" s="1"/>
  <c r="A2379" i="13" s="1"/>
  <c r="A2380" i="13" s="1"/>
  <c r="A2381" i="13" s="1"/>
  <c r="A2382" i="13" s="1"/>
  <c r="A2383" i="13" s="1"/>
  <c r="A2384" i="13" s="1"/>
  <c r="A2385" i="13" s="1"/>
  <c r="A2386" i="13" s="1"/>
  <c r="A2387" i="13" s="1"/>
  <c r="A2388" i="13" s="1"/>
  <c r="A2389" i="13" s="1"/>
  <c r="A2390" i="13" s="1"/>
  <c r="A2391" i="13" s="1"/>
  <c r="A2392" i="13" s="1"/>
  <c r="A2393" i="13" s="1"/>
  <c r="A2394" i="13" s="1"/>
  <c r="A2395" i="13" s="1"/>
  <c r="A2396" i="13" s="1"/>
  <c r="A2397" i="13" s="1"/>
  <c r="A2398" i="13" s="1"/>
  <c r="A2399" i="13" s="1"/>
  <c r="A2400" i="13" s="1"/>
  <c r="A2401" i="13" s="1"/>
  <c r="A2402" i="13" s="1"/>
  <c r="A2403" i="13" s="1"/>
  <c r="A2404" i="13" s="1"/>
  <c r="A2405" i="13" s="1"/>
  <c r="A2406" i="13" s="1"/>
  <c r="A2407" i="13" s="1"/>
  <c r="A2408" i="13" s="1"/>
  <c r="A2409" i="13" s="1"/>
  <c r="A2410" i="13" s="1"/>
  <c r="A2411" i="13" s="1"/>
  <c r="A2412" i="13" s="1"/>
  <c r="A2413" i="13" s="1"/>
  <c r="A2414" i="13" s="1"/>
  <c r="A2415" i="13" s="1"/>
  <c r="A2416" i="13" s="1"/>
  <c r="A2417" i="13" s="1"/>
  <c r="A2418" i="13" s="1"/>
  <c r="A2419" i="13" s="1"/>
  <c r="A2420" i="13" s="1"/>
  <c r="A2421" i="13" s="1"/>
  <c r="A2422" i="13" s="1"/>
  <c r="A2423" i="13" s="1"/>
  <c r="A2424" i="13" s="1"/>
  <c r="A2425" i="13" s="1"/>
  <c r="A2426" i="13" s="1"/>
  <c r="A2427" i="13" s="1"/>
  <c r="A2428" i="13" s="1"/>
  <c r="A2429" i="13" s="1"/>
  <c r="A2430" i="13" s="1"/>
  <c r="A2431" i="13" s="1"/>
  <c r="A2432" i="13" s="1"/>
  <c r="A2433" i="13" s="1"/>
  <c r="A2434" i="13" s="1"/>
  <c r="A2435" i="13" s="1"/>
  <c r="A2436" i="13" s="1"/>
  <c r="A2437" i="13" s="1"/>
  <c r="A2438" i="13" s="1"/>
  <c r="A2439" i="13" s="1"/>
  <c r="A2440" i="13" s="1"/>
  <c r="A2441" i="13" s="1"/>
  <c r="A2442" i="13" s="1"/>
  <c r="A2443" i="13" s="1"/>
  <c r="A2444" i="13" s="1"/>
  <c r="A2445" i="13" s="1"/>
  <c r="A2446" i="13" s="1"/>
  <c r="A2447" i="13" s="1"/>
  <c r="A2448" i="13" s="1"/>
  <c r="A2449" i="13" s="1"/>
  <c r="A2450" i="13" s="1"/>
  <c r="A2451" i="13" s="1"/>
  <c r="A2452" i="13" s="1"/>
  <c r="A2453" i="13" s="1"/>
  <c r="A2454" i="13" s="1"/>
  <c r="A2455" i="13" s="1"/>
  <c r="A2456" i="13" s="1"/>
  <c r="A2457" i="13" s="1"/>
  <c r="A2458" i="13" s="1"/>
  <c r="A2459" i="13" s="1"/>
  <c r="A2460" i="13" s="1"/>
  <c r="A2461" i="13" s="1"/>
  <c r="A2462" i="13" s="1"/>
  <c r="A2463" i="13" s="1"/>
  <c r="A2464" i="13" s="1"/>
  <c r="A2465" i="13" s="1"/>
  <c r="A2466" i="13" s="1"/>
  <c r="A2467" i="13" s="1"/>
  <c r="A2468" i="13" s="1"/>
  <c r="A2469" i="13" s="1"/>
  <c r="A2470" i="13" s="1"/>
  <c r="A2471" i="13" s="1"/>
  <c r="A2472" i="13" s="1"/>
  <c r="A2473" i="13" s="1"/>
  <c r="A2474" i="13" s="1"/>
  <c r="A2475" i="13" s="1"/>
  <c r="A2476" i="13" s="1"/>
  <c r="A2477" i="13" s="1"/>
  <c r="A2478" i="13" s="1"/>
  <c r="A2479" i="13" s="1"/>
  <c r="A2480" i="13" s="1"/>
  <c r="A2481" i="13" s="1"/>
  <c r="A2482" i="13" s="1"/>
  <c r="A2483" i="13" s="1"/>
  <c r="A2484" i="13" s="1"/>
  <c r="A2485" i="13" s="1"/>
  <c r="A2486" i="13" s="1"/>
  <c r="A2487" i="13" s="1"/>
  <c r="A2488" i="13" s="1"/>
  <c r="A2489" i="13" s="1"/>
  <c r="A2490" i="13" s="1"/>
  <c r="A2491" i="13" s="1"/>
  <c r="A2492" i="13" s="1"/>
  <c r="A2493" i="13" s="1"/>
  <c r="A2494" i="13" s="1"/>
  <c r="A2495" i="13" s="1"/>
  <c r="A2496" i="13" s="1"/>
  <c r="A2497" i="13" s="1"/>
  <c r="A2498" i="13" s="1"/>
  <c r="A2499" i="13" s="1"/>
  <c r="A2500" i="13" s="1"/>
  <c r="A2501" i="13" s="1"/>
  <c r="A2502" i="13" s="1"/>
  <c r="A2503" i="13" s="1"/>
  <c r="A2504" i="13" s="1"/>
  <c r="A2505" i="13" s="1"/>
  <c r="A2506" i="13" s="1"/>
  <c r="A2507" i="13" s="1"/>
  <c r="A2508" i="13" s="1"/>
  <c r="A2509" i="13" s="1"/>
  <c r="A2510" i="13" s="1"/>
  <c r="A2511" i="13" s="1"/>
  <c r="A2512" i="13" s="1"/>
  <c r="A2513" i="13" s="1"/>
  <c r="A2514" i="13" s="1"/>
  <c r="A2515" i="13" s="1"/>
  <c r="A2516" i="13" s="1"/>
  <c r="A2517" i="13" s="1"/>
  <c r="A2518" i="13" s="1"/>
  <c r="A2519" i="13" s="1"/>
  <c r="A2520" i="13" s="1"/>
  <c r="A2521" i="13" s="1"/>
  <c r="A2522" i="13" s="1"/>
  <c r="A2523" i="13" s="1"/>
  <c r="A2524" i="13" s="1"/>
  <c r="A2525" i="13" s="1"/>
  <c r="A2526" i="13" s="1"/>
  <c r="A2527" i="13" s="1"/>
  <c r="A2528" i="13" s="1"/>
  <c r="A2529" i="13" s="1"/>
  <c r="A2530" i="13" s="1"/>
  <c r="A2531" i="13" s="1"/>
  <c r="A2532" i="13" s="1"/>
  <c r="A2533" i="13" s="1"/>
  <c r="A2534" i="13" s="1"/>
  <c r="A2535" i="13" s="1"/>
  <c r="A2536" i="13" s="1"/>
  <c r="A2537" i="13" s="1"/>
  <c r="A2538" i="13" s="1"/>
  <c r="A2539" i="13" s="1"/>
  <c r="A2540" i="13" s="1"/>
  <c r="A2541" i="13" s="1"/>
  <c r="A2542" i="13" s="1"/>
  <c r="A2543" i="13" s="1"/>
  <c r="A2544" i="13" s="1"/>
  <c r="A2545" i="13" s="1"/>
  <c r="A2546" i="13" s="1"/>
  <c r="A2547" i="13" s="1"/>
  <c r="A2548" i="13" s="1"/>
  <c r="A2549" i="13" s="1"/>
  <c r="A2550" i="13" s="1"/>
  <c r="A2551" i="13" s="1"/>
  <c r="A2552" i="13" s="1"/>
  <c r="A2553" i="13" s="1"/>
  <c r="A2554" i="13" s="1"/>
  <c r="A2555" i="13" s="1"/>
  <c r="A2556" i="13" s="1"/>
  <c r="A2557" i="13" s="1"/>
  <c r="A2558" i="13" s="1"/>
  <c r="A2559" i="13" s="1"/>
  <c r="A2560" i="13" s="1"/>
  <c r="A2561" i="13" s="1"/>
  <c r="A2562" i="13" s="1"/>
  <c r="A2563" i="13" s="1"/>
  <c r="A2564" i="13" s="1"/>
  <c r="A2565" i="13" s="1"/>
  <c r="A2566" i="13" s="1"/>
  <c r="A2567" i="13" s="1"/>
  <c r="A2568" i="13" s="1"/>
  <c r="A2569" i="13" s="1"/>
  <c r="A2570" i="13" s="1"/>
  <c r="A2571" i="13" s="1"/>
  <c r="A2572" i="13" s="1"/>
  <c r="A2573" i="13" s="1"/>
  <c r="A2574" i="13" s="1"/>
  <c r="A2575" i="13" s="1"/>
  <c r="A2576" i="13" s="1"/>
  <c r="A2577" i="13" s="1"/>
  <c r="A2578" i="13" s="1"/>
  <c r="A2579" i="13" s="1"/>
  <c r="A2580" i="13" s="1"/>
  <c r="A2581" i="13" s="1"/>
  <c r="A2582" i="13" s="1"/>
  <c r="A2583" i="13" s="1"/>
  <c r="A2584" i="13" s="1"/>
  <c r="A2585" i="13" s="1"/>
  <c r="A2586" i="13" s="1"/>
  <c r="A2587" i="13" s="1"/>
  <c r="A2588" i="13" s="1"/>
  <c r="A2589" i="13" s="1"/>
  <c r="A2590" i="13" s="1"/>
  <c r="A2591" i="13" s="1"/>
  <c r="A2592" i="13" s="1"/>
  <c r="A2593" i="13" s="1"/>
  <c r="A2594" i="13" s="1"/>
  <c r="A2595" i="13" s="1"/>
  <c r="A2596" i="13" s="1"/>
  <c r="A2597" i="13" s="1"/>
  <c r="A2598" i="13" s="1"/>
  <c r="A2599" i="13" s="1"/>
  <c r="A2600" i="13" s="1"/>
  <c r="A2601" i="13" s="1"/>
  <c r="A2602" i="13" s="1"/>
  <c r="A2603" i="13" s="1"/>
  <c r="A2604" i="13" s="1"/>
  <c r="A2605" i="13" s="1"/>
  <c r="A2606" i="13" s="1"/>
  <c r="A2607" i="13" s="1"/>
  <c r="A2608" i="13" s="1"/>
  <c r="A2609" i="13" s="1"/>
  <c r="A2610" i="13" s="1"/>
  <c r="A2611" i="13" s="1"/>
  <c r="A2612" i="13" s="1"/>
  <c r="A2613" i="13" s="1"/>
  <c r="A2614" i="13" s="1"/>
  <c r="A2615" i="13" s="1"/>
  <c r="A2616" i="13" s="1"/>
  <c r="A2617" i="13" s="1"/>
  <c r="A2618" i="13" s="1"/>
  <c r="A2619" i="13" s="1"/>
  <c r="A2620" i="13" s="1"/>
  <c r="A2621" i="13" s="1"/>
  <c r="A2622" i="13" s="1"/>
  <c r="A2623" i="13" s="1"/>
  <c r="A2624" i="13" s="1"/>
  <c r="A2625" i="13" s="1"/>
  <c r="A2626" i="13" s="1"/>
  <c r="A2627" i="13" s="1"/>
  <c r="A2628" i="13" s="1"/>
  <c r="A2629" i="13" s="1"/>
  <c r="A2630" i="13" s="1"/>
  <c r="A2631" i="13" s="1"/>
  <c r="A2632" i="13" s="1"/>
  <c r="A2633" i="13" s="1"/>
  <c r="A2634" i="13" s="1"/>
  <c r="A2635" i="13" s="1"/>
  <c r="A2636" i="13" s="1"/>
  <c r="A2637" i="13" s="1"/>
  <c r="A2638" i="13" s="1"/>
  <c r="A2639" i="13" s="1"/>
  <c r="A2640" i="13" s="1"/>
  <c r="A2641" i="13" s="1"/>
  <c r="A2642" i="13" s="1"/>
  <c r="A2643" i="13" s="1"/>
  <c r="A2644" i="13" s="1"/>
  <c r="A2645" i="13" s="1"/>
  <c r="A2646" i="13" s="1"/>
  <c r="A2647" i="13" s="1"/>
  <c r="A2648" i="13" s="1"/>
  <c r="A2649" i="13" s="1"/>
  <c r="A2650" i="13" s="1"/>
  <c r="A2651" i="13" s="1"/>
  <c r="A2652" i="13" s="1"/>
  <c r="A2653" i="13" s="1"/>
  <c r="A2654" i="13" s="1"/>
  <c r="A2655" i="13" s="1"/>
  <c r="A2656" i="13" s="1"/>
  <c r="A2657" i="13" s="1"/>
  <c r="A2658" i="13" s="1"/>
  <c r="A2659" i="13" s="1"/>
  <c r="A2660" i="13" s="1"/>
  <c r="A2661" i="13" s="1"/>
  <c r="A2662" i="13" s="1"/>
  <c r="A2663" i="13" s="1"/>
  <c r="A2664" i="13" s="1"/>
  <c r="A2665" i="13" s="1"/>
  <c r="A2666" i="13" s="1"/>
  <c r="A2667" i="13" s="1"/>
  <c r="A2668" i="13" s="1"/>
  <c r="A2669" i="13" s="1"/>
  <c r="A2670" i="13" s="1"/>
  <c r="A2671" i="13" s="1"/>
  <c r="A2672" i="13" s="1"/>
  <c r="A2673" i="13" s="1"/>
  <c r="A2674" i="13" s="1"/>
  <c r="A2675" i="13" s="1"/>
  <c r="A2676" i="13" s="1"/>
  <c r="A2677" i="13" s="1"/>
  <c r="A2678" i="13" s="1"/>
  <c r="A2679" i="13" s="1"/>
  <c r="A2680" i="13" s="1"/>
  <c r="A2681" i="13" s="1"/>
  <c r="A2682" i="13" s="1"/>
  <c r="A2683" i="13" s="1"/>
  <c r="A2684" i="13" s="1"/>
  <c r="A2685" i="13" s="1"/>
  <c r="A2686" i="13" s="1"/>
  <c r="A2687" i="13" s="1"/>
  <c r="A2688" i="13" s="1"/>
  <c r="A2689" i="13" s="1"/>
  <c r="A2690" i="13" s="1"/>
  <c r="A2691" i="13" s="1"/>
  <c r="A2692" i="13" s="1"/>
  <c r="A2693" i="13" s="1"/>
  <c r="A2694" i="13" s="1"/>
  <c r="A2695" i="13" s="1"/>
  <c r="A2696" i="13" s="1"/>
  <c r="A2697" i="13" s="1"/>
  <c r="A2698" i="13" s="1"/>
  <c r="A2699" i="13" s="1"/>
  <c r="A2700" i="13" s="1"/>
  <c r="A2701" i="13" s="1"/>
  <c r="A2702" i="13" s="1"/>
  <c r="A2703" i="13" s="1"/>
  <c r="A2704" i="13" s="1"/>
  <c r="A2705" i="13" s="1"/>
  <c r="A2706" i="13" s="1"/>
  <c r="A2707" i="13" s="1"/>
  <c r="A2708" i="13" s="1"/>
  <c r="A2709" i="13" s="1"/>
  <c r="A2710" i="13" s="1"/>
  <c r="A2711" i="13" s="1"/>
  <c r="A2712" i="13" s="1"/>
  <c r="A2713" i="13" s="1"/>
  <c r="A2714" i="13" s="1"/>
  <c r="A2715" i="13" s="1"/>
  <c r="A2716" i="13" s="1"/>
  <c r="A2717" i="13" s="1"/>
  <c r="A2718" i="13" s="1"/>
  <c r="A2719" i="13" s="1"/>
  <c r="A2720" i="13" s="1"/>
  <c r="A2721" i="13" s="1"/>
  <c r="A2722" i="13" s="1"/>
  <c r="A2723" i="13" s="1"/>
  <c r="A2724" i="13" s="1"/>
  <c r="A2725" i="13" s="1"/>
  <c r="A2726" i="13" s="1"/>
  <c r="A2727" i="13" s="1"/>
  <c r="A2728" i="13" s="1"/>
  <c r="A2729" i="13" s="1"/>
  <c r="A2730" i="13" s="1"/>
  <c r="A2731" i="13" s="1"/>
  <c r="A2732" i="13" s="1"/>
  <c r="A2733" i="13" s="1"/>
  <c r="A2734" i="13" s="1"/>
  <c r="A2735" i="13" s="1"/>
  <c r="A2736" i="13" s="1"/>
  <c r="A2737" i="13" s="1"/>
  <c r="A2738" i="13" s="1"/>
  <c r="A2739" i="13" s="1"/>
  <c r="A2740" i="13" s="1"/>
  <c r="A2741" i="13" s="1"/>
  <c r="A2742" i="13" s="1"/>
  <c r="A2743" i="13" s="1"/>
  <c r="A2744" i="13" s="1"/>
  <c r="A2745" i="13" s="1"/>
  <c r="A2746" i="13" s="1"/>
  <c r="A2747" i="13" s="1"/>
  <c r="A2748" i="13" s="1"/>
  <c r="A2749" i="13" s="1"/>
  <c r="A2750" i="13" s="1"/>
  <c r="A2751" i="13" s="1"/>
  <c r="A2752" i="13" s="1"/>
  <c r="A2753" i="13" s="1"/>
  <c r="A2754" i="13" s="1"/>
  <c r="A2755" i="13" s="1"/>
  <c r="A2756" i="13" s="1"/>
  <c r="A2757" i="13" s="1"/>
  <c r="A2758" i="13" s="1"/>
  <c r="A2759" i="13" s="1"/>
  <c r="A2760" i="13" s="1"/>
  <c r="A2761" i="13" s="1"/>
  <c r="A2762" i="13" s="1"/>
  <c r="A2763" i="13" s="1"/>
  <c r="A2764" i="13" s="1"/>
  <c r="A2765" i="13" s="1"/>
  <c r="A2766" i="13" s="1"/>
  <c r="A2767" i="13" s="1"/>
  <c r="A2768" i="13" s="1"/>
  <c r="A2769" i="13" s="1"/>
  <c r="A2770" i="13" s="1"/>
  <c r="A2771" i="13" s="1"/>
  <c r="A2772" i="13" s="1"/>
  <c r="A2773" i="13" s="1"/>
  <c r="A2774" i="13" s="1"/>
  <c r="A2775" i="13" s="1"/>
  <c r="A2776" i="13" s="1"/>
  <c r="A2777" i="13" s="1"/>
  <c r="A2778" i="13" s="1"/>
  <c r="A2779" i="13" s="1"/>
  <c r="A2780" i="13" s="1"/>
  <c r="A2781" i="13" s="1"/>
  <c r="A2782" i="13" s="1"/>
  <c r="A2783" i="13" s="1"/>
  <c r="A2784" i="13" s="1"/>
  <c r="A2785" i="13" s="1"/>
  <c r="A2786" i="13" s="1"/>
  <c r="A2787" i="13" s="1"/>
  <c r="A2788" i="13" s="1"/>
  <c r="A2789" i="13" s="1"/>
  <c r="A2790" i="13" s="1"/>
  <c r="A2791" i="13" s="1"/>
  <c r="A2792" i="13" s="1"/>
  <c r="A2793" i="13" s="1"/>
  <c r="A2794" i="13" s="1"/>
  <c r="A2795" i="13" s="1"/>
  <c r="A2796" i="13" s="1"/>
  <c r="A2797" i="13" s="1"/>
  <c r="A2798" i="13" s="1"/>
  <c r="A2799" i="13" s="1"/>
  <c r="A2800" i="13" s="1"/>
  <c r="A2801" i="13" s="1"/>
  <c r="A2802" i="13" s="1"/>
  <c r="A2803" i="13" s="1"/>
  <c r="A2804" i="13" s="1"/>
  <c r="A2805" i="13" s="1"/>
  <c r="A2806" i="13" s="1"/>
  <c r="A2807" i="13" s="1"/>
  <c r="A2808" i="13" s="1"/>
  <c r="A2809" i="13" s="1"/>
  <c r="A2810" i="13" s="1"/>
  <c r="A2811" i="13" s="1"/>
  <c r="A2812" i="13" s="1"/>
  <c r="A2813" i="13" s="1"/>
  <c r="A2814" i="13" s="1"/>
  <c r="A2815" i="13" s="1"/>
  <c r="A2816" i="13" s="1"/>
  <c r="A2817" i="13" s="1"/>
  <c r="A2818" i="13" s="1"/>
  <c r="A2819" i="13" s="1"/>
  <c r="A2820" i="13" s="1"/>
  <c r="A2821" i="13" s="1"/>
  <c r="A2822" i="13" s="1"/>
  <c r="A2823" i="13" s="1"/>
  <c r="A2824" i="13" s="1"/>
  <c r="A2825" i="13" s="1"/>
  <c r="A2826" i="13" s="1"/>
  <c r="A2827" i="13" s="1"/>
  <c r="A2828" i="13" s="1"/>
  <c r="A2829" i="13" s="1"/>
  <c r="A2830" i="13" s="1"/>
  <c r="A2831" i="13" s="1"/>
  <c r="A2832" i="13" s="1"/>
  <c r="A2833" i="13" s="1"/>
  <c r="A2834" i="13" s="1"/>
  <c r="A2835" i="13" s="1"/>
  <c r="A2836" i="13" s="1"/>
  <c r="A2837" i="13" s="1"/>
  <c r="A2838" i="13" s="1"/>
  <c r="A2839" i="13" s="1"/>
  <c r="A2840" i="13" s="1"/>
  <c r="A2841" i="13" s="1"/>
  <c r="A2842" i="13" s="1"/>
  <c r="A2843" i="13" s="1"/>
  <c r="A2844" i="13" s="1"/>
  <c r="A2845" i="13" s="1"/>
  <c r="A2846" i="13" s="1"/>
  <c r="A2847" i="13" s="1"/>
  <c r="A2848" i="13" s="1"/>
  <c r="A2849" i="13" s="1"/>
  <c r="A2850" i="13" s="1"/>
  <c r="A2851" i="13" s="1"/>
  <c r="A2852" i="13" s="1"/>
  <c r="A2853" i="13" s="1"/>
  <c r="A2854" i="13" s="1"/>
  <c r="A2855" i="13" s="1"/>
  <c r="A2856" i="13" s="1"/>
  <c r="A2857" i="13" s="1"/>
  <c r="A2858" i="13" s="1"/>
  <c r="A2859" i="13" s="1"/>
  <c r="A2860" i="13" s="1"/>
  <c r="A2861" i="13" s="1"/>
  <c r="A2862" i="13" s="1"/>
  <c r="A2863" i="13" s="1"/>
  <c r="A2864" i="13" s="1"/>
  <c r="A2865" i="13" s="1"/>
  <c r="A2866" i="13" s="1"/>
  <c r="A2867" i="13" s="1"/>
  <c r="A2868" i="13" s="1"/>
  <c r="A2869" i="13" s="1"/>
  <c r="A2870" i="13" s="1"/>
  <c r="A2871" i="13" s="1"/>
  <c r="A2872" i="13" s="1"/>
  <c r="A2873" i="13" s="1"/>
  <c r="A2874" i="13" s="1"/>
  <c r="A2875" i="13" s="1"/>
  <c r="A2876" i="13" s="1"/>
  <c r="A2877" i="13" s="1"/>
  <c r="A2878" i="13" s="1"/>
  <c r="A2879" i="13" s="1"/>
  <c r="A2880" i="13" s="1"/>
  <c r="A2881" i="13" s="1"/>
  <c r="A2882" i="13" s="1"/>
  <c r="A2883" i="13" s="1"/>
  <c r="A2884" i="13" s="1"/>
  <c r="A2885" i="13" s="1"/>
  <c r="A2886" i="13" s="1"/>
  <c r="A2887" i="13" s="1"/>
  <c r="A2888" i="13" s="1"/>
  <c r="A2889" i="13" s="1"/>
  <c r="A2890" i="13" s="1"/>
  <c r="A2891" i="13" s="1"/>
  <c r="A2892" i="13" s="1"/>
  <c r="A2893" i="13" s="1"/>
  <c r="A2894" i="13" s="1"/>
  <c r="A2895" i="13" s="1"/>
  <c r="A2896" i="13" s="1"/>
  <c r="A2897" i="13" s="1"/>
  <c r="A2898" i="13" s="1"/>
  <c r="A2899" i="13" s="1"/>
  <c r="A2900" i="13" s="1"/>
  <c r="A2901" i="13" s="1"/>
  <c r="A2902" i="13" s="1"/>
  <c r="A2903" i="13" s="1"/>
  <c r="A2904" i="13" s="1"/>
  <c r="A2905" i="13" s="1"/>
  <c r="A2906" i="13" s="1"/>
  <c r="A2907" i="13" s="1"/>
  <c r="A2908" i="13" s="1"/>
  <c r="A2909" i="13" s="1"/>
  <c r="A2910" i="13" s="1"/>
  <c r="A2911" i="13" s="1"/>
  <c r="A2912" i="13" s="1"/>
  <c r="A2913" i="13" s="1"/>
  <c r="A2914" i="13" s="1"/>
  <c r="A2915" i="13" s="1"/>
  <c r="A2916" i="13" s="1"/>
  <c r="A2917" i="13" s="1"/>
  <c r="A2918" i="13" s="1"/>
  <c r="A2919" i="13" s="1"/>
  <c r="A2920" i="13" s="1"/>
  <c r="A2921" i="13" s="1"/>
  <c r="A2922" i="13" s="1"/>
  <c r="A2923" i="13" s="1"/>
  <c r="A2924" i="13" s="1"/>
  <c r="A2925" i="13" s="1"/>
  <c r="A2926" i="13" s="1"/>
  <c r="A2927" i="13" s="1"/>
  <c r="A2928" i="13" s="1"/>
  <c r="A2929" i="13" s="1"/>
  <c r="A2930" i="13" s="1"/>
  <c r="A2931" i="13" s="1"/>
  <c r="A2932" i="13" s="1"/>
  <c r="A2933" i="13" s="1"/>
  <c r="A2934" i="13" s="1"/>
  <c r="A2935" i="13" s="1"/>
  <c r="A2936" i="13" s="1"/>
  <c r="A2937" i="13" s="1"/>
  <c r="A2938" i="13" s="1"/>
  <c r="A2939" i="13" s="1"/>
  <c r="A2940" i="13" s="1"/>
  <c r="A2941" i="13" s="1"/>
  <c r="A2942" i="13" s="1"/>
  <c r="A2943" i="13" s="1"/>
  <c r="A2944" i="13" s="1"/>
  <c r="A2945" i="13" s="1"/>
  <c r="A2946" i="13" s="1"/>
  <c r="A2947" i="13" s="1"/>
  <c r="A2948" i="13" s="1"/>
  <c r="A2949" i="13" s="1"/>
  <c r="A2950" i="13" s="1"/>
  <c r="A2951" i="13" s="1"/>
  <c r="A2952" i="13" s="1"/>
  <c r="A2953" i="13" s="1"/>
  <c r="A2954" i="13" s="1"/>
  <c r="A2955" i="13" s="1"/>
  <c r="A2956" i="13" s="1"/>
  <c r="A2957" i="13" s="1"/>
  <c r="A2958" i="13" s="1"/>
  <c r="A2959" i="13" s="1"/>
  <c r="A2960" i="13" s="1"/>
  <c r="A2961" i="13" s="1"/>
  <c r="A2962" i="13" s="1"/>
  <c r="A2963" i="13" s="1"/>
  <c r="A2964" i="13" s="1"/>
  <c r="A2965" i="13" s="1"/>
  <c r="A2966" i="13" s="1"/>
  <c r="A2967" i="13" s="1"/>
  <c r="A2968" i="13" s="1"/>
  <c r="A2969" i="13" s="1"/>
  <c r="A2970" i="13" s="1"/>
  <c r="A2971" i="13" s="1"/>
  <c r="A2972" i="13" s="1"/>
  <c r="A2973" i="13" s="1"/>
  <c r="A2974" i="13" s="1"/>
  <c r="A2975" i="13" s="1"/>
  <c r="A2976" i="13" s="1"/>
  <c r="A2977" i="13" s="1"/>
  <c r="A2978" i="13" s="1"/>
  <c r="A2979" i="13" s="1"/>
  <c r="A2980" i="13" s="1"/>
  <c r="A2981" i="13" s="1"/>
  <c r="A2982" i="13" s="1"/>
  <c r="A2983" i="13" s="1"/>
  <c r="A2984" i="13" s="1"/>
  <c r="A2985" i="13" s="1"/>
  <c r="A2986" i="13" s="1"/>
  <c r="A2987" i="13" s="1"/>
  <c r="A2988" i="13" s="1"/>
  <c r="A2989" i="13" s="1"/>
  <c r="A2990" i="13" s="1"/>
  <c r="A2991" i="13" s="1"/>
  <c r="A2992" i="13" s="1"/>
  <c r="A2993" i="13" s="1"/>
  <c r="A2994" i="13" s="1"/>
  <c r="A2995" i="13" s="1"/>
  <c r="A2996" i="13" s="1"/>
  <c r="A2997" i="13" s="1"/>
  <c r="A2998" i="13" s="1"/>
  <c r="A2999" i="13" s="1"/>
  <c r="A3000" i="13" s="1"/>
  <c r="A3001" i="13" s="1"/>
  <c r="A3002" i="13" s="1"/>
  <c r="A3003" i="13" s="1"/>
  <c r="A3004" i="13" s="1"/>
  <c r="A3005" i="13" s="1"/>
  <c r="A3006" i="13" s="1"/>
  <c r="A3007" i="13" s="1"/>
  <c r="A3008" i="13" s="1"/>
  <c r="A3009" i="13" s="1"/>
  <c r="A3010" i="13" s="1"/>
  <c r="A3011" i="13" s="1"/>
  <c r="A3012" i="13" s="1"/>
  <c r="A3013" i="13" s="1"/>
  <c r="A3014" i="13" s="1"/>
  <c r="A3015" i="13" s="1"/>
  <c r="A3016" i="13" s="1"/>
  <c r="A3017" i="13" s="1"/>
  <c r="A3018" i="13" s="1"/>
  <c r="A3019" i="13" s="1"/>
  <c r="A3020" i="13" s="1"/>
  <c r="A3021" i="13" s="1"/>
  <c r="A3022" i="13" s="1"/>
  <c r="A3023" i="13" s="1"/>
  <c r="A3024" i="13" s="1"/>
  <c r="A3025" i="13" s="1"/>
  <c r="A3026" i="13" s="1"/>
  <c r="A3027" i="13" s="1"/>
  <c r="A3028" i="13" s="1"/>
  <c r="A3029" i="13" s="1"/>
  <c r="A3030" i="13" s="1"/>
  <c r="A3031" i="13" s="1"/>
  <c r="A3032" i="13" s="1"/>
  <c r="A3033" i="13" s="1"/>
  <c r="A3034" i="13" s="1"/>
  <c r="A3035" i="13" s="1"/>
  <c r="A3036" i="13" s="1"/>
  <c r="A3037" i="13" s="1"/>
  <c r="A3038" i="13" s="1"/>
  <c r="A3039" i="13" s="1"/>
  <c r="A3040" i="13" s="1"/>
  <c r="A3041" i="13" s="1"/>
  <c r="A3042" i="13" s="1"/>
  <c r="A3043" i="13" s="1"/>
  <c r="A3044" i="13" s="1"/>
  <c r="A3045" i="13" s="1"/>
  <c r="A3046" i="13" s="1"/>
  <c r="A3047" i="13" s="1"/>
  <c r="A3048" i="13" s="1"/>
  <c r="A3049" i="13" s="1"/>
  <c r="A3050" i="13" s="1"/>
  <c r="A3051" i="13" s="1"/>
  <c r="A3052" i="13" s="1"/>
  <c r="A3053" i="13" s="1"/>
  <c r="A3054" i="13" s="1"/>
  <c r="A3055" i="13" s="1"/>
  <c r="A3056" i="13" s="1"/>
  <c r="A3057" i="13" s="1"/>
  <c r="A3058" i="13" s="1"/>
  <c r="A3059" i="13" s="1"/>
  <c r="A3060" i="13" s="1"/>
  <c r="A3061" i="13" s="1"/>
  <c r="A3062" i="13" s="1"/>
  <c r="A3063" i="13" s="1"/>
  <c r="A3064" i="13" s="1"/>
  <c r="A3065" i="13" s="1"/>
  <c r="A3066" i="13" s="1"/>
  <c r="A3067" i="13" s="1"/>
  <c r="A3068" i="13" s="1"/>
  <c r="A3069" i="13" s="1"/>
  <c r="A3070" i="13" s="1"/>
  <c r="A3071" i="13" s="1"/>
  <c r="A3072" i="13" s="1"/>
  <c r="A3073" i="13" s="1"/>
  <c r="A3074" i="13" s="1"/>
  <c r="A3075" i="13" s="1"/>
  <c r="A3076" i="13" s="1"/>
  <c r="A3077" i="13" s="1"/>
  <c r="A3078" i="13" s="1"/>
  <c r="A3079" i="13" s="1"/>
  <c r="A3080" i="13" s="1"/>
  <c r="A3081" i="13" s="1"/>
  <c r="A3082" i="13" s="1"/>
  <c r="A3083" i="13" s="1"/>
  <c r="A3084" i="13" s="1"/>
  <c r="A3085" i="13" s="1"/>
  <c r="A3086" i="13" s="1"/>
  <c r="A3087" i="13" s="1"/>
  <c r="A3088" i="13" s="1"/>
  <c r="A3089" i="13" s="1"/>
  <c r="A3090" i="13" s="1"/>
  <c r="A3091" i="13" s="1"/>
  <c r="A3092" i="13" s="1"/>
  <c r="A3093" i="13" s="1"/>
  <c r="A3094" i="13" s="1"/>
  <c r="A3095" i="13" s="1"/>
  <c r="A3096" i="13" s="1"/>
  <c r="A3097" i="13" s="1"/>
  <c r="A3098" i="13" s="1"/>
  <c r="A3099" i="13" s="1"/>
  <c r="A3100" i="13" s="1"/>
  <c r="A3101" i="13" s="1"/>
  <c r="A3102" i="13" s="1"/>
  <c r="A3103" i="13" s="1"/>
  <c r="A3104" i="13" s="1"/>
  <c r="A3105" i="13" s="1"/>
  <c r="A3106" i="13" s="1"/>
  <c r="A3107" i="13" s="1"/>
  <c r="A3108" i="13" s="1"/>
  <c r="A3109" i="13" s="1"/>
  <c r="A3110" i="13" s="1"/>
  <c r="A3111" i="13" s="1"/>
  <c r="A3112" i="13" s="1"/>
  <c r="A3113" i="13" s="1"/>
  <c r="A3114" i="13" s="1"/>
  <c r="A3115" i="13" s="1"/>
  <c r="A3116" i="13" s="1"/>
  <c r="A3117" i="13" s="1"/>
  <c r="A3118" i="13" s="1"/>
  <c r="A3119" i="13" s="1"/>
  <c r="A3120" i="13" s="1"/>
  <c r="A3121" i="13" s="1"/>
  <c r="A3122" i="13" s="1"/>
  <c r="A3123" i="13" s="1"/>
  <c r="A3124" i="13" s="1"/>
  <c r="A3125" i="13" s="1"/>
  <c r="A3126" i="13" s="1"/>
  <c r="A3127" i="13" s="1"/>
  <c r="A3128" i="13" s="1"/>
  <c r="A3129" i="13" s="1"/>
  <c r="A3130" i="13" s="1"/>
  <c r="A3131" i="13" s="1"/>
  <c r="A3132" i="13" s="1"/>
  <c r="A3133" i="13" s="1"/>
  <c r="A3134" i="13" s="1"/>
  <c r="A3135" i="13" s="1"/>
  <c r="A3136" i="13" s="1"/>
  <c r="A3137" i="13" s="1"/>
  <c r="A3138" i="13" s="1"/>
  <c r="A3139" i="13" s="1"/>
  <c r="A3140" i="13" s="1"/>
  <c r="A3141" i="13" s="1"/>
  <c r="A3142" i="13" s="1"/>
  <c r="A3143" i="13" s="1"/>
  <c r="A3144" i="13" s="1"/>
  <c r="A3145" i="13" s="1"/>
  <c r="A3146" i="13" s="1"/>
  <c r="A3147" i="13" s="1"/>
  <c r="A3148" i="13" s="1"/>
  <c r="A3149" i="13" s="1"/>
  <c r="A3150" i="13" s="1"/>
  <c r="A3151" i="13" s="1"/>
  <c r="A3152" i="13" s="1"/>
  <c r="A3153" i="13" s="1"/>
  <c r="A3154" i="13" s="1"/>
  <c r="A3155" i="13" s="1"/>
  <c r="A3156" i="13" s="1"/>
  <c r="A3157" i="13" s="1"/>
  <c r="A3158" i="13" s="1"/>
  <c r="A3159" i="13" s="1"/>
  <c r="A3160" i="13" s="1"/>
  <c r="A3161" i="13" s="1"/>
  <c r="A3162" i="13" s="1"/>
  <c r="A3163" i="13" s="1"/>
  <c r="A3164" i="13" s="1"/>
  <c r="A3165" i="13" s="1"/>
  <c r="A3166" i="13" s="1"/>
  <c r="A3167" i="13" s="1"/>
  <c r="A3168" i="13" s="1"/>
  <c r="A3169" i="13" s="1"/>
  <c r="A3170" i="13" s="1"/>
  <c r="A3171" i="13" s="1"/>
  <c r="A3172" i="13" s="1"/>
  <c r="A3173" i="13" s="1"/>
  <c r="A3174" i="13" s="1"/>
  <c r="A3175" i="13" s="1"/>
  <c r="A3176" i="13" s="1"/>
  <c r="A3177" i="13" s="1"/>
  <c r="A3178" i="13" s="1"/>
  <c r="A3179" i="13" s="1"/>
  <c r="A3180" i="13" s="1"/>
  <c r="A3181" i="13" s="1"/>
  <c r="A3182" i="13" s="1"/>
  <c r="A3183" i="13" s="1"/>
  <c r="A3184" i="13" s="1"/>
  <c r="A3185" i="13" s="1"/>
  <c r="A3186" i="13" s="1"/>
  <c r="A3187" i="13" s="1"/>
  <c r="A3188" i="13" s="1"/>
  <c r="A3189" i="13" s="1"/>
  <c r="A3190" i="13" s="1"/>
  <c r="A3191" i="13" s="1"/>
  <c r="A3192" i="13" s="1"/>
  <c r="A3193" i="13" s="1"/>
  <c r="A3194" i="13" s="1"/>
  <c r="A3195" i="13" s="1"/>
  <c r="A3196" i="13" s="1"/>
  <c r="A3197" i="13" s="1"/>
  <c r="A3198" i="13" s="1"/>
  <c r="A3199" i="13" s="1"/>
  <c r="A3200" i="13" s="1"/>
  <c r="A3201" i="13" s="1"/>
  <c r="A3202" i="13" s="1"/>
  <c r="A3203" i="13" s="1"/>
  <c r="A3204" i="13" s="1"/>
  <c r="A3205" i="13" s="1"/>
  <c r="A3206" i="13" s="1"/>
  <c r="A3207" i="13" s="1"/>
  <c r="A3208" i="13" s="1"/>
  <c r="A3209" i="13" s="1"/>
  <c r="A3210" i="13" s="1"/>
  <c r="A3211" i="13" s="1"/>
  <c r="A3212" i="13" s="1"/>
  <c r="A3213" i="13" s="1"/>
  <c r="A3214" i="13" s="1"/>
  <c r="A3215" i="13" s="1"/>
  <c r="A3216" i="13" s="1"/>
  <c r="A3217" i="13" s="1"/>
  <c r="A3218" i="13" s="1"/>
  <c r="A3219" i="13" s="1"/>
  <c r="A3220" i="13" s="1"/>
  <c r="A3221" i="13" s="1"/>
  <c r="A3222" i="13" s="1"/>
  <c r="A3223" i="13" s="1"/>
  <c r="A3224" i="13" s="1"/>
  <c r="A3225" i="13" s="1"/>
  <c r="A3226" i="13" s="1"/>
  <c r="A3227" i="13" s="1"/>
  <c r="A3228" i="13" s="1"/>
  <c r="A3229" i="13" s="1"/>
  <c r="A3230" i="13" s="1"/>
  <c r="A3231" i="13" s="1"/>
  <c r="A3232" i="13" s="1"/>
  <c r="A3233" i="13" s="1"/>
  <c r="A3234" i="13" s="1"/>
  <c r="A3235" i="13" s="1"/>
  <c r="A3236" i="13" s="1"/>
  <c r="A3237" i="13" s="1"/>
  <c r="A3238" i="13" s="1"/>
  <c r="A3239" i="13" s="1"/>
  <c r="A3240" i="13" s="1"/>
  <c r="A3241" i="13" s="1"/>
  <c r="A3242" i="13" s="1"/>
  <c r="A3243" i="13" s="1"/>
  <c r="A3244" i="13" s="1"/>
  <c r="A3245" i="13" s="1"/>
  <c r="A3246" i="13" s="1"/>
  <c r="A3247" i="13" s="1"/>
  <c r="A3248" i="13" s="1"/>
  <c r="A3249" i="13" s="1"/>
  <c r="A3250" i="13" s="1"/>
  <c r="A3251" i="13" s="1"/>
  <c r="A3252" i="13" s="1"/>
  <c r="A3253" i="13" s="1"/>
  <c r="A3254" i="13" s="1"/>
  <c r="A3255" i="13" s="1"/>
  <c r="A3256" i="13" s="1"/>
  <c r="A3257" i="13" s="1"/>
  <c r="A3258" i="13" s="1"/>
  <c r="A3259" i="13" s="1"/>
  <c r="A3260" i="13" s="1"/>
  <c r="A3261" i="13" s="1"/>
  <c r="A3262" i="13" s="1"/>
  <c r="A3263" i="13" s="1"/>
  <c r="A3264" i="13" s="1"/>
  <c r="A3265" i="13" s="1"/>
  <c r="A3266" i="13" s="1"/>
  <c r="A3267" i="13" s="1"/>
  <c r="A3268" i="13" s="1"/>
  <c r="A3269" i="13" s="1"/>
  <c r="A3270" i="13" s="1"/>
  <c r="A3271" i="13" s="1"/>
  <c r="A3272" i="13" s="1"/>
  <c r="A3273" i="13" s="1"/>
  <c r="A3274" i="13" s="1"/>
  <c r="A3275" i="13" s="1"/>
  <c r="A3276" i="13" s="1"/>
  <c r="A3277" i="13" s="1"/>
  <c r="A3278" i="13" s="1"/>
  <c r="A3279" i="13" s="1"/>
  <c r="A3280" i="13" s="1"/>
  <c r="A3281" i="13" s="1"/>
  <c r="A3282" i="13" s="1"/>
  <c r="A3283" i="13" s="1"/>
  <c r="A3284" i="13" s="1"/>
  <c r="A3285" i="13" s="1"/>
  <c r="A3286" i="13" s="1"/>
  <c r="A3287" i="13" s="1"/>
  <c r="A3288" i="13" s="1"/>
  <c r="A3289" i="13" s="1"/>
  <c r="A3290" i="13" s="1"/>
  <c r="A3291" i="13" s="1"/>
  <c r="A3292" i="13" s="1"/>
  <c r="A3293" i="13" s="1"/>
  <c r="A3294" i="13" s="1"/>
  <c r="A3295" i="13" s="1"/>
  <c r="A3296" i="13" s="1"/>
  <c r="A3297" i="13" s="1"/>
  <c r="A3298" i="13" s="1"/>
  <c r="A3299" i="13" s="1"/>
  <c r="A3300" i="13" s="1"/>
  <c r="A3301" i="13" s="1"/>
  <c r="A3302" i="13" s="1"/>
  <c r="A3303" i="13" s="1"/>
  <c r="A3304" i="13" s="1"/>
  <c r="A3305" i="13" s="1"/>
  <c r="A3306" i="13" s="1"/>
  <c r="A3307" i="13" s="1"/>
  <c r="A3308" i="13" s="1"/>
  <c r="A3309" i="13" s="1"/>
  <c r="A3310" i="13" s="1"/>
  <c r="A3311" i="13" s="1"/>
  <c r="A3312" i="13" s="1"/>
  <c r="A3313" i="13" s="1"/>
  <c r="A3314" i="13" s="1"/>
  <c r="A3315" i="13" s="1"/>
  <c r="A3316" i="13" s="1"/>
  <c r="A3317" i="13" s="1"/>
  <c r="A3318" i="13" s="1"/>
  <c r="A3319" i="13" s="1"/>
  <c r="A3320" i="13" s="1"/>
  <c r="A3321" i="13" s="1"/>
  <c r="A3322" i="13" s="1"/>
  <c r="A3323" i="13" s="1"/>
  <c r="A3324" i="13" s="1"/>
  <c r="A3325" i="13" s="1"/>
  <c r="A3326" i="13" s="1"/>
  <c r="A3327" i="13" s="1"/>
  <c r="A3328" i="13" s="1"/>
  <c r="A3329" i="13" s="1"/>
  <c r="A3330" i="13" s="1"/>
  <c r="A3331" i="13" s="1"/>
  <c r="A3332" i="13" s="1"/>
  <c r="A3333" i="13" s="1"/>
  <c r="A3334" i="13" s="1"/>
  <c r="A3335" i="13" s="1"/>
  <c r="A3336" i="13" s="1"/>
  <c r="A3337" i="13" s="1"/>
  <c r="A3338" i="13" s="1"/>
  <c r="A3339" i="13" s="1"/>
  <c r="A3340" i="13" s="1"/>
  <c r="A3341" i="13" s="1"/>
  <c r="A3342" i="13" s="1"/>
  <c r="A3343" i="13" s="1"/>
  <c r="A3344" i="13" s="1"/>
  <c r="A3345" i="13" s="1"/>
  <c r="A3346" i="13" s="1"/>
  <c r="A3347" i="13" s="1"/>
  <c r="A3348" i="13" s="1"/>
  <c r="A3349" i="13" s="1"/>
  <c r="A3350" i="13" s="1"/>
  <c r="A3351" i="13" s="1"/>
  <c r="A3352" i="13" s="1"/>
  <c r="A3353" i="13" s="1"/>
  <c r="A3354" i="13" s="1"/>
  <c r="A3355" i="13" s="1"/>
  <c r="A3356" i="13" s="1"/>
  <c r="A3357" i="13" s="1"/>
  <c r="A3358" i="13" s="1"/>
  <c r="A3359" i="13" s="1"/>
  <c r="A3360" i="13" s="1"/>
  <c r="A3361" i="13" s="1"/>
  <c r="A3362" i="13" s="1"/>
  <c r="A3363" i="13" s="1"/>
  <c r="A3364" i="13" s="1"/>
  <c r="A3365" i="13" s="1"/>
  <c r="A3366" i="13" s="1"/>
  <c r="A3367" i="13" s="1"/>
  <c r="A3368" i="13" s="1"/>
  <c r="A3369" i="13" s="1"/>
  <c r="A3370" i="13" s="1"/>
  <c r="A3371" i="13" s="1"/>
  <c r="A3372" i="13" s="1"/>
  <c r="A3373" i="13" s="1"/>
  <c r="A3374" i="13" s="1"/>
  <c r="A3375" i="13" s="1"/>
  <c r="A3376" i="13" s="1"/>
  <c r="A3377" i="13" s="1"/>
  <c r="A3378" i="13" s="1"/>
  <c r="A3379" i="13" s="1"/>
  <c r="A3380" i="13" s="1"/>
  <c r="A3381" i="13" s="1"/>
  <c r="A3382" i="13" s="1"/>
  <c r="A3383" i="13" s="1"/>
  <c r="A3384" i="13" s="1"/>
  <c r="A3385" i="13" s="1"/>
  <c r="A3386" i="13" s="1"/>
  <c r="A3387" i="13" s="1"/>
  <c r="A3388" i="13" s="1"/>
  <c r="A3389" i="13" s="1"/>
  <c r="A3390" i="13" s="1"/>
  <c r="A3391" i="13" s="1"/>
  <c r="A3392" i="13" s="1"/>
  <c r="A3393" i="13" s="1"/>
  <c r="A3394" i="13" s="1"/>
  <c r="A3395" i="13" s="1"/>
  <c r="A3396" i="13" s="1"/>
  <c r="A3397" i="13" s="1"/>
  <c r="A3398" i="13" s="1"/>
  <c r="A3399" i="13" s="1"/>
  <c r="A3400" i="13" s="1"/>
  <c r="A3401" i="13" s="1"/>
  <c r="A3402" i="13" s="1"/>
  <c r="A3403" i="13" s="1"/>
  <c r="A3404" i="13" s="1"/>
  <c r="A3405" i="13" s="1"/>
  <c r="A3406" i="13" s="1"/>
  <c r="A3407" i="13" s="1"/>
  <c r="A3408" i="13" s="1"/>
  <c r="A3409" i="13" s="1"/>
  <c r="A3410" i="13" s="1"/>
  <c r="A3411" i="13" s="1"/>
  <c r="A3412" i="13" s="1"/>
  <c r="A3413" i="13" s="1"/>
  <c r="A3414" i="13" s="1"/>
  <c r="A3415" i="13" s="1"/>
  <c r="A3416" i="13" s="1"/>
  <c r="A3417" i="13" s="1"/>
  <c r="A3418" i="13" s="1"/>
  <c r="A3419" i="13" s="1"/>
  <c r="A3420" i="13" s="1"/>
  <c r="A3421" i="13" s="1"/>
  <c r="A3422" i="13" s="1"/>
  <c r="A3423" i="13" s="1"/>
  <c r="A3424" i="13" s="1"/>
  <c r="A3425" i="13" s="1"/>
  <c r="A3426" i="13" s="1"/>
  <c r="A3427" i="13" s="1"/>
  <c r="A3428" i="13" s="1"/>
  <c r="A3429" i="13" s="1"/>
  <c r="A3430" i="13" s="1"/>
  <c r="A3431" i="13" s="1"/>
  <c r="A3432" i="13" s="1"/>
  <c r="A3433" i="13" s="1"/>
  <c r="A3434" i="13" s="1"/>
  <c r="A3435" i="13" s="1"/>
  <c r="A3436" i="13" s="1"/>
  <c r="A3437" i="13" s="1"/>
  <c r="A3438" i="13" s="1"/>
  <c r="A3439" i="13" s="1"/>
  <c r="A3440" i="13" s="1"/>
  <c r="A3441" i="13" s="1"/>
  <c r="A3442" i="13" s="1"/>
  <c r="A3443" i="13" s="1"/>
  <c r="A3444" i="13" s="1"/>
  <c r="A3445" i="13" s="1"/>
  <c r="A3446" i="13" s="1"/>
  <c r="A3447" i="13" s="1"/>
  <c r="A3448" i="13" s="1"/>
  <c r="A3449" i="13" s="1"/>
  <c r="A3450" i="13" s="1"/>
  <c r="A3451" i="13" s="1"/>
  <c r="A3452" i="13" s="1"/>
  <c r="A3453" i="13" s="1"/>
  <c r="A3454" i="13" s="1"/>
  <c r="A3455" i="13" s="1"/>
  <c r="A3456" i="13" s="1"/>
  <c r="A3457" i="13" s="1"/>
  <c r="A3458" i="13" s="1"/>
  <c r="A3459" i="13" s="1"/>
  <c r="A3460" i="13" s="1"/>
  <c r="A3461" i="13" s="1"/>
  <c r="A3462" i="13" s="1"/>
  <c r="A3463" i="13" s="1"/>
  <c r="A3464" i="13" s="1"/>
  <c r="A3465" i="13" s="1"/>
  <c r="A3466" i="13" s="1"/>
  <c r="A3467" i="13" s="1"/>
  <c r="A3468" i="13" s="1"/>
  <c r="A3469" i="13" s="1"/>
  <c r="A3470" i="13" s="1"/>
  <c r="A3471" i="13" s="1"/>
  <c r="A3472" i="13" s="1"/>
  <c r="A3473" i="13" s="1"/>
  <c r="A3474" i="13" s="1"/>
  <c r="A3475" i="13" s="1"/>
  <c r="A3476" i="13" s="1"/>
  <c r="A3477" i="13" s="1"/>
  <c r="A3478" i="13" s="1"/>
  <c r="A3479" i="13" s="1"/>
  <c r="A3480" i="13" s="1"/>
  <c r="A3481" i="13" s="1"/>
  <c r="A3482" i="13" s="1"/>
  <c r="A3483" i="13" s="1"/>
  <c r="A3484" i="13" s="1"/>
  <c r="A3485" i="13" s="1"/>
  <c r="A3486" i="13" s="1"/>
  <c r="A3487" i="13" s="1"/>
  <c r="A3488" i="13" s="1"/>
  <c r="A3489" i="13" s="1"/>
  <c r="A3490" i="13" s="1"/>
  <c r="A3491" i="13" s="1"/>
  <c r="A3492" i="13" s="1"/>
  <c r="A3493" i="13" s="1"/>
  <c r="A3494" i="13" s="1"/>
  <c r="A3495" i="13" s="1"/>
  <c r="A3496" i="13" s="1"/>
  <c r="A3497" i="13" s="1"/>
  <c r="A3498" i="13" s="1"/>
  <c r="A3499" i="13" s="1"/>
  <c r="A3500" i="13" s="1"/>
  <c r="A3501" i="13" s="1"/>
  <c r="A3502" i="13" s="1"/>
  <c r="A3503" i="13" s="1"/>
  <c r="A3504" i="13" s="1"/>
  <c r="A3505" i="13" s="1"/>
  <c r="A3506" i="13" s="1"/>
  <c r="A3507" i="13" s="1"/>
  <c r="A3508" i="13" s="1"/>
  <c r="A3509" i="13" s="1"/>
  <c r="A3510" i="13" s="1"/>
  <c r="A3511" i="13" s="1"/>
  <c r="A3512" i="13" s="1"/>
  <c r="A3513" i="13" s="1"/>
  <c r="A3514" i="13" s="1"/>
  <c r="A3515" i="13" s="1"/>
  <c r="A3516" i="13" s="1"/>
  <c r="A3517" i="13" s="1"/>
  <c r="A3518" i="13" s="1"/>
  <c r="A3519" i="13" s="1"/>
  <c r="A3520" i="13" s="1"/>
  <c r="A3521" i="13" s="1"/>
  <c r="A3522" i="13" s="1"/>
  <c r="A3523" i="13" s="1"/>
  <c r="A3524" i="13" s="1"/>
  <c r="A3525" i="13" s="1"/>
  <c r="A3526" i="13" s="1"/>
  <c r="A3527" i="13" s="1"/>
  <c r="A3528" i="13" s="1"/>
  <c r="A3529" i="13" s="1"/>
  <c r="A3530" i="13" s="1"/>
  <c r="A3531" i="13" s="1"/>
  <c r="A3532" i="13" s="1"/>
  <c r="A3533" i="13" s="1"/>
  <c r="A3534" i="13" s="1"/>
  <c r="A3535" i="13" s="1"/>
  <c r="A3536" i="13" s="1"/>
  <c r="A3537" i="13" s="1"/>
  <c r="A3538" i="13" s="1"/>
  <c r="A3539" i="13" s="1"/>
  <c r="A3540" i="13" s="1"/>
  <c r="A3541" i="13" s="1"/>
  <c r="A3542" i="13" s="1"/>
  <c r="A3543" i="13" s="1"/>
  <c r="A3544" i="13" s="1"/>
  <c r="A3545" i="13" s="1"/>
  <c r="A3546" i="13" s="1"/>
  <c r="A3547" i="13" s="1"/>
  <c r="A3548" i="13" s="1"/>
  <c r="A3549" i="13" s="1"/>
  <c r="A3550" i="13" s="1"/>
  <c r="A3551" i="13" s="1"/>
  <c r="A3552" i="13" s="1"/>
  <c r="A3553" i="13" s="1"/>
  <c r="A3554" i="13" s="1"/>
  <c r="A3555" i="13" s="1"/>
  <c r="A3556" i="13" s="1"/>
  <c r="A3557" i="13" s="1"/>
  <c r="A3558" i="13" s="1"/>
  <c r="A3559" i="13" s="1"/>
  <c r="A3560" i="13" s="1"/>
  <c r="A3561" i="13" s="1"/>
  <c r="A3562" i="13" s="1"/>
  <c r="A3563" i="13" s="1"/>
  <c r="A3564" i="13" s="1"/>
  <c r="A3565" i="13" s="1"/>
  <c r="A3566" i="13" s="1"/>
  <c r="A3567" i="13" s="1"/>
  <c r="A3568" i="13" s="1"/>
  <c r="A3569" i="13" s="1"/>
  <c r="A3570" i="13" s="1"/>
  <c r="A3571" i="13" s="1"/>
  <c r="A3572" i="13" s="1"/>
  <c r="A3573" i="13" s="1"/>
  <c r="A3574" i="13" s="1"/>
  <c r="A3575" i="13" s="1"/>
  <c r="A3576" i="13" s="1"/>
  <c r="A3577" i="13" s="1"/>
  <c r="A3578" i="13" s="1"/>
  <c r="A3579" i="13" s="1"/>
  <c r="A3580" i="13" s="1"/>
  <c r="A3581" i="13" s="1"/>
  <c r="A3582" i="13" s="1"/>
  <c r="A3583" i="13" s="1"/>
  <c r="A3584" i="13" s="1"/>
  <c r="A3585" i="13" s="1"/>
  <c r="A3586" i="13" s="1"/>
  <c r="A3587" i="13" s="1"/>
  <c r="A3588" i="13" s="1"/>
  <c r="A3589" i="13" s="1"/>
  <c r="A3590" i="13" s="1"/>
  <c r="A3591" i="13" s="1"/>
  <c r="A3592" i="13" s="1"/>
  <c r="A3593" i="13" s="1"/>
  <c r="A3594" i="13" s="1"/>
  <c r="A3595" i="13" s="1"/>
  <c r="A3596" i="13" s="1"/>
  <c r="A3597" i="13" s="1"/>
  <c r="A3598" i="13" s="1"/>
  <c r="A3599" i="13" s="1"/>
  <c r="A3600" i="13" s="1"/>
  <c r="A3601" i="13" s="1"/>
  <c r="A3602" i="13" s="1"/>
  <c r="A3603" i="13" s="1"/>
  <c r="A3604" i="13" s="1"/>
  <c r="A3605" i="13" s="1"/>
  <c r="A3606" i="13" s="1"/>
  <c r="A3607" i="13" s="1"/>
  <c r="A3608" i="13" s="1"/>
  <c r="A3609" i="13" s="1"/>
  <c r="A3610" i="13" s="1"/>
  <c r="A3611" i="13" s="1"/>
  <c r="A3612" i="13" s="1"/>
  <c r="A3613" i="13" s="1"/>
  <c r="A3614" i="13" s="1"/>
  <c r="A3615" i="13" s="1"/>
  <c r="A3616" i="13" s="1"/>
  <c r="A3617" i="13" s="1"/>
  <c r="A3618" i="13" s="1"/>
  <c r="A3619" i="13" s="1"/>
  <c r="A3620" i="13" s="1"/>
  <c r="A3621" i="13" s="1"/>
  <c r="A3622" i="13" s="1"/>
  <c r="A3623" i="13" s="1"/>
  <c r="A3624" i="13" s="1"/>
  <c r="A3625" i="13" s="1"/>
  <c r="A3626" i="13" s="1"/>
  <c r="A3627" i="13" s="1"/>
  <c r="A3628" i="13" s="1"/>
  <c r="A3629" i="13" s="1"/>
  <c r="A3630" i="13" s="1"/>
  <c r="A3631" i="13" s="1"/>
  <c r="A3632" i="13" s="1"/>
  <c r="A3633" i="13" s="1"/>
  <c r="A3634" i="13" s="1"/>
  <c r="A3635" i="13" s="1"/>
  <c r="A3636" i="13" s="1"/>
  <c r="A3637" i="13" s="1"/>
  <c r="A3638" i="13" s="1"/>
  <c r="A3639" i="13" s="1"/>
  <c r="A3640" i="13" s="1"/>
  <c r="A3641" i="13" s="1"/>
  <c r="A3642" i="13" s="1"/>
  <c r="A3643" i="13" s="1"/>
  <c r="A3644" i="13" s="1"/>
  <c r="A3645" i="13" s="1"/>
  <c r="A3646" i="13" s="1"/>
  <c r="A3647" i="13" s="1"/>
  <c r="A3648" i="13" s="1"/>
  <c r="A3649" i="13" s="1"/>
  <c r="A3650" i="13" s="1"/>
  <c r="A3651" i="13" s="1"/>
  <c r="A3652" i="13" s="1"/>
  <c r="A3653" i="13" s="1"/>
  <c r="A3654" i="13" s="1"/>
  <c r="A3655" i="13" s="1"/>
  <c r="A3656" i="13" s="1"/>
  <c r="A3657" i="13" s="1"/>
  <c r="A3658" i="13" s="1"/>
  <c r="A3659" i="13" s="1"/>
  <c r="A3660" i="13" s="1"/>
  <c r="A3661" i="13" s="1"/>
  <c r="A3662" i="13" s="1"/>
  <c r="A3663" i="13" s="1"/>
  <c r="A3664" i="13" s="1"/>
  <c r="A3665" i="13" s="1"/>
  <c r="A3666" i="13" s="1"/>
  <c r="A3667" i="13" s="1"/>
  <c r="A3668" i="13" s="1"/>
  <c r="A3669" i="13" s="1"/>
  <c r="A3670" i="13" s="1"/>
  <c r="A3671" i="13" s="1"/>
  <c r="A3672" i="13" s="1"/>
  <c r="A3673" i="13" s="1"/>
  <c r="A3674" i="13" s="1"/>
  <c r="A3675" i="13" s="1"/>
  <c r="A3676" i="13" s="1"/>
  <c r="A3677" i="13" s="1"/>
  <c r="A3678" i="13" s="1"/>
  <c r="A3679" i="13" s="1"/>
  <c r="A3680" i="13" s="1"/>
  <c r="A3681" i="13" s="1"/>
  <c r="A3682" i="13" s="1"/>
  <c r="A3683" i="13" s="1"/>
  <c r="A3684" i="13" s="1"/>
  <c r="A3685" i="13" s="1"/>
  <c r="A3686" i="13" s="1"/>
  <c r="A3687" i="13" s="1"/>
  <c r="A3688" i="13" s="1"/>
  <c r="A3689" i="13" s="1"/>
  <c r="A3690" i="13" s="1"/>
  <c r="A3691" i="13" s="1"/>
  <c r="A3692" i="13" s="1"/>
  <c r="A3693" i="13" s="1"/>
  <c r="A3694" i="13" s="1"/>
  <c r="A3695" i="13" s="1"/>
  <c r="A3696" i="13" s="1"/>
  <c r="A3697" i="13" s="1"/>
  <c r="A3698" i="13" s="1"/>
  <c r="A3699" i="13" s="1"/>
  <c r="A3700" i="13" s="1"/>
  <c r="A3701" i="13" s="1"/>
  <c r="A3702" i="13" s="1"/>
  <c r="A3703" i="13" s="1"/>
  <c r="A3704" i="13" s="1"/>
  <c r="A3705" i="13" s="1"/>
  <c r="A3706" i="13" s="1"/>
  <c r="A3707" i="13" s="1"/>
  <c r="A3708" i="13" s="1"/>
  <c r="A3709" i="13" s="1"/>
  <c r="A3710" i="13" s="1"/>
  <c r="A3711" i="13" s="1"/>
  <c r="A3712" i="13" s="1"/>
  <c r="A3713" i="13" s="1"/>
  <c r="A3714" i="13" s="1"/>
  <c r="A3715" i="13" s="1"/>
  <c r="A3716" i="13" s="1"/>
  <c r="A3717" i="13" s="1"/>
  <c r="A3718" i="13" s="1"/>
  <c r="A3719" i="13" s="1"/>
  <c r="A3720" i="13" s="1"/>
  <c r="A3721" i="13" s="1"/>
  <c r="A3722" i="13" s="1"/>
  <c r="A3723" i="13" s="1"/>
  <c r="A3724" i="13" s="1"/>
  <c r="A3725" i="13" s="1"/>
  <c r="A3726" i="13" s="1"/>
  <c r="A3727" i="13" s="1"/>
  <c r="A3728" i="13" s="1"/>
  <c r="A3729" i="13" s="1"/>
  <c r="A3730" i="13" s="1"/>
  <c r="A3731" i="13" s="1"/>
  <c r="A3732" i="13" s="1"/>
  <c r="A3733" i="13" s="1"/>
  <c r="A3734" i="13" s="1"/>
  <c r="A3735" i="13" s="1"/>
  <c r="A3736" i="13" s="1"/>
  <c r="A3737" i="13" s="1"/>
  <c r="A3738" i="13" s="1"/>
  <c r="A3739" i="13" s="1"/>
  <c r="A3740" i="13" s="1"/>
  <c r="A3741" i="13" s="1"/>
  <c r="A3742" i="13" s="1"/>
  <c r="A3743" i="13" s="1"/>
  <c r="A3744" i="13" s="1"/>
  <c r="A3745" i="13" s="1"/>
  <c r="A3746" i="13" s="1"/>
  <c r="A3747" i="13" s="1"/>
  <c r="A3748" i="13" s="1"/>
  <c r="A3749" i="13" s="1"/>
  <c r="A3750" i="13" s="1"/>
  <c r="A3751" i="13" s="1"/>
  <c r="A3752" i="13" s="1"/>
  <c r="A3753" i="13" s="1"/>
  <c r="A3754" i="13" s="1"/>
  <c r="A3755" i="13" s="1"/>
  <c r="A3756" i="13" s="1"/>
  <c r="A3757" i="13" s="1"/>
  <c r="A3758" i="13" s="1"/>
  <c r="A3759" i="13" s="1"/>
  <c r="A3760" i="13" s="1"/>
  <c r="A3761" i="13" s="1"/>
  <c r="A3762" i="13" s="1"/>
  <c r="A3763" i="13" s="1"/>
  <c r="A3764" i="13" s="1"/>
  <c r="A3765" i="13" s="1"/>
  <c r="A3766" i="13" s="1"/>
  <c r="A3767" i="13" s="1"/>
  <c r="A3768" i="13" s="1"/>
  <c r="A3769" i="13" s="1"/>
  <c r="A3770" i="13" s="1"/>
  <c r="A3771" i="13" s="1"/>
  <c r="A3772" i="13" s="1"/>
  <c r="A3773" i="13" s="1"/>
  <c r="A3774" i="13" s="1"/>
  <c r="A3775" i="13" s="1"/>
  <c r="A3776" i="13" s="1"/>
  <c r="A3777" i="13" s="1"/>
  <c r="A3778" i="13" s="1"/>
  <c r="A3779" i="13" s="1"/>
  <c r="A3780" i="13" s="1"/>
  <c r="A3781" i="13" s="1"/>
  <c r="A3782" i="13" s="1"/>
  <c r="A3783" i="13" s="1"/>
  <c r="A3784" i="13" s="1"/>
  <c r="A3785" i="13" s="1"/>
  <c r="A3786" i="13" s="1"/>
  <c r="A3787" i="13" s="1"/>
  <c r="A3788" i="13" s="1"/>
  <c r="A3789" i="13" s="1"/>
  <c r="A3790" i="13" s="1"/>
  <c r="A3791" i="13" s="1"/>
  <c r="A3792" i="13" s="1"/>
  <c r="A3793" i="13" s="1"/>
  <c r="A3794" i="13" s="1"/>
  <c r="A3795" i="13" s="1"/>
  <c r="A3796" i="13" s="1"/>
  <c r="A3797" i="13" s="1"/>
  <c r="A3798" i="13" s="1"/>
  <c r="A3799" i="13" s="1"/>
  <c r="A3800" i="13" s="1"/>
  <c r="A3801" i="13" s="1"/>
  <c r="A3802" i="13" s="1"/>
  <c r="A3803" i="13" s="1"/>
  <c r="A3804" i="13" s="1"/>
  <c r="A3805" i="13" s="1"/>
  <c r="A3806" i="13" s="1"/>
  <c r="A3807" i="13" s="1"/>
  <c r="A3808" i="13" s="1"/>
  <c r="A3809" i="13" s="1"/>
  <c r="A3810" i="13" s="1"/>
  <c r="A3811" i="13" s="1"/>
  <c r="A3812" i="13" s="1"/>
  <c r="A3813" i="13" s="1"/>
  <c r="A3814" i="13" s="1"/>
  <c r="A3815" i="13" s="1"/>
  <c r="A3816" i="13" s="1"/>
  <c r="A3817" i="13" s="1"/>
  <c r="A3818" i="13" s="1"/>
  <c r="A3819" i="13" s="1"/>
  <c r="A3820" i="13" s="1"/>
  <c r="A3821" i="13" s="1"/>
  <c r="A3822" i="13" s="1"/>
  <c r="A3823" i="13" s="1"/>
  <c r="A3824" i="13" s="1"/>
  <c r="A3825" i="13" s="1"/>
  <c r="A3826" i="13" s="1"/>
  <c r="A3827" i="13" s="1"/>
  <c r="A3828" i="13" s="1"/>
  <c r="A3829" i="13" s="1"/>
  <c r="A3830" i="13" s="1"/>
  <c r="A3831" i="13" s="1"/>
  <c r="A3832" i="13" s="1"/>
  <c r="A3833" i="13" s="1"/>
  <c r="A3834" i="13" s="1"/>
  <c r="A3835" i="13" s="1"/>
  <c r="A3836" i="13" s="1"/>
  <c r="A3837" i="13" s="1"/>
  <c r="A3838" i="13" s="1"/>
  <c r="A3839" i="13" s="1"/>
  <c r="A3840" i="13" s="1"/>
  <c r="A3841" i="13" s="1"/>
  <c r="A3842" i="13" s="1"/>
  <c r="A3843" i="13" s="1"/>
  <c r="A3844" i="13" s="1"/>
  <c r="A3845" i="13" s="1"/>
  <c r="A3846" i="13" s="1"/>
  <c r="A3847" i="13" s="1"/>
  <c r="A3848" i="13" s="1"/>
  <c r="A3849" i="13" s="1"/>
  <c r="A3850" i="13" s="1"/>
  <c r="A3851" i="13" s="1"/>
  <c r="A3852" i="13" s="1"/>
  <c r="A3853" i="13" s="1"/>
  <c r="A3854" i="13" s="1"/>
  <c r="A3855" i="13" s="1"/>
  <c r="A3856" i="13" s="1"/>
  <c r="A3857" i="13" s="1"/>
  <c r="A3858" i="13" s="1"/>
  <c r="A3859" i="13" s="1"/>
  <c r="A3860" i="13" s="1"/>
  <c r="A3861" i="13" s="1"/>
  <c r="A3862" i="13" s="1"/>
  <c r="A3863" i="13" s="1"/>
  <c r="A3864" i="13" s="1"/>
  <c r="A3865" i="13" s="1"/>
  <c r="A3866" i="13" s="1"/>
  <c r="A3867" i="13" s="1"/>
  <c r="A3868" i="13" s="1"/>
  <c r="A3869" i="13" s="1"/>
  <c r="A3870" i="13" s="1"/>
  <c r="A3871" i="13" s="1"/>
  <c r="A3872" i="13" s="1"/>
  <c r="A3873" i="13" s="1"/>
  <c r="A3874" i="13" s="1"/>
  <c r="A3875" i="13" s="1"/>
  <c r="A3876" i="13" s="1"/>
  <c r="A3877" i="13" s="1"/>
  <c r="A3878" i="13" s="1"/>
  <c r="A3879" i="13" s="1"/>
  <c r="A3880" i="13" s="1"/>
  <c r="A3881" i="13" s="1"/>
  <c r="A3882" i="13" s="1"/>
  <c r="A3883" i="13" s="1"/>
  <c r="A3884" i="13" s="1"/>
  <c r="A3885" i="13" s="1"/>
  <c r="A3886" i="13" s="1"/>
  <c r="A3887" i="13" s="1"/>
  <c r="A3888" i="13" s="1"/>
  <c r="A3889" i="13" s="1"/>
  <c r="A3890" i="13" s="1"/>
  <c r="A3891" i="13" s="1"/>
  <c r="A3892" i="13" s="1"/>
  <c r="A3893" i="13" s="1"/>
  <c r="A3894" i="13" s="1"/>
  <c r="A3895" i="13" s="1"/>
  <c r="A3896" i="13" s="1"/>
  <c r="A3897" i="13" s="1"/>
  <c r="A3898" i="13" s="1"/>
  <c r="A3899" i="13" s="1"/>
  <c r="A3900" i="13" s="1"/>
  <c r="A3901" i="13" s="1"/>
  <c r="A3902" i="13" s="1"/>
  <c r="A3903" i="13" s="1"/>
  <c r="A3904" i="13" s="1"/>
  <c r="A3905" i="13" s="1"/>
  <c r="A3906" i="13" s="1"/>
  <c r="A3907" i="13" s="1"/>
  <c r="A3908" i="13" s="1"/>
  <c r="A3909" i="13" s="1"/>
  <c r="A3910" i="13" s="1"/>
  <c r="A3911" i="13" s="1"/>
  <c r="A3912" i="13" s="1"/>
  <c r="A3913" i="13" s="1"/>
  <c r="A3914" i="13" s="1"/>
  <c r="A3915" i="13" s="1"/>
  <c r="A3916" i="13" s="1"/>
  <c r="A3917" i="13" s="1"/>
  <c r="A3918" i="13" s="1"/>
  <c r="A3919" i="13" s="1"/>
  <c r="A3920" i="13" s="1"/>
  <c r="A3921" i="13" s="1"/>
  <c r="A3922" i="13" s="1"/>
  <c r="A3923" i="13" s="1"/>
  <c r="A3924" i="13" s="1"/>
  <c r="A3925" i="13" s="1"/>
  <c r="A3926" i="13" s="1"/>
  <c r="A3927" i="13" s="1"/>
  <c r="A3928" i="13" s="1"/>
  <c r="A3929" i="13" s="1"/>
  <c r="A3930" i="13" s="1"/>
  <c r="A3931" i="13" s="1"/>
  <c r="A3932" i="13" s="1"/>
  <c r="A3933" i="13" s="1"/>
  <c r="A3934" i="13" s="1"/>
  <c r="A3935" i="13" s="1"/>
  <c r="A3936" i="13" s="1"/>
  <c r="A3937" i="13" s="1"/>
  <c r="A3938" i="13" s="1"/>
  <c r="A3939" i="13" s="1"/>
  <c r="A3940" i="13" s="1"/>
  <c r="A3941" i="13" s="1"/>
  <c r="A3942" i="13" s="1"/>
  <c r="A3943" i="13" s="1"/>
  <c r="A3944" i="13" s="1"/>
  <c r="A3945" i="13" s="1"/>
  <c r="A3946" i="13" s="1"/>
  <c r="A3947" i="13" s="1"/>
  <c r="A3948" i="13" s="1"/>
  <c r="A3949" i="13" s="1"/>
  <c r="A3950" i="13" s="1"/>
  <c r="A3951" i="13" s="1"/>
  <c r="A3952" i="13" s="1"/>
  <c r="A3953" i="13" s="1"/>
  <c r="A3954" i="13" s="1"/>
  <c r="A3955" i="13" s="1"/>
  <c r="A3956" i="13" s="1"/>
  <c r="A3957" i="13" s="1"/>
  <c r="A3958" i="13" s="1"/>
  <c r="A3959" i="13" s="1"/>
  <c r="A3960" i="13" s="1"/>
  <c r="A3961" i="13" s="1"/>
  <c r="A3962" i="13" s="1"/>
  <c r="A3963" i="13" s="1"/>
  <c r="A3964" i="13" s="1"/>
  <c r="A3965" i="13" s="1"/>
  <c r="A3966" i="13" s="1"/>
  <c r="A3967" i="13" s="1"/>
  <c r="A3968" i="13" s="1"/>
  <c r="A3969" i="13" s="1"/>
  <c r="A3970" i="13" s="1"/>
  <c r="A3971" i="13" s="1"/>
  <c r="A3972" i="13" s="1"/>
  <c r="A3973" i="13" s="1"/>
  <c r="A3974" i="13" s="1"/>
  <c r="A3975" i="13" s="1"/>
  <c r="A3976" i="13" s="1"/>
  <c r="A3977" i="13" s="1"/>
  <c r="A3978" i="13" s="1"/>
  <c r="A3979" i="13" s="1"/>
  <c r="A3980" i="13" s="1"/>
  <c r="A3981" i="13" s="1"/>
  <c r="A3982" i="13" s="1"/>
  <c r="A3983" i="13" s="1"/>
  <c r="A3984" i="13" s="1"/>
  <c r="A3985" i="13" s="1"/>
  <c r="A3986" i="13" s="1"/>
  <c r="A3987" i="13" s="1"/>
  <c r="A3988" i="13" s="1"/>
  <c r="A3989" i="13" s="1"/>
  <c r="A3990" i="13" s="1"/>
  <c r="A3991" i="13" s="1"/>
  <c r="A3992" i="13" s="1"/>
  <c r="A3993" i="13" s="1"/>
  <c r="A3994" i="13" s="1"/>
  <c r="A3995" i="13" s="1"/>
  <c r="A3996" i="13" s="1"/>
  <c r="A3997" i="13" s="1"/>
  <c r="A3998" i="13" s="1"/>
  <c r="A3999" i="13" s="1"/>
  <c r="A4000" i="13" s="1"/>
  <c r="A4001" i="13" s="1"/>
  <c r="A4002" i="13" s="1"/>
  <c r="A4003" i="13" s="1"/>
  <c r="A4004" i="13" s="1"/>
  <c r="A4005" i="13" s="1"/>
  <c r="A4006" i="13" s="1"/>
  <c r="A4007" i="13" s="1"/>
  <c r="A4008" i="13" s="1"/>
  <c r="A4009" i="13" s="1"/>
  <c r="A4010" i="13" s="1"/>
  <c r="A4011" i="13" s="1"/>
  <c r="A4012" i="13" s="1"/>
  <c r="A4013" i="13" s="1"/>
  <c r="A4014" i="13" s="1"/>
  <c r="A4015" i="13" s="1"/>
  <c r="A4016" i="13" s="1"/>
  <c r="A4017" i="13" s="1"/>
  <c r="A4018" i="13" s="1"/>
  <c r="A4019" i="13" s="1"/>
  <c r="A4020" i="13" s="1"/>
  <c r="A4021" i="13" s="1"/>
  <c r="A4022" i="13" s="1"/>
  <c r="A4023" i="13" s="1"/>
  <c r="A4024" i="13" s="1"/>
  <c r="A4025" i="13" s="1"/>
  <c r="A4026" i="13" s="1"/>
  <c r="A4027" i="13" s="1"/>
  <c r="A4028" i="13" s="1"/>
  <c r="A4029" i="13" s="1"/>
  <c r="A4030" i="13" s="1"/>
  <c r="A4031" i="13" s="1"/>
  <c r="A4032" i="13" s="1"/>
  <c r="A4033" i="13" s="1"/>
  <c r="A4034" i="13" s="1"/>
  <c r="A4035" i="13" s="1"/>
  <c r="A4036" i="13" s="1"/>
  <c r="A4037" i="13" s="1"/>
  <c r="A4038" i="13" s="1"/>
  <c r="A4039" i="13" s="1"/>
  <c r="A4040" i="13" s="1"/>
  <c r="A4041" i="13" s="1"/>
  <c r="A4042" i="13" s="1"/>
  <c r="A4043" i="13" s="1"/>
  <c r="A4044" i="13" s="1"/>
  <c r="A4045" i="13" s="1"/>
  <c r="A4046" i="13" s="1"/>
  <c r="A4047" i="13" s="1"/>
  <c r="A4048" i="13" s="1"/>
  <c r="A4049" i="13" s="1"/>
  <c r="A4050" i="13" s="1"/>
  <c r="A4051" i="13" s="1"/>
  <c r="A4052" i="13" s="1"/>
  <c r="A4053" i="13" s="1"/>
  <c r="A4054" i="13" s="1"/>
  <c r="A4055" i="13" s="1"/>
  <c r="A4056" i="13" s="1"/>
  <c r="A4057" i="13" s="1"/>
  <c r="A4058" i="13" s="1"/>
  <c r="A4059" i="13" s="1"/>
  <c r="A4060" i="13" s="1"/>
  <c r="A4061" i="13" s="1"/>
  <c r="A4062" i="13" s="1"/>
  <c r="A4063" i="13" s="1"/>
  <c r="A4064" i="13" s="1"/>
  <c r="A4065" i="13" s="1"/>
  <c r="A4066" i="13" s="1"/>
  <c r="A4067" i="13" s="1"/>
  <c r="A4068" i="13" s="1"/>
  <c r="A4069" i="13" s="1"/>
  <c r="A4070" i="13" s="1"/>
  <c r="A4071" i="13" s="1"/>
  <c r="A4072" i="13" s="1"/>
  <c r="A4073" i="13" s="1"/>
  <c r="A4074" i="13" s="1"/>
  <c r="A4075" i="13" s="1"/>
  <c r="A4076" i="13" s="1"/>
  <c r="A4077" i="13" s="1"/>
  <c r="A4078" i="13" s="1"/>
  <c r="A4079" i="13" s="1"/>
  <c r="A4080" i="13" s="1"/>
  <c r="A4081" i="13" s="1"/>
  <c r="A4082" i="13" s="1"/>
  <c r="A4083" i="13" s="1"/>
  <c r="A4084" i="13" s="1"/>
  <c r="A4085" i="13" s="1"/>
  <c r="A4086" i="13" s="1"/>
  <c r="A4087" i="13" s="1"/>
  <c r="A4088" i="13" s="1"/>
  <c r="A4089" i="13" s="1"/>
  <c r="A4090" i="13" s="1"/>
  <c r="A4091" i="13" s="1"/>
  <c r="A4092" i="13" s="1"/>
  <c r="A4093" i="13" s="1"/>
  <c r="A4094" i="13" s="1"/>
  <c r="A4095" i="13" s="1"/>
  <c r="A4096" i="13" s="1"/>
  <c r="A4097" i="13" s="1"/>
  <c r="A4098" i="13" s="1"/>
  <c r="A4099" i="13" s="1"/>
  <c r="A4100" i="13" s="1"/>
  <c r="A4101" i="13" s="1"/>
  <c r="A4102" i="13" s="1"/>
  <c r="A4103" i="13" s="1"/>
  <c r="A4104" i="13" s="1"/>
  <c r="A4105" i="13" s="1"/>
  <c r="A4106" i="13" s="1"/>
  <c r="A4107" i="13" s="1"/>
  <c r="A4108" i="13" s="1"/>
  <c r="A4109" i="13" s="1"/>
  <c r="A4110" i="13" s="1"/>
  <c r="A4111" i="13" s="1"/>
  <c r="A4112" i="13" s="1"/>
  <c r="A4113" i="13" s="1"/>
  <c r="A4114" i="13" s="1"/>
  <c r="A4115" i="13" s="1"/>
  <c r="A4116" i="13" s="1"/>
  <c r="A4117" i="13" s="1"/>
  <c r="A4118" i="13" s="1"/>
  <c r="A4119" i="13" s="1"/>
  <c r="A4120" i="13" s="1"/>
  <c r="A4121" i="13" s="1"/>
  <c r="A4122" i="13" s="1"/>
  <c r="A4123" i="13" s="1"/>
  <c r="A4124" i="13" s="1"/>
  <c r="A4125" i="13" s="1"/>
  <c r="A4126" i="13" s="1"/>
  <c r="A4127" i="13" s="1"/>
  <c r="A4128" i="13" s="1"/>
  <c r="A4129" i="13" s="1"/>
  <c r="A4130" i="13" s="1"/>
  <c r="A4131" i="13" s="1"/>
  <c r="A4132" i="13" s="1"/>
  <c r="A4133" i="13" s="1"/>
  <c r="A4134" i="13" s="1"/>
  <c r="A4135" i="13" s="1"/>
  <c r="A4136" i="13" s="1"/>
  <c r="A4137" i="13" s="1"/>
  <c r="A4138" i="13" s="1"/>
  <c r="A4139" i="13" s="1"/>
  <c r="A4140" i="13" s="1"/>
  <c r="A4141" i="13" s="1"/>
  <c r="A4142" i="13" s="1"/>
  <c r="A4143" i="13" s="1"/>
  <c r="A4144" i="13" s="1"/>
  <c r="A4145" i="13" s="1"/>
  <c r="A4146" i="13" s="1"/>
  <c r="A4147" i="13" s="1"/>
  <c r="A4148" i="13" s="1"/>
  <c r="A4149" i="13" s="1"/>
  <c r="A4150" i="13" s="1"/>
  <c r="A4151" i="13" s="1"/>
  <c r="A4152" i="13" s="1"/>
  <c r="A4153" i="13" s="1"/>
  <c r="A4154" i="13" s="1"/>
  <c r="A4155" i="13" s="1"/>
  <c r="A4156" i="13" s="1"/>
  <c r="A4157" i="13" s="1"/>
  <c r="A4158" i="13" s="1"/>
  <c r="A4159" i="13" s="1"/>
  <c r="A4160" i="13" s="1"/>
  <c r="A4161" i="13" s="1"/>
  <c r="A4162" i="13" s="1"/>
  <c r="A4163" i="13" s="1"/>
  <c r="A4164" i="13" s="1"/>
  <c r="A4165" i="13" s="1"/>
  <c r="A4166" i="13" s="1"/>
  <c r="A4167" i="13" s="1"/>
  <c r="A4168" i="13" s="1"/>
  <c r="A4169" i="13" s="1"/>
  <c r="A4170" i="13" s="1"/>
  <c r="A4171" i="13" s="1"/>
  <c r="A4172" i="13" s="1"/>
  <c r="A4173" i="13" s="1"/>
  <c r="A4174" i="13" s="1"/>
  <c r="A4175" i="13" s="1"/>
  <c r="A4176" i="13" s="1"/>
  <c r="A4177" i="13" s="1"/>
  <c r="A4178" i="13" s="1"/>
  <c r="A4179" i="13" s="1"/>
  <c r="A4180" i="13" s="1"/>
  <c r="A4181" i="13" s="1"/>
  <c r="A4182" i="13" s="1"/>
  <c r="A4183" i="13" s="1"/>
  <c r="A4184" i="13" s="1"/>
  <c r="A4185" i="13" s="1"/>
  <c r="A4186" i="13" s="1"/>
  <c r="A4187" i="13" s="1"/>
  <c r="A4188" i="13" s="1"/>
  <c r="A4189" i="13" s="1"/>
  <c r="A4190" i="13" s="1"/>
  <c r="A4191" i="13" s="1"/>
  <c r="A4192" i="13" s="1"/>
  <c r="A4193" i="13" s="1"/>
  <c r="A4194" i="13" s="1"/>
  <c r="A4195" i="13" s="1"/>
  <c r="A4196" i="13" s="1"/>
  <c r="A4197" i="13" s="1"/>
  <c r="A4198" i="13" s="1"/>
  <c r="A4199" i="13" s="1"/>
  <c r="A4200" i="13" s="1"/>
  <c r="A4201" i="13" s="1"/>
  <c r="A4202" i="13" s="1"/>
  <c r="A4203" i="13" s="1"/>
  <c r="A4204" i="13" s="1"/>
  <c r="A4205" i="13" s="1"/>
  <c r="A4206" i="13" s="1"/>
  <c r="A4207" i="13" s="1"/>
  <c r="A4208" i="13" s="1"/>
  <c r="A4209" i="13" s="1"/>
  <c r="A4210" i="13" s="1"/>
  <c r="A4211" i="13" s="1"/>
  <c r="A4212" i="13" s="1"/>
  <c r="A4213" i="13" s="1"/>
  <c r="A4214" i="13" s="1"/>
  <c r="A4215" i="13" s="1"/>
  <c r="A4216" i="13" s="1"/>
  <c r="A4217" i="13" s="1"/>
  <c r="A4218" i="13" s="1"/>
  <c r="A4219" i="13" s="1"/>
  <c r="A4220" i="13" s="1"/>
  <c r="A4221" i="13" s="1"/>
  <c r="A4222" i="13" s="1"/>
  <c r="A4223" i="13" s="1"/>
  <c r="A4224" i="13" s="1"/>
  <c r="A4225" i="13" s="1"/>
  <c r="A4226" i="13" s="1"/>
  <c r="A4227" i="13" s="1"/>
  <c r="A4228" i="13" s="1"/>
  <c r="A4229" i="13" s="1"/>
  <c r="A4230" i="13" s="1"/>
  <c r="A4231" i="13" s="1"/>
  <c r="A4232" i="13" s="1"/>
  <c r="A4233" i="13" s="1"/>
  <c r="A4234" i="13" s="1"/>
  <c r="A4235" i="13" s="1"/>
  <c r="A4236" i="13" s="1"/>
  <c r="A4237" i="13" s="1"/>
  <c r="A4238" i="13" s="1"/>
  <c r="A4239" i="13" s="1"/>
  <c r="A4240" i="13" s="1"/>
  <c r="A4241" i="13" s="1"/>
  <c r="A4242" i="13" s="1"/>
  <c r="A4243" i="13" s="1"/>
  <c r="A4244" i="13" s="1"/>
  <c r="A4245" i="13" s="1"/>
  <c r="A4246" i="13" s="1"/>
  <c r="A4247" i="13" s="1"/>
  <c r="A4248" i="13" s="1"/>
  <c r="A4249" i="13" s="1"/>
  <c r="A4250" i="13" s="1"/>
  <c r="A4251" i="13" s="1"/>
  <c r="A4252" i="13" s="1"/>
  <c r="A4253" i="13" s="1"/>
  <c r="A4254" i="13" s="1"/>
  <c r="A4255" i="13" s="1"/>
  <c r="A4256" i="13" s="1"/>
  <c r="A4257" i="13" s="1"/>
  <c r="A4258" i="13" s="1"/>
  <c r="A4259" i="13" s="1"/>
  <c r="A4260" i="13" s="1"/>
  <c r="A4261" i="13" s="1"/>
  <c r="A4262" i="13" s="1"/>
  <c r="A4263" i="13" s="1"/>
  <c r="A4264" i="13" s="1"/>
  <c r="A4265" i="13" s="1"/>
  <c r="A4266" i="13" s="1"/>
  <c r="A4267" i="13" s="1"/>
  <c r="A4268" i="13" s="1"/>
  <c r="A4269" i="13" s="1"/>
  <c r="A4270" i="13" s="1"/>
  <c r="A4271" i="13" s="1"/>
  <c r="A4272" i="13" s="1"/>
  <c r="A4273" i="13" s="1"/>
  <c r="A4274" i="13" s="1"/>
  <c r="A4275" i="13" s="1"/>
  <c r="A4276" i="13" s="1"/>
  <c r="A4277" i="13" s="1"/>
  <c r="A4278" i="13" s="1"/>
  <c r="A4279" i="13" s="1"/>
  <c r="A4280" i="13" s="1"/>
  <c r="A4281" i="13" s="1"/>
  <c r="A4282" i="13" s="1"/>
  <c r="A4283" i="13" s="1"/>
  <c r="A4284" i="13" s="1"/>
  <c r="A4285" i="13" s="1"/>
  <c r="A4286" i="13" s="1"/>
  <c r="A4287" i="13" s="1"/>
  <c r="A4288" i="13" s="1"/>
  <c r="A4289" i="13" s="1"/>
  <c r="A4290" i="13" s="1"/>
  <c r="A4291" i="13" s="1"/>
  <c r="A4292" i="13" s="1"/>
  <c r="A4293" i="13" s="1"/>
  <c r="A4294" i="13" s="1"/>
  <c r="A4295" i="13" s="1"/>
  <c r="A4296" i="13" s="1"/>
  <c r="A4297" i="13" s="1"/>
  <c r="A4298" i="13" s="1"/>
  <c r="A4299" i="13" s="1"/>
  <c r="A4300" i="13" s="1"/>
  <c r="A4301" i="13" s="1"/>
  <c r="A4302" i="13" s="1"/>
  <c r="A4303" i="13" s="1"/>
  <c r="A4304" i="13" s="1"/>
  <c r="A4305" i="13" s="1"/>
  <c r="A4306" i="13" s="1"/>
  <c r="A4307" i="13" s="1"/>
  <c r="A4308" i="13" s="1"/>
  <c r="A4309" i="13" s="1"/>
  <c r="A4310" i="13" s="1"/>
  <c r="A4311" i="13" s="1"/>
  <c r="A4312" i="13" s="1"/>
  <c r="A4313" i="13" s="1"/>
  <c r="A4314" i="13" s="1"/>
  <c r="A4315" i="13" s="1"/>
  <c r="A4316" i="13" s="1"/>
  <c r="A4317" i="13" s="1"/>
  <c r="A4318" i="13" s="1"/>
  <c r="A4319" i="13" s="1"/>
  <c r="A4320" i="13" s="1"/>
  <c r="A4321" i="13" s="1"/>
  <c r="A4322" i="13" s="1"/>
  <c r="A4323" i="13" s="1"/>
  <c r="A4324" i="13" s="1"/>
  <c r="A4325" i="13" s="1"/>
  <c r="A4326" i="13" s="1"/>
  <c r="A4327" i="13" s="1"/>
  <c r="A4328" i="13" s="1"/>
  <c r="A4329" i="13" s="1"/>
  <c r="A4330" i="13" s="1"/>
  <c r="A4331" i="13" s="1"/>
  <c r="A4332" i="13" s="1"/>
  <c r="A4333" i="13" s="1"/>
  <c r="A4334" i="13" s="1"/>
  <c r="A4335" i="13" s="1"/>
  <c r="A4336" i="13" s="1"/>
  <c r="A4337" i="13" s="1"/>
  <c r="A4338" i="13" s="1"/>
  <c r="A4339" i="13" s="1"/>
  <c r="A4340" i="13" s="1"/>
  <c r="A4341" i="13" s="1"/>
  <c r="A4342" i="13" s="1"/>
  <c r="A4343" i="13" s="1"/>
  <c r="A4344" i="13" s="1"/>
  <c r="A4345" i="13" s="1"/>
  <c r="A4346" i="13" s="1"/>
  <c r="A4347" i="13" s="1"/>
  <c r="A4348" i="13" s="1"/>
  <c r="A4349" i="13" s="1"/>
  <c r="A4350" i="13" s="1"/>
  <c r="A4351" i="13" s="1"/>
  <c r="A4352" i="13" s="1"/>
  <c r="A4353" i="13" s="1"/>
  <c r="A4354" i="13" s="1"/>
  <c r="A4355" i="13" s="1"/>
  <c r="A4356" i="13" s="1"/>
  <c r="A4357" i="13" s="1"/>
  <c r="A4358" i="13" s="1"/>
  <c r="A4359" i="13" s="1"/>
  <c r="A4360" i="13" s="1"/>
  <c r="A4361" i="13" s="1"/>
  <c r="A4362" i="13" s="1"/>
  <c r="A4363" i="13" s="1"/>
  <c r="A4364" i="13" s="1"/>
  <c r="A4365" i="13" s="1"/>
  <c r="A4366" i="13" s="1"/>
  <c r="A4367" i="13" s="1"/>
  <c r="A4368" i="13" s="1"/>
  <c r="A4369" i="13" s="1"/>
  <c r="A4370" i="13" s="1"/>
  <c r="A4371" i="13" s="1"/>
  <c r="A4372" i="13" s="1"/>
  <c r="A4373" i="13" s="1"/>
  <c r="A4374" i="13" s="1"/>
  <c r="A4375" i="13" s="1"/>
  <c r="A4376" i="13" s="1"/>
  <c r="A4377" i="13" s="1"/>
  <c r="A4378" i="13" s="1"/>
  <c r="A4379" i="13" s="1"/>
  <c r="A4380" i="13" s="1"/>
  <c r="A4381" i="13" s="1"/>
  <c r="A4382" i="13" s="1"/>
  <c r="A4383" i="13" s="1"/>
  <c r="A4384" i="13" s="1"/>
  <c r="A4385" i="13" s="1"/>
  <c r="A4386" i="13" s="1"/>
  <c r="A4387" i="13" s="1"/>
  <c r="A4388" i="13" s="1"/>
  <c r="A4389" i="13" s="1"/>
  <c r="A4390" i="13" s="1"/>
  <c r="A4391" i="13" s="1"/>
  <c r="A4392" i="13" s="1"/>
  <c r="A4393" i="13" s="1"/>
  <c r="A4394" i="13" s="1"/>
  <c r="A4395" i="13" s="1"/>
  <c r="A4396" i="13" s="1"/>
  <c r="A4397" i="13" s="1"/>
  <c r="A4398" i="13" s="1"/>
  <c r="A4399" i="13" s="1"/>
  <c r="A4400" i="13" s="1"/>
  <c r="A4401" i="13" s="1"/>
  <c r="A4402" i="13" s="1"/>
  <c r="A4403" i="13" s="1"/>
  <c r="A4404" i="13" s="1"/>
  <c r="A4405" i="13" s="1"/>
  <c r="A4406" i="13" s="1"/>
  <c r="A4407" i="13" s="1"/>
  <c r="A4408" i="13" s="1"/>
  <c r="A4409" i="13" s="1"/>
  <c r="A4410" i="13" s="1"/>
  <c r="A4411" i="13" s="1"/>
  <c r="A4412" i="13" s="1"/>
  <c r="A4413" i="13" s="1"/>
  <c r="A4414" i="13" s="1"/>
  <c r="A4415" i="13" s="1"/>
  <c r="A4416" i="13" s="1"/>
  <c r="A4417" i="13" s="1"/>
  <c r="A4418" i="13" s="1"/>
  <c r="A4419" i="13" s="1"/>
  <c r="A4420" i="13" s="1"/>
  <c r="A4421" i="13" s="1"/>
  <c r="A4422" i="13" s="1"/>
  <c r="A4423" i="13" s="1"/>
  <c r="A4424" i="13" s="1"/>
  <c r="A4425" i="13" s="1"/>
  <c r="A4426" i="13" s="1"/>
  <c r="A4427" i="13" s="1"/>
  <c r="A4428" i="13" s="1"/>
  <c r="A4429" i="13" s="1"/>
  <c r="A4430" i="13" s="1"/>
  <c r="A4431" i="13" s="1"/>
  <c r="A4432" i="13" s="1"/>
  <c r="A4433" i="13" s="1"/>
  <c r="A4434" i="13" s="1"/>
  <c r="A4435" i="13" s="1"/>
  <c r="A4436" i="13" s="1"/>
  <c r="A4437" i="13" s="1"/>
  <c r="A4438" i="13" s="1"/>
  <c r="A4439" i="13" s="1"/>
  <c r="A4440" i="13" s="1"/>
  <c r="A4441" i="13" s="1"/>
  <c r="A4442" i="13" s="1"/>
  <c r="A4443" i="13" s="1"/>
  <c r="A4444" i="13" s="1"/>
  <c r="A4445" i="13" s="1"/>
  <c r="A4446" i="13" s="1"/>
  <c r="A4447" i="13" s="1"/>
  <c r="A4448" i="13" s="1"/>
  <c r="A4449" i="13" s="1"/>
  <c r="A4450" i="13" s="1"/>
  <c r="A4451" i="13" s="1"/>
  <c r="A4452" i="13" s="1"/>
  <c r="A4453" i="13" s="1"/>
  <c r="A4454" i="13" s="1"/>
  <c r="A4455" i="13" s="1"/>
  <c r="A4456" i="13" s="1"/>
  <c r="A4457" i="13" s="1"/>
  <c r="A4458" i="13" s="1"/>
  <c r="A4459" i="13" s="1"/>
  <c r="A4460" i="13" s="1"/>
  <c r="A4461" i="13" s="1"/>
  <c r="A4462" i="13" s="1"/>
  <c r="A4463" i="13" s="1"/>
  <c r="A4464" i="13" s="1"/>
  <c r="A4465" i="13" s="1"/>
  <c r="A4466" i="13" s="1"/>
  <c r="A4467" i="13" s="1"/>
  <c r="A4468" i="13" s="1"/>
  <c r="A4469" i="13" s="1"/>
  <c r="A4470" i="13" s="1"/>
  <c r="A4471" i="13" s="1"/>
  <c r="A4472" i="13" s="1"/>
  <c r="A4473" i="13" s="1"/>
  <c r="A4474" i="13" s="1"/>
  <c r="A4475" i="13" s="1"/>
  <c r="A4476" i="13" s="1"/>
  <c r="A4477" i="13" s="1"/>
  <c r="A4478" i="13" s="1"/>
  <c r="A4479" i="13" s="1"/>
  <c r="A4480" i="13" s="1"/>
  <c r="A4481" i="13" s="1"/>
  <c r="A4482" i="13" s="1"/>
  <c r="A4483" i="13" s="1"/>
  <c r="A4484" i="13" s="1"/>
  <c r="A4485" i="13" s="1"/>
  <c r="A4486" i="13" s="1"/>
  <c r="A4487" i="13" s="1"/>
  <c r="A4488" i="13" s="1"/>
  <c r="A4489" i="13" s="1"/>
  <c r="A4490" i="13" s="1"/>
  <c r="A4491" i="13" s="1"/>
  <c r="A4492" i="13" s="1"/>
  <c r="A4493" i="13" s="1"/>
  <c r="A4494" i="13" s="1"/>
  <c r="A4495" i="13" s="1"/>
  <c r="A4496" i="13" s="1"/>
  <c r="A4497" i="13" s="1"/>
  <c r="A4498" i="13" s="1"/>
  <c r="A4499" i="13" s="1"/>
  <c r="A4500" i="13" s="1"/>
  <c r="A4501" i="13" s="1"/>
  <c r="A4502" i="13" s="1"/>
  <c r="A4503" i="13" s="1"/>
  <c r="A4504" i="13" s="1"/>
  <c r="A4505" i="13" s="1"/>
  <c r="A4506" i="13" s="1"/>
  <c r="A4507" i="13" s="1"/>
  <c r="A4508" i="13" s="1"/>
  <c r="A4509" i="13" s="1"/>
  <c r="A4510" i="13" s="1"/>
  <c r="A4511" i="13" s="1"/>
  <c r="A4512" i="13" s="1"/>
  <c r="A4513" i="13" s="1"/>
  <c r="A4514" i="13" s="1"/>
  <c r="A4515" i="13" s="1"/>
  <c r="A4516" i="13" s="1"/>
  <c r="A4517" i="13" s="1"/>
  <c r="A4518" i="13" s="1"/>
  <c r="A4519" i="13" s="1"/>
  <c r="A4520" i="13" s="1"/>
  <c r="A4521" i="13" s="1"/>
  <c r="A4522" i="13" s="1"/>
  <c r="A4523" i="13" s="1"/>
  <c r="A4524" i="13" s="1"/>
  <c r="A4525" i="13" s="1"/>
  <c r="A4526" i="13" s="1"/>
  <c r="A4527" i="13" s="1"/>
  <c r="A4528" i="13" s="1"/>
  <c r="A4529" i="13" s="1"/>
  <c r="A4530" i="13" s="1"/>
  <c r="A4531" i="13" s="1"/>
  <c r="A4532" i="13" s="1"/>
  <c r="A4533" i="13" s="1"/>
  <c r="A4534" i="13" s="1"/>
  <c r="A4535" i="13" s="1"/>
  <c r="A4536" i="13" s="1"/>
  <c r="A4537" i="13" s="1"/>
  <c r="A4538" i="13" s="1"/>
  <c r="A4539" i="13" s="1"/>
  <c r="A4540" i="13" s="1"/>
  <c r="A4541" i="13" s="1"/>
  <c r="A4542" i="13" s="1"/>
  <c r="A4543" i="13" s="1"/>
  <c r="A4544" i="13" s="1"/>
  <c r="A4545" i="13" s="1"/>
  <c r="A4546" i="13" s="1"/>
  <c r="A4547" i="13" s="1"/>
  <c r="A4548" i="13" s="1"/>
  <c r="A4549" i="13" s="1"/>
  <c r="A4550" i="13" s="1"/>
  <c r="A4551" i="13" s="1"/>
  <c r="A4552" i="13" s="1"/>
  <c r="A4553" i="13" s="1"/>
  <c r="A4554" i="13" s="1"/>
  <c r="A4555" i="13" s="1"/>
  <c r="A4556" i="13" s="1"/>
  <c r="A4557" i="13" s="1"/>
  <c r="A4558" i="13" s="1"/>
  <c r="A4559" i="13" s="1"/>
  <c r="A4560" i="13" s="1"/>
  <c r="A4561" i="13" s="1"/>
  <c r="A4562" i="13" s="1"/>
  <c r="A4563" i="13" s="1"/>
  <c r="A4564" i="13" s="1"/>
  <c r="A4565" i="13" s="1"/>
  <c r="A4566" i="13" s="1"/>
  <c r="A4567" i="13" s="1"/>
  <c r="A4568" i="13" s="1"/>
  <c r="A4569" i="13" s="1"/>
  <c r="A4570" i="13" s="1"/>
  <c r="A4571" i="13" s="1"/>
  <c r="A4572" i="13" s="1"/>
  <c r="A4573" i="13" s="1"/>
  <c r="A4574" i="13" s="1"/>
  <c r="A4575" i="13" s="1"/>
  <c r="A4576" i="13" s="1"/>
  <c r="A4577" i="13" s="1"/>
  <c r="A4578" i="13" s="1"/>
  <c r="A4579" i="13" s="1"/>
  <c r="A4580" i="13" s="1"/>
  <c r="A4581" i="13" s="1"/>
  <c r="A4582" i="13" s="1"/>
  <c r="A4583" i="13" s="1"/>
  <c r="A4584" i="13" s="1"/>
  <c r="A4585" i="13" s="1"/>
  <c r="A4586" i="13" s="1"/>
  <c r="A4587" i="13" s="1"/>
  <c r="A4588" i="13" s="1"/>
  <c r="A4589" i="13" s="1"/>
  <c r="A4590" i="13" s="1"/>
  <c r="A4591" i="13" s="1"/>
  <c r="A4592" i="13" s="1"/>
  <c r="A4593" i="13" s="1"/>
  <c r="A4594" i="13" s="1"/>
  <c r="A4595" i="13" s="1"/>
  <c r="A4596" i="13" s="1"/>
  <c r="A4597" i="13" s="1"/>
  <c r="A4598" i="13" s="1"/>
  <c r="A4599" i="13" s="1"/>
  <c r="A4600" i="13" s="1"/>
  <c r="A4601" i="13" s="1"/>
  <c r="A4602" i="13" s="1"/>
  <c r="A4603" i="13" s="1"/>
  <c r="A4604" i="13" s="1"/>
  <c r="A4605" i="13" s="1"/>
  <c r="A4606" i="13" s="1"/>
  <c r="A4607" i="13" s="1"/>
  <c r="A4608" i="13" s="1"/>
  <c r="A4609" i="13" s="1"/>
  <c r="A4610" i="13" s="1"/>
  <c r="A4611" i="13" s="1"/>
  <c r="A4612" i="13" s="1"/>
  <c r="A4613" i="13" s="1"/>
  <c r="A4614" i="13" s="1"/>
  <c r="A4615" i="13" s="1"/>
  <c r="A4616" i="13" s="1"/>
  <c r="A4617" i="13" s="1"/>
  <c r="A4618" i="13" s="1"/>
  <c r="A4619" i="13" s="1"/>
  <c r="A4620" i="13" s="1"/>
  <c r="A4621" i="13" s="1"/>
  <c r="A4622" i="13" s="1"/>
  <c r="A4623" i="13" s="1"/>
  <c r="A4624" i="13" s="1"/>
  <c r="A4625" i="13" s="1"/>
  <c r="A4626" i="13" s="1"/>
  <c r="A4627" i="13" s="1"/>
  <c r="A4628" i="13" s="1"/>
  <c r="A4629" i="13" s="1"/>
  <c r="A4630" i="13" s="1"/>
  <c r="A4631" i="13" s="1"/>
  <c r="A4632" i="13" s="1"/>
  <c r="A4633" i="13" s="1"/>
  <c r="A4634" i="13" s="1"/>
  <c r="A4635" i="13" s="1"/>
  <c r="A4636" i="13" s="1"/>
  <c r="A4637" i="13" s="1"/>
  <c r="A4638" i="13" s="1"/>
  <c r="A4639" i="13" s="1"/>
  <c r="A4640" i="13" s="1"/>
  <c r="A4641" i="13" s="1"/>
  <c r="A4642" i="13" s="1"/>
  <c r="A4643" i="13" s="1"/>
  <c r="A4644" i="13" s="1"/>
  <c r="A4645" i="13" s="1"/>
  <c r="A4646" i="13" s="1"/>
  <c r="A4647" i="13" s="1"/>
  <c r="A4648" i="13" s="1"/>
  <c r="A4649" i="13" s="1"/>
  <c r="A4650" i="13" s="1"/>
  <c r="A4651" i="13" s="1"/>
  <c r="A4652" i="13" s="1"/>
  <c r="A4653" i="13" s="1"/>
  <c r="A4654" i="13" s="1"/>
  <c r="A4655" i="13" s="1"/>
  <c r="A4656" i="13" s="1"/>
  <c r="A4657" i="13" s="1"/>
  <c r="A4658" i="13" s="1"/>
  <c r="A4659" i="13" s="1"/>
  <c r="A4660" i="13" s="1"/>
  <c r="A4661" i="13" s="1"/>
  <c r="A4662" i="13" s="1"/>
  <c r="A4663" i="13" s="1"/>
  <c r="A4664" i="13" s="1"/>
  <c r="A4665" i="13" s="1"/>
  <c r="A4666" i="13" s="1"/>
  <c r="A4667" i="13" s="1"/>
  <c r="A4668" i="13" s="1"/>
  <c r="A4669" i="13" s="1"/>
  <c r="A4670" i="13" s="1"/>
  <c r="A4671" i="13" s="1"/>
  <c r="A4672" i="13" s="1"/>
  <c r="A4673" i="13" s="1"/>
  <c r="A4674" i="13" s="1"/>
  <c r="A4675" i="13" s="1"/>
  <c r="A4676" i="13" s="1"/>
  <c r="A4677" i="13" s="1"/>
  <c r="A4678" i="13" s="1"/>
  <c r="A4679" i="13" s="1"/>
  <c r="A4680" i="13" s="1"/>
  <c r="A4681" i="13" s="1"/>
  <c r="A4682" i="13" s="1"/>
  <c r="A4683" i="13" s="1"/>
  <c r="A4684" i="13" s="1"/>
  <c r="A4685" i="13" s="1"/>
  <c r="A4686" i="13" s="1"/>
  <c r="A4687" i="13" s="1"/>
  <c r="A4688" i="13" s="1"/>
  <c r="A4689" i="13" s="1"/>
  <c r="A4690" i="13" s="1"/>
  <c r="A4691" i="13" s="1"/>
  <c r="A4692" i="13" s="1"/>
  <c r="A4693" i="13" s="1"/>
  <c r="A4694" i="13" s="1"/>
  <c r="A4695" i="13" s="1"/>
  <c r="A4696" i="13" s="1"/>
  <c r="A4697" i="13" s="1"/>
  <c r="A4698" i="13" s="1"/>
  <c r="A4699" i="13" s="1"/>
  <c r="A4700" i="13" s="1"/>
  <c r="A4701" i="13" s="1"/>
  <c r="A4702" i="13" s="1"/>
  <c r="A4703" i="13" s="1"/>
  <c r="A4704" i="13" s="1"/>
  <c r="A4705" i="13" s="1"/>
  <c r="A4706" i="13" s="1"/>
  <c r="A4707" i="13" s="1"/>
  <c r="A4708" i="13" s="1"/>
  <c r="A4709" i="13" s="1"/>
  <c r="A4710" i="13" s="1"/>
  <c r="A4711" i="13" s="1"/>
  <c r="A4712" i="13" s="1"/>
  <c r="A4713" i="13" s="1"/>
  <c r="A4714" i="13" s="1"/>
  <c r="A4715" i="13" s="1"/>
  <c r="A4716" i="13" s="1"/>
  <c r="A4717" i="13" s="1"/>
  <c r="A4718" i="13" s="1"/>
  <c r="A4719" i="13" s="1"/>
  <c r="A4720" i="13" s="1"/>
  <c r="A4721" i="13" s="1"/>
  <c r="A4722" i="13" s="1"/>
  <c r="A4723" i="13" s="1"/>
  <c r="A4724" i="13" s="1"/>
  <c r="A4725" i="13" s="1"/>
  <c r="A4726" i="13" s="1"/>
  <c r="A4727" i="13" s="1"/>
  <c r="A4728" i="13" s="1"/>
  <c r="A4729" i="13" s="1"/>
  <c r="A4730" i="13" s="1"/>
  <c r="A4731" i="13" s="1"/>
  <c r="A4732" i="13" s="1"/>
  <c r="A4733" i="13" s="1"/>
  <c r="A4734" i="13" s="1"/>
  <c r="A4735" i="13" s="1"/>
  <c r="A4736" i="13" s="1"/>
  <c r="A4737" i="13" s="1"/>
  <c r="A4738" i="13" s="1"/>
  <c r="A4739" i="13" s="1"/>
  <c r="A4740" i="13" s="1"/>
  <c r="A4741" i="13" s="1"/>
  <c r="A4742" i="13" s="1"/>
  <c r="A4743" i="13" s="1"/>
  <c r="A4744" i="13" s="1"/>
  <c r="A4745" i="13" s="1"/>
  <c r="A4746" i="13" s="1"/>
  <c r="A4747" i="13" s="1"/>
  <c r="A4748" i="13" s="1"/>
  <c r="A4749" i="13" s="1"/>
  <c r="A4750" i="13" s="1"/>
  <c r="A4751" i="13" s="1"/>
  <c r="A4752" i="13" s="1"/>
  <c r="A4753" i="13" s="1"/>
  <c r="A4754" i="13" s="1"/>
  <c r="A4755" i="13" s="1"/>
  <c r="A4756" i="13" s="1"/>
  <c r="A4757" i="13" s="1"/>
  <c r="A4758" i="13" s="1"/>
  <c r="A4759" i="13" s="1"/>
  <c r="A4760" i="13" s="1"/>
  <c r="A4761" i="13" s="1"/>
  <c r="A4762" i="13" s="1"/>
  <c r="A4763" i="13" s="1"/>
  <c r="A4764" i="13" s="1"/>
  <c r="A4765" i="13" s="1"/>
  <c r="A4766" i="13" s="1"/>
  <c r="A4767" i="13" s="1"/>
  <c r="A4768" i="13" s="1"/>
  <c r="A4769" i="13" s="1"/>
  <c r="A4770" i="13" s="1"/>
  <c r="A4771" i="13" s="1"/>
  <c r="A4772" i="13" s="1"/>
  <c r="A4773" i="13" s="1"/>
  <c r="A4774" i="13" s="1"/>
  <c r="A4775" i="13" s="1"/>
  <c r="A4776" i="13" s="1"/>
  <c r="A4777" i="13" s="1"/>
  <c r="A4778" i="13" s="1"/>
  <c r="A4779" i="13" s="1"/>
  <c r="A4780" i="13" s="1"/>
  <c r="A4781" i="13" s="1"/>
  <c r="A4782" i="13" s="1"/>
  <c r="A4783" i="13" s="1"/>
  <c r="A4784" i="13" s="1"/>
  <c r="A4785" i="13" s="1"/>
  <c r="A4786" i="13" s="1"/>
  <c r="A4787" i="13" s="1"/>
  <c r="A4788" i="13" s="1"/>
  <c r="A4789" i="13" s="1"/>
  <c r="A4790" i="13" s="1"/>
  <c r="A4791" i="13" s="1"/>
  <c r="A4792" i="13" s="1"/>
  <c r="A4793" i="13" s="1"/>
  <c r="A4794" i="13" s="1"/>
  <c r="A4795" i="13" s="1"/>
  <c r="A4796" i="13" s="1"/>
  <c r="A4797" i="13" s="1"/>
  <c r="A4798" i="13" s="1"/>
  <c r="A4799" i="13" s="1"/>
  <c r="A4800" i="13" s="1"/>
  <c r="A4801" i="13" s="1"/>
  <c r="A4802" i="13" s="1"/>
  <c r="A4803" i="13" s="1"/>
  <c r="A4804" i="13" s="1"/>
  <c r="A4805" i="13" s="1"/>
  <c r="A4806" i="13" s="1"/>
  <c r="A4807" i="13" s="1"/>
  <c r="A4808" i="13" s="1"/>
  <c r="A4809" i="13" s="1"/>
  <c r="A4810" i="13" s="1"/>
  <c r="A4811" i="13" s="1"/>
  <c r="A4812" i="13" s="1"/>
  <c r="A4813" i="13" s="1"/>
  <c r="A4814" i="13" s="1"/>
  <c r="A4815" i="13" s="1"/>
  <c r="A4816" i="13" s="1"/>
  <c r="A4817" i="13" s="1"/>
  <c r="A4818" i="13" s="1"/>
  <c r="A4819" i="13" s="1"/>
  <c r="A4820" i="13" s="1"/>
  <c r="A4821" i="13" s="1"/>
  <c r="A4822" i="13" s="1"/>
  <c r="A4823" i="13" s="1"/>
  <c r="A4824" i="13" s="1"/>
  <c r="A4825" i="13" s="1"/>
  <c r="A4826" i="13" s="1"/>
  <c r="A4827" i="13" s="1"/>
  <c r="A4828" i="13" s="1"/>
  <c r="A4829" i="13" s="1"/>
  <c r="A4830" i="13" s="1"/>
  <c r="A4831" i="13" s="1"/>
  <c r="A4832" i="13" s="1"/>
  <c r="A4833" i="13" s="1"/>
  <c r="A4834" i="13" s="1"/>
  <c r="A4835" i="13" s="1"/>
  <c r="A4836" i="13" s="1"/>
  <c r="A4837" i="13" s="1"/>
  <c r="A4838" i="13" s="1"/>
  <c r="A4839" i="13" s="1"/>
  <c r="A4840" i="13" s="1"/>
  <c r="A4841" i="13" s="1"/>
  <c r="A4842" i="13" s="1"/>
  <c r="A4843" i="13" s="1"/>
  <c r="A4844" i="13" s="1"/>
  <c r="A4845" i="13" s="1"/>
  <c r="A4846" i="13" s="1"/>
  <c r="A4847" i="13" s="1"/>
  <c r="A4848" i="13" s="1"/>
  <c r="A4849" i="13" s="1"/>
  <c r="A4850" i="13" s="1"/>
  <c r="A4851" i="13" s="1"/>
  <c r="A4852" i="13" s="1"/>
  <c r="A4853" i="13" s="1"/>
  <c r="A4854" i="13" s="1"/>
  <c r="A4855" i="13" s="1"/>
  <c r="A4856" i="13" s="1"/>
  <c r="A4857" i="13" s="1"/>
  <c r="A4858" i="13" s="1"/>
  <c r="A4859" i="13" s="1"/>
  <c r="A4860" i="13" s="1"/>
  <c r="A4861" i="13" s="1"/>
  <c r="A4862" i="13" s="1"/>
  <c r="A4863" i="13" s="1"/>
  <c r="A4864" i="13" s="1"/>
  <c r="A4865" i="13" s="1"/>
  <c r="A4866" i="13" s="1"/>
  <c r="A4867" i="13" s="1"/>
  <c r="A4868" i="13" s="1"/>
  <c r="A4869" i="13" s="1"/>
  <c r="A4870" i="13" s="1"/>
  <c r="A4871" i="13" s="1"/>
  <c r="A4872" i="13" s="1"/>
  <c r="A4873" i="13" s="1"/>
  <c r="A4874" i="13" s="1"/>
  <c r="A4875" i="13" s="1"/>
  <c r="A4876" i="13" s="1"/>
  <c r="A4877" i="13" s="1"/>
  <c r="A4878" i="13" s="1"/>
  <c r="A4879" i="13" s="1"/>
  <c r="A4880" i="13" s="1"/>
  <c r="A4881" i="13" s="1"/>
  <c r="A4882" i="13" s="1"/>
  <c r="A4883" i="13" s="1"/>
  <c r="A4884" i="13" s="1"/>
  <c r="A4885" i="13" s="1"/>
  <c r="A4886" i="13" s="1"/>
  <c r="A4887" i="13" s="1"/>
  <c r="A4888" i="13" s="1"/>
  <c r="A4889" i="13" s="1"/>
  <c r="A4890" i="13" s="1"/>
  <c r="A4891" i="13" s="1"/>
  <c r="A4892" i="13" s="1"/>
  <c r="A4893" i="13" s="1"/>
  <c r="A4894" i="13" s="1"/>
  <c r="A4895" i="13" s="1"/>
  <c r="A4896" i="13" s="1"/>
  <c r="A4897" i="13" s="1"/>
  <c r="A4898" i="13" s="1"/>
  <c r="A4899" i="13" s="1"/>
  <c r="A4900" i="13" s="1"/>
  <c r="A4901" i="13" s="1"/>
  <c r="A4902" i="13" s="1"/>
  <c r="A4903" i="13" s="1"/>
  <c r="A4904" i="13" s="1"/>
  <c r="A4905" i="13" s="1"/>
  <c r="A4906" i="13" s="1"/>
  <c r="A4907" i="13" s="1"/>
  <c r="A4908" i="13" s="1"/>
  <c r="A4909" i="13" s="1"/>
  <c r="A4910" i="13" s="1"/>
  <c r="A4911" i="13" s="1"/>
  <c r="A4912" i="13" s="1"/>
  <c r="A4913" i="13" s="1"/>
  <c r="A4914" i="13" s="1"/>
  <c r="A4915" i="13" s="1"/>
  <c r="A4916" i="13" s="1"/>
  <c r="A4917" i="13" s="1"/>
  <c r="A4918" i="13" s="1"/>
  <c r="A4919" i="13" s="1"/>
  <c r="A4920" i="13" s="1"/>
  <c r="A4921" i="13" s="1"/>
  <c r="A4922" i="13" s="1"/>
  <c r="A4923" i="13" s="1"/>
  <c r="A4924" i="13" s="1"/>
  <c r="A4925" i="13" s="1"/>
  <c r="A4926" i="13" s="1"/>
  <c r="A4927" i="13" s="1"/>
  <c r="A4928" i="13" s="1"/>
  <c r="A4929" i="13" s="1"/>
  <c r="A4930" i="13" s="1"/>
  <c r="A4931" i="13" s="1"/>
  <c r="A4932" i="13" s="1"/>
  <c r="A4933" i="13" s="1"/>
  <c r="A4934" i="13" s="1"/>
  <c r="A4935" i="13" s="1"/>
  <c r="A4936" i="13" s="1"/>
  <c r="A4937" i="13" s="1"/>
  <c r="A4938" i="13" s="1"/>
  <c r="A4939" i="13" s="1"/>
  <c r="A4940" i="13" s="1"/>
  <c r="A4941" i="13" s="1"/>
  <c r="A4942" i="13" s="1"/>
  <c r="A4943" i="13" s="1"/>
  <c r="A4944" i="13" s="1"/>
  <c r="A4945" i="13" s="1"/>
  <c r="A4946" i="13" s="1"/>
  <c r="A4947" i="13" s="1"/>
  <c r="A4948" i="13" s="1"/>
  <c r="A4949" i="13" s="1"/>
  <c r="A4950" i="13" s="1"/>
  <c r="A4951" i="13" s="1"/>
  <c r="A4952" i="13" s="1"/>
  <c r="A4953" i="13" s="1"/>
  <c r="A4954" i="13" s="1"/>
  <c r="A4955" i="13" s="1"/>
  <c r="A4956" i="13" s="1"/>
  <c r="A4957" i="13" s="1"/>
  <c r="A4958" i="13" s="1"/>
  <c r="A4959" i="13" s="1"/>
  <c r="A4960" i="13" s="1"/>
  <c r="A4961" i="13" s="1"/>
  <c r="A4962" i="13" s="1"/>
  <c r="A4963" i="13" s="1"/>
  <c r="A4964" i="13" s="1"/>
  <c r="A4965" i="13" s="1"/>
  <c r="A4966" i="13" s="1"/>
  <c r="A4967" i="13" s="1"/>
  <c r="A4968" i="13" s="1"/>
  <c r="A4969" i="13" s="1"/>
  <c r="A4970" i="13" s="1"/>
  <c r="A4971" i="13" s="1"/>
  <c r="A4972" i="13" s="1"/>
  <c r="A4973" i="13" s="1"/>
  <c r="A4974" i="13" s="1"/>
  <c r="A4975" i="13" s="1"/>
  <c r="A4976" i="13" s="1"/>
  <c r="A4977" i="13" s="1"/>
  <c r="A4978" i="13" s="1"/>
  <c r="A4979" i="13" s="1"/>
  <c r="A4980" i="13" s="1"/>
  <c r="A4981" i="13" s="1"/>
  <c r="A4982" i="13" s="1"/>
  <c r="A4983" i="13" s="1"/>
  <c r="A4984" i="13" s="1"/>
  <c r="A4985" i="13" s="1"/>
  <c r="A4986" i="13" s="1"/>
  <c r="A4987" i="13" s="1"/>
  <c r="A4988" i="13" s="1"/>
  <c r="A4989" i="13" s="1"/>
  <c r="A4990" i="13" s="1"/>
  <c r="A4991" i="13" s="1"/>
  <c r="A4992" i="13" s="1"/>
  <c r="A4993" i="13" s="1"/>
  <c r="A4994" i="13" s="1"/>
  <c r="A4995" i="13" s="1"/>
  <c r="A4996" i="13" s="1"/>
  <c r="A4997" i="13" s="1"/>
  <c r="A4998" i="13" s="1"/>
  <c r="A4999" i="13" s="1"/>
  <c r="A5000" i="13" s="1"/>
  <c r="A5001" i="13" s="1"/>
  <c r="A5002" i="13" s="1"/>
  <c r="A5003" i="13" s="1"/>
  <c r="A5004" i="13" s="1"/>
  <c r="M50" i="7"/>
  <c r="M51" i="7"/>
  <c r="M30" i="7"/>
  <c r="M31" i="7"/>
  <c r="M33" i="7"/>
  <c r="M35" i="7"/>
  <c r="M36" i="7"/>
  <c r="M32" i="7"/>
  <c r="M34" i="7"/>
  <c r="M15" i="7"/>
  <c r="M39" i="7"/>
  <c r="M38" i="7"/>
  <c r="M12" i="7"/>
  <c r="M13" i="7"/>
  <c r="M16" i="7"/>
  <c r="M17" i="7"/>
  <c r="H17" i="7" s="1"/>
  <c r="M19" i="7"/>
  <c r="M20" i="7"/>
  <c r="M21" i="7"/>
  <c r="M22" i="7"/>
  <c r="M24" i="7"/>
  <c r="M14" i="7"/>
  <c r="M25" i="7"/>
  <c r="M26" i="7"/>
  <c r="M27" i="7"/>
  <c r="M28" i="7"/>
  <c r="M41" i="7"/>
  <c r="M42" i="7"/>
  <c r="M43" i="7"/>
  <c r="M44" i="7"/>
  <c r="M46" i="7"/>
  <c r="M47" i="7"/>
  <c r="M48" i="7"/>
  <c r="M49" i="7"/>
  <c r="B130" i="7"/>
  <c r="B113" i="7"/>
  <c r="B80" i="7"/>
  <c r="B83" i="7" s="1"/>
  <c r="B74" i="7"/>
  <c r="B68" i="7"/>
  <c r="B66" i="7"/>
  <c r="B65" i="7"/>
  <c r="B64" i="7" s="1"/>
  <c r="B62" i="7"/>
  <c r="B58" i="7"/>
  <c r="N51" i="7"/>
  <c r="H51" i="7" s="1"/>
  <c r="H142" i="7" s="1"/>
  <c r="N50" i="7"/>
  <c r="H50" i="7" s="1"/>
  <c r="H140" i="7" s="1"/>
  <c r="N49" i="7"/>
  <c r="H49" i="7" s="1"/>
  <c r="H141" i="7" s="1"/>
  <c r="N48" i="7"/>
  <c r="N47" i="7"/>
  <c r="N46" i="7"/>
  <c r="N44" i="7"/>
  <c r="N43" i="7"/>
  <c r="N42" i="7"/>
  <c r="N41" i="7"/>
  <c r="N39" i="7"/>
  <c r="N38" i="7"/>
  <c r="N36" i="7"/>
  <c r="N35" i="7"/>
  <c r="N34" i="7"/>
  <c r="N33" i="7"/>
  <c r="N32" i="7"/>
  <c r="N31" i="7"/>
  <c r="N30" i="7"/>
  <c r="N28" i="7"/>
  <c r="N27" i="7"/>
  <c r="H27" i="7" s="1"/>
  <c r="N26" i="7"/>
  <c r="N25" i="7"/>
  <c r="N24" i="7"/>
  <c r="N22" i="7"/>
  <c r="H22" i="7" s="1"/>
  <c r="N21" i="7"/>
  <c r="H21" i="7" s="1"/>
  <c r="N20" i="7"/>
  <c r="N19" i="7"/>
  <c r="N15" i="7"/>
  <c r="N16" i="7"/>
  <c r="N14" i="7"/>
  <c r="N13" i="7"/>
  <c r="N12" i="7"/>
  <c r="D23" i="8"/>
  <c r="C23" i="8"/>
  <c r="B23" i="8"/>
  <c r="A23" i="8"/>
  <c r="D22" i="8"/>
  <c r="C22" i="8"/>
  <c r="B22" i="8"/>
  <c r="A22" i="8"/>
  <c r="D21" i="8"/>
  <c r="C21" i="8"/>
  <c r="B21" i="8"/>
  <c r="A21" i="8"/>
  <c r="D20" i="8"/>
  <c r="C20" i="8"/>
  <c r="B20" i="8"/>
  <c r="A20" i="8"/>
  <c r="D19" i="8"/>
  <c r="C19" i="8"/>
  <c r="A19" i="8"/>
  <c r="D18" i="8"/>
  <c r="C18" i="8"/>
  <c r="B18" i="8"/>
  <c r="A18" i="8"/>
  <c r="D17" i="8"/>
  <c r="C17" i="8"/>
  <c r="B17" i="8"/>
  <c r="A17" i="8"/>
  <c r="D23" i="4"/>
  <c r="C23" i="4"/>
  <c r="D22" i="4"/>
  <c r="C22" i="4"/>
  <c r="D21" i="4"/>
  <c r="C21" i="4"/>
  <c r="D20" i="4"/>
  <c r="C20" i="4"/>
  <c r="D19" i="4"/>
  <c r="C19" i="4"/>
  <c r="D18" i="4"/>
  <c r="C18" i="4"/>
  <c r="D17" i="4"/>
  <c r="C17" i="4"/>
  <c r="D12" i="4"/>
  <c r="D11" i="4"/>
  <c r="D10" i="4"/>
  <c r="E11" i="4" s="1"/>
  <c r="D9" i="4"/>
  <c r="D8" i="4"/>
  <c r="E7" i="4"/>
  <c r="D7" i="4"/>
  <c r="E12" i="4" s="1"/>
  <c r="C145" i="3"/>
  <c r="C144" i="3" s="1"/>
  <c r="H140" i="3"/>
  <c r="B130" i="3"/>
  <c r="H120" i="3"/>
  <c r="G120" i="3" s="1"/>
  <c r="F120" i="3" s="1"/>
  <c r="E120" i="3" s="1"/>
  <c r="H119" i="3"/>
  <c r="G119" i="3"/>
  <c r="F119" i="3" s="1"/>
  <c r="E119" i="3" s="1"/>
  <c r="H117" i="3"/>
  <c r="G117" i="3" s="1"/>
  <c r="F117" i="3" s="1"/>
  <c r="E117" i="3" s="1"/>
  <c r="G115" i="3"/>
  <c r="F115" i="3" s="1"/>
  <c r="E115" i="3" s="1"/>
  <c r="H114" i="3"/>
  <c r="G114" i="3" s="1"/>
  <c r="F114" i="3" s="1"/>
  <c r="E114" i="3" s="1"/>
  <c r="D114" i="3" s="1"/>
  <c r="C114" i="3" s="1"/>
  <c r="B114" i="3" s="1"/>
  <c r="B113" i="3"/>
  <c r="G111" i="3"/>
  <c r="F111" i="3"/>
  <c r="E111" i="3"/>
  <c r="H109" i="3"/>
  <c r="G109" i="3"/>
  <c r="F109" i="3"/>
  <c r="E109" i="3"/>
  <c r="D109" i="3"/>
  <c r="C109" i="3"/>
  <c r="H105" i="3"/>
  <c r="G105" i="3" s="1"/>
  <c r="F105" i="3" s="1"/>
  <c r="E105" i="3" s="1"/>
  <c r="D105" i="3" s="1"/>
  <c r="G95" i="3"/>
  <c r="H95" i="3" s="1"/>
  <c r="D95" i="3"/>
  <c r="E95" i="3" s="1"/>
  <c r="C95" i="3"/>
  <c r="C93" i="3"/>
  <c r="C92" i="3"/>
  <c r="H87" i="3"/>
  <c r="G87" i="3" s="1"/>
  <c r="F87" i="3" s="1"/>
  <c r="E87" i="3" s="1"/>
  <c r="B84" i="3"/>
  <c r="B85" i="3" s="1"/>
  <c r="C83" i="3"/>
  <c r="B83" i="3"/>
  <c r="H82" i="3"/>
  <c r="G82" i="3" s="1"/>
  <c r="F82" i="3" s="1"/>
  <c r="E82" i="3" s="1"/>
  <c r="D82" i="3" s="1"/>
  <c r="C82" i="3" s="1"/>
  <c r="C82" i="7" s="1"/>
  <c r="C81" i="3"/>
  <c r="D80" i="3"/>
  <c r="E80" i="3" s="1"/>
  <c r="C143" i="3"/>
  <c r="B80" i="3"/>
  <c r="B79" i="3"/>
  <c r="C76" i="3"/>
  <c r="C74" i="3"/>
  <c r="B74" i="3"/>
  <c r="C73" i="3"/>
  <c r="C61" i="3" s="1"/>
  <c r="C61" i="7" s="1"/>
  <c r="H69" i="3"/>
  <c r="G69" i="3"/>
  <c r="F69" i="3"/>
  <c r="E69" i="3"/>
  <c r="D69" i="3"/>
  <c r="B68" i="3"/>
  <c r="E67" i="3"/>
  <c r="G67" i="3"/>
  <c r="F67" i="3"/>
  <c r="B66" i="3"/>
  <c r="B71" i="3" s="1"/>
  <c r="B65" i="3"/>
  <c r="B138" i="3" s="1"/>
  <c r="B64" i="3"/>
  <c r="B61" i="3" s="1"/>
  <c r="C63" i="3"/>
  <c r="B62" i="3"/>
  <c r="C59" i="3"/>
  <c r="C79" i="3" s="1"/>
  <c r="B58" i="3"/>
  <c r="B63" i="3" s="1"/>
  <c r="C56" i="3"/>
  <c r="C113" i="3" s="1"/>
  <c r="D53" i="3"/>
  <c r="C84" i="3" s="1"/>
  <c r="H33" i="3"/>
  <c r="H20" i="3"/>
  <c r="G145" i="3" s="1"/>
  <c r="F145" i="3" s="1"/>
  <c r="E145" i="3" s="1"/>
  <c r="D145" i="3" s="1"/>
  <c r="U5" i="13" l="1"/>
  <c r="H32" i="7"/>
  <c r="C92" i="7" s="1"/>
  <c r="B72" i="3"/>
  <c r="F9" i="4"/>
  <c r="D87" i="3"/>
  <c r="F80" i="3"/>
  <c r="G80" i="3" s="1"/>
  <c r="H80" i="3" s="1"/>
  <c r="F8" i="4"/>
  <c r="D54" i="3"/>
  <c r="C135" i="3"/>
  <c r="F7" i="4"/>
  <c r="E10" i="4"/>
  <c r="F12" i="4" s="1"/>
  <c r="F11" i="4"/>
  <c r="E9" i="4"/>
  <c r="D58" i="3" s="1" a="1"/>
  <c r="D58" i="3" s="1"/>
  <c r="F10" i="4"/>
  <c r="C58" i="3"/>
  <c r="E8" i="4"/>
  <c r="B61" i="7"/>
  <c r="B79" i="7"/>
  <c r="C108" i="3"/>
  <c r="H42" i="7"/>
  <c r="H119" i="7" s="1"/>
  <c r="G119" i="7" s="1"/>
  <c r="F119" i="7" s="1"/>
  <c r="E119" i="7" s="1"/>
  <c r="B117" i="3"/>
  <c r="B71" i="7"/>
  <c r="D80" i="7"/>
  <c r="E80" i="7" s="1"/>
  <c r="F80" i="7" s="1"/>
  <c r="G80" i="7" s="1"/>
  <c r="H80" i="7" s="1"/>
  <c r="B138" i="7"/>
  <c r="H47" i="7"/>
  <c r="E69" i="7" s="1"/>
  <c r="H24" i="7"/>
  <c r="H19" i="7"/>
  <c r="H12" i="7"/>
  <c r="H34" i="7"/>
  <c r="H36" i="7"/>
  <c r="H30" i="7"/>
  <c r="H87" i="7" s="1"/>
  <c r="G87" i="7" s="1"/>
  <c r="F87" i="7" s="1"/>
  <c r="E87" i="7" s="1"/>
  <c r="D87" i="7" s="1"/>
  <c r="C87" i="7" s="1"/>
  <c r="C88" i="7" s="1"/>
  <c r="C89" i="7" s="1"/>
  <c r="H46" i="7"/>
  <c r="D67" i="7" s="1"/>
  <c r="H41" i="7"/>
  <c r="H117" i="7" s="1"/>
  <c r="H26" i="7"/>
  <c r="D11" i="8" s="1"/>
  <c r="H38" i="7"/>
  <c r="C109" i="7" s="1"/>
  <c r="C110" i="7" s="1"/>
  <c r="C91" i="7" s="1"/>
  <c r="H35" i="7"/>
  <c r="H44" i="7"/>
  <c r="H114" i="7" s="1"/>
  <c r="G114" i="7" s="1"/>
  <c r="F114" i="7" s="1"/>
  <c r="E114" i="7" s="1"/>
  <c r="D114" i="7" s="1"/>
  <c r="C114" i="7" s="1"/>
  <c r="H28" i="7"/>
  <c r="H25" i="7"/>
  <c r="H39" i="7"/>
  <c r="H33" i="7"/>
  <c r="H48" i="7"/>
  <c r="H126" i="7" s="1"/>
  <c r="H43" i="7"/>
  <c r="H120" i="7" s="1"/>
  <c r="G120" i="7" s="1"/>
  <c r="F120" i="7" s="1"/>
  <c r="E120" i="7" s="1"/>
  <c r="H14" i="7"/>
  <c r="H20" i="7"/>
  <c r="H13" i="7"/>
  <c r="D53" i="7" s="1"/>
  <c r="H15" i="7"/>
  <c r="H31" i="7"/>
  <c r="C95" i="7" s="1"/>
  <c r="H16" i="7"/>
  <c r="G84" i="7" l="1"/>
  <c r="G126" i="7"/>
  <c r="F126" i="7" s="1"/>
  <c r="E126" i="7" s="1"/>
  <c r="D126" i="7" s="1"/>
  <c r="C126" i="7" s="1"/>
  <c r="G117" i="7"/>
  <c r="F117" i="7" s="1"/>
  <c r="E117" i="7" s="1"/>
  <c r="C122" i="7" s="1"/>
  <c r="C123" i="7" s="1" a="1"/>
  <c r="C123" i="7" s="1"/>
  <c r="H84" i="7"/>
  <c r="D107" i="3"/>
  <c r="B5" i="13" a="1"/>
  <c r="B5" i="13" s="1"/>
  <c r="D92" i="3"/>
  <c r="D93" i="3" s="1"/>
  <c r="C93" i="7"/>
  <c r="C90" i="7"/>
  <c r="D10" i="8"/>
  <c r="H82" i="7"/>
  <c r="G82" i="7" s="1"/>
  <c r="F82" i="7" s="1"/>
  <c r="E82" i="7" s="1"/>
  <c r="D82" i="7" s="1"/>
  <c r="B114" i="7"/>
  <c r="H109" i="7"/>
  <c r="H105" i="7"/>
  <c r="G105" i="7" s="1"/>
  <c r="D8" i="8"/>
  <c r="D56" i="3"/>
  <c r="D59" i="3"/>
  <c r="C87" i="3"/>
  <c r="C88" i="3" s="1"/>
  <c r="C89" i="3" s="1"/>
  <c r="D88" i="3"/>
  <c r="H145" i="7"/>
  <c r="B63" i="7"/>
  <c r="C110" i="3"/>
  <c r="C91" i="3" s="1"/>
  <c r="D7" i="8"/>
  <c r="D9" i="8"/>
  <c r="D12" i="8"/>
  <c r="G109" i="7"/>
  <c r="F111" i="7"/>
  <c r="H111" i="7"/>
  <c r="G69" i="7"/>
  <c r="G67" i="7"/>
  <c r="D54" i="7"/>
  <c r="E67" i="7"/>
  <c r="F109" i="7"/>
  <c r="D109" i="7"/>
  <c r="E109" i="7"/>
  <c r="G111" i="7"/>
  <c r="F69" i="7"/>
  <c r="H67" i="7"/>
  <c r="D69" i="7"/>
  <c r="F67" i="7"/>
  <c r="H69" i="7"/>
  <c r="B84" i="7"/>
  <c r="B85" i="7" s="1"/>
  <c r="E111" i="7"/>
  <c r="B72" i="7"/>
  <c r="B132" i="7"/>
  <c r="B139" i="7" s="1"/>
  <c r="B131" i="7"/>
  <c r="H115" i="7"/>
  <c r="G145" i="7" l="1"/>
  <c r="F145" i="7" s="1"/>
  <c r="E145" i="7" s="1"/>
  <c r="D145" i="7" s="1"/>
  <c r="C94" i="7"/>
  <c r="C96" i="7" s="1"/>
  <c r="C102" i="7" s="1"/>
  <c r="C124" i="7"/>
  <c r="C125" i="7"/>
  <c r="C138" i="7" s="1"/>
  <c r="D95" i="7"/>
  <c r="E95" i="7" s="1"/>
  <c r="E8" i="8"/>
  <c r="C90" i="3"/>
  <c r="D89" i="3"/>
  <c r="D79" i="3"/>
  <c r="D68" i="3"/>
  <c r="D66" i="3"/>
  <c r="C94" i="3"/>
  <c r="C96" i="3" s="1"/>
  <c r="C102" i="3" s="1"/>
  <c r="D113" i="3"/>
  <c r="D61" i="3"/>
  <c r="E10" i="8"/>
  <c r="E9" i="8"/>
  <c r="B117" i="7"/>
  <c r="E11" i="8"/>
  <c r="E7" i="8"/>
  <c r="F7" i="8" s="1"/>
  <c r="C122" i="3"/>
  <c r="C123" i="3" s="1" a="1"/>
  <c r="C123" i="3" s="1"/>
  <c r="E12" i="8"/>
  <c r="F105" i="7"/>
  <c r="G115" i="7"/>
  <c r="F115" i="7" s="1"/>
  <c r="D56" i="7"/>
  <c r="D113" i="7" s="1"/>
  <c r="F9" i="8" l="1"/>
  <c r="F10" i="8"/>
  <c r="F8" i="8"/>
  <c r="D58" i="7" s="1" a="1"/>
  <c r="D58" i="7" s="1"/>
  <c r="D92" i="7" s="1"/>
  <c r="F11" i="8"/>
  <c r="C127" i="7"/>
  <c r="F12" i="8"/>
  <c r="D108" i="3"/>
  <c r="D90" i="3"/>
  <c r="C125" i="3"/>
  <c r="C124" i="3"/>
  <c r="E105" i="7"/>
  <c r="D61" i="7"/>
  <c r="E115" i="7"/>
  <c r="C128" i="7" l="1"/>
  <c r="D110" i="3"/>
  <c r="D122" i="3" s="1"/>
  <c r="D123" i="3" s="1" a="1"/>
  <c r="D123" i="3" s="1"/>
  <c r="C127" i="3"/>
  <c r="C136" i="3" s="1"/>
  <c r="D105" i="7"/>
  <c r="D107" i="7" s="1"/>
  <c r="D59" i="7"/>
  <c r="D79" i="7" s="1"/>
  <c r="D93" i="7"/>
  <c r="D91" i="3" l="1"/>
  <c r="D94" i="3" s="1"/>
  <c r="D96" i="3" s="1"/>
  <c r="D102" i="3" s="1"/>
  <c r="C131" i="3"/>
  <c r="C132" i="3" s="1"/>
  <c r="D125" i="3"/>
  <c r="D124" i="3"/>
  <c r="C128" i="3"/>
  <c r="D88" i="7"/>
  <c r="D89" i="7" s="1"/>
  <c r="D90" i="7" s="1"/>
  <c r="D66" i="7"/>
  <c r="D68" i="7"/>
  <c r="C132" i="7" l="1"/>
  <c r="C139" i="7" s="1"/>
  <c r="C139" i="3"/>
  <c r="D130" i="3"/>
  <c r="D127" i="3"/>
  <c r="D108" i="7"/>
  <c r="D128" i="3" l="1"/>
  <c r="D110" i="7"/>
  <c r="D91" i="7" l="1"/>
  <c r="D94" i="7" s="1"/>
  <c r="D96" i="7" s="1"/>
  <c r="D102" i="7" s="1"/>
  <c r="D122" i="7"/>
  <c r="D123" i="7" s="1" a="1"/>
  <c r="D123" i="7" s="1"/>
  <c r="D125" i="7" l="1"/>
  <c r="D124" i="7"/>
  <c r="D127" i="7" l="1"/>
  <c r="D130" i="7"/>
  <c r="D128" i="7" l="1"/>
  <c r="C67" i="7" l="1"/>
  <c r="C66" i="7"/>
  <c r="C131" i="7"/>
  <c r="C133" i="3" l="1"/>
  <c r="C133" i="7" s="1"/>
  <c r="C136" i="7"/>
  <c r="C71" i="7"/>
  <c r="C72" i="7"/>
  <c r="C85" i="3"/>
  <c r="C85" i="7" s="1"/>
  <c r="D73" i="3"/>
  <c r="C84" i="7"/>
  <c r="D73" i="7" s="1"/>
  <c r="D81" i="7" l="1"/>
  <c r="D75" i="7"/>
  <c r="E53" i="7"/>
  <c r="D84" i="7" s="1"/>
  <c r="D75" i="3"/>
  <c r="D81" i="3"/>
  <c r="E53" i="3"/>
  <c r="E58" i="7" l="1" a="1"/>
  <c r="E58" i="7" s="1"/>
  <c r="E92" i="7" s="1"/>
  <c r="E93" i="7" s="1"/>
  <c r="E54" i="7"/>
  <c r="D84" i="3"/>
  <c r="E54" i="3"/>
  <c r="E58" i="3" a="1"/>
  <c r="E58" i="3" s="1"/>
  <c r="E92" i="3" s="1"/>
  <c r="E93" i="3" s="1"/>
  <c r="D134" i="3"/>
  <c r="D62" i="7"/>
  <c r="D63" i="7" s="1"/>
  <c r="D64" i="7" s="1"/>
  <c r="D65" i="7" s="1"/>
  <c r="D74" i="7"/>
  <c r="D62" i="3"/>
  <c r="D63" i="3" s="1"/>
  <c r="D64" i="3" s="1"/>
  <c r="D65" i="3" s="1"/>
  <c r="D74" i="3"/>
  <c r="D134" i="7"/>
  <c r="D76" i="3" l="1"/>
  <c r="D135" i="3" s="1"/>
  <c r="D76" i="7"/>
  <c r="D135" i="7" s="1"/>
  <c r="D138" i="7"/>
  <c r="D71" i="7"/>
  <c r="D136" i="7" s="1"/>
  <c r="E59" i="7"/>
  <c r="E88" i="7"/>
  <c r="E89" i="7" s="1"/>
  <c r="E56" i="7"/>
  <c r="D138" i="3"/>
  <c r="D71" i="3"/>
  <c r="D136" i="3" s="1"/>
  <c r="E56" i="3"/>
  <c r="E59" i="3"/>
  <c r="E88" i="3"/>
  <c r="E89" i="3" s="1"/>
  <c r="D131" i="7" l="1"/>
  <c r="D132" i="7" s="1"/>
  <c r="D83" i="7"/>
  <c r="D85" i="7" s="1"/>
  <c r="E90" i="3"/>
  <c r="E90" i="7"/>
  <c r="E61" i="7"/>
  <c r="E113" i="7"/>
  <c r="D72" i="3"/>
  <c r="D131" i="3"/>
  <c r="D132" i="3" s="1"/>
  <c r="D83" i="3"/>
  <c r="E79" i="3"/>
  <c r="E66" i="3"/>
  <c r="E68" i="3"/>
  <c r="E68" i="7"/>
  <c r="E79" i="7"/>
  <c r="E66" i="7"/>
  <c r="D72" i="7"/>
  <c r="E113" i="3"/>
  <c r="E61" i="3"/>
  <c r="E116" i="3" l="1"/>
  <c r="E106" i="3" s="1"/>
  <c r="E107" i="3" s="1"/>
  <c r="E118" i="3"/>
  <c r="E73" i="7"/>
  <c r="D139" i="7"/>
  <c r="D133" i="7"/>
  <c r="D85" i="3"/>
  <c r="E73" i="3"/>
  <c r="E116" i="7"/>
  <c r="E106" i="7" s="1"/>
  <c r="E107" i="7" s="1"/>
  <c r="E108" i="7" s="1"/>
  <c r="E110" i="7" s="1"/>
  <c r="E91" i="7" s="1"/>
  <c r="E94" i="7" s="1"/>
  <c r="E96" i="7" s="1"/>
  <c r="E102" i="7" s="1"/>
  <c r="E118" i="7"/>
  <c r="D139" i="3"/>
  <c r="D133" i="3"/>
  <c r="E122" i="7" l="1"/>
  <c r="E123" i="7" s="1" a="1"/>
  <c r="E123" i="7" s="1"/>
  <c r="E124" i="7" s="1"/>
  <c r="E75" i="3"/>
  <c r="F53" i="3"/>
  <c r="E81" i="3"/>
  <c r="F53" i="7"/>
  <c r="E75" i="7"/>
  <c r="E81" i="7"/>
  <c r="E108" i="3"/>
  <c r="E110" i="3" s="1"/>
  <c r="E91" i="3" s="1"/>
  <c r="E94" i="3" s="1"/>
  <c r="E96" i="3" s="1"/>
  <c r="E102" i="3" s="1"/>
  <c r="E122" i="3" l="1"/>
  <c r="E123" i="3" s="1" a="1"/>
  <c r="E123" i="3" s="1"/>
  <c r="E124" i="3" s="1"/>
  <c r="E125" i="7"/>
  <c r="E127" i="7" s="1"/>
  <c r="E84" i="7"/>
  <c r="F58" i="7" a="1"/>
  <c r="F58" i="7" s="1"/>
  <c r="F92" i="7" s="1"/>
  <c r="F97" i="7" s="1"/>
  <c r="F54" i="7"/>
  <c r="E84" i="3"/>
  <c r="F54" i="3"/>
  <c r="F58" i="3" a="1"/>
  <c r="F58" i="3" s="1"/>
  <c r="F92" i="3" s="1"/>
  <c r="E134" i="7"/>
  <c r="E62" i="7"/>
  <c r="E63" i="7" s="1"/>
  <c r="E64" i="7" s="1"/>
  <c r="E65" i="7" s="1"/>
  <c r="E71" i="7" s="1"/>
  <c r="E74" i="7"/>
  <c r="E134" i="3"/>
  <c r="E62" i="3"/>
  <c r="E63" i="3" s="1"/>
  <c r="E64" i="3" s="1"/>
  <c r="E65" i="3" s="1"/>
  <c r="E71" i="3" s="1"/>
  <c r="E74" i="3"/>
  <c r="E136" i="7" l="1"/>
  <c r="E83" i="7" s="1"/>
  <c r="E125" i="3"/>
  <c r="E130" i="3" s="1"/>
  <c r="E138" i="3" s="1"/>
  <c r="E130" i="7"/>
  <c r="E138" i="7" s="1"/>
  <c r="E72" i="3"/>
  <c r="F97" i="3"/>
  <c r="F93" i="3"/>
  <c r="F93" i="7"/>
  <c r="E76" i="7"/>
  <c r="E135" i="7" s="1"/>
  <c r="E128" i="7"/>
  <c r="F59" i="3"/>
  <c r="F88" i="3"/>
  <c r="F89" i="3" s="1"/>
  <c r="F56" i="3"/>
  <c r="E72" i="7"/>
  <c r="E131" i="7"/>
  <c r="E132" i="7" s="1"/>
  <c r="E76" i="3"/>
  <c r="E135" i="3" s="1"/>
  <c r="F88" i="7"/>
  <c r="F89" i="7" s="1"/>
  <c r="F59" i="7"/>
  <c r="F56" i="7"/>
  <c r="E127" i="3" l="1"/>
  <c r="E85" i="7"/>
  <c r="F73" i="7"/>
  <c r="F90" i="3"/>
  <c r="F98" i="7"/>
  <c r="F90" i="7"/>
  <c r="F98" i="3"/>
  <c r="F68" i="3"/>
  <c r="F66" i="3"/>
  <c r="F79" i="3"/>
  <c r="F66" i="7"/>
  <c r="F79" i="7"/>
  <c r="F68" i="7"/>
  <c r="F113" i="3"/>
  <c r="F61" i="3"/>
  <c r="F61" i="7"/>
  <c r="F113" i="7"/>
  <c r="E139" i="7"/>
  <c r="E133" i="7"/>
  <c r="E128" i="3" l="1"/>
  <c r="E136" i="3"/>
  <c r="E83" i="3" s="1"/>
  <c r="E131" i="3"/>
  <c r="E132" i="3" s="1"/>
  <c r="F118" i="3"/>
  <c r="F116" i="3"/>
  <c r="F106" i="3" s="1"/>
  <c r="F107" i="3" s="1"/>
  <c r="G53" i="7"/>
  <c r="F75" i="7"/>
  <c r="F81" i="7"/>
  <c r="F116" i="7"/>
  <c r="F106" i="7" s="1"/>
  <c r="F107" i="7" s="1"/>
  <c r="F108" i="7" s="1"/>
  <c r="F110" i="7" s="1"/>
  <c r="F91" i="7" s="1"/>
  <c r="F94" i="7" s="1"/>
  <c r="F96" i="7" s="1"/>
  <c r="F118" i="7"/>
  <c r="E133" i="3" l="1"/>
  <c r="E139" i="3"/>
  <c r="F73" i="3"/>
  <c r="E85" i="3"/>
  <c r="F122" i="7"/>
  <c r="F123" i="7" s="1" a="1"/>
  <c r="F123" i="7" s="1"/>
  <c r="F124" i="7" s="1"/>
  <c r="F99" i="7"/>
  <c r="F100" i="7" s="1"/>
  <c r="F101" i="7" s="1"/>
  <c r="F102" i="7" s="1"/>
  <c r="F108" i="3"/>
  <c r="F110" i="3" s="1"/>
  <c r="F91" i="3" s="1"/>
  <c r="G58" i="7" a="1"/>
  <c r="G58" i="7" s="1"/>
  <c r="G92" i="7" s="1"/>
  <c r="G97" i="7" s="1"/>
  <c r="G54" i="7"/>
  <c r="F84" i="7"/>
  <c r="F134" i="7"/>
  <c r="F62" i="7"/>
  <c r="F63" i="7" s="1"/>
  <c r="F64" i="7" s="1"/>
  <c r="F65" i="7" s="1"/>
  <c r="F71" i="7" s="1"/>
  <c r="F74" i="7"/>
  <c r="G53" i="3" l="1"/>
  <c r="F81" i="3"/>
  <c r="F134" i="3" s="1"/>
  <c r="F75" i="3"/>
  <c r="F122" i="3"/>
  <c r="F123" i="3" s="1" a="1"/>
  <c r="F123" i="3" s="1"/>
  <c r="F125" i="3" s="1"/>
  <c r="F125" i="7"/>
  <c r="F130" i="7" s="1"/>
  <c r="F138" i="7" s="1"/>
  <c r="F99" i="3"/>
  <c r="F94" i="3"/>
  <c r="F96" i="3" s="1"/>
  <c r="F76" i="7"/>
  <c r="F135" i="7" s="1"/>
  <c r="F72" i="7"/>
  <c r="G59" i="7"/>
  <c r="G88" i="7"/>
  <c r="G89" i="7" s="1"/>
  <c r="G56" i="7"/>
  <c r="G93" i="7"/>
  <c r="F124" i="3" l="1"/>
  <c r="G54" i="3"/>
  <c r="F84" i="3"/>
  <c r="G58" i="3" a="1"/>
  <c r="G58" i="3" s="1"/>
  <c r="G92" i="3" s="1"/>
  <c r="F74" i="3"/>
  <c r="F76" i="3" s="1"/>
  <c r="F135" i="3" s="1"/>
  <c r="F62" i="3"/>
  <c r="F63" i="3" s="1"/>
  <c r="F64" i="3" s="1"/>
  <c r="F65" i="3" s="1"/>
  <c r="F71" i="3" s="1"/>
  <c r="F127" i="7"/>
  <c r="F136" i="7" s="1"/>
  <c r="G98" i="7"/>
  <c r="G66" i="7"/>
  <c r="G68" i="7"/>
  <c r="G79" i="7"/>
  <c r="F127" i="3"/>
  <c r="F130" i="3"/>
  <c r="F100" i="3"/>
  <c r="F101" i="3" s="1"/>
  <c r="F102" i="3" s="1"/>
  <c r="G113" i="7"/>
  <c r="G61" i="7"/>
  <c r="G90" i="7"/>
  <c r="F72" i="3" l="1"/>
  <c r="F136" i="3"/>
  <c r="F83" i="3" s="1"/>
  <c r="F83" i="7"/>
  <c r="F138" i="3"/>
  <c r="G97" i="3"/>
  <c r="G93" i="3"/>
  <c r="G59" i="3"/>
  <c r="G88" i="3"/>
  <c r="G89" i="3" s="1"/>
  <c r="G90" i="3" s="1"/>
  <c r="G56" i="3"/>
  <c r="F128" i="7"/>
  <c r="F131" i="7"/>
  <c r="F132" i="7" s="1"/>
  <c r="F133" i="7" s="1"/>
  <c r="G118" i="7"/>
  <c r="G116" i="7"/>
  <c r="G106" i="7" s="1"/>
  <c r="G107" i="7" s="1"/>
  <c r="G108" i="7" s="1"/>
  <c r="G110" i="7" s="1"/>
  <c r="G91" i="7" s="1"/>
  <c r="G94" i="7" s="1"/>
  <c r="G96" i="7" s="1"/>
  <c r="F128" i="3"/>
  <c r="F131" i="3"/>
  <c r="F132" i="3" s="1"/>
  <c r="G73" i="7" l="1"/>
  <c r="G75" i="7" s="1"/>
  <c r="F85" i="7"/>
  <c r="G98" i="3"/>
  <c r="G66" i="3"/>
  <c r="G79" i="3"/>
  <c r="G68" i="3"/>
  <c r="G61" i="3"/>
  <c r="G113" i="3"/>
  <c r="F139" i="7"/>
  <c r="G122" i="7"/>
  <c r="G123" i="7" s="1" a="1"/>
  <c r="G123" i="7" s="1"/>
  <c r="G124" i="7" s="1"/>
  <c r="G99" i="7"/>
  <c r="G100" i="7" s="1"/>
  <c r="G101" i="7" s="1"/>
  <c r="G102" i="7" s="1"/>
  <c r="F139" i="3"/>
  <c r="F133" i="3"/>
  <c r="F85" i="3"/>
  <c r="G73" i="3"/>
  <c r="G81" i="7" l="1"/>
  <c r="G134" i="7" s="1"/>
  <c r="H53" i="7"/>
  <c r="H58" i="7" s="1" a="1"/>
  <c r="H58" i="7" s="1"/>
  <c r="H92" i="7" s="1"/>
  <c r="H97" i="7" s="1"/>
  <c r="G116" i="3"/>
  <c r="G106" i="3" s="1"/>
  <c r="G107" i="3" s="1"/>
  <c r="G108" i="3" s="1"/>
  <c r="G110" i="3" s="1"/>
  <c r="G91" i="3" s="1"/>
  <c r="G94" i="3" s="1"/>
  <c r="G96" i="3" s="1"/>
  <c r="G118" i="3"/>
  <c r="G125" i="7"/>
  <c r="G127" i="7" s="1"/>
  <c r="H53" i="3"/>
  <c r="G75" i="3"/>
  <c r="G81" i="3"/>
  <c r="G62" i="7"/>
  <c r="G63" i="7" s="1"/>
  <c r="G64" i="7" s="1"/>
  <c r="G65" i="7" s="1"/>
  <c r="G71" i="7" s="1"/>
  <c r="G74" i="7"/>
  <c r="G136" i="7" l="1"/>
  <c r="G83" i="7" s="1"/>
  <c r="H54" i="7"/>
  <c r="H5" i="13" s="1"/>
  <c r="G99" i="3"/>
  <c r="G100" i="3" s="1"/>
  <c r="G101" i="3" s="1"/>
  <c r="G102" i="3" s="1"/>
  <c r="G122" i="3"/>
  <c r="G123" i="3" s="1" a="1"/>
  <c r="G123" i="3" s="1"/>
  <c r="G124" i="3" s="1"/>
  <c r="G130" i="7"/>
  <c r="G138" i="7" s="1"/>
  <c r="G76" i="7"/>
  <c r="G135" i="7" s="1"/>
  <c r="G62" i="3"/>
  <c r="G63" i="3" s="1"/>
  <c r="G64" i="3" s="1"/>
  <c r="G65" i="3" s="1"/>
  <c r="G71" i="3" s="1"/>
  <c r="G74" i="3"/>
  <c r="H93" i="7"/>
  <c r="G72" i="7"/>
  <c r="G131" i="7"/>
  <c r="G132" i="7" s="1"/>
  <c r="G128" i="7"/>
  <c r="G134" i="3"/>
  <c r="H54" i="3"/>
  <c r="H58" i="3" a="1"/>
  <c r="H58" i="3" s="1"/>
  <c r="H92" i="3" s="1"/>
  <c r="H56" i="7" l="1"/>
  <c r="H61" i="7" s="1"/>
  <c r="H59" i="7"/>
  <c r="I5" i="13" s="1"/>
  <c r="H88" i="7"/>
  <c r="H89" i="7" s="1"/>
  <c r="H90" i="7" s="1"/>
  <c r="G125" i="3"/>
  <c r="G130" i="3" s="1"/>
  <c r="G138" i="3" s="1"/>
  <c r="G85" i="7"/>
  <c r="H73" i="7"/>
  <c r="G72" i="3"/>
  <c r="H93" i="3"/>
  <c r="H97" i="3"/>
  <c r="H98" i="7"/>
  <c r="G76" i="3"/>
  <c r="G135" i="3" s="1"/>
  <c r="H88" i="3"/>
  <c r="H89" i="3" s="1"/>
  <c r="H90" i="3" s="1"/>
  <c r="H59" i="3"/>
  <c r="H56" i="3"/>
  <c r="G139" i="7"/>
  <c r="G133" i="7"/>
  <c r="H113" i="7" l="1"/>
  <c r="H118" i="7" s="1"/>
  <c r="G127" i="3"/>
  <c r="G136" i="3" s="1"/>
  <c r="G83" i="3" s="1"/>
  <c r="H79" i="7"/>
  <c r="H66" i="7"/>
  <c r="H68" i="7"/>
  <c r="H98" i="3"/>
  <c r="H75" i="7"/>
  <c r="H81" i="7"/>
  <c r="H113" i="3"/>
  <c r="H61" i="3"/>
  <c r="H79" i="3"/>
  <c r="H68" i="3"/>
  <c r="H66" i="3"/>
  <c r="H116" i="7" l="1"/>
  <c r="H106" i="7" s="1"/>
  <c r="H107" i="7" s="1"/>
  <c r="H108" i="7" s="1"/>
  <c r="H110" i="7" s="1"/>
  <c r="H91" i="7" s="1"/>
  <c r="H94" i="7" s="1"/>
  <c r="H96" i="7" s="1"/>
  <c r="K5" i="13" s="1"/>
  <c r="G128" i="3"/>
  <c r="G131" i="3"/>
  <c r="G132" i="3" s="1"/>
  <c r="G139" i="3" s="1"/>
  <c r="H116" i="3"/>
  <c r="H106" i="3" s="1"/>
  <c r="H107" i="3" s="1"/>
  <c r="H108" i="3" s="1"/>
  <c r="H110" i="3" s="1"/>
  <c r="H91" i="3" s="1"/>
  <c r="H118" i="3"/>
  <c r="H134" i="7"/>
  <c r="G85" i="3"/>
  <c r="H73" i="3"/>
  <c r="H62" i="7"/>
  <c r="H63" i="7" s="1"/>
  <c r="H64" i="7" s="1"/>
  <c r="H74" i="7"/>
  <c r="H76" i="7" s="1"/>
  <c r="H135" i="7" s="1"/>
  <c r="H99" i="7" l="1"/>
  <c r="H100" i="7" s="1"/>
  <c r="H101" i="7" s="1"/>
  <c r="H102" i="7" s="1"/>
  <c r="H122" i="7"/>
  <c r="H123" i="7" s="1" a="1"/>
  <c r="H123" i="7" s="1"/>
  <c r="M5" i="13" s="1"/>
  <c r="G133" i="3"/>
  <c r="H75" i="3"/>
  <c r="H81" i="3"/>
  <c r="J5" i="13"/>
  <c r="H65" i="7"/>
  <c r="H71" i="7" s="1"/>
  <c r="H122" i="3"/>
  <c r="H123" i="3" s="1" a="1"/>
  <c r="H123" i="3" s="1"/>
  <c r="H94" i="3"/>
  <c r="H96" i="3" s="1"/>
  <c r="H99" i="3"/>
  <c r="H124" i="7" l="1"/>
  <c r="L5" i="13"/>
  <c r="H125" i="7"/>
  <c r="H127" i="7" s="1"/>
  <c r="H131" i="7" s="1"/>
  <c r="H132" i="7" s="1"/>
  <c r="H134" i="3"/>
  <c r="H100" i="3"/>
  <c r="H101" i="3" s="1"/>
  <c r="H102" i="3" s="1"/>
  <c r="H62" i="3"/>
  <c r="H63" i="3" s="1"/>
  <c r="H64" i="3" s="1"/>
  <c r="H65" i="3" s="1"/>
  <c r="H71" i="3" s="1"/>
  <c r="H74" i="3"/>
  <c r="H76" i="3" s="1"/>
  <c r="H135" i="3" s="1"/>
  <c r="H125" i="3"/>
  <c r="H124" i="3"/>
  <c r="H72" i="7"/>
  <c r="H143" i="7" l="1"/>
  <c r="Q5" i="13" s="1"/>
  <c r="H136" i="7"/>
  <c r="H83" i="7" s="1"/>
  <c r="H85" i="7" s="1"/>
  <c r="H128" i="7"/>
  <c r="H130" i="7"/>
  <c r="N5" i="13" s="1"/>
  <c r="H72" i="3"/>
  <c r="H130" i="3"/>
  <c r="H138" i="3" s="1"/>
  <c r="H127" i="3"/>
  <c r="H136" i="3" s="1"/>
  <c r="H133" i="7"/>
  <c r="H138" i="7" l="1"/>
  <c r="O5" i="13" s="1"/>
  <c r="H139" i="7"/>
  <c r="P5" i="13" s="1"/>
  <c r="H128" i="3"/>
  <c r="H143" i="3"/>
  <c r="H144" i="7"/>
  <c r="H131" i="3"/>
  <c r="H132" i="3" s="1"/>
  <c r="H139" i="3" s="1"/>
  <c r="H150" i="3" l="1"/>
  <c r="H133" i="3"/>
  <c r="H146" i="7"/>
  <c r="R5" i="13"/>
  <c r="H147" i="7"/>
  <c r="T5" i="13" s="1"/>
  <c r="H83" i="3"/>
  <c r="H85" i="3" s="1"/>
  <c r="H144" i="3" l="1"/>
  <c r="H148" i="7"/>
  <c r="S5" i="13"/>
  <c r="H146" i="3" l="1"/>
  <c r="K8" i="3" s="1"/>
  <c r="H147" i="3"/>
  <c r="D8" i="5"/>
  <c r="E8" i="5"/>
  <c r="C8" i="5"/>
  <c r="H148"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<sst xmlns="http://schemas.openxmlformats.org/spreadsheetml/2006/main" count="723" uniqueCount="367">
  <si>
    <t>This work is licensed under a Creative Commons Attribution-Non-Commercial 4.0 International License.</t>
  </si>
  <si>
    <t>You may not use the material for commercial purposes without first obtaining written permission.</t>
  </si>
  <si>
    <t xml:space="preserve">2021, ARK Investment Management LLC. All content is original and has been researched and produced by ARK Investment Management LLC (“ARK”) unless otherwise stated herein. </t>
  </si>
  <si>
    <t>This material is for informational purposes only and does not constitute, either explicitly or implicitly, any provision of services or products by ARK. Nothing contained herein constitutes investment, legal, tax or other advice and is not to be relied on in making an investment or other decision. Investors should determine for themselves whether a particular service or product is suitable for their investment needs or should seek such professional advice for their particular situation.</t>
  </si>
  <si>
    <t xml:space="preserve">This material is intended only to provide observations and views of the author(s) at the time of writing, both of which are subject to change at any time without prior notice. Certain of the statements contained herein are statements of future expectations and other forward-looking statements that are based on ARK's current views and assumptions and involve known and unknown risks and uncertainties that could cause actual results, performance or events to differ materially from those expressed or implied in such statements. Past performance is no guarantee of future results. Equities may decline in value due to both real and perceived general market, economic, and industry conditions. </t>
  </si>
  <si>
    <r>
      <t xml:space="preserve">ARK's statements are not an endorsement of any company or a recommendation to buy,sell, or hold any security. For a list of all purchases and sales made by ARK for client accounts during the past year that could be considered by the SEC as recommendations, please go to </t>
    </r>
    <r>
      <rPr>
        <b/>
        <u/>
        <sz val="11"/>
        <color theme="1"/>
        <rFont val="Calibri"/>
        <family val="2"/>
        <scheme val="minor"/>
      </rPr>
      <t>https://ark-invest.com/wp-content/trades/ARK_Trades.pdf</t>
    </r>
    <r>
      <rPr>
        <b/>
        <sz val="11"/>
        <color theme="1"/>
        <rFont val="Calibri"/>
        <family val="2"/>
        <scheme val="minor"/>
      </rPr>
      <t xml:space="preserve">. It should not be assumed that recommendations made in the future will be profitable or will equal the performance of the securities in this list. For full disclosures, please go to </t>
    </r>
    <r>
      <rPr>
        <b/>
        <u/>
        <sz val="11"/>
        <color theme="1"/>
        <rFont val="Calibri"/>
        <family val="2"/>
        <scheme val="minor"/>
      </rPr>
      <t>https://ark-invest.com/terms-of-use</t>
    </r>
    <r>
      <rPr>
        <b/>
        <sz val="11"/>
        <color theme="1"/>
        <rFont val="Calibri"/>
        <family val="2"/>
        <scheme val="minor"/>
      </rPr>
      <t>.</t>
    </r>
  </si>
  <si>
    <t>While ARK’s current assessment of the subject company may be positive, please note that it may be necessary for ARK to liquidate or reduce position sizes prior to the company attaining any indicated valuation prices due to a variety of conditions including, but not limited to, client specific guidelines, changing market conditions, investor activity, fundamental changes in the company’s business model and competitive landscape, headline risk, and government/regulatory activity.  Additionally, ARK does not have investment banking, consulting, or any type of fee-paying relationship with the subject company.</t>
  </si>
  <si>
    <t>Tab</t>
  </si>
  <si>
    <t>Description</t>
  </si>
  <si>
    <t>Tesla Valuation</t>
  </si>
  <si>
    <t>Can change underlying inputs for Tesla valuation.</t>
  </si>
  <si>
    <t>Valuation ASP Tables</t>
  </si>
  <si>
    <t>Can change the average selling price assumptions for the Tesla Valuation.</t>
  </si>
  <si>
    <t>Monte Carlo Inputs</t>
  </si>
  <si>
    <t>Can change the range of inputs for a monte carlo valuation of Tesla.</t>
  </si>
  <si>
    <t>Monte Carlo ASP Tables</t>
  </si>
  <si>
    <t>Can change the average selling price assumptions for the monte carlo valuation.</t>
  </si>
  <si>
    <t>Monte Carlo Tesla Valuation</t>
  </si>
  <si>
    <t>Shows a singe simulation of the monte carlo valuation in the same format as the "Tesla Valuation" tab.</t>
  </si>
  <si>
    <t>Monte Carlo Simulations</t>
  </si>
  <si>
    <t>A log of the simulations used for the monte carlo simulation.</t>
  </si>
  <si>
    <t>Example 5,000 Simulations</t>
  </si>
  <si>
    <t>A static view of an example 5,000 simulations using ARK's inputs and estimates.</t>
  </si>
  <si>
    <t>Excerpt from ARK's Tesla Valuation Model</t>
  </si>
  <si>
    <t>Values are in millions unless otherwise specified except for per share amounts, multiples, and ratios.</t>
  </si>
  <si>
    <t>Key:</t>
  </si>
  <si>
    <t>Blue text indicates assumptions that can be altered, altering one input may require altering another input in order to get reasonable results</t>
  </si>
  <si>
    <t>Black text indicates cells with formulas or cells with static values that are not meant to be altered</t>
  </si>
  <si>
    <t>2025 Suggested Share Price</t>
  </si>
  <si>
    <t>Notes</t>
  </si>
  <si>
    <t>Key drivers</t>
  </si>
  <si>
    <t>ARK's Bear Case Inputs</t>
  </si>
  <si>
    <t>ARK's Bull Case Inputs</t>
  </si>
  <si>
    <t xml:space="preserve">General notes: Currently Tesla has demand for its vehicles in excess of supply. Many of the assumptions in this model assume that demand continues to outpace over the next five years. </t>
  </si>
  <si>
    <t>Max gross margin</t>
  </si>
  <si>
    <t>Capital efficiency (gross capex per unit production, not in millions)</t>
  </si>
  <si>
    <t>The cost per unit of new production capacity. Lower = more efficient</t>
  </si>
  <si>
    <t>Max annual production increase</t>
  </si>
  <si>
    <t>Provides an upper bound for vehicle production to accommodate management bandwidth constraints in building out factories.</t>
  </si>
  <si>
    <t>Percent of all Teslas in autonomous fleet in 2025</t>
  </si>
  <si>
    <t>Percent of Tesla's vehicles on the road that are operating as robotaxis in 2025</t>
  </si>
  <si>
    <t>Balance sheet assumptions</t>
  </si>
  <si>
    <t>Percent of factory-build debt-funded</t>
  </si>
  <si>
    <t>Determines how much debt Tesla raises as it scales</t>
  </si>
  <si>
    <t>Weighted average market cap at which equity raised</t>
  </si>
  <si>
    <t>Determines the amount equity dilution Tesla takes on. For simplicity all equity raises happen at this value.</t>
  </si>
  <si>
    <t>Equity raise for capex</t>
  </si>
  <si>
    <t>Tesla raised $7 billion in equity in 2020. ARK estimates Tesla will not need to raise additional capital in the next 5 years.</t>
  </si>
  <si>
    <t>Equity raise for incentive compensation</t>
  </si>
  <si>
    <t>For simplicity all raises for incentive comp use [weighted average market cap at which equity raised] line</t>
  </si>
  <si>
    <t>Margin assumptions</t>
  </si>
  <si>
    <t>Wright's Law learning rate</t>
  </si>
  <si>
    <t>The percent cost decline for every cumulative doubling of production.</t>
  </si>
  <si>
    <t>Factory utilization factor</t>
  </si>
  <si>
    <t xml:space="preserve">This is relative to Tesla's historical utilization rates. Applied uniformly across all years. </t>
  </si>
  <si>
    <t>Percent of each model/price segment that Tesla penetrates</t>
  </si>
  <si>
    <t>See ASP Tables tab. Provides an upper bound for addressable market within each vehicle segment.</t>
  </si>
  <si>
    <t>Tax rate</t>
  </si>
  <si>
    <t>Tax loss carry-forwards are not built into this model</t>
  </si>
  <si>
    <t>Interest rate</t>
  </si>
  <si>
    <t>Applied uniformly across all years for simplicity</t>
  </si>
  <si>
    <t>Insurance Assumptions</t>
  </si>
  <si>
    <t>% of cars sold with Tesla insurance in 2025</t>
  </si>
  <si>
    <t>Tesla comission as an insurance agent</t>
  </si>
  <si>
    <t>Premium/mile for personally owned Tesla car (not in millions)</t>
  </si>
  <si>
    <t>Ride-hail insurance premium addition</t>
  </si>
  <si>
    <t>Beginning loss ratio (when Tesla first begins underwriting its own policies)</t>
  </si>
  <si>
    <t>Annual safety increase of Tesla cars (% safer)</t>
  </si>
  <si>
    <t>Miles per personal car per year</t>
  </si>
  <si>
    <t>Ride-hail assumptions</t>
  </si>
  <si>
    <t>Miles per year per car (not in millions)</t>
  </si>
  <si>
    <t>Platform fee at scale</t>
  </si>
  <si>
    <t>Autonomous assumptions</t>
  </si>
  <si>
    <t>Miles traveled per robotaxi (not in millions)</t>
  </si>
  <si>
    <t>Tesla platform fee</t>
  </si>
  <si>
    <t xml:space="preserve">We believe autonomous platforms will be able to command a fee on the high end because they will offer more value. </t>
  </si>
  <si>
    <t>https://ark-invest.com/research/autonomous-ridehailing-fees</t>
  </si>
  <si>
    <t>Tesla platform fee China</t>
  </si>
  <si>
    <t>Assumes that Chinese partners capture some of the China monetization.</t>
  </si>
  <si>
    <t>% of fleet in China</t>
  </si>
  <si>
    <t>Only relevant for the autonomous platform fee calculation. Value stays the same across all years for simplicity.</t>
  </si>
  <si>
    <t>Valuation assumptions</t>
  </si>
  <si>
    <t>SG&amp;A as % of electric vehicle sales</t>
  </si>
  <si>
    <t>Roughly comparable to premium auto competitors</t>
  </si>
  <si>
    <t>R&amp;D as % of electric vehicle sales</t>
  </si>
  <si>
    <t>Autonomous EBITDA margin</t>
  </si>
  <si>
    <t>This is margin on net platform fee revenues.</t>
  </si>
  <si>
    <t>EV/EBITDA electric vehicle business</t>
  </si>
  <si>
    <t>Daimler is 12.5 as of 3/17/21 source:ycharts</t>
  </si>
  <si>
    <t>EV/EBITDA insurance busines</t>
  </si>
  <si>
    <t>roughly equivolent to industry average</t>
  </si>
  <si>
    <t>http://pages.stern.nyu.edu/~adamodar/New_Home_Page/datafile/vebitda.html</t>
  </si>
  <si>
    <t>EV/EBITDA autonomous robotaxi business</t>
  </si>
  <si>
    <t>Much less than industry average for software.</t>
  </si>
  <si>
    <t>Electric Vehicle Business</t>
  </si>
  <si>
    <t>Cars Produceable (units, not in millions)</t>
  </si>
  <si>
    <t xml:space="preserve">ARK estimates 40 million EVs sold globally in 2025. Assumes Capex committed in the prior year converts into production volume in this year. ([Previous years Gross PP&amp;E]-[2 year previous Gross PP&amp;E])/[Capital Efficiency] </t>
  </si>
  <si>
    <t>Cars sold</t>
  </si>
  <si>
    <t>[Cars Produceable]*[Factory Utilization Factor]. Relative to Tesla's historical utilization rates.</t>
  </si>
  <si>
    <t>Cumulative cars sold (modeled estimate)</t>
  </si>
  <si>
    <t>[B43]*[cumulative sum of line 41]</t>
  </si>
  <si>
    <t>ASP (not in millions)</t>
  </si>
  <si>
    <t>Uses [cars produceable] to move down ASP table. ASP is calculated as if Tesla sells out addressable markets sequentially first X, S , then 3, then Y, then Cybertruck, then Model A, with any spillover in an NEV. (The formula takes ASP at the sales volume from the last model-type that they sold out then calculates final ASP by linearly-interpolating ASP between that breakpoint and the next breakpoint in the table.)</t>
  </si>
  <si>
    <t>Revenue (EV business only, ex credits)</t>
  </si>
  <si>
    <t>EV only! [ASP]*[Cars sold]</t>
  </si>
  <si>
    <t>Part and labor and other cost per vehicle (not in millions)</t>
  </si>
  <si>
    <t>Uses Wright's Law to step down from 2020 estimate of parts and labor and 2020 cumulative sales volume. Teardowns of the Model 3 have suggested $25k for labor and materials. [2020 cumulative cars sold]*([Cumulative cars sold]/[2020 cumulative cars sold])^((LN(1-[learning rate])/LN(2)))</t>
  </si>
  <si>
    <t>Capital consumed per vehicle</t>
  </si>
  <si>
    <t>[Net depreciation]/[Cars sold].</t>
  </si>
  <si>
    <t>Total COGs per vehicle</t>
  </si>
  <si>
    <t>Max of either: [capital consumed per vehicle}+[Parts and labor per vehicle] OR [COGs required to prevent gross margin from moving above max gross margin in line 12]</t>
  </si>
  <si>
    <t>Gross Margin (ex credits)</t>
  </si>
  <si>
    <t>1- [line 63]/[line 58]</t>
  </si>
  <si>
    <t>Gross Profit</t>
  </si>
  <si>
    <t xml:space="preserve">[gross margin]*[EV revenue]. 2020 Gross Margin is for Tesla's total including all business units. </t>
  </si>
  <si>
    <t>SG&amp;A</t>
  </si>
  <si>
    <t>[sg&amp;a as % of sales]*[sales]. 2020 figure is using Tesla total SG&amp;A</t>
  </si>
  <si>
    <t>SG&amp;A/Sales</t>
  </si>
  <si>
    <t>Input. For 2020 using SG&amp;A out of total tesla sales, including energy and services</t>
  </si>
  <si>
    <t>R&amp;D</t>
  </si>
  <si>
    <t>[R&amp;D as percent of sales]*[sales] 2020 figure is using Tesla total R&amp;D</t>
  </si>
  <si>
    <t>R&amp;D/Sales</t>
  </si>
  <si>
    <t>Input. For 2020 using R&amp;D out of total tesla sales, including energy and services</t>
  </si>
  <si>
    <t>EBIT (EV business only)</t>
  </si>
  <si>
    <t xml:space="preserve">[Gross profit]-[SG&amp;A]-[R&amp;D]. Note: depreciation is already pulled out in the gross margin line. Took Tesla's 2020 EBIT Margin </t>
  </si>
  <si>
    <t>EBIT margin</t>
  </si>
  <si>
    <t>[EBIT]/[EV revenue]. 2020 figure is Tesla's total EBIT margin for the company</t>
  </si>
  <si>
    <t>Gross property, plant and equipment</t>
  </si>
  <si>
    <t>2020 Gross PPE taken from Note 8 in Tesla 10-K. [Previous year's Gross PP&amp;E]+(lesser of [Year end cash available for investment] or [Maximum amount deployable given scaling constraint])/(1-[Percent of factory debt-funded]); if year-end cash = negative, keep gross pp&amp;e flat and store negative balance in spillover line</t>
  </si>
  <si>
    <t>Accumulated depreciation</t>
  </si>
  <si>
    <t>Cumulative sum of depreciation using Tesla financial statements (Note 8 in 10-k)  and Annual Depreciation line</t>
  </si>
  <si>
    <t>Annual depreciation</t>
  </si>
  <si>
    <t>[Line 60]*[line 65]</t>
  </si>
  <si>
    <t>Net property, plant and equipment</t>
  </si>
  <si>
    <t>[Gross PP&amp;E]-[Accumulated depreciation]</t>
  </si>
  <si>
    <t>Depreciation/Gross PP&amp;E</t>
  </si>
  <si>
    <t>Input, consistent with capex having a 9 year life straight line</t>
  </si>
  <si>
    <t>Working capital days</t>
  </si>
  <si>
    <t>[Working capital]/[EV revenue]*365, consistent with Tesla working towards a working capital neutral balance sheet stance. Note this is not a core driver for the model.</t>
  </si>
  <si>
    <t>Working capital</t>
  </si>
  <si>
    <t xml:space="preserve">Input. Working capital at 2020 values for simplicity sake. Could be refined. Note that in almost all situations our model assumes Tesla carries a cash balance well above this value. </t>
  </si>
  <si>
    <t>Total long term debt</t>
  </si>
  <si>
    <t>[Previous years debt] + [percent of factories debt funded]*([this year's gross PP&amp;E]-[previous year's gross PP&amp;E])</t>
  </si>
  <si>
    <t>Average interest paid (%)</t>
  </si>
  <si>
    <t>Input</t>
  </si>
  <si>
    <t>Year end cash for investment (includes anticipated equity raise)</t>
  </si>
  <si>
    <t>[Cash generated]-([Current year working capital]-[Previous year working capital])+ [cash not deployed in the previous year due to scaling constraint]</t>
  </si>
  <si>
    <t>Max cash deployable given scaling constraint</t>
  </si>
  <si>
    <t xml:space="preserve">[Maximum increase in cars produceable allowable]*[Capex per unit production] expands to ---&gt; [Next year's production]*[Scaling constraint]*[1-[%factory debt-funded]]*[Capex per unit production]. Note that we assume that in 2024 Tesla stops using the majority of its excess cash to buy new property plant and equipment. </t>
  </si>
  <si>
    <t>Spillover cash not deployed</t>
  </si>
  <si>
    <t>If [Year end cash for investment] exceeds [Maximum cash deployable] shift the difference to this line to be deployed in the next year's capex; if cash generated is negative, hold the negative balance here to hold back investment in future years.</t>
  </si>
  <si>
    <t>Tesla Insurance</t>
  </si>
  <si>
    <t>Percent of cars sold with insurance (non ride-hail cars)</t>
  </si>
  <si>
    <t>Cars Insured (non ride-hail cars, not in millions)</t>
  </si>
  <si>
    <t>[Percent of cars sold with insurance] * ( [cars sold] * (1 - [Percent of cars sold into ride-hail network] )</t>
  </si>
  <si>
    <t>Cumulative non ride-hail cars insured (not in millions)</t>
  </si>
  <si>
    <t>Cumulative sum of cars insured line</t>
  </si>
  <si>
    <t>Personal Car Insurance miles</t>
  </si>
  <si>
    <t>[Cumulative cars insured] * [Miles per personal car per year assumption]</t>
  </si>
  <si>
    <t>Human Driven Ride-hail insurance miles</t>
  </si>
  <si>
    <t>Same as total human driven ride-hail miles line below</t>
  </si>
  <si>
    <t>Premium/mile (not in millions)</t>
  </si>
  <si>
    <t>Premium in first year is determined through inputs above, and then adjusts as ASP declines year by year</t>
  </si>
  <si>
    <t>Ride-hail premium/mile (not in millions)</t>
  </si>
  <si>
    <t>[Premium/mile] for personal cars * ( 1 + [ride-hail insurance premium addition] assumption )</t>
  </si>
  <si>
    <t>Gross premiums</t>
  </si>
  <si>
    <t>[premium/mile] for personal cars * [Personal car insurance miles] + [ride-hail premium/mile] * [Human driven ride-hail insurance miles]</t>
  </si>
  <si>
    <t>Tesla commission</t>
  </si>
  <si>
    <t xml:space="preserve">For years 2020 - 2022, using [Tesla commission as an insurance agent] assumes. For later years, assumes Tesla begins underwriting its own insurance in 2023. While in practice, 100% of premiums collected will not be recognized immediately as revenue, we have modeled it here for simplicity. </t>
  </si>
  <si>
    <t>Tesla Insurance revenue</t>
  </si>
  <si>
    <t>[Tesla commission] * [Gross premiums]</t>
  </si>
  <si>
    <t>Benefit cost per mile human driven personal car</t>
  </si>
  <si>
    <t>-</t>
  </si>
  <si>
    <t>[Beginning loss ratio]*[premium/mile]*(1-[annual safety increase of Tesla cars])^(years of underwriting)</t>
  </si>
  <si>
    <t>Benefit cost per mile human driven ride-hail</t>
  </si>
  <si>
    <t>([premium/mile] / [ride-hail premium/mile])*[benefit cost per mile human driven ride-hail]</t>
  </si>
  <si>
    <t>Total Benefit cost</t>
  </si>
  <si>
    <t>[benefit cost per personal car mile]*[personal car insurance miles]+[benefit cost per human driven ride-hail mile]*[human driven ride-hail miles]</t>
  </si>
  <si>
    <t>Benefits cost/sales</t>
  </si>
  <si>
    <t>[total benefit costs]/[insurance revenue]</t>
  </si>
  <si>
    <t>EBIT/sales</t>
  </si>
  <si>
    <t>1/benefit cost ratio</t>
  </si>
  <si>
    <t>EBIT</t>
  </si>
  <si>
    <t>As agent, Tesla revenue passes through to earnings. As underwriter, EBIT ratio * [insurance revenue]</t>
  </si>
  <si>
    <t>Tesla Ride-hail Business</t>
  </si>
  <si>
    <t>Human Driven</t>
  </si>
  <si>
    <t>% of ride-hail cars fed into autonomous network</t>
  </si>
  <si>
    <t xml:space="preserve">Formula assumes that if both human ridehail and robotaxis happen, that in years 2022-2025, 25%,50%,75%, and 100% of ridehail install base is fed into robotaxis, respectively, UNLESS that figure exceeds the number of robotaxis added to the network in that year calculated from [Tesla robotaxis cumulative] line, in which case, assume that all the robotaxis  added in that year come out of the ridehail network at a lower % of the total ridehail install base. </t>
  </si>
  <si>
    <t>Human ride-hail cars added annually (not in millions)</t>
  </si>
  <si>
    <r>
      <t xml:space="preserve">Ridehail cars added to the network minus the ridehail cars that are fed into robotaxis. In some years this could become negative if the # of cars in the ridehail </t>
    </r>
    <r>
      <rPr>
        <i/>
        <sz val="12"/>
        <color rgb="FF000000"/>
        <rFont val="Calibri"/>
        <family val="2"/>
      </rPr>
      <t>install base</t>
    </r>
    <r>
      <rPr>
        <sz val="12"/>
        <color indexed="8"/>
        <rFont val="Calibri"/>
        <family val="2"/>
      </rPr>
      <t xml:space="preserve"> that is added to the robotaxi network exceeds the number of new human ridehail cars added that year. </t>
    </r>
  </si>
  <si>
    <t>Cumulative human ride-hail cars (not in millions)</t>
  </si>
  <si>
    <t>Cumulative sum of human ride-hail cars added annually</t>
  </si>
  <si>
    <t>Miles per year per human-driven ride-hail car (not in millions)</t>
  </si>
  <si>
    <t>Total human-driven miles (not in millions)</t>
  </si>
  <si>
    <t>[miles per car]*[cumulative cars]</t>
  </si>
  <si>
    <t>Human Ridehail Platform cut</t>
  </si>
  <si>
    <t>Input. Uber long term take rate target:25% current: 22% as of Q4 2020</t>
  </si>
  <si>
    <t>source: https://investor.uber.com/news-events/news/press-release-details/2021/Uber-Announces-Results-for-Fourth-Quarter-and-Full-Year-2020/</t>
  </si>
  <si>
    <t>Autonomous</t>
  </si>
  <si>
    <t>Fully Autonomous Capable Fleet (not in millions)</t>
  </si>
  <si>
    <t>[Cumulative cars sold]-200k AP1 vehicles</t>
  </si>
  <si>
    <t>Input. Note that we assume that economics for ridehail in China are much lower than elsewhere - roughly 1/5 the revenue per car.</t>
  </si>
  <si>
    <t>% of Teslas on robotaxi platform</t>
  </si>
  <si>
    <t>Input for 2025. 2024, 2023, 2022, and 2021 divide the next year's value by 3 (for simplicity)</t>
  </si>
  <si>
    <t>Tesla robotaxis cumulative (not in millions)</t>
  </si>
  <si>
    <t>[fully autonomous capable fleet] * [% of teslas on robotaxi platform]</t>
  </si>
  <si>
    <t>Potential miles per Taxi (not in millions)</t>
  </si>
  <si>
    <t>Total robotaxi miles (not in millions)</t>
  </si>
  <si>
    <t>[autonomous capable fleet]*[miles per taxi]*[% of tesla's on-platform]</t>
  </si>
  <si>
    <t>Autonomous Platform cut ex China</t>
  </si>
  <si>
    <t>Autonomous Platform cut in China</t>
  </si>
  <si>
    <t>Combined Ride-hail</t>
  </si>
  <si>
    <t>Total ride-hail miles (not in millions)</t>
  </si>
  <si>
    <t>[Total human driven miles] + [Total robotaxi miles]</t>
  </si>
  <si>
    <t>Price per mile</t>
  </si>
  <si>
    <t>Price per mile uses ASP table to step down as miles increase incrementally</t>
  </si>
  <si>
    <t>Gross Ride-hail Billings</t>
  </si>
  <si>
    <t>Price*miles</t>
  </si>
  <si>
    <t>Net Ride-hail Revenue</t>
  </si>
  <si>
    <t>[Price Per Mile]*( [Human ridehail platform cut]*[total human-driven miles]+[total robotaxi miles]*( [%fleet in china]*[china platform cut]+[autonomous platform cut ex china]*(1-[%fleet in china] )))</t>
  </si>
  <si>
    <t>EBITDA Margin</t>
  </si>
  <si>
    <t>EBITDA</t>
  </si>
  <si>
    <t>[EBITDA Margin]*[Ridehail revenue]</t>
  </si>
  <si>
    <t>Cash from Ridehail</t>
  </si>
  <si>
    <t>[EBITDA]*(1-[tax rate]-[interest rate])</t>
  </si>
  <si>
    <t>Tesla Consolidated</t>
  </si>
  <si>
    <t>Total Revenue</t>
  </si>
  <si>
    <t xml:space="preserve">[EV revenue]+[Autonomous revenue]. 2020 figure is Tesla's Total Revenue including services and other and energy storage. </t>
  </si>
  <si>
    <t>Total EBIT</t>
  </si>
  <si>
    <t xml:space="preserve">[EBIT EV business]+[EBITDA autonomous], still assuming depreciation is a de minimus factor in the autonomous businesses due to 3rd party fleet ownership model. Note that in 2020 insurance EBIT is assumed to be included in auto EBIT. </t>
  </si>
  <si>
    <t>Total EBITDA</t>
  </si>
  <si>
    <t xml:space="preserve">[Total EBIT]+[Depreciation from EV business]. Note 2020 figure includes depreciation from Tesla's other businesses added on. </t>
  </si>
  <si>
    <t>Debt to EBITDA</t>
  </si>
  <si>
    <t>[Long term debt]/[EBITDA], BMW 2015-2019 average at ~4. Exxon 2015-2019 average ~1. Source: CapitalIQ</t>
  </si>
  <si>
    <t>Interest paid</t>
  </si>
  <si>
    <t>[Long term debt]*[Interest rate]</t>
  </si>
  <si>
    <t>Debt to net PP&amp;E</t>
  </si>
  <si>
    <t>[Long term debt]/[Net pp&amp;E]</t>
  </si>
  <si>
    <t>Cash generation</t>
  </si>
  <si>
    <t>Total Gross Margin</t>
  </si>
  <si>
    <t>Assumes 80% gross margin for autonomous business. ([EV business gross profit]+80%*[Autonomous net revenue])/[Total revenue]</t>
  </si>
  <si>
    <t>Total EBITDA Margin</t>
  </si>
  <si>
    <t>[Total Ebitda]/[Total revenue]</t>
  </si>
  <si>
    <t>EV/EBIT for Insurance</t>
  </si>
  <si>
    <t>EV/EBITDA for EV</t>
  </si>
  <si>
    <t>EV/EBITDA for MaaS</t>
  </si>
  <si>
    <t>Enterprise Value</t>
  </si>
  <si>
    <t>Market Cap</t>
  </si>
  <si>
    <t>[Enterprise value]+[Year-end cash held]+[Working capital]-[Long term debt]</t>
  </si>
  <si>
    <t>Shares Outstanding</t>
  </si>
  <si>
    <t>[Shares outstanding in 2020]+[Total equity capital raised]/[price per share at raise] expands to ---&gt; [shares outstanding 2020]+([Equity issued for capex]+[Equity issued for incentive comp])/([Market cap at raise]/[shares outstanding prior to raise])</t>
  </si>
  <si>
    <t>Stock Price</t>
  </si>
  <si>
    <t>[market cap]/[shares outstanding]</t>
  </si>
  <si>
    <t>Cash flow yield</t>
  </si>
  <si>
    <t>This is if Tesla halted incremental capex. [Cash generation]/[Market cap]</t>
  </si>
  <si>
    <t xml:space="preserve">CAGR </t>
  </si>
  <si>
    <t>1-([Modeled 2025 share price]/[c104])^(1/5)</t>
  </si>
  <si>
    <t>Implied EV/EBITDA average</t>
  </si>
  <si>
    <t>Electric Vehicle ASP Table</t>
  </si>
  <si>
    <t>Model</t>
  </si>
  <si>
    <t>ASP</t>
  </si>
  <si>
    <t>TAM units in segment (000s)</t>
  </si>
  <si>
    <t>Max units Tesla (000s)</t>
  </si>
  <si>
    <t>Cumulative units (000s)</t>
  </si>
  <si>
    <t>ASP at breakpoints</t>
  </si>
  <si>
    <t>S/X</t>
  </si>
  <si>
    <t>Model 3</t>
  </si>
  <si>
    <t>Model Y</t>
  </si>
  <si>
    <t>Cybertruck</t>
  </si>
  <si>
    <t>Model A (sedan/hatchback/robotaxi)</t>
  </si>
  <si>
    <t>Neighborhood EV</t>
  </si>
  <si>
    <t>Ride-hail ASP Table</t>
  </si>
  <si>
    <t>Price</t>
  </si>
  <si>
    <t>Total Possible Tesla Miles (billions)</t>
  </si>
  <si>
    <t>Cumulative Miles (billions)</t>
  </si>
  <si>
    <t>ASP At Breakpoints</t>
  </si>
  <si>
    <t>Premium to Uber</t>
  </si>
  <si>
    <t>~Uber total miles</t>
  </si>
  <si>
    <t>All variables are modeled as normally distributed with the bear and bull case bracketing one standard deviation below/above the mean. The maximum and minimum inputs bucket all distributions falling outside of the normal range. Actual results could differ materially. Note that the “probability that robotaxis launch” row is the only binary input. When changing variables in this tab it may be necessary to wait to allow the simulation to calculate. Clicking immediately could cut the simulation short and provide inaccurate results. Values are in millions unless otherwise specified except for per share amounts, multiples, and ratios.</t>
  </si>
  <si>
    <t>Blue text indicates assumptions that can be altered; altering one input may require altering another input in order to get reasonable results.</t>
  </si>
  <si>
    <t>Black text indicates cells with formulas or cells with static values that are not meant to be altered.</t>
  </si>
  <si>
    <t>2025 Expected Value</t>
  </si>
  <si>
    <t>Bear</t>
  </si>
  <si>
    <t>Bull</t>
  </si>
  <si>
    <t>Notes:</t>
  </si>
  <si>
    <t>Note that occassionally simulation will produce an error when certain variables grow extremely large in very rare scenarios. Re-run simulation in this case and error will likely disappear.</t>
  </si>
  <si>
    <t>Please also note that each simulation run contains variance that may cause the bull, bear and expected values to differ in between runs.</t>
  </si>
  <si>
    <t>Minimum</t>
  </si>
  <si>
    <t>Bear Case</t>
  </si>
  <si>
    <t>Bull Case</t>
  </si>
  <si>
    <t>Maximum</t>
  </si>
  <si>
    <t>Key Drivers</t>
  </si>
  <si>
    <t>Capital efficiency (gross capex per unit of annual production capacity) (not in millions)</t>
  </si>
  <si>
    <t>Probability that robotaxis launch</t>
  </si>
  <si>
    <t>In the event that robotaxis launch, percent of capable Teslas in autonomous fleet in 2025</t>
  </si>
  <si>
    <t>Weighted average market capitalization at which equity is raised</t>
  </si>
  <si>
    <t>Percent of factory-build that will be debt funded</t>
  </si>
  <si>
    <t>Margin Assumptions</t>
  </si>
  <si>
    <t>Max annual production increase (given management bandwidth constraints)</t>
  </si>
  <si>
    <t>Insurance assumptions</t>
  </si>
  <si>
    <t>% of cars sold with Tesla insurance</t>
  </si>
  <si>
    <t>Tesla commission as an insurance agent</t>
  </si>
  <si>
    <t>Autonomous Assumptions</t>
  </si>
  <si>
    <t>Tesla platform cut</t>
  </si>
  <si>
    <t>Tesla platform cut in China</t>
  </si>
  <si>
    <t>Percent of fleet in China</t>
  </si>
  <si>
    <t>Valuation Assumptions</t>
  </si>
  <si>
    <t>EV/EBITDA insurance business</t>
  </si>
  <si>
    <t>Everything in millions unless otherwise specified and for per share amounts and ratios.</t>
  </si>
  <si>
    <t>Random Number Generator</t>
  </si>
  <si>
    <t>Median</t>
  </si>
  <si>
    <t>Despite Wright's Law gross margin never exceeds…</t>
  </si>
  <si>
    <t>Robotaxi works</t>
  </si>
  <si>
    <t xml:space="preserve">This is based on Tesla's historical utilization rates. Applied uniformly across all years. </t>
  </si>
  <si>
    <t>Cars sold (not in millions)</t>
  </si>
  <si>
    <t>[Cars Produceable]*[Factory Utilization Factor]. Using Tesla's historical utilization rates.</t>
  </si>
  <si>
    <t>Cumulative cars sold (not in millions)</t>
  </si>
  <si>
    <t>Revenue (EV Business Only)</t>
  </si>
  <si>
    <t>Capital consumed per vehicle (not in millions)</t>
  </si>
  <si>
    <t>Total COGs per vehicle (not in millions)</t>
  </si>
  <si>
    <t>Gross Margin (ex-credits)</t>
  </si>
  <si>
    <t>[gross margin]*[EV revenue]</t>
  </si>
  <si>
    <t>[sg&amp;a as % of sales]*[sales]</t>
  </si>
  <si>
    <t>[R&amp;D as percent of sales]*[sales]</t>
  </si>
  <si>
    <t>[Gross profit]-[SG&amp;A]-[R&amp;D]. Note: depreciation is already pulled out in the gross margin line.</t>
  </si>
  <si>
    <t>[EBIT]/[EV revenue]</t>
  </si>
  <si>
    <t>Cumulative sum of depreciation using Tesla financial statements and Annual Depreciation line</t>
  </si>
  <si>
    <t>Working capital days (not in millions)</t>
  </si>
  <si>
    <t xml:space="preserve">Formula assumes that if both human ridehail and robotaxis happen, that in years 2022-2025, 25%,50%,75%, and 100% of ridehail install base is fed into robotaxis, respectively, UNLESS the number of robotaxis added to the network in that year is lower than this figure, in which case, assume that all the robotaxis  added in that year come out of the ridehail network at a lower % of the total ridehail install base. </t>
  </si>
  <si>
    <t>Miles per year per human-driven car (not in millions)</t>
  </si>
  <si>
    <t>Uber long term take rate target:25% current: 22%</t>
  </si>
  <si>
    <t>Input for 2024. 2023, 2022, and 2021 divide the next year's value by 3 (for simplicity)</t>
  </si>
  <si>
    <t>[EV revenue]+[Autonomous revenue]</t>
  </si>
  <si>
    <t>[EBIT EV business]+[EBITDA autonomous], still assuming depreciation is a de minimus factor in the autonomous businesses due to 3rd party fleet ownership model</t>
  </si>
  <si>
    <t>[Total EBIT]+[Depreciation from EV business]</t>
  </si>
  <si>
    <t>([Modeled 2025 share price]/[2020 price])^(1/5)-1</t>
  </si>
  <si>
    <t>This worksheet contains extracts from all simulations. Note that the workbook may take a minute to calculate.</t>
  </si>
  <si>
    <t>Monte Carlo</t>
  </si>
  <si>
    <t>Capital efficiency (gross capex per unit production)</t>
  </si>
  <si>
    <t>2025 Cars sold</t>
  </si>
  <si>
    <t>2025 Electric Vehicle revenue</t>
  </si>
  <si>
    <t>2025 Electric Vehicle Gross Margin</t>
  </si>
  <si>
    <t>2025 Insurance Revenue</t>
  </si>
  <si>
    <t>2025 Human-Driven Ride-hail Revenue</t>
  </si>
  <si>
    <t>2025 Autonomous Ride-hail Revenue</t>
  </si>
  <si>
    <t>2025 Total Revenue</t>
  </si>
  <si>
    <t>2025 Total Gross Margin</t>
  </si>
  <si>
    <t>2025 Total EBITDA margin</t>
  </si>
  <si>
    <t>EV/EBITDA</t>
  </si>
  <si>
    <t>2025 Market cap</t>
  </si>
  <si>
    <t>2025 Share price</t>
  </si>
  <si>
    <t>2025 Cash flow yield</t>
  </si>
  <si>
    <t>Probability</t>
  </si>
  <si>
    <t>This worksheet contains an example extract from simulations using ARK's inputs and assumptions.</t>
  </si>
  <si>
    <t>2025 ASP</t>
  </si>
  <si>
    <t>2025 Electric Vehicle EBITDA</t>
  </si>
  <si>
    <t>Fully Autonomous Capable Fleet (not in millions, note this is different from # cars on network) in 2025</t>
  </si>
  <si>
    <t>2025 Total EBITDA</t>
  </si>
  <si>
    <t>Excerpt from ARK's Tesla Price Target Model</t>
  </si>
  <si>
    <t>Binary. Note that changing this will have an impact on the bull price target and very little to any impact on the bear price target.</t>
  </si>
  <si>
    <t>% of cars sold into human driven ride-hail network in 2025</t>
  </si>
  <si>
    <t xml:space="preserve">For more on Wright's Law, see: https://ark-invest.com/wrights-law/ </t>
  </si>
  <si>
    <t xml:space="preserve">Gross margin is driven by Wright's Law. This input is the max gross margin that the model allows Tesla to achieve on electric vehicles; if Tesla were to feel competitive pressure it could continue to add range/battery capacity to its vehicles and so generate less gross profit than Wright's Law would otherwise suggest. For more on Wright's Law, see: https://ark-invest.com/wrights-law/ </t>
  </si>
  <si>
    <t>[EV to ebitda autonomous]*[Autonomous ebitda]+[EV to ebitda EV business]*([EBIT EV]+[Annual depreciation])+[EV EBIT Insurance]*[Insurance EBIT]</t>
  </si>
  <si>
    <t>[After-tax cash from autonomous]+[Cash from EV] + cash from insurance - [Interest paid] expands to ---&gt;  [EBITDA from all businesses]-([EBIT all businesses]-[interest paid])*[Tax rate]-[Interest paid] expands to ---&gt; EBIT all businesses + [Annual Depreciation] - (EBIT all businesses - [Interest paid])*[Tax rate] - Interest paid</t>
  </si>
  <si>
    <t>% of cars sold into human driven ride-hail network</t>
  </si>
  <si>
    <t>110k ~= 16 hours per day at 20 miles per hour.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</si>
</sst>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6" formatCode="&quot;$&quot;#,##0_);[Red]\(&quot;$&quot;#,##0\)"/>
    <numFmt numFmtId="44" formatCode="_(&quot;$&quot;* #,##0.00_);_(&quot;$&quot;* \(#,##0.00\);_(&quot;$&quot;* &quot;-&quot;??_);_(@_)"/>
    <numFmt numFmtId="43" formatCode="_(* #,##0.00_);_(* \(#,##0.00\);_(* &quot;-&quot;??_);_(@_)"/>
    <numFmt numFmtId="164" formatCode="_(&quot;$&quot;* #,##0_);_(&quot;$&quot;* \(#,##0\);_(&quot;$&quot;* &quot;-&quot;??_);_(@_)"/>
    <numFmt numFmtId="165" formatCode="_-&quot;$&quot;* #,##0.00_-;\-&quot;$&quot;* #,##0.00_-;_-&quot;$&quot;* &quot;-&quot;??_-;_-@_-"/>
    <numFmt numFmtId="166" formatCode="_(* #,##0_);_(* \(#,##0\);_(* &quot;-&quot;??_);_(@_)"/>
    <numFmt numFmtId="167" formatCode="_-&quot;$&quot;* #,##0_-;\-&quot;$&quot;* #,##0_-;_-&quot;$&quot;* &quot;-&quot;??_-;_-@_-"/>
    <numFmt numFmtId="168" formatCode="_-* #,##0.00_-;\-* #,##0.00_-;_-* &quot;-&quot;??_-;_-@_-"/>
    <numFmt numFmtId="169" formatCode="_-* #,##0_-;\-* #,##0_-;_-* &quot;-&quot;??_-;_-@_-"/>
    <numFmt numFmtId="170" formatCode="0.0%"/>
    <numFmt numFmtId="171" formatCode="#,##0,,;\-#,##0,,"/>
    <numFmt numFmtId="172" formatCode="_([$$-409]* #,##0_);_([$$-409]* \(#,##0\);_([$$-409]* &quot;-&quot;??_);_(@_)"/>
    <numFmt numFmtId="173" formatCode="_-* #,##0.0_-;\-* #,##0.0_-;_-* &quot;-&quot;??_-;_-@_-"/>
    <numFmt numFmtId="174" formatCode="_([$$-409]* #,##0.00_);_([$$-409]* \(#,##0.00\);_([$$-409]* &quot;-&quot;??_);_(@_)"/>
  </numFmts>
  <fonts count="46" x14ac:knownFonts="1">
    <font>
      <sz val="12"/>
      <color theme="1"/>
      <name val="Calibri"/>
      <family val="2"/>
      <scheme val="minor"/>
    </font>
    <font>
      <sz val="11"/>
      <color theme="1"/>
      <name val="Calibri"/>
      <family val="2"/>
      <scheme val="minor"/>
    </font>
    <font>
      <sz val="12"/>
      <color theme="1"/>
      <name val="Calibri"/>
      <family val="2"/>
      <scheme val="minor"/>
    </font>
    <font>
      <sz val="12"/>
      <color indexed="8"/>
      <name val="Verdana"/>
      <family val="2"/>
    </font>
    <font>
      <sz val="12"/>
      <color indexed="8"/>
      <name val="Calibri"/>
      <family val="2"/>
    </font>
    <font>
      <u/>
      <sz val="12"/>
      <color theme="10"/>
      <name val="Calibri"/>
      <family val="2"/>
      <scheme val="minor"/>
    </font>
    <font>
      <b/>
      <sz val="11"/>
      <color rgb="FF000000"/>
      <name val="Calibri"/>
      <family val="2"/>
    </font>
    <font>
      <sz val="11"/>
      <color rgb="FF000000"/>
      <name val="Calibri"/>
      <family val="2"/>
    </font>
    <font>
      <sz val="11"/>
      <color rgb="FF000000"/>
      <name val="Calibri"/>
      <family val="2"/>
      <scheme val="minor"/>
    </font>
    <font>
      <b/>
      <sz val="11"/>
      <color theme="1"/>
      <name val="Calibri"/>
      <family val="2"/>
      <scheme val="minor"/>
    </font>
    <font>
      <b/>
      <u/>
      <sz val="11"/>
      <color theme="1"/>
      <name val="Calibri"/>
      <family val="2"/>
      <scheme val="minor"/>
    </font>
    <font>
      <b/>
      <sz val="12"/>
      <color theme="1"/>
      <name val="Calibri"/>
      <family val="2"/>
      <scheme val="minor"/>
    </font>
    <font>
      <b/>
      <sz val="14"/>
      <color indexed="8"/>
      <name val="Calibri"/>
      <family val="2"/>
    </font>
    <font>
      <b/>
      <sz val="12"/>
      <color indexed="8"/>
      <name val="Calibri"/>
      <family val="2"/>
    </font>
    <font>
      <sz val="12"/>
      <color theme="1"/>
      <name val="Calibri"/>
      <family val="2"/>
    </font>
    <font>
      <sz val="12"/>
      <color rgb="FF000000"/>
      <name val="Calibri"/>
      <family val="2"/>
    </font>
    <font>
      <sz val="12"/>
      <color theme="3" tint="0.39997558519241921"/>
      <name val="Calibri"/>
      <family val="2"/>
    </font>
    <font>
      <sz val="12"/>
      <color rgb="FF000000"/>
      <name val="Calibri"/>
      <family val="2"/>
      <scheme val="minor"/>
    </font>
    <font>
      <sz val="12"/>
      <color rgb="FF000000"/>
      <name val="Calibri (Body)"/>
    </font>
    <font>
      <sz val="12"/>
      <color theme="1"/>
      <name val="Calibri"/>
      <family val="2"/>
      <charset val="134"/>
      <scheme val="minor"/>
    </font>
    <font>
      <b/>
      <sz val="12"/>
      <color theme="1"/>
      <name val="Calibri"/>
      <family val="2"/>
    </font>
    <font>
      <sz val="12"/>
      <color indexed="8"/>
      <name val="Calibri"/>
      <family val="2"/>
      <scheme val="minor"/>
    </font>
    <font>
      <sz val="12"/>
      <color rgb="FF0070C0"/>
      <name val="Calibri"/>
      <family val="2"/>
    </font>
    <font>
      <sz val="12"/>
      <color theme="0"/>
      <name val="Calibri"/>
      <family val="2"/>
    </font>
    <font>
      <sz val="12"/>
      <color theme="1"/>
      <name val="Calibri (Body)"/>
    </font>
    <font>
      <b/>
      <sz val="12"/>
      <color theme="0"/>
      <name val="Calibri"/>
      <family val="2"/>
    </font>
    <font>
      <sz val="12"/>
      <name val="Calibri"/>
      <family val="2"/>
    </font>
    <font>
      <b/>
      <sz val="12"/>
      <color rgb="FF000000"/>
      <name val="Calibri"/>
      <family val="2"/>
    </font>
    <font>
      <sz val="12"/>
      <color theme="0" tint="-0.499984740745262"/>
      <name val="Calibri"/>
      <family val="2"/>
    </font>
    <font>
      <b/>
      <sz val="14"/>
      <color theme="0"/>
      <name val="Calibri"/>
      <family val="2"/>
    </font>
    <font>
      <sz val="12"/>
      <color rgb="FF5B9BD5"/>
      <name val="Calibri"/>
      <family val="2"/>
    </font>
    <font>
      <sz val="12"/>
      <color rgb="FF3698F2"/>
      <name val="Calibri"/>
      <family val="2"/>
    </font>
    <font>
      <sz val="12"/>
      <color rgb="FF0070C0"/>
      <name val="Calibri"/>
      <family val="2"/>
      <scheme val="minor"/>
    </font>
    <font>
      <sz val="12"/>
      <color theme="0" tint="-0.499984740745262"/>
      <name val="Calibri (Body)"/>
    </font>
    <font>
      <b/>
      <sz val="11"/>
      <color rgb="FF000000"/>
      <name val="Calibri"/>
      <family val="2"/>
      <scheme val="minor"/>
    </font>
    <font>
      <sz val="12"/>
      <color rgb="FF3698F2"/>
      <name val="Calibri"/>
      <family val="2"/>
      <scheme val="minor"/>
    </font>
    <font>
      <b/>
      <sz val="12"/>
      <name val="Calibri"/>
      <family val="2"/>
    </font>
    <font>
      <b/>
      <sz val="12"/>
      <color rgb="FFFFFFFF"/>
      <name val="Calibri"/>
      <family val="2"/>
    </font>
    <font>
      <sz val="12"/>
      <color rgb="FFFFFFFF"/>
      <name val="Calibri"/>
      <family val="2"/>
    </font>
    <font>
      <sz val="11"/>
      <color rgb="FF444444"/>
      <name val="Calibri"/>
      <family val="2"/>
      <charset val="1"/>
    </font>
    <font>
      <i/>
      <sz val="12"/>
      <color rgb="FF000000"/>
      <name val="Calibri"/>
      <family val="2"/>
    </font>
    <font>
      <sz val="12"/>
      <color theme="3" tint="0.39997558519241921"/>
      <name val="Calibri"/>
      <family val="2"/>
      <scheme val="minor"/>
    </font>
    <font>
      <sz val="12"/>
      <color rgb="FFFFFFFF"/>
      <name val="Calibri"/>
      <family val="2"/>
      <scheme val="minor"/>
    </font>
    <font>
      <sz val="12"/>
      <color rgb="FFA6A6A6"/>
      <name val="Calibri"/>
      <family val="2"/>
    </font>
    <font>
      <sz val="12"/>
      <color theme="0" tint="-0.249977111117893"/>
      <name val="Calibri"/>
      <family val="2"/>
      <scheme val="minor"/>
    </font>
    <font>
      <b/>
      <sz val="12"/>
      <color theme="0" tint="-0.249977111117893"/>
      <name val="Calibri"/>
      <family val="2"/>
    </font>
  </fonts>
  <fills count="16">
    <fill>
      <patternFill patternType="none"/>
    </fill>
    <fill>
      <patternFill patternType="gray125"/>
    </fill>
    <fill>
      <patternFill patternType="solid">
        <fgColor theme="4" tint="0.39997558519241921"/>
        <bgColor indexed="65"/>
      </patternFill>
    </fill>
    <fill>
      <patternFill patternType="solid">
        <fgColor theme="0"/>
        <bgColor indexed="64"/>
      </patternFill>
    </fill>
    <fill>
      <patternFill patternType="solid">
        <fgColor rgb="FFFFFFFF"/>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rgb="FFFFFFFF"/>
        <bgColor rgb="FF000000"/>
      </patternFill>
    </fill>
    <fill>
      <patternFill patternType="solid">
        <fgColor rgb="FF5B9BD5"/>
        <bgColor indexed="64"/>
      </patternFill>
    </fill>
    <fill>
      <patternFill patternType="solid">
        <fgColor theme="1" tint="0.499984740745262"/>
        <bgColor indexed="64"/>
      </patternFill>
    </fill>
    <fill>
      <patternFill patternType="solid">
        <fgColor theme="1"/>
        <bgColor indexed="64"/>
      </patternFill>
    </fill>
    <fill>
      <patternFill patternType="solid">
        <fgColor theme="8"/>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rgb="FF4472C4"/>
        <bgColor indexed="64"/>
      </patternFill>
    </fill>
  </fills>
  <borders count="31">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auto="1"/>
      </top>
      <bottom/>
      <diagonal/>
    </border>
    <border>
      <left/>
      <right/>
      <top/>
      <bottom style="thin">
        <color indexed="64"/>
      </bottom>
      <diagonal/>
    </border>
    <border>
      <left style="thin">
        <color indexed="64"/>
      </left>
      <right/>
      <top/>
      <bottom style="thin">
        <color indexed="64"/>
      </bottom>
      <diagonal/>
    </border>
    <border>
      <left style="thin">
        <color auto="1"/>
      </left>
      <right/>
      <top/>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top style="thin">
        <color indexed="64"/>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style="thin">
        <color rgb="FF000000"/>
      </right>
      <top/>
      <bottom style="thin">
        <color indexed="64"/>
      </bottom>
      <diagonal/>
    </border>
    <border>
      <left style="thin">
        <color rgb="FF000000"/>
      </left>
      <right/>
      <top/>
      <bottom style="thin">
        <color indexed="64"/>
      </bottom>
      <diagonal/>
    </border>
    <border>
      <left/>
      <right/>
      <top style="thin">
        <color theme="4"/>
      </top>
      <bottom/>
      <diagonal/>
    </border>
    <border>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right style="thin">
        <color indexed="64"/>
      </right>
      <top style="thin">
        <color rgb="FF000000"/>
      </top>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s>
  <cellStyleXfs count="16">
    <xf numFmtId="0" fontId="0" fillId="0" borderId="0"/>
    <xf numFmtId="168" fontId="3"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0" fontId="3" fillId="0" borderId="0" applyNumberFormat="0" applyFill="0" applyBorder="0" applyProtection="0">
      <alignment vertical="top" wrapText="1"/>
    </xf>
    <xf numFmtId="0" fontId="2" fillId="2" borderId="0" applyNumberFormat="0" applyBorder="0" applyAlignment="0" applyProtection="0"/>
    <xf numFmtId="0" fontId="5" fillId="0" borderId="0" applyNumberFormat="0" applyFill="0" applyBorder="0" applyAlignment="0" applyProtection="0"/>
    <xf numFmtId="0" fontId="2" fillId="0" borderId="0"/>
    <xf numFmtId="9" fontId="3" fillId="0" borderId="0" applyFont="0" applyFill="0" applyBorder="0" applyAlignment="0" applyProtection="0"/>
    <xf numFmtId="9" fontId="2" fillId="0" borderId="0" applyFont="0" applyFill="0" applyBorder="0" applyAlignment="0" applyProtection="0"/>
    <xf numFmtId="168" fontId="3" fillId="0" borderId="0" applyFont="0" applyFill="0" applyBorder="0" applyAlignment="0" applyProtection="0"/>
    <xf numFmtId="165" fontId="3"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44" fontId="2" fillId="0" borderId="0" applyFont="0" applyFill="0" applyBorder="0" applyAlignment="0" applyProtection="0"/>
  </cellStyleXfs>
  <cellXfs count="486">
    <xf numFmtId="0" fontId="0" fillId="0" borderId="0" xfId="0"/>
    <xf numFmtId="0" fontId="2" fillId="0" borderId="0" xfId="7"/>
    <xf numFmtId="0" fontId="2" fillId="0" borderId="0" xfId="7" applyAlignment="1">
      <alignment vertical="center"/>
    </xf>
    <xf numFmtId="0" fontId="6" fillId="0" borderId="0" xfId="7" applyFont="1" applyAlignment="1">
      <alignment vertical="center" wrapText="1"/>
    </xf>
    <xf numFmtId="0" fontId="7" fillId="0" borderId="0" xfId="7" applyFont="1" applyAlignment="1">
      <alignment vertical="center" wrapText="1"/>
    </xf>
    <xf numFmtId="0" fontId="5" fillId="0" borderId="0" xfId="6" applyAlignment="1">
      <alignment horizontal="justify" vertical="center"/>
    </xf>
    <xf numFmtId="0" fontId="8" fillId="0" borderId="0" xfId="0" applyFont="1" applyAlignment="1">
      <alignment horizontal="justify" vertical="center"/>
    </xf>
    <xf numFmtId="0" fontId="9" fillId="0" borderId="0" xfId="0" applyFont="1" applyAlignment="1">
      <alignment horizontal="justify" vertical="center"/>
    </xf>
    <xf numFmtId="0" fontId="4" fillId="3" borderId="0" xfId="4" applyFont="1" applyFill="1">
      <alignment vertical="top" wrapText="1"/>
    </xf>
    <xf numFmtId="0" fontId="4" fillId="3" borderId="0" xfId="4" applyFont="1" applyFill="1" applyAlignment="1">
      <alignment vertical="top"/>
    </xf>
    <xf numFmtId="0" fontId="4" fillId="3" borderId="0" xfId="4" applyFont="1" applyFill="1" applyAlignment="1">
      <alignment vertical="center" wrapText="1"/>
    </xf>
    <xf numFmtId="0" fontId="4" fillId="3" borderId="0" xfId="4" applyFont="1" applyFill="1" applyAlignment="1">
      <alignment vertical="center"/>
    </xf>
    <xf numFmtId="169" fontId="4" fillId="3" borderId="0" xfId="1" applyNumberFormat="1" applyFont="1" applyFill="1" applyAlignment="1">
      <alignment vertical="top" wrapText="1"/>
    </xf>
    <xf numFmtId="0" fontId="12" fillId="3" borderId="0" xfId="4" applyFont="1" applyFill="1" applyAlignment="1">
      <alignment vertical="top"/>
    </xf>
    <xf numFmtId="169" fontId="4" fillId="3" borderId="0" xfId="1" applyNumberFormat="1" applyFont="1" applyFill="1" applyAlignment="1">
      <alignment vertical="center" wrapText="1"/>
    </xf>
    <xf numFmtId="9" fontId="13" fillId="5" borderId="5" xfId="8" applyFont="1" applyFill="1" applyBorder="1" applyAlignment="1">
      <alignment horizontal="right" vertical="center"/>
    </xf>
    <xf numFmtId="0" fontId="4" fillId="5" borderId="5" xfId="4" applyFont="1" applyFill="1" applyBorder="1" applyAlignment="1">
      <alignment horizontal="right" vertical="center"/>
    </xf>
    <xf numFmtId="0" fontId="13" fillId="5" borderId="6" xfId="4" applyFont="1" applyFill="1" applyBorder="1" applyAlignment="1">
      <alignment vertical="center"/>
    </xf>
    <xf numFmtId="170" fontId="4" fillId="3" borderId="0" xfId="9" applyNumberFormat="1" applyFont="1" applyFill="1" applyBorder="1" applyAlignment="1">
      <alignment horizontal="right" vertical="center" wrapText="1"/>
    </xf>
    <xf numFmtId="3" fontId="4" fillId="3" borderId="0" xfId="4" applyNumberFormat="1" applyFont="1" applyFill="1" applyBorder="1" applyAlignment="1">
      <alignment horizontal="right" vertical="center" wrapText="1"/>
    </xf>
    <xf numFmtId="3" fontId="14" fillId="3" borderId="0" xfId="4" applyNumberFormat="1" applyFont="1" applyFill="1" applyBorder="1" applyAlignment="1">
      <alignment horizontal="right" vertical="center" wrapText="1"/>
    </xf>
    <xf numFmtId="0" fontId="4" fillId="3" borderId="7" xfId="4" applyFont="1" applyFill="1" applyBorder="1" applyAlignment="1">
      <alignment vertical="center"/>
    </xf>
    <xf numFmtId="171" fontId="14" fillId="3" borderId="0" xfId="10" applyNumberFormat="1" applyFont="1" applyFill="1" applyBorder="1" applyAlignment="1">
      <alignment horizontal="right" vertical="center"/>
    </xf>
    <xf numFmtId="171" fontId="14" fillId="4" borderId="0" xfId="10" applyNumberFormat="1" applyFont="1" applyFill="1" applyBorder="1" applyAlignment="1">
      <alignment horizontal="right" vertical="center"/>
    </xf>
    <xf numFmtId="166" fontId="15" fillId="4" borderId="0" xfId="4" applyNumberFormat="1" applyFont="1" applyFill="1" applyBorder="1" applyAlignment="1">
      <alignment horizontal="right" vertical="center"/>
    </xf>
    <xf numFmtId="166" fontId="16" fillId="4" borderId="0" xfId="4" applyNumberFormat="1" applyFont="1" applyFill="1" applyBorder="1" applyAlignment="1">
      <alignment horizontal="right" vertical="center"/>
    </xf>
    <xf numFmtId="9" fontId="14" fillId="3" borderId="0" xfId="8" applyFont="1" applyFill="1" applyBorder="1" applyAlignment="1">
      <alignment horizontal="right" vertical="center" wrapText="1"/>
    </xf>
    <xf numFmtId="0" fontId="4" fillId="3" borderId="7" xfId="4" applyFont="1" applyFill="1" applyBorder="1" applyAlignment="1">
      <alignment vertical="center" wrapText="1"/>
    </xf>
    <xf numFmtId="9" fontId="14" fillId="3" borderId="0" xfId="8" applyFont="1" applyFill="1" applyBorder="1" applyAlignment="1">
      <alignment horizontal="right" vertical="center"/>
    </xf>
    <xf numFmtId="0" fontId="4" fillId="3" borderId="0" xfId="4" applyFont="1" applyFill="1" applyBorder="1" applyAlignment="1">
      <alignment horizontal="right" vertical="center" wrapText="1"/>
    </xf>
    <xf numFmtId="168" fontId="14" fillId="3" borderId="0" xfId="1" applyFont="1" applyFill="1" applyBorder="1" applyAlignment="1">
      <alignment horizontal="right" vertical="center"/>
    </xf>
    <xf numFmtId="169" fontId="14" fillId="3" borderId="0" xfId="1" applyNumberFormat="1" applyFont="1" applyFill="1" applyBorder="1" applyAlignment="1">
      <alignment horizontal="right" vertical="center"/>
    </xf>
    <xf numFmtId="0" fontId="4" fillId="6" borderId="0" xfId="4" applyFont="1" applyFill="1" applyBorder="1" applyAlignment="1">
      <alignment horizontal="right" vertical="center"/>
    </xf>
    <xf numFmtId="0" fontId="13" fillId="6" borderId="7" xfId="4" applyFont="1" applyFill="1" applyBorder="1" applyAlignment="1">
      <alignment vertical="center"/>
    </xf>
    <xf numFmtId="0" fontId="4" fillId="3" borderId="0" xfId="4" applyFont="1" applyFill="1" applyBorder="1" applyAlignment="1">
      <alignment horizontal="right" vertical="center"/>
    </xf>
    <xf numFmtId="9" fontId="15" fillId="3" borderId="0" xfId="8" applyFont="1" applyFill="1" applyBorder="1" applyAlignment="1">
      <alignment horizontal="right" vertical="center"/>
    </xf>
    <xf numFmtId="0" fontId="15" fillId="3" borderId="0" xfId="4" applyFont="1" applyFill="1" applyBorder="1" applyAlignment="1">
      <alignment horizontal="right" vertical="center"/>
    </xf>
    <xf numFmtId="171" fontId="15" fillId="3" borderId="0" xfId="10" applyNumberFormat="1" applyFont="1" applyFill="1" applyBorder="1" applyAlignment="1">
      <alignment horizontal="right" vertical="center"/>
    </xf>
    <xf numFmtId="9" fontId="18" fillId="3" borderId="0" xfId="8" applyFont="1" applyFill="1" applyBorder="1" applyAlignment="1">
      <alignment horizontal="right" vertical="center"/>
    </xf>
    <xf numFmtId="9" fontId="18" fillId="3" borderId="0" xfId="8" applyFont="1" applyFill="1" applyAlignment="1">
      <alignment horizontal="right" vertical="center"/>
    </xf>
    <xf numFmtId="171" fontId="18" fillId="3" borderId="0" xfId="10" applyNumberFormat="1" applyFont="1" applyFill="1" applyBorder="1" applyAlignment="1">
      <alignment horizontal="right" vertical="center"/>
    </xf>
    <xf numFmtId="169" fontId="15" fillId="3" borderId="0" xfId="1" applyNumberFormat="1" applyFont="1" applyFill="1" applyBorder="1" applyAlignment="1">
      <alignment horizontal="right" vertical="center"/>
    </xf>
    <xf numFmtId="169" fontId="15" fillId="3" borderId="0" xfId="10" applyNumberFormat="1" applyFont="1" applyFill="1" applyBorder="1" applyAlignment="1">
      <alignment horizontal="right" vertical="center"/>
    </xf>
    <xf numFmtId="9" fontId="15" fillId="3" borderId="0" xfId="9" applyFont="1" applyFill="1" applyBorder="1" applyAlignment="1">
      <alignment horizontal="right" vertical="center"/>
    </xf>
    <xf numFmtId="3" fontId="15" fillId="3" borderId="0" xfId="4" applyNumberFormat="1" applyFont="1" applyFill="1" applyBorder="1" applyAlignment="1">
      <alignment horizontal="right" vertical="center"/>
    </xf>
    <xf numFmtId="3" fontId="15" fillId="3" borderId="0" xfId="10" applyNumberFormat="1" applyFont="1" applyFill="1" applyBorder="1" applyAlignment="1">
      <alignment horizontal="right" vertical="center"/>
    </xf>
    <xf numFmtId="171" fontId="13" fillId="6" borderId="0" xfId="10" applyNumberFormat="1" applyFont="1" applyFill="1" applyBorder="1" applyAlignment="1">
      <alignment horizontal="right" vertical="center"/>
    </xf>
    <xf numFmtId="169" fontId="4" fillId="6" borderId="0" xfId="4" applyNumberFormat="1" applyFont="1" applyFill="1" applyBorder="1" applyAlignment="1">
      <alignment horizontal="right" vertical="center"/>
    </xf>
    <xf numFmtId="9" fontId="14" fillId="4" borderId="0" xfId="9" applyFont="1" applyFill="1" applyBorder="1" applyAlignment="1">
      <alignment horizontal="right" vertical="center"/>
    </xf>
    <xf numFmtId="166" fontId="15" fillId="4" borderId="0" xfId="13" applyNumberFormat="1" applyFont="1" applyFill="1" applyAlignment="1">
      <alignment horizontal="right" vertical="center"/>
    </xf>
    <xf numFmtId="166" fontId="15" fillId="4" borderId="0" xfId="13" applyNumberFormat="1" applyFont="1" applyFill="1" applyBorder="1" applyAlignment="1">
      <alignment horizontal="right" vertical="center"/>
    </xf>
    <xf numFmtId="9" fontId="14" fillId="3" borderId="0" xfId="9" applyFont="1" applyFill="1" applyBorder="1" applyAlignment="1">
      <alignment horizontal="right" vertical="center"/>
    </xf>
    <xf numFmtId="0" fontId="4" fillId="3" borderId="7" xfId="4" applyFont="1" applyFill="1" applyBorder="1" applyAlignment="1"/>
    <xf numFmtId="0" fontId="4" fillId="3" borderId="0" xfId="4" applyFont="1" applyFill="1" applyAlignment="1">
      <alignment horizontal="right" vertical="center" wrapText="1"/>
    </xf>
    <xf numFmtId="171" fontId="14" fillId="0" borderId="0" xfId="10" applyNumberFormat="1" applyFont="1" applyFill="1" applyBorder="1" applyAlignment="1">
      <alignment horizontal="right" vertical="center"/>
    </xf>
    <xf numFmtId="171" fontId="20" fillId="3" borderId="0" xfId="10" applyNumberFormat="1" applyFont="1" applyFill="1" applyBorder="1" applyAlignment="1">
      <alignment horizontal="right" vertical="center"/>
    </xf>
    <xf numFmtId="9" fontId="16" fillId="3" borderId="0" xfId="8" applyFont="1" applyFill="1" applyBorder="1" applyAlignment="1">
      <alignment horizontal="right" vertical="center"/>
    </xf>
    <xf numFmtId="169" fontId="4" fillId="3" borderId="0" xfId="4" applyNumberFormat="1" applyFont="1" applyFill="1" applyAlignment="1">
      <alignment horizontal="right" vertical="center" wrapText="1"/>
    </xf>
    <xf numFmtId="169" fontId="14" fillId="3" borderId="0" xfId="10" applyNumberFormat="1" applyFont="1" applyFill="1" applyBorder="1" applyAlignment="1">
      <alignment horizontal="right" vertical="center"/>
    </xf>
    <xf numFmtId="37" fontId="14" fillId="3" borderId="0" xfId="4" applyNumberFormat="1" applyFont="1" applyFill="1" applyBorder="1" applyAlignment="1">
      <alignment horizontal="right" vertical="center" wrapText="1"/>
    </xf>
    <xf numFmtId="169" fontId="4" fillId="3" borderId="0" xfId="4" applyNumberFormat="1" applyFont="1" applyFill="1" applyBorder="1" applyAlignment="1">
      <alignment horizontal="right" vertical="center" wrapText="1"/>
    </xf>
    <xf numFmtId="0" fontId="14" fillId="3" borderId="7" xfId="4" applyFont="1" applyFill="1" applyBorder="1" applyAlignment="1">
      <alignment vertical="center"/>
    </xf>
    <xf numFmtId="37" fontId="15" fillId="3" borderId="0" xfId="4" applyNumberFormat="1" applyFont="1" applyFill="1" applyBorder="1" applyAlignment="1">
      <alignment horizontal="right" vertical="center" wrapText="1"/>
    </xf>
    <xf numFmtId="37" fontId="4" fillId="3" borderId="0" xfId="13" applyNumberFormat="1" applyFont="1" applyFill="1" applyBorder="1" applyAlignment="1">
      <alignment horizontal="right" vertical="center" wrapText="1"/>
    </xf>
    <xf numFmtId="37" fontId="22" fillId="3" borderId="0" xfId="4" applyNumberFormat="1" applyFont="1" applyFill="1" applyBorder="1" applyAlignment="1">
      <alignment horizontal="right" vertical="center" wrapText="1"/>
    </xf>
    <xf numFmtId="0" fontId="4" fillId="8" borderId="0" xfId="4" applyFont="1" applyFill="1" applyBorder="1" applyAlignment="1">
      <alignment horizontal="right" vertical="center" wrapText="1"/>
    </xf>
    <xf numFmtId="0" fontId="23" fillId="8" borderId="0" xfId="4" applyFont="1" applyFill="1" applyBorder="1" applyAlignment="1">
      <alignment horizontal="right" vertical="center"/>
    </xf>
    <xf numFmtId="0" fontId="20" fillId="8" borderId="7" xfId="4" applyFont="1" applyFill="1" applyBorder="1" applyAlignment="1">
      <alignment vertical="center"/>
    </xf>
    <xf numFmtId="0" fontId="14" fillId="3" borderId="0" xfId="4" applyFont="1" applyFill="1" applyAlignment="1">
      <alignment vertical="center" wrapText="1"/>
    </xf>
    <xf numFmtId="0" fontId="14" fillId="3" borderId="0" xfId="4" applyFont="1" applyFill="1" applyAlignment="1">
      <alignment vertical="center"/>
    </xf>
    <xf numFmtId="166" fontId="22" fillId="3" borderId="0" xfId="8" applyNumberFormat="1" applyFont="1" applyFill="1" applyAlignment="1" applyProtection="1">
      <alignment horizontal="right" vertical="center" wrapText="1"/>
      <protection locked="0"/>
    </xf>
    <xf numFmtId="10" fontId="4" fillId="3" borderId="0" xfId="8" applyNumberFormat="1" applyFont="1" applyFill="1" applyAlignment="1">
      <alignment vertical="center" wrapText="1"/>
    </xf>
    <xf numFmtId="9" fontId="22" fillId="3" borderId="0" xfId="8" applyFont="1" applyFill="1" applyAlignment="1" applyProtection="1">
      <alignment horizontal="right" vertical="center" wrapText="1"/>
      <protection locked="0"/>
    </xf>
    <xf numFmtId="171" fontId="22" fillId="8" borderId="0" xfId="10" applyNumberFormat="1" applyFont="1" applyFill="1" applyBorder="1" applyAlignment="1">
      <alignment horizontal="right" vertical="center"/>
    </xf>
    <xf numFmtId="171" fontId="14" fillId="8" borderId="0" xfId="10" applyNumberFormat="1" applyFont="1" applyFill="1" applyBorder="1" applyAlignment="1">
      <alignment horizontal="right" vertical="center"/>
    </xf>
    <xf numFmtId="9" fontId="22" fillId="3" borderId="0" xfId="10" applyNumberFormat="1" applyFont="1" applyFill="1" applyBorder="1" applyAlignment="1" applyProtection="1">
      <alignment horizontal="right" vertical="center"/>
      <protection locked="0"/>
    </xf>
    <xf numFmtId="0" fontId="14" fillId="3" borderId="0" xfId="4" applyFont="1" applyFill="1" applyBorder="1" applyAlignment="1">
      <alignment vertical="center"/>
    </xf>
    <xf numFmtId="9" fontId="22" fillId="3" borderId="0" xfId="9" applyFont="1" applyFill="1" applyBorder="1" applyAlignment="1" applyProtection="1">
      <alignment horizontal="right" vertical="center"/>
      <protection locked="0"/>
    </xf>
    <xf numFmtId="171" fontId="22" fillId="3" borderId="0" xfId="10" applyNumberFormat="1" applyFont="1" applyFill="1" applyBorder="1" applyAlignment="1" applyProtection="1">
      <alignment horizontal="right" vertical="center"/>
      <protection locked="0"/>
    </xf>
    <xf numFmtId="166" fontId="4" fillId="3" borderId="0" xfId="13" applyNumberFormat="1" applyFont="1" applyFill="1" applyAlignment="1">
      <alignment vertical="center" wrapText="1"/>
    </xf>
    <xf numFmtId="166" fontId="4" fillId="3" borderId="0" xfId="13" applyNumberFormat="1" applyFont="1" applyFill="1" applyAlignment="1">
      <alignment vertical="center"/>
    </xf>
    <xf numFmtId="0" fontId="20" fillId="8" borderId="0" xfId="4" applyFont="1" applyFill="1" applyBorder="1" applyAlignment="1">
      <alignment horizontal="right" vertical="center"/>
    </xf>
    <xf numFmtId="0" fontId="25" fillId="9" borderId="4" xfId="4" applyFont="1" applyFill="1" applyBorder="1" applyAlignment="1">
      <alignment horizontal="right" vertical="center"/>
    </xf>
    <xf numFmtId="0" fontId="25" fillId="9" borderId="14" xfId="4" applyFont="1" applyFill="1" applyBorder="1" applyAlignment="1">
      <alignment vertical="center"/>
    </xf>
    <xf numFmtId="37" fontId="14" fillId="3" borderId="0" xfId="4" applyNumberFormat="1" applyFont="1" applyFill="1" applyAlignment="1">
      <alignment vertical="center" wrapText="1"/>
    </xf>
    <xf numFmtId="0" fontId="4" fillId="3" borderId="17" xfId="4" applyFont="1" applyFill="1" applyBorder="1" applyAlignment="1">
      <alignment vertical="center"/>
    </xf>
    <xf numFmtId="0" fontId="27" fillId="7" borderId="13" xfId="14" applyFont="1" applyFill="1" applyBorder="1" applyAlignment="1">
      <alignment horizontal="left" wrapText="1"/>
    </xf>
    <xf numFmtId="0" fontId="28" fillId="3" borderId="0" xfId="4" applyFont="1" applyFill="1" applyAlignment="1">
      <alignment vertical="center"/>
    </xf>
    <xf numFmtId="0" fontId="4" fillId="10" borderId="0" xfId="4" applyFont="1" applyFill="1" applyAlignment="1">
      <alignment vertical="center" wrapText="1"/>
    </xf>
    <xf numFmtId="0" fontId="29" fillId="10" borderId="0" xfId="4" applyFont="1" applyFill="1" applyAlignment="1">
      <alignment vertical="center"/>
    </xf>
    <xf numFmtId="0" fontId="4" fillId="4" borderId="0" xfId="4" applyFont="1" applyFill="1" applyAlignment="1">
      <alignment vertical="center" wrapText="1"/>
    </xf>
    <xf numFmtId="172" fontId="30" fillId="4" borderId="0" xfId="13" applyNumberFormat="1" applyFont="1" applyFill="1" applyAlignment="1" applyProtection="1">
      <alignment vertical="center" wrapText="1"/>
      <protection locked="0"/>
    </xf>
    <xf numFmtId="166" fontId="30" fillId="4" borderId="0" xfId="8" applyNumberFormat="1" applyFont="1" applyFill="1" applyAlignment="1" applyProtection="1">
      <alignment vertical="center"/>
      <protection locked="0"/>
    </xf>
    <xf numFmtId="167" fontId="31" fillId="4" borderId="0" xfId="11" applyNumberFormat="1" applyFont="1" applyFill="1" applyAlignment="1" applyProtection="1">
      <alignment vertical="center"/>
      <protection locked="0"/>
    </xf>
    <xf numFmtId="169" fontId="31" fillId="4" borderId="0" xfId="1" applyNumberFormat="1" applyFont="1" applyFill="1" applyAlignment="1" applyProtection="1">
      <alignment vertical="center" wrapText="1"/>
      <protection locked="0"/>
    </xf>
    <xf numFmtId="0" fontId="0" fillId="3" borderId="0" xfId="0" applyFill="1"/>
    <xf numFmtId="9" fontId="0" fillId="0" borderId="0" xfId="9" applyFont="1"/>
    <xf numFmtId="169" fontId="0" fillId="0" borderId="0" xfId="1" applyNumberFormat="1" applyFont="1"/>
    <xf numFmtId="9" fontId="0" fillId="0" borderId="0" xfId="0" applyNumberFormat="1"/>
    <xf numFmtId="171" fontId="0" fillId="3" borderId="0" xfId="10" applyNumberFormat="1" applyFont="1" applyFill="1" applyAlignment="1">
      <alignment horizontal="right" vertical="center"/>
    </xf>
    <xf numFmtId="0" fontId="0" fillId="3" borderId="0" xfId="4" applyFont="1" applyFill="1" applyAlignment="1">
      <alignment vertical="center" wrapText="1"/>
    </xf>
    <xf numFmtId="9" fontId="14" fillId="3" borderId="0" xfId="9" applyFont="1" applyFill="1" applyAlignment="1">
      <alignment vertical="center" wrapText="1"/>
    </xf>
    <xf numFmtId="172" fontId="14" fillId="3" borderId="0" xfId="4" applyNumberFormat="1" applyFont="1" applyFill="1" applyAlignment="1">
      <alignment vertical="center" wrapText="1"/>
    </xf>
    <xf numFmtId="0" fontId="25" fillId="3" borderId="0" xfId="4" applyFont="1" applyFill="1" applyBorder="1" applyAlignment="1">
      <alignment horizontal="right" vertical="center"/>
    </xf>
    <xf numFmtId="9" fontId="22" fillId="3" borderId="0" xfId="9" applyFont="1" applyFill="1" applyBorder="1" applyAlignment="1">
      <alignment vertical="center"/>
    </xf>
    <xf numFmtId="164" fontId="14" fillId="3" borderId="0" xfId="15" applyNumberFormat="1" applyFont="1" applyFill="1" applyBorder="1" applyAlignment="1">
      <alignment horizontal="right" vertical="center"/>
    </xf>
    <xf numFmtId="9" fontId="14" fillId="3" borderId="0" xfId="9" applyFont="1" applyFill="1" applyAlignment="1">
      <alignment horizontal="right" vertical="center" wrapText="1"/>
    </xf>
    <xf numFmtId="0" fontId="11" fillId="3" borderId="0" xfId="0" applyFont="1" applyFill="1"/>
    <xf numFmtId="0" fontId="0" fillId="12" borderId="0" xfId="0" applyFill="1"/>
    <xf numFmtId="0" fontId="0" fillId="13" borderId="0" xfId="0" applyFill="1"/>
    <xf numFmtId="0" fontId="28" fillId="3" borderId="0" xfId="4" applyFont="1" applyFill="1" applyAlignment="1">
      <alignment vertical="center" wrapText="1"/>
    </xf>
    <xf numFmtId="9" fontId="28" fillId="3" borderId="0" xfId="9" applyFont="1" applyFill="1" applyAlignment="1">
      <alignment vertical="center" wrapText="1"/>
    </xf>
    <xf numFmtId="172" fontId="28" fillId="3" borderId="0" xfId="4" applyNumberFormat="1" applyFont="1" applyFill="1" applyAlignment="1">
      <alignment vertical="center" wrapText="1"/>
    </xf>
    <xf numFmtId="166" fontId="28" fillId="3" borderId="0" xfId="13" applyNumberFormat="1" applyFont="1" applyFill="1" applyAlignment="1">
      <alignment vertical="center"/>
    </xf>
    <xf numFmtId="171" fontId="33" fillId="3" borderId="0" xfId="10" applyNumberFormat="1" applyFont="1" applyFill="1" applyAlignment="1">
      <alignment horizontal="right" vertical="center"/>
    </xf>
    <xf numFmtId="0" fontId="33" fillId="3" borderId="0" xfId="4" applyFont="1" applyFill="1" applyAlignment="1">
      <alignment vertical="center"/>
    </xf>
    <xf numFmtId="9" fontId="33" fillId="3" borderId="0" xfId="9" applyFont="1" applyFill="1" applyAlignment="1">
      <alignment vertical="center" wrapText="1"/>
    </xf>
    <xf numFmtId="169" fontId="33" fillId="3" borderId="0" xfId="1" applyNumberFormat="1" applyFont="1" applyFill="1" applyAlignment="1">
      <alignment vertical="center" wrapText="1"/>
    </xf>
    <xf numFmtId="166" fontId="33" fillId="3" borderId="0" xfId="8" applyNumberFormat="1" applyFont="1" applyFill="1" applyAlignment="1">
      <alignment horizontal="right" vertical="center" wrapText="1"/>
    </xf>
    <xf numFmtId="9" fontId="0" fillId="0" borderId="0" xfId="3" applyFont="1"/>
    <xf numFmtId="0" fontId="0" fillId="0" borderId="1" xfId="0" applyBorder="1" applyAlignment="1">
      <alignment horizontal="center" vertical="center" wrapText="1"/>
    </xf>
    <xf numFmtId="0" fontId="14" fillId="3" borderId="1" xfId="4" applyFont="1" applyFill="1" applyBorder="1" applyAlignment="1">
      <alignment horizontal="center" vertical="center" wrapText="1"/>
    </xf>
    <xf numFmtId="10" fontId="4" fillId="3" borderId="1" xfId="8" applyNumberFormat="1" applyFont="1" applyFill="1" applyBorder="1" applyAlignment="1">
      <alignment horizontal="center" vertical="center" wrapText="1"/>
    </xf>
    <xf numFmtId="0" fontId="4" fillId="3" borderId="1" xfId="4" applyFont="1" applyFill="1" applyBorder="1" applyAlignment="1">
      <alignment horizontal="center" vertical="center" wrapText="1"/>
    </xf>
    <xf numFmtId="9" fontId="22" fillId="3" borderId="0" xfId="9" applyFont="1" applyFill="1" applyAlignment="1" applyProtection="1">
      <alignment horizontal="right" vertical="center" wrapText="1"/>
      <protection locked="0"/>
    </xf>
    <xf numFmtId="9" fontId="22" fillId="3" borderId="0" xfId="4" applyNumberFormat="1" applyFont="1" applyFill="1" applyAlignment="1" applyProtection="1">
      <alignment horizontal="right" vertical="center" wrapText="1"/>
      <protection locked="0"/>
    </xf>
    <xf numFmtId="171" fontId="22" fillId="3" borderId="0" xfId="15" applyNumberFormat="1" applyFont="1" applyFill="1" applyBorder="1" applyAlignment="1" applyProtection="1">
      <alignment horizontal="right" vertical="center"/>
      <protection locked="0"/>
    </xf>
    <xf numFmtId="171" fontId="22" fillId="3" borderId="0" xfId="15" applyNumberFormat="1" applyFont="1" applyFill="1" applyAlignment="1" applyProtection="1">
      <alignment horizontal="right" vertical="center"/>
      <protection locked="0"/>
    </xf>
    <xf numFmtId="9" fontId="22" fillId="3" borderId="0" xfId="4" applyNumberFormat="1" applyFont="1" applyFill="1" applyAlignment="1" applyProtection="1">
      <alignment horizontal="right" vertical="center"/>
      <protection locked="0"/>
    </xf>
    <xf numFmtId="169" fontId="22" fillId="3" borderId="0" xfId="1" applyNumberFormat="1" applyFont="1" applyFill="1" applyAlignment="1" applyProtection="1">
      <alignment horizontal="right" vertical="center" wrapText="1"/>
      <protection locked="0"/>
    </xf>
    <xf numFmtId="0" fontId="1" fillId="0" borderId="0" xfId="0" applyFont="1" applyAlignment="1">
      <alignment horizontal="justify" vertical="center"/>
    </xf>
    <xf numFmtId="0" fontId="4" fillId="3" borderId="0" xfId="4" applyFont="1" applyFill="1" applyBorder="1" applyAlignment="1">
      <alignment vertical="center"/>
    </xf>
    <xf numFmtId="0" fontId="20" fillId="3" borderId="0" xfId="4" applyFont="1" applyFill="1" applyBorder="1" applyAlignment="1">
      <alignment horizontal="right" vertical="center"/>
    </xf>
    <xf numFmtId="166" fontId="15" fillId="3" borderId="0" xfId="13" applyNumberFormat="1" applyFont="1" applyFill="1" applyAlignment="1">
      <alignment horizontal="right" vertical="center"/>
    </xf>
    <xf numFmtId="166" fontId="15" fillId="3" borderId="0" xfId="4" applyNumberFormat="1" applyFont="1" applyFill="1" applyBorder="1" applyAlignment="1">
      <alignment horizontal="right" vertical="center"/>
    </xf>
    <xf numFmtId="9" fontId="13" fillId="3" borderId="0" xfId="8" applyFont="1" applyFill="1" applyBorder="1" applyAlignment="1">
      <alignment horizontal="right" vertical="center"/>
    </xf>
    <xf numFmtId="9" fontId="14" fillId="3" borderId="0" xfId="3" applyFont="1" applyFill="1" applyBorder="1" applyAlignment="1">
      <alignment horizontal="right" vertical="center"/>
    </xf>
    <xf numFmtId="0" fontId="13" fillId="3" borderId="0" xfId="4" applyFont="1" applyFill="1" applyBorder="1" applyAlignment="1">
      <alignment vertical="center"/>
    </xf>
    <xf numFmtId="0" fontId="4" fillId="3" borderId="0" xfId="4" applyFont="1" applyFill="1" applyBorder="1" applyAlignment="1"/>
    <xf numFmtId="0" fontId="4" fillId="3" borderId="0" xfId="4" applyFont="1" applyFill="1" applyBorder="1" applyAlignment="1">
      <alignment vertical="center" wrapText="1"/>
    </xf>
    <xf numFmtId="0" fontId="17" fillId="7" borderId="0" xfId="0" applyFont="1" applyFill="1" applyAlignment="1">
      <alignment vertical="center"/>
    </xf>
    <xf numFmtId="0" fontId="34" fillId="0" borderId="0" xfId="0" applyFont="1" applyAlignment="1">
      <alignment horizontal="justify" vertical="center"/>
    </xf>
    <xf numFmtId="9" fontId="4" fillId="3" borderId="0" xfId="3" applyFont="1" applyFill="1" applyBorder="1" applyAlignment="1">
      <alignment horizontal="right" vertical="center" wrapText="1"/>
    </xf>
    <xf numFmtId="9" fontId="22" fillId="3" borderId="0" xfId="3" applyFont="1" applyFill="1" applyBorder="1" applyAlignment="1">
      <alignment horizontal="right" vertical="center" wrapText="1"/>
    </xf>
    <xf numFmtId="173" fontId="4" fillId="3" borderId="0" xfId="1" applyNumberFormat="1" applyFont="1" applyFill="1" applyBorder="1" applyAlignment="1">
      <alignment horizontal="right" vertical="center" wrapText="1"/>
    </xf>
    <xf numFmtId="37" fontId="15" fillId="3" borderId="0" xfId="4" applyNumberFormat="1" applyFont="1" applyFill="1" applyBorder="1" applyAlignment="1">
      <alignment horizontal="left" vertical="center"/>
    </xf>
    <xf numFmtId="0" fontId="11" fillId="8" borderId="7" xfId="4" applyFont="1" applyFill="1" applyBorder="1" applyAlignment="1">
      <alignment vertical="center"/>
    </xf>
    <xf numFmtId="171" fontId="0" fillId="8" borderId="0" xfId="10" applyNumberFormat="1" applyFont="1" applyFill="1" applyAlignment="1">
      <alignment horizontal="right" vertical="center"/>
    </xf>
    <xf numFmtId="0" fontId="21" fillId="3" borderId="7" xfId="4" applyFont="1" applyFill="1" applyBorder="1" applyAlignment="1">
      <alignment vertical="center"/>
    </xf>
    <xf numFmtId="9" fontId="32" fillId="3" borderId="0" xfId="4" applyNumberFormat="1" applyFont="1" applyFill="1" applyAlignment="1" applyProtection="1">
      <alignment horizontal="right" vertical="center"/>
      <protection locked="0"/>
    </xf>
    <xf numFmtId="169" fontId="32" fillId="3" borderId="0" xfId="1" applyNumberFormat="1" applyFont="1" applyFill="1" applyAlignment="1" applyProtection="1">
      <alignment horizontal="right" vertical="center" wrapText="1"/>
      <protection locked="0"/>
    </xf>
    <xf numFmtId="0" fontId="20" fillId="14" borderId="7" xfId="4" applyFont="1" applyFill="1" applyBorder="1" applyAlignment="1">
      <alignment vertical="center"/>
    </xf>
    <xf numFmtId="169" fontId="14" fillId="14" borderId="0" xfId="4" applyNumberFormat="1" applyFont="1" applyFill="1" applyBorder="1" applyAlignment="1">
      <alignment horizontal="right" vertical="center"/>
    </xf>
    <xf numFmtId="171" fontId="20" fillId="14" borderId="0" xfId="10" applyNumberFormat="1" applyFont="1" applyFill="1" applyBorder="1" applyAlignment="1">
      <alignment horizontal="right" vertical="center"/>
    </xf>
    <xf numFmtId="169" fontId="14" fillId="3" borderId="0" xfId="4" applyNumberFormat="1" applyFont="1" applyFill="1" applyBorder="1" applyAlignment="1">
      <alignment horizontal="right" vertical="center"/>
    </xf>
    <xf numFmtId="37" fontId="4" fillId="3" borderId="0" xfId="13" applyNumberFormat="1" applyFont="1" applyFill="1" applyAlignment="1">
      <alignment horizontal="right" vertical="center" wrapText="1"/>
    </xf>
    <xf numFmtId="9" fontId="22" fillId="0" borderId="0" xfId="8" applyFont="1" applyFill="1" applyAlignment="1" applyProtection="1">
      <alignment horizontal="right" vertical="center" wrapText="1"/>
      <protection locked="0"/>
    </xf>
    <xf numFmtId="0" fontId="4" fillId="0" borderId="0" xfId="4" applyFont="1" applyFill="1" applyAlignment="1">
      <alignment vertical="center"/>
    </xf>
    <xf numFmtId="171" fontId="13" fillId="3" borderId="0" xfId="10" applyNumberFormat="1" applyFont="1" applyFill="1" applyBorder="1" applyAlignment="1">
      <alignment horizontal="right" vertical="center"/>
    </xf>
    <xf numFmtId="0" fontId="37" fillId="15" borderId="7" xfId="4" applyFont="1" applyFill="1" applyBorder="1" applyAlignment="1">
      <alignment vertical="center"/>
    </xf>
    <xf numFmtId="169" fontId="38" fillId="15" borderId="0" xfId="4" applyNumberFormat="1" applyFont="1" applyFill="1" applyBorder="1" applyAlignment="1">
      <alignment horizontal="right" vertical="center"/>
    </xf>
    <xf numFmtId="171" fontId="37" fillId="15" borderId="0" xfId="10" applyNumberFormat="1" applyFont="1" applyFill="1" applyBorder="1" applyAlignment="1">
      <alignment horizontal="right" vertical="center"/>
    </xf>
    <xf numFmtId="9" fontId="14" fillId="3" borderId="0" xfId="10" applyNumberFormat="1" applyFont="1" applyFill="1" applyBorder="1" applyAlignment="1">
      <alignment horizontal="right" vertical="center"/>
    </xf>
    <xf numFmtId="39" fontId="4" fillId="3" borderId="0" xfId="13" applyNumberFormat="1" applyFont="1" applyFill="1" applyBorder="1" applyAlignment="1">
      <alignment horizontal="right" vertical="center" wrapText="1"/>
    </xf>
    <xf numFmtId="168" fontId="22" fillId="3" borderId="0" xfId="1" applyFont="1" applyFill="1" applyBorder="1" applyAlignment="1" applyProtection="1">
      <alignment horizontal="right" vertical="center"/>
      <protection locked="0"/>
    </xf>
    <xf numFmtId="169" fontId="22" fillId="3" borderId="0" xfId="1" applyNumberFormat="1" applyFont="1" applyFill="1" applyBorder="1" applyAlignment="1" applyProtection="1">
      <alignment horizontal="right" vertical="center"/>
      <protection locked="0"/>
    </xf>
    <xf numFmtId="9" fontId="22" fillId="3" borderId="0" xfId="1" applyNumberFormat="1" applyFont="1" applyFill="1" applyBorder="1" applyAlignment="1" applyProtection="1">
      <alignment horizontal="right" vertical="center"/>
      <protection locked="0"/>
    </xf>
    <xf numFmtId="43" fontId="4" fillId="3" borderId="0" xfId="13" applyNumberFormat="1" applyFont="1" applyFill="1" applyBorder="1" applyAlignment="1">
      <alignment horizontal="right" vertical="center" wrapText="1"/>
    </xf>
    <xf numFmtId="43" fontId="22" fillId="3" borderId="0" xfId="9" applyNumberFormat="1" applyFont="1" applyFill="1" applyAlignment="1" applyProtection="1">
      <alignment horizontal="right" vertical="center" wrapText="1"/>
      <protection locked="0"/>
    </xf>
    <xf numFmtId="166" fontId="22" fillId="3" borderId="0" xfId="9" applyNumberFormat="1" applyFont="1" applyFill="1" applyAlignment="1" applyProtection="1">
      <alignment horizontal="right" vertical="center" wrapText="1"/>
      <protection locked="0"/>
    </xf>
    <xf numFmtId="9" fontId="22" fillId="3" borderId="0" xfId="3" applyFont="1" applyFill="1" applyBorder="1" applyAlignment="1" applyProtection="1">
      <alignment horizontal="right" vertical="center"/>
      <protection locked="0"/>
    </xf>
    <xf numFmtId="9" fontId="22" fillId="3" borderId="0" xfId="9" applyNumberFormat="1" applyFont="1" applyFill="1" applyAlignment="1" applyProtection="1">
      <alignment horizontal="right" vertical="center" wrapText="1"/>
      <protection locked="0"/>
    </xf>
    <xf numFmtId="0" fontId="4" fillId="4" borderId="0" xfId="4" applyFont="1" applyFill="1" applyAlignment="1">
      <alignment vertical="center"/>
    </xf>
    <xf numFmtId="37" fontId="4" fillId="4" borderId="0" xfId="13" applyNumberFormat="1" applyFont="1" applyFill="1" applyBorder="1" applyAlignment="1">
      <alignment horizontal="right" vertical="center" wrapText="1"/>
    </xf>
    <xf numFmtId="167" fontId="0" fillId="0" borderId="0" xfId="2" applyNumberFormat="1" applyFont="1"/>
    <xf numFmtId="9" fontId="4" fillId="3" borderId="1" xfId="3" applyFont="1" applyFill="1" applyBorder="1" applyAlignment="1">
      <alignment horizontal="center" vertical="center" wrapText="1"/>
    </xf>
    <xf numFmtId="169" fontId="14" fillId="3" borderId="1" xfId="1" applyNumberFormat="1" applyFont="1" applyFill="1" applyBorder="1" applyAlignment="1">
      <alignment horizontal="center" vertical="center" wrapText="1"/>
    </xf>
    <xf numFmtId="9" fontId="0" fillId="0" borderId="0" xfId="1" applyNumberFormat="1" applyFont="1"/>
    <xf numFmtId="9" fontId="14" fillId="3" borderId="1" xfId="4" applyNumberFormat="1" applyFont="1" applyFill="1" applyBorder="1" applyAlignment="1">
      <alignment horizontal="center" vertical="center" wrapText="1"/>
    </xf>
    <xf numFmtId="9" fontId="0" fillId="0" borderId="0" xfId="3" applyNumberFormat="1" applyFont="1"/>
    <xf numFmtId="9" fontId="22" fillId="0" borderId="0" xfId="10" applyNumberFormat="1" applyFont="1" applyFill="1" applyBorder="1" applyAlignment="1" applyProtection="1">
      <alignment horizontal="right" vertical="center"/>
      <protection locked="0"/>
    </xf>
    <xf numFmtId="3" fontId="21" fillId="3" borderId="0" xfId="4" applyNumberFormat="1" applyFont="1" applyFill="1" applyAlignment="1">
      <alignment horizontal="right" vertical="center" wrapText="1"/>
    </xf>
    <xf numFmtId="172" fontId="0" fillId="0" borderId="0" xfId="9" applyNumberFormat="1" applyFont="1"/>
    <xf numFmtId="172" fontId="14" fillId="3" borderId="1" xfId="4" applyNumberFormat="1" applyFont="1" applyFill="1" applyBorder="1" applyAlignment="1">
      <alignment horizontal="center" vertical="center" wrapText="1"/>
    </xf>
    <xf numFmtId="172" fontId="0" fillId="0" borderId="0" xfId="2" applyNumberFormat="1" applyFont="1"/>
    <xf numFmtId="172" fontId="0" fillId="0" borderId="0" xfId="3" applyNumberFormat="1" applyFont="1"/>
    <xf numFmtId="9" fontId="0" fillId="0" borderId="0" xfId="2" applyNumberFormat="1" applyFont="1"/>
    <xf numFmtId="166" fontId="0" fillId="0" borderId="0" xfId="2" applyNumberFormat="1" applyFont="1"/>
    <xf numFmtId="172" fontId="14" fillId="3" borderId="1" xfId="2" applyNumberFormat="1" applyFont="1" applyFill="1" applyBorder="1" applyAlignment="1">
      <alignment horizontal="center" vertical="center" wrapText="1"/>
    </xf>
    <xf numFmtId="172" fontId="0" fillId="0" borderId="0" xfId="1" applyNumberFormat="1" applyFont="1"/>
    <xf numFmtId="169" fontId="4" fillId="3" borderId="1" xfId="1" applyNumberFormat="1" applyFont="1" applyFill="1" applyBorder="1" applyAlignment="1">
      <alignment horizontal="center" vertical="center" wrapText="1"/>
    </xf>
    <xf numFmtId="170" fontId="0" fillId="0" borderId="0" xfId="3" applyNumberFormat="1" applyFont="1"/>
    <xf numFmtId="170" fontId="4" fillId="3" borderId="1" xfId="3" applyNumberFormat="1" applyFont="1" applyFill="1" applyBorder="1" applyAlignment="1">
      <alignment horizontal="center" vertical="center" wrapText="1"/>
    </xf>
    <xf numFmtId="167" fontId="4" fillId="3" borderId="1" xfId="2" applyNumberFormat="1" applyFont="1" applyFill="1" applyBorder="1" applyAlignment="1">
      <alignment horizontal="center" vertical="center" wrapText="1"/>
    </xf>
    <xf numFmtId="166" fontId="14" fillId="3" borderId="1" xfId="1" applyNumberFormat="1" applyFont="1" applyFill="1" applyBorder="1" applyAlignment="1">
      <alignment horizontal="center" vertical="center" wrapText="1"/>
    </xf>
    <xf numFmtId="172" fontId="4" fillId="3" borderId="1" xfId="3" applyNumberFormat="1" applyFont="1" applyFill="1" applyBorder="1" applyAlignment="1">
      <alignment horizontal="center" vertical="center" wrapText="1"/>
    </xf>
    <xf numFmtId="174" fontId="0" fillId="0" borderId="0" xfId="1" applyNumberFormat="1" applyFont="1"/>
    <xf numFmtId="172" fontId="4" fillId="3" borderId="1" xfId="8" applyNumberFormat="1" applyFont="1" applyFill="1" applyBorder="1" applyAlignment="1">
      <alignment horizontal="center" vertical="center" wrapText="1"/>
    </xf>
    <xf numFmtId="170" fontId="0" fillId="0" borderId="0" xfId="0" applyNumberFormat="1"/>
    <xf numFmtId="165" fontId="0" fillId="0" borderId="0" xfId="2" applyFont="1"/>
    <xf numFmtId="165" fontId="14" fillId="3" borderId="1" xfId="2" applyFont="1" applyFill="1" applyBorder="1" applyAlignment="1">
      <alignment horizontal="center" vertical="center" wrapText="1"/>
    </xf>
    <xf numFmtId="0" fontId="4" fillId="4" borderId="7" xfId="4" applyFont="1" applyFill="1" applyBorder="1" applyAlignment="1">
      <alignment vertical="center"/>
    </xf>
    <xf numFmtId="170" fontId="14" fillId="4" borderId="0" xfId="12" applyNumberFormat="1" applyFont="1" applyFill="1" applyBorder="1" applyAlignment="1">
      <alignment horizontal="right" vertical="center"/>
    </xf>
    <xf numFmtId="9" fontId="14" fillId="3" borderId="0" xfId="3" applyFont="1" applyFill="1" applyBorder="1" applyAlignment="1">
      <alignment horizontal="right" vertical="center" wrapText="1"/>
    </xf>
    <xf numFmtId="9" fontId="22" fillId="4" borderId="0" xfId="9" applyFont="1" applyFill="1" applyAlignment="1" applyProtection="1">
      <alignment horizontal="right" vertical="center" wrapText="1"/>
      <protection locked="0"/>
    </xf>
    <xf numFmtId="171" fontId="15" fillId="3" borderId="0" xfId="10" applyNumberFormat="1" applyFont="1" applyFill="1" applyBorder="1" applyAlignment="1">
      <alignment horizontal="left" vertical="center"/>
    </xf>
    <xf numFmtId="0" fontId="0" fillId="4" borderId="7" xfId="4" applyFont="1" applyFill="1" applyBorder="1" applyAlignment="1">
      <alignment vertical="center"/>
    </xf>
    <xf numFmtId="169" fontId="32" fillId="3" borderId="0" xfId="1" applyNumberFormat="1" applyFont="1" applyFill="1" applyAlignment="1" applyProtection="1">
      <alignment horizontal="right" vertical="center"/>
      <protection locked="0"/>
    </xf>
    <xf numFmtId="9" fontId="21" fillId="3" borderId="0" xfId="3" applyFont="1" applyFill="1" applyAlignment="1">
      <alignment horizontal="right" vertical="center" wrapText="1"/>
    </xf>
    <xf numFmtId="3" fontId="0" fillId="3" borderId="0" xfId="4" applyNumberFormat="1" applyFont="1" applyFill="1" applyAlignment="1">
      <alignment horizontal="right" vertical="center" wrapText="1"/>
    </xf>
    <xf numFmtId="166" fontId="41" fillId="4" borderId="0" xfId="4" applyNumberFormat="1" applyFont="1" applyFill="1" applyAlignment="1">
      <alignment horizontal="right" vertical="center"/>
    </xf>
    <xf numFmtId="9" fontId="0" fillId="3" borderId="0" xfId="8" applyFont="1" applyFill="1" applyAlignment="1">
      <alignment horizontal="right" vertical="center" wrapText="1"/>
    </xf>
    <xf numFmtId="168" fontId="0" fillId="3" borderId="0" xfId="1" applyFont="1" applyFill="1" applyAlignment="1">
      <alignment horizontal="right" vertical="center"/>
    </xf>
    <xf numFmtId="169" fontId="0" fillId="3" borderId="0" xfId="1" applyNumberFormat="1" applyFont="1" applyFill="1" applyAlignment="1">
      <alignment horizontal="right" vertical="center"/>
    </xf>
    <xf numFmtId="0" fontId="21" fillId="6" borderId="0" xfId="4" applyFont="1" applyFill="1" applyAlignment="1">
      <alignment horizontal="right" vertical="center"/>
    </xf>
    <xf numFmtId="171" fontId="18" fillId="3" borderId="0" xfId="10" applyNumberFormat="1" applyFont="1" applyFill="1" applyAlignment="1">
      <alignment horizontal="right" vertical="center"/>
    </xf>
    <xf numFmtId="173" fontId="21" fillId="3" borderId="0" xfId="1" applyNumberFormat="1" applyFont="1" applyFill="1" applyAlignment="1">
      <alignment horizontal="right" vertical="center" wrapText="1"/>
    </xf>
    <xf numFmtId="169" fontId="0" fillId="3" borderId="0" xfId="4" applyNumberFormat="1" applyFont="1" applyFill="1" applyAlignment="1">
      <alignment horizontal="right" vertical="center"/>
    </xf>
    <xf numFmtId="169" fontId="17" fillId="3" borderId="0" xfId="1" applyNumberFormat="1" applyFont="1" applyFill="1" applyAlignment="1">
      <alignment horizontal="right" vertical="center"/>
    </xf>
    <xf numFmtId="169" fontId="17" fillId="3" borderId="0" xfId="10" applyNumberFormat="1" applyFont="1" applyFill="1" applyAlignment="1">
      <alignment horizontal="right" vertical="center"/>
    </xf>
    <xf numFmtId="9" fontId="17" fillId="3" borderId="0" xfId="8" applyFont="1" applyFill="1" applyAlignment="1">
      <alignment horizontal="right" vertical="center"/>
    </xf>
    <xf numFmtId="3" fontId="17" fillId="3" borderId="0" xfId="10" applyNumberFormat="1" applyFont="1" applyFill="1" applyAlignment="1">
      <alignment horizontal="right" vertical="center"/>
    </xf>
    <xf numFmtId="169" fontId="0" fillId="14" borderId="0" xfId="4" applyNumberFormat="1" applyFont="1" applyFill="1" applyAlignment="1">
      <alignment horizontal="right" vertical="center"/>
    </xf>
    <xf numFmtId="169" fontId="21" fillId="6" borderId="0" xfId="4" applyNumberFormat="1" applyFont="1" applyFill="1" applyAlignment="1">
      <alignment horizontal="right" vertical="center"/>
    </xf>
    <xf numFmtId="9" fontId="0" fillId="3" borderId="0" xfId="10" applyNumberFormat="1" applyFont="1" applyFill="1" applyAlignment="1">
      <alignment horizontal="right" vertical="center"/>
    </xf>
    <xf numFmtId="169" fontId="42" fillId="15" borderId="0" xfId="4" applyNumberFormat="1" applyFont="1" applyFill="1" applyAlignment="1">
      <alignment horizontal="right" vertical="center"/>
    </xf>
    <xf numFmtId="9" fontId="0" fillId="3" borderId="0" xfId="8" applyFont="1" applyFill="1" applyAlignment="1">
      <alignment horizontal="right" vertical="center"/>
    </xf>
    <xf numFmtId="9" fontId="0" fillId="4" borderId="0" xfId="8" applyFont="1" applyFill="1" applyAlignment="1">
      <alignment horizontal="right" vertical="center"/>
    </xf>
    <xf numFmtId="169" fontId="21" fillId="4" borderId="0" xfId="4" applyNumberFormat="1" applyFont="1" applyFill="1" applyAlignment="1">
      <alignment horizontal="right" vertical="center" wrapText="1"/>
    </xf>
    <xf numFmtId="169" fontId="0" fillId="4" borderId="0" xfId="1" applyNumberFormat="1" applyFont="1" applyFill="1" applyAlignment="1">
      <alignment horizontal="right" vertical="center"/>
    </xf>
    <xf numFmtId="169" fontId="0" fillId="4" borderId="0" xfId="10" applyNumberFormat="1" applyFont="1" applyFill="1" applyAlignment="1">
      <alignment horizontal="right" vertical="center"/>
    </xf>
    <xf numFmtId="171" fontId="0" fillId="4" borderId="0" xfId="10" applyNumberFormat="1" applyFont="1" applyFill="1" applyAlignment="1">
      <alignment horizontal="right" vertical="center"/>
    </xf>
    <xf numFmtId="9" fontId="0" fillId="4" borderId="0" xfId="8" applyNumberFormat="1" applyFont="1" applyFill="1" applyAlignment="1">
      <alignment horizontal="right" vertical="center"/>
    </xf>
    <xf numFmtId="165" fontId="0" fillId="0" borderId="0" xfId="0" applyNumberFormat="1"/>
    <xf numFmtId="0" fontId="4" fillId="3" borderId="28" xfId="4" applyFont="1" applyFill="1" applyBorder="1" applyAlignment="1">
      <alignment vertical="center"/>
    </xf>
    <xf numFmtId="9" fontId="22" fillId="3" borderId="0" xfId="9" applyFont="1" applyFill="1" applyAlignment="1" applyProtection="1">
      <alignment horizontal="right" vertical="center"/>
      <protection locked="0"/>
    </xf>
    <xf numFmtId="37" fontId="4" fillId="4" borderId="0" xfId="13" applyNumberFormat="1" applyFont="1" applyFill="1" applyAlignment="1">
      <alignment horizontal="right" vertical="center" wrapText="1"/>
    </xf>
    <xf numFmtId="9" fontId="14" fillId="4" borderId="0" xfId="9" applyFont="1" applyFill="1" applyAlignment="1">
      <alignment horizontal="right" vertical="center"/>
    </xf>
    <xf numFmtId="39" fontId="4" fillId="3" borderId="0" xfId="13" applyNumberFormat="1" applyFont="1" applyFill="1" applyAlignment="1">
      <alignment horizontal="right" vertical="center" wrapText="1"/>
    </xf>
    <xf numFmtId="9" fontId="15" fillId="3" borderId="0" xfId="9" applyFont="1" applyFill="1" applyAlignment="1">
      <alignment horizontal="right" vertical="center"/>
    </xf>
    <xf numFmtId="172" fontId="0" fillId="0" borderId="0" xfId="0" applyNumberFormat="1"/>
    <xf numFmtId="0" fontId="20" fillId="4" borderId="21" xfId="4" applyFont="1" applyFill="1" applyBorder="1" applyAlignment="1" applyProtection="1">
      <alignment vertical="center"/>
    </xf>
    <xf numFmtId="169" fontId="31" fillId="4" borderId="21" xfId="1" applyNumberFormat="1" applyFont="1" applyFill="1" applyBorder="1" applyAlignment="1" applyProtection="1">
      <alignment vertical="center" wrapText="1"/>
      <protection locked="0"/>
    </xf>
    <xf numFmtId="169" fontId="14" fillId="4" borderId="21" xfId="1" applyNumberFormat="1" applyFont="1" applyFill="1" applyBorder="1" applyAlignment="1" applyProtection="1">
      <alignment vertical="center" wrapText="1"/>
    </xf>
    <xf numFmtId="169" fontId="14" fillId="4" borderId="22" xfId="1" applyNumberFormat="1" applyFont="1" applyFill="1" applyBorder="1" applyAlignment="1" applyProtection="1">
      <alignment vertical="center" wrapText="1"/>
    </xf>
    <xf numFmtId="0" fontId="27" fillId="7" borderId="13" xfId="14" applyFont="1" applyFill="1" applyBorder="1" applyAlignment="1" applyProtection="1">
      <alignment horizontal="left" wrapText="1"/>
    </xf>
    <xf numFmtId="0" fontId="4" fillId="3" borderId="17" xfId="4" applyFont="1" applyFill="1" applyBorder="1" applyAlignment="1" applyProtection="1">
      <alignment vertical="center"/>
    </xf>
    <xf numFmtId="0" fontId="4" fillId="3" borderId="12" xfId="4" applyFont="1" applyFill="1" applyBorder="1" applyAlignment="1" applyProtection="1">
      <alignment vertical="center"/>
    </xf>
    <xf numFmtId="0" fontId="0" fillId="4" borderId="0" xfId="0" applyFill="1" applyProtection="1"/>
    <xf numFmtId="0" fontId="20" fillId="4" borderId="0" xfId="4" applyFont="1" applyFill="1" applyAlignment="1" applyProtection="1">
      <alignment vertical="center"/>
    </xf>
    <xf numFmtId="0" fontId="4" fillId="4" borderId="0" xfId="4" applyFont="1" applyFill="1" applyAlignment="1" applyProtection="1">
      <alignment vertical="center" wrapText="1"/>
    </xf>
    <xf numFmtId="9" fontId="20" fillId="4" borderId="0" xfId="8" applyFont="1" applyFill="1" applyAlignment="1" applyProtection="1">
      <alignment vertical="center" wrapText="1"/>
    </xf>
    <xf numFmtId="0" fontId="14" fillId="4" borderId="0" xfId="4" applyFont="1" applyFill="1" applyAlignment="1" applyProtection="1">
      <alignment vertical="center"/>
    </xf>
    <xf numFmtId="166" fontId="4" fillId="4" borderId="0" xfId="8" applyNumberFormat="1" applyFont="1" applyFill="1" applyAlignment="1" applyProtection="1">
      <alignment vertical="center" wrapText="1"/>
    </xf>
    <xf numFmtId="169" fontId="14" fillId="4" borderId="0" xfId="1" applyNumberFormat="1" applyFont="1" applyFill="1" applyAlignment="1" applyProtection="1">
      <alignment vertical="center" wrapText="1"/>
    </xf>
    <xf numFmtId="166" fontId="4" fillId="4" borderId="0" xfId="13" applyNumberFormat="1" applyFont="1" applyFill="1" applyAlignment="1" applyProtection="1">
      <alignment vertical="center" wrapText="1"/>
    </xf>
    <xf numFmtId="9" fontId="4" fillId="4" borderId="0" xfId="8" applyFont="1" applyFill="1" applyAlignment="1" applyProtection="1">
      <alignment vertical="center" wrapText="1"/>
    </xf>
    <xf numFmtId="172" fontId="30" fillId="4" borderId="0" xfId="13" applyNumberFormat="1" applyFont="1" applyFill="1" applyAlignment="1" applyProtection="1">
      <alignment vertical="center" wrapText="1"/>
    </xf>
    <xf numFmtId="166" fontId="4" fillId="4" borderId="0" xfId="13" applyNumberFormat="1" applyFont="1" applyFill="1" applyAlignment="1" applyProtection="1">
      <alignment horizontal="center" vertical="center" wrapText="1"/>
    </xf>
    <xf numFmtId="0" fontId="14" fillId="4" borderId="23" xfId="4" applyFont="1" applyFill="1" applyBorder="1" applyAlignment="1" applyProtection="1">
      <alignment vertical="center" wrapText="1"/>
    </xf>
    <xf numFmtId="0" fontId="14" fillId="4" borderId="27" xfId="4" applyFont="1" applyFill="1" applyBorder="1" applyAlignment="1" applyProtection="1">
      <alignment vertical="center" wrapText="1"/>
    </xf>
    <xf numFmtId="165" fontId="2" fillId="4" borderId="21" xfId="11" applyFont="1" applyFill="1" applyBorder="1" applyAlignment="1" applyProtection="1">
      <alignment vertical="center"/>
    </xf>
    <xf numFmtId="165" fontId="2" fillId="4" borderId="26" xfId="11" applyFont="1" applyFill="1" applyBorder="1" applyAlignment="1" applyProtection="1">
      <alignment vertical="center"/>
    </xf>
    <xf numFmtId="165" fontId="31" fillId="4" borderId="21" xfId="11" applyNumberFormat="1" applyFont="1" applyFill="1" applyBorder="1" applyAlignment="1" applyProtection="1">
      <alignment vertical="center"/>
      <protection locked="0"/>
    </xf>
    <xf numFmtId="165" fontId="35" fillId="4" borderId="21" xfId="11" applyFont="1" applyFill="1" applyBorder="1" applyAlignment="1" applyProtection="1">
      <alignment vertical="center"/>
      <protection locked="0"/>
    </xf>
    <xf numFmtId="165" fontId="31" fillId="4" borderId="25" xfId="11" applyNumberFormat="1" applyFont="1" applyFill="1" applyBorder="1" applyAlignment="1" applyProtection="1">
      <alignment vertical="center"/>
      <protection locked="0"/>
    </xf>
    <xf numFmtId="165" fontId="35" fillId="4" borderId="26" xfId="11" applyFont="1" applyFill="1" applyBorder="1" applyAlignment="1" applyProtection="1">
      <alignment vertical="center"/>
      <protection locked="0"/>
    </xf>
    <xf numFmtId="0" fontId="29" fillId="10" borderId="0" xfId="4" applyFont="1" applyFill="1" applyAlignment="1" applyProtection="1">
      <alignment vertical="center"/>
    </xf>
    <xf numFmtId="0" fontId="4" fillId="10" borderId="0" xfId="4" applyFont="1" applyFill="1" applyAlignment="1" applyProtection="1">
      <alignment vertical="center" wrapText="1"/>
    </xf>
    <xf numFmtId="0" fontId="0" fillId="3" borderId="0" xfId="0" applyFill="1" applyProtection="1"/>
    <xf numFmtId="0" fontId="26" fillId="7" borderId="0" xfId="14" applyFont="1" applyFill="1" applyBorder="1" applyAlignment="1" applyProtection="1">
      <alignment horizontal="left" wrapText="1"/>
    </xf>
    <xf numFmtId="0" fontId="11" fillId="3" borderId="1" xfId="0" applyFont="1" applyFill="1" applyBorder="1" applyProtection="1"/>
    <xf numFmtId="0" fontId="36" fillId="7" borderId="1" xfId="14" applyFont="1" applyFill="1" applyBorder="1" applyAlignment="1" applyProtection="1">
      <alignment horizontal="left" wrapText="1"/>
    </xf>
    <xf numFmtId="0" fontId="45" fillId="7" borderId="0" xfId="14" applyFont="1" applyFill="1" applyBorder="1" applyAlignment="1" applyProtection="1">
      <alignment horizontal="left" wrapText="1"/>
    </xf>
    <xf numFmtId="172" fontId="0" fillId="3" borderId="1" xfId="0" applyNumberFormat="1" applyFill="1" applyBorder="1" applyProtection="1"/>
    <xf numFmtId="0" fontId="44" fillId="3" borderId="0" xfId="0" applyFont="1" applyFill="1" applyProtection="1"/>
    <xf numFmtId="0" fontId="4" fillId="3" borderId="0" xfId="4" applyFont="1" applyFill="1" applyAlignment="1" applyProtection="1">
      <alignment vertical="center"/>
    </xf>
    <xf numFmtId="0" fontId="4" fillId="3" borderId="0" xfId="4" applyFont="1" applyFill="1" applyAlignment="1" applyProtection="1">
      <alignment vertical="center" wrapText="1"/>
    </xf>
    <xf numFmtId="0" fontId="13" fillId="11" borderId="0" xfId="4" applyFont="1" applyFill="1" applyAlignment="1" applyProtection="1">
      <alignment vertical="center" wrapText="1"/>
    </xf>
    <xf numFmtId="0" fontId="4" fillId="11" borderId="0" xfId="4" applyFont="1" applyFill="1" applyAlignment="1" applyProtection="1">
      <alignment vertical="center" wrapText="1"/>
    </xf>
    <xf numFmtId="0" fontId="0" fillId="3" borderId="0" xfId="4" applyFont="1" applyFill="1" applyAlignment="1" applyProtection="1">
      <alignment vertical="center"/>
    </xf>
    <xf numFmtId="9" fontId="32" fillId="3" borderId="0" xfId="4" applyNumberFormat="1" applyFont="1" applyFill="1" applyAlignment="1" applyProtection="1">
      <alignment horizontal="right" vertical="center"/>
    </xf>
    <xf numFmtId="171" fontId="0" fillId="3" borderId="0" xfId="10" applyNumberFormat="1" applyFont="1" applyFill="1" applyAlignment="1" applyProtection="1">
      <alignment horizontal="right" vertical="center"/>
    </xf>
    <xf numFmtId="9" fontId="14" fillId="3" borderId="0" xfId="9" applyFont="1" applyFill="1" applyAlignment="1" applyProtection="1">
      <alignment horizontal="right" vertical="center"/>
    </xf>
    <xf numFmtId="9" fontId="15" fillId="3" borderId="0" xfId="9" applyFont="1" applyFill="1" applyAlignment="1" applyProtection="1">
      <alignment horizontal="right" vertical="center" wrapText="1"/>
    </xf>
    <xf numFmtId="0" fontId="11" fillId="8" borderId="7" xfId="4" applyFont="1" applyFill="1" applyBorder="1" applyAlignment="1" applyProtection="1">
      <alignment vertical="center"/>
    </xf>
    <xf numFmtId="0" fontId="4" fillId="11" borderId="0" xfId="4" applyFont="1" applyFill="1" applyAlignment="1" applyProtection="1">
      <alignment horizontal="right" vertical="center"/>
    </xf>
    <xf numFmtId="0" fontId="17" fillId="4" borderId="0" xfId="4" applyFont="1" applyFill="1" applyAlignment="1" applyProtection="1">
      <alignment vertical="center"/>
    </xf>
    <xf numFmtId="0" fontId="4" fillId="0" borderId="0" xfId="4" applyFont="1" applyFill="1" applyAlignment="1" applyProtection="1">
      <alignment vertical="center"/>
    </xf>
    <xf numFmtId="0" fontId="4" fillId="4" borderId="0" xfId="4" applyFont="1" applyFill="1" applyAlignment="1" applyProtection="1">
      <alignment vertical="center"/>
    </xf>
    <xf numFmtId="0" fontId="13" fillId="11" borderId="0" xfId="4" applyFont="1" applyFill="1" applyAlignment="1" applyProtection="1">
      <alignment vertical="center"/>
    </xf>
    <xf numFmtId="171" fontId="0" fillId="8" borderId="0" xfId="10" applyNumberFormat="1" applyFont="1" applyFill="1" applyAlignment="1" applyProtection="1">
      <alignment horizontal="right" vertical="center"/>
    </xf>
    <xf numFmtId="0" fontId="14" fillId="3" borderId="0" xfId="4" applyFont="1" applyFill="1" applyBorder="1" applyAlignment="1" applyProtection="1">
      <alignment vertical="center"/>
    </xf>
    <xf numFmtId="169" fontId="0" fillId="3" borderId="0" xfId="0" applyNumberFormat="1" applyFill="1" applyProtection="1"/>
    <xf numFmtId="0" fontId="21" fillId="3" borderId="7" xfId="4" applyFont="1" applyFill="1" applyBorder="1" applyAlignment="1" applyProtection="1">
      <alignment vertical="center"/>
    </xf>
    <xf numFmtId="9" fontId="22" fillId="3" borderId="0" xfId="8" applyFont="1" applyFill="1" applyAlignment="1" applyProtection="1">
      <alignment horizontal="right" vertical="center" wrapText="1"/>
    </xf>
    <xf numFmtId="10" fontId="4" fillId="3" borderId="0" xfId="8" applyNumberFormat="1" applyFont="1" applyFill="1" applyAlignment="1" applyProtection="1">
      <alignment vertical="center" wrapText="1"/>
    </xf>
    <xf numFmtId="10" fontId="4" fillId="3" borderId="0" xfId="8" applyNumberFormat="1" applyFont="1" applyFill="1" applyAlignment="1" applyProtection="1">
      <alignment vertical="center"/>
    </xf>
    <xf numFmtId="166" fontId="22" fillId="3" borderId="0" xfId="8" applyNumberFormat="1" applyFont="1" applyFill="1" applyAlignment="1" applyProtection="1">
      <alignment horizontal="right" vertical="center" wrapText="1"/>
    </xf>
    <xf numFmtId="165" fontId="14" fillId="4" borderId="21" xfId="11" applyNumberFormat="1" applyFont="1" applyFill="1" applyBorder="1" applyAlignment="1" applyProtection="1">
      <alignment vertical="center"/>
    </xf>
    <xf numFmtId="174" fontId="14" fillId="4" borderId="22" xfId="13" applyNumberFormat="1" applyFont="1" applyFill="1" applyBorder="1" applyAlignment="1" applyProtection="1">
      <alignment vertical="center" wrapText="1"/>
    </xf>
    <xf numFmtId="0" fontId="14" fillId="4" borderId="24" xfId="4" applyFont="1" applyFill="1" applyBorder="1" applyAlignment="1" applyProtection="1">
      <alignment vertical="center" wrapText="1"/>
    </xf>
    <xf numFmtId="165" fontId="31" fillId="4" borderId="22" xfId="11" applyNumberFormat="1" applyFont="1" applyFill="1" applyBorder="1" applyAlignment="1" applyProtection="1">
      <alignment vertical="center"/>
      <protection locked="0"/>
    </xf>
    <xf numFmtId="169" fontId="31" fillId="4" borderId="22" xfId="1" applyNumberFormat="1" applyFont="1" applyFill="1" applyBorder="1" applyAlignment="1" applyProtection="1">
      <alignment vertical="center" wrapText="1"/>
      <protection locked="0"/>
    </xf>
    <xf numFmtId="0" fontId="28" fillId="3" borderId="0" xfId="4" applyFont="1" applyFill="1" applyAlignment="1" applyProtection="1">
      <alignment vertical="center"/>
    </xf>
    <xf numFmtId="166" fontId="4" fillId="3" borderId="0" xfId="13" applyNumberFormat="1" applyFont="1" applyFill="1" applyAlignment="1" applyProtection="1">
      <alignment vertical="center"/>
    </xf>
    <xf numFmtId="0" fontId="4" fillId="3" borderId="0" xfId="4" applyFont="1" applyFill="1" applyBorder="1" applyAlignment="1" applyProtection="1">
      <alignment vertical="center"/>
    </xf>
    <xf numFmtId="0" fontId="22" fillId="7" borderId="0" xfId="14" applyFont="1" applyFill="1" applyBorder="1" applyAlignment="1" applyProtection="1">
      <alignment horizontal="left" wrapText="1"/>
    </xf>
    <xf numFmtId="0" fontId="12" fillId="3" borderId="0" xfId="4" applyFont="1" applyFill="1" applyAlignment="1" applyProtection="1">
      <alignment vertical="top"/>
    </xf>
    <xf numFmtId="37" fontId="14" fillId="3" borderId="0" xfId="4" applyNumberFormat="1" applyFont="1" applyFill="1" applyAlignment="1" applyProtection="1">
      <alignment vertical="center" wrapText="1"/>
    </xf>
    <xf numFmtId="0" fontId="4" fillId="3" borderId="16" xfId="4" applyFont="1" applyFill="1" applyBorder="1" applyAlignment="1" applyProtection="1">
      <alignment vertical="center" wrapText="1"/>
    </xf>
    <xf numFmtId="172" fontId="4" fillId="3" borderId="15" xfId="13" applyNumberFormat="1" applyFont="1" applyFill="1" applyBorder="1" applyAlignment="1" applyProtection="1">
      <alignment vertical="center" wrapText="1"/>
    </xf>
    <xf numFmtId="172" fontId="4" fillId="3" borderId="0" xfId="13" applyNumberFormat="1" applyFont="1" applyFill="1" applyBorder="1" applyAlignment="1" applyProtection="1">
      <alignment vertical="center" wrapText="1"/>
    </xf>
    <xf numFmtId="0" fontId="22" fillId="3" borderId="0" xfId="4" applyFont="1" applyFill="1" applyAlignment="1" applyProtection="1">
      <alignment vertical="center"/>
    </xf>
    <xf numFmtId="3" fontId="4" fillId="3" borderId="0" xfId="4" applyNumberFormat="1" applyFont="1" applyFill="1" applyAlignment="1" applyProtection="1">
      <alignment vertical="center" wrapText="1"/>
    </xf>
    <xf numFmtId="166" fontId="4" fillId="3" borderId="0" xfId="13" applyNumberFormat="1" applyFont="1" applyFill="1" applyAlignment="1" applyProtection="1">
      <alignment vertical="center" wrapText="1"/>
    </xf>
    <xf numFmtId="0" fontId="25" fillId="9" borderId="14" xfId="4" applyFont="1" applyFill="1" applyBorder="1" applyAlignment="1" applyProtection="1">
      <alignment vertical="center"/>
    </xf>
    <xf numFmtId="0" fontId="25" fillId="9" borderId="4" xfId="4" applyFont="1" applyFill="1" applyBorder="1" applyAlignment="1" applyProtection="1">
      <alignment horizontal="right" vertical="center"/>
    </xf>
    <xf numFmtId="0" fontId="25" fillId="9" borderId="0" xfId="4" applyFont="1" applyFill="1" applyBorder="1" applyAlignment="1" applyProtection="1">
      <alignment horizontal="right" vertical="center"/>
    </xf>
    <xf numFmtId="0" fontId="25" fillId="3" borderId="0" xfId="4" applyFont="1" applyFill="1" applyBorder="1" applyAlignment="1" applyProtection="1">
      <alignment horizontal="right" vertical="center"/>
    </xf>
    <xf numFmtId="0" fontId="13" fillId="3" borderId="0" xfId="4" applyFont="1" applyFill="1" applyAlignment="1" applyProtection="1">
      <alignment vertical="center"/>
    </xf>
    <xf numFmtId="0" fontId="20" fillId="8" borderId="7" xfId="4" applyFont="1" applyFill="1" applyBorder="1" applyAlignment="1" applyProtection="1">
      <alignment vertical="center"/>
    </xf>
    <xf numFmtId="0" fontId="20" fillId="8" borderId="0" xfId="4" applyFont="1" applyFill="1" applyBorder="1" applyAlignment="1" applyProtection="1">
      <alignment horizontal="right" vertical="center"/>
    </xf>
    <xf numFmtId="0" fontId="20" fillId="3" borderId="0" xfId="4" applyFont="1" applyFill="1" applyBorder="1" applyAlignment="1" applyProtection="1">
      <alignment horizontal="right" vertical="center"/>
    </xf>
    <xf numFmtId="0" fontId="4" fillId="3" borderId="13" xfId="4" applyFont="1" applyFill="1" applyBorder="1" applyAlignment="1" applyProtection="1">
      <alignment horizontal="center" vertical="center" wrapText="1"/>
    </xf>
    <xf numFmtId="0" fontId="4" fillId="3" borderId="12" xfId="4" applyFont="1" applyFill="1" applyBorder="1" applyAlignment="1" applyProtection="1">
      <alignment horizontal="center" vertical="center" wrapText="1"/>
    </xf>
    <xf numFmtId="0" fontId="4" fillId="3" borderId="0" xfId="4" applyFont="1" applyFill="1" applyBorder="1" applyAlignment="1" applyProtection="1">
      <alignment horizontal="center" vertical="center" wrapText="1"/>
    </xf>
    <xf numFmtId="0" fontId="14" fillId="4" borderId="0" xfId="4" applyFont="1" applyFill="1" applyBorder="1" applyAlignment="1" applyProtection="1">
      <alignment vertical="center"/>
    </xf>
    <xf numFmtId="171" fontId="14" fillId="3" borderId="0" xfId="10" applyNumberFormat="1" applyFont="1" applyFill="1" applyBorder="1" applyAlignment="1" applyProtection="1">
      <alignment horizontal="right" vertical="center"/>
    </xf>
    <xf numFmtId="9" fontId="22" fillId="3" borderId="0" xfId="10" applyNumberFormat="1" applyFont="1" applyFill="1" applyBorder="1" applyAlignment="1" applyProtection="1">
      <alignment horizontal="right" vertical="center"/>
    </xf>
    <xf numFmtId="9" fontId="22" fillId="3" borderId="0" xfId="9" applyFont="1" applyFill="1" applyBorder="1" applyAlignment="1" applyProtection="1">
      <alignment horizontal="right" vertical="center"/>
    </xf>
    <xf numFmtId="9" fontId="24" fillId="3" borderId="11" xfId="10" applyNumberFormat="1" applyFont="1" applyFill="1" applyBorder="1" applyAlignment="1" applyProtection="1">
      <alignment vertical="center"/>
    </xf>
    <xf numFmtId="9" fontId="24" fillId="3" borderId="10" xfId="10" applyNumberFormat="1" applyFont="1" applyFill="1" applyBorder="1" applyAlignment="1" applyProtection="1">
      <alignment vertical="center"/>
    </xf>
    <xf numFmtId="9" fontId="24" fillId="3" borderId="0" xfId="10" applyNumberFormat="1" applyFont="1" applyFill="1" applyBorder="1" applyAlignment="1" applyProtection="1">
      <alignment vertical="center"/>
    </xf>
    <xf numFmtId="0" fontId="14" fillId="3" borderId="0" xfId="4" applyFont="1" applyFill="1" applyAlignment="1" applyProtection="1">
      <alignment vertical="center"/>
    </xf>
    <xf numFmtId="0" fontId="14" fillId="3" borderId="0" xfId="4" applyFont="1" applyFill="1" applyAlignment="1" applyProtection="1">
      <alignment vertical="center" wrapText="1"/>
    </xf>
    <xf numFmtId="0" fontId="14" fillId="4" borderId="7" xfId="4" applyFont="1" applyFill="1" applyBorder="1" applyAlignment="1" applyProtection="1">
      <alignment vertical="center"/>
    </xf>
    <xf numFmtId="167" fontId="22" fillId="3" borderId="0" xfId="2" applyNumberFormat="1" applyFont="1" applyFill="1" applyBorder="1" applyAlignment="1" applyProtection="1">
      <alignment horizontal="right" vertical="center"/>
    </xf>
    <xf numFmtId="172" fontId="22" fillId="3" borderId="0" xfId="10" applyNumberFormat="1" applyFont="1" applyFill="1" applyBorder="1" applyAlignment="1" applyProtection="1">
      <alignment horizontal="right" vertical="center"/>
    </xf>
    <xf numFmtId="169" fontId="24" fillId="3" borderId="11" xfId="1" applyNumberFormat="1" applyFont="1" applyFill="1" applyBorder="1" applyAlignment="1" applyProtection="1">
      <alignment vertical="center"/>
    </xf>
    <xf numFmtId="169" fontId="24" fillId="3" borderId="10" xfId="1" applyNumberFormat="1" applyFont="1" applyFill="1" applyBorder="1" applyAlignment="1" applyProtection="1">
      <alignment vertical="center"/>
    </xf>
    <xf numFmtId="172" fontId="24" fillId="3" borderId="0" xfId="10" applyNumberFormat="1" applyFont="1" applyFill="1" applyBorder="1" applyAlignment="1" applyProtection="1">
      <alignment vertical="center"/>
    </xf>
    <xf numFmtId="9" fontId="14" fillId="3" borderId="11" xfId="3" applyFont="1" applyFill="1" applyBorder="1" applyAlignment="1" applyProtection="1">
      <alignment vertical="center"/>
    </xf>
    <xf numFmtId="9" fontId="14" fillId="3" borderId="10" xfId="4" applyNumberFormat="1" applyFont="1" applyFill="1" applyBorder="1" applyAlignment="1" applyProtection="1">
      <alignment vertical="center" wrapText="1"/>
    </xf>
    <xf numFmtId="0" fontId="0" fillId="4" borderId="0" xfId="4" applyFont="1" applyFill="1" applyAlignment="1" applyProtection="1">
      <alignment vertical="center"/>
    </xf>
    <xf numFmtId="9" fontId="14" fillId="3" borderId="11" xfId="4" applyNumberFormat="1" applyFont="1" applyFill="1" applyBorder="1" applyAlignment="1" applyProtection="1">
      <alignment vertical="center"/>
    </xf>
    <xf numFmtId="10" fontId="4" fillId="4" borderId="0" xfId="8" applyNumberFormat="1" applyFont="1" applyFill="1" applyAlignment="1" applyProtection="1">
      <alignment vertical="center" wrapText="1"/>
    </xf>
    <xf numFmtId="9" fontId="24" fillId="3" borderId="11" xfId="8" applyFont="1" applyFill="1" applyBorder="1" applyAlignment="1" applyProtection="1">
      <alignment vertical="center" wrapText="1"/>
    </xf>
    <xf numFmtId="9" fontId="24" fillId="3" borderId="10" xfId="8" applyFont="1" applyFill="1" applyBorder="1" applyAlignment="1" applyProtection="1">
      <alignment vertical="center" wrapText="1"/>
    </xf>
    <xf numFmtId="9" fontId="24" fillId="3" borderId="0" xfId="8" applyFont="1" applyFill="1" applyBorder="1" applyAlignment="1" applyProtection="1">
      <alignment vertical="center" wrapText="1"/>
    </xf>
    <xf numFmtId="166" fontId="4" fillId="3" borderId="11" xfId="13" applyNumberFormat="1" applyFont="1" applyFill="1" applyBorder="1" applyAlignment="1" applyProtection="1">
      <alignment vertical="center"/>
    </xf>
    <xf numFmtId="166" fontId="4" fillId="3" borderId="10" xfId="13" applyNumberFormat="1" applyFont="1" applyFill="1" applyBorder="1" applyAlignment="1" applyProtection="1">
      <alignment vertical="center" wrapText="1"/>
    </xf>
    <xf numFmtId="0" fontId="4" fillId="3" borderId="7" xfId="4" applyFont="1" applyFill="1" applyBorder="1" applyAlignment="1" applyProtection="1">
      <alignment vertical="center"/>
    </xf>
    <xf numFmtId="0" fontId="4" fillId="3" borderId="0" xfId="4" applyFont="1" applyFill="1" applyBorder="1" applyAlignment="1" applyProtection="1">
      <alignment horizontal="right" vertical="center"/>
    </xf>
    <xf numFmtId="9" fontId="24" fillId="3" borderId="0" xfId="9" applyFont="1" applyFill="1" applyBorder="1" applyAlignment="1" applyProtection="1">
      <alignment vertical="center"/>
    </xf>
    <xf numFmtId="9" fontId="24" fillId="3" borderId="9" xfId="9" applyFont="1" applyFill="1" applyBorder="1" applyAlignment="1" applyProtection="1">
      <alignment vertical="center"/>
    </xf>
    <xf numFmtId="9" fontId="24" fillId="3" borderId="8" xfId="9" applyFont="1" applyFill="1" applyBorder="1" applyAlignment="1" applyProtection="1">
      <alignment vertical="center"/>
    </xf>
    <xf numFmtId="171" fontId="22" fillId="3" borderId="0" xfId="10" applyNumberFormat="1" applyFont="1" applyFill="1" applyBorder="1" applyAlignment="1" applyProtection="1">
      <alignment horizontal="right" vertical="center"/>
    </xf>
    <xf numFmtId="0" fontId="21" fillId="3" borderId="0" xfId="4" applyFont="1" applyFill="1" applyAlignment="1" applyProtection="1">
      <alignment vertical="center"/>
    </xf>
    <xf numFmtId="3" fontId="17" fillId="7" borderId="0" xfId="0" applyNumberFormat="1" applyFont="1" applyFill="1" applyAlignment="1" applyProtection="1">
      <alignment horizontal="right" vertical="center"/>
    </xf>
    <xf numFmtId="171" fontId="14" fillId="8" borderId="0" xfId="10" applyNumberFormat="1" applyFont="1" applyFill="1" applyBorder="1" applyAlignment="1" applyProtection="1">
      <alignment horizontal="right" vertical="center"/>
    </xf>
    <xf numFmtId="171" fontId="22" fillId="8" borderId="0" xfId="10" applyNumberFormat="1" applyFont="1" applyFill="1" applyBorder="1" applyAlignment="1" applyProtection="1">
      <alignment horizontal="right" vertical="center"/>
    </xf>
    <xf numFmtId="0" fontId="14" fillId="3" borderId="7" xfId="4" applyFont="1" applyFill="1" applyBorder="1" applyAlignment="1" applyProtection="1">
      <alignment vertical="center"/>
    </xf>
    <xf numFmtId="0" fontId="14" fillId="0" borderId="0" xfId="4" applyFont="1" applyFill="1" applyAlignment="1" applyProtection="1">
      <alignment vertical="center"/>
    </xf>
    <xf numFmtId="9" fontId="14" fillId="3" borderId="0" xfId="3" applyFont="1" applyFill="1" applyAlignment="1" applyProtection="1">
      <alignment vertical="center"/>
    </xf>
    <xf numFmtId="0" fontId="17" fillId="7" borderId="0" xfId="0" applyFont="1" applyFill="1" applyAlignment="1" applyProtection="1">
      <alignment vertical="center"/>
    </xf>
    <xf numFmtId="9" fontId="14" fillId="3" borderId="0" xfId="3" applyNumberFormat="1" applyFont="1" applyFill="1" applyAlignment="1" applyProtection="1">
      <alignment vertical="center"/>
    </xf>
    <xf numFmtId="170" fontId="14" fillId="3" borderId="0" xfId="3" applyNumberFormat="1" applyFont="1" applyFill="1" applyAlignment="1" applyProtection="1">
      <alignment vertical="center"/>
    </xf>
    <xf numFmtId="0" fontId="23" fillId="8" borderId="0" xfId="4" applyFont="1" applyFill="1" applyBorder="1" applyAlignment="1" applyProtection="1">
      <alignment horizontal="right" vertical="center"/>
    </xf>
    <xf numFmtId="0" fontId="4" fillId="8" borderId="0" xfId="4" applyFont="1" applyFill="1" applyBorder="1" applyAlignment="1" applyProtection="1">
      <alignment horizontal="right" vertical="center" wrapText="1"/>
    </xf>
    <xf numFmtId="0" fontId="4" fillId="3" borderId="0" xfId="4" applyFont="1" applyFill="1" applyBorder="1" applyAlignment="1" applyProtection="1">
      <alignment horizontal="right" vertical="center" wrapText="1"/>
    </xf>
    <xf numFmtId="37" fontId="4" fillId="3" borderId="0" xfId="13" applyNumberFormat="1" applyFont="1" applyFill="1" applyBorder="1" applyAlignment="1" applyProtection="1">
      <alignment horizontal="right" vertical="center" wrapText="1"/>
    </xf>
    <xf numFmtId="37" fontId="4" fillId="4" borderId="0" xfId="13" applyNumberFormat="1" applyFont="1" applyFill="1" applyBorder="1" applyAlignment="1" applyProtection="1">
      <alignment horizontal="right" vertical="center" wrapText="1"/>
    </xf>
    <xf numFmtId="37" fontId="22" fillId="3" borderId="0" xfId="4" applyNumberFormat="1" applyFont="1" applyFill="1" applyBorder="1" applyAlignment="1" applyProtection="1">
      <alignment horizontal="right" vertical="center" wrapText="1"/>
    </xf>
    <xf numFmtId="37" fontId="15" fillId="3" borderId="0" xfId="4" applyNumberFormat="1" applyFont="1" applyFill="1" applyBorder="1" applyAlignment="1" applyProtection="1">
      <alignment horizontal="right" vertical="center" wrapText="1"/>
    </xf>
    <xf numFmtId="169" fontId="4" fillId="3" borderId="0" xfId="4" applyNumberFormat="1" applyFont="1" applyFill="1" applyBorder="1" applyAlignment="1" applyProtection="1">
      <alignment horizontal="right" vertical="center" wrapText="1"/>
    </xf>
    <xf numFmtId="169" fontId="4" fillId="4" borderId="0" xfId="4" applyNumberFormat="1" applyFont="1" applyFill="1" applyBorder="1" applyAlignment="1" applyProtection="1">
      <alignment horizontal="right" vertical="center" wrapText="1"/>
    </xf>
    <xf numFmtId="37" fontId="14" fillId="3" borderId="0" xfId="4" applyNumberFormat="1" applyFont="1" applyFill="1" applyBorder="1" applyAlignment="1" applyProtection="1">
      <alignment horizontal="right" vertical="center" wrapText="1"/>
    </xf>
    <xf numFmtId="171" fontId="14" fillId="4" borderId="0" xfId="10" applyNumberFormat="1" applyFont="1" applyFill="1" applyBorder="1" applyAlignment="1" applyProtection="1">
      <alignment horizontal="right" vertical="center"/>
    </xf>
    <xf numFmtId="171" fontId="20" fillId="3" borderId="0" xfId="10" applyNumberFormat="1" applyFont="1" applyFill="1" applyBorder="1" applyAlignment="1" applyProtection="1">
      <alignment horizontal="right" vertical="center"/>
    </xf>
    <xf numFmtId="0" fontId="43" fillId="3" borderId="7" xfId="4" applyFont="1" applyFill="1" applyBorder="1" applyAlignment="1" applyProtection="1">
      <alignment vertical="center"/>
    </xf>
    <xf numFmtId="171" fontId="43" fillId="4" borderId="0" xfId="10" applyNumberFormat="1" applyFont="1" applyFill="1" applyBorder="1" applyAlignment="1" applyProtection="1">
      <alignment horizontal="right" vertical="center"/>
    </xf>
    <xf numFmtId="169" fontId="14" fillId="3" borderId="0" xfId="1" applyNumberFormat="1" applyFont="1" applyFill="1" applyBorder="1" applyAlignment="1" applyProtection="1">
      <alignment horizontal="right" vertical="center"/>
    </xf>
    <xf numFmtId="169" fontId="14" fillId="4" borderId="0" xfId="10" applyNumberFormat="1" applyFont="1" applyFill="1" applyBorder="1" applyAlignment="1" applyProtection="1">
      <alignment horizontal="right" vertical="center"/>
    </xf>
    <xf numFmtId="169" fontId="14" fillId="3" borderId="0" xfId="10" applyNumberFormat="1" applyFont="1" applyFill="1" applyBorder="1" applyAlignment="1" applyProtection="1">
      <alignment horizontal="right" vertical="center"/>
    </xf>
    <xf numFmtId="169" fontId="14" fillId="4" borderId="0" xfId="1" applyNumberFormat="1" applyFont="1" applyFill="1" applyBorder="1" applyAlignment="1" applyProtection="1">
      <alignment horizontal="right" vertical="center"/>
    </xf>
    <xf numFmtId="169" fontId="4" fillId="3" borderId="0" xfId="4" applyNumberFormat="1" applyFont="1" applyFill="1" applyAlignment="1" applyProtection="1">
      <alignment horizontal="right" vertical="center" wrapText="1"/>
    </xf>
    <xf numFmtId="169" fontId="4" fillId="4" borderId="0" xfId="4" applyNumberFormat="1" applyFont="1" applyFill="1" applyAlignment="1" applyProtection="1">
      <alignment horizontal="right" vertical="center" wrapText="1"/>
    </xf>
    <xf numFmtId="169" fontId="21" fillId="3" borderId="0" xfId="4" applyNumberFormat="1" applyFont="1" applyFill="1" applyAlignment="1" applyProtection="1">
      <alignment horizontal="right" vertical="center" wrapText="1"/>
    </xf>
    <xf numFmtId="9" fontId="14" fillId="3" borderId="0" xfId="8" applyNumberFormat="1" applyFont="1" applyFill="1" applyBorder="1" applyAlignment="1" applyProtection="1">
      <alignment horizontal="right" vertical="center"/>
    </xf>
    <xf numFmtId="9" fontId="14" fillId="0" borderId="0" xfId="8" applyNumberFormat="1" applyFont="1" applyFill="1" applyBorder="1" applyAlignment="1" applyProtection="1">
      <alignment horizontal="right" vertical="center"/>
    </xf>
    <xf numFmtId="9" fontId="14" fillId="3" borderId="0" xfId="8" applyFont="1" applyFill="1" applyBorder="1" applyAlignment="1" applyProtection="1">
      <alignment horizontal="right" vertical="center"/>
    </xf>
    <xf numFmtId="9" fontId="14" fillId="4" borderId="0" xfId="8" applyFont="1" applyFill="1" applyBorder="1" applyAlignment="1" applyProtection="1">
      <alignment horizontal="right" vertical="center"/>
    </xf>
    <xf numFmtId="9" fontId="15" fillId="3" borderId="0" xfId="8" applyFont="1" applyFill="1" applyBorder="1" applyAlignment="1" applyProtection="1">
      <alignment horizontal="right" vertical="center" wrapText="1"/>
    </xf>
    <xf numFmtId="9" fontId="4" fillId="3" borderId="0" xfId="3" applyFont="1" applyFill="1" applyAlignment="1" applyProtection="1">
      <alignment vertical="center"/>
    </xf>
    <xf numFmtId="9" fontId="16" fillId="3" borderId="0" xfId="8" applyFont="1" applyFill="1" applyBorder="1" applyAlignment="1" applyProtection="1">
      <alignment horizontal="right" vertical="center"/>
    </xf>
    <xf numFmtId="171" fontId="14" fillId="0" borderId="0" xfId="10" applyNumberFormat="1" applyFont="1" applyFill="1" applyBorder="1" applyAlignment="1" applyProtection="1">
      <alignment horizontal="right" vertical="center"/>
    </xf>
    <xf numFmtId="171" fontId="4" fillId="3" borderId="0" xfId="4" applyNumberFormat="1" applyFont="1" applyFill="1" applyAlignment="1" applyProtection="1">
      <alignment vertical="center"/>
    </xf>
    <xf numFmtId="0" fontId="4" fillId="3" borderId="7" xfId="4" applyFont="1" applyFill="1" applyBorder="1" applyAlignment="1" applyProtection="1"/>
    <xf numFmtId="0" fontId="4" fillId="3" borderId="0" xfId="4" applyFont="1" applyFill="1" applyAlignment="1" applyProtection="1">
      <alignment horizontal="right" vertical="center" wrapText="1"/>
    </xf>
    <xf numFmtId="9" fontId="14" fillId="3" borderId="0" xfId="9" applyFont="1" applyFill="1" applyBorder="1" applyAlignment="1" applyProtection="1">
      <alignment horizontal="right" vertical="center"/>
    </xf>
    <xf numFmtId="9" fontId="14" fillId="4" borderId="0" xfId="9" applyFont="1" applyFill="1" applyBorder="1" applyAlignment="1" applyProtection="1">
      <alignment horizontal="right" vertical="center"/>
    </xf>
    <xf numFmtId="9" fontId="15" fillId="3" borderId="0" xfId="8" applyFont="1" applyFill="1" applyBorder="1" applyAlignment="1" applyProtection="1">
      <alignment horizontal="right" vertical="center"/>
    </xf>
    <xf numFmtId="166" fontId="15" fillId="4" borderId="0" xfId="13" applyNumberFormat="1" applyFont="1" applyFill="1" applyBorder="1" applyAlignment="1" applyProtection="1">
      <alignment horizontal="right" vertical="center"/>
    </xf>
    <xf numFmtId="166" fontId="15" fillId="4" borderId="0" xfId="13" applyNumberFormat="1" applyFont="1" applyFill="1" applyAlignment="1" applyProtection="1">
      <alignment horizontal="right" vertical="center"/>
    </xf>
    <xf numFmtId="166" fontId="15" fillId="3" borderId="0" xfId="13" applyNumberFormat="1" applyFont="1" applyFill="1" applyAlignment="1" applyProtection="1">
      <alignment horizontal="right" vertical="center"/>
    </xf>
    <xf numFmtId="171" fontId="15" fillId="3" borderId="0" xfId="10" applyNumberFormat="1" applyFont="1" applyFill="1" applyBorder="1" applyAlignment="1" applyProtection="1">
      <alignment horizontal="right" vertical="center"/>
    </xf>
    <xf numFmtId="9" fontId="14" fillId="3" borderId="0" xfId="10" applyNumberFormat="1" applyFont="1" applyFill="1" applyBorder="1" applyAlignment="1" applyProtection="1">
      <alignment horizontal="right" vertical="center"/>
    </xf>
    <xf numFmtId="9" fontId="14" fillId="4" borderId="0" xfId="10" applyNumberFormat="1" applyFont="1" applyFill="1" applyBorder="1" applyAlignment="1" applyProtection="1">
      <alignment horizontal="right" vertical="center"/>
    </xf>
    <xf numFmtId="0" fontId="37" fillId="15" borderId="7" xfId="4" applyFont="1" applyFill="1" applyBorder="1" applyAlignment="1" applyProtection="1">
      <alignment vertical="center"/>
    </xf>
    <xf numFmtId="169" fontId="38" fillId="15" borderId="0" xfId="4" applyNumberFormat="1" applyFont="1" applyFill="1" applyBorder="1" applyAlignment="1" applyProtection="1">
      <alignment horizontal="right" vertical="center"/>
    </xf>
    <xf numFmtId="171" fontId="37" fillId="15" borderId="0" xfId="10" applyNumberFormat="1" applyFont="1" applyFill="1" applyBorder="1" applyAlignment="1" applyProtection="1">
      <alignment horizontal="right" vertical="center"/>
    </xf>
    <xf numFmtId="39" fontId="4" fillId="3" borderId="0" xfId="13" applyNumberFormat="1" applyFont="1" applyFill="1" applyBorder="1" applyAlignment="1" applyProtection="1">
      <alignment horizontal="right" vertical="center" wrapText="1"/>
    </xf>
    <xf numFmtId="43" fontId="4" fillId="3" borderId="0" xfId="13" applyNumberFormat="1" applyFont="1" applyFill="1" applyBorder="1" applyAlignment="1" applyProtection="1">
      <alignment horizontal="right" vertical="center" wrapText="1"/>
    </xf>
    <xf numFmtId="6" fontId="14" fillId="3" borderId="0" xfId="10" applyNumberFormat="1" applyFont="1" applyFill="1" applyBorder="1" applyAlignment="1" applyProtection="1">
      <alignment horizontal="right" vertical="center"/>
    </xf>
    <xf numFmtId="43" fontId="14" fillId="3" borderId="0" xfId="10" applyNumberFormat="1" applyFont="1" applyFill="1" applyBorder="1" applyAlignment="1" applyProtection="1">
      <alignment horizontal="right" vertical="center"/>
    </xf>
    <xf numFmtId="0" fontId="13" fillId="6" borderId="7" xfId="4" applyFont="1" applyFill="1" applyBorder="1" applyAlignment="1" applyProtection="1">
      <alignment vertical="center"/>
    </xf>
    <xf numFmtId="169" fontId="4" fillId="6" borderId="0" xfId="4" applyNumberFormat="1" applyFont="1" applyFill="1" applyBorder="1" applyAlignment="1" applyProtection="1">
      <alignment horizontal="right" vertical="center"/>
    </xf>
    <xf numFmtId="171" fontId="13" fillId="6" borderId="0" xfId="10" applyNumberFormat="1" applyFont="1" applyFill="1" applyBorder="1" applyAlignment="1" applyProtection="1">
      <alignment horizontal="right" vertical="center"/>
    </xf>
    <xf numFmtId="0" fontId="20" fillId="14" borderId="7" xfId="4" applyFont="1" applyFill="1" applyBorder="1" applyAlignment="1" applyProtection="1">
      <alignment vertical="center"/>
    </xf>
    <xf numFmtId="169" fontId="14" fillId="14" borderId="0" xfId="4" applyNumberFormat="1" applyFont="1" applyFill="1" applyBorder="1" applyAlignment="1" applyProtection="1">
      <alignment horizontal="right" vertical="center"/>
    </xf>
    <xf numFmtId="171" fontId="20" fillId="14" borderId="0" xfId="10" applyNumberFormat="1" applyFont="1" applyFill="1" applyBorder="1" applyAlignment="1" applyProtection="1">
      <alignment horizontal="right" vertical="center"/>
    </xf>
    <xf numFmtId="9" fontId="15" fillId="3" borderId="0" xfId="9" applyFont="1" applyFill="1" applyBorder="1" applyAlignment="1" applyProtection="1">
      <alignment horizontal="right" vertical="center"/>
    </xf>
    <xf numFmtId="9" fontId="14" fillId="3" borderId="0" xfId="3" applyFont="1" applyFill="1" applyBorder="1" applyAlignment="1" applyProtection="1">
      <alignment horizontal="right" vertical="center" wrapText="1"/>
    </xf>
    <xf numFmtId="9" fontId="4" fillId="3" borderId="0" xfId="3" applyFont="1" applyFill="1" applyBorder="1" applyAlignment="1" applyProtection="1">
      <alignment horizontal="right" vertical="center" wrapText="1"/>
    </xf>
    <xf numFmtId="43" fontId="4" fillId="3" borderId="0" xfId="4" applyNumberFormat="1" applyFont="1" applyFill="1" applyAlignment="1" applyProtection="1">
      <alignment vertical="center"/>
    </xf>
    <xf numFmtId="4" fontId="21" fillId="3" borderId="0" xfId="4" applyNumberFormat="1" applyFont="1" applyFill="1" applyAlignment="1" applyProtection="1">
      <alignment vertical="center"/>
    </xf>
    <xf numFmtId="37" fontId="15" fillId="3" borderId="0" xfId="4" applyNumberFormat="1" applyFont="1" applyFill="1" applyBorder="1" applyAlignment="1" applyProtection="1">
      <alignment horizontal="left" vertical="center"/>
    </xf>
    <xf numFmtId="3" fontId="15" fillId="3" borderId="0" xfId="10" applyNumberFormat="1" applyFont="1" applyFill="1" applyBorder="1" applyAlignment="1" applyProtection="1">
      <alignment horizontal="right" vertical="center"/>
    </xf>
    <xf numFmtId="0" fontId="4" fillId="4" borderId="7" xfId="4" applyFont="1" applyFill="1" applyBorder="1" applyAlignment="1" applyProtection="1">
      <alignment vertical="center"/>
    </xf>
    <xf numFmtId="9" fontId="15" fillId="4" borderId="0" xfId="8" applyFont="1" applyFill="1" applyBorder="1" applyAlignment="1" applyProtection="1">
      <alignment horizontal="right" vertical="center"/>
    </xf>
    <xf numFmtId="169" fontId="15" fillId="3" borderId="0" xfId="10" applyNumberFormat="1" applyFont="1" applyFill="1" applyBorder="1" applyAlignment="1" applyProtection="1">
      <alignment horizontal="right" vertical="center"/>
    </xf>
    <xf numFmtId="3" fontId="15" fillId="3" borderId="0" xfId="4" applyNumberFormat="1" applyFont="1" applyFill="1" applyBorder="1" applyAlignment="1" applyProtection="1">
      <alignment horizontal="right" vertical="center"/>
    </xf>
    <xf numFmtId="169" fontId="15" fillId="3" borderId="0" xfId="1" applyNumberFormat="1" applyFont="1" applyFill="1" applyBorder="1" applyAlignment="1" applyProtection="1">
      <alignment horizontal="right" vertical="center"/>
    </xf>
    <xf numFmtId="168" fontId="15" fillId="3" borderId="0" xfId="1" applyFont="1" applyFill="1" applyBorder="1" applyAlignment="1" applyProtection="1">
      <alignment horizontal="right" vertical="center"/>
    </xf>
    <xf numFmtId="0" fontId="15" fillId="3" borderId="0" xfId="4" applyFont="1" applyFill="1" applyBorder="1" applyAlignment="1" applyProtection="1">
      <alignment horizontal="right" vertical="center"/>
    </xf>
    <xf numFmtId="9" fontId="18" fillId="3" borderId="0" xfId="8" applyFont="1" applyFill="1" applyBorder="1" applyAlignment="1" applyProtection="1">
      <alignment horizontal="right" vertical="center"/>
    </xf>
    <xf numFmtId="169" fontId="14" fillId="3" borderId="0" xfId="4" applyNumberFormat="1" applyFont="1" applyFill="1" applyBorder="1" applyAlignment="1" applyProtection="1">
      <alignment horizontal="right" vertical="center"/>
    </xf>
    <xf numFmtId="173" fontId="4" fillId="3" borderId="0" xfId="1" applyNumberFormat="1" applyFont="1" applyFill="1" applyBorder="1" applyAlignment="1" applyProtection="1">
      <alignment horizontal="right" vertical="center" wrapText="1"/>
    </xf>
    <xf numFmtId="0" fontId="4" fillId="3" borderId="0" xfId="4" applyFont="1" applyFill="1" applyAlignment="1" applyProtection="1">
      <alignment horizontal="right" vertical="center"/>
    </xf>
    <xf numFmtId="0" fontId="4" fillId="3" borderId="0" xfId="4" applyFont="1" applyFill="1" applyProtection="1">
      <alignment vertical="top" wrapText="1"/>
    </xf>
    <xf numFmtId="171" fontId="18" fillId="3" borderId="0" xfId="10" applyNumberFormat="1" applyFont="1" applyFill="1" applyBorder="1" applyAlignment="1" applyProtection="1">
      <alignment horizontal="right" vertical="center"/>
    </xf>
    <xf numFmtId="168" fontId="4" fillId="3" borderId="0" xfId="1" applyFont="1" applyFill="1" applyAlignment="1" applyProtection="1">
      <alignment vertical="top"/>
    </xf>
    <xf numFmtId="0" fontId="4" fillId="3" borderId="0" xfId="4" applyFont="1" applyFill="1" applyAlignment="1" applyProtection="1">
      <alignment vertical="top"/>
    </xf>
    <xf numFmtId="171" fontId="15" fillId="3" borderId="0" xfId="10" applyNumberFormat="1" applyFont="1" applyFill="1" applyBorder="1" applyAlignment="1" applyProtection="1">
      <alignment horizontal="left" vertical="center"/>
    </xf>
    <xf numFmtId="171" fontId="4" fillId="3" borderId="0" xfId="4" applyNumberFormat="1" applyFont="1" applyFill="1" applyAlignment="1" applyProtection="1">
      <alignment vertical="center" wrapText="1"/>
    </xf>
    <xf numFmtId="0" fontId="4" fillId="6" borderId="0" xfId="4" applyFont="1" applyFill="1" applyBorder="1" applyAlignment="1" applyProtection="1">
      <alignment horizontal="right" vertical="center"/>
    </xf>
    <xf numFmtId="0" fontId="4" fillId="3" borderId="7" xfId="4" applyFont="1" applyFill="1" applyBorder="1" applyAlignment="1" applyProtection="1">
      <alignment vertical="center" wrapText="1"/>
    </xf>
    <xf numFmtId="168" fontId="14" fillId="3" borderId="0" xfId="1" applyFont="1" applyFill="1" applyBorder="1" applyAlignment="1" applyProtection="1">
      <alignment horizontal="right" vertical="center"/>
    </xf>
    <xf numFmtId="9" fontId="14" fillId="3" borderId="0" xfId="3" applyFont="1" applyFill="1" applyBorder="1" applyAlignment="1" applyProtection="1">
      <alignment horizontal="right" vertical="center"/>
    </xf>
    <xf numFmtId="9" fontId="14" fillId="3" borderId="0" xfId="8" applyFont="1" applyFill="1" applyBorder="1" applyAlignment="1" applyProtection="1">
      <alignment horizontal="right" vertical="center" wrapText="1"/>
    </xf>
    <xf numFmtId="166" fontId="15" fillId="4" borderId="0" xfId="4" applyNumberFormat="1" applyFont="1" applyFill="1" applyBorder="1" applyAlignment="1" applyProtection="1">
      <alignment horizontal="right" vertical="center"/>
    </xf>
    <xf numFmtId="166" fontId="16" fillId="4" borderId="0" xfId="4" applyNumberFormat="1" applyFont="1" applyFill="1" applyBorder="1" applyAlignment="1" applyProtection="1">
      <alignment horizontal="right" vertical="center"/>
    </xf>
    <xf numFmtId="166" fontId="15" fillId="3" borderId="0" xfId="4" applyNumberFormat="1" applyFont="1" applyFill="1" applyBorder="1" applyAlignment="1" applyProtection="1">
      <alignment horizontal="right" vertical="center"/>
    </xf>
    <xf numFmtId="3" fontId="14" fillId="3" borderId="0" xfId="4" applyNumberFormat="1" applyFont="1" applyFill="1" applyBorder="1" applyAlignment="1" applyProtection="1">
      <alignment horizontal="right" vertical="center" wrapText="1"/>
    </xf>
    <xf numFmtId="3" fontId="4" fillId="3" borderId="0" xfId="4" applyNumberFormat="1" applyFont="1" applyFill="1" applyBorder="1" applyAlignment="1" applyProtection="1">
      <alignment horizontal="right" vertical="center" wrapText="1"/>
    </xf>
    <xf numFmtId="9" fontId="39" fillId="0" borderId="0" xfId="0" quotePrefix="1" applyNumberFormat="1" applyFont="1" applyAlignment="1" applyProtection="1">
      <alignment wrapText="1"/>
    </xf>
    <xf numFmtId="170" fontId="4" fillId="3" borderId="0" xfId="9" applyNumberFormat="1" applyFont="1" applyFill="1" applyBorder="1" applyAlignment="1" applyProtection="1">
      <alignment horizontal="right" vertical="center" wrapText="1"/>
    </xf>
    <xf numFmtId="174" fontId="4" fillId="3" borderId="0" xfId="9" applyNumberFormat="1" applyFont="1" applyFill="1" applyBorder="1" applyAlignment="1" applyProtection="1">
      <alignment horizontal="right" vertical="center" wrapText="1"/>
    </xf>
    <xf numFmtId="0" fontId="13" fillId="5" borderId="6" xfId="4" applyFont="1" applyFill="1" applyBorder="1" applyAlignment="1" applyProtection="1">
      <alignment vertical="center"/>
    </xf>
    <xf numFmtId="0" fontId="4" fillId="5" borderId="5" xfId="4" applyFont="1" applyFill="1" applyBorder="1" applyAlignment="1" applyProtection="1">
      <alignment horizontal="right" vertical="center"/>
    </xf>
    <xf numFmtId="9" fontId="13" fillId="5" borderId="5" xfId="8" applyFont="1" applyFill="1" applyBorder="1" applyAlignment="1" applyProtection="1">
      <alignment horizontal="right" vertical="center"/>
    </xf>
    <xf numFmtId="9" fontId="13" fillId="3" borderId="0" xfId="8" applyFont="1" applyFill="1" applyBorder="1" applyAlignment="1" applyProtection="1">
      <alignment horizontal="right" vertical="center"/>
    </xf>
    <xf numFmtId="169" fontId="4" fillId="3" borderId="0" xfId="1" applyNumberFormat="1" applyFont="1" applyFill="1" applyAlignment="1" applyProtection="1">
      <alignment vertical="center" wrapText="1"/>
    </xf>
    <xf numFmtId="1" fontId="4" fillId="3" borderId="0" xfId="4" applyNumberFormat="1" applyFont="1" applyFill="1" applyAlignment="1" applyProtection="1">
      <alignment vertical="center" wrapText="1"/>
    </xf>
    <xf numFmtId="9" fontId="21" fillId="3" borderId="0" xfId="3" applyFont="1" applyFill="1" applyAlignment="1" applyProtection="1">
      <alignment horizontal="right" vertical="center" wrapText="1"/>
    </xf>
    <xf numFmtId="3" fontId="21" fillId="3" borderId="0" xfId="4" applyNumberFormat="1" applyFont="1" applyFill="1" applyAlignment="1" applyProtection="1">
      <alignment horizontal="right" vertical="center" wrapText="1"/>
    </xf>
    <xf numFmtId="37" fontId="4" fillId="3" borderId="0" xfId="13" applyNumberFormat="1" applyFont="1" applyFill="1" applyAlignment="1" applyProtection="1">
      <alignment horizontal="right" vertical="center" wrapText="1"/>
    </xf>
    <xf numFmtId="169" fontId="4" fillId="3" borderId="0" xfId="1" applyNumberFormat="1" applyFont="1" applyFill="1" applyAlignment="1" applyProtection="1">
      <alignment vertical="top" wrapText="1"/>
    </xf>
    <xf numFmtId="9" fontId="4" fillId="3" borderId="0" xfId="3" applyFont="1" applyFill="1" applyAlignment="1" applyProtection="1">
      <alignment vertical="top" wrapText="1"/>
    </xf>
    <xf numFmtId="9" fontId="4" fillId="3" borderId="0" xfId="3" applyFont="1" applyFill="1" applyAlignment="1" applyProtection="1">
      <alignment vertical="top"/>
    </xf>
    <xf numFmtId="169" fontId="4" fillId="3" borderId="0" xfId="4" applyNumberFormat="1" applyFont="1" applyFill="1" applyProtection="1">
      <alignment vertical="top" wrapText="1"/>
    </xf>
    <xf numFmtId="0" fontId="22" fillId="7" borderId="13" xfId="14" applyFont="1" applyFill="1" applyBorder="1" applyAlignment="1" applyProtection="1">
      <alignment horizontal="left" wrapText="1"/>
    </xf>
    <xf numFmtId="0" fontId="22" fillId="7" borderId="2" xfId="14" applyFont="1" applyFill="1" applyBorder="1" applyAlignment="1" applyProtection="1">
      <alignment horizontal="left" wrapText="1"/>
    </xf>
    <xf numFmtId="0" fontId="26" fillId="7" borderId="9" xfId="14" applyFont="1" applyFill="1" applyBorder="1" applyAlignment="1" applyProtection="1">
      <alignment horizontal="left" wrapText="1"/>
    </xf>
    <xf numFmtId="0" fontId="26" fillId="7" borderId="3" xfId="14" applyFont="1" applyFill="1" applyBorder="1" applyAlignment="1" applyProtection="1">
      <alignment horizontal="left" wrapText="1"/>
    </xf>
    <xf numFmtId="0" fontId="11" fillId="8" borderId="7" xfId="4" applyFont="1" applyFill="1" applyBorder="1" applyAlignment="1" applyProtection="1">
      <alignment horizontal="center" vertical="center"/>
    </xf>
    <xf numFmtId="0" fontId="11" fillId="8" borderId="0" xfId="4" applyFont="1" applyFill="1" applyBorder="1" applyAlignment="1" applyProtection="1">
      <alignment horizontal="center" vertical="center"/>
    </xf>
    <xf numFmtId="0" fontId="26" fillId="7" borderId="20" xfId="14" applyFont="1" applyFill="1" applyBorder="1" applyAlignment="1" applyProtection="1">
      <alignment horizontal="left" wrapText="1"/>
    </xf>
    <xf numFmtId="0" fontId="26" fillId="7" borderId="19" xfId="14" applyFont="1" applyFill="1" applyBorder="1" applyAlignment="1" applyProtection="1">
      <alignment horizontal="left" wrapText="1"/>
    </xf>
    <xf numFmtId="0" fontId="28" fillId="3" borderId="0" xfId="4" applyFont="1" applyFill="1" applyAlignment="1" applyProtection="1">
      <alignment horizontal="left" vertical="top" wrapText="1"/>
    </xf>
    <xf numFmtId="0" fontId="28" fillId="3" borderId="18" xfId="4" applyFont="1" applyFill="1" applyBorder="1" applyAlignment="1" applyProtection="1">
      <alignment horizontal="left" vertical="top" wrapText="1"/>
    </xf>
    <xf numFmtId="0" fontId="22" fillId="7" borderId="13" xfId="14" applyFont="1" applyFill="1" applyBorder="1" applyAlignment="1">
      <alignment horizontal="left" wrapText="1"/>
    </xf>
    <xf numFmtId="0" fontId="22" fillId="7" borderId="29" xfId="14" applyFont="1" applyFill="1" applyBorder="1" applyAlignment="1">
      <alignment horizontal="left" wrapText="1"/>
    </xf>
    <xf numFmtId="0" fontId="26" fillId="7" borderId="9" xfId="14" applyFont="1" applyFill="1" applyBorder="1" applyAlignment="1">
      <alignment horizontal="left" wrapText="1"/>
    </xf>
    <xf numFmtId="0" fontId="26" fillId="7" borderId="30" xfId="14" applyFont="1" applyFill="1" applyBorder="1" applyAlignment="1">
      <alignment horizontal="left" wrapText="1"/>
    </xf>
  </cellXfs>
  <cellStyles count="16">
    <cellStyle name="60% - Accent1 2" xfId="5" xr:uid="{824E3A7B-44A5-CC41-A58A-C67799C5DAA0}"/>
    <cellStyle name="Comma" xfId="1" builtinId="3"/>
    <cellStyle name="Comma 2" xfId="13" xr:uid="{1F433896-7612-2B40-A972-14187D8A3838}"/>
    <cellStyle name="Comma 3 2" xfId="10" xr:uid="{6FFA3269-99AF-B340-A0DD-24F7A2C327DF}"/>
    <cellStyle name="Currency" xfId="2" builtinId="4"/>
    <cellStyle name="Currency 2" xfId="15" xr:uid="{3BC1AF4A-7068-C84C-B1B6-4441BE730C8E}"/>
    <cellStyle name="Currency 3" xfId="11" xr:uid="{CE55E9EF-7CFA-E142-A808-06DF195F739F}"/>
    <cellStyle name="Hyperlink" xfId="6" builtinId="8"/>
    <cellStyle name="Normal" xfId="0" builtinId="0"/>
    <cellStyle name="Normal 2" xfId="7" xr:uid="{EB8AC6B3-2D75-4043-89D5-5E1A6519C8ED}"/>
    <cellStyle name="Normal 2 2" xfId="14" xr:uid="{7EFB2CB7-4FE1-584E-9586-1C3F954E7CA3}"/>
    <cellStyle name="Normal 3" xfId="4" xr:uid="{C52FB2A6-B4D8-354F-964F-086F4F479E2B}"/>
    <cellStyle name="Percent" xfId="3" builtinId="5"/>
    <cellStyle name="Percent 2" xfId="9" xr:uid="{6CDBCB9E-11F5-F34E-8F96-A45BCFFBD8FB}"/>
    <cellStyle name="Percent 2 2" xfId="12" xr:uid="{23591824-8013-F044-8FD5-FEDAC177A945}"/>
    <cellStyle name="Percent 3" xfId="8" xr:uid="{35676178-C924-BD46-B1FB-92E7F6424DC3}"/>
  </cellStyles>
  <dxfs count="16">
    <dxf>
      <font>
        <b val="0"/>
        <i val="0"/>
        <strike val="0"/>
        <condense val="0"/>
        <extend val="0"/>
        <outline val="0"/>
        <shadow val="0"/>
        <u val="none"/>
        <vertAlign val="baseline"/>
        <sz val="12"/>
        <color indexed="8"/>
        <name val="Calibri"/>
        <family val="2"/>
        <scheme val="none"/>
      </font>
      <numFmt numFmtId="166" formatCode="_(* #,##0_);_(* \(#,##0\);_(* &quot;-&quot;??_);_(@_)"/>
      <fill>
        <patternFill patternType="solid">
          <fgColor indexed="64"/>
          <bgColor rgb="FFFFFFFF"/>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theme="1"/>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166" formatCode="_(* #,##0_);_(* \(#,##0\);_(* &quot;-&quot;??_);_(@_)"/>
      <fill>
        <patternFill patternType="solid">
          <fgColor indexed="64"/>
          <bgColor rgb="FFFFFFFF"/>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rgb="FF3698F2"/>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2"/>
        <color rgb="FF3698F2"/>
        <name val="Calibri"/>
        <family val="2"/>
        <scheme val="none"/>
      </font>
      <numFmt numFmtId="167" formatCode="_-&quot;$&quot;* #,##0_-;\-&quot;$&quot;* #,##0_-;_-&quot;$&quot;* &quot;-&quot;??_-;_-@_-"/>
      <fill>
        <patternFill patternType="solid">
          <fgColor indexed="64"/>
          <bgColor rgb="FFFFFFFF"/>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2"/>
        <color theme="1"/>
        <name val="Calibri"/>
        <family val="2"/>
        <scheme val="none"/>
      </font>
      <fill>
        <patternFill patternType="solid">
          <fgColor indexed="64"/>
          <bgColor rgb="FFFFFFFF"/>
        </patternFill>
      </fill>
      <alignment horizontal="general" vertical="center" textRotation="0" wrapText="0" indent="0" justifyLastLine="0" shrinkToFit="0" readingOrder="0"/>
      <protection locked="1" hidden="0"/>
    </dxf>
    <dxf>
      <fill>
        <patternFill patternType="solid">
          <fgColor indexed="64"/>
          <bgColor rgb="FFFFFFFF"/>
        </patternFill>
      </fill>
      <protection locked="1" hidden="0"/>
    </dxf>
    <dxf>
      <font>
        <b val="0"/>
        <i val="0"/>
        <strike val="0"/>
        <condense val="0"/>
        <extend val="0"/>
        <outline val="0"/>
        <shadow val="0"/>
        <u val="none"/>
        <vertAlign val="baseline"/>
        <sz val="12"/>
        <color indexed="8"/>
        <name val="Calibri"/>
        <family val="2"/>
        <scheme val="none"/>
      </font>
      <fill>
        <patternFill patternType="solid">
          <fgColor indexed="64"/>
          <bgColor rgb="FFFFFFFF"/>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166" formatCode="_(* #,##0_);_(* \(#,##0\);_(* &quot;-&quot;??_);_(@_)"/>
      <fill>
        <patternFill patternType="solid">
          <fgColor indexed="64"/>
          <bgColor rgb="FFFFFFFF"/>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theme="1"/>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indexed="8"/>
        <name val="Calibri"/>
        <family val="2"/>
        <scheme val="none"/>
      </font>
      <numFmt numFmtId="166" formatCode="_(* #,##0_);_(* \(#,##0\);_(* &quot;-&quot;??_);_(@_)"/>
      <fill>
        <patternFill patternType="solid">
          <fgColor indexed="64"/>
          <bgColor rgb="FFFFFFFF"/>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rgb="FF3698F2"/>
        <name val="Calibri"/>
        <family val="2"/>
        <scheme val="none"/>
      </font>
      <numFmt numFmtId="169" formatCode="_-* #,##0_-;\-* #,##0_-;_-* &quot;-&quot;??_-;_-@_-"/>
      <fill>
        <patternFill patternType="solid">
          <fgColor indexed="64"/>
          <bgColor rgb="FFFFFFFF"/>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2"/>
        <color rgb="FF3698F2"/>
        <name val="Calibri"/>
        <family val="2"/>
        <scheme val="none"/>
      </font>
      <numFmt numFmtId="167" formatCode="_-&quot;$&quot;* #,##0_-;\-&quot;$&quot;* #,##0_-;_-&quot;$&quot;* &quot;-&quot;??_-;_-@_-"/>
      <fill>
        <patternFill patternType="solid">
          <fgColor indexed="64"/>
          <bgColor rgb="FFFFFFFF"/>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2"/>
        <color theme="1"/>
        <name val="Calibri"/>
        <family val="2"/>
        <scheme val="none"/>
      </font>
      <fill>
        <patternFill patternType="solid">
          <fgColor indexed="64"/>
          <bgColor rgb="FFFFFFFF"/>
        </patternFill>
      </fill>
      <alignment horizontal="general" vertical="center" textRotation="0" wrapText="0" indent="0" justifyLastLine="0" shrinkToFit="0" readingOrder="0"/>
      <protection locked="1" hidden="0"/>
    </dxf>
    <dxf>
      <fill>
        <patternFill patternType="solid">
          <fgColor indexed="64"/>
          <bgColor rgb="FFFFFFFF"/>
        </patternFill>
      </fill>
      <protection locked="1" hidden="0"/>
    </dxf>
    <dxf>
      <font>
        <b val="0"/>
        <i val="0"/>
        <strike val="0"/>
        <condense val="0"/>
        <extend val="0"/>
        <outline val="0"/>
        <shadow val="0"/>
        <u val="none"/>
        <vertAlign val="baseline"/>
        <sz val="12"/>
        <color indexed="8"/>
        <name val="Calibri"/>
        <family val="2"/>
        <scheme val="none"/>
      </font>
      <fill>
        <patternFill patternType="solid">
          <fgColor indexed="64"/>
          <bgColor rgb="FFFFFFFF"/>
        </patternFill>
      </fill>
      <alignment horizontal="general" vertical="center" textRotation="0" wrapText="1" indent="0" justifyLastLine="0" shrinkToFit="0" readingOrder="0"/>
      <protection locked="1" hidden="0"/>
    </dxf>
  </dxfs>
  <tableStyles count="0" defaultTableStyle="TableStyleMedium2" defaultPivotStyle="PivotStyleLight16"/>
  <colors>
    <mruColors>
      <color rgb="FFFB0002"/>
      <color rgb="FFB82F38"/>
      <color rgb="FF7878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'Valuation ASP Tables'!$C$16</c:f>
              <c:strCache>
                <c:ptCount val="1"/>
                <c:pt idx="0">
                  <c:v>Cumulative Miles (billions)</c:v>
                </c:pt>
              </c:strCache>
            </c:strRef>
          </c:tx>
          <c:spPr>
            <a:solidFill>
              <a:schemeClr val="accent1"/>
            </a:solidFill>
            <a:ln>
              <a:noFill/>
            </a:ln>
            <a:effectLst/>
          </c:spPr>
          <c:cat>
            <c:numRef>
              <c:f>'Valuation ASP Tables'!$D$17:$D$21</c:f>
              <c:numCache>
                <c:formatCode>_-"$"* #,##0.00_-;\-"$"* #,##0.00_-;_-"$"* "-"??_-;_-@_-</c:formatCode>
                <c:ptCount val="5"/>
                <c:pt idx="0">
                  <c:v>4</c:v>
                </c:pt>
                <c:pt idx="1">
                  <c:v>3.0833333333333335</c:v>
                </c:pt>
                <c:pt idx="2">
                  <c:v>2.2452830188679247</c:v>
                </c:pt>
                <c:pt idx="3">
                  <c:v>1.3402061855670102</c:v>
                </c:pt>
                <c:pt idx="4">
                  <c:v>0.9457264957264957</c:v>
                </c:pt>
              </c:numCache>
            </c:numRef>
          </c:cat>
          <c:val>
            <c:numRef>
              <c:f>'Valuation ASP Tables'!$C$17:$C$21</c:f>
              <c:numCache>
                <c:formatCode>_-* #,##0_-;\-* #,##0_-;_-* "-"??_-;_-@_-</c:formatCode>
                <c:ptCount val="5"/>
                <c:pt idx="0">
                  <c:v>1</c:v>
                </c:pt>
                <c:pt idx="1">
                  <c:v>11</c:v>
                </c:pt>
                <c:pt idx="2">
                  <c:v>41</c:v>
                </c:pt>
                <c:pt idx="3">
                  <c:v>141</c:v>
                </c:pt>
                <c:pt idx="4">
                  <c:v>391</c:v>
                </c:pt>
              </c:numCache>
            </c:numRef>
          </c:val>
          <c:extLst>
            <c:ext xmlns:c16="http://schemas.microsoft.com/office/drawing/2014/chart" uri="{C3380CC4-5D6E-409C-BE32-E72D297353CC}">
              <c16:uniqueId val="{00000000-F5DD-E541-9D62-DCECF1E30D6C}"/>
            </c:ext>
          </c:extLst>
        </c:ser>
        <c:dLbls>
          <c:showLegendKey val="0"/>
          <c:showVal val="0"/>
          <c:showCatName val="0"/>
          <c:showSerName val="0"/>
          <c:showPercent val="0"/>
          <c:showBubbleSize val="0"/>
        </c:dLbls>
        <c:axId val="1109272592"/>
        <c:axId val="1109274272"/>
      </c:areaChart>
      <c:catAx>
        <c:axId val="1109272592"/>
        <c:scaling>
          <c:orientation val="minMax"/>
        </c:scaling>
        <c:delete val="0"/>
        <c:axPos val="b"/>
        <c:numFmt formatCode="_-&quot;$&quot;* #,##0.00_-;\-&quot;$&quot;* #,##0.00_-;_-&quot;$&quot;* &quot;-&quot;??_-;_-@_-"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274272"/>
        <c:crosses val="autoZero"/>
        <c:auto val="1"/>
        <c:lblAlgn val="ctr"/>
        <c:lblOffset val="100"/>
        <c:noMultiLvlLbl val="0"/>
      </c:catAx>
      <c:valAx>
        <c:axId val="110927427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2725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2025 Price Target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2025 Price Target Distribution</a:t>
          </a:r>
        </a:p>
      </cx:txPr>
    </cx:title>
    <cx:plotArea>
      <cx:plotAreaRegion>
        <cx:series layoutId="clusteredColumn" uniqueId="{601F666B-71CD-F045-9BC0-41D26C4FDE6E}">
          <cx:tx>
            <cx:txData>
              <cx:f>_xlchart.v1.0</cx:f>
              <cx:v> 2025 Share price </cx:v>
            </cx:txData>
          </cx:tx>
          <cx:dataId val="0"/>
          <cx:layoutPr>
            <cx:binning intervalClosed="r">
              <cx:binCount val="35"/>
            </cx:binning>
          </cx:layoutPr>
        </cx:series>
      </cx:plotAreaRegion>
      <cx:axis id="0">
        <cx:catScaling gapWidth="0"/>
        <cx:title>
          <cx:tx>
            <cx:txData>
              <cx:v>Price Target Ranges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Price Target Ranges</a:t>
              </a:r>
            </a:p>
          </cx:txPr>
        </cx:title>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axis id="1">
        <cx:valScaling/>
        <cx:title>
          <cx:tx>
            <cx:txData>
              <cx:v>Number of Simulations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Simulations</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ark-invest.com/" TargetMode="External"/><Relationship Id="rId2" Type="http://schemas.openxmlformats.org/officeDocument/2006/relationships/image" Target="../media/image1.img"/><Relationship Id="rId1" Type="http://schemas.openxmlformats.org/officeDocument/2006/relationships/hyperlink" Target="http://creativecommons.org/licenses/by-nc/4.0/"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0</xdr:col>
      <xdr:colOff>4533900</xdr:colOff>
      <xdr:row>0</xdr:row>
      <xdr:rowOff>152400</xdr:rowOff>
    </xdr:from>
    <xdr:ext cx="1308100" cy="464988"/>
    <xdr:pic>
      <xdr:nvPicPr>
        <xdr:cNvPr id="6" name="Picture 5">
          <a:hlinkClick xmlns:r="http://schemas.openxmlformats.org/officeDocument/2006/relationships" r:id="rId1"/>
          <a:extLst>
            <a:ext uri="{FF2B5EF4-FFF2-40B4-BE49-F238E27FC236}">
              <a16:creationId xmlns:a16="http://schemas.microsoft.com/office/drawing/2014/main" id="{347CDC0F-2A40-A54C-A242-FF31E34767CC}"/>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4533900" y="152400"/>
          <a:ext cx="1308100" cy="464988"/>
        </a:xfrm>
        <a:prstGeom prst="rect">
          <a:avLst/>
        </a:prstGeom>
      </xdr:spPr>
    </xdr:pic>
    <xdr:clientData/>
  </xdr:oneCellAnchor>
  <xdr:twoCellAnchor editAs="oneCell">
    <xdr:from>
      <xdr:col>0</xdr:col>
      <xdr:colOff>63500</xdr:colOff>
      <xdr:row>0</xdr:row>
      <xdr:rowOff>76200</xdr:rowOff>
    </xdr:from>
    <xdr:to>
      <xdr:col>0</xdr:col>
      <xdr:colOff>1638300</xdr:colOff>
      <xdr:row>0</xdr:row>
      <xdr:rowOff>601133</xdr:rowOff>
    </xdr:to>
    <xdr:pic>
      <xdr:nvPicPr>
        <xdr:cNvPr id="7" name="Picture 6" descr="ARK Investment Management">
          <a:hlinkClick xmlns:r="http://schemas.openxmlformats.org/officeDocument/2006/relationships" r:id="rId3"/>
          <a:extLst>
            <a:ext uri="{FF2B5EF4-FFF2-40B4-BE49-F238E27FC236}">
              <a16:creationId xmlns:a16="http://schemas.microsoft.com/office/drawing/2014/main" id="{F50AB33B-C0ED-3C44-A763-F16641A881D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63500" y="76200"/>
          <a:ext cx="1574800" cy="524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558800</xdr:colOff>
      <xdr:row>40</xdr:row>
      <xdr:rowOff>12700</xdr:rowOff>
    </xdr:from>
    <xdr:to>
      <xdr:col>4</xdr:col>
      <xdr:colOff>1524000</xdr:colOff>
      <xdr:row>53</xdr:row>
      <xdr:rowOff>114300</xdr:rowOff>
    </xdr:to>
    <xdr:graphicFrame macro="">
      <xdr:nvGraphicFramePr>
        <xdr:cNvPr id="14" name="Chart 2">
          <a:extLst>
            <a:ext uri="{FF2B5EF4-FFF2-40B4-BE49-F238E27FC236}">
              <a16:creationId xmlns:a16="http://schemas.microsoft.com/office/drawing/2014/main" id="{9FBEE752-454C-5D49-9FA4-24BF7015C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584200</xdr:colOff>
      <xdr:row>10</xdr:row>
      <xdr:rowOff>0</xdr:rowOff>
    </xdr:from>
    <xdr:to>
      <xdr:col>14</xdr:col>
      <xdr:colOff>635000</xdr:colOff>
      <xdr:row>31</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53BD394-32A4-794B-8DB8-DB3AE21E5C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972800" y="2540000"/>
              <a:ext cx="6654800" cy="4343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rkinvestmentmanagement-my.sharepoint.com/Volumes/TASHA%20K/personal/ARK/simple-s-cur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_Curve (2)"/>
      <sheetName val="S_Curve"/>
    </sheetNames>
    <sheetDataSet>
      <sheetData sheetId="0"/>
      <sheetData sheetId="1">
        <row r="11">
          <cell r="A11">
            <v>2011</v>
          </cell>
          <cell r="B11">
            <v>0.12328767123287669</v>
          </cell>
          <cell r="C11">
            <v>90</v>
          </cell>
        </row>
        <row r="12">
          <cell r="A12">
            <v>2012</v>
          </cell>
          <cell r="B12">
            <v>0.17770393402630352</v>
          </cell>
          <cell r="C12">
            <v>90</v>
          </cell>
        </row>
        <row r="13">
          <cell r="A13">
            <v>2013</v>
          </cell>
          <cell r="B13">
            <v>0.25606981809120444</v>
          </cell>
          <cell r="C13">
            <v>90</v>
          </cell>
        </row>
        <row r="14">
          <cell r="A14">
            <v>2014</v>
          </cell>
          <cell r="B14">
            <v>0.36885245901639319</v>
          </cell>
          <cell r="C14">
            <v>90</v>
          </cell>
        </row>
        <row r="15">
          <cell r="A15">
            <v>2015</v>
          </cell>
          <cell r="B15">
            <v>0.53101483706617747</v>
          </cell>
          <cell r="C15">
            <v>90</v>
          </cell>
        </row>
        <row r="16">
          <cell r="A16">
            <v>2016</v>
          </cell>
          <cell r="B16">
            <v>0.76386273888267209</v>
          </cell>
          <cell r="C16">
            <v>90</v>
          </cell>
        </row>
        <row r="17">
          <cell r="A17">
            <v>2017</v>
          </cell>
          <cell r="B17">
            <v>1.0975609756097562</v>
          </cell>
          <cell r="C17">
            <v>90</v>
          </cell>
        </row>
        <row r="18">
          <cell r="A18">
            <v>2018</v>
          </cell>
          <cell r="B18">
            <v>1.5744653015195824</v>
          </cell>
          <cell r="C18">
            <v>90</v>
          </cell>
        </row>
        <row r="19">
          <cell r="A19">
            <v>2019</v>
          </cell>
          <cell r="B19">
            <v>2.2533384110853234</v>
          </cell>
          <cell r="C19">
            <v>90</v>
          </cell>
        </row>
        <row r="20">
          <cell r="A20">
            <v>2020</v>
          </cell>
          <cell r="B20">
            <v>3.2142857142857144</v>
          </cell>
          <cell r="C20">
            <v>90</v>
          </cell>
        </row>
        <row r="21">
          <cell r="A21">
            <v>2021</v>
          </cell>
          <cell r="B21">
            <v>4.5637199338541574</v>
          </cell>
          <cell r="C21">
            <v>90</v>
          </cell>
        </row>
        <row r="22">
          <cell r="A22">
            <v>2022</v>
          </cell>
          <cell r="B22">
            <v>6.4376548985828963</v>
          </cell>
          <cell r="C22">
            <v>90</v>
          </cell>
        </row>
        <row r="23">
          <cell r="A23">
            <v>2023</v>
          </cell>
          <cell r="B23">
            <v>9</v>
          </cell>
          <cell r="C23">
            <v>90</v>
          </cell>
        </row>
        <row r="24">
          <cell r="A24">
            <v>2024</v>
          </cell>
          <cell r="B24">
            <v>12.430507473864703</v>
          </cell>
          <cell r="C24">
            <v>90</v>
          </cell>
        </row>
        <row r="25">
          <cell r="A25">
            <v>2025</v>
          </cell>
          <cell r="B25">
            <v>16.895859910841978</v>
          </cell>
          <cell r="C25">
            <v>90</v>
          </cell>
        </row>
        <row r="26">
          <cell r="A26">
            <v>2026</v>
          </cell>
          <cell r="B26">
            <v>22.5</v>
          </cell>
          <cell r="C26">
            <v>90</v>
          </cell>
        </row>
        <row r="27">
          <cell r="A27">
            <v>2027</v>
          </cell>
          <cell r="B27">
            <v>29.21998399083289</v>
          </cell>
          <cell r="C27">
            <v>90</v>
          </cell>
        </row>
        <row r="28">
          <cell r="A28">
            <v>2028</v>
          </cell>
          <cell r="B28">
            <v>36.851270686751157</v>
          </cell>
          <cell r="C28">
            <v>90</v>
          </cell>
        </row>
        <row r="29">
          <cell r="A29">
            <v>2029</v>
          </cell>
          <cell r="B29">
            <v>45</v>
          </cell>
          <cell r="C29">
            <v>90</v>
          </cell>
        </row>
        <row r="30">
          <cell r="A30">
            <v>2030</v>
          </cell>
          <cell r="B30">
            <v>53.148729313248843</v>
          </cell>
          <cell r="C30">
            <v>90</v>
          </cell>
        </row>
        <row r="31">
          <cell r="A31">
            <v>2031</v>
          </cell>
          <cell r="B31">
            <v>60.780016009167106</v>
          </cell>
          <cell r="C31">
            <v>90</v>
          </cell>
        </row>
        <row r="32">
          <cell r="A32">
            <v>2032</v>
          </cell>
          <cell r="B32">
            <v>67.5</v>
          </cell>
          <cell r="C32">
            <v>90</v>
          </cell>
        </row>
        <row r="33">
          <cell r="A33">
            <v>2033</v>
          </cell>
          <cell r="B33">
            <v>73.104140089158022</v>
          </cell>
          <cell r="C33">
            <v>90</v>
          </cell>
        </row>
        <row r="34">
          <cell r="A34">
            <v>2034</v>
          </cell>
          <cell r="B34">
            <v>77.569492526135292</v>
          </cell>
          <cell r="C34">
            <v>90</v>
          </cell>
        </row>
        <row r="35">
          <cell r="A35">
            <v>2035</v>
          </cell>
          <cell r="B35">
            <v>81</v>
          </cell>
          <cell r="C35">
            <v>90</v>
          </cell>
        </row>
        <row r="36">
          <cell r="A36">
            <v>2036</v>
          </cell>
          <cell r="B36">
            <v>83.562345101417094</v>
          </cell>
          <cell r="C36">
            <v>90</v>
          </cell>
        </row>
        <row r="37">
          <cell r="A37">
            <v>2037</v>
          </cell>
          <cell r="B37">
            <v>85.436280066145841</v>
          </cell>
          <cell r="C37">
            <v>90</v>
          </cell>
        </row>
        <row r="38">
          <cell r="A38">
            <v>2038</v>
          </cell>
          <cell r="B38">
            <v>86.785714285714292</v>
          </cell>
          <cell r="C38">
            <v>90</v>
          </cell>
        </row>
        <row r="39">
          <cell r="A39">
            <v>2039</v>
          </cell>
          <cell r="B39">
            <v>87.746661588914662</v>
          </cell>
          <cell r="C39">
            <v>90</v>
          </cell>
        </row>
        <row r="40">
          <cell r="A40">
            <v>2040</v>
          </cell>
          <cell r="B40">
            <v>88.425534698480405</v>
          </cell>
          <cell r="C40">
            <v>90</v>
          </cell>
        </row>
        <row r="41">
          <cell r="A41">
            <v>2041</v>
          </cell>
          <cell r="B41">
            <v>88.902439024390233</v>
          </cell>
          <cell r="C41">
            <v>90</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1612A7-B322-C143-A692-DEF971F3088F}" name="Table1" displayName="Table1" ref="A6:F12" totalsRowShown="0" headerRowDxfId="15" dataDxfId="14" headerRowCellStyle="Normal 3">
  <autoFilter ref="A6:F12" xr:uid="{40639189-6D92-2B46-8E9E-7092441FF836}">
    <filterColumn colId="0" hiddenButton="1"/>
    <filterColumn colId="1" hiddenButton="1"/>
    <filterColumn colId="2" hiddenButton="1"/>
    <filterColumn colId="3" hiddenButton="1"/>
    <filterColumn colId="4" hiddenButton="1"/>
    <filterColumn colId="5" hiddenButton="1"/>
  </autoFilter>
  <tableColumns count="6">
    <tableColumn id="1" xr3:uid="{AE3B4ED6-5CEF-7140-971F-9154ED888645}" name="Model" dataDxfId="13" dataCellStyle="Normal 3"/>
    <tableColumn id="2" xr3:uid="{D9282F2E-17F6-4E45-A0FB-7845FAF12089}" name="ASP" dataDxfId="12" dataCellStyle="Currency 3"/>
    <tableColumn id="3" xr3:uid="{2FF2434F-95C3-0B48-8CE8-01CFBF6F574D}" name="TAM units in segment (000s)" dataDxfId="11" dataCellStyle="Comma"/>
    <tableColumn id="4" xr3:uid="{505EB3E7-CCE7-8544-B873-773BC82712E4}" name="Max units Tesla (000s)" dataDxfId="10" dataCellStyle="Percent 3">
      <calculatedColumnFormula>$C7*'Tesla Valuation'!H$26</calculatedColumnFormula>
    </tableColumn>
    <tableColumn id="6" xr3:uid="{443A8E66-A316-784A-A9CC-EF1ED23B8504}" name="Cumulative units (000s)" dataDxfId="9" dataCellStyle="Comma">
      <calculatedColumnFormula>SUM(D$7:D7)</calculatedColumnFormula>
    </tableColumn>
    <tableColumn id="8" xr3:uid="{F1DAF4EE-C722-E94E-9D80-88A5E5A5ED7B}" name="ASP at breakpoints" dataDxfId="8" dataCellStyle="Comma 2">
      <calculatedColumnFormula>SUMPRODUCT(E$7:E7,$B$7:$B7)/SUM(E$7:E7)</calculatedColumnFormula>
    </tableColumn>
  </tableColumns>
  <tableStyleInfo name="TableStyleLight9"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AD5379-026A-0845-BC11-05A56B4224B5}" name="Table14" displayName="Table14" ref="A6:F12" totalsRowShown="0" headerRowDxfId="7" dataDxfId="6" headerRowCellStyle="Normal 3">
  <autoFilter ref="A6:F12" xr:uid="{40639189-6D92-2B46-8E9E-7092441FF836}">
    <filterColumn colId="0" hiddenButton="1"/>
    <filterColumn colId="1" hiddenButton="1"/>
    <filterColumn colId="2" hiddenButton="1"/>
    <filterColumn colId="3" hiddenButton="1"/>
    <filterColumn colId="4" hiddenButton="1"/>
    <filterColumn colId="5" hiddenButton="1"/>
  </autoFilter>
  <tableColumns count="6">
    <tableColumn id="1" xr3:uid="{AE3B4ED6-5CEF-7140-971F-9154ED888645}" name="Model" dataDxfId="5" dataCellStyle="Normal 3"/>
    <tableColumn id="2" xr3:uid="{D9282F2E-17F6-4E45-A0FB-7845FAF12089}" name="ASP" dataDxfId="4" dataCellStyle="Currency 3"/>
    <tableColumn id="3" xr3:uid="{2FF2434F-95C3-0B48-8CE8-01CFBF6F574D}" name="TAM units in segment (000s)" dataDxfId="3" dataCellStyle="Comma"/>
    <tableColumn id="4" xr3:uid="{505EB3E7-CCE7-8544-B873-773BC82712E4}" name="Max units Tesla (000s)" dataDxfId="2" dataCellStyle="Percent 3">
      <calculatedColumnFormula>$C7*'Monte Carlo Valuation'!H$26</calculatedColumnFormula>
    </tableColumn>
    <tableColumn id="6" xr3:uid="{443A8E66-A316-784A-A9CC-EF1ED23B8504}" name="Cumulative units (000s)" dataDxfId="1" dataCellStyle="Comma">
      <calculatedColumnFormula>SUM(D$7:D7)</calculatedColumnFormula>
    </tableColumn>
    <tableColumn id="8" xr3:uid="{F1DAF4EE-C722-E94E-9D80-88A5E5A5ED7B}" name="ASP at breakpoints" dataDxfId="0" dataCellStyle="Comma 2">
      <calculatedColumnFormula>SUMPRODUCT(E$7:E7,$B$7:$B7)/SUM(E$7:E7)</calculatedColumnFormula>
    </tableColumn>
  </tableColumns>
  <tableStyleInfo name="TableStyleLight9"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creativecommons.org/licenses/by-nc/4.0/"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73CC-F86A-6043-B803-CDBEAFCC247C}">
  <sheetPr codeName="Sheet1"/>
  <dimension ref="A1:G18"/>
  <sheetViews>
    <sheetView tabSelected="1" workbookViewId="0">
      <selection activeCell="B7" sqref="B7"/>
    </sheetView>
  </sheetViews>
  <sheetFormatPr baseColWidth="10" defaultColWidth="10.83203125" defaultRowHeight="16" x14ac:dyDescent="0.2"/>
  <cols>
    <col min="1" max="1" width="78.33203125" style="1" customWidth="1"/>
    <col min="2" max="16384" width="10.83203125" style="1"/>
  </cols>
  <sheetData>
    <row r="1" spans="1:7" ht="56" customHeight="1" x14ac:dyDescent="0.2"/>
    <row r="2" spans="1:7" ht="34" x14ac:dyDescent="0.2">
      <c r="A2" s="5" t="s">
        <v>0</v>
      </c>
    </row>
    <row r="3" spans="1:7" x14ac:dyDescent="0.2">
      <c r="A3" s="130" t="s">
        <v>1</v>
      </c>
    </row>
    <row r="4" spans="1:7" x14ac:dyDescent="0.2">
      <c r="A4" s="2"/>
    </row>
    <row r="5" spans="1:7" ht="32" x14ac:dyDescent="0.2">
      <c r="A5" s="6" t="s">
        <v>2</v>
      </c>
    </row>
    <row r="6" spans="1:7" x14ac:dyDescent="0.2">
      <c r="A6" s="4"/>
    </row>
    <row r="7" spans="1:7" ht="96" x14ac:dyDescent="0.2">
      <c r="A7" s="141" t="s">
        <v>3</v>
      </c>
      <c r="C7"/>
      <c r="G7"/>
    </row>
    <row r="8" spans="1:7" x14ac:dyDescent="0.2">
      <c r="A8" s="3"/>
    </row>
    <row r="9" spans="1:7" ht="128" x14ac:dyDescent="0.2">
      <c r="A9" s="7" t="s">
        <v>4</v>
      </c>
    </row>
    <row r="10" spans="1:7" x14ac:dyDescent="0.2">
      <c r="A10" s="4"/>
    </row>
    <row r="11" spans="1:7" ht="96" x14ac:dyDescent="0.2">
      <c r="A11" s="7" t="s">
        <v>5</v>
      </c>
    </row>
    <row r="13" spans="1:7" ht="112" x14ac:dyDescent="0.2">
      <c r="A13" s="7" t="s">
        <v>6</v>
      </c>
    </row>
    <row r="18" spans="1:1" x14ac:dyDescent="0.2">
      <c r="A18"/>
    </row>
  </sheetData>
  <sheetProtection algorithmName="SHA-512" hashValue="cPTQqL1WP8PKguU0gzhfOTswyf5A70rKC9q71x6+vtJVK2+0YZSdtUv9MuDdolZ8IDytgzbeHIkBMvFAPIkRLg==" saltValue="BoKRIw0/s0kg4HlzWMwPUQ==" spinCount="100000" sheet="1" objects="1" scenarios="1" selectLockedCells="1" selectUnlockedCells="1"/>
  <hyperlinks>
    <hyperlink ref="A2" r:id="rId1" display="http://creativecommons.org/licenses/by-nc/4.0/" xr:uid="{F401B245-1666-B34E-9360-D8E45B5C6577}"/>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0446-C83C-5844-9B56-76A1C5B19BB8}">
  <sheetPr codeName="Sheet2"/>
  <dimension ref="B4:C12"/>
  <sheetViews>
    <sheetView workbookViewId="0">
      <selection activeCell="B13" sqref="B13"/>
    </sheetView>
  </sheetViews>
  <sheetFormatPr baseColWidth="10" defaultColWidth="10.83203125" defaultRowHeight="16" x14ac:dyDescent="0.2"/>
  <cols>
    <col min="1" max="1" width="13.5" style="95" customWidth="1"/>
    <col min="2" max="2" width="25.6640625" style="95" customWidth="1"/>
    <col min="3" max="3" width="74.33203125" style="95" customWidth="1"/>
    <col min="4" max="16384" width="10.83203125" style="95"/>
  </cols>
  <sheetData>
    <row r="4" spans="2:3" x14ac:dyDescent="0.2">
      <c r="B4" s="107" t="s">
        <v>7</v>
      </c>
      <c r="C4" s="107" t="s">
        <v>8</v>
      </c>
    </row>
    <row r="5" spans="2:3" x14ac:dyDescent="0.2">
      <c r="B5" s="108" t="s">
        <v>9</v>
      </c>
      <c r="C5" s="95" t="s">
        <v>10</v>
      </c>
    </row>
    <row r="6" spans="2:3" x14ac:dyDescent="0.2">
      <c r="B6" s="108" t="s">
        <v>11</v>
      </c>
      <c r="C6" s="95" t="s">
        <v>12</v>
      </c>
    </row>
    <row r="8" spans="2:3" x14ac:dyDescent="0.2">
      <c r="B8" s="109" t="s">
        <v>13</v>
      </c>
      <c r="C8" s="95" t="s">
        <v>14</v>
      </c>
    </row>
    <row r="9" spans="2:3" x14ac:dyDescent="0.2">
      <c r="B9" s="109" t="s">
        <v>15</v>
      </c>
      <c r="C9" s="95" t="s">
        <v>16</v>
      </c>
    </row>
    <row r="10" spans="2:3" x14ac:dyDescent="0.2">
      <c r="B10" s="109" t="s">
        <v>17</v>
      </c>
      <c r="C10" s="95" t="s">
        <v>18</v>
      </c>
    </row>
    <row r="11" spans="2:3" x14ac:dyDescent="0.2">
      <c r="B11" s="109" t="s">
        <v>19</v>
      </c>
      <c r="C11" s="95" t="s">
        <v>20</v>
      </c>
    </row>
    <row r="12" spans="2:3" x14ac:dyDescent="0.2">
      <c r="B12" s="109" t="s">
        <v>21</v>
      </c>
      <c r="C12" s="95" t="s">
        <v>22</v>
      </c>
    </row>
  </sheetData>
  <sheetProtection algorithmName="SHA-512" hashValue="WGYmlB1FzMbsY+68lLWIDWtghkwU1DZ+1A4J41PqTiCDgJMldxhzaux/Aiciy0aYKnC1UvEGp4G+e3vsn0F4PQ==" saltValue="9W0VR7cqdti1vyJfWLhyqw==" spinCount="100000" sheet="1" objects="1" scenarios="1" selectLockedCells="1" selectUnlockedCell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6E3B-B66A-F84B-A5E5-2A5478309F80}">
  <sheetPr codeName="Sheet4">
    <tabColor theme="8" tint="0.79998168889431442"/>
  </sheetPr>
  <dimension ref="A1:P185"/>
  <sheetViews>
    <sheetView zoomScale="80" zoomScaleNormal="80" workbookViewId="0">
      <selection activeCell="J120" sqref="J120"/>
    </sheetView>
  </sheetViews>
  <sheetFormatPr baseColWidth="10" defaultColWidth="14.1640625" defaultRowHeight="16" x14ac:dyDescent="0.2"/>
  <cols>
    <col min="1" max="1" width="53.6640625" style="440" customWidth="1"/>
    <col min="2" max="2" width="17" style="440" hidden="1" customWidth="1"/>
    <col min="3" max="3" width="14.6640625" style="440" customWidth="1"/>
    <col min="4" max="4" width="15" style="440" hidden="1" customWidth="1"/>
    <col min="5" max="5" width="16.83203125" style="440" hidden="1" customWidth="1"/>
    <col min="6" max="6" width="23.1640625" style="440" hidden="1" customWidth="1"/>
    <col min="7" max="7" width="17.6640625" style="440" hidden="1" customWidth="1"/>
    <col min="8" max="8" width="20.33203125" style="440" customWidth="1"/>
    <col min="9" max="9" width="11" style="440" customWidth="1"/>
    <col min="10" max="10" width="15.33203125" style="443" customWidth="1"/>
    <col min="11" max="11" width="14.1640625" style="440"/>
    <col min="12" max="12" width="3.6640625" style="440" customWidth="1"/>
    <col min="13" max="13" width="19.5" style="443" customWidth="1"/>
    <col min="14" max="15" width="14.1640625" style="443"/>
    <col min="16" max="16384" width="14.1640625" style="440"/>
  </cols>
  <sheetData>
    <row r="1" spans="1:16" s="277" customFormat="1" ht="19" x14ac:dyDescent="0.2">
      <c r="A1" s="267" t="s">
        <v>358</v>
      </c>
      <c r="B1" s="268"/>
      <c r="C1" s="268"/>
      <c r="D1" s="268"/>
      <c r="E1" s="268"/>
      <c r="F1" s="268"/>
      <c r="G1" s="268"/>
      <c r="H1" s="268"/>
      <c r="I1" s="268"/>
      <c r="J1" s="276"/>
      <c r="M1" s="276"/>
      <c r="N1" s="276"/>
      <c r="O1" s="276"/>
    </row>
    <row r="2" spans="1:16" s="277" customFormat="1" x14ac:dyDescent="0.2">
      <c r="A2" s="304" t="s">
        <v>24</v>
      </c>
      <c r="B2" s="276"/>
      <c r="C2" s="276"/>
      <c r="D2" s="276"/>
      <c r="E2" s="276"/>
      <c r="F2" s="276"/>
      <c r="G2" s="276"/>
      <c r="H2" s="276"/>
      <c r="I2" s="276"/>
      <c r="J2" s="276"/>
      <c r="M2" s="276"/>
      <c r="N2" s="276"/>
      <c r="O2" s="276"/>
    </row>
    <row r="3" spans="1:16" s="277" customFormat="1" x14ac:dyDescent="0.2">
      <c r="A3" s="304"/>
      <c r="B3" s="276"/>
      <c r="C3" s="276"/>
      <c r="D3" s="276"/>
      <c r="E3" s="276"/>
      <c r="F3" s="276"/>
      <c r="G3" s="276"/>
      <c r="H3" s="276"/>
      <c r="I3" s="276"/>
      <c r="J3" s="305"/>
      <c r="M3" s="276"/>
      <c r="N3" s="276"/>
      <c r="O3" s="276"/>
    </row>
    <row r="4" spans="1:16" s="277" customFormat="1" ht="17" x14ac:dyDescent="0.2">
      <c r="A4" s="245" t="s">
        <v>25</v>
      </c>
      <c r="B4" s="246"/>
      <c r="C4" s="246"/>
      <c r="D4" s="246"/>
      <c r="E4" s="246"/>
      <c r="F4" s="246"/>
      <c r="G4" s="247"/>
      <c r="H4" s="306"/>
      <c r="I4" s="306"/>
      <c r="J4" s="305"/>
      <c r="M4" s="276"/>
      <c r="N4" s="276"/>
      <c r="O4" s="276"/>
    </row>
    <row r="5" spans="1:16" s="277" customFormat="1" ht="49" customHeight="1" x14ac:dyDescent="0.2">
      <c r="A5" s="472" t="s">
        <v>26</v>
      </c>
      <c r="B5" s="472"/>
      <c r="C5" s="472"/>
      <c r="D5" s="472"/>
      <c r="E5" s="472"/>
      <c r="F5" s="472"/>
      <c r="G5" s="473"/>
      <c r="H5" s="307"/>
      <c r="I5" s="307"/>
      <c r="J5" s="305"/>
      <c r="M5" s="276"/>
      <c r="N5" s="276"/>
      <c r="O5" s="276"/>
    </row>
    <row r="6" spans="1:16" s="277" customFormat="1" ht="47.25" customHeight="1" x14ac:dyDescent="0.2">
      <c r="A6" s="474" t="s">
        <v>27</v>
      </c>
      <c r="B6" s="474"/>
      <c r="C6" s="474"/>
      <c r="D6" s="474"/>
      <c r="E6" s="474"/>
      <c r="F6" s="474"/>
      <c r="G6" s="475"/>
      <c r="H6" s="270"/>
      <c r="I6" s="270"/>
      <c r="J6" s="305"/>
      <c r="N6" s="276"/>
      <c r="O6" s="276"/>
    </row>
    <row r="7" spans="1:16" s="277" customFormat="1" ht="19" x14ac:dyDescent="0.2">
      <c r="A7" s="308"/>
      <c r="B7" s="308"/>
      <c r="C7" s="308"/>
      <c r="D7" s="308"/>
      <c r="E7" s="308"/>
      <c r="F7" s="308"/>
      <c r="G7" s="276"/>
      <c r="H7" s="276"/>
      <c r="I7" s="276"/>
      <c r="J7" s="305"/>
      <c r="K7" s="309"/>
      <c r="L7" s="309"/>
      <c r="M7" s="276"/>
      <c r="N7" s="276"/>
      <c r="O7" s="276"/>
    </row>
    <row r="8" spans="1:16" s="277" customFormat="1" ht="34" x14ac:dyDescent="0.2">
      <c r="A8" s="308"/>
      <c r="B8" s="308"/>
      <c r="C8" s="308"/>
      <c r="D8" s="308"/>
      <c r="E8" s="308"/>
      <c r="F8" s="308"/>
      <c r="G8" s="276"/>
      <c r="H8" s="276"/>
      <c r="I8" s="276"/>
      <c r="J8" s="310" t="s">
        <v>28</v>
      </c>
      <c r="K8" s="311">
        <f>H146</f>
        <v>4127.6164017635519</v>
      </c>
      <c r="L8" s="312"/>
      <c r="M8" s="276"/>
      <c r="N8" s="276"/>
      <c r="O8" s="276"/>
    </row>
    <row r="9" spans="1:16" s="277" customFormat="1" x14ac:dyDescent="0.2">
      <c r="A9" s="313"/>
      <c r="B9" s="276"/>
      <c r="C9" s="276"/>
      <c r="D9" s="276"/>
      <c r="E9" s="276"/>
      <c r="F9" s="276"/>
      <c r="J9" s="314"/>
      <c r="M9" s="276"/>
      <c r="N9" s="305"/>
      <c r="O9" s="276"/>
      <c r="P9" s="315"/>
    </row>
    <row r="10" spans="1:16" s="277" customFormat="1" ht="20" customHeight="1" x14ac:dyDescent="0.2">
      <c r="A10" s="316"/>
      <c r="B10" s="317">
        <v>2019</v>
      </c>
      <c r="C10" s="317">
        <v>2020</v>
      </c>
      <c r="D10" s="317">
        <v>2021</v>
      </c>
      <c r="E10" s="317">
        <v>2022</v>
      </c>
      <c r="F10" s="317">
        <v>2023</v>
      </c>
      <c r="G10" s="317">
        <v>2024</v>
      </c>
      <c r="H10" s="318">
        <v>2025</v>
      </c>
      <c r="I10" s="319"/>
      <c r="J10" s="315"/>
      <c r="M10" s="305" t="s">
        <v>29</v>
      </c>
      <c r="N10" s="276"/>
      <c r="O10" s="320"/>
    </row>
    <row r="11" spans="1:16" s="277" customFormat="1" ht="34" x14ac:dyDescent="0.2">
      <c r="A11" s="321" t="s">
        <v>30</v>
      </c>
      <c r="B11" s="322"/>
      <c r="C11" s="322"/>
      <c r="D11" s="322"/>
      <c r="E11" s="322"/>
      <c r="F11" s="322"/>
      <c r="G11" s="322"/>
      <c r="H11" s="322"/>
      <c r="I11" s="323"/>
      <c r="J11" s="324" t="s">
        <v>31</v>
      </c>
      <c r="K11" s="325" t="s">
        <v>32</v>
      </c>
      <c r="L11" s="326"/>
      <c r="M11" s="305" t="s">
        <v>33</v>
      </c>
      <c r="N11" s="276"/>
      <c r="O11" s="276"/>
    </row>
    <row r="12" spans="1:16" s="335" customFormat="1" x14ac:dyDescent="0.2">
      <c r="A12" s="327" t="s">
        <v>34</v>
      </c>
      <c r="B12" s="328"/>
      <c r="C12" s="328"/>
      <c r="D12" s="328"/>
      <c r="E12" s="328"/>
      <c r="F12" s="328"/>
      <c r="G12" s="329"/>
      <c r="H12" s="77">
        <f>K12</f>
        <v>0.25</v>
      </c>
      <c r="I12" s="329"/>
      <c r="J12" s="331">
        <v>0.4</v>
      </c>
      <c r="K12" s="332">
        <v>0.25</v>
      </c>
      <c r="L12" s="333"/>
      <c r="M12" s="334" t="s">
        <v>362</v>
      </c>
      <c r="N12" s="334"/>
      <c r="O12" s="334"/>
    </row>
    <row r="13" spans="1:16" s="335" customFormat="1" x14ac:dyDescent="0.2">
      <c r="A13" s="336" t="s">
        <v>35</v>
      </c>
      <c r="B13" s="328"/>
      <c r="C13" s="328"/>
      <c r="D13" s="328"/>
      <c r="E13" s="328"/>
      <c r="F13" s="328"/>
      <c r="G13" s="337"/>
      <c r="H13" s="207">
        <f>K13</f>
        <v>6000</v>
      </c>
      <c r="I13" s="338"/>
      <c r="J13" s="339">
        <v>8000</v>
      </c>
      <c r="K13" s="340">
        <v>6000</v>
      </c>
      <c r="L13" s="341"/>
      <c r="M13" s="334" t="s">
        <v>36</v>
      </c>
      <c r="N13" s="334"/>
      <c r="O13" s="334"/>
    </row>
    <row r="14" spans="1:16" s="335" customFormat="1" x14ac:dyDescent="0.2">
      <c r="A14" s="336" t="s">
        <v>37</v>
      </c>
      <c r="B14" s="328"/>
      <c r="C14" s="328"/>
      <c r="D14" s="328"/>
      <c r="E14" s="328"/>
      <c r="F14" s="328"/>
      <c r="G14" s="330"/>
      <c r="H14" s="235">
        <f>K14</f>
        <v>0.9</v>
      </c>
      <c r="I14" s="330"/>
      <c r="J14" s="342">
        <v>0.65</v>
      </c>
      <c r="K14" s="343">
        <v>0.9</v>
      </c>
      <c r="M14" s="334" t="s">
        <v>38</v>
      </c>
      <c r="N14" s="334"/>
      <c r="O14" s="334"/>
    </row>
    <row r="15" spans="1:16" s="335" customFormat="1" x14ac:dyDescent="0.2">
      <c r="A15" s="280" t="s">
        <v>360</v>
      </c>
      <c r="C15" s="328"/>
      <c r="D15" s="328"/>
      <c r="E15" s="328"/>
      <c r="F15" s="328"/>
      <c r="G15" s="281"/>
      <c r="H15" s="149">
        <f>K15</f>
        <v>0.4</v>
      </c>
      <c r="I15" s="329"/>
      <c r="J15" s="345">
        <v>0.4</v>
      </c>
      <c r="K15" s="343">
        <v>0.4</v>
      </c>
      <c r="M15" s="334"/>
      <c r="N15" s="334"/>
      <c r="O15" s="334"/>
    </row>
    <row r="16" spans="1:16" s="335" customFormat="1" ht="21" customHeight="1" x14ac:dyDescent="0.2">
      <c r="A16" s="346" t="s">
        <v>39</v>
      </c>
      <c r="B16" s="328"/>
      <c r="C16" s="328"/>
      <c r="D16" s="328"/>
      <c r="E16" s="328"/>
      <c r="F16" s="328"/>
      <c r="G16" s="329"/>
      <c r="H16" s="77">
        <f>K16</f>
        <v>0.6</v>
      </c>
      <c r="I16" s="295"/>
      <c r="J16" s="347">
        <v>0</v>
      </c>
      <c r="K16" s="348">
        <v>0.6</v>
      </c>
      <c r="L16" s="349"/>
      <c r="M16" s="334" t="s">
        <v>40</v>
      </c>
      <c r="N16" s="334"/>
      <c r="O16" s="334"/>
    </row>
    <row r="17" spans="1:15" s="335" customFormat="1" x14ac:dyDescent="0.2">
      <c r="A17" s="344"/>
      <c r="C17" s="328"/>
      <c r="D17" s="328"/>
      <c r="E17" s="328"/>
      <c r="F17" s="328"/>
      <c r="G17" s="281"/>
      <c r="H17" s="281"/>
      <c r="I17" s="329"/>
      <c r="J17" s="345"/>
      <c r="K17" s="343"/>
      <c r="M17" s="334"/>
      <c r="N17" s="334"/>
      <c r="O17" s="334"/>
    </row>
    <row r="18" spans="1:15" s="277" customFormat="1" x14ac:dyDescent="0.2">
      <c r="A18" s="321" t="s">
        <v>41</v>
      </c>
      <c r="B18" s="322"/>
      <c r="C18" s="322"/>
      <c r="D18" s="322"/>
      <c r="E18" s="322"/>
      <c r="F18" s="322"/>
      <c r="G18" s="322"/>
      <c r="H18" s="322"/>
      <c r="I18" s="323"/>
      <c r="J18" s="350"/>
      <c r="K18" s="351"/>
      <c r="L18" s="315"/>
      <c r="M18" s="276"/>
      <c r="N18" s="276"/>
      <c r="O18" s="276"/>
    </row>
    <row r="19" spans="1:15" s="277" customFormat="1" x14ac:dyDescent="0.2">
      <c r="A19" s="352" t="s">
        <v>42</v>
      </c>
      <c r="B19" s="353"/>
      <c r="C19" s="353"/>
      <c r="D19" s="353"/>
      <c r="E19" s="353"/>
      <c r="F19" s="353"/>
      <c r="G19" s="329"/>
      <c r="H19" s="235">
        <v>0.6</v>
      </c>
      <c r="I19" s="330"/>
      <c r="J19" s="355"/>
      <c r="K19" s="356"/>
      <c r="L19" s="354"/>
      <c r="M19" s="276" t="s">
        <v>43</v>
      </c>
      <c r="N19" s="276"/>
      <c r="O19" s="276"/>
    </row>
    <row r="20" spans="1:15" s="277" customFormat="1" x14ac:dyDescent="0.2">
      <c r="A20" s="352" t="s">
        <v>44</v>
      </c>
      <c r="B20" s="353"/>
      <c r="C20" s="353"/>
      <c r="D20" s="353"/>
      <c r="E20" s="353"/>
      <c r="F20" s="353"/>
      <c r="G20" s="357"/>
      <c r="H20" s="78">
        <f>800*10^9</f>
        <v>800000000000</v>
      </c>
      <c r="I20" s="357"/>
      <c r="J20" s="276"/>
      <c r="M20" s="276" t="s">
        <v>45</v>
      </c>
      <c r="N20" s="276"/>
      <c r="O20" s="276"/>
    </row>
    <row r="21" spans="1:15" s="277" customFormat="1" x14ac:dyDescent="0.2">
      <c r="A21" s="352" t="s">
        <v>46</v>
      </c>
      <c r="B21" s="353"/>
      <c r="C21" s="353"/>
      <c r="D21" s="353"/>
      <c r="E21" s="353"/>
      <c r="F21" s="353"/>
      <c r="G21" s="358"/>
      <c r="H21" s="78">
        <v>0</v>
      </c>
      <c r="I21" s="357"/>
      <c r="J21" s="276"/>
      <c r="M21" s="288" t="s">
        <v>47</v>
      </c>
      <c r="N21" s="276"/>
      <c r="O21" s="359"/>
    </row>
    <row r="22" spans="1:15" s="277" customFormat="1" x14ac:dyDescent="0.2">
      <c r="A22" s="352" t="s">
        <v>48</v>
      </c>
      <c r="B22" s="353"/>
      <c r="C22" s="353"/>
      <c r="D22" s="353"/>
      <c r="E22" s="353"/>
      <c r="F22" s="353"/>
      <c r="H22" s="78">
        <v>3000000000</v>
      </c>
      <c r="I22" s="357"/>
      <c r="J22" s="276"/>
      <c r="M22" s="276" t="s">
        <v>49</v>
      </c>
      <c r="N22" s="276"/>
      <c r="O22" s="334"/>
    </row>
    <row r="23" spans="1:15" s="335" customFormat="1" x14ac:dyDescent="0.2">
      <c r="A23" s="321" t="s">
        <v>50</v>
      </c>
      <c r="B23" s="360"/>
      <c r="C23" s="360"/>
      <c r="D23" s="360"/>
      <c r="E23" s="360"/>
      <c r="F23" s="360"/>
      <c r="G23" s="361"/>
      <c r="H23" s="361"/>
      <c r="I23" s="357"/>
      <c r="J23" s="334"/>
      <c r="M23" s="334"/>
      <c r="N23" s="334"/>
      <c r="O23" s="359"/>
    </row>
    <row r="24" spans="1:15" s="335" customFormat="1" x14ac:dyDescent="0.2">
      <c r="A24" s="362" t="s">
        <v>51</v>
      </c>
      <c r="B24" s="328"/>
      <c r="C24" s="328"/>
      <c r="D24" s="328"/>
      <c r="E24" s="328"/>
      <c r="F24" s="328"/>
      <c r="G24" s="330"/>
      <c r="H24" s="77">
        <v>0.15</v>
      </c>
      <c r="I24" s="330"/>
      <c r="J24" s="334"/>
      <c r="M24" s="334" t="s">
        <v>52</v>
      </c>
      <c r="N24" s="334"/>
      <c r="O24" s="334"/>
    </row>
    <row r="25" spans="1:15" s="335" customFormat="1" x14ac:dyDescent="0.2">
      <c r="A25" s="362" t="s">
        <v>53</v>
      </c>
      <c r="B25" s="328"/>
      <c r="C25" s="328"/>
      <c r="D25" s="328"/>
      <c r="E25" s="328"/>
      <c r="F25" s="328"/>
      <c r="G25" s="329"/>
      <c r="H25" s="75">
        <v>0.95</v>
      </c>
      <c r="I25" s="329"/>
      <c r="J25" s="334"/>
      <c r="M25" s="363" t="s">
        <v>54</v>
      </c>
      <c r="N25" s="334"/>
      <c r="O25" s="334"/>
    </row>
    <row r="26" spans="1:15" s="335" customFormat="1" x14ac:dyDescent="0.2">
      <c r="A26" s="362" t="s">
        <v>55</v>
      </c>
      <c r="B26" s="328"/>
      <c r="C26" s="328"/>
      <c r="D26" s="328"/>
      <c r="E26" s="328"/>
      <c r="F26" s="328"/>
      <c r="G26" s="329"/>
      <c r="H26" s="75">
        <v>0.25</v>
      </c>
      <c r="I26" s="329"/>
      <c r="J26" s="334"/>
      <c r="M26" s="334" t="s">
        <v>56</v>
      </c>
      <c r="N26" s="334"/>
      <c r="O26" s="334"/>
    </row>
    <row r="27" spans="1:15" s="335" customFormat="1" x14ac:dyDescent="0.2">
      <c r="A27" s="292" t="s">
        <v>57</v>
      </c>
      <c r="B27" s="328"/>
      <c r="C27" s="328"/>
      <c r="D27" s="328"/>
      <c r="E27" s="328"/>
      <c r="F27" s="328"/>
      <c r="G27" s="329"/>
      <c r="H27" s="75">
        <v>0.2</v>
      </c>
      <c r="I27" s="329"/>
      <c r="J27" s="334"/>
      <c r="M27" s="334" t="s">
        <v>58</v>
      </c>
      <c r="N27" s="334"/>
      <c r="O27" s="334"/>
    </row>
    <row r="28" spans="1:15" s="335" customFormat="1" x14ac:dyDescent="0.2">
      <c r="A28" s="292" t="s">
        <v>59</v>
      </c>
      <c r="B28" s="328"/>
      <c r="C28" s="328"/>
      <c r="D28" s="328"/>
      <c r="E28" s="328"/>
      <c r="F28" s="328"/>
      <c r="G28" s="329"/>
      <c r="H28" s="180">
        <v>0.06</v>
      </c>
      <c r="I28" s="329"/>
      <c r="J28" s="334"/>
      <c r="M28" s="334" t="s">
        <v>60</v>
      </c>
      <c r="N28" s="334"/>
      <c r="O28" s="334"/>
    </row>
    <row r="29" spans="1:15" s="335" customFormat="1" x14ac:dyDescent="0.2">
      <c r="A29" s="321" t="s">
        <v>61</v>
      </c>
      <c r="B29" s="360"/>
      <c r="C29" s="360"/>
      <c r="D29" s="360"/>
      <c r="E29" s="360"/>
      <c r="F29" s="360"/>
      <c r="G29" s="361"/>
      <c r="H29" s="361"/>
      <c r="I29" s="329"/>
      <c r="J29" s="334"/>
      <c r="M29" s="334"/>
      <c r="N29" s="334"/>
      <c r="O29" s="334"/>
    </row>
    <row r="30" spans="1:15" s="335" customFormat="1" x14ac:dyDescent="0.2">
      <c r="A30" s="292" t="s">
        <v>62</v>
      </c>
      <c r="B30" s="328"/>
      <c r="C30" s="328"/>
      <c r="D30" s="328"/>
      <c r="E30" s="328"/>
      <c r="F30" s="328"/>
      <c r="G30" s="329"/>
      <c r="H30" s="166">
        <v>0.4</v>
      </c>
      <c r="I30" s="329"/>
      <c r="J30" s="334"/>
      <c r="M30" s="334"/>
      <c r="N30" s="334"/>
      <c r="O30" s="334"/>
    </row>
    <row r="31" spans="1:15" s="335" customFormat="1" x14ac:dyDescent="0.2">
      <c r="A31" s="292" t="s">
        <v>63</v>
      </c>
      <c r="B31" s="328"/>
      <c r="C31" s="328"/>
      <c r="D31" s="328"/>
      <c r="E31" s="328"/>
      <c r="F31" s="328"/>
      <c r="G31" s="329"/>
      <c r="H31" s="166">
        <v>0.12</v>
      </c>
      <c r="I31" s="329"/>
      <c r="J31" s="334"/>
      <c r="M31" s="334"/>
      <c r="N31" s="334"/>
      <c r="O31" s="334"/>
    </row>
    <row r="32" spans="1:15" s="335" customFormat="1" x14ac:dyDescent="0.2">
      <c r="A32" s="292" t="s">
        <v>64</v>
      </c>
      <c r="B32" s="328"/>
      <c r="C32" s="328"/>
      <c r="D32" s="328"/>
      <c r="E32" s="328"/>
      <c r="F32" s="328"/>
      <c r="G32" s="329"/>
      <c r="H32" s="164">
        <v>0.18</v>
      </c>
      <c r="I32" s="329"/>
      <c r="J32" s="334"/>
      <c r="M32" s="334"/>
      <c r="N32" s="334"/>
      <c r="O32" s="334"/>
    </row>
    <row r="33" spans="1:15" s="335" customFormat="1" x14ac:dyDescent="0.2">
      <c r="A33" s="292" t="s">
        <v>65</v>
      </c>
      <c r="B33" s="328"/>
      <c r="C33" s="328"/>
      <c r="D33" s="328"/>
      <c r="E33" s="328"/>
      <c r="F33" s="328"/>
      <c r="G33" s="329"/>
      <c r="H33" s="170">
        <f>0.05/H32</f>
        <v>0.27777777777777779</v>
      </c>
      <c r="I33" s="329"/>
      <c r="J33" s="334"/>
      <c r="M33" s="334"/>
      <c r="N33" s="334"/>
      <c r="O33" s="334"/>
    </row>
    <row r="34" spans="1:15" s="335" customFormat="1" x14ac:dyDescent="0.2">
      <c r="A34" s="292" t="s">
        <v>66</v>
      </c>
      <c r="B34" s="328"/>
      <c r="C34" s="328"/>
      <c r="D34" s="328"/>
      <c r="E34" s="328"/>
      <c r="F34" s="328"/>
      <c r="G34" s="329"/>
      <c r="H34" s="166">
        <v>0.7</v>
      </c>
      <c r="I34" s="329"/>
      <c r="J34" s="334"/>
      <c r="M34" s="334"/>
      <c r="N34" s="334"/>
      <c r="O34" s="334"/>
    </row>
    <row r="35" spans="1:15" s="335" customFormat="1" x14ac:dyDescent="0.2">
      <c r="A35" s="292" t="s">
        <v>67</v>
      </c>
      <c r="B35" s="328"/>
      <c r="C35" s="328"/>
      <c r="D35" s="328"/>
      <c r="E35" s="328"/>
      <c r="F35" s="328"/>
      <c r="G35" s="329"/>
      <c r="H35" s="166">
        <v>0.05</v>
      </c>
      <c r="I35" s="329"/>
      <c r="J35" s="334"/>
      <c r="M35" s="334"/>
      <c r="N35" s="334"/>
      <c r="O35" s="334"/>
    </row>
    <row r="36" spans="1:15" s="335" customFormat="1" x14ac:dyDescent="0.2">
      <c r="A36" s="292" t="s">
        <v>68</v>
      </c>
      <c r="B36" s="328"/>
      <c r="C36" s="328"/>
      <c r="D36" s="328"/>
      <c r="E36" s="328"/>
      <c r="F36" s="328"/>
      <c r="G36" s="329"/>
      <c r="H36" s="165">
        <v>13500</v>
      </c>
      <c r="I36" s="329"/>
      <c r="J36" s="334"/>
      <c r="M36" s="334"/>
      <c r="N36" s="334"/>
      <c r="O36" s="334"/>
    </row>
    <row r="37" spans="1:15" s="335" customFormat="1" x14ac:dyDescent="0.2">
      <c r="A37" s="321" t="s">
        <v>69</v>
      </c>
      <c r="B37" s="360"/>
      <c r="C37" s="360"/>
      <c r="D37" s="360"/>
      <c r="E37" s="360"/>
      <c r="F37" s="360"/>
      <c r="G37" s="361"/>
      <c r="H37" s="361"/>
      <c r="I37" s="329"/>
      <c r="J37" s="334"/>
      <c r="M37" s="334"/>
      <c r="N37" s="334"/>
      <c r="O37" s="334"/>
    </row>
    <row r="38" spans="1:15" s="335" customFormat="1" x14ac:dyDescent="0.2">
      <c r="A38" s="294" t="s">
        <v>70</v>
      </c>
      <c r="C38" s="328"/>
      <c r="D38" s="328"/>
      <c r="E38" s="328"/>
      <c r="F38" s="328"/>
      <c r="H38" s="150">
        <v>30000</v>
      </c>
      <c r="I38" s="329"/>
      <c r="J38" s="334"/>
      <c r="M38" s="334"/>
      <c r="N38" s="334"/>
      <c r="O38" s="334"/>
    </row>
    <row r="39" spans="1:15" s="335" customFormat="1" x14ac:dyDescent="0.2">
      <c r="A39" s="280" t="s">
        <v>71</v>
      </c>
      <c r="C39" s="328"/>
      <c r="D39" s="328"/>
      <c r="E39" s="328"/>
      <c r="F39" s="328"/>
      <c r="G39" s="281"/>
      <c r="H39" s="149">
        <v>0.3</v>
      </c>
      <c r="I39" s="329"/>
      <c r="J39" s="334"/>
      <c r="M39" s="334"/>
      <c r="N39" s="334"/>
      <c r="O39" s="334"/>
    </row>
    <row r="40" spans="1:15" s="335" customFormat="1" x14ac:dyDescent="0.2">
      <c r="A40" s="321" t="s">
        <v>72</v>
      </c>
      <c r="B40" s="360"/>
      <c r="C40" s="360"/>
      <c r="D40" s="360"/>
      <c r="E40" s="360"/>
      <c r="F40" s="360"/>
      <c r="G40" s="361"/>
      <c r="H40" s="361"/>
      <c r="I40" s="357"/>
      <c r="J40" s="364"/>
      <c r="M40" s="334"/>
      <c r="N40" s="334"/>
      <c r="O40" s="334"/>
    </row>
    <row r="41" spans="1:15" s="335" customFormat="1" ht="17" x14ac:dyDescent="0.2">
      <c r="A41" s="296" t="s">
        <v>73</v>
      </c>
      <c r="B41" s="328"/>
      <c r="C41" s="328"/>
      <c r="D41" s="328"/>
      <c r="E41" s="328"/>
      <c r="F41" s="328"/>
      <c r="H41" s="70">
        <v>110000</v>
      </c>
      <c r="I41" s="298"/>
      <c r="J41" s="334"/>
      <c r="M41" s="334" t="s">
        <v>366</v>
      </c>
      <c r="N41" s="334"/>
      <c r="O41" s="334"/>
    </row>
    <row r="42" spans="1:15" s="335" customFormat="1" ht="17" x14ac:dyDescent="0.2">
      <c r="A42" s="296" t="s">
        <v>74</v>
      </c>
      <c r="B42" s="328"/>
      <c r="C42" s="328"/>
      <c r="D42" s="328"/>
      <c r="E42" s="328"/>
      <c r="F42" s="328"/>
      <c r="G42" s="295"/>
      <c r="H42" s="72">
        <v>0.5</v>
      </c>
      <c r="I42" s="295"/>
      <c r="J42" s="334"/>
      <c r="M42" s="334" t="s">
        <v>75</v>
      </c>
      <c r="N42" s="365" t="s">
        <v>76</v>
      </c>
      <c r="O42" s="334"/>
    </row>
    <row r="43" spans="1:15" s="335" customFormat="1" ht="17" x14ac:dyDescent="0.2">
      <c r="A43" s="296" t="s">
        <v>77</v>
      </c>
      <c r="B43" s="328"/>
      <c r="C43" s="328"/>
      <c r="D43" s="328"/>
      <c r="E43" s="328"/>
      <c r="F43" s="328"/>
      <c r="G43" s="295"/>
      <c r="H43" s="72">
        <v>0.1</v>
      </c>
      <c r="I43" s="295"/>
      <c r="J43" s="334"/>
      <c r="M43" s="334" t="s">
        <v>78</v>
      </c>
      <c r="N43" s="334"/>
      <c r="O43" s="334"/>
    </row>
    <row r="44" spans="1:15" s="335" customFormat="1" ht="17" x14ac:dyDescent="0.2">
      <c r="A44" s="296" t="s">
        <v>79</v>
      </c>
      <c r="B44" s="328"/>
      <c r="C44" s="328"/>
      <c r="D44" s="328"/>
      <c r="E44" s="328"/>
      <c r="F44" s="328"/>
      <c r="G44" s="295"/>
      <c r="H44" s="156">
        <v>0.33</v>
      </c>
      <c r="I44" s="295"/>
      <c r="J44" s="334"/>
      <c r="M44" s="334" t="s">
        <v>80</v>
      </c>
      <c r="N44" s="334"/>
      <c r="O44" s="334"/>
    </row>
    <row r="45" spans="1:15" s="335" customFormat="1" x14ac:dyDescent="0.2">
      <c r="A45" s="321" t="s">
        <v>81</v>
      </c>
      <c r="B45" s="360"/>
      <c r="C45" s="360"/>
      <c r="D45" s="360"/>
      <c r="E45" s="360"/>
      <c r="F45" s="360"/>
      <c r="G45" s="361"/>
      <c r="H45" s="361"/>
      <c r="I45" s="357"/>
      <c r="J45" s="366"/>
      <c r="M45" s="334"/>
      <c r="N45" s="334"/>
      <c r="O45" s="334"/>
    </row>
    <row r="46" spans="1:15" s="335" customFormat="1" ht="17" x14ac:dyDescent="0.2">
      <c r="A46" s="296" t="s">
        <v>82</v>
      </c>
      <c r="B46" s="328"/>
      <c r="C46" s="328"/>
      <c r="D46" s="328"/>
      <c r="E46" s="328"/>
      <c r="F46" s="328"/>
      <c r="G46" s="295"/>
      <c r="H46" s="72">
        <v>0.1</v>
      </c>
      <c r="I46" s="295"/>
      <c r="J46" s="367"/>
      <c r="M46" s="334" t="s">
        <v>83</v>
      </c>
      <c r="N46" s="334"/>
      <c r="O46" s="334"/>
    </row>
    <row r="47" spans="1:15" s="335" customFormat="1" ht="17" x14ac:dyDescent="0.2">
      <c r="A47" s="296" t="s">
        <v>84</v>
      </c>
      <c r="B47" s="328"/>
      <c r="C47" s="328"/>
      <c r="D47" s="328"/>
      <c r="E47" s="328"/>
      <c r="F47" s="328"/>
      <c r="G47" s="295"/>
      <c r="H47" s="72">
        <v>0.05</v>
      </c>
      <c r="I47" s="295"/>
      <c r="J47" s="334"/>
      <c r="M47" s="334" t="s">
        <v>83</v>
      </c>
      <c r="N47" s="334"/>
      <c r="O47" s="334"/>
    </row>
    <row r="48" spans="1:15" s="335" customFormat="1" ht="17" x14ac:dyDescent="0.2">
      <c r="A48" s="296" t="s">
        <v>85</v>
      </c>
      <c r="B48" s="328"/>
      <c r="C48" s="328"/>
      <c r="D48" s="328"/>
      <c r="E48" s="328"/>
      <c r="F48" s="328"/>
      <c r="G48" s="295"/>
      <c r="H48" s="72">
        <v>0.5</v>
      </c>
      <c r="I48" s="295"/>
      <c r="J48" s="334"/>
      <c r="M48" s="334" t="s">
        <v>86</v>
      </c>
      <c r="N48" s="334"/>
      <c r="O48" s="334"/>
    </row>
    <row r="49" spans="1:15" s="335" customFormat="1" ht="17" x14ac:dyDescent="0.2">
      <c r="A49" s="296" t="s">
        <v>87</v>
      </c>
      <c r="B49" s="328"/>
      <c r="C49" s="328"/>
      <c r="D49" s="328"/>
      <c r="E49" s="328"/>
      <c r="F49" s="328"/>
      <c r="G49" s="298"/>
      <c r="H49" s="70">
        <v>13</v>
      </c>
      <c r="I49" s="298"/>
      <c r="J49" s="364"/>
      <c r="M49" s="334" t="s">
        <v>88</v>
      </c>
      <c r="N49" s="334"/>
      <c r="O49" s="334"/>
    </row>
    <row r="50" spans="1:15" s="335" customFormat="1" ht="17" x14ac:dyDescent="0.2">
      <c r="A50" s="296" t="s">
        <v>89</v>
      </c>
      <c r="B50" s="328"/>
      <c r="C50" s="328"/>
      <c r="D50" s="328"/>
      <c r="E50" s="328"/>
      <c r="F50" s="328"/>
      <c r="G50" s="298"/>
      <c r="H50" s="70">
        <v>10</v>
      </c>
      <c r="I50" s="298"/>
      <c r="J50" s="364"/>
      <c r="M50" s="334" t="s">
        <v>90</v>
      </c>
      <c r="N50" s="334" t="s">
        <v>91</v>
      </c>
      <c r="O50" s="334"/>
    </row>
    <row r="51" spans="1:15" s="335" customFormat="1" ht="17" x14ac:dyDescent="0.2">
      <c r="A51" s="296" t="s">
        <v>92</v>
      </c>
      <c r="B51" s="328"/>
      <c r="C51" s="328"/>
      <c r="D51" s="328"/>
      <c r="E51" s="328"/>
      <c r="F51" s="328"/>
      <c r="G51" s="298"/>
      <c r="H51" s="70">
        <v>19.2</v>
      </c>
      <c r="I51" s="298"/>
      <c r="J51" s="364"/>
      <c r="M51" s="334" t="s">
        <v>93</v>
      </c>
      <c r="N51" s="334" t="s">
        <v>91</v>
      </c>
      <c r="O51" s="334"/>
    </row>
    <row r="52" spans="1:15" s="277" customFormat="1" x14ac:dyDescent="0.2">
      <c r="A52" s="321" t="s">
        <v>94</v>
      </c>
      <c r="B52" s="368"/>
      <c r="C52" s="368"/>
      <c r="D52" s="368"/>
      <c r="E52" s="368"/>
      <c r="F52" s="368"/>
      <c r="G52" s="369"/>
      <c r="H52" s="369"/>
      <c r="I52" s="370"/>
      <c r="J52" s="276"/>
      <c r="M52" s="276"/>
      <c r="N52" s="276"/>
      <c r="O52" s="276"/>
    </row>
    <row r="53" spans="1:15" s="277" customFormat="1" x14ac:dyDescent="0.2">
      <c r="A53" s="362" t="s">
        <v>95</v>
      </c>
      <c r="B53" s="371">
        <v>362749.24687500001</v>
      </c>
      <c r="C53" s="372">
        <v>509737</v>
      </c>
      <c r="D53" s="371">
        <f>(C73-B73)/$H13+C53</f>
        <v>820403.66666666674</v>
      </c>
      <c r="E53" s="371">
        <f>(D73-C73)/$H13+D53</f>
        <v>1558766.9666666668</v>
      </c>
      <c r="F53" s="371">
        <f>(E73-D73)/$H13+E53</f>
        <v>2961657.2366666668</v>
      </c>
      <c r="G53" s="371">
        <f>(F73-E73)/$H13+F53</f>
        <v>5627148.7496666666</v>
      </c>
      <c r="H53" s="371">
        <f>(G73-F73)/$H13+G53</f>
        <v>10691582.624366669</v>
      </c>
      <c r="I53" s="371"/>
      <c r="J53" s="276"/>
      <c r="M53" s="276" t="s">
        <v>96</v>
      </c>
      <c r="N53" s="276"/>
      <c r="O53" s="276"/>
    </row>
    <row r="54" spans="1:15" s="277" customFormat="1" x14ac:dyDescent="0.2">
      <c r="A54" s="362" t="s">
        <v>97</v>
      </c>
      <c r="B54" s="371"/>
      <c r="C54" s="372">
        <v>499550</v>
      </c>
      <c r="D54" s="371">
        <f t="shared" ref="D54:G54" si="0">D53*$H$25</f>
        <v>779383.4833333334</v>
      </c>
      <c r="E54" s="371">
        <f t="shared" si="0"/>
        <v>1480828.6183333334</v>
      </c>
      <c r="F54" s="371">
        <f t="shared" si="0"/>
        <v>2813574.3748333333</v>
      </c>
      <c r="G54" s="371">
        <f t="shared" si="0"/>
        <v>5345791.3121833326</v>
      </c>
      <c r="H54" s="371">
        <f>H53*$H$25</f>
        <v>10157003.493148334</v>
      </c>
      <c r="I54" s="371"/>
      <c r="J54" s="276"/>
      <c r="M54" s="276" t="s">
        <v>98</v>
      </c>
      <c r="N54" s="276"/>
      <c r="O54" s="276"/>
    </row>
    <row r="55" spans="1:15" s="277" customFormat="1" x14ac:dyDescent="0.2">
      <c r="A55" s="362"/>
      <c r="B55" s="371"/>
      <c r="C55" s="372"/>
      <c r="D55" s="371"/>
      <c r="E55" s="371"/>
      <c r="F55" s="371"/>
      <c r="G55" s="373"/>
      <c r="H55" s="373"/>
      <c r="I55" s="373"/>
      <c r="J55" s="276"/>
      <c r="M55" s="276"/>
      <c r="N55" s="276"/>
      <c r="O55" s="276"/>
    </row>
    <row r="56" spans="1:15" s="277" customFormat="1" x14ac:dyDescent="0.2">
      <c r="A56" s="362" t="s">
        <v>99</v>
      </c>
      <c r="B56" s="371">
        <v>800000</v>
      </c>
      <c r="C56" s="372">
        <f>B56+C54</f>
        <v>1299550</v>
      </c>
      <c r="D56" s="371">
        <f t="shared" ref="D56:G56" si="1">C56+D54</f>
        <v>2078933.4833333334</v>
      </c>
      <c r="E56" s="371">
        <f t="shared" si="1"/>
        <v>3559762.1016666666</v>
      </c>
      <c r="F56" s="371">
        <f t="shared" si="1"/>
        <v>6373336.4764999999</v>
      </c>
      <c r="G56" s="371">
        <f t="shared" si="1"/>
        <v>11719127.788683333</v>
      </c>
      <c r="H56" s="371">
        <f>G56+H54</f>
        <v>21876131.281831667</v>
      </c>
      <c r="I56" s="371"/>
      <c r="J56" s="276"/>
      <c r="M56" s="276" t="s">
        <v>100</v>
      </c>
      <c r="N56" s="276"/>
      <c r="O56" s="276"/>
    </row>
    <row r="57" spans="1:15" s="277" customFormat="1" x14ac:dyDescent="0.2">
      <c r="A57" s="362"/>
      <c r="B57" s="371"/>
      <c r="C57" s="372"/>
      <c r="D57" s="371"/>
      <c r="E57" s="371"/>
      <c r="F57" s="371"/>
      <c r="G57" s="374"/>
      <c r="H57" s="374"/>
      <c r="I57" s="374"/>
      <c r="J57" s="276"/>
      <c r="M57" s="276"/>
      <c r="N57" s="276"/>
      <c r="O57" s="276"/>
    </row>
    <row r="58" spans="1:15" s="277" customFormat="1" ht="14" customHeight="1" x14ac:dyDescent="0.2">
      <c r="A58" s="362" t="s">
        <v>101</v>
      </c>
      <c r="B58" s="375">
        <f>B59/B53</f>
        <v>57397.775955065517</v>
      </c>
      <c r="C58" s="376">
        <f>C59/C53</f>
        <v>50331.83779086078</v>
      </c>
      <c r="D58" s="377" cm="1">
        <f t="array" ref="D58">(INDEX('Valuation ASP Tables'!$F7:$F12,MATCH(D53/1000,'Valuation ASP Tables'!$E$7:$E$12))*(INDEX('Valuation ASP Tables'!$E7:$E12,MATCH(D53/1000,'Valuation ASP Tables'!$E$7:$E$12)))+(D53/1000-INDEX('Valuation ASP Tables'!$E7:$E12,MATCH(D53/1000,'Valuation ASP Tables'!$E$7:$E$12)))*INDEX('Valuation ASP Tables'!$B7:$B12,MATCH(D53/1000,'Valuation ASP Tables'!$E$7:$E$12)+1))/(D53/1000)</f>
        <v>57404.891331950006</v>
      </c>
      <c r="E58" s="377" cm="1">
        <f t="array" ref="E58">(INDEX('Valuation ASP Tables'!$F7:$F12,MATCH(E53/1000,'Valuation ASP Tables'!$E$7:$E$12))*(INDEX('Valuation ASP Tables'!$E7:$E12,MATCH(E53/1000,'Valuation ASP Tables'!$E$7:$E$12)))+(E53/1000-INDEX('Valuation ASP Tables'!$E7:$E12,MATCH(E53/1000,'Valuation ASP Tables'!$E$7:$E$12)))*INDEX('Valuation ASP Tables'!$B7:$B12,MATCH(E53/1000,'Valuation ASP Tables'!$E$7:$E$12)+1))/(E53/1000)</f>
        <v>54136.390910904825</v>
      </c>
      <c r="F58" s="377" cm="1">
        <f t="array" ref="F58">(INDEX('Valuation ASP Tables'!$F7:$F12,MATCH(F53/1000,'Valuation ASP Tables'!$E$7:$E$12))*(INDEX('Valuation ASP Tables'!$E7:$E12,MATCH(F53/1000,'Valuation ASP Tables'!$E$7:$E$12)))+(F53/1000-INDEX('Valuation ASP Tables'!$E7:$E12,MATCH(F53/1000,'Valuation ASP Tables'!$E$7:$E$12)))*INDEX('Valuation ASP Tables'!$B7:$B12,MATCH(F53/1000,'Valuation ASP Tables'!$E$7:$E$12)+1))/(F53/1000)</f>
        <v>53485.988321218923</v>
      </c>
      <c r="G58" s="377" cm="1">
        <f t="array" ref="G58">(INDEX('Valuation ASP Tables'!$F7:$F12,MATCH(G53/1000,'Valuation ASP Tables'!$E$7:$E$12))*(INDEX('Valuation ASP Tables'!$E7:$E12,MATCH(G53/1000,'Valuation ASP Tables'!$E$7:$E$12)))+(G53/1000-INDEX('Valuation ASP Tables'!$E7:$E12,MATCH(G53/1000,'Valuation ASP Tables'!$E$7:$E$12)))*INDEX('Valuation ASP Tables'!$B7:$B12,MATCH(G53/1000,'Valuation ASP Tables'!$E$7:$E$12)+1))/(G53/1000)</f>
        <v>44304.303086341599</v>
      </c>
      <c r="H58" s="377" cm="1">
        <f t="array" ref="H58">(INDEX('Valuation ASP Tables'!$F7:$F12,MATCH(H53/1000,'Valuation ASP Tables'!$E$7:$E$12))*(INDEX('Valuation ASP Tables'!$E7:$E12,MATCH(H53/1000,'Valuation ASP Tables'!$E$7:$E$12)))+(H53/1000-INDEX('Valuation ASP Tables'!$E7:$E12,MATCH(H53/1000,'Valuation ASP Tables'!$E$7:$E$12)))*INDEX('Valuation ASP Tables'!$B7:$B12,MATCH(H53/1000,'Valuation ASP Tables'!$E$7:$E$12)+1))/(H53/1000)</f>
        <v>36107.527940179789</v>
      </c>
      <c r="I58" s="377"/>
      <c r="J58" s="276"/>
      <c r="M58" s="276" t="s">
        <v>102</v>
      </c>
      <c r="N58" s="276"/>
      <c r="O58" s="276"/>
    </row>
    <row r="59" spans="1:15" s="277" customFormat="1" x14ac:dyDescent="0.2">
      <c r="A59" s="352" t="s">
        <v>103</v>
      </c>
      <c r="B59" s="328">
        <v>20821000000</v>
      </c>
      <c r="C59" s="378">
        <f>(27236-1580)*10^6</f>
        <v>25656000000</v>
      </c>
      <c r="D59" s="328">
        <f t="shared" ref="D59:H59" si="2">D54*D58</f>
        <v>44740424166.666672</v>
      </c>
      <c r="E59" s="328">
        <f t="shared" si="2"/>
        <v>80166716954.148422</v>
      </c>
      <c r="F59" s="328">
        <f>F54*F58</f>
        <v>150486806153.21649</v>
      </c>
      <c r="G59" s="328">
        <f t="shared" si="2"/>
        <v>236841558531.30212</v>
      </c>
      <c r="H59" s="328">
        <f t="shared" si="2"/>
        <v>366744287417.35718</v>
      </c>
      <c r="I59" s="379"/>
      <c r="J59" s="276"/>
      <c r="M59" s="276" t="s">
        <v>104</v>
      </c>
      <c r="N59" s="276"/>
      <c r="O59" s="276"/>
    </row>
    <row r="60" spans="1:15" s="277" customFormat="1" x14ac:dyDescent="0.2">
      <c r="A60" s="380"/>
      <c r="B60" s="328"/>
      <c r="C60" s="381"/>
      <c r="D60" s="328"/>
      <c r="E60" s="328"/>
      <c r="F60" s="328"/>
      <c r="G60" s="328"/>
      <c r="H60" s="328"/>
      <c r="I60" s="328"/>
      <c r="J60" s="276"/>
      <c r="M60" s="276"/>
      <c r="N60" s="276"/>
      <c r="O60" s="276"/>
    </row>
    <row r="61" spans="1:15" s="277" customFormat="1" x14ac:dyDescent="0.2">
      <c r="A61" s="352" t="s">
        <v>105</v>
      </c>
      <c r="B61" s="382">
        <f>B58*(1-B64)-B62</f>
        <v>40794.019911774623</v>
      </c>
      <c r="C61" s="383">
        <f>C63-C62</f>
        <v>37411.670503453104</v>
      </c>
      <c r="D61" s="384">
        <f>$C61*(D56/$C$56)^((LN(1-$H24)/LN(2)))</f>
        <v>33509.274744762137</v>
      </c>
      <c r="E61" s="384">
        <f t="shared" ref="E61:G61" si="3">$C61*(E56/$C$56)^((LN(1-$H24)/LN(2)))</f>
        <v>29539.18746751497</v>
      </c>
      <c r="F61" s="384">
        <f t="shared" si="3"/>
        <v>25768.641701378718</v>
      </c>
      <c r="G61" s="384">
        <f t="shared" si="3"/>
        <v>22339.260811221542</v>
      </c>
      <c r="H61" s="384">
        <f>$C61*(H56/$C$56)^((LN(1-$H24)/LN(2)))</f>
        <v>19297.945508559398</v>
      </c>
      <c r="I61" s="384"/>
      <c r="J61" s="276"/>
      <c r="M61" s="276" t="s">
        <v>106</v>
      </c>
      <c r="N61" s="276"/>
      <c r="O61" s="276"/>
    </row>
    <row r="62" spans="1:15" s="277" customFormat="1" x14ac:dyDescent="0.2">
      <c r="A62" s="352" t="s">
        <v>107</v>
      </c>
      <c r="B62" s="382">
        <f>B75/B53*24000/(1500+24000)</f>
        <v>4410.7603634842144</v>
      </c>
      <c r="C62" s="385">
        <f>C75/C54</f>
        <v>3142.8285456911221</v>
      </c>
      <c r="D62" s="382">
        <f>D75/D54</f>
        <v>2574.4402144866253</v>
      </c>
      <c r="E62" s="382">
        <f t="shared" ref="E62:G62" si="4">E75/E54</f>
        <v>1866.5474813087501</v>
      </c>
      <c r="F62" s="382">
        <f t="shared" si="4"/>
        <v>1493.9723585835527</v>
      </c>
      <c r="G62" s="382">
        <f t="shared" si="4"/>
        <v>1297.8801887281861</v>
      </c>
      <c r="H62" s="382">
        <f>H75/H54</f>
        <v>683.09483617272929</v>
      </c>
      <c r="I62" s="382"/>
      <c r="J62" s="276"/>
      <c r="M62" s="276" t="s">
        <v>108</v>
      </c>
      <c r="N62" s="276"/>
      <c r="O62" s="276"/>
    </row>
    <row r="63" spans="1:15" s="277" customFormat="1" x14ac:dyDescent="0.2">
      <c r="A63" s="352" t="s">
        <v>109</v>
      </c>
      <c r="B63" s="386">
        <f>MAX(SUM(B62,B61),(1-$H12)*B58)</f>
        <v>45204.78027525884</v>
      </c>
      <c r="C63" s="387">
        <f>(7070+5506+3862+3821)*10^6/C54</f>
        <v>40554.49904914423</v>
      </c>
      <c r="D63" s="386">
        <f>MAX(SUM(D62,D61),(1-$H12)*D58)</f>
        <v>43053.668498962506</v>
      </c>
      <c r="E63" s="386">
        <f>MAX(SUM(E62,E61),(1-$H12)*E58)</f>
        <v>40602.293183178619</v>
      </c>
      <c r="F63" s="386">
        <f>MAX(SUM(F62,F61),(1-$H12)*F58)</f>
        <v>40114.491240914191</v>
      </c>
      <c r="G63" s="386">
        <f>MAX(SUM(G62,G61),(1-$H12)*G58)</f>
        <v>33228.227314756201</v>
      </c>
      <c r="H63" s="386">
        <f>MAX(SUM(H62,H61),(1-$H12)*H58)</f>
        <v>27080.645955134842</v>
      </c>
      <c r="I63" s="388"/>
      <c r="J63" s="276"/>
      <c r="M63" s="276" t="s">
        <v>110</v>
      </c>
      <c r="N63" s="276"/>
      <c r="O63" s="276"/>
    </row>
    <row r="64" spans="1:15" s="277" customFormat="1" x14ac:dyDescent="0.2">
      <c r="A64" s="352" t="s">
        <v>111</v>
      </c>
      <c r="B64" s="389">
        <f>B65/B59</f>
        <v>0.21242975841698286</v>
      </c>
      <c r="C64" s="390">
        <f>(6977-1580)*10^6/C59</f>
        <v>0.2103601496725912</v>
      </c>
      <c r="D64" s="391">
        <f>(1-D63/D58)</f>
        <v>0.25</v>
      </c>
      <c r="E64" s="391">
        <f>(1-E63/E58)</f>
        <v>0.25</v>
      </c>
      <c r="F64" s="391">
        <f>(1-F63/F58)</f>
        <v>0.25</v>
      </c>
      <c r="G64" s="391">
        <f>1-(G63)/G58</f>
        <v>0.25</v>
      </c>
      <c r="H64" s="391">
        <f>1-(H63)/H58</f>
        <v>0.25</v>
      </c>
      <c r="I64" s="391"/>
      <c r="J64" s="276"/>
      <c r="M64" s="276" t="s">
        <v>112</v>
      </c>
      <c r="N64" s="276"/>
      <c r="O64" s="276"/>
    </row>
    <row r="65" spans="1:15" s="277" customFormat="1" x14ac:dyDescent="0.2">
      <c r="A65" s="352" t="s">
        <v>113</v>
      </c>
      <c r="B65" s="328">
        <f>B59-16398000000</f>
        <v>4423000000</v>
      </c>
      <c r="C65" s="378">
        <f>6630*10^6</f>
        <v>6630000000</v>
      </c>
      <c r="D65" s="328">
        <f t="shared" ref="D65:H65" si="5">D64*D59</f>
        <v>11185106041.666668</v>
      </c>
      <c r="E65" s="328">
        <f>E64*E59</f>
        <v>20041679238.537106</v>
      </c>
      <c r="F65" s="328">
        <f t="shared" si="5"/>
        <v>37621701538.304123</v>
      </c>
      <c r="G65" s="328">
        <f t="shared" si="5"/>
        <v>59210389632.825531</v>
      </c>
      <c r="H65" s="328">
        <f t="shared" si="5"/>
        <v>91686071854.339294</v>
      </c>
      <c r="I65" s="328"/>
      <c r="J65" s="276"/>
      <c r="M65" s="276" t="s">
        <v>114</v>
      </c>
      <c r="N65" s="276"/>
      <c r="O65" s="276"/>
    </row>
    <row r="66" spans="1:15" s="277" customFormat="1" x14ac:dyDescent="0.2">
      <c r="A66" s="352" t="s">
        <v>115</v>
      </c>
      <c r="B66" s="328">
        <f t="shared" ref="B66:G66" si="6">B67*B59</f>
        <v>2290310000</v>
      </c>
      <c r="C66" s="282">
        <f>3145*10^6</f>
        <v>3145000000</v>
      </c>
      <c r="D66" s="328">
        <f t="shared" si="6"/>
        <v>4474042416.666667</v>
      </c>
      <c r="E66" s="328">
        <f t="shared" si="6"/>
        <v>8016671695.4148426</v>
      </c>
      <c r="F66" s="328">
        <f t="shared" si="6"/>
        <v>15048680615.32165</v>
      </c>
      <c r="G66" s="328">
        <f t="shared" si="6"/>
        <v>23684155853.130215</v>
      </c>
      <c r="H66" s="328">
        <f t="shared" ref="H66" si="7">H67*H59</f>
        <v>36674428741.735718</v>
      </c>
      <c r="I66" s="328"/>
      <c r="J66" s="276"/>
      <c r="M66" s="276" t="s">
        <v>116</v>
      </c>
      <c r="N66" s="276"/>
      <c r="O66" s="276"/>
    </row>
    <row r="67" spans="1:15" s="277" customFormat="1" x14ac:dyDescent="0.2">
      <c r="A67" s="352" t="s">
        <v>117</v>
      </c>
      <c r="B67" s="391">
        <v>0.11</v>
      </c>
      <c r="C67" s="392">
        <f>3145/(31536)</f>
        <v>9.9727295788939629E-2</v>
      </c>
      <c r="D67" s="391">
        <f>$H67</f>
        <v>0.1</v>
      </c>
      <c r="E67" s="391">
        <f t="shared" ref="E67:G67" si="8">$H67</f>
        <v>0.1</v>
      </c>
      <c r="F67" s="391">
        <f t="shared" si="8"/>
        <v>0.1</v>
      </c>
      <c r="G67" s="391">
        <f t="shared" si="8"/>
        <v>0.1</v>
      </c>
      <c r="H67" s="393">
        <f>$H$46</f>
        <v>0.1</v>
      </c>
      <c r="I67" s="393"/>
      <c r="J67" s="276"/>
      <c r="M67" s="276" t="s">
        <v>118</v>
      </c>
      <c r="N67" s="276"/>
      <c r="O67" s="276"/>
    </row>
    <row r="68" spans="1:15" s="277" customFormat="1" x14ac:dyDescent="0.2">
      <c r="A68" s="352" t="s">
        <v>119</v>
      </c>
      <c r="B68" s="328">
        <f t="shared" ref="B68:G68" si="9">B69*B59</f>
        <v>1249260000</v>
      </c>
      <c r="C68" s="282">
        <f>1491*10^6</f>
        <v>1491000000</v>
      </c>
      <c r="D68" s="328">
        <f t="shared" si="9"/>
        <v>2237021208.3333335</v>
      </c>
      <c r="E68" s="328">
        <f t="shared" si="9"/>
        <v>4008335847.7074213</v>
      </c>
      <c r="F68" s="328">
        <f t="shared" si="9"/>
        <v>7524340307.6608248</v>
      </c>
      <c r="G68" s="328">
        <f t="shared" si="9"/>
        <v>11842077926.565107</v>
      </c>
      <c r="H68" s="328">
        <f>H69*H59</f>
        <v>18337214370.867859</v>
      </c>
      <c r="I68" s="328"/>
      <c r="J68" s="394"/>
      <c r="M68" s="276" t="s">
        <v>120</v>
      </c>
      <c r="N68" s="276"/>
      <c r="O68" s="276"/>
    </row>
    <row r="69" spans="1:15" s="277" customFormat="1" x14ac:dyDescent="0.2">
      <c r="A69" s="352" t="s">
        <v>121</v>
      </c>
      <c r="B69" s="391">
        <v>0.06</v>
      </c>
      <c r="C69" s="392">
        <f>1491/31536</f>
        <v>4.7279299847792999E-2</v>
      </c>
      <c r="D69" s="391">
        <f>$H$47</f>
        <v>0.05</v>
      </c>
      <c r="E69" s="391">
        <f t="shared" ref="E69:H69" si="10">$H$47</f>
        <v>0.05</v>
      </c>
      <c r="F69" s="391">
        <f t="shared" si="10"/>
        <v>0.05</v>
      </c>
      <c r="G69" s="391">
        <f t="shared" si="10"/>
        <v>0.05</v>
      </c>
      <c r="H69" s="391">
        <f t="shared" si="10"/>
        <v>0.05</v>
      </c>
      <c r="I69" s="393"/>
      <c r="J69" s="276"/>
      <c r="M69" s="276" t="s">
        <v>122</v>
      </c>
      <c r="N69" s="276"/>
      <c r="O69" s="276"/>
    </row>
    <row r="70" spans="1:15" s="277" customFormat="1" x14ac:dyDescent="0.2">
      <c r="A70" s="352"/>
      <c r="B70" s="391"/>
      <c r="C70" s="392"/>
      <c r="D70" s="391"/>
      <c r="E70" s="391"/>
      <c r="F70" s="391"/>
      <c r="G70" s="395"/>
      <c r="H70" s="395"/>
      <c r="I70" s="395"/>
      <c r="J70" s="276"/>
      <c r="M70" s="276"/>
      <c r="N70" s="276"/>
      <c r="O70" s="276"/>
    </row>
    <row r="71" spans="1:15" s="277" customFormat="1" x14ac:dyDescent="0.2">
      <c r="A71" s="352" t="s">
        <v>123</v>
      </c>
      <c r="B71" s="328">
        <f>B65-B66-B68</f>
        <v>883430000</v>
      </c>
      <c r="C71" s="378">
        <f>C65-C66-C68</f>
        <v>1994000000</v>
      </c>
      <c r="D71" s="328">
        <f t="shared" ref="D71:G71" si="11">D65-D66-D68</f>
        <v>4474042416.6666679</v>
      </c>
      <c r="E71" s="328">
        <f>E65-E66-E68</f>
        <v>8016671695.4148417</v>
      </c>
      <c r="F71" s="328">
        <f t="shared" si="11"/>
        <v>15048680615.321651</v>
      </c>
      <c r="G71" s="328">
        <f t="shared" si="11"/>
        <v>23684155853.130203</v>
      </c>
      <c r="H71" s="328">
        <f>H65-H66-H68</f>
        <v>36674428741.735718</v>
      </c>
      <c r="I71" s="379"/>
      <c r="J71" s="276"/>
      <c r="M71" s="276" t="s">
        <v>124</v>
      </c>
      <c r="N71" s="276"/>
      <c r="O71" s="276"/>
    </row>
    <row r="72" spans="1:15" s="277" customFormat="1" x14ac:dyDescent="0.2">
      <c r="A72" s="352" t="s">
        <v>125</v>
      </c>
      <c r="B72" s="391">
        <f t="shared" ref="B72:F72" si="12">B71/B59</f>
        <v>4.2429758416982856E-2</v>
      </c>
      <c r="C72" s="391">
        <f>C71/C130</f>
        <v>6.3229325215626589E-2</v>
      </c>
      <c r="D72" s="391">
        <f t="shared" si="12"/>
        <v>0.10000000000000002</v>
      </c>
      <c r="E72" s="391">
        <f t="shared" si="12"/>
        <v>9.9999999999999992E-2</v>
      </c>
      <c r="F72" s="391">
        <f t="shared" si="12"/>
        <v>0.10000000000000002</v>
      </c>
      <c r="G72" s="391">
        <f>G71/G59</f>
        <v>9.9999999999999964E-2</v>
      </c>
      <c r="H72" s="391">
        <f>H71/H59</f>
        <v>0.1</v>
      </c>
      <c r="I72" s="391"/>
      <c r="J72" s="276"/>
      <c r="M72" s="276" t="s">
        <v>126</v>
      </c>
      <c r="N72" s="276"/>
      <c r="O72" s="276"/>
    </row>
    <row r="73" spans="1:15" s="277" customFormat="1" x14ac:dyDescent="0.2">
      <c r="A73" s="352" t="s">
        <v>127</v>
      </c>
      <c r="B73" s="328">
        <v>16000000000</v>
      </c>
      <c r="C73" s="378">
        <f>17864*10^6</f>
        <v>17864000000</v>
      </c>
      <c r="D73" s="396">
        <f>C73+IF(C83&lt;0,0,MIN((C83),C84))/(1-$H19)</f>
        <v>22294179800</v>
      </c>
      <c r="E73" s="396">
        <f>D73+IF(D83&lt;0,0,MIN((D83),D84))/(1-$H19)</f>
        <v>30711521420</v>
      </c>
      <c r="F73" s="396">
        <f>E73+IF(E83&lt;0,0,MIN((E83),E84))/(1-$H19)</f>
        <v>46704470498</v>
      </c>
      <c r="G73" s="396">
        <f>F73+IF(F83&lt;0,0,MIN((F83),F84))/(1-$H19)</f>
        <v>77091073746.200012</v>
      </c>
      <c r="H73" s="396">
        <f>G73+IF(G83&lt;0,0,MIN((G83),G84))/(1-$H19)</f>
        <v>77091073746.200012</v>
      </c>
      <c r="I73" s="328"/>
      <c r="J73" s="276"/>
      <c r="M73" s="276" t="s">
        <v>128</v>
      </c>
      <c r="N73" s="276"/>
      <c r="O73" s="276"/>
    </row>
    <row r="74" spans="1:15" s="277" customFormat="1" x14ac:dyDescent="0.2">
      <c r="A74" s="352" t="s">
        <v>129</v>
      </c>
      <c r="B74" s="328">
        <f>B76-B73</f>
        <v>-5600000000</v>
      </c>
      <c r="C74" s="378">
        <f>-5117*10^6</f>
        <v>-5117000000</v>
      </c>
      <c r="D74" s="328">
        <f>C74-D75</f>
        <v>-7123476182</v>
      </c>
      <c r="E74" s="328">
        <f t="shared" ref="E74:F74" si="13">D74-E75</f>
        <v>-9887513109.7999992</v>
      </c>
      <c r="F74" s="328">
        <f t="shared" si="13"/>
        <v>-14090915454.619999</v>
      </c>
      <c r="G74" s="328">
        <f>F74-G75</f>
        <v>-21029112091.778</v>
      </c>
      <c r="H74" s="328">
        <f>G74-H75</f>
        <v>-27967308728.936001</v>
      </c>
      <c r="I74" s="328"/>
      <c r="J74" s="276"/>
      <c r="M74" s="276" t="s">
        <v>130</v>
      </c>
      <c r="N74" s="276"/>
      <c r="O74" s="276"/>
    </row>
    <row r="75" spans="1:15" s="277" customFormat="1" x14ac:dyDescent="0.2">
      <c r="A75" s="352" t="s">
        <v>131</v>
      </c>
      <c r="B75" s="328">
        <v>1700000000</v>
      </c>
      <c r="C75" s="378">
        <f>1570000000</f>
        <v>1570000000</v>
      </c>
      <c r="D75" s="328">
        <f>D73*D78</f>
        <v>2006476182</v>
      </c>
      <c r="E75" s="328">
        <f t="shared" ref="E75:H75" si="14">E73*E78</f>
        <v>2764036927.7999997</v>
      </c>
      <c r="F75" s="328">
        <f t="shared" si="14"/>
        <v>4203402344.8199997</v>
      </c>
      <c r="G75" s="328">
        <f t="shared" si="14"/>
        <v>6938196637.1580009</v>
      </c>
      <c r="H75" s="328">
        <f t="shared" si="14"/>
        <v>6938196637.1580009</v>
      </c>
      <c r="I75" s="328"/>
      <c r="J75" s="397"/>
      <c r="M75" s="276" t="s">
        <v>132</v>
      </c>
      <c r="N75" s="276"/>
      <c r="O75" s="276"/>
    </row>
    <row r="76" spans="1:15" s="277" customFormat="1" x14ac:dyDescent="0.2">
      <c r="A76" s="398" t="s">
        <v>133</v>
      </c>
      <c r="B76" s="328">
        <v>10400000000</v>
      </c>
      <c r="C76" s="378">
        <f>12747*10^6</f>
        <v>12747000000</v>
      </c>
      <c r="D76" s="328">
        <f>D73+D74</f>
        <v>15170703618</v>
      </c>
      <c r="E76" s="328">
        <f t="shared" ref="E76:H76" si="15">E73+E74</f>
        <v>20824008310.200001</v>
      </c>
      <c r="F76" s="328">
        <f>F73+F74</f>
        <v>32613555043.380001</v>
      </c>
      <c r="G76" s="328">
        <f t="shared" si="15"/>
        <v>56061961654.422012</v>
      </c>
      <c r="H76" s="328">
        <f t="shared" si="15"/>
        <v>49123765017.264008</v>
      </c>
      <c r="I76" s="328"/>
      <c r="J76" s="276"/>
      <c r="M76" s="276" t="s">
        <v>134</v>
      </c>
      <c r="N76" s="276"/>
      <c r="O76" s="276"/>
    </row>
    <row r="77" spans="1:15" s="277" customFormat="1" x14ac:dyDescent="0.2">
      <c r="A77" s="398"/>
      <c r="B77" s="399"/>
      <c r="C77" s="378"/>
      <c r="D77" s="328"/>
      <c r="E77" s="328"/>
      <c r="F77" s="328"/>
      <c r="G77" s="328"/>
      <c r="H77" s="328"/>
      <c r="I77" s="328"/>
      <c r="J77" s="276"/>
      <c r="M77" s="276"/>
      <c r="N77" s="276"/>
      <c r="O77" s="276"/>
    </row>
    <row r="78" spans="1:15" s="277" customFormat="1" x14ac:dyDescent="0.2">
      <c r="A78" s="398" t="s">
        <v>135</v>
      </c>
      <c r="B78" s="400">
        <v>0.11</v>
      </c>
      <c r="C78" s="401">
        <f>C75/C73</f>
        <v>8.7886251679355126E-2</v>
      </c>
      <c r="D78" s="400">
        <f t="shared" ref="D78:F78" si="16">E78</f>
        <v>0.09</v>
      </c>
      <c r="E78" s="400">
        <f t="shared" si="16"/>
        <v>0.09</v>
      </c>
      <c r="F78" s="400">
        <f t="shared" si="16"/>
        <v>0.09</v>
      </c>
      <c r="G78" s="400">
        <f>H78</f>
        <v>0.09</v>
      </c>
      <c r="H78" s="400">
        <v>0.09</v>
      </c>
      <c r="I78" s="402"/>
      <c r="J78" s="394"/>
      <c r="M78" s="276" t="s">
        <v>136</v>
      </c>
      <c r="N78" s="276"/>
      <c r="O78" s="276"/>
    </row>
    <row r="79" spans="1:15" s="277" customFormat="1" x14ac:dyDescent="0.2">
      <c r="A79" s="352" t="s">
        <v>137</v>
      </c>
      <c r="B79" s="403">
        <f>B80/B59*365</f>
        <v>80.639738725325387</v>
      </c>
      <c r="C79" s="403">
        <f>C80/C59*365</f>
        <v>177.39261771125663</v>
      </c>
      <c r="D79" s="404">
        <f>D80/D59*365</f>
        <v>101.72422556938581</v>
      </c>
      <c r="E79" s="404">
        <f t="shared" ref="E79:G79" si="17">E80/E59*365</f>
        <v>56.771502849531224</v>
      </c>
      <c r="F79" s="404">
        <f>F80/F59*365</f>
        <v>30.243083206684982</v>
      </c>
      <c r="G79" s="404">
        <f t="shared" si="17"/>
        <v>19.216158803474912</v>
      </c>
      <c r="H79" s="404">
        <f>H80/H59*365</f>
        <v>12.409695682105403</v>
      </c>
      <c r="I79" s="405"/>
      <c r="J79" s="276"/>
      <c r="M79" s="276" t="s">
        <v>138</v>
      </c>
      <c r="N79" s="276"/>
      <c r="O79" s="276"/>
    </row>
    <row r="80" spans="1:15" s="277" customFormat="1" ht="17" customHeight="1" x14ac:dyDescent="0.2">
      <c r="A80" s="352" t="s">
        <v>139</v>
      </c>
      <c r="B80" s="378">
        <f>4600000000</f>
        <v>4600000000</v>
      </c>
      <c r="C80" s="378">
        <f>(26717-14248)*10^6</f>
        <v>12469000000</v>
      </c>
      <c r="D80" s="378">
        <f>C80</f>
        <v>12469000000</v>
      </c>
      <c r="E80" s="378">
        <f t="shared" ref="E80:H80" si="18">D80</f>
        <v>12469000000</v>
      </c>
      <c r="F80" s="378">
        <f t="shared" si="18"/>
        <v>12469000000</v>
      </c>
      <c r="G80" s="378">
        <f t="shared" si="18"/>
        <v>12469000000</v>
      </c>
      <c r="H80" s="378">
        <f t="shared" si="18"/>
        <v>12469000000</v>
      </c>
      <c r="I80" s="406"/>
      <c r="J80" s="276"/>
      <c r="M80" s="276" t="s">
        <v>140</v>
      </c>
      <c r="N80" s="276"/>
      <c r="O80" s="276"/>
    </row>
    <row r="81" spans="1:15" s="277" customFormat="1" x14ac:dyDescent="0.2">
      <c r="A81" s="352" t="s">
        <v>141</v>
      </c>
      <c r="B81" s="378">
        <v>11700000000</v>
      </c>
      <c r="C81" s="378">
        <f>9556*10^6</f>
        <v>9556000000</v>
      </c>
      <c r="D81" s="378">
        <f>C81+(D73-C73)*$H19</f>
        <v>12214107880</v>
      </c>
      <c r="E81" s="378">
        <f>D81+(E73-D73)*$H19</f>
        <v>17264512852</v>
      </c>
      <c r="F81" s="378">
        <f>E81+(F73-E73)*$H19</f>
        <v>26860282298.799999</v>
      </c>
      <c r="G81" s="378">
        <f>F81+(G73-F73)*$H19</f>
        <v>45092244247.720001</v>
      </c>
      <c r="H81" s="378">
        <f>G81+(H73-G73)*$H19</f>
        <v>45092244247.720001</v>
      </c>
      <c r="I81" s="407"/>
      <c r="J81" s="394"/>
      <c r="M81" s="276" t="s">
        <v>142</v>
      </c>
      <c r="N81" s="276"/>
      <c r="O81" s="276"/>
    </row>
    <row r="82" spans="1:15" s="277" customFormat="1" x14ac:dyDescent="0.2">
      <c r="A82" s="352" t="s">
        <v>143</v>
      </c>
      <c r="B82" s="378"/>
      <c r="C82" s="408">
        <f>D82</f>
        <v>0.06</v>
      </c>
      <c r="D82" s="408">
        <f>E82</f>
        <v>0.06</v>
      </c>
      <c r="E82" s="408">
        <f>F82</f>
        <v>0.06</v>
      </c>
      <c r="F82" s="408">
        <f>G82</f>
        <v>0.06</v>
      </c>
      <c r="G82" s="408">
        <f>H82</f>
        <v>0.06</v>
      </c>
      <c r="H82" s="408">
        <f>H28</f>
        <v>0.06</v>
      </c>
      <c r="I82" s="407"/>
      <c r="J82" s="394"/>
      <c r="M82" s="276" t="s">
        <v>144</v>
      </c>
      <c r="N82" s="276"/>
      <c r="O82" s="276"/>
    </row>
    <row r="83" spans="1:15" s="277" customFormat="1" x14ac:dyDescent="0.2">
      <c r="A83" s="352" t="s">
        <v>145</v>
      </c>
      <c r="B83" s="378">
        <f>6000000000-B80+G21</f>
        <v>1400000000</v>
      </c>
      <c r="C83" s="378">
        <f>19384*10^6</f>
        <v>19384000000</v>
      </c>
      <c r="D83" s="378">
        <f>C80-D80+D136+C85</f>
        <v>22866617570.524971</v>
      </c>
      <c r="E83" s="378">
        <f>D80-E80+E136+D85</f>
        <v>32448286731.339462</v>
      </c>
      <c r="F83" s="378">
        <f>E80-F80+F136+E85</f>
        <v>56258193766.921432</v>
      </c>
      <c r="G83" s="378">
        <f>F80-G80+G136+F85</f>
        <v>110127690658.33609</v>
      </c>
      <c r="H83" s="378">
        <f>G80-H80+H136+G85</f>
        <v>277126709193.88123</v>
      </c>
      <c r="I83" s="328"/>
      <c r="J83" s="276"/>
      <c r="M83" s="276" t="s">
        <v>146</v>
      </c>
      <c r="N83" s="276"/>
      <c r="O83" s="276"/>
    </row>
    <row r="84" spans="1:15" s="277" customFormat="1" x14ac:dyDescent="0.2">
      <c r="A84" s="352" t="s">
        <v>147</v>
      </c>
      <c r="B84" s="328">
        <f>(C53*$H14)*$H13*(1-$H19)</f>
        <v>1101031920</v>
      </c>
      <c r="C84" s="378">
        <f>(D53*$H14)*$H13*(1-$H19)</f>
        <v>1772071920</v>
      </c>
      <c r="D84" s="328">
        <f>(E53*$H14)*$H13*(1-$H19)</f>
        <v>3366936648.000001</v>
      </c>
      <c r="E84" s="328">
        <f>(F53*$H14)*$H13*(1-$H19)</f>
        <v>6397179631.2000008</v>
      </c>
      <c r="F84" s="328">
        <f>(G53*$H14)*$H13*(1-$H19)</f>
        <v>12154641299.280003</v>
      </c>
      <c r="G84" s="378">
        <f>(J53*$H14)*$H13*(1-$H19)</f>
        <v>0</v>
      </c>
      <c r="H84" s="328">
        <f>(K53*$H14)*$H13*(1-$H19)</f>
        <v>0</v>
      </c>
      <c r="I84" s="328"/>
      <c r="J84" s="276"/>
      <c r="M84" s="276" t="s">
        <v>148</v>
      </c>
      <c r="N84" s="276"/>
      <c r="O84" s="276"/>
    </row>
    <row r="85" spans="1:15" s="277" customFormat="1" x14ac:dyDescent="0.2">
      <c r="A85" s="352" t="s">
        <v>149</v>
      </c>
      <c r="B85" s="328">
        <f>IF(B83-B84&gt;0,B83-B84,0)</f>
        <v>298968080</v>
      </c>
      <c r="C85" s="328">
        <f>IF(C83-C84&gt;0,C83-C84,IF(C83&lt;0,C83,0))</f>
        <v>17611928080</v>
      </c>
      <c r="D85" s="328">
        <f>IF(D83-D84&gt;0,D83-D84,IF(D83&lt;0,D83,0))</f>
        <v>19499680922.524971</v>
      </c>
      <c r="E85" s="328">
        <f t="shared" ref="E85:H85" si="19">IF(E83-E84&gt;0,E83-E84,IF(E83&lt;0,E83,0))</f>
        <v>26051107100.139462</v>
      </c>
      <c r="F85" s="328">
        <f>IF(F83-F84&gt;0,F83-F84,IF(F83&lt;0,F83,0))</f>
        <v>44103552467.641434</v>
      </c>
      <c r="G85" s="328">
        <f>IF(G83-G84&gt;0,G83-G84,IF(G83&lt;0,G83,0))</f>
        <v>110127690658.33609</v>
      </c>
      <c r="H85" s="328">
        <f t="shared" si="19"/>
        <v>277126709193.88123</v>
      </c>
      <c r="I85" s="328"/>
      <c r="J85" s="276"/>
      <c r="M85" s="276" t="s">
        <v>150</v>
      </c>
      <c r="N85" s="276"/>
      <c r="O85" s="276"/>
    </row>
    <row r="86" spans="1:15" s="277" customFormat="1" x14ac:dyDescent="0.2">
      <c r="A86" s="409" t="s">
        <v>151</v>
      </c>
      <c r="B86" s="410"/>
      <c r="C86" s="410"/>
      <c r="D86" s="410"/>
      <c r="E86" s="410"/>
      <c r="F86" s="410"/>
      <c r="G86" s="411"/>
      <c r="H86" s="411"/>
      <c r="I86" s="328"/>
      <c r="J86" s="276"/>
      <c r="M86" s="276"/>
      <c r="N86" s="276"/>
      <c r="O86" s="276"/>
    </row>
    <row r="87" spans="1:15" s="277" customFormat="1" x14ac:dyDescent="0.2">
      <c r="A87" s="352" t="s">
        <v>152</v>
      </c>
      <c r="B87" s="328"/>
      <c r="C87" s="407">
        <f t="shared" ref="C87:F87" si="20">D87/2</f>
        <v>1.2500000000000001E-2</v>
      </c>
      <c r="D87" s="407">
        <f t="shared" si="20"/>
        <v>2.5000000000000001E-2</v>
      </c>
      <c r="E87" s="407">
        <f t="shared" si="20"/>
        <v>0.05</v>
      </c>
      <c r="F87" s="407">
        <f t="shared" si="20"/>
        <v>0.1</v>
      </c>
      <c r="G87" s="407">
        <f>H87/2</f>
        <v>0.2</v>
      </c>
      <c r="H87" s="407">
        <f>H30</f>
        <v>0.4</v>
      </c>
      <c r="I87" s="328"/>
      <c r="J87" s="276"/>
      <c r="M87" s="276" t="s">
        <v>144</v>
      </c>
      <c r="N87" s="276"/>
      <c r="O87" s="276"/>
    </row>
    <row r="88" spans="1:15" s="277" customFormat="1" x14ac:dyDescent="0.2">
      <c r="A88" s="352" t="s">
        <v>153</v>
      </c>
      <c r="B88" s="328"/>
      <c r="C88" s="371">
        <f t="shared" ref="C88:G88" si="21">C87*(C54*(1-C105))</f>
        <v>6244.375</v>
      </c>
      <c r="D88" s="371">
        <f t="shared" si="21"/>
        <v>18997.472406249999</v>
      </c>
      <c r="E88" s="371">
        <f t="shared" si="21"/>
        <v>70339.359370833336</v>
      </c>
      <c r="F88" s="371">
        <f t="shared" si="21"/>
        <v>253221.69373500004</v>
      </c>
      <c r="G88" s="371">
        <f t="shared" si="21"/>
        <v>855326.60994933324</v>
      </c>
      <c r="H88" s="371">
        <f>H87*(H54*(1-H105))</f>
        <v>2437680.8383556004</v>
      </c>
      <c r="I88" s="328"/>
      <c r="J88" s="276"/>
      <c r="M88" s="276" t="s">
        <v>154</v>
      </c>
      <c r="N88" s="276"/>
      <c r="O88" s="276"/>
    </row>
    <row r="89" spans="1:15" s="277" customFormat="1" x14ac:dyDescent="0.2">
      <c r="A89" s="352" t="s">
        <v>155</v>
      </c>
      <c r="B89" s="328"/>
      <c r="C89" s="371">
        <f>C88</f>
        <v>6244.375</v>
      </c>
      <c r="D89" s="371">
        <f>C89+D88</f>
        <v>25241.847406249999</v>
      </c>
      <c r="E89" s="371">
        <f t="shared" ref="E89:G89" si="22">D89+E88</f>
        <v>95581.206777083338</v>
      </c>
      <c r="F89" s="371">
        <f t="shared" si="22"/>
        <v>348802.90051208338</v>
      </c>
      <c r="G89" s="371">
        <f t="shared" si="22"/>
        <v>1204129.5104614166</v>
      </c>
      <c r="H89" s="371">
        <f>G89+H88</f>
        <v>3641810.3488170169</v>
      </c>
      <c r="I89" s="328"/>
      <c r="J89" s="276"/>
      <c r="M89" s="276" t="s">
        <v>156</v>
      </c>
      <c r="N89" s="276"/>
      <c r="O89" s="276"/>
    </row>
    <row r="90" spans="1:15" s="277" customFormat="1" x14ac:dyDescent="0.2">
      <c r="A90" s="352" t="s">
        <v>157</v>
      </c>
      <c r="B90" s="328"/>
      <c r="C90" s="371">
        <f>C89*$H$36</f>
        <v>84299062.5</v>
      </c>
      <c r="D90" s="371">
        <f t="shared" ref="D90:G90" si="23">D89*$H$36</f>
        <v>340764939.984375</v>
      </c>
      <c r="E90" s="371">
        <f t="shared" si="23"/>
        <v>1290346291.4906251</v>
      </c>
      <c r="F90" s="371">
        <f t="shared" si="23"/>
        <v>4708839156.913126</v>
      </c>
      <c r="G90" s="371">
        <f t="shared" si="23"/>
        <v>16255748391.229124</v>
      </c>
      <c r="H90" s="371">
        <f>H89*$H$36</f>
        <v>49164439709.029732</v>
      </c>
      <c r="I90" s="328"/>
      <c r="J90" s="276"/>
      <c r="M90" s="276" t="s">
        <v>158</v>
      </c>
      <c r="N90" s="276"/>
      <c r="O90" s="276"/>
    </row>
    <row r="91" spans="1:15" s="277" customFormat="1" x14ac:dyDescent="0.2">
      <c r="A91" s="352" t="s">
        <v>159</v>
      </c>
      <c r="B91" s="328"/>
      <c r="C91" s="371">
        <f>C110</f>
        <v>0</v>
      </c>
      <c r="D91" s="371">
        <f t="shared" ref="D91:G91" si="24">D110</f>
        <v>584550000</v>
      </c>
      <c r="E91" s="371">
        <f t="shared" si="24"/>
        <v>2104350000</v>
      </c>
      <c r="F91" s="371">
        <f t="shared" si="24"/>
        <v>5272530000</v>
      </c>
      <c r="G91" s="371">
        <f t="shared" si="24"/>
        <v>9336810000</v>
      </c>
      <c r="H91" s="371">
        <f>H110</f>
        <v>0</v>
      </c>
      <c r="I91" s="328"/>
      <c r="J91" s="276"/>
      <c r="M91" s="276" t="s">
        <v>160</v>
      </c>
      <c r="N91" s="276"/>
      <c r="O91" s="276"/>
    </row>
    <row r="92" spans="1:15" s="277" customFormat="1" x14ac:dyDescent="0.2">
      <c r="A92" s="352" t="s">
        <v>161</v>
      </c>
      <c r="B92" s="328"/>
      <c r="C92" s="412">
        <f>$H$32</f>
        <v>0.18</v>
      </c>
      <c r="D92" s="413">
        <f>$C$92/$C$58*D58</f>
        <v>0.20529511524467398</v>
      </c>
      <c r="E92" s="413">
        <f>$C$92/$C$58*E58</f>
        <v>0.19360609092903569</v>
      </c>
      <c r="F92" s="413">
        <f>$C$92/$C$58*F58</f>
        <v>0.19128007878082204</v>
      </c>
      <c r="G92" s="413">
        <f>$C$92/$C$58*G58</f>
        <v>0.15844393738766957</v>
      </c>
      <c r="H92" s="413">
        <f>$C$92/$C$58*H58</f>
        <v>0.12913009567102496</v>
      </c>
      <c r="I92" s="414"/>
      <c r="J92" s="276"/>
      <c r="M92" s="276" t="s">
        <v>162</v>
      </c>
      <c r="N92" s="276"/>
      <c r="O92" s="276"/>
    </row>
    <row r="93" spans="1:15" s="277" customFormat="1" x14ac:dyDescent="0.2">
      <c r="A93" s="352" t="s">
        <v>163</v>
      </c>
      <c r="B93" s="328"/>
      <c r="C93" s="412">
        <f>C92*(1+$H$33)</f>
        <v>0.22999999999999998</v>
      </c>
      <c r="D93" s="412">
        <f>D92*(1+$H$33)</f>
        <v>0.26232153614597226</v>
      </c>
      <c r="E93" s="412">
        <f t="shared" ref="E93:G93" si="25">E92*(1+$H$33)</f>
        <v>0.2473855606315456</v>
      </c>
      <c r="F93" s="412">
        <f t="shared" si="25"/>
        <v>0.24441343399771703</v>
      </c>
      <c r="G93" s="412">
        <f t="shared" si="25"/>
        <v>0.20245614221757777</v>
      </c>
      <c r="H93" s="412">
        <f>H92*(1+$H$33)</f>
        <v>0.16499956669075411</v>
      </c>
      <c r="I93" s="414"/>
      <c r="J93" s="276"/>
      <c r="M93" s="276" t="s">
        <v>164</v>
      </c>
      <c r="N93" s="276"/>
      <c r="O93" s="276"/>
    </row>
    <row r="94" spans="1:15" s="277" customFormat="1" x14ac:dyDescent="0.2">
      <c r="A94" s="352" t="s">
        <v>165</v>
      </c>
      <c r="B94" s="328"/>
      <c r="C94" s="378">
        <f>C90*C92+C93*C91</f>
        <v>15173831.25</v>
      </c>
      <c r="D94" s="378">
        <f t="shared" ref="D94:G94" si="26">D90*D92+D93*D91</f>
        <v>223297431.57956475</v>
      </c>
      <c r="E94" s="378">
        <f>E90*E92+E93*E91</f>
        <v>770404705.95527089</v>
      </c>
      <c r="F94" s="378">
        <f t="shared" si="26"/>
        <v>2189384288.0565453</v>
      </c>
      <c r="G94" s="378">
        <f t="shared" si="26"/>
        <v>4465919313.5081196</v>
      </c>
      <c r="H94" s="378">
        <f>H90*H92+H93*H91</f>
        <v>6348608803.2393475</v>
      </c>
      <c r="I94" s="328"/>
      <c r="J94" s="276"/>
      <c r="M94" s="276" t="s">
        <v>166</v>
      </c>
      <c r="N94" s="276"/>
      <c r="O94" s="276"/>
    </row>
    <row r="95" spans="1:15" s="277" customFormat="1" x14ac:dyDescent="0.2">
      <c r="A95" s="352" t="s">
        <v>167</v>
      </c>
      <c r="B95" s="328"/>
      <c r="C95" s="407">
        <f>$H$31</f>
        <v>0.12</v>
      </c>
      <c r="D95" s="407">
        <f>C95</f>
        <v>0.12</v>
      </c>
      <c r="E95" s="407">
        <f>D95</f>
        <v>0.12</v>
      </c>
      <c r="F95" s="407">
        <v>1</v>
      </c>
      <c r="G95" s="407">
        <f t="shared" ref="G95:H95" si="27">F95</f>
        <v>1</v>
      </c>
      <c r="H95" s="407">
        <f t="shared" si="27"/>
        <v>1</v>
      </c>
      <c r="I95" s="328"/>
      <c r="M95" s="276" t="s">
        <v>168</v>
      </c>
      <c r="N95" s="276"/>
      <c r="O95" s="276"/>
    </row>
    <row r="96" spans="1:15" s="277" customFormat="1" x14ac:dyDescent="0.2">
      <c r="A96" s="352" t="s">
        <v>169</v>
      </c>
      <c r="B96" s="328"/>
      <c r="C96" s="378">
        <f>C95*C94</f>
        <v>1820859.75</v>
      </c>
      <c r="D96" s="378">
        <f t="shared" ref="D96:G96" si="28">D95*D94</f>
        <v>26795691.789547767</v>
      </c>
      <c r="E96" s="378">
        <f>E95*E94</f>
        <v>92448564.714632496</v>
      </c>
      <c r="F96" s="378">
        <f t="shared" si="28"/>
        <v>2189384288.0565453</v>
      </c>
      <c r="G96" s="378">
        <f t="shared" si="28"/>
        <v>4465919313.5081196</v>
      </c>
      <c r="H96" s="378">
        <f>H95*H94</f>
        <v>6348608803.2393475</v>
      </c>
      <c r="I96" s="328"/>
      <c r="M96" s="276" t="s">
        <v>170</v>
      </c>
      <c r="N96" s="276"/>
      <c r="O96" s="276"/>
    </row>
    <row r="97" spans="1:15" s="277" customFormat="1" ht="17" x14ac:dyDescent="0.2">
      <c r="A97" s="352" t="s">
        <v>171</v>
      </c>
      <c r="B97" s="328"/>
      <c r="C97" s="412" t="s">
        <v>172</v>
      </c>
      <c r="D97" s="412" t="s">
        <v>172</v>
      </c>
      <c r="E97" s="412" t="s">
        <v>172</v>
      </c>
      <c r="F97" s="412">
        <f>$H$34*F92*(1-$H$35)</f>
        <v>0.12720125238924662</v>
      </c>
      <c r="G97" s="412">
        <f>$H$34*G92*(1-$H$35)*(1-$H$35)</f>
        <v>0.10009695744466024</v>
      </c>
      <c r="H97" s="412">
        <f>$H$34*H92*(1-$H$35)*(1-$H$35)*(1-$H$35)</f>
        <v>7.7499041043161493E-2</v>
      </c>
      <c r="I97" s="328"/>
      <c r="M97" s="276" t="s">
        <v>173</v>
      </c>
      <c r="N97" s="276"/>
      <c r="O97" s="276"/>
    </row>
    <row r="98" spans="1:15" s="277" customFormat="1" ht="17" x14ac:dyDescent="0.2">
      <c r="A98" s="352" t="s">
        <v>174</v>
      </c>
      <c r="B98" s="328"/>
      <c r="C98" s="412" t="s">
        <v>172</v>
      </c>
      <c r="D98" s="412" t="s">
        <v>172</v>
      </c>
      <c r="E98" s="412" t="s">
        <v>172</v>
      </c>
      <c r="F98" s="412">
        <f>(F93/F92)*F97</f>
        <v>0.16253493360848179</v>
      </c>
      <c r="G98" s="412">
        <f>(G93/G92)*G97</f>
        <v>0.12790166784595475</v>
      </c>
      <c r="H98" s="412">
        <f>(H93/H92)*H97</f>
        <v>9.9026552444039684E-2</v>
      </c>
      <c r="I98" s="328"/>
      <c r="J98" s="276"/>
      <c r="M98" s="276" t="s">
        <v>175</v>
      </c>
      <c r="N98" s="276"/>
      <c r="O98" s="276"/>
    </row>
    <row r="99" spans="1:15" s="277" customFormat="1" x14ac:dyDescent="0.2">
      <c r="A99" s="352" t="s">
        <v>176</v>
      </c>
      <c r="B99" s="328"/>
      <c r="C99" s="378" t="s">
        <v>172</v>
      </c>
      <c r="D99" s="378" t="s">
        <v>172</v>
      </c>
      <c r="E99" s="378" t="s">
        <v>172</v>
      </c>
      <c r="F99" s="378">
        <f t="shared" ref="F99:G99" si="29">F97*F90+F91*F98</f>
        <v>1455940551.5576024</v>
      </c>
      <c r="G99" s="378">
        <f t="shared" si="29"/>
        <v>2821344526.3087549</v>
      </c>
      <c r="H99" s="378">
        <f>H97*H90+H91*H98</f>
        <v>3810196930.8741341</v>
      </c>
      <c r="I99" s="412"/>
      <c r="J99" s="276"/>
      <c r="M99" s="276" t="s">
        <v>177</v>
      </c>
      <c r="N99" s="276"/>
      <c r="O99" s="276"/>
    </row>
    <row r="100" spans="1:15" s="277" customFormat="1" x14ac:dyDescent="0.2">
      <c r="A100" s="352" t="s">
        <v>178</v>
      </c>
      <c r="B100" s="328"/>
      <c r="C100" s="407" t="s">
        <v>172</v>
      </c>
      <c r="D100" s="407" t="s">
        <v>172</v>
      </c>
      <c r="E100" s="407" t="s">
        <v>172</v>
      </c>
      <c r="F100" s="407">
        <f>IF(F96&gt;0,F99/F96,0)</f>
        <v>0.66499999999999992</v>
      </c>
      <c r="G100" s="407">
        <f>IF(G96&gt;0,G99/G96,0)</f>
        <v>0.63175000000000003</v>
      </c>
      <c r="H100" s="407">
        <f>IF(H96&gt;0,H99/H96,0)</f>
        <v>0.60016249999999982</v>
      </c>
      <c r="I100" s="328"/>
      <c r="J100" s="276"/>
      <c r="M100" s="276" t="s">
        <v>179</v>
      </c>
      <c r="N100" s="276"/>
      <c r="O100" s="276"/>
    </row>
    <row r="101" spans="1:15" s="277" customFormat="1" x14ac:dyDescent="0.2">
      <c r="A101" s="352" t="s">
        <v>180</v>
      </c>
      <c r="B101" s="328"/>
      <c r="C101" s="407" t="s">
        <v>172</v>
      </c>
      <c r="D101" s="407" t="s">
        <v>172</v>
      </c>
      <c r="E101" s="407" t="s">
        <v>172</v>
      </c>
      <c r="F101" s="407">
        <f>1-F100</f>
        <v>0.33500000000000008</v>
      </c>
      <c r="G101" s="407">
        <f t="shared" ref="G101" si="30">1-G100</f>
        <v>0.36824999999999997</v>
      </c>
      <c r="H101" s="407">
        <f>1-H100</f>
        <v>0.39983750000000018</v>
      </c>
      <c r="I101" s="328"/>
      <c r="J101" s="276"/>
      <c r="M101" s="276" t="s">
        <v>181</v>
      </c>
      <c r="N101" s="276"/>
      <c r="O101" s="276"/>
    </row>
    <row r="102" spans="1:15" s="277" customFormat="1" x14ac:dyDescent="0.2">
      <c r="A102" s="352" t="s">
        <v>182</v>
      </c>
      <c r="B102" s="328"/>
      <c r="C102" s="328">
        <f>C96</f>
        <v>1820859.75</v>
      </c>
      <c r="D102" s="328">
        <f>D96</f>
        <v>26795691.789547767</v>
      </c>
      <c r="E102" s="328">
        <f>E96</f>
        <v>92448564.714632496</v>
      </c>
      <c r="F102" s="328">
        <f>F101*F96</f>
        <v>733443736.49894285</v>
      </c>
      <c r="G102" s="328">
        <f>G101*G96</f>
        <v>1644574787.1993649</v>
      </c>
      <c r="H102" s="328">
        <f>H101*H96</f>
        <v>2538411872.3652139</v>
      </c>
      <c r="I102" s="415"/>
      <c r="J102" s="276"/>
      <c r="M102" s="276" t="s">
        <v>183</v>
      </c>
      <c r="N102" s="276"/>
      <c r="O102" s="276"/>
    </row>
    <row r="103" spans="1:15" s="277" customFormat="1" x14ac:dyDescent="0.2">
      <c r="A103" s="416" t="s">
        <v>184</v>
      </c>
      <c r="B103" s="417"/>
      <c r="C103" s="417"/>
      <c r="D103" s="417"/>
      <c r="E103" s="417"/>
      <c r="F103" s="417"/>
      <c r="G103" s="418"/>
      <c r="H103" s="418"/>
      <c r="I103" s="328"/>
      <c r="J103" s="276"/>
      <c r="M103" s="276"/>
      <c r="N103" s="276"/>
      <c r="O103" s="276"/>
    </row>
    <row r="104" spans="1:15" s="277" customFormat="1" x14ac:dyDescent="0.2">
      <c r="A104" s="419" t="s">
        <v>185</v>
      </c>
      <c r="B104" s="420"/>
      <c r="C104" s="420"/>
      <c r="D104" s="420"/>
      <c r="E104" s="420"/>
      <c r="F104" s="420"/>
      <c r="G104" s="421"/>
      <c r="H104" s="421"/>
      <c r="I104" s="328"/>
      <c r="J104" s="276"/>
      <c r="M104" s="276"/>
      <c r="N104" s="276"/>
      <c r="O104" s="276"/>
    </row>
    <row r="105" spans="1:15" s="277" customFormat="1" x14ac:dyDescent="0.2">
      <c r="A105" s="352" t="s">
        <v>365</v>
      </c>
      <c r="C105" s="422">
        <v>0</v>
      </c>
      <c r="D105" s="422">
        <f>E105/2</f>
        <v>2.5000000000000001E-2</v>
      </c>
      <c r="E105" s="422">
        <f>F105/2</f>
        <v>0.05</v>
      </c>
      <c r="F105" s="422">
        <f>G105/2</f>
        <v>0.1</v>
      </c>
      <c r="G105" s="422">
        <f>H105/2</f>
        <v>0.2</v>
      </c>
      <c r="H105" s="423">
        <f>H15</f>
        <v>0.4</v>
      </c>
      <c r="I105" s="328"/>
      <c r="J105" s="276"/>
      <c r="M105" s="276" t="s">
        <v>144</v>
      </c>
      <c r="N105" s="276"/>
      <c r="O105" s="276"/>
    </row>
    <row r="106" spans="1:15" s="277" customFormat="1" x14ac:dyDescent="0.2">
      <c r="A106" s="352" t="s">
        <v>186</v>
      </c>
      <c r="B106" s="328"/>
      <c r="C106" s="424"/>
      <c r="D106" s="424"/>
      <c r="E106" s="424">
        <f>IF(OR($H$15=0,$H$16=0),0,MIN((E116-D116)/(E105*E54+D108),0.25))</f>
        <v>0.25</v>
      </c>
      <c r="F106" s="424">
        <f>IF(OR($H$15=0,$H$16=0),0,MIN((F116-E116)/(F105*F54+E108),0.5))</f>
        <v>0.5</v>
      </c>
      <c r="G106" s="424">
        <f>IF(OR($H$15=0,$H$16=0),0,MIN((G116-F116)/(G105*G54+F108),0.75))</f>
        <v>0.75</v>
      </c>
      <c r="H106" s="424">
        <f>IF(OR($H$15=0,$H$16=0),0,MIN((H116-G116)/(H105*H54+G108),1))</f>
        <v>1</v>
      </c>
      <c r="I106" s="328"/>
      <c r="J106" s="276"/>
      <c r="M106" s="276" t="s">
        <v>187</v>
      </c>
      <c r="N106" s="276"/>
      <c r="O106" s="276"/>
    </row>
    <row r="107" spans="1:15" s="277" customFormat="1" x14ac:dyDescent="0.2">
      <c r="A107" s="352" t="s">
        <v>188</v>
      </c>
      <c r="B107" s="328"/>
      <c r="C107" s="371">
        <f t="shared" ref="C107:D107" si="31">IF(C105=0,0,ROUND((C105*C54)-(C106*C105*C54+C106*B108),0))</f>
        <v>0</v>
      </c>
      <c r="D107" s="371">
        <f t="shared" si="31"/>
        <v>19485</v>
      </c>
      <c r="E107" s="371">
        <f>IF(E105=0,0,ROUND((E105*E54)-(E106*E105*E54+E106*D108),0))</f>
        <v>50660</v>
      </c>
      <c r="F107" s="371">
        <f t="shared" ref="F107:G107" si="32">IF(F105=0,0,ROUND((F105*F54)-(F106*F105*F54+F106*E108),0))</f>
        <v>105606</v>
      </c>
      <c r="G107" s="371">
        <f t="shared" si="32"/>
        <v>135476</v>
      </c>
      <c r="H107" s="371">
        <f>IF(H105=0,0,ROUND((H105*H54)-(H106*H105*H54+H106*G108),0))</f>
        <v>-311227</v>
      </c>
      <c r="I107" s="328"/>
      <c r="J107" s="425"/>
      <c r="M107" s="276" t="s">
        <v>189</v>
      </c>
      <c r="N107" s="276"/>
      <c r="O107" s="276"/>
    </row>
    <row r="108" spans="1:15" s="277" customFormat="1" x14ac:dyDescent="0.2">
      <c r="A108" s="352" t="s">
        <v>190</v>
      </c>
      <c r="B108" s="328"/>
      <c r="C108" s="371">
        <f>C107</f>
        <v>0</v>
      </c>
      <c r="D108" s="371">
        <f>C107+D107</f>
        <v>19485</v>
      </c>
      <c r="E108" s="371">
        <f>D107+E107+C107</f>
        <v>70145</v>
      </c>
      <c r="F108" s="371">
        <f>E107+F107+D107+C107</f>
        <v>175751</v>
      </c>
      <c r="G108" s="371">
        <f>F107+G107+E107+D107+C107</f>
        <v>311227</v>
      </c>
      <c r="H108" s="371">
        <f>G107+H107+F107+E107+D107</f>
        <v>0</v>
      </c>
      <c r="I108" s="328"/>
      <c r="J108" s="425"/>
      <c r="M108" s="276" t="s">
        <v>191</v>
      </c>
      <c r="N108" s="276"/>
      <c r="O108" s="276"/>
    </row>
    <row r="109" spans="1:15" s="277" customFormat="1" x14ac:dyDescent="0.2">
      <c r="A109" s="352" t="s">
        <v>192</v>
      </c>
      <c r="B109" s="328"/>
      <c r="C109" s="371">
        <f>$H$38</f>
        <v>30000</v>
      </c>
      <c r="D109" s="371">
        <f t="shared" ref="D109:H109" si="33">$H$38</f>
        <v>30000</v>
      </c>
      <c r="E109" s="371">
        <f t="shared" si="33"/>
        <v>30000</v>
      </c>
      <c r="F109" s="371">
        <f t="shared" si="33"/>
        <v>30000</v>
      </c>
      <c r="G109" s="371">
        <f t="shared" si="33"/>
        <v>30000</v>
      </c>
      <c r="H109" s="371">
        <f t="shared" si="33"/>
        <v>30000</v>
      </c>
      <c r="I109" s="328"/>
      <c r="J109" s="276"/>
      <c r="M109" s="276" t="s">
        <v>144</v>
      </c>
      <c r="N109" s="276"/>
      <c r="O109" s="276"/>
    </row>
    <row r="110" spans="1:15" s="277" customFormat="1" x14ac:dyDescent="0.2">
      <c r="A110" s="352" t="s">
        <v>193</v>
      </c>
      <c r="B110" s="328"/>
      <c r="C110" s="371">
        <f>C109*C108</f>
        <v>0</v>
      </c>
      <c r="D110" s="371">
        <f t="shared" ref="D110:G110" si="34">D109*D108</f>
        <v>584550000</v>
      </c>
      <c r="E110" s="371">
        <f t="shared" si="34"/>
        <v>2104350000</v>
      </c>
      <c r="F110" s="371">
        <f t="shared" si="34"/>
        <v>5272530000</v>
      </c>
      <c r="G110" s="371">
        <f t="shared" si="34"/>
        <v>9336810000</v>
      </c>
      <c r="H110" s="371">
        <f>H109*H108</f>
        <v>0</v>
      </c>
      <c r="I110" s="328"/>
      <c r="J110" s="426"/>
      <c r="M110" s="276" t="s">
        <v>194</v>
      </c>
      <c r="N110" s="276"/>
      <c r="O110" s="276"/>
    </row>
    <row r="111" spans="1:15" s="277" customFormat="1" x14ac:dyDescent="0.2">
      <c r="A111" s="352" t="s">
        <v>195</v>
      </c>
      <c r="B111" s="328"/>
      <c r="C111" s="424">
        <v>0.2</v>
      </c>
      <c r="D111" s="424">
        <v>0.25</v>
      </c>
      <c r="E111" s="424">
        <f>$H$39</f>
        <v>0.3</v>
      </c>
      <c r="F111" s="424">
        <f t="shared" ref="F111:G111" si="35">$H$39</f>
        <v>0.3</v>
      </c>
      <c r="G111" s="424">
        <f t="shared" si="35"/>
        <v>0.3</v>
      </c>
      <c r="H111" s="424">
        <f>$H$39</f>
        <v>0.3</v>
      </c>
      <c r="J111" s="276"/>
      <c r="M111" s="427" t="s">
        <v>196</v>
      </c>
      <c r="N111" s="276" t="s">
        <v>197</v>
      </c>
      <c r="O111" s="276"/>
    </row>
    <row r="112" spans="1:15" s="277" customFormat="1" x14ac:dyDescent="0.2">
      <c r="A112" s="419" t="s">
        <v>198</v>
      </c>
      <c r="B112" s="420"/>
      <c r="C112" s="420"/>
      <c r="D112" s="420"/>
      <c r="E112" s="420"/>
      <c r="F112" s="420"/>
      <c r="G112" s="421"/>
      <c r="H112" s="421"/>
      <c r="I112" s="328"/>
      <c r="J112" s="425"/>
      <c r="M112" s="276"/>
      <c r="N112" s="276"/>
      <c r="O112" s="276"/>
    </row>
    <row r="113" spans="1:15" s="277" customFormat="1" x14ac:dyDescent="0.2">
      <c r="A113" s="352" t="s">
        <v>199</v>
      </c>
      <c r="B113" s="428">
        <f t="shared" ref="B113:H113" si="36">B56-200000</f>
        <v>600000</v>
      </c>
      <c r="C113" s="428">
        <f t="shared" si="36"/>
        <v>1099550</v>
      </c>
      <c r="D113" s="428">
        <f t="shared" si="36"/>
        <v>1878933.4833333334</v>
      </c>
      <c r="E113" s="428">
        <f t="shared" si="36"/>
        <v>3359762.1016666666</v>
      </c>
      <c r="F113" s="428">
        <f t="shared" si="36"/>
        <v>6173336.4764999999</v>
      </c>
      <c r="G113" s="428">
        <f t="shared" si="36"/>
        <v>11519127.788683333</v>
      </c>
      <c r="H113" s="428">
        <f t="shared" si="36"/>
        <v>21676131.281831667</v>
      </c>
      <c r="I113" s="428"/>
      <c r="J113" s="276"/>
      <c r="M113" s="276" t="s">
        <v>200</v>
      </c>
      <c r="N113" s="276"/>
      <c r="O113" s="276"/>
    </row>
    <row r="114" spans="1:15" s="250" customFormat="1" x14ac:dyDescent="0.2">
      <c r="A114" s="429" t="s">
        <v>79</v>
      </c>
      <c r="B114" s="430">
        <f t="shared" ref="B114:E114" si="37">C114</f>
        <v>0.33</v>
      </c>
      <c r="C114" s="430">
        <f t="shared" si="37"/>
        <v>0.33</v>
      </c>
      <c r="D114" s="430">
        <f t="shared" si="37"/>
        <v>0.33</v>
      </c>
      <c r="E114" s="430">
        <f t="shared" si="37"/>
        <v>0.33</v>
      </c>
      <c r="F114" s="430">
        <f>G114</f>
        <v>0.33</v>
      </c>
      <c r="G114" s="430">
        <f>H114</f>
        <v>0.33</v>
      </c>
      <c r="H114" s="430">
        <f>H44</f>
        <v>0.33</v>
      </c>
      <c r="I114" s="430"/>
      <c r="J114" s="289"/>
      <c r="M114" s="289" t="s">
        <v>201</v>
      </c>
      <c r="N114" s="289"/>
      <c r="O114" s="289"/>
    </row>
    <row r="115" spans="1:15" s="277" customFormat="1" x14ac:dyDescent="0.2">
      <c r="A115" s="352" t="s">
        <v>202</v>
      </c>
      <c r="B115" s="431"/>
      <c r="C115" s="431"/>
      <c r="D115" s="422"/>
      <c r="E115" s="422">
        <f>F115/3</f>
        <v>2.2222222222222223E-2</v>
      </c>
      <c r="F115" s="422">
        <f>G115/3</f>
        <v>6.6666666666666666E-2</v>
      </c>
      <c r="G115" s="422">
        <f>H115/3</f>
        <v>0.19999999999999998</v>
      </c>
      <c r="H115" s="402">
        <f>H16</f>
        <v>0.6</v>
      </c>
      <c r="I115" s="402"/>
      <c r="J115" s="276"/>
      <c r="M115" s="276" t="s">
        <v>203</v>
      </c>
      <c r="N115" s="276"/>
      <c r="O115" s="276"/>
    </row>
    <row r="116" spans="1:15" s="277" customFormat="1" x14ac:dyDescent="0.2">
      <c r="A116" s="352" t="s">
        <v>204</v>
      </c>
      <c r="B116" s="431"/>
      <c r="C116" s="431"/>
      <c r="D116" s="428"/>
      <c r="E116" s="428">
        <f>E115*E113</f>
        <v>74661.380037037045</v>
      </c>
      <c r="F116" s="428">
        <f>F115*F113</f>
        <v>411555.76509999996</v>
      </c>
      <c r="G116" s="428">
        <f>G115*G113</f>
        <v>2303825.5577366664</v>
      </c>
      <c r="H116" s="428">
        <f>H115*H113</f>
        <v>13005678.769098999</v>
      </c>
      <c r="I116" s="402"/>
      <c r="J116" s="276"/>
      <c r="M116" s="276" t="s">
        <v>205</v>
      </c>
      <c r="N116" s="276"/>
      <c r="O116" s="276"/>
    </row>
    <row r="117" spans="1:15" s="277" customFormat="1" x14ac:dyDescent="0.2">
      <c r="A117" s="352" t="s">
        <v>206</v>
      </c>
      <c r="B117" s="431">
        <f t="shared" ref="B117:G117" si="38">C117</f>
        <v>0</v>
      </c>
      <c r="C117" s="431"/>
      <c r="D117" s="431"/>
      <c r="E117" s="431">
        <f t="shared" si="38"/>
        <v>110000</v>
      </c>
      <c r="F117" s="431">
        <f t="shared" si="38"/>
        <v>110000</v>
      </c>
      <c r="G117" s="432">
        <f t="shared" si="38"/>
        <v>110000</v>
      </c>
      <c r="H117" s="432">
        <f>$H$41</f>
        <v>110000</v>
      </c>
      <c r="I117" s="432"/>
      <c r="J117" s="276"/>
      <c r="M117" s="276" t="s">
        <v>144</v>
      </c>
      <c r="N117" s="276"/>
      <c r="O117" s="276"/>
    </row>
    <row r="118" spans="1:15" s="277" customFormat="1" x14ac:dyDescent="0.2">
      <c r="A118" s="352" t="s">
        <v>207</v>
      </c>
      <c r="B118" s="431"/>
      <c r="C118" s="433"/>
      <c r="D118" s="433"/>
      <c r="E118" s="433">
        <f t="shared" ref="C118:H118" si="39">E115*E117*E113</f>
        <v>8212751804.0740738</v>
      </c>
      <c r="F118" s="434">
        <f t="shared" si="39"/>
        <v>45271134161</v>
      </c>
      <c r="G118" s="433">
        <f t="shared" si="39"/>
        <v>253420811351.03326</v>
      </c>
      <c r="H118" s="433">
        <f t="shared" si="39"/>
        <v>1430624664600.8899</v>
      </c>
      <c r="I118" s="433"/>
      <c r="J118" s="276"/>
      <c r="M118" s="276" t="s">
        <v>208</v>
      </c>
      <c r="N118" s="276"/>
      <c r="O118" s="276"/>
    </row>
    <row r="119" spans="1:15" s="277" customFormat="1" x14ac:dyDescent="0.2">
      <c r="A119" s="352" t="s">
        <v>209</v>
      </c>
      <c r="B119" s="435"/>
      <c r="C119" s="436"/>
      <c r="D119" s="436"/>
      <c r="E119" s="436">
        <f t="shared" ref="C119:F119" si="40">F119</f>
        <v>0.5</v>
      </c>
      <c r="F119" s="436">
        <f t="shared" si="40"/>
        <v>0.5</v>
      </c>
      <c r="G119" s="436">
        <f>H119</f>
        <v>0.5</v>
      </c>
      <c r="H119" s="436">
        <f>H42</f>
        <v>0.5</v>
      </c>
      <c r="I119" s="436"/>
      <c r="J119" s="276"/>
      <c r="M119" s="276" t="s">
        <v>144</v>
      </c>
      <c r="N119" s="276"/>
      <c r="O119" s="276"/>
    </row>
    <row r="120" spans="1:15" s="277" customFormat="1" x14ac:dyDescent="0.2">
      <c r="A120" s="352" t="s">
        <v>210</v>
      </c>
      <c r="B120" s="435"/>
      <c r="C120" s="436"/>
      <c r="D120" s="436"/>
      <c r="E120" s="436">
        <f t="shared" ref="C120:G120" si="41">F120</f>
        <v>0.1</v>
      </c>
      <c r="F120" s="436">
        <f t="shared" si="41"/>
        <v>0.1</v>
      </c>
      <c r="G120" s="436">
        <f t="shared" si="41"/>
        <v>0.1</v>
      </c>
      <c r="H120" s="436">
        <f>H43</f>
        <v>0.1</v>
      </c>
      <c r="I120" s="436"/>
      <c r="J120" s="276"/>
      <c r="M120" s="276" t="s">
        <v>144</v>
      </c>
      <c r="N120" s="276"/>
      <c r="O120" s="276"/>
    </row>
    <row r="121" spans="1:15" s="277" customFormat="1" x14ac:dyDescent="0.2">
      <c r="A121" s="419" t="s">
        <v>211</v>
      </c>
      <c r="B121" s="420"/>
      <c r="C121" s="420"/>
      <c r="D121" s="420"/>
      <c r="E121" s="420"/>
      <c r="F121" s="420"/>
      <c r="G121" s="421"/>
      <c r="H121" s="421"/>
      <c r="I121" s="328"/>
      <c r="J121" s="276"/>
      <c r="M121" s="276"/>
      <c r="N121" s="276"/>
      <c r="O121" s="276"/>
    </row>
    <row r="122" spans="1:15" s="277" customFormat="1" x14ac:dyDescent="0.2">
      <c r="A122" s="362" t="s">
        <v>212</v>
      </c>
      <c r="B122" s="437"/>
      <c r="C122" s="437">
        <f>C118+C110</f>
        <v>0</v>
      </c>
      <c r="D122" s="437">
        <f t="shared" ref="D122:G122" si="42">D118+D110</f>
        <v>584550000</v>
      </c>
      <c r="E122" s="437">
        <f t="shared" si="42"/>
        <v>10317101804.074074</v>
      </c>
      <c r="F122" s="437">
        <f>F118+F110</f>
        <v>50543664161</v>
      </c>
      <c r="G122" s="437">
        <f t="shared" si="42"/>
        <v>262757621351.03326</v>
      </c>
      <c r="H122" s="437">
        <f>H118+H110</f>
        <v>1430624664600.8899</v>
      </c>
      <c r="I122" s="328"/>
      <c r="J122" s="276"/>
      <c r="M122" s="276" t="s">
        <v>213</v>
      </c>
      <c r="N122" s="276"/>
      <c r="O122" s="276"/>
    </row>
    <row r="123" spans="1:15" s="277" customFormat="1" x14ac:dyDescent="0.2">
      <c r="A123" s="352" t="s">
        <v>214</v>
      </c>
      <c r="B123" s="328"/>
      <c r="C123" s="438" cm="1">
        <f t="array" ref="C123">IFERROR((INDEX('Valuation ASP Tables'!$D$17:$D$23,MATCH(C122/1000000000,'Valuation ASP Tables'!$C$17:$C$23))*(INDEX('Valuation ASP Tables'!$C$17:$C$23,MATCH(C122/1000000000,'Valuation ASP Tables'!$C$17:$C$23)))+(C122/1000000000-INDEX('Valuation ASP Tables'!$C$17:$C$23,MATCH(C122/1000000000,'Valuation ASP Tables'!$C$17:$C$23)))*INDEX('Valuation ASP Tables'!$A$17:$A$23,MATCH(C122/1000000000,'Valuation ASP Tables'!$C$17:$C$23)+1))/(C122/1000000000),'Valuation ASP Tables'!$A$17)</f>
        <v>4</v>
      </c>
      <c r="D123" s="438" cm="1">
        <f t="array" ref="D123">IFERROR((INDEX('Valuation ASP Tables'!$D$17:$D$23,MATCH(D122/1000000000,'Valuation ASP Tables'!$C$17:$C$23))*(INDEX('Valuation ASP Tables'!$C$17:$C$23,MATCH(D122/1000000000,'Valuation ASP Tables'!$C$17:$C$23)))+(D122/1000000000-INDEX('Valuation ASP Tables'!$C$17:$C$23,MATCH(D122/1000000000,'Valuation ASP Tables'!$C$17:$C$23)))*INDEX('Valuation ASP Tables'!$A$17:$A$23,MATCH(D122/1000000000,'Valuation ASP Tables'!$C$17:$C$23)+1))/(D122/1000000000),'Valuation ASP Tables'!$A$17)</f>
        <v>4</v>
      </c>
      <c r="E123" s="438" cm="1">
        <f t="array" ref="E123">IFERROR((INDEX('Valuation ASP Tables'!$D$17:$D$23,MATCH(E122/1000000000,'Valuation ASP Tables'!$C$17:$C$23))*(INDEX('Valuation ASP Tables'!$C$17:$C$23,MATCH(E122/1000000000,'Valuation ASP Tables'!$C$17:$C$23)))+(E122/1000000000-INDEX('Valuation ASP Tables'!$C$17:$C$23,MATCH(E122/1000000000,'Valuation ASP Tables'!$C$17:$C$23)))*INDEX('Valuation ASP Tables'!$A$17:$A$23,MATCH(E122/1000000000,'Valuation ASP Tables'!$C$17:$C$23)+1))/(E122/1000000000),'Valuation ASP Tables'!$A$17)</f>
        <v>3.0969264449445593</v>
      </c>
      <c r="F123" s="438" cm="1">
        <f t="array" ref="F123">IFERROR((INDEX('Valuation ASP Tables'!$D$17:$D$23,MATCH(F122/1000000000,'Valuation ASP Tables'!$C$17:$C$23))*(INDEX('Valuation ASP Tables'!$C$17:$C$23,MATCH(F122/1000000000,'Valuation ASP Tables'!$C$17:$C$23)))+(F122/1000000000-INDEX('Valuation ASP Tables'!$C$17:$C$23,MATCH(F122/1000000000,'Valuation ASP Tables'!$C$17:$C$23)))*INDEX('Valuation ASP Tables'!$A$17:$A$23,MATCH(F122/1000000000,'Valuation ASP Tables'!$C$17:$C$23)+1))/(F122/1000000000),'Valuation ASP Tables'!$A$17)</f>
        <v>2.0101484453313674</v>
      </c>
      <c r="G123" s="438" cm="1">
        <f t="array" ref="G123">IFERROR((INDEX('Valuation ASP Tables'!$D$17:$D$23,MATCH(G122/1000000000,'Valuation ASP Tables'!$C$17:$C$23))*(INDEX('Valuation ASP Tables'!$C$17:$C$23,MATCH(G122/1000000000,'Valuation ASP Tables'!$C$17:$C$23)))+(G122/1000000000-INDEX('Valuation ASP Tables'!$C$17:$C$23,MATCH(G122/1000000000,'Valuation ASP Tables'!$C$17:$C$23)))*INDEX('Valuation ASP Tables'!$A$17:$A$23,MATCH(G122/1000000000,'Valuation ASP Tables'!$C$17:$C$23)+1))/(G122/1000000000),'Valuation ASP Tables'!$A$17)</f>
        <v>1.0667142088478994</v>
      </c>
      <c r="H123" s="438" cm="1">
        <f t="array" ref="H123">IFERROR((INDEX('Valuation ASP Tables'!$D$17:$D$23,MATCH(H122/1000000000,'Valuation ASP Tables'!$C$17:$C$23))*(INDEX('Valuation ASP Tables'!$C$17:$C$23,MATCH(H122/1000000000,'Valuation ASP Tables'!$C$17:$C$23)))+(H122/1000000000-INDEX('Valuation ASP Tables'!$C$17:$C$23,MATCH(H122/1000000000,'Valuation ASP Tables'!$C$17:$C$23)))*INDEX('Valuation ASP Tables'!$A$17:$A$23,MATCH(H122/1000000000,'Valuation ASP Tables'!$C$17:$C$23)+1))/(H122/1000000000),'Valuation ASP Tables'!$A$17)</f>
        <v>0.62137922298020121</v>
      </c>
      <c r="I123" s="415"/>
      <c r="J123" s="439"/>
      <c r="M123" s="276" t="s">
        <v>215</v>
      </c>
      <c r="N123" s="276"/>
      <c r="O123" s="276"/>
    </row>
    <row r="124" spans="1:15" ht="17" x14ac:dyDescent="0.2">
      <c r="A124" s="440" t="s">
        <v>216</v>
      </c>
      <c r="C124" s="441">
        <f>C123*C122</f>
        <v>0</v>
      </c>
      <c r="D124" s="441">
        <f t="shared" ref="D124:G124" si="43">D123*D122</f>
        <v>2338200000</v>
      </c>
      <c r="E124" s="441">
        <f t="shared" si="43"/>
        <v>31951305412.222221</v>
      </c>
      <c r="F124" s="441">
        <f t="shared" si="43"/>
        <v>101600267934.5849</v>
      </c>
      <c r="G124" s="441">
        <f t="shared" si="43"/>
        <v>280287288178.22333</v>
      </c>
      <c r="H124" s="441">
        <f>H123*H122</f>
        <v>888960442466.01196</v>
      </c>
      <c r="J124" s="442"/>
      <c r="K124" s="328"/>
      <c r="M124" s="443" t="s">
        <v>217</v>
      </c>
    </row>
    <row r="125" spans="1:15" s="277" customFormat="1" x14ac:dyDescent="0.2">
      <c r="A125" s="352" t="s">
        <v>218</v>
      </c>
      <c r="B125" s="328"/>
      <c r="C125" s="328">
        <f>C123*(C111*C110+C118*(C114*C120+C119*(1-C114)))</f>
        <v>0</v>
      </c>
      <c r="D125" s="328">
        <f>D123*(D111*D110+D118*(D114*D120+D119*(1-D114)))</f>
        <v>584550000</v>
      </c>
      <c r="E125" s="328">
        <f t="shared" ref="E125:G125" si="44">E123*(E111*E110+E118*(E114*E120+E119*(1-E114)))</f>
        <v>11314923224.517279</v>
      </c>
      <c r="F125" s="328">
        <f t="shared" si="44"/>
        <v>36668195977.119759</v>
      </c>
      <c r="G125" s="328">
        <f t="shared" si="44"/>
        <v>102468461912.90889</v>
      </c>
      <c r="H125" s="328">
        <f>H123*(H111*H110+H118*(H114*H120+H119*(1-H114)))</f>
        <v>327137442827.49237</v>
      </c>
      <c r="I125" s="424"/>
      <c r="J125" s="424"/>
      <c r="K125" s="328"/>
      <c r="M125" s="444" t="s">
        <v>219</v>
      </c>
      <c r="N125" s="276"/>
      <c r="O125" s="276"/>
    </row>
    <row r="126" spans="1:15" s="277" customFormat="1" x14ac:dyDescent="0.2">
      <c r="A126" s="352" t="s">
        <v>220</v>
      </c>
      <c r="B126" s="328"/>
      <c r="C126" s="424">
        <f>D126</f>
        <v>0.5</v>
      </c>
      <c r="D126" s="424">
        <f t="shared" ref="D126:G126" si="45">E126</f>
        <v>0.5</v>
      </c>
      <c r="E126" s="424">
        <f t="shared" si="45"/>
        <v>0.5</v>
      </c>
      <c r="F126" s="424">
        <f t="shared" si="45"/>
        <v>0.5</v>
      </c>
      <c r="G126" s="424">
        <f t="shared" si="45"/>
        <v>0.5</v>
      </c>
      <c r="H126" s="424">
        <f>$H$48</f>
        <v>0.5</v>
      </c>
      <c r="I126" s="424"/>
      <c r="J126" s="276"/>
      <c r="K126" s="328"/>
      <c r="M126" s="276" t="s">
        <v>144</v>
      </c>
      <c r="N126" s="276"/>
      <c r="O126" s="276"/>
    </row>
    <row r="127" spans="1:15" s="277" customFormat="1" x14ac:dyDescent="0.2">
      <c r="A127" s="352" t="s">
        <v>221</v>
      </c>
      <c r="B127" s="328"/>
      <c r="C127" s="328">
        <f t="shared" ref="C127:G127" si="46">C126*C125</f>
        <v>0</v>
      </c>
      <c r="D127" s="328">
        <f t="shared" si="46"/>
        <v>292275000</v>
      </c>
      <c r="E127" s="328">
        <f t="shared" si="46"/>
        <v>5657461612.2586393</v>
      </c>
      <c r="F127" s="328">
        <f t="shared" si="46"/>
        <v>18334097988.559879</v>
      </c>
      <c r="G127" s="328">
        <f t="shared" si="46"/>
        <v>51234230956.454445</v>
      </c>
      <c r="H127" s="328">
        <f>H126*H125</f>
        <v>163568721413.74619</v>
      </c>
      <c r="I127" s="328"/>
      <c r="J127" s="276"/>
      <c r="K127" s="445"/>
      <c r="M127" s="276" t="s">
        <v>222</v>
      </c>
      <c r="N127" s="276"/>
      <c r="O127" s="276"/>
    </row>
    <row r="128" spans="1:15" s="277" customFormat="1" x14ac:dyDescent="0.2">
      <c r="A128" s="352" t="s">
        <v>223</v>
      </c>
      <c r="B128" s="328"/>
      <c r="C128" s="328">
        <f t="shared" ref="C128:G128" si="47">C127*(1-$H$27-$H$28)</f>
        <v>0</v>
      </c>
      <c r="D128" s="328">
        <f>D127*(1-$H$27-$H$28)</f>
        <v>216283500</v>
      </c>
      <c r="E128" s="328">
        <f t="shared" si="47"/>
        <v>4186521593.071393</v>
      </c>
      <c r="F128" s="328">
        <f t="shared" si="47"/>
        <v>13567232511.534311</v>
      </c>
      <c r="G128" s="328">
        <f t="shared" si="47"/>
        <v>37913330907.776291</v>
      </c>
      <c r="H128" s="328">
        <f>H127*(1-$H$27-$H$28)</f>
        <v>121040853846.17218</v>
      </c>
      <c r="I128" s="407"/>
      <c r="J128" s="276"/>
      <c r="M128" s="276" t="s">
        <v>224</v>
      </c>
      <c r="N128" s="276"/>
      <c r="O128" s="276"/>
    </row>
    <row r="129" spans="1:15" s="277" customFormat="1" x14ac:dyDescent="0.2">
      <c r="A129" s="416" t="s">
        <v>225</v>
      </c>
      <c r="B129" s="446"/>
      <c r="C129" s="446"/>
      <c r="D129" s="446"/>
      <c r="E129" s="446"/>
      <c r="F129" s="446"/>
      <c r="G129" s="446"/>
      <c r="H129" s="446"/>
      <c r="I129" s="353"/>
      <c r="J129" s="276"/>
      <c r="M129" s="276"/>
      <c r="N129" s="276"/>
      <c r="O129" s="276"/>
    </row>
    <row r="130" spans="1:15" s="277" customFormat="1" ht="17" x14ac:dyDescent="0.2">
      <c r="A130" s="447" t="s">
        <v>226</v>
      </c>
      <c r="B130" s="328">
        <f>B125+B59+B96</f>
        <v>20821000000</v>
      </c>
      <c r="C130" s="328">
        <f>31536*10^6</f>
        <v>31536000000</v>
      </c>
      <c r="D130" s="328">
        <f t="shared" ref="D130:G130" si="48">D125+D59+D96</f>
        <v>45351769858.456223</v>
      </c>
      <c r="E130" s="328">
        <f>E125+E59+E96</f>
        <v>91574088743.380325</v>
      </c>
      <c r="F130" s="328">
        <f t="shared" si="48"/>
        <v>189344386418.39279</v>
      </c>
      <c r="G130" s="328">
        <f t="shared" si="48"/>
        <v>343775939757.71912</v>
      </c>
      <c r="H130" s="328">
        <f>H125+H59+H96</f>
        <v>700230339048.08899</v>
      </c>
      <c r="I130" s="328"/>
      <c r="J130" s="276"/>
      <c r="M130" s="276" t="s">
        <v>227</v>
      </c>
      <c r="N130" s="276"/>
      <c r="O130" s="276"/>
    </row>
    <row r="131" spans="1:15" s="277" customFormat="1" ht="17" x14ac:dyDescent="0.2">
      <c r="A131" s="447" t="s">
        <v>228</v>
      </c>
      <c r="B131" s="328">
        <f>B71+B127+B102</f>
        <v>883430000</v>
      </c>
      <c r="C131" s="328">
        <f>C71+C127</f>
        <v>1994000000</v>
      </c>
      <c r="D131" s="328">
        <f t="shared" ref="D131:G131" si="49">D71+D127+D102</f>
        <v>4793113108.4562159</v>
      </c>
      <c r="E131" s="328">
        <f t="shared" si="49"/>
        <v>13766581872.388113</v>
      </c>
      <c r="F131" s="328">
        <f t="shared" si="49"/>
        <v>34116222340.380474</v>
      </c>
      <c r="G131" s="328">
        <f t="shared" si="49"/>
        <v>76562961596.784027</v>
      </c>
      <c r="H131" s="328">
        <f>H71+H127+H102</f>
        <v>202781562027.84711</v>
      </c>
      <c r="I131" s="328"/>
      <c r="J131" s="276"/>
      <c r="M131" s="276" t="s">
        <v>229</v>
      </c>
      <c r="N131" s="276"/>
      <c r="O131" s="276"/>
    </row>
    <row r="132" spans="1:15" s="277" customFormat="1" ht="17" x14ac:dyDescent="0.2">
      <c r="A132" s="447" t="s">
        <v>230</v>
      </c>
      <c r="B132" s="328">
        <f>B131+B75</f>
        <v>2583430000</v>
      </c>
      <c r="C132" s="328">
        <f>C131+C75+752*10^6</f>
        <v>4316000000</v>
      </c>
      <c r="D132" s="328">
        <f>D131+D75</f>
        <v>6799589290.4562159</v>
      </c>
      <c r="E132" s="328">
        <f>E131+E75</f>
        <v>16530618800.188112</v>
      </c>
      <c r="F132" s="328">
        <f>F131+F75</f>
        <v>38319624685.20047</v>
      </c>
      <c r="G132" s="328">
        <f>G131+G75</f>
        <v>83501158233.942032</v>
      </c>
      <c r="H132" s="328">
        <f>H131+H75</f>
        <v>209719758665.0051</v>
      </c>
      <c r="I132" s="328"/>
      <c r="J132" s="397"/>
      <c r="M132" s="276" t="s">
        <v>231</v>
      </c>
      <c r="N132" s="276"/>
      <c r="O132" s="276"/>
    </row>
    <row r="133" spans="1:15" s="277" customFormat="1" ht="17" x14ac:dyDescent="0.2">
      <c r="A133" s="447" t="s">
        <v>232</v>
      </c>
      <c r="B133" s="328"/>
      <c r="C133" s="382">
        <f t="shared" ref="C133:H133" si="50">C81/C132</f>
        <v>2.2140871177015757</v>
      </c>
      <c r="D133" s="382">
        <f t="shared" si="50"/>
        <v>1.7963008291020617</v>
      </c>
      <c r="E133" s="448">
        <f t="shared" si="50"/>
        <v>1.0443960423189684</v>
      </c>
      <c r="F133" s="448">
        <f t="shared" si="50"/>
        <v>0.70095368938135205</v>
      </c>
      <c r="G133" s="448">
        <f t="shared" si="50"/>
        <v>0.5400193865740972</v>
      </c>
      <c r="H133" s="448">
        <f t="shared" si="50"/>
        <v>0.21501190223925393</v>
      </c>
      <c r="I133" s="448"/>
      <c r="J133" s="276"/>
      <c r="M133" s="289" t="s">
        <v>233</v>
      </c>
      <c r="N133" s="276"/>
      <c r="O133" s="276"/>
    </row>
    <row r="134" spans="1:15" s="277" customFormat="1" ht="17" x14ac:dyDescent="0.2">
      <c r="A134" s="447" t="s">
        <v>234</v>
      </c>
      <c r="B134" s="328"/>
      <c r="C134" s="328">
        <f>C81*$H28</f>
        <v>573360000</v>
      </c>
      <c r="D134" s="328">
        <f t="shared" ref="D134:H134" si="51">D81*$H28</f>
        <v>732846472.79999995</v>
      </c>
      <c r="E134" s="328">
        <f t="shared" si="51"/>
        <v>1035870771.12</v>
      </c>
      <c r="F134" s="328">
        <f t="shared" si="51"/>
        <v>1611616937.928</v>
      </c>
      <c r="G134" s="328">
        <f t="shared" si="51"/>
        <v>2705534654.8632002</v>
      </c>
      <c r="H134" s="328">
        <f t="shared" si="51"/>
        <v>2705534654.8632002</v>
      </c>
      <c r="I134" s="328"/>
      <c r="J134" s="276"/>
      <c r="M134" s="276" t="s">
        <v>235</v>
      </c>
      <c r="N134" s="276"/>
      <c r="O134" s="276"/>
    </row>
    <row r="135" spans="1:15" s="277" customFormat="1" ht="17" x14ac:dyDescent="0.2">
      <c r="A135" s="447" t="s">
        <v>236</v>
      </c>
      <c r="B135" s="328"/>
      <c r="C135" s="449">
        <f t="shared" ref="C135:H135" si="52">C81/C76</f>
        <v>0.74966658821683529</v>
      </c>
      <c r="D135" s="449">
        <f t="shared" si="52"/>
        <v>0.80511149565324003</v>
      </c>
      <c r="E135" s="449">
        <f t="shared" si="52"/>
        <v>0.82906770852293166</v>
      </c>
      <c r="F135" s="449">
        <f t="shared" si="52"/>
        <v>0.82359259096631909</v>
      </c>
      <c r="G135" s="449">
        <f t="shared" si="52"/>
        <v>0.80432869127338591</v>
      </c>
      <c r="H135" s="449">
        <f t="shared" si="52"/>
        <v>0.91793135627680056</v>
      </c>
      <c r="I135" s="448"/>
      <c r="J135" s="276"/>
      <c r="M135" s="276" t="s">
        <v>237</v>
      </c>
      <c r="N135" s="276"/>
      <c r="O135" s="276"/>
    </row>
    <row r="136" spans="1:15" s="277" customFormat="1" ht="17" x14ac:dyDescent="0.2">
      <c r="A136" s="447" t="s">
        <v>238</v>
      </c>
      <c r="B136" s="328"/>
      <c r="C136" s="328">
        <f>C71+C127+C75-C134-(C71+C127-C134)*($H27)</f>
        <v>2706512000</v>
      </c>
      <c r="D136" s="328">
        <f>D71+D75+D127+D102-D134-(D71+D127+D102-D134)*($H27)</f>
        <v>5254689490.5249729</v>
      </c>
      <c r="E136" s="328">
        <f>E71+E75+E127+E102-E134-(E71+E127+E102-E134)*($H27)</f>
        <v>12948605808.814489</v>
      </c>
      <c r="F136" s="328">
        <f>F71+F75+F127+F102-F134-(F71+F127+F102-F134)*($H27)</f>
        <v>30207086666.781975</v>
      </c>
      <c r="G136" s="328">
        <f t="shared" ref="G136" si="53">G71+G75+G127+G102-G134-(G71+G127+G102-G134)*($H27)</f>
        <v>66024138190.694649</v>
      </c>
      <c r="H136" s="328">
        <f>H71+H75+H127+H102-H134-(H71+H127+H102-H134)*($H27)</f>
        <v>166999018535.5451</v>
      </c>
      <c r="I136" s="328"/>
      <c r="J136" s="276"/>
      <c r="M136" s="11" t="s">
        <v>364</v>
      </c>
      <c r="N136" s="276"/>
      <c r="O136" s="276"/>
    </row>
    <row r="137" spans="1:15" s="277" customFormat="1" x14ac:dyDescent="0.2">
      <c r="A137" s="447"/>
      <c r="B137" s="328"/>
      <c r="C137" s="328"/>
      <c r="D137" s="370"/>
      <c r="E137" s="370"/>
      <c r="F137" s="370"/>
      <c r="G137" s="328"/>
      <c r="H137" s="328"/>
      <c r="I137" s="328"/>
      <c r="J137" s="276"/>
      <c r="M137" s="276"/>
      <c r="N137" s="276"/>
      <c r="O137" s="276"/>
    </row>
    <row r="138" spans="1:15" s="277" customFormat="1" ht="17" x14ac:dyDescent="0.2">
      <c r="A138" s="447" t="s">
        <v>239</v>
      </c>
      <c r="B138" s="391">
        <f t="shared" ref="B138:G138" si="54">(B125*0.8+B65)/B130</f>
        <v>0.21242975841698286</v>
      </c>
      <c r="C138" s="391">
        <f>6630*10^6/C130</f>
        <v>0.2102359208523592</v>
      </c>
      <c r="D138" s="391">
        <f t="shared" si="54"/>
        <v>0.256941373578917</v>
      </c>
      <c r="E138" s="391">
        <f t="shared" si="54"/>
        <v>0.3177057857455779</v>
      </c>
      <c r="F138" s="391">
        <f t="shared" si="54"/>
        <v>0.35362156537372708</v>
      </c>
      <c r="G138" s="391">
        <f t="shared" si="54"/>
        <v>0.41068947193528105</v>
      </c>
      <c r="H138" s="391">
        <f>(H125*0.8+H65)/H130</f>
        <v>0.50468539623225805</v>
      </c>
      <c r="I138" s="391"/>
      <c r="J138" s="276"/>
      <c r="M138" s="276" t="s">
        <v>240</v>
      </c>
      <c r="N138" s="276"/>
      <c r="O138" s="276"/>
    </row>
    <row r="139" spans="1:15" s="277" customFormat="1" ht="19" customHeight="1" x14ac:dyDescent="0.2">
      <c r="A139" s="447" t="s">
        <v>241</v>
      </c>
      <c r="B139" s="450">
        <f>B132/B130</f>
        <v>0.12407809423178522</v>
      </c>
      <c r="C139" s="450">
        <f>C132/C130</f>
        <v>0.13685946220192796</v>
      </c>
      <c r="D139" s="450">
        <f t="shared" ref="D139:F139" si="55">D132/D130</f>
        <v>0.14992996550471724</v>
      </c>
      <c r="E139" s="450">
        <f t="shared" si="55"/>
        <v>0.18051633411840062</v>
      </c>
      <c r="F139" s="450">
        <f t="shared" si="55"/>
        <v>0.202380569131455</v>
      </c>
      <c r="G139" s="450">
        <f>G132/G130</f>
        <v>0.24289413125534801</v>
      </c>
      <c r="H139" s="450">
        <f>H132/H130</f>
        <v>0.2995011026658792</v>
      </c>
      <c r="I139" s="450"/>
      <c r="J139" s="276"/>
      <c r="M139" s="276" t="s">
        <v>242</v>
      </c>
      <c r="N139" s="276"/>
      <c r="O139" s="276"/>
    </row>
    <row r="140" spans="1:15" s="277" customFormat="1" ht="19" customHeight="1" x14ac:dyDescent="0.2">
      <c r="A140" s="447" t="s">
        <v>243</v>
      </c>
      <c r="B140" s="450"/>
      <c r="C140" s="450"/>
      <c r="D140" s="450"/>
      <c r="E140" s="450"/>
      <c r="F140" s="450"/>
      <c r="G140" s="450"/>
      <c r="H140" s="451">
        <f>$H$50</f>
        <v>10</v>
      </c>
      <c r="I140" s="450"/>
      <c r="J140" s="276"/>
      <c r="M140" s="276" t="s">
        <v>144</v>
      </c>
      <c r="N140" s="276"/>
      <c r="O140" s="276"/>
    </row>
    <row r="141" spans="1:15" s="277" customFormat="1" x14ac:dyDescent="0.2">
      <c r="A141" s="352" t="s">
        <v>244</v>
      </c>
      <c r="B141" s="452"/>
      <c r="C141" s="452"/>
      <c r="D141" s="452"/>
      <c r="E141" s="452"/>
      <c r="F141" s="452"/>
      <c r="G141" s="451"/>
      <c r="H141" s="451">
        <f>$H$49</f>
        <v>13</v>
      </c>
      <c r="I141" s="453"/>
      <c r="J141" s="276"/>
      <c r="M141" s="276" t="s">
        <v>144</v>
      </c>
      <c r="N141" s="276"/>
      <c r="O141" s="276"/>
    </row>
    <row r="142" spans="1:15" s="277" customFormat="1" x14ac:dyDescent="0.2">
      <c r="A142" s="352" t="s">
        <v>245</v>
      </c>
      <c r="B142" s="452"/>
      <c r="C142" s="452"/>
      <c r="D142" s="452"/>
      <c r="E142" s="452"/>
      <c r="F142" s="452"/>
      <c r="G142" s="451"/>
      <c r="H142" s="451">
        <f>$H$51</f>
        <v>19.2</v>
      </c>
      <c r="I142" s="453"/>
      <c r="J142" s="394"/>
      <c r="M142" s="276" t="s">
        <v>144</v>
      </c>
      <c r="N142" s="276"/>
      <c r="O142" s="276"/>
    </row>
    <row r="143" spans="1:15" s="277" customFormat="1" x14ac:dyDescent="0.2">
      <c r="A143" s="352" t="s">
        <v>246</v>
      </c>
      <c r="B143" s="378"/>
      <c r="C143" s="378">
        <f>C144+C81-C80</f>
        <v>669087000000</v>
      </c>
      <c r="D143" s="378"/>
      <c r="E143" s="378"/>
      <c r="F143" s="378"/>
      <c r="G143" s="378"/>
      <c r="H143" s="378">
        <f>H141*(H71+H75)+H142*(H127)+H140*H102</f>
        <v>3732867699793.1973</v>
      </c>
      <c r="I143" s="415"/>
      <c r="J143" s="276"/>
      <c r="M143" s="11" t="s">
        <v>363</v>
      </c>
      <c r="N143" s="276"/>
      <c r="O143" s="276"/>
    </row>
    <row r="144" spans="1:15" s="277" customFormat="1" x14ac:dyDescent="0.2">
      <c r="A144" s="352" t="s">
        <v>247</v>
      </c>
      <c r="B144" s="378"/>
      <c r="C144" s="378">
        <f>C145*C146</f>
        <v>672000000000</v>
      </c>
      <c r="D144" s="378"/>
      <c r="E144" s="378"/>
      <c r="F144" s="378"/>
      <c r="G144" s="378"/>
      <c r="H144" s="378">
        <f>H143-H81+H83+H80</f>
        <v>3977371164739.3584</v>
      </c>
      <c r="I144" s="328"/>
      <c r="J144" s="276"/>
      <c r="M144" s="276" t="s">
        <v>248</v>
      </c>
      <c r="N144" s="276"/>
      <c r="O144" s="276"/>
    </row>
    <row r="145" spans="1:15" s="277" customFormat="1" x14ac:dyDescent="0.2">
      <c r="A145" s="352" t="s">
        <v>249</v>
      </c>
      <c r="B145" s="328"/>
      <c r="C145" s="328">
        <f>960*10^6</f>
        <v>960000000</v>
      </c>
      <c r="D145" s="328">
        <f t="shared" ref="D145:E145" si="56">E145</f>
        <v>963600000</v>
      </c>
      <c r="E145" s="328">
        <f t="shared" si="56"/>
        <v>963600000</v>
      </c>
      <c r="F145" s="328">
        <f>G145</f>
        <v>963600000</v>
      </c>
      <c r="G145" s="328">
        <f>H145</f>
        <v>963600000</v>
      </c>
      <c r="H145" s="328">
        <f>($H21+$H22)/($H20/$C145)+$C145</f>
        <v>963600000</v>
      </c>
      <c r="I145" s="328"/>
      <c r="J145" s="276"/>
      <c r="M145" s="276" t="s">
        <v>250</v>
      </c>
      <c r="N145" s="276"/>
      <c r="O145" s="276"/>
    </row>
    <row r="146" spans="1:15" s="277" customFormat="1" x14ac:dyDescent="0.2">
      <c r="A146" s="352" t="s">
        <v>251</v>
      </c>
      <c r="C146" s="454">
        <v>700</v>
      </c>
      <c r="D146" s="455"/>
      <c r="E146" s="455"/>
      <c r="F146" s="455"/>
      <c r="G146" s="455"/>
      <c r="H146" s="455">
        <f>H144/H145</f>
        <v>4127.6164017635519</v>
      </c>
      <c r="I146" s="455"/>
      <c r="J146" s="456"/>
      <c r="M146" s="276" t="s">
        <v>252</v>
      </c>
      <c r="N146" s="276"/>
      <c r="O146" s="276"/>
    </row>
    <row r="147" spans="1:15" s="277" customFormat="1" x14ac:dyDescent="0.2">
      <c r="A147" s="352" t="s">
        <v>253</v>
      </c>
      <c r="B147" s="454"/>
      <c r="C147" s="455"/>
      <c r="D147" s="455"/>
      <c r="E147" s="455"/>
      <c r="F147" s="455"/>
      <c r="G147" s="457"/>
      <c r="H147" s="457">
        <f>H136/H144</f>
        <v>4.1987285475402376E-2</v>
      </c>
      <c r="I147" s="458"/>
      <c r="J147" s="276"/>
      <c r="M147" s="276" t="s">
        <v>254</v>
      </c>
      <c r="N147" s="276"/>
      <c r="O147" s="276"/>
    </row>
    <row r="148" spans="1:15" s="277" customFormat="1" x14ac:dyDescent="0.2">
      <c r="A148" s="459" t="s">
        <v>255</v>
      </c>
      <c r="B148" s="460"/>
      <c r="C148" s="460"/>
      <c r="D148" s="460"/>
      <c r="E148" s="460"/>
      <c r="F148" s="460"/>
      <c r="G148" s="461"/>
      <c r="H148" s="461">
        <f>(H146/C146)^(1/5)-1</f>
        <v>0.42600240478282236</v>
      </c>
      <c r="I148" s="462"/>
      <c r="J148" s="276"/>
      <c r="M148" s="276" t="s">
        <v>256</v>
      </c>
      <c r="N148" s="276"/>
      <c r="O148" s="276"/>
    </row>
    <row r="149" spans="1:15" s="277" customFormat="1" x14ac:dyDescent="0.2">
      <c r="G149" s="463"/>
      <c r="H149" s="463"/>
      <c r="I149" s="463"/>
      <c r="J149" s="276"/>
      <c r="M149" s="276"/>
      <c r="N149" s="276"/>
      <c r="O149" s="276"/>
    </row>
    <row r="150" spans="1:15" s="277" customFormat="1" ht="17" x14ac:dyDescent="0.2">
      <c r="A150" s="277" t="s">
        <v>257</v>
      </c>
      <c r="H150" s="464">
        <f>H143/H132</f>
        <v>17.799313348228083</v>
      </c>
      <c r="J150" s="276"/>
      <c r="M150" s="276"/>
      <c r="N150" s="276"/>
      <c r="O150" s="276"/>
    </row>
    <row r="151" spans="1:15" s="277" customFormat="1" x14ac:dyDescent="0.2">
      <c r="H151" s="465"/>
      <c r="I151" s="466"/>
      <c r="J151" s="276"/>
      <c r="M151" s="276"/>
      <c r="N151" s="276"/>
      <c r="O151" s="276"/>
    </row>
    <row r="152" spans="1:15" s="277" customFormat="1" x14ac:dyDescent="0.2">
      <c r="H152" s="466"/>
      <c r="I152" s="466"/>
      <c r="J152" s="276"/>
      <c r="M152" s="276"/>
      <c r="N152" s="276"/>
      <c r="O152" s="276"/>
    </row>
    <row r="153" spans="1:15" s="277" customFormat="1" x14ac:dyDescent="0.2">
      <c r="H153" s="466"/>
      <c r="I153" s="466"/>
      <c r="J153" s="276"/>
      <c r="M153" s="276"/>
      <c r="N153" s="276"/>
      <c r="O153" s="276"/>
    </row>
    <row r="154" spans="1:15" s="277" customFormat="1" x14ac:dyDescent="0.2">
      <c r="B154" s="467"/>
      <c r="C154" s="467"/>
      <c r="D154" s="467"/>
      <c r="E154" s="467"/>
      <c r="F154" s="467"/>
      <c r="G154" s="467"/>
      <c r="H154" s="467"/>
      <c r="J154" s="276"/>
      <c r="M154" s="276"/>
      <c r="N154" s="276"/>
      <c r="O154" s="276"/>
    </row>
    <row r="155" spans="1:15" s="277" customFormat="1" x14ac:dyDescent="0.2">
      <c r="A155" s="440"/>
      <c r="B155" s="440"/>
      <c r="C155" s="440"/>
      <c r="D155" s="440"/>
      <c r="E155" s="440"/>
      <c r="F155" s="440"/>
      <c r="G155" s="440"/>
      <c r="H155" s="440"/>
      <c r="I155" s="440"/>
      <c r="J155" s="440"/>
      <c r="M155" s="276"/>
      <c r="N155" s="276"/>
      <c r="O155" s="276"/>
    </row>
    <row r="156" spans="1:15" s="277" customFormat="1" x14ac:dyDescent="0.2">
      <c r="A156" s="440"/>
      <c r="B156" s="440"/>
      <c r="C156" s="440"/>
      <c r="D156" s="440"/>
      <c r="E156" s="440"/>
      <c r="F156" s="440"/>
      <c r="G156" s="440"/>
      <c r="H156" s="440"/>
      <c r="I156" s="440"/>
      <c r="J156" s="440"/>
      <c r="M156" s="276"/>
      <c r="N156" s="276"/>
      <c r="O156" s="276"/>
    </row>
    <row r="157" spans="1:15" s="277" customFormat="1" x14ac:dyDescent="0.2">
      <c r="A157" s="440"/>
      <c r="B157" s="440"/>
      <c r="C157" s="440"/>
      <c r="D157" s="440"/>
      <c r="E157" s="440"/>
      <c r="F157" s="440"/>
      <c r="G157" s="440"/>
      <c r="H157" s="440"/>
      <c r="I157" s="440"/>
      <c r="J157" s="440"/>
      <c r="M157" s="276"/>
      <c r="N157" s="276"/>
      <c r="O157" s="276"/>
    </row>
    <row r="158" spans="1:15" s="277" customFormat="1" x14ac:dyDescent="0.2">
      <c r="A158" s="440"/>
      <c r="B158" s="440"/>
      <c r="C158" s="440"/>
      <c r="D158" s="440"/>
      <c r="E158" s="440"/>
      <c r="F158" s="440"/>
      <c r="G158" s="440"/>
      <c r="H158" s="440"/>
      <c r="I158" s="440"/>
      <c r="J158" s="440"/>
      <c r="M158" s="276"/>
      <c r="N158" s="276"/>
      <c r="O158" s="276"/>
    </row>
    <row r="159" spans="1:15" s="277" customFormat="1" x14ac:dyDescent="0.2">
      <c r="A159" s="440"/>
      <c r="B159" s="440"/>
      <c r="C159" s="440"/>
      <c r="D159" s="440"/>
      <c r="E159" s="440"/>
      <c r="F159" s="440"/>
      <c r="G159" s="440"/>
      <c r="H159" s="440"/>
      <c r="I159" s="440"/>
      <c r="J159" s="440"/>
      <c r="M159" s="276"/>
      <c r="N159" s="276"/>
      <c r="O159" s="276"/>
    </row>
    <row r="160" spans="1:15" s="277" customFormat="1" x14ac:dyDescent="0.2">
      <c r="A160" s="440"/>
      <c r="B160" s="440"/>
      <c r="C160" s="440"/>
      <c r="D160" s="440"/>
      <c r="E160" s="440"/>
      <c r="F160" s="440"/>
      <c r="G160" s="440"/>
      <c r="H160" s="440"/>
      <c r="I160" s="440"/>
      <c r="J160" s="440"/>
      <c r="M160" s="276"/>
      <c r="N160" s="276"/>
      <c r="O160" s="276"/>
    </row>
    <row r="161" spans="1:15" s="277" customFormat="1" ht="51" customHeight="1" x14ac:dyDescent="0.2">
      <c r="A161" s="440"/>
      <c r="B161" s="440"/>
      <c r="C161" s="440"/>
      <c r="D161" s="440"/>
      <c r="E161" s="440"/>
      <c r="F161" s="440"/>
      <c r="G161" s="440"/>
      <c r="H161" s="440"/>
      <c r="I161" s="440"/>
      <c r="J161" s="440"/>
      <c r="M161" s="276"/>
      <c r="N161" s="276"/>
      <c r="O161" s="276"/>
    </row>
    <row r="162" spans="1:15" s="277" customFormat="1" x14ac:dyDescent="0.2">
      <c r="A162" s="440"/>
      <c r="B162" s="440"/>
      <c r="C162" s="440"/>
      <c r="D162" s="440"/>
      <c r="E162" s="440"/>
      <c r="F162" s="440"/>
      <c r="G162" s="440"/>
      <c r="H162" s="440"/>
      <c r="I162" s="440"/>
      <c r="J162" s="440"/>
      <c r="M162" s="276"/>
      <c r="N162" s="276"/>
      <c r="O162" s="276"/>
    </row>
    <row r="163" spans="1:15" s="277" customFormat="1" x14ac:dyDescent="0.2">
      <c r="A163" s="440"/>
      <c r="B163" s="440"/>
      <c r="C163" s="440"/>
      <c r="D163" s="440"/>
      <c r="E163" s="440"/>
      <c r="F163" s="440"/>
      <c r="G163" s="440"/>
      <c r="H163" s="440"/>
      <c r="I163" s="440"/>
      <c r="J163" s="440"/>
      <c r="M163" s="276"/>
      <c r="N163" s="276"/>
      <c r="O163" s="276"/>
    </row>
    <row r="164" spans="1:15" s="277" customFormat="1" x14ac:dyDescent="0.2">
      <c r="A164" s="440"/>
      <c r="B164" s="440"/>
      <c r="C164" s="440"/>
      <c r="D164" s="440"/>
      <c r="E164" s="440"/>
      <c r="F164" s="440"/>
      <c r="G164" s="440"/>
      <c r="H164" s="440"/>
      <c r="I164" s="440"/>
      <c r="J164" s="440"/>
      <c r="M164" s="276"/>
      <c r="N164" s="276"/>
      <c r="O164" s="276"/>
    </row>
    <row r="165" spans="1:15" s="277" customFormat="1" x14ac:dyDescent="0.2">
      <c r="A165" s="440"/>
      <c r="B165" s="440"/>
      <c r="C165" s="440"/>
      <c r="D165" s="440"/>
      <c r="E165" s="440"/>
      <c r="F165" s="440"/>
      <c r="G165" s="440"/>
      <c r="H165" s="440"/>
      <c r="I165" s="440"/>
      <c r="J165" s="440"/>
      <c r="M165" s="276"/>
      <c r="N165" s="276"/>
      <c r="O165" s="276"/>
    </row>
    <row r="166" spans="1:15" s="277" customFormat="1" x14ac:dyDescent="0.2">
      <c r="A166" s="440"/>
      <c r="B166" s="440"/>
      <c r="C166" s="440"/>
      <c r="D166" s="440"/>
      <c r="E166" s="440"/>
      <c r="F166" s="440"/>
      <c r="G166" s="440"/>
      <c r="H166" s="440"/>
      <c r="I166" s="440"/>
      <c r="J166" s="440"/>
      <c r="M166" s="276"/>
      <c r="N166" s="276"/>
      <c r="O166" s="276"/>
    </row>
    <row r="167" spans="1:15" s="277" customFormat="1" x14ac:dyDescent="0.2">
      <c r="A167" s="440"/>
      <c r="B167" s="440"/>
      <c r="C167" s="440"/>
      <c r="D167" s="440"/>
      <c r="E167" s="440"/>
      <c r="F167" s="440"/>
      <c r="G167" s="440"/>
      <c r="H167" s="440"/>
      <c r="I167" s="440"/>
      <c r="J167" s="440"/>
      <c r="M167" s="276"/>
      <c r="N167" s="276"/>
      <c r="O167" s="276"/>
    </row>
    <row r="168" spans="1:15" x14ac:dyDescent="0.2">
      <c r="J168" s="440"/>
    </row>
    <row r="169" spans="1:15" x14ac:dyDescent="0.2">
      <c r="J169" s="440"/>
    </row>
    <row r="170" spans="1:15" x14ac:dyDescent="0.2">
      <c r="J170" s="440"/>
    </row>
    <row r="171" spans="1:15" x14ac:dyDescent="0.2">
      <c r="J171" s="440"/>
    </row>
    <row r="172" spans="1:15" ht="16" customHeight="1" x14ac:dyDescent="0.2">
      <c r="J172" s="440"/>
    </row>
    <row r="173" spans="1:15" ht="16" customHeight="1" x14ac:dyDescent="0.2">
      <c r="J173" s="440"/>
    </row>
    <row r="174" spans="1:15" ht="16" customHeight="1" x14ac:dyDescent="0.2">
      <c r="J174" s="440"/>
    </row>
    <row r="176" spans="1:15" x14ac:dyDescent="0.2">
      <c r="C176" s="468"/>
      <c r="D176" s="468"/>
      <c r="E176" s="468"/>
      <c r="F176" s="468"/>
      <c r="G176" s="468"/>
      <c r="H176" s="468"/>
      <c r="J176" s="440"/>
    </row>
    <row r="177" spans="2:10" x14ac:dyDescent="0.2">
      <c r="C177" s="468"/>
      <c r="D177" s="468"/>
      <c r="E177" s="468"/>
      <c r="F177" s="468"/>
      <c r="G177" s="468"/>
      <c r="H177" s="468"/>
      <c r="J177" s="469"/>
    </row>
    <row r="179" spans="2:10" x14ac:dyDescent="0.2">
      <c r="C179" s="468"/>
      <c r="D179" s="468"/>
      <c r="E179" s="468"/>
      <c r="F179" s="468"/>
      <c r="G179" s="468"/>
      <c r="H179" s="468"/>
      <c r="J179" s="470"/>
    </row>
    <row r="180" spans="2:10" x14ac:dyDescent="0.2">
      <c r="C180" s="468"/>
      <c r="D180" s="468"/>
      <c r="E180" s="468"/>
      <c r="F180" s="468"/>
      <c r="G180" s="468"/>
      <c r="H180" s="468"/>
    </row>
    <row r="181" spans="2:10" x14ac:dyDescent="0.2">
      <c r="C181" s="468"/>
      <c r="D181" s="468"/>
      <c r="E181" s="468"/>
      <c r="F181" s="468"/>
    </row>
    <row r="182" spans="2:10" x14ac:dyDescent="0.2">
      <c r="C182" s="468"/>
      <c r="D182" s="468"/>
      <c r="E182" s="468"/>
      <c r="F182" s="468"/>
      <c r="G182" s="468"/>
      <c r="H182" s="468"/>
    </row>
    <row r="183" spans="2:10" x14ac:dyDescent="0.2">
      <c r="B183" s="468"/>
      <c r="C183" s="468"/>
      <c r="D183" s="468"/>
      <c r="E183" s="468"/>
      <c r="F183" s="468"/>
      <c r="G183" s="468"/>
      <c r="H183" s="468"/>
    </row>
    <row r="184" spans="2:10" x14ac:dyDescent="0.2">
      <c r="B184" s="471"/>
    </row>
    <row r="185" spans="2:10" x14ac:dyDescent="0.2">
      <c r="C185" s="469"/>
    </row>
  </sheetData>
  <sheetProtection algorithmName="SHA-512" hashValue="DHFiSO1ob8Xu1/qsKDZpJv+bmLdcKLHzwJxJjVrL8ZCuuXkmjYdSzWvfLzux924ETAy1EanVXaZKZZ2Sdtv2qg==" saltValue="BejmCulvETyelnudDlkKeQ==" spinCount="100000" sheet="1" objects="1" scenarios="1"/>
  <mergeCells count="2">
    <mergeCell ref="A5:G5"/>
    <mergeCell ref="A6:G6"/>
  </mergeCells>
  <pageMargins left="0.7" right="0.7" top="0.75" bottom="0.75" header="0.3" footer="0.3"/>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B5BA-2DBA-2F41-AC6B-06842F0469F7}">
  <sheetPr codeName="Sheet5">
    <tabColor theme="8" tint="0.79998168889431442"/>
  </sheetPr>
  <dimension ref="A1:G23"/>
  <sheetViews>
    <sheetView workbookViewId="0">
      <selection activeCell="C25" sqref="C25"/>
    </sheetView>
  </sheetViews>
  <sheetFormatPr baseColWidth="10" defaultColWidth="11" defaultRowHeight="16" x14ac:dyDescent="0.2"/>
  <cols>
    <col min="1" max="1" width="30.6640625" style="248" customWidth="1"/>
    <col min="2" max="2" width="31.5" style="248" customWidth="1"/>
    <col min="3" max="3" width="27.1640625" style="248" customWidth="1"/>
    <col min="4" max="4" width="20.1640625" style="248" customWidth="1"/>
    <col min="5" max="5" width="20.6640625" style="248" customWidth="1"/>
    <col min="6" max="6" width="22.5" style="248" customWidth="1"/>
    <col min="7" max="16384" width="11" style="248"/>
  </cols>
  <sheetData>
    <row r="1" spans="1:7" ht="17" x14ac:dyDescent="0.2">
      <c r="A1" s="245" t="s">
        <v>25</v>
      </c>
      <c r="B1" s="246"/>
      <c r="C1" s="246"/>
      <c r="D1" s="246"/>
      <c r="E1" s="246"/>
      <c r="F1" s="246"/>
      <c r="G1" s="247"/>
    </row>
    <row r="2" spans="1:7" x14ac:dyDescent="0.2">
      <c r="A2" s="472" t="s">
        <v>26</v>
      </c>
      <c r="B2" s="472"/>
      <c r="C2" s="472"/>
      <c r="D2" s="472"/>
      <c r="E2" s="472"/>
      <c r="F2" s="472"/>
      <c r="G2" s="473"/>
    </row>
    <row r="3" spans="1:7" x14ac:dyDescent="0.2">
      <c r="A3" s="474" t="s">
        <v>27</v>
      </c>
      <c r="B3" s="474"/>
      <c r="C3" s="474"/>
      <c r="D3" s="474"/>
      <c r="E3" s="474"/>
      <c r="F3" s="474"/>
      <c r="G3" s="475"/>
    </row>
    <row r="5" spans="1:7" x14ac:dyDescent="0.2">
      <c r="A5" s="476" t="s">
        <v>258</v>
      </c>
      <c r="B5" s="477"/>
      <c r="C5" s="477"/>
      <c r="D5" s="477"/>
      <c r="E5" s="477"/>
      <c r="F5" s="477"/>
    </row>
    <row r="6" spans="1:7" ht="33" customHeight="1" x14ac:dyDescent="0.2">
      <c r="A6" s="249" t="s">
        <v>259</v>
      </c>
      <c r="B6" s="249" t="s">
        <v>260</v>
      </c>
      <c r="C6" s="250" t="s">
        <v>261</v>
      </c>
      <c r="D6" s="251" t="s">
        <v>262</v>
      </c>
      <c r="E6" s="250" t="s">
        <v>263</v>
      </c>
      <c r="F6" s="250" t="s">
        <v>264</v>
      </c>
    </row>
    <row r="7" spans="1:7" x14ac:dyDescent="0.2">
      <c r="A7" s="252" t="s">
        <v>265</v>
      </c>
      <c r="B7" s="93">
        <v>95000</v>
      </c>
      <c r="C7" s="94">
        <v>540</v>
      </c>
      <c r="D7" s="253">
        <f>$C7*'Tesla Valuation'!H$26</f>
        <v>135</v>
      </c>
      <c r="E7" s="254">
        <f>SUM(D$7:D7)</f>
        <v>135</v>
      </c>
      <c r="F7" s="255">
        <f>SUMPRODUCT(E$7:E7,$B$7:$B7)/SUM(E$7:E7)</f>
        <v>95000</v>
      </c>
    </row>
    <row r="8" spans="1:7" x14ac:dyDescent="0.2">
      <c r="A8" s="252" t="s">
        <v>266</v>
      </c>
      <c r="B8" s="93">
        <v>50000</v>
      </c>
      <c r="C8" s="94">
        <v>4400</v>
      </c>
      <c r="D8" s="253">
        <f>$C8*'Tesla Valuation'!H$26</f>
        <v>1100</v>
      </c>
      <c r="E8" s="254">
        <f>SUM(D$7:D8)</f>
        <v>1235</v>
      </c>
      <c r="F8" s="255">
        <f>SUMPRODUCT(E$7:E8,$B$7:$B8)/SUM(E$7:E8)</f>
        <v>54434.306569343069</v>
      </c>
    </row>
    <row r="9" spans="1:7" x14ac:dyDescent="0.2">
      <c r="A9" s="252" t="s">
        <v>267</v>
      </c>
      <c r="B9" s="93">
        <v>53000</v>
      </c>
      <c r="C9" s="94">
        <v>6700</v>
      </c>
      <c r="D9" s="253">
        <f>$C9*'Tesla Valuation'!H$26</f>
        <v>1675</v>
      </c>
      <c r="E9" s="254">
        <f>SUM(D$7:D9)</f>
        <v>2910</v>
      </c>
      <c r="F9" s="255">
        <f>SUMPRODUCT(E$7:E9,$B$7:$B9)/SUM(E$7:E9)</f>
        <v>53459.11214953271</v>
      </c>
    </row>
    <row r="10" spans="1:7" x14ac:dyDescent="0.2">
      <c r="A10" s="252" t="s">
        <v>268</v>
      </c>
      <c r="B10" s="93">
        <v>55000</v>
      </c>
      <c r="C10" s="94">
        <v>2700</v>
      </c>
      <c r="D10" s="253">
        <f>$C10*'Tesla Valuation'!H$26</f>
        <v>675</v>
      </c>
      <c r="E10" s="254">
        <f>SUM(D$7:D10)</f>
        <v>3585</v>
      </c>
      <c r="F10" s="255">
        <f>SUMPRODUCT(E$7:E10,$B$7:$B10)/SUM(E$7:E10)</f>
        <v>54161.474888747616</v>
      </c>
    </row>
    <row r="11" spans="1:7" x14ac:dyDescent="0.2">
      <c r="A11" s="252" t="s">
        <v>269</v>
      </c>
      <c r="B11" s="93">
        <v>27000</v>
      </c>
      <c r="C11" s="92">
        <v>40000</v>
      </c>
      <c r="D11" s="253">
        <f>$C11*'Tesla Valuation'!H$26</f>
        <v>10000</v>
      </c>
      <c r="E11" s="254">
        <f>SUM(D$7:D11)</f>
        <v>13585</v>
      </c>
      <c r="F11" s="255">
        <f>SUMPRODUCT(E$7:E11,$B$7:$B11)/SUM(E$7:E11)</f>
        <v>36959.207459207457</v>
      </c>
    </row>
    <row r="12" spans="1:7" ht="17" x14ac:dyDescent="0.2">
      <c r="A12" s="256" t="s">
        <v>270</v>
      </c>
      <c r="B12" s="91">
        <v>15000</v>
      </c>
      <c r="C12" s="92">
        <v>100000</v>
      </c>
      <c r="D12" s="253">
        <f>$C12*'Tesla Valuation'!H$26</f>
        <v>25000</v>
      </c>
      <c r="E12" s="254">
        <f>SUM(D$7:D12)</f>
        <v>38585</v>
      </c>
      <c r="F12" s="255">
        <f>SUMPRODUCT(E$7:E12,$B$7:$B12)/SUM(E$7:E12)</f>
        <v>22845.839926709421</v>
      </c>
    </row>
    <row r="15" spans="1:7" x14ac:dyDescent="0.2">
      <c r="A15" s="476" t="s">
        <v>271</v>
      </c>
      <c r="B15" s="477"/>
      <c r="C15" s="477"/>
      <c r="D15" s="477"/>
      <c r="E15" s="477"/>
    </row>
    <row r="16" spans="1:7" ht="17" x14ac:dyDescent="0.2">
      <c r="A16" s="241" t="s">
        <v>272</v>
      </c>
      <c r="B16" s="241" t="s">
        <v>273</v>
      </c>
      <c r="C16" s="241" t="s">
        <v>274</v>
      </c>
      <c r="D16" s="241" t="s">
        <v>275</v>
      </c>
      <c r="E16" s="259" t="s">
        <v>29</v>
      </c>
    </row>
    <row r="17" spans="1:5" ht="17" x14ac:dyDescent="0.2">
      <c r="A17" s="263">
        <v>4</v>
      </c>
      <c r="B17" s="242">
        <v>1</v>
      </c>
      <c r="C17" s="243">
        <f>B17</f>
        <v>1</v>
      </c>
      <c r="D17" s="299">
        <f>SUMPRODUCT(A$17:A17,$C$17:C17)/SUM(C$17:C17)</f>
        <v>4</v>
      </c>
      <c r="E17" s="259" t="s">
        <v>276</v>
      </c>
    </row>
    <row r="18" spans="1:5" x14ac:dyDescent="0.2">
      <c r="A18" s="263">
        <v>3</v>
      </c>
      <c r="B18" s="242">
        <v>10</v>
      </c>
      <c r="C18" s="243">
        <f>B18+C17</f>
        <v>11</v>
      </c>
      <c r="D18" s="299">
        <f>SUMPRODUCT(A$17:A18,$C$17:C18)/SUM(C$17:C18)</f>
        <v>3.0833333333333335</v>
      </c>
      <c r="E18" s="259"/>
    </row>
    <row r="19" spans="1:5" ht="17" x14ac:dyDescent="0.2">
      <c r="A19" s="263">
        <v>2</v>
      </c>
      <c r="B19" s="242">
        <v>30</v>
      </c>
      <c r="C19" s="243">
        <f>B19+C18</f>
        <v>41</v>
      </c>
      <c r="D19" s="299">
        <f>SUMPRODUCT(A$17:A19,$C$17:C19)/SUM(C$17:C19)</f>
        <v>2.2452830188679247</v>
      </c>
      <c r="E19" s="259" t="s">
        <v>277</v>
      </c>
    </row>
    <row r="20" spans="1:5" x14ac:dyDescent="0.2">
      <c r="A20" s="263">
        <v>1</v>
      </c>
      <c r="B20" s="242">
        <v>100</v>
      </c>
      <c r="C20" s="243">
        <f>B20+C19</f>
        <v>141</v>
      </c>
      <c r="D20" s="299">
        <f>SUMPRODUCT(A$17:A20,$C$17:C20)/SUM(C$17:C20)</f>
        <v>1.3402061855670102</v>
      </c>
      <c r="E20" s="259"/>
    </row>
    <row r="21" spans="1:5" x14ac:dyDescent="0.2">
      <c r="A21" s="263">
        <v>0.75</v>
      </c>
      <c r="B21" s="242">
        <v>250</v>
      </c>
      <c r="C21" s="243">
        <f>B21+C20</f>
        <v>391</v>
      </c>
      <c r="D21" s="299">
        <f>SUMPRODUCT(A$17:A21,$C$17:C21)/SUM(C$17:C21)</f>
        <v>0.9457264957264957</v>
      </c>
      <c r="E21" s="259"/>
    </row>
    <row r="22" spans="1:5" x14ac:dyDescent="0.2">
      <c r="A22" s="263">
        <v>0.5</v>
      </c>
      <c r="B22" s="242">
        <v>1000</v>
      </c>
      <c r="C22" s="243">
        <f>B22+C21</f>
        <v>1391</v>
      </c>
      <c r="D22" s="299">
        <f>SUMPRODUCT(A$17:A22,$C$17:C22)/SUM(C$17:C22)</f>
        <v>0.63195850202429149</v>
      </c>
      <c r="E22" s="259"/>
    </row>
    <row r="23" spans="1:5" x14ac:dyDescent="0.2">
      <c r="A23" s="302">
        <v>0.25</v>
      </c>
      <c r="B23" s="303">
        <v>15000</v>
      </c>
      <c r="C23" s="244">
        <f t="shared" ref="C23" si="0">B23+C22</f>
        <v>16391</v>
      </c>
      <c r="D23" s="300">
        <f>SUMPRODUCT(A$17:A23,$C$17:C23)/SUM(C$17:C23)</f>
        <v>0.29109272064027875</v>
      </c>
      <c r="E23" s="301"/>
    </row>
  </sheetData>
  <sheetProtection algorithmName="SHA-512" hashValue="vGuLKgDZb0LXYZYyUuuf+glJ4hflBfmk89onseogp5WXQ6NtA/z+rD8aTjNkr8nwOAS+gitcJgsoMux5eABaeA==" saltValue="hTvxUr/VqrWIJjR9PN6D2A==" spinCount="100000" sheet="1" objects="1" scenarios="1"/>
  <mergeCells count="4">
    <mergeCell ref="A5:F5"/>
    <mergeCell ref="A2:G2"/>
    <mergeCell ref="A3:G3"/>
    <mergeCell ref="A15:E15"/>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2685B-EA28-1148-84F5-D737B548555F}">
  <sheetPr codeName="Sheet6">
    <tabColor theme="7" tint="0.59999389629810485"/>
  </sheetPr>
  <dimension ref="A1:G51"/>
  <sheetViews>
    <sheetView zoomScaleNormal="100" workbookViewId="0">
      <selection activeCell="A14" sqref="A14"/>
    </sheetView>
  </sheetViews>
  <sheetFormatPr baseColWidth="10" defaultColWidth="10.83203125" defaultRowHeight="16" x14ac:dyDescent="0.2"/>
  <cols>
    <col min="1" max="1" width="74.83203125" style="269" customWidth="1"/>
    <col min="2" max="5" width="12.6640625" style="269" customWidth="1"/>
    <col min="6" max="16384" width="10.83203125" style="269"/>
  </cols>
  <sheetData>
    <row r="1" spans="1:7" ht="19" x14ac:dyDescent="0.2">
      <c r="A1" s="267" t="s">
        <v>23</v>
      </c>
      <c r="B1" s="268"/>
      <c r="C1" s="268"/>
      <c r="D1" s="268"/>
      <c r="E1" s="268"/>
      <c r="F1" s="268"/>
      <c r="G1" s="268"/>
    </row>
    <row r="2" spans="1:7" x14ac:dyDescent="0.2">
      <c r="A2" s="480" t="s">
        <v>278</v>
      </c>
      <c r="B2" s="480"/>
      <c r="C2" s="480"/>
      <c r="D2" s="480"/>
      <c r="E2" s="480"/>
      <c r="F2" s="480"/>
      <c r="G2" s="480"/>
    </row>
    <row r="3" spans="1:7" ht="50" customHeight="1" x14ac:dyDescent="0.2">
      <c r="A3" s="481"/>
      <c r="B3" s="481"/>
      <c r="C3" s="481"/>
      <c r="D3" s="481"/>
      <c r="E3" s="481"/>
      <c r="F3" s="481"/>
      <c r="G3" s="481"/>
    </row>
    <row r="4" spans="1:7" ht="17" x14ac:dyDescent="0.2">
      <c r="A4" s="245" t="s">
        <v>25</v>
      </c>
      <c r="B4" s="246"/>
      <c r="C4" s="246"/>
      <c r="D4" s="246"/>
      <c r="E4" s="246"/>
      <c r="F4" s="246"/>
      <c r="G4" s="247"/>
    </row>
    <row r="5" spans="1:7" x14ac:dyDescent="0.2">
      <c r="A5" s="472" t="s">
        <v>279</v>
      </c>
      <c r="B5" s="472"/>
      <c r="C5" s="472"/>
      <c r="D5" s="472"/>
      <c r="E5" s="472"/>
      <c r="F5" s="472"/>
      <c r="G5" s="473"/>
    </row>
    <row r="6" spans="1:7" x14ac:dyDescent="0.2">
      <c r="A6" s="478" t="s">
        <v>280</v>
      </c>
      <c r="B6" s="478"/>
      <c r="C6" s="478"/>
      <c r="D6" s="478"/>
      <c r="E6" s="478"/>
      <c r="F6" s="478"/>
      <c r="G6" s="479"/>
    </row>
    <row r="7" spans="1:7" ht="17" x14ac:dyDescent="0.2">
      <c r="A7" s="270"/>
      <c r="B7" s="270"/>
      <c r="C7" s="271" t="s">
        <v>281</v>
      </c>
      <c r="D7" s="272" t="s">
        <v>282</v>
      </c>
      <c r="E7" s="272" t="s">
        <v>283</v>
      </c>
      <c r="F7" s="273" t="s">
        <v>284</v>
      </c>
      <c r="G7" s="270"/>
    </row>
    <row r="8" spans="1:7" x14ac:dyDescent="0.2">
      <c r="C8" s="274">
        <f ca="1">AVERAGE('Monte Carlo Simulations'!S5:S504)</f>
        <v>3208.4559939316609</v>
      </c>
      <c r="D8" s="274">
        <f ca="1">QUARTILE('Monte Carlo Simulations'!S5:S504,1)</f>
        <v>1595.7776565205377</v>
      </c>
      <c r="E8" s="274">
        <f ca="1">QUARTILE('Monte Carlo Simulations'!S5:S504,3)</f>
        <v>4240.9191509418943</v>
      </c>
      <c r="F8" s="275" t="s">
        <v>285</v>
      </c>
    </row>
    <row r="9" spans="1:7" x14ac:dyDescent="0.2">
      <c r="A9" s="276"/>
      <c r="C9" s="276"/>
      <c r="D9" s="277"/>
      <c r="F9" s="275" t="s">
        <v>286</v>
      </c>
    </row>
    <row r="10" spans="1:7" ht="17" x14ac:dyDescent="0.2">
      <c r="A10" s="276"/>
      <c r="B10" s="276" t="s">
        <v>287</v>
      </c>
      <c r="C10" s="269" t="s">
        <v>288</v>
      </c>
      <c r="D10" s="277" t="s">
        <v>289</v>
      </c>
      <c r="E10" s="276" t="s">
        <v>290</v>
      </c>
    </row>
    <row r="11" spans="1:7" ht="16" customHeight="1" x14ac:dyDescent="0.2">
      <c r="A11" s="278" t="s">
        <v>291</v>
      </c>
      <c r="B11" s="279"/>
      <c r="C11" s="279"/>
      <c r="D11" s="279"/>
      <c r="E11" s="279"/>
    </row>
    <row r="12" spans="1:7" ht="16" customHeight="1" x14ac:dyDescent="0.2">
      <c r="A12" s="327" t="s">
        <v>34</v>
      </c>
      <c r="B12" s="124">
        <v>0.2</v>
      </c>
      <c r="C12" s="124">
        <v>0.4</v>
      </c>
      <c r="D12" s="124">
        <v>0.6</v>
      </c>
      <c r="E12" s="124">
        <v>0.8</v>
      </c>
      <c r="F12" s="275" t="s">
        <v>361</v>
      </c>
    </row>
    <row r="13" spans="1:7" ht="16" customHeight="1" x14ac:dyDescent="0.2">
      <c r="A13" s="276" t="s">
        <v>292</v>
      </c>
      <c r="B13" s="129">
        <v>4000</v>
      </c>
      <c r="C13" s="129">
        <v>13000</v>
      </c>
      <c r="D13" s="129">
        <v>5000</v>
      </c>
      <c r="E13" s="129">
        <v>17000</v>
      </c>
    </row>
    <row r="14" spans="1:7" ht="16" customHeight="1" x14ac:dyDescent="0.2">
      <c r="A14" s="280" t="s">
        <v>360</v>
      </c>
      <c r="B14" s="149">
        <v>0</v>
      </c>
      <c r="C14" s="149">
        <v>0.2</v>
      </c>
      <c r="D14" s="149">
        <v>0.6</v>
      </c>
      <c r="E14" s="149">
        <v>0.7</v>
      </c>
      <c r="F14" s="282"/>
      <c r="G14" s="283"/>
    </row>
    <row r="15" spans="1:7" ht="16" customHeight="1" x14ac:dyDescent="0.2">
      <c r="A15" s="277" t="s">
        <v>293</v>
      </c>
      <c r="B15" s="284">
        <v>0</v>
      </c>
      <c r="D15" s="125">
        <v>0.5</v>
      </c>
      <c r="E15" s="284">
        <v>1</v>
      </c>
      <c r="F15" s="269" t="s">
        <v>359</v>
      </c>
    </row>
    <row r="16" spans="1:7" ht="16" customHeight="1" x14ac:dyDescent="0.2">
      <c r="A16" s="276" t="s">
        <v>294</v>
      </c>
      <c r="B16" s="124">
        <v>0.05</v>
      </c>
      <c r="C16" s="124">
        <v>0.4</v>
      </c>
      <c r="D16" s="124">
        <v>0.6</v>
      </c>
      <c r="E16" s="124">
        <v>0.9</v>
      </c>
    </row>
    <row r="17" spans="1:5" ht="16" customHeight="1" x14ac:dyDescent="0.2">
      <c r="A17" s="285" t="s">
        <v>41</v>
      </c>
      <c r="B17" s="286"/>
      <c r="C17" s="286"/>
      <c r="D17" s="286"/>
      <c r="E17" s="286"/>
    </row>
    <row r="18" spans="1:5" ht="16" customHeight="1" x14ac:dyDescent="0.2">
      <c r="A18" s="287" t="s">
        <v>295</v>
      </c>
      <c r="B18" s="126">
        <v>500000000000</v>
      </c>
      <c r="C18" s="126">
        <v>700000000000</v>
      </c>
      <c r="D18" s="126">
        <v>1000000000000</v>
      </c>
      <c r="E18" s="126">
        <v>2000000000000</v>
      </c>
    </row>
    <row r="19" spans="1:5" ht="16" customHeight="1" x14ac:dyDescent="0.2">
      <c r="A19" s="288" t="s">
        <v>46</v>
      </c>
      <c r="B19" s="127">
        <v>0</v>
      </c>
      <c r="C19" s="127">
        <v>0</v>
      </c>
      <c r="D19" s="127">
        <v>0</v>
      </c>
      <c r="E19" s="127">
        <v>0</v>
      </c>
    </row>
    <row r="20" spans="1:5" ht="16" customHeight="1" x14ac:dyDescent="0.2">
      <c r="A20" s="289" t="s">
        <v>48</v>
      </c>
      <c r="B20" s="126">
        <v>3000000000</v>
      </c>
      <c r="C20" s="126">
        <v>3000000000</v>
      </c>
      <c r="D20" s="126">
        <v>3000000000</v>
      </c>
      <c r="E20" s="126">
        <v>3000000000</v>
      </c>
    </row>
    <row r="21" spans="1:5" ht="16" customHeight="1" x14ac:dyDescent="0.2">
      <c r="A21" s="276" t="s">
        <v>296</v>
      </c>
      <c r="B21" s="124">
        <v>0</v>
      </c>
      <c r="C21" s="124">
        <v>0.4</v>
      </c>
      <c r="D21" s="124">
        <v>0.8</v>
      </c>
      <c r="E21" s="124">
        <v>0.95</v>
      </c>
    </row>
    <row r="22" spans="1:5" ht="16" customHeight="1" x14ac:dyDescent="0.2">
      <c r="A22" s="290" t="s">
        <v>297</v>
      </c>
      <c r="B22" s="286"/>
      <c r="C22" s="286"/>
      <c r="D22" s="286"/>
      <c r="E22" s="286"/>
    </row>
    <row r="23" spans="1:5" ht="16" customHeight="1" x14ac:dyDescent="0.2">
      <c r="A23" s="276" t="s">
        <v>51</v>
      </c>
      <c r="B23" s="128">
        <v>0.1</v>
      </c>
      <c r="C23" s="128">
        <v>0.13500000000000001</v>
      </c>
      <c r="D23" s="128">
        <v>0.16499999999999998</v>
      </c>
      <c r="E23" s="128">
        <v>0.2</v>
      </c>
    </row>
    <row r="24" spans="1:5" ht="16" customHeight="1" x14ac:dyDescent="0.2">
      <c r="A24" s="276" t="s">
        <v>298</v>
      </c>
      <c r="B24" s="128">
        <v>0.2</v>
      </c>
      <c r="C24" s="128">
        <v>0.5</v>
      </c>
      <c r="D24" s="128">
        <v>1.1000000000000001</v>
      </c>
      <c r="E24" s="128">
        <v>5</v>
      </c>
    </row>
    <row r="25" spans="1:5" ht="16" customHeight="1" x14ac:dyDescent="0.2">
      <c r="A25" s="276" t="s">
        <v>53</v>
      </c>
      <c r="B25" s="128">
        <v>0.7</v>
      </c>
      <c r="C25" s="128">
        <v>0.95</v>
      </c>
      <c r="D25" s="128">
        <v>0.99</v>
      </c>
      <c r="E25" s="124">
        <v>1</v>
      </c>
    </row>
    <row r="26" spans="1:5" ht="16" customHeight="1" x14ac:dyDescent="0.2">
      <c r="A26" s="276" t="s">
        <v>55</v>
      </c>
      <c r="B26" s="128">
        <v>0.1</v>
      </c>
      <c r="C26" s="128">
        <v>0.15</v>
      </c>
      <c r="D26" s="128">
        <v>0.3</v>
      </c>
      <c r="E26" s="128">
        <v>0.7</v>
      </c>
    </row>
    <row r="27" spans="1:5" ht="16" customHeight="1" x14ac:dyDescent="0.2">
      <c r="A27" s="276" t="s">
        <v>57</v>
      </c>
      <c r="B27" s="128">
        <v>0.15</v>
      </c>
      <c r="C27" s="128">
        <v>0.2</v>
      </c>
      <c r="D27" s="128">
        <v>0.2</v>
      </c>
      <c r="E27" s="124">
        <v>0.25</v>
      </c>
    </row>
    <row r="28" spans="1:5" ht="16" customHeight="1" x14ac:dyDescent="0.2">
      <c r="A28" s="276" t="s">
        <v>59</v>
      </c>
      <c r="B28" s="204">
        <v>0.02</v>
      </c>
      <c r="C28" s="204">
        <v>3.5000000000000003E-2</v>
      </c>
      <c r="D28" s="204">
        <v>0.08</v>
      </c>
      <c r="E28" s="204">
        <v>0.08</v>
      </c>
    </row>
    <row r="29" spans="1:5" ht="16" customHeight="1" x14ac:dyDescent="0.2">
      <c r="A29" s="285" t="s">
        <v>299</v>
      </c>
      <c r="B29" s="291"/>
      <c r="C29" s="291"/>
      <c r="D29" s="291"/>
      <c r="E29" s="291"/>
    </row>
    <row r="30" spans="1:5" ht="16" customHeight="1" x14ac:dyDescent="0.2">
      <c r="A30" s="292" t="s">
        <v>300</v>
      </c>
      <c r="B30" s="124">
        <v>0</v>
      </c>
      <c r="C30" s="124">
        <v>0.2</v>
      </c>
      <c r="D30" s="124">
        <v>0.6</v>
      </c>
      <c r="E30" s="124">
        <v>1</v>
      </c>
    </row>
    <row r="31" spans="1:5" ht="16" customHeight="1" x14ac:dyDescent="0.2">
      <c r="A31" s="292" t="s">
        <v>301</v>
      </c>
      <c r="B31" s="124">
        <v>0.1</v>
      </c>
      <c r="C31" s="124">
        <v>0.12</v>
      </c>
      <c r="D31" s="124">
        <v>0.14000000000000001</v>
      </c>
      <c r="E31" s="124">
        <v>0.15</v>
      </c>
    </row>
    <row r="32" spans="1:5" ht="16" customHeight="1" x14ac:dyDescent="0.2">
      <c r="A32" s="292" t="s">
        <v>64</v>
      </c>
      <c r="B32" s="168">
        <v>0.14000000000000001</v>
      </c>
      <c r="C32" s="168">
        <v>0.17</v>
      </c>
      <c r="D32" s="168">
        <v>0.19</v>
      </c>
      <c r="E32" s="168">
        <v>0.24</v>
      </c>
    </row>
    <row r="33" spans="1:7" ht="16" customHeight="1" x14ac:dyDescent="0.2">
      <c r="A33" s="292" t="s">
        <v>65</v>
      </c>
      <c r="B33" s="171">
        <v>0.1</v>
      </c>
      <c r="C33" s="171">
        <v>0.26</v>
      </c>
      <c r="D33" s="171">
        <v>0.3</v>
      </c>
      <c r="E33" s="171">
        <v>0.4</v>
      </c>
    </row>
    <row r="34" spans="1:7" ht="16" customHeight="1" x14ac:dyDescent="0.2">
      <c r="A34" s="292" t="s">
        <v>66</v>
      </c>
      <c r="B34" s="124">
        <v>0.65</v>
      </c>
      <c r="C34" s="124">
        <v>0.75</v>
      </c>
      <c r="D34" s="124">
        <v>0.7</v>
      </c>
      <c r="E34" s="124">
        <v>0.8</v>
      </c>
    </row>
    <row r="35" spans="1:7" ht="16" customHeight="1" x14ac:dyDescent="0.2">
      <c r="A35" s="292" t="s">
        <v>67</v>
      </c>
      <c r="B35" s="124">
        <v>0</v>
      </c>
      <c r="C35" s="124">
        <v>0.02</v>
      </c>
      <c r="D35" s="124">
        <v>0.1</v>
      </c>
      <c r="E35" s="124">
        <v>0.25</v>
      </c>
    </row>
    <row r="36" spans="1:7" ht="16" customHeight="1" x14ac:dyDescent="0.2">
      <c r="A36" s="292" t="s">
        <v>68</v>
      </c>
      <c r="B36" s="169">
        <v>10000</v>
      </c>
      <c r="C36" s="169">
        <v>11500</v>
      </c>
      <c r="D36" s="169">
        <v>13500</v>
      </c>
      <c r="E36" s="169">
        <v>15000</v>
      </c>
    </row>
    <row r="37" spans="1:7" ht="16" customHeight="1" x14ac:dyDescent="0.2">
      <c r="A37" s="285" t="s">
        <v>69</v>
      </c>
      <c r="B37" s="291"/>
      <c r="C37" s="291"/>
      <c r="D37" s="291"/>
      <c r="E37" s="291"/>
      <c r="G37" s="293"/>
    </row>
    <row r="38" spans="1:7" ht="16" customHeight="1" x14ac:dyDescent="0.2">
      <c r="A38" s="294" t="s">
        <v>70</v>
      </c>
      <c r="B38" s="150">
        <v>0</v>
      </c>
      <c r="C38" s="150">
        <v>20000</v>
      </c>
      <c r="D38" s="150">
        <v>40000</v>
      </c>
      <c r="E38" s="150">
        <v>60000</v>
      </c>
      <c r="F38" s="282"/>
      <c r="G38" s="283"/>
    </row>
    <row r="39" spans="1:7" ht="16" customHeight="1" x14ac:dyDescent="0.2">
      <c r="A39" s="280" t="s">
        <v>71</v>
      </c>
      <c r="B39" s="149">
        <v>0.2</v>
      </c>
      <c r="C39" s="149">
        <v>0.25</v>
      </c>
      <c r="D39" s="149">
        <v>0.4</v>
      </c>
      <c r="E39" s="149">
        <v>0.5</v>
      </c>
      <c r="F39" s="282"/>
      <c r="G39" s="283"/>
    </row>
    <row r="40" spans="1:7" ht="16" customHeight="1" x14ac:dyDescent="0.2">
      <c r="A40" s="290" t="s">
        <v>302</v>
      </c>
      <c r="B40" s="286"/>
      <c r="C40" s="286"/>
      <c r="D40" s="286"/>
      <c r="E40" s="286"/>
    </row>
    <row r="41" spans="1:7" ht="16" customHeight="1" x14ac:dyDescent="0.2">
      <c r="A41" s="276" t="s">
        <v>73</v>
      </c>
      <c r="B41" s="129">
        <v>30000</v>
      </c>
      <c r="C41" s="129">
        <v>90000</v>
      </c>
      <c r="D41" s="129">
        <v>130000</v>
      </c>
      <c r="E41" s="129">
        <v>160000</v>
      </c>
    </row>
    <row r="42" spans="1:7" ht="16" customHeight="1" x14ac:dyDescent="0.2">
      <c r="A42" s="276" t="s">
        <v>303</v>
      </c>
      <c r="B42" s="72">
        <v>0.2</v>
      </c>
      <c r="C42" s="72">
        <v>0.4</v>
      </c>
      <c r="D42" s="72">
        <v>0.6</v>
      </c>
      <c r="E42" s="72">
        <v>0.7</v>
      </c>
      <c r="F42" s="293"/>
    </row>
    <row r="43" spans="1:7" ht="16" customHeight="1" x14ac:dyDescent="0.2">
      <c r="A43" s="276" t="s">
        <v>304</v>
      </c>
      <c r="B43" s="72">
        <v>0.05</v>
      </c>
      <c r="C43" s="72">
        <v>0.1</v>
      </c>
      <c r="D43" s="72">
        <v>0.2</v>
      </c>
      <c r="E43" s="72">
        <v>0.35</v>
      </c>
    </row>
    <row r="44" spans="1:7" ht="16" customHeight="1" x14ac:dyDescent="0.2">
      <c r="A44" s="276" t="s">
        <v>305</v>
      </c>
      <c r="B44" s="72">
        <v>0.15</v>
      </c>
      <c r="C44" s="72">
        <v>0.25</v>
      </c>
      <c r="D44" s="72">
        <v>0.3</v>
      </c>
      <c r="E44" s="124">
        <v>0.5</v>
      </c>
    </row>
    <row r="45" spans="1:7" ht="16" customHeight="1" x14ac:dyDescent="0.2">
      <c r="A45" s="278" t="s">
        <v>306</v>
      </c>
      <c r="B45" s="286"/>
      <c r="C45" s="286"/>
      <c r="D45" s="286"/>
      <c r="E45" s="286"/>
    </row>
    <row r="46" spans="1:7" ht="16" customHeight="1" x14ac:dyDescent="0.2">
      <c r="A46" s="296" t="s">
        <v>82</v>
      </c>
      <c r="B46" s="128">
        <v>0.08</v>
      </c>
      <c r="C46" s="128">
        <v>0.11</v>
      </c>
      <c r="D46" s="128">
        <v>9.0000000000000011E-2</v>
      </c>
      <c r="E46" s="128">
        <v>0.12</v>
      </c>
    </row>
    <row r="47" spans="1:7" ht="16" customHeight="1" x14ac:dyDescent="0.2">
      <c r="A47" s="296" t="s">
        <v>84</v>
      </c>
      <c r="B47" s="124">
        <v>0.03</v>
      </c>
      <c r="C47" s="124">
        <v>0.06</v>
      </c>
      <c r="D47" s="124">
        <v>0.04</v>
      </c>
      <c r="E47" s="124">
        <v>0.09</v>
      </c>
    </row>
    <row r="48" spans="1:7" ht="16" customHeight="1" x14ac:dyDescent="0.2">
      <c r="A48" s="297" t="s">
        <v>85</v>
      </c>
      <c r="B48" s="72">
        <v>0.2</v>
      </c>
      <c r="C48" s="72">
        <v>0.4</v>
      </c>
      <c r="D48" s="72">
        <v>0.6</v>
      </c>
      <c r="E48" s="72">
        <v>0.8</v>
      </c>
    </row>
    <row r="49" spans="1:5" ht="16" customHeight="1" x14ac:dyDescent="0.2">
      <c r="A49" s="297" t="s">
        <v>87</v>
      </c>
      <c r="B49" s="70">
        <v>13</v>
      </c>
      <c r="C49" s="70">
        <v>13</v>
      </c>
      <c r="D49" s="70">
        <v>13</v>
      </c>
      <c r="E49" s="70">
        <v>13</v>
      </c>
    </row>
    <row r="50" spans="1:5" ht="16" customHeight="1" x14ac:dyDescent="0.2">
      <c r="A50" s="297" t="s">
        <v>307</v>
      </c>
      <c r="B50" s="70">
        <v>10</v>
      </c>
      <c r="C50" s="70">
        <v>10</v>
      </c>
      <c r="D50" s="70">
        <v>10</v>
      </c>
      <c r="E50" s="70">
        <v>10</v>
      </c>
    </row>
    <row r="51" spans="1:5" ht="16" customHeight="1" x14ac:dyDescent="0.2">
      <c r="A51" s="297" t="s">
        <v>92</v>
      </c>
      <c r="B51" s="70">
        <v>19</v>
      </c>
      <c r="C51" s="70">
        <v>19</v>
      </c>
      <c r="D51" s="70">
        <v>19</v>
      </c>
      <c r="E51" s="70">
        <v>19</v>
      </c>
    </row>
  </sheetData>
  <sheetProtection algorithmName="SHA-512" hashValue="lHQvV3QbUvbKPrcBmx5S14SC0yVMjyDM4s+fIzBLcm/dVJt1B7FRD+flNSgehu2ihFjvyoODAJgTKtcrGIbJHg==" saltValue="sZ0NdOBa/EC300ZFAIYG9g==" spinCount="100000" sheet="1" objects="1" scenarios="1"/>
  <mergeCells count="3">
    <mergeCell ref="A5:G5"/>
    <mergeCell ref="A6:G6"/>
    <mergeCell ref="A2:G3"/>
  </mergeCells>
  <dataValidations count="1">
    <dataValidation type="decimal" allowBlank="1" showInputMessage="1" showErrorMessage="1" sqref="E21" xr:uid="{7DAC91F4-BDF5-D442-AD11-F82BFA7C5131}">
      <formula1>0</formula1>
      <formula2>0.95</formula2>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76058-BF13-3546-936C-A15B15F06783}">
  <sheetPr codeName="Sheet7">
    <tabColor theme="7" tint="0.59999389629810485"/>
  </sheetPr>
  <dimension ref="A1:G23"/>
  <sheetViews>
    <sheetView workbookViewId="0">
      <selection activeCell="B27" sqref="B27"/>
    </sheetView>
  </sheetViews>
  <sheetFormatPr baseColWidth="10" defaultColWidth="11" defaultRowHeight="16" x14ac:dyDescent="0.2"/>
  <cols>
    <col min="1" max="1" width="30.6640625" style="248" customWidth="1"/>
    <col min="2" max="2" width="20.83203125" style="248" customWidth="1"/>
    <col min="3" max="3" width="27.1640625" style="248" customWidth="1"/>
    <col min="4" max="4" width="20.1640625" style="248" customWidth="1"/>
    <col min="5" max="5" width="20.6640625" style="248" customWidth="1"/>
    <col min="6" max="6" width="22.5" style="248" customWidth="1"/>
    <col min="7" max="16384" width="11" style="248"/>
  </cols>
  <sheetData>
    <row r="1" spans="1:7" ht="17" x14ac:dyDescent="0.2">
      <c r="A1" s="245" t="s">
        <v>25</v>
      </c>
      <c r="B1" s="246"/>
      <c r="C1" s="246"/>
      <c r="D1" s="246"/>
      <c r="E1" s="246"/>
      <c r="F1" s="246"/>
      <c r="G1" s="247"/>
    </row>
    <row r="2" spans="1:7" x14ac:dyDescent="0.2">
      <c r="A2" s="472" t="s">
        <v>26</v>
      </c>
      <c r="B2" s="472"/>
      <c r="C2" s="472"/>
      <c r="D2" s="472"/>
      <c r="E2" s="472"/>
      <c r="F2" s="472"/>
      <c r="G2" s="473"/>
    </row>
    <row r="3" spans="1:7" x14ac:dyDescent="0.2">
      <c r="A3" s="474" t="s">
        <v>27</v>
      </c>
      <c r="B3" s="474"/>
      <c r="C3" s="474"/>
      <c r="D3" s="474"/>
      <c r="E3" s="474"/>
      <c r="F3" s="474"/>
      <c r="G3" s="475"/>
    </row>
    <row r="5" spans="1:7" x14ac:dyDescent="0.2">
      <c r="A5" s="476" t="s">
        <v>258</v>
      </c>
      <c r="B5" s="477"/>
      <c r="C5" s="477"/>
      <c r="D5" s="477"/>
      <c r="E5" s="477"/>
      <c r="F5" s="477"/>
    </row>
    <row r="6" spans="1:7" ht="17" x14ac:dyDescent="0.2">
      <c r="A6" s="249" t="s">
        <v>259</v>
      </c>
      <c r="B6" s="249" t="s">
        <v>260</v>
      </c>
      <c r="C6" s="250" t="s">
        <v>261</v>
      </c>
      <c r="D6" s="251" t="s">
        <v>262</v>
      </c>
      <c r="E6" s="250" t="s">
        <v>263</v>
      </c>
      <c r="F6" s="250" t="s">
        <v>264</v>
      </c>
    </row>
    <row r="7" spans="1:7" x14ac:dyDescent="0.2">
      <c r="A7" s="252" t="s">
        <v>265</v>
      </c>
      <c r="B7" s="93">
        <v>95000</v>
      </c>
      <c r="C7" s="94">
        <v>540</v>
      </c>
      <c r="D7" s="253">
        <f ca="1">$C7*'Monte Carlo Valuation'!H$26</f>
        <v>119.60821948108588</v>
      </c>
      <c r="E7" s="254">
        <f ca="1">SUM(D$7:D7)</f>
        <v>119.60821948108588</v>
      </c>
      <c r="F7" s="255">
        <f ca="1">SUMPRODUCT(E$7:E7,$B$7:$B7)/SUM(E$7:E7)</f>
        <v>95000</v>
      </c>
    </row>
    <row r="8" spans="1:7" x14ac:dyDescent="0.2">
      <c r="A8" s="252" t="s">
        <v>266</v>
      </c>
      <c r="B8" s="93">
        <v>50000</v>
      </c>
      <c r="C8" s="94">
        <v>4400</v>
      </c>
      <c r="D8" s="253">
        <f ca="1">$C8*'Monte Carlo Valuation'!H$26</f>
        <v>974.58549206810721</v>
      </c>
      <c r="E8" s="254">
        <f ca="1">SUM(D$7:D8)</f>
        <v>1094.193711549193</v>
      </c>
      <c r="F8" s="255">
        <f ca="1">SUMPRODUCT(E$7:E8,$B$7:$B8)/SUM(E$7:E8)</f>
        <v>54434.306569343069</v>
      </c>
    </row>
    <row r="9" spans="1:7" x14ac:dyDescent="0.2">
      <c r="A9" s="252" t="s">
        <v>267</v>
      </c>
      <c r="B9" s="93">
        <v>53000</v>
      </c>
      <c r="C9" s="94">
        <v>6700</v>
      </c>
      <c r="D9" s="253">
        <f ca="1">$C9*'Monte Carlo Valuation'!H$26</f>
        <v>1484.027908376436</v>
      </c>
      <c r="E9" s="254">
        <f ca="1">SUM(D$7:D9)</f>
        <v>2578.2216199256291</v>
      </c>
      <c r="F9" s="255">
        <f ca="1">SUMPRODUCT(E$7:E9,$B$7:$B9)/SUM(E$7:E9)</f>
        <v>53459.11214953271</v>
      </c>
    </row>
    <row r="10" spans="1:7" x14ac:dyDescent="0.2">
      <c r="A10" s="252" t="s">
        <v>268</v>
      </c>
      <c r="B10" s="93">
        <v>55000</v>
      </c>
      <c r="C10" s="94">
        <v>2700</v>
      </c>
      <c r="D10" s="253">
        <f ca="1">$C10*'Monte Carlo Valuation'!H$26</f>
        <v>598.04109740542935</v>
      </c>
      <c r="E10" s="254">
        <f ca="1">SUM(D$7:D10)</f>
        <v>3176.2627173310584</v>
      </c>
      <c r="F10" s="255">
        <f ca="1">SUMPRODUCT(E$7:E10,$B$7:$B10)/SUM(E$7:E10)</f>
        <v>54161.474888747616</v>
      </c>
    </row>
    <row r="11" spans="1:7" x14ac:dyDescent="0.2">
      <c r="A11" s="252" t="s">
        <v>269</v>
      </c>
      <c r="B11" s="93">
        <v>27000</v>
      </c>
      <c r="C11" s="92">
        <v>40000</v>
      </c>
      <c r="D11" s="253">
        <f ca="1">$C11*'Monte Carlo Valuation'!H$26</f>
        <v>8859.8681097100653</v>
      </c>
      <c r="E11" s="254">
        <f ca="1">SUM(D$7:D11)</f>
        <v>12036.130827041125</v>
      </c>
      <c r="F11" s="255">
        <f ca="1">SUMPRODUCT(E$7:E11,$B$7:$B11)/SUM(E$7:E11)</f>
        <v>36959.207459207457</v>
      </c>
    </row>
    <row r="12" spans="1:7" ht="17" x14ac:dyDescent="0.2">
      <c r="A12" s="256" t="s">
        <v>270</v>
      </c>
      <c r="B12" s="91">
        <v>15000</v>
      </c>
      <c r="C12" s="92">
        <v>1000000</v>
      </c>
      <c r="D12" s="253">
        <f ca="1">$C12*'Monte Carlo Valuation'!H$26</f>
        <v>221496.70274275163</v>
      </c>
      <c r="E12" s="254">
        <f ca="1">SUM(D$7:D12)</f>
        <v>233532.83356979274</v>
      </c>
      <c r="F12" s="255">
        <f ca="1">SUMPRODUCT(E$7:E12,$B$7:$B12)/SUM(E$7:E12)</f>
        <v>16652.516357640288</v>
      </c>
    </row>
    <row r="13" spans="1:7" x14ac:dyDescent="0.2">
      <c r="A13" s="256"/>
      <c r="B13" s="257"/>
      <c r="C13" s="258"/>
      <c r="D13" s="255"/>
      <c r="E13" s="254"/>
      <c r="F13" s="255"/>
    </row>
    <row r="15" spans="1:7" x14ac:dyDescent="0.2">
      <c r="A15" s="476" t="s">
        <v>271</v>
      </c>
      <c r="B15" s="477"/>
      <c r="C15" s="477"/>
      <c r="D15" s="477"/>
      <c r="E15" s="477"/>
    </row>
    <row r="16" spans="1:7" ht="17" x14ac:dyDescent="0.2">
      <c r="A16" s="241" t="s">
        <v>272</v>
      </c>
      <c r="B16" s="241" t="s">
        <v>273</v>
      </c>
      <c r="C16" s="241" t="s">
        <v>274</v>
      </c>
      <c r="D16" s="241" t="s">
        <v>275</v>
      </c>
      <c r="E16" s="259" t="s">
        <v>29</v>
      </c>
    </row>
    <row r="17" spans="1:5" ht="17" x14ac:dyDescent="0.2">
      <c r="A17" s="263">
        <f>'Valuation ASP Tables'!A17</f>
        <v>4</v>
      </c>
      <c r="B17" s="264">
        <f>'Valuation ASP Tables'!B17</f>
        <v>1</v>
      </c>
      <c r="C17" s="261">
        <f>'Valuation ASP Tables'!C17</f>
        <v>1</v>
      </c>
      <c r="D17" s="261">
        <f>'Valuation ASP Tables'!D17</f>
        <v>4</v>
      </c>
      <c r="E17" s="259" t="s">
        <v>276</v>
      </c>
    </row>
    <row r="18" spans="1:5" x14ac:dyDescent="0.2">
      <c r="A18" s="263">
        <f>'Valuation ASP Tables'!A18</f>
        <v>3</v>
      </c>
      <c r="B18" s="264">
        <f>'Valuation ASP Tables'!B18</f>
        <v>10</v>
      </c>
      <c r="C18" s="261">
        <f>'Valuation ASP Tables'!C18</f>
        <v>11</v>
      </c>
      <c r="D18" s="261">
        <f>'Valuation ASP Tables'!D18</f>
        <v>3.0833333333333335</v>
      </c>
      <c r="E18" s="259"/>
    </row>
    <row r="19" spans="1:5" ht="17" x14ac:dyDescent="0.2">
      <c r="A19" s="263">
        <f>'Valuation ASP Tables'!A19</f>
        <v>2</v>
      </c>
      <c r="B19" s="264">
        <f>'Valuation ASP Tables'!B19</f>
        <v>30</v>
      </c>
      <c r="C19" s="261">
        <f>'Valuation ASP Tables'!C19</f>
        <v>41</v>
      </c>
      <c r="D19" s="261">
        <f>'Valuation ASP Tables'!D19</f>
        <v>2.2452830188679247</v>
      </c>
      <c r="E19" s="259" t="s">
        <v>277</v>
      </c>
    </row>
    <row r="20" spans="1:5" x14ac:dyDescent="0.2">
      <c r="A20" s="263">
        <f>'Valuation ASP Tables'!A20</f>
        <v>1</v>
      </c>
      <c r="B20" s="264">
        <f>'Valuation ASP Tables'!B20</f>
        <v>100</v>
      </c>
      <c r="C20" s="261">
        <f>'Valuation ASP Tables'!C20</f>
        <v>141</v>
      </c>
      <c r="D20" s="261">
        <f>'Valuation ASP Tables'!D20</f>
        <v>1.3402061855670102</v>
      </c>
      <c r="E20" s="259"/>
    </row>
    <row r="21" spans="1:5" x14ac:dyDescent="0.2">
      <c r="A21" s="263">
        <f>'Valuation ASP Tables'!A21</f>
        <v>0.75</v>
      </c>
      <c r="B21" s="264">
        <f>'Valuation ASP Tables'!B21</f>
        <v>250</v>
      </c>
      <c r="C21" s="261">
        <f>'Valuation ASP Tables'!C21</f>
        <v>391</v>
      </c>
      <c r="D21" s="261">
        <f>'Valuation ASP Tables'!D21</f>
        <v>0.9457264957264957</v>
      </c>
      <c r="E21" s="259"/>
    </row>
    <row r="22" spans="1:5" x14ac:dyDescent="0.2">
      <c r="A22" s="263">
        <f>'Valuation ASP Tables'!A22</f>
        <v>0.5</v>
      </c>
      <c r="B22" s="264">
        <f>'Valuation ASP Tables'!B22</f>
        <v>1000</v>
      </c>
      <c r="C22" s="261">
        <f>'Valuation ASP Tables'!C22</f>
        <v>1391</v>
      </c>
      <c r="D22" s="261">
        <f>'Valuation ASP Tables'!D22</f>
        <v>0.63195850202429149</v>
      </c>
      <c r="E22" s="259"/>
    </row>
    <row r="23" spans="1:5" x14ac:dyDescent="0.2">
      <c r="A23" s="265">
        <f>'Valuation ASP Tables'!A23</f>
        <v>0.25</v>
      </c>
      <c r="B23" s="266">
        <f>'Valuation ASP Tables'!B23</f>
        <v>15000</v>
      </c>
      <c r="C23" s="262">
        <f>'Valuation ASP Tables'!C23</f>
        <v>16391</v>
      </c>
      <c r="D23" s="262">
        <f>'Valuation ASP Tables'!D23</f>
        <v>0.29109272064027875</v>
      </c>
      <c r="E23" s="260"/>
    </row>
  </sheetData>
  <sheetProtection algorithmName="SHA-512" hashValue="vv72snFDulqFCZnfoU96ZpLmSabN3arqqw7umXQOZIiyEU9XomF/AN3rkGl7aE0W9iRZ/TX+EbnBABlUTP0g9Q==" saltValue="T0M55owSeqxIHPS1F/BlwQ==" spinCount="100000" sheet="1" objects="1" scenarios="1"/>
  <mergeCells count="4">
    <mergeCell ref="A15:E15"/>
    <mergeCell ref="A5:F5"/>
    <mergeCell ref="A2:G2"/>
    <mergeCell ref="A3:G3"/>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2355C-F265-F44B-B3F4-9B38140883AC}">
  <sheetPr codeName="Sheet8">
    <tabColor theme="7" tint="0.59999389629810485"/>
  </sheetPr>
  <dimension ref="A1:T167"/>
  <sheetViews>
    <sheetView zoomScale="90" zoomScaleNormal="90" workbookViewId="0">
      <selection activeCell="J18" sqref="J18"/>
    </sheetView>
  </sheetViews>
  <sheetFormatPr baseColWidth="10" defaultColWidth="14.1640625" defaultRowHeight="16" x14ac:dyDescent="0.2"/>
  <cols>
    <col min="1" max="1" width="49.83203125" style="8" customWidth="1"/>
    <col min="2" max="2" width="17" style="8" hidden="1" customWidth="1"/>
    <col min="3" max="3" width="17" style="8" customWidth="1"/>
    <col min="4" max="5" width="17" style="8" hidden="1" customWidth="1"/>
    <col min="6" max="6" width="17.1640625" style="8" hidden="1" customWidth="1"/>
    <col min="7" max="7" width="17" style="8" hidden="1" customWidth="1"/>
    <col min="8" max="8" width="19" style="9" customWidth="1"/>
    <col min="9" max="9" width="4.33203125" style="9" customWidth="1"/>
    <col min="10" max="10" width="19.5" style="9" customWidth="1"/>
    <col min="11" max="11" width="14.1640625" style="9"/>
    <col min="12" max="12" width="16.5" style="8" customWidth="1"/>
    <col min="13" max="13" width="16.6640625" style="8" bestFit="1" customWidth="1"/>
    <col min="14" max="14" width="17.6640625" style="8" bestFit="1" customWidth="1"/>
    <col min="15" max="15" width="14.1640625" style="8"/>
    <col min="16" max="16" width="14.1640625" style="9"/>
    <col min="17" max="16384" width="14.1640625" style="8"/>
  </cols>
  <sheetData>
    <row r="1" spans="1:20" s="10" customFormat="1" ht="19" x14ac:dyDescent="0.2">
      <c r="A1" s="89" t="s">
        <v>358</v>
      </c>
      <c r="B1" s="88"/>
      <c r="C1" s="88"/>
      <c r="D1" s="88"/>
      <c r="E1" s="88"/>
      <c r="F1" s="88"/>
      <c r="G1" s="88"/>
      <c r="H1" s="11"/>
      <c r="I1" s="11"/>
      <c r="J1" s="11"/>
      <c r="K1" s="11"/>
      <c r="P1" s="11"/>
    </row>
    <row r="2" spans="1:20" s="10" customFormat="1" x14ac:dyDescent="0.2">
      <c r="A2" s="87" t="s">
        <v>308</v>
      </c>
      <c r="B2" s="11"/>
      <c r="C2" s="11"/>
      <c r="D2" s="11"/>
      <c r="E2" s="11"/>
      <c r="F2" s="11"/>
      <c r="G2" s="11"/>
      <c r="H2" s="11"/>
      <c r="I2" s="11"/>
      <c r="J2" s="11"/>
      <c r="K2" s="11"/>
      <c r="P2" s="11"/>
    </row>
    <row r="3" spans="1:20" s="10" customFormat="1" ht="13" customHeight="1" x14ac:dyDescent="0.2">
      <c r="A3" s="87"/>
      <c r="B3" s="11"/>
      <c r="C3" s="11"/>
      <c r="D3" s="11"/>
      <c r="E3" s="11"/>
      <c r="F3" s="11"/>
      <c r="G3" s="11"/>
      <c r="H3" s="80"/>
      <c r="I3" s="80"/>
      <c r="J3" s="11"/>
      <c r="K3" s="11"/>
      <c r="P3" s="11"/>
    </row>
    <row r="4" spans="1:20" s="10" customFormat="1" ht="17" x14ac:dyDescent="0.2">
      <c r="A4" s="86" t="s">
        <v>25</v>
      </c>
      <c r="B4" s="85"/>
      <c r="C4" s="85"/>
      <c r="D4" s="85"/>
      <c r="E4" s="85"/>
      <c r="F4" s="85"/>
      <c r="G4" s="234"/>
      <c r="H4" s="80"/>
      <c r="I4" s="80"/>
      <c r="J4" s="11"/>
      <c r="K4" s="11"/>
      <c r="P4" s="11"/>
    </row>
    <row r="5" spans="1:20" s="10" customFormat="1" ht="36" customHeight="1" x14ac:dyDescent="0.2">
      <c r="A5" s="482" t="s">
        <v>26</v>
      </c>
      <c r="B5" s="482"/>
      <c r="C5" s="482"/>
      <c r="D5" s="482"/>
      <c r="E5" s="482"/>
      <c r="F5" s="482"/>
      <c r="G5" s="483"/>
      <c r="H5" s="80"/>
      <c r="I5" s="80"/>
      <c r="J5" s="11"/>
      <c r="K5" s="11"/>
      <c r="P5" s="11"/>
    </row>
    <row r="6" spans="1:20" s="10" customFormat="1" ht="39" customHeight="1" x14ac:dyDescent="0.2">
      <c r="A6" s="484" t="s">
        <v>27</v>
      </c>
      <c r="B6" s="484"/>
      <c r="C6" s="484"/>
      <c r="D6" s="484"/>
      <c r="E6" s="484"/>
      <c r="F6" s="484"/>
      <c r="G6" s="485"/>
      <c r="H6" s="80"/>
      <c r="I6" s="80"/>
      <c r="K6" s="11"/>
    </row>
    <row r="7" spans="1:20" s="10" customFormat="1" ht="19" x14ac:dyDescent="0.2">
      <c r="A7" s="13"/>
      <c r="B7" s="13"/>
      <c r="C7" s="13"/>
      <c r="D7" s="13"/>
      <c r="E7" s="13"/>
      <c r="F7" s="13"/>
      <c r="G7" s="11"/>
      <c r="H7" s="80"/>
      <c r="I7" s="80"/>
      <c r="J7" s="11"/>
      <c r="K7" s="11"/>
      <c r="L7" s="84"/>
      <c r="M7" s="84"/>
      <c r="N7" s="84"/>
      <c r="O7" s="84"/>
      <c r="P7" s="11"/>
    </row>
    <row r="8" spans="1:20" s="10" customFormat="1" ht="19" x14ac:dyDescent="0.2">
      <c r="A8" s="13"/>
      <c r="B8" s="13"/>
      <c r="C8" s="13"/>
      <c r="D8" s="13"/>
      <c r="E8" s="13"/>
      <c r="F8" s="13"/>
      <c r="G8" s="11"/>
      <c r="J8" s="11"/>
      <c r="K8" s="11"/>
      <c r="P8" s="11"/>
    </row>
    <row r="9" spans="1:20" s="10" customFormat="1" x14ac:dyDescent="0.2">
      <c r="A9" s="87" t="s">
        <v>24</v>
      </c>
      <c r="B9" s="11"/>
      <c r="C9" s="11"/>
      <c r="D9" s="11"/>
      <c r="E9" s="11"/>
      <c r="F9" s="11"/>
      <c r="J9" s="11"/>
      <c r="K9" s="80"/>
      <c r="P9" s="11"/>
      <c r="Q9" s="79"/>
    </row>
    <row r="10" spans="1:20" s="10" customFormat="1" ht="30" customHeight="1" x14ac:dyDescent="0.2">
      <c r="A10" s="83"/>
      <c r="B10" s="82">
        <v>2019</v>
      </c>
      <c r="C10" s="82">
        <v>2020</v>
      </c>
      <c r="D10" s="82">
        <v>2021</v>
      </c>
      <c r="E10" s="82">
        <v>2022</v>
      </c>
      <c r="F10" s="82">
        <v>2023</v>
      </c>
      <c r="G10" s="82">
        <v>2024</v>
      </c>
      <c r="H10" s="82">
        <v>2025</v>
      </c>
      <c r="I10" s="103"/>
      <c r="J10" s="80" t="s">
        <v>29</v>
      </c>
      <c r="K10" s="11"/>
      <c r="M10" s="110" t="s">
        <v>309</v>
      </c>
      <c r="N10" s="110" t="s">
        <v>310</v>
      </c>
      <c r="S10" s="104"/>
      <c r="T10" s="104"/>
    </row>
    <row r="11" spans="1:20" s="10" customFormat="1" x14ac:dyDescent="0.2">
      <c r="A11" s="67" t="s">
        <v>30</v>
      </c>
      <c r="B11" s="81"/>
      <c r="C11" s="81"/>
      <c r="D11" s="81"/>
      <c r="E11" s="81"/>
      <c r="F11" s="81"/>
      <c r="G11" s="81"/>
      <c r="H11" s="81"/>
      <c r="I11" s="132"/>
      <c r="J11" s="69" t="s">
        <v>33</v>
      </c>
      <c r="K11" s="11"/>
      <c r="M11" s="110"/>
      <c r="N11" s="110"/>
    </row>
    <row r="12" spans="1:20" s="68" customFormat="1" x14ac:dyDescent="0.2">
      <c r="A12" s="76" t="s">
        <v>311</v>
      </c>
      <c r="B12" s="22"/>
      <c r="C12" s="22"/>
      <c r="D12" s="22"/>
      <c r="E12" s="22"/>
      <c r="F12" s="22"/>
      <c r="G12" s="51"/>
      <c r="H12" s="51">
        <f ca="1">IF(N12='Monte Carlo Inputs'!D12,N12,IF(_xlfn.NORM.INV(M12,N12,('Monte Carlo Inputs'!D12-N12))&lt;'Monte Carlo Inputs'!B12,'Monte Carlo Inputs'!B12,IF(_xlfn.NORM.INV(M12,N12,('Monte Carlo Inputs'!D12-N12))&gt;'Monte Carlo Inputs'!E12,'Monte Carlo Inputs'!E12,_xlfn.NORM.INV(M12,N12,('Monte Carlo Inputs'!D12-N12)))))</f>
        <v>0.56560080554963932</v>
      </c>
      <c r="I12" s="51"/>
      <c r="J12" s="69" t="s">
        <v>362</v>
      </c>
      <c r="K12" s="69"/>
      <c r="M12" s="110">
        <f ca="1">RAND()</f>
        <v>0.74409052941247489</v>
      </c>
      <c r="N12" s="111">
        <f>('Monte Carlo Inputs'!D12-'Monte Carlo Inputs'!C12)/2+'Monte Carlo Inputs'!C12</f>
        <v>0.5</v>
      </c>
      <c r="O12" s="101"/>
    </row>
    <row r="13" spans="1:20" s="68" customFormat="1" x14ac:dyDescent="0.2">
      <c r="A13" s="206" t="s">
        <v>35</v>
      </c>
      <c r="B13" s="22"/>
      <c r="C13" s="22"/>
      <c r="D13" s="22"/>
      <c r="E13" s="22"/>
      <c r="F13" s="22"/>
      <c r="G13" s="105"/>
      <c r="H13" s="105">
        <f ca="1">IF(N13='Monte Carlo Inputs'!C13,N13,IF(_xlfn.NORM.INV(M13,N13,('Monte Carlo Inputs'!C13-N13))&lt;'Monte Carlo Inputs'!B13,'Monte Carlo Inputs'!B13,IF(_xlfn.NORM.INV(M13,N13,('Monte Carlo Inputs'!C13-N13))&gt;'Monte Carlo Inputs'!E13,'Monte Carlo Inputs'!E13,_xlfn.NORM.INV(M13,N13,('Monte Carlo Inputs'!C13-N13)))))</f>
        <v>12753.926586713083</v>
      </c>
      <c r="I13" s="105"/>
      <c r="J13" s="69" t="s">
        <v>36</v>
      </c>
      <c r="K13" s="69"/>
      <c r="M13" s="110">
        <f ca="1">RAND()</f>
        <v>0.82600152774107682</v>
      </c>
      <c r="N13" s="112">
        <f>('Monte Carlo Inputs'!C13-'Monte Carlo Inputs'!D13)/2+'Monte Carlo Inputs'!D13</f>
        <v>9000</v>
      </c>
      <c r="O13" s="102"/>
    </row>
    <row r="14" spans="1:20" s="68" customFormat="1" x14ac:dyDescent="0.2">
      <c r="A14" s="61" t="s">
        <v>37</v>
      </c>
      <c r="B14" s="22"/>
      <c r="C14" s="22"/>
      <c r="D14" s="22"/>
      <c r="E14" s="22"/>
      <c r="F14" s="22"/>
      <c r="G14" s="51"/>
      <c r="H14" s="51">
        <f ca="1">IF(N14='Monte Carlo Inputs'!D24,N14,IF(_xlfn.NORM.INV(M14,N14,('Monte Carlo Inputs'!D24-N14))&lt;'Monte Carlo Inputs'!B24,'Monte Carlo Inputs'!B24,IF(_xlfn.NORM.INV(M14,N14,('Monte Carlo Inputs'!D24-N14))&gt;'Monte Carlo Inputs'!E24,'Monte Carlo Inputs'!E24,_xlfn.NORM.INV(M14,N14,('Monte Carlo Inputs'!D24-N14)))))</f>
        <v>0.46892312207756248</v>
      </c>
      <c r="I14" s="51"/>
      <c r="J14" s="69" t="s">
        <v>38</v>
      </c>
      <c r="K14" s="69"/>
      <c r="M14" s="110">
        <f t="shared" ref="M14:M39" ca="1" si="0">RAND()</f>
        <v>0.13488560381004266</v>
      </c>
      <c r="N14" s="116">
        <f>('Monte Carlo Inputs'!D24-'Monte Carlo Inputs'!C24)/2+'Monte Carlo Inputs'!C24</f>
        <v>0.8</v>
      </c>
    </row>
    <row r="15" spans="1:20" s="68" customFormat="1" x14ac:dyDescent="0.2">
      <c r="A15" s="280" t="s">
        <v>360</v>
      </c>
      <c r="B15" s="22"/>
      <c r="C15" s="22"/>
      <c r="D15" s="22"/>
      <c r="E15" s="22"/>
      <c r="F15" s="22"/>
      <c r="G15" s="51"/>
      <c r="H15" s="51">
        <f ca="1">IF(N15='Monte Carlo Inputs'!D14,N15,IF(_xlfn.NORM.INV(M15,N15,('Monte Carlo Inputs'!D14-N15))&lt;'Monte Carlo Inputs'!B14,'Monte Carlo Inputs'!B14,IF(_xlfn.NORM.INV(M15,N15,('Monte Carlo Inputs'!D14-N15))&gt;'Monte Carlo Inputs'!E14,'Monte Carlo Inputs'!E14,_xlfn.NORM.INV(M15,N15,('Monte Carlo Inputs'!D14-N15)))))</f>
        <v>0</v>
      </c>
      <c r="I15" s="51"/>
      <c r="J15" s="69"/>
      <c r="K15" s="69"/>
      <c r="M15" s="110">
        <f t="shared" ca="1" si="0"/>
        <v>8.2325340477330644E-2</v>
      </c>
      <c r="N15" s="116">
        <f>('Monte Carlo Inputs'!D43-'Monte Carlo Inputs'!C43)/2+'Monte Carlo Inputs'!C43</f>
        <v>0.15000000000000002</v>
      </c>
    </row>
    <row r="16" spans="1:20" s="68" customFormat="1" ht="21" customHeight="1" x14ac:dyDescent="0.2">
      <c r="A16" s="71" t="s">
        <v>39</v>
      </c>
      <c r="B16" s="22"/>
      <c r="C16" s="22"/>
      <c r="D16" s="22"/>
      <c r="E16" s="22"/>
      <c r="F16" s="22"/>
      <c r="G16" s="51"/>
      <c r="H16" s="51">
        <f ca="1">H17*IF(N16='Monte Carlo Inputs'!D16,N16,IF(_xlfn.NORM.INV(M16,N16,('Monte Carlo Inputs'!D16-N16))&lt;'Monte Carlo Inputs'!B16,'Monte Carlo Inputs'!B16,IF(_xlfn.NORM.INV(M16,N16,('Monte Carlo Inputs'!D16-N16))&gt;'Monte Carlo Inputs'!E16,'Monte Carlo Inputs'!E16,_xlfn.NORM.INV(M16,N16,('Monte Carlo Inputs'!D16-N16)))))</f>
        <v>0</v>
      </c>
      <c r="I16" s="51"/>
      <c r="J16" s="69" t="s">
        <v>40</v>
      </c>
      <c r="K16" s="69"/>
      <c r="M16" s="110">
        <f ca="1">RAND()</f>
        <v>0.35755834354947535</v>
      </c>
      <c r="N16" s="111">
        <f>('Monte Carlo Inputs'!D16-'Monte Carlo Inputs'!C16)/2+'Monte Carlo Inputs'!C16</f>
        <v>0.5</v>
      </c>
    </row>
    <row r="17" spans="1:15" s="68" customFormat="1" ht="21" customHeight="1" x14ac:dyDescent="0.2">
      <c r="A17" s="71" t="s">
        <v>312</v>
      </c>
      <c r="B17" s="22"/>
      <c r="C17" s="22"/>
      <c r="D17" s="22"/>
      <c r="E17" s="22"/>
      <c r="F17" s="22"/>
      <c r="G17" s="106"/>
      <c r="H17" s="106">
        <f ca="1">IF(M17&lt;'Monte Carlo Inputs'!D15,1,0)</f>
        <v>0</v>
      </c>
      <c r="I17" s="106"/>
      <c r="J17" s="69"/>
      <c r="K17" s="69"/>
      <c r="M17" s="110">
        <f ca="1">RAND()</f>
        <v>0.74054000278651244</v>
      </c>
      <c r="N17" s="111"/>
    </row>
    <row r="18" spans="1:15" s="10" customFormat="1" x14ac:dyDescent="0.2">
      <c r="A18" s="67" t="s">
        <v>41</v>
      </c>
      <c r="B18" s="81"/>
      <c r="C18" s="81"/>
      <c r="D18" s="81"/>
      <c r="E18" s="81"/>
      <c r="F18" s="81"/>
      <c r="G18" s="81"/>
      <c r="H18" s="81"/>
      <c r="I18" s="132"/>
      <c r="J18" s="11"/>
      <c r="K18" s="11"/>
      <c r="M18" s="113"/>
      <c r="N18" s="111"/>
      <c r="O18" s="79"/>
    </row>
    <row r="19" spans="1:15" s="10" customFormat="1" x14ac:dyDescent="0.2">
      <c r="A19" s="21" t="s">
        <v>42</v>
      </c>
      <c r="B19" s="34"/>
      <c r="C19" s="34"/>
      <c r="D19" s="34"/>
      <c r="E19" s="34"/>
      <c r="F19" s="34"/>
      <c r="G19" s="51"/>
      <c r="H19" s="51">
        <f ca="1">IF(_xlfn.NORM.INV(M19,N19,('Monte Carlo Inputs'!D21-N19))&lt;'Monte Carlo Inputs'!B21,'Monte Carlo Inputs'!B21,IF(_xlfn.NORM.INV(M19,N19,('Monte Carlo Inputs'!D21-N19))&gt;'Monte Carlo Inputs'!E21,'Monte Carlo Inputs'!E21,_xlfn.NORM.INV(M19,N19,('Monte Carlo Inputs'!D21-N19))))</f>
        <v>0.56028617120472113</v>
      </c>
      <c r="I19" s="51"/>
      <c r="J19" s="11" t="s">
        <v>43</v>
      </c>
      <c r="K19" s="11"/>
      <c r="M19" s="110">
        <f ca="1">RAND()</f>
        <v>0.42129989623181641</v>
      </c>
      <c r="N19" s="111">
        <f>('Monte Carlo Inputs'!D21-'Monte Carlo Inputs'!C21)/2+'Monte Carlo Inputs'!C21</f>
        <v>0.60000000000000009</v>
      </c>
    </row>
    <row r="20" spans="1:15" s="10" customFormat="1" x14ac:dyDescent="0.2">
      <c r="A20" s="21" t="s">
        <v>44</v>
      </c>
      <c r="B20" s="34"/>
      <c r="C20" s="34"/>
      <c r="D20" s="34"/>
      <c r="E20" s="34"/>
      <c r="F20" s="34"/>
      <c r="G20" s="22"/>
      <c r="H20" s="22">
        <f ca="1">IF(N20='Monte Carlo Inputs'!D18,N20,IF(_xlfn.NORM.INV(M20,N20,('Monte Carlo Inputs'!D18-N20))&lt;'Monte Carlo Inputs'!B18,'Monte Carlo Inputs'!B18,IF(_xlfn.NORM.INV(M20,N20,('Monte Carlo Inputs'!D18-N20))&gt;'Monte Carlo Inputs'!E18,'Monte Carlo Inputs'!E18,_xlfn.NORM.INV(M20,N20,('Monte Carlo Inputs'!D18-N20)))))</f>
        <v>658733038523.90234</v>
      </c>
      <c r="I20" s="22"/>
      <c r="J20" s="11" t="s">
        <v>45</v>
      </c>
      <c r="K20" s="11"/>
      <c r="M20" s="110">
        <f ca="1">RAND()</f>
        <v>0.1011346108079676</v>
      </c>
      <c r="N20" s="114">
        <f>('Monte Carlo Inputs'!D18-'Monte Carlo Inputs'!C18)/2+'Monte Carlo Inputs'!C18</f>
        <v>850000000000</v>
      </c>
    </row>
    <row r="21" spans="1:15" s="10" customFormat="1" x14ac:dyDescent="0.2">
      <c r="A21" s="21" t="s">
        <v>46</v>
      </c>
      <c r="B21" s="34"/>
      <c r="C21" s="34"/>
      <c r="D21" s="34"/>
      <c r="E21" s="34"/>
      <c r="F21" s="34"/>
      <c r="G21" s="22"/>
      <c r="H21" s="22">
        <f>IF(N21='Monte Carlo Inputs'!D19,N21,IF(_xlfn.NORM.INV(M21,N21,('Monte Carlo Inputs'!D19-N21))&lt;'Monte Carlo Inputs'!B19,'Monte Carlo Inputs'!B19,IF(_xlfn.NORM.INV(M21,N21,('Monte Carlo Inputs'!D19-N21))&gt;'Monte Carlo Inputs'!E19,'Monte Carlo Inputs'!E19,_xlfn.NORM.INV(M21,N21,('Monte Carlo Inputs'!D19-N21)))))</f>
        <v>0</v>
      </c>
      <c r="I21" s="22"/>
      <c r="J21" s="157" t="s">
        <v>47</v>
      </c>
      <c r="K21" s="11"/>
      <c r="M21" s="110">
        <f ca="1">RAND()</f>
        <v>0.84484271237246844</v>
      </c>
      <c r="N21" s="115">
        <f>('Monte Carlo Inputs'!D19-'Monte Carlo Inputs'!C19)/2+'Monte Carlo Inputs'!C19</f>
        <v>0</v>
      </c>
    </row>
    <row r="22" spans="1:15" s="10" customFormat="1" x14ac:dyDescent="0.2">
      <c r="A22" s="21" t="s">
        <v>48</v>
      </c>
      <c r="B22" s="34"/>
      <c r="C22" s="34"/>
      <c r="D22" s="34"/>
      <c r="E22" s="34"/>
      <c r="F22" s="34"/>
      <c r="G22" s="22"/>
      <c r="H22" s="22">
        <f>IF(N22='Monte Carlo Inputs'!D20,N22,IF(_xlfn.NORM.INV(M22,N22,('Monte Carlo Inputs'!D20-N22))&lt;'Monte Carlo Inputs'!B20,'Monte Carlo Inputs'!B20,IF(_xlfn.NORM.INV(M22,N22,('Monte Carlo Inputs'!D20-N22))&gt;'Monte Carlo Inputs'!E20,'Monte Carlo Inputs'!E20,_xlfn.NORM.INV(M22,N22,('Monte Carlo Inputs'!D20-N22)))))</f>
        <v>3000000000</v>
      </c>
      <c r="I22" s="22"/>
      <c r="J22" s="11" t="s">
        <v>49</v>
      </c>
      <c r="K22" s="11"/>
      <c r="M22" s="110">
        <f ca="1">RAND()</f>
        <v>0.36795880503862743</v>
      </c>
      <c r="N22" s="114">
        <f>('Monte Carlo Inputs'!D20-'Monte Carlo Inputs'!C20)/2+'Monte Carlo Inputs'!C20</f>
        <v>3000000000</v>
      </c>
    </row>
    <row r="23" spans="1:15" s="68" customFormat="1" x14ac:dyDescent="0.2">
      <c r="A23" s="67" t="s">
        <v>50</v>
      </c>
      <c r="B23" s="74"/>
      <c r="C23" s="74"/>
      <c r="D23" s="74"/>
      <c r="E23" s="74"/>
      <c r="F23" s="74"/>
      <c r="G23" s="74"/>
      <c r="H23" s="74"/>
      <c r="I23" s="22"/>
      <c r="J23" s="69"/>
      <c r="K23" s="69"/>
      <c r="M23" s="87"/>
      <c r="N23" s="116"/>
    </row>
    <row r="24" spans="1:15" s="68" customFormat="1" x14ac:dyDescent="0.2">
      <c r="A24" s="61" t="s">
        <v>51</v>
      </c>
      <c r="B24" s="22"/>
      <c r="C24" s="22"/>
      <c r="D24" s="22"/>
      <c r="E24" s="22"/>
      <c r="F24" s="22"/>
      <c r="G24" s="51"/>
      <c r="H24" s="51">
        <f ca="1">IF(N24='Monte Carlo Inputs'!D23,N24,IF(_xlfn.NORM.INV(M24,N24,('Monte Carlo Inputs'!D23-N24))&lt;'Monte Carlo Inputs'!B23,'Monte Carlo Inputs'!B23,IF(_xlfn.NORM.INV(M24,N24,('Monte Carlo Inputs'!D23-N24))&gt;'Monte Carlo Inputs'!E23,'Monte Carlo Inputs'!E23,_xlfn.NORM.INV(M24,N24,('Monte Carlo Inputs'!D23-N24)))))</f>
        <v>0.15493930244934756</v>
      </c>
      <c r="I24" s="51"/>
      <c r="J24" s="69" t="s">
        <v>52</v>
      </c>
      <c r="K24" s="69"/>
      <c r="M24" s="110">
        <f t="shared" ca="1" si="0"/>
        <v>0.62903055113072337</v>
      </c>
      <c r="N24" s="116">
        <f>('Monte Carlo Inputs'!D23-'Monte Carlo Inputs'!C23)/2+'Monte Carlo Inputs'!C23</f>
        <v>0.15</v>
      </c>
    </row>
    <row r="25" spans="1:15" s="68" customFormat="1" x14ac:dyDescent="0.2">
      <c r="A25" s="61" t="s">
        <v>53</v>
      </c>
      <c r="B25" s="22"/>
      <c r="C25" s="22"/>
      <c r="D25" s="22"/>
      <c r="E25" s="22"/>
      <c r="F25" s="22"/>
      <c r="G25" s="51"/>
      <c r="H25" s="51">
        <f ca="1">IF(N25='Monte Carlo Inputs'!D25,N25,IF(_xlfn.NORM.INV(M25,N25,('Monte Carlo Inputs'!D25-N25))&lt;'Monte Carlo Inputs'!B25,'Monte Carlo Inputs'!B25,IF(_xlfn.NORM.INV(M25,N25,('Monte Carlo Inputs'!D25-N25))&gt;'Monte Carlo Inputs'!E25,'Monte Carlo Inputs'!E25,_xlfn.NORM.INV(M25,N25,('Monte Carlo Inputs'!D25-N25)))))</f>
        <v>0.98818701023076849</v>
      </c>
      <c r="I25" s="51"/>
      <c r="J25" s="69" t="s">
        <v>313</v>
      </c>
      <c r="K25" s="69"/>
      <c r="M25" s="110">
        <f t="shared" ca="1" si="0"/>
        <v>0.81841743215849283</v>
      </c>
      <c r="N25" s="116">
        <f>('Monte Carlo Inputs'!D25-'Monte Carlo Inputs'!C25)/2+'Monte Carlo Inputs'!C25</f>
        <v>0.97</v>
      </c>
    </row>
    <row r="26" spans="1:15" s="68" customFormat="1" x14ac:dyDescent="0.2">
      <c r="A26" s="61" t="s">
        <v>55</v>
      </c>
      <c r="B26" s="22"/>
      <c r="C26" s="22"/>
      <c r="D26" s="22"/>
      <c r="E26" s="22"/>
      <c r="F26" s="22"/>
      <c r="G26" s="51"/>
      <c r="H26" s="51">
        <f ca="1">IF(N26='Monte Carlo Inputs'!D26,N26,IF(_xlfn.NORM.INV(M26,N26,('Monte Carlo Inputs'!D26-N26))&lt;'Monte Carlo Inputs'!B26,'Monte Carlo Inputs'!B26,IF(_xlfn.NORM.INV(M26,N26,('Monte Carlo Inputs'!D26-N26))&gt;'Monte Carlo Inputs'!E26,'Monte Carlo Inputs'!E26,_xlfn.NORM.INV(M26,N26,('Monte Carlo Inputs'!D26-N26)))))</f>
        <v>0.22149670274275163</v>
      </c>
      <c r="I26" s="51"/>
      <c r="J26" s="69" t="s">
        <v>56</v>
      </c>
      <c r="K26" s="69"/>
      <c r="M26" s="110">
        <f t="shared" ca="1" si="0"/>
        <v>0.48137192900157966</v>
      </c>
      <c r="N26" s="116">
        <f>('Monte Carlo Inputs'!D26-'Monte Carlo Inputs'!C26)/2+'Monte Carlo Inputs'!C26</f>
        <v>0.22499999999999998</v>
      </c>
    </row>
    <row r="27" spans="1:15" s="68" customFormat="1" x14ac:dyDescent="0.2">
      <c r="A27" s="76" t="s">
        <v>57</v>
      </c>
      <c r="B27" s="22"/>
      <c r="C27" s="22"/>
      <c r="D27" s="22"/>
      <c r="E27" s="22"/>
      <c r="F27" s="22"/>
      <c r="G27" s="51"/>
      <c r="H27" s="51">
        <f>IF(N27='Monte Carlo Inputs'!D27,N27,IF(_xlfn.NORM.INV(M27,N27,('Monte Carlo Inputs'!D27-N27))&lt;'Monte Carlo Inputs'!B27,'Monte Carlo Inputs'!B27,IF(_xlfn.NORM.INV(M27,N27,('Monte Carlo Inputs'!D27-N27))&gt;'Monte Carlo Inputs'!E27,'Monte Carlo Inputs'!E27,_xlfn.NORM.INV(M27,N27,('Monte Carlo Inputs'!D27-N27)))))</f>
        <v>0.2</v>
      </c>
      <c r="I27" s="51"/>
      <c r="J27" s="69" t="s">
        <v>58</v>
      </c>
      <c r="K27" s="69"/>
      <c r="M27" s="110">
        <f t="shared" ca="1" si="0"/>
        <v>6.3058410143937982E-2</v>
      </c>
      <c r="N27" s="116">
        <f>('Monte Carlo Inputs'!D27-'Monte Carlo Inputs'!C27)/2+'Monte Carlo Inputs'!C27</f>
        <v>0.2</v>
      </c>
    </row>
    <row r="28" spans="1:15" s="68" customFormat="1" x14ac:dyDescent="0.2">
      <c r="A28" s="76" t="s">
        <v>59</v>
      </c>
      <c r="B28" s="22"/>
      <c r="C28" s="22"/>
      <c r="D28" s="22"/>
      <c r="E28" s="22"/>
      <c r="F28" s="22"/>
      <c r="G28" s="51"/>
      <c r="H28" s="51">
        <f ca="1">IF(N28='Monte Carlo Inputs'!D28,N28,IF(_xlfn.NORM.INV(M28,N28,('Monte Carlo Inputs'!D28-N28))&lt;'Monte Carlo Inputs'!B28,'Monte Carlo Inputs'!B28,IF(_xlfn.NORM.INV(M28,N28,('Monte Carlo Inputs'!D28-N28))&gt;'Monte Carlo Inputs'!E28,'Monte Carlo Inputs'!E28,_xlfn.NORM.INV(M28,N28,('Monte Carlo Inputs'!D28-N28)))))</f>
        <v>0.08</v>
      </c>
      <c r="I28" s="51"/>
      <c r="J28" s="69" t="s">
        <v>60</v>
      </c>
      <c r="K28" s="69"/>
      <c r="M28" s="110">
        <f t="shared" ca="1" si="0"/>
        <v>0.86032447703413961</v>
      </c>
      <c r="N28" s="116">
        <f>('Monte Carlo Inputs'!D28-'Monte Carlo Inputs'!C28)/2+'Monte Carlo Inputs'!C28</f>
        <v>5.7500000000000002E-2</v>
      </c>
    </row>
    <row r="29" spans="1:15" s="68" customFormat="1" x14ac:dyDescent="0.2">
      <c r="A29" s="67" t="s">
        <v>61</v>
      </c>
      <c r="B29" s="74"/>
      <c r="C29" s="74"/>
      <c r="D29" s="74"/>
      <c r="E29" s="74"/>
      <c r="F29" s="74"/>
      <c r="G29" s="73"/>
      <c r="H29" s="73"/>
      <c r="I29" s="51"/>
      <c r="J29" s="69"/>
      <c r="K29" s="69"/>
      <c r="M29" s="110"/>
      <c r="N29" s="116"/>
    </row>
    <row r="30" spans="1:15" s="68" customFormat="1" x14ac:dyDescent="0.2">
      <c r="A30" s="76" t="s">
        <v>62</v>
      </c>
      <c r="B30" s="22"/>
      <c r="C30" s="22"/>
      <c r="D30" s="22"/>
      <c r="E30" s="22"/>
      <c r="F30" s="22"/>
      <c r="G30" s="75"/>
      <c r="H30" s="136">
        <f ca="1">IF(N30='Monte Carlo Inputs'!D30,N30,IF(_xlfn.NORM.INV(M30,N30,('Monte Carlo Inputs'!D30-N30))&lt;'Monte Carlo Inputs'!B30,'Monte Carlo Inputs'!B30,IF(_xlfn.NORM.INV(M30,N30,('Monte Carlo Inputs'!D30-N30))&gt;'Monte Carlo Inputs'!E30,'Monte Carlo Inputs'!E30,_xlfn.NORM.INV(M30,N30,('Monte Carlo Inputs'!D30-N30)))))</f>
        <v>0.44737152804400537</v>
      </c>
      <c r="I30" s="51"/>
      <c r="J30" s="69"/>
      <c r="K30" s="69"/>
      <c r="M30" s="110">
        <f t="shared" ca="1" si="0"/>
        <v>0.59361638342764078</v>
      </c>
      <c r="N30" s="116">
        <f>('Monte Carlo Inputs'!D30-'Monte Carlo Inputs'!C30)/2+'Monte Carlo Inputs'!C30</f>
        <v>0.4</v>
      </c>
    </row>
    <row r="31" spans="1:15" s="68" customFormat="1" x14ac:dyDescent="0.2">
      <c r="A31" s="76" t="s">
        <v>301</v>
      </c>
      <c r="B31" s="22"/>
      <c r="C31" s="22"/>
      <c r="D31" s="22"/>
      <c r="E31" s="22"/>
      <c r="F31" s="22"/>
      <c r="G31" s="75"/>
      <c r="H31" s="30">
        <f ca="1">IF(N31='Monte Carlo Inputs'!D31,N31,IF(_xlfn.NORM.INV(M31,N31,('Monte Carlo Inputs'!D31-N31))&lt;'Monte Carlo Inputs'!B31,'Monte Carlo Inputs'!B31,IF(_xlfn.NORM.INV(M31,N31,('Monte Carlo Inputs'!D31-N31))&gt;'Monte Carlo Inputs'!E31,'Monte Carlo Inputs'!E31,_xlfn.NORM.INV(M31,N31,('Monte Carlo Inputs'!D31-N31)))))</f>
        <v>0.14604580565657529</v>
      </c>
      <c r="I31" s="51"/>
      <c r="J31" s="69"/>
      <c r="K31" s="69"/>
      <c r="M31" s="110">
        <f t="shared" ca="1" si="0"/>
        <v>0.94570692940393741</v>
      </c>
      <c r="N31" s="116">
        <f>('Monte Carlo Inputs'!D31-'Monte Carlo Inputs'!C31)/2+'Monte Carlo Inputs'!C31</f>
        <v>0.13</v>
      </c>
    </row>
    <row r="32" spans="1:15" s="68" customFormat="1" x14ac:dyDescent="0.2">
      <c r="A32" s="76" t="s">
        <v>64</v>
      </c>
      <c r="B32" s="22"/>
      <c r="C32" s="22"/>
      <c r="D32" s="22"/>
      <c r="E32" s="22"/>
      <c r="F32" s="22"/>
      <c r="G32" s="75"/>
      <c r="H32" s="30">
        <f ca="1">IF(N32='Monte Carlo Inputs'!D32,N32,IF(_xlfn.NORM.INV(M32,N32,('Monte Carlo Inputs'!D32-N32))&lt;'Monte Carlo Inputs'!B32,'Monte Carlo Inputs'!B32,IF(_xlfn.NORM.INV(M32,N32,('Monte Carlo Inputs'!D32-N32))&gt;'Monte Carlo Inputs'!E32,'Monte Carlo Inputs'!E32,_xlfn.NORM.INV(M32,N32,('Monte Carlo Inputs'!D32-N32)))))</f>
        <v>0.18157407012946011</v>
      </c>
      <c r="I32" s="51"/>
      <c r="J32" s="69"/>
      <c r="K32" s="69"/>
      <c r="M32" s="110">
        <f t="shared" ca="1" si="0"/>
        <v>0.56253795658793126</v>
      </c>
      <c r="N32" s="116">
        <f>('Monte Carlo Inputs'!D32-'Monte Carlo Inputs'!C32)/2+'Monte Carlo Inputs'!C32</f>
        <v>0.18</v>
      </c>
    </row>
    <row r="33" spans="1:20" s="68" customFormat="1" x14ac:dyDescent="0.2">
      <c r="A33" s="76" t="s">
        <v>65</v>
      </c>
      <c r="B33" s="22"/>
      <c r="C33" s="22"/>
      <c r="D33" s="22"/>
      <c r="E33" s="22"/>
      <c r="F33" s="22"/>
      <c r="G33" s="75"/>
      <c r="H33" s="30">
        <f ca="1">IF(N33='Monte Carlo Inputs'!D33,N33,IF(_xlfn.NORM.INV(M33,N33,('Monte Carlo Inputs'!D33-N33))&lt;'Monte Carlo Inputs'!B33,'Monte Carlo Inputs'!B33,IF(_xlfn.NORM.INV(M33,N33,('Monte Carlo Inputs'!D33-N33))&gt;'Monte Carlo Inputs'!E33,'Monte Carlo Inputs'!E33,_xlfn.NORM.INV(M33,N33,('Monte Carlo Inputs'!D33-N33)))))</f>
        <v>0.2554682014625641</v>
      </c>
      <c r="I33" s="51"/>
      <c r="J33" s="69"/>
      <c r="K33" s="69"/>
      <c r="M33" s="110">
        <f t="shared" ca="1" si="0"/>
        <v>0.10998837855721177</v>
      </c>
      <c r="N33" s="116">
        <f>('Monte Carlo Inputs'!D33-'Monte Carlo Inputs'!C33)/2+'Monte Carlo Inputs'!C33</f>
        <v>0.28000000000000003</v>
      </c>
    </row>
    <row r="34" spans="1:20" s="68" customFormat="1" x14ac:dyDescent="0.2">
      <c r="A34" s="76" t="s">
        <v>66</v>
      </c>
      <c r="B34" s="22"/>
      <c r="C34" s="22"/>
      <c r="D34" s="22"/>
      <c r="E34" s="22"/>
      <c r="F34" s="22"/>
      <c r="G34" s="75"/>
      <c r="H34" s="51">
        <f ca="1">IF(N34='Monte Carlo Inputs'!C34,N34,IF(_xlfn.NORM.INV(M34,N34,('Monte Carlo Inputs'!C34-N34))&lt;'Monte Carlo Inputs'!B34,'Monte Carlo Inputs'!B34,IF(_xlfn.NORM.INV(M34,N34,('Monte Carlo Inputs'!C34-N34))&gt;'Monte Carlo Inputs'!E34,'Monte Carlo Inputs'!E34,_xlfn.NORM.INV(M34,N34,('Monte Carlo Inputs'!C34-N34)))))</f>
        <v>0.69448596234581228</v>
      </c>
      <c r="I34" s="51"/>
      <c r="J34" s="69"/>
      <c r="K34" s="69"/>
      <c r="M34" s="110">
        <f t="shared" ca="1" si="0"/>
        <v>0.11112604424697758</v>
      </c>
      <c r="N34" s="116">
        <f>('Monte Carlo Inputs'!D34-'Monte Carlo Inputs'!C34)/2+'Monte Carlo Inputs'!C34</f>
        <v>0.72499999999999998</v>
      </c>
    </row>
    <row r="35" spans="1:20" s="68" customFormat="1" x14ac:dyDescent="0.2">
      <c r="A35" s="76" t="s">
        <v>67</v>
      </c>
      <c r="B35" s="22"/>
      <c r="C35" s="22"/>
      <c r="D35" s="22"/>
      <c r="E35" s="22"/>
      <c r="F35" s="22"/>
      <c r="G35" s="75"/>
      <c r="H35" s="51">
        <f ca="1">IF(N35='Monte Carlo Inputs'!D35,N35,IF(_xlfn.NORM.INV(M35,N35,('Monte Carlo Inputs'!D35-N35))&lt;'Monte Carlo Inputs'!B35,'Monte Carlo Inputs'!B35,IF(_xlfn.NORM.INV(M35,N35,('Monte Carlo Inputs'!D35-N35))&gt;'Monte Carlo Inputs'!E35,'Monte Carlo Inputs'!E35,_xlfn.NORM.INV(M35,N35,('Monte Carlo Inputs'!D35-N35)))))</f>
        <v>7.2749433602438268E-2</v>
      </c>
      <c r="I35" s="51"/>
      <c r="J35" s="69"/>
      <c r="K35" s="69"/>
      <c r="M35" s="110">
        <f t="shared" ca="1" si="0"/>
        <v>0.62503658271446438</v>
      </c>
      <c r="N35" s="116">
        <f>('Monte Carlo Inputs'!D35-'Monte Carlo Inputs'!C35)/2+'Monte Carlo Inputs'!C35</f>
        <v>0.06</v>
      </c>
    </row>
    <row r="36" spans="1:20" s="68" customFormat="1" x14ac:dyDescent="0.2">
      <c r="A36" s="76" t="s">
        <v>68</v>
      </c>
      <c r="B36" s="22"/>
      <c r="C36" s="22"/>
      <c r="D36" s="22"/>
      <c r="E36" s="22"/>
      <c r="F36" s="22"/>
      <c r="G36" s="75"/>
      <c r="H36" s="31">
        <f ca="1">IF(N36='Monte Carlo Inputs'!D36,N36,IF(_xlfn.NORM.INV(M36,N36,('Monte Carlo Inputs'!D36-N36))&lt;'Monte Carlo Inputs'!B36,'Monte Carlo Inputs'!B36,IF(_xlfn.NORM.INV(M36,N36,('Monte Carlo Inputs'!D36-N36))&gt;'Monte Carlo Inputs'!E36,'Monte Carlo Inputs'!E36,_xlfn.NORM.INV(M36,N36,('Monte Carlo Inputs'!D36-N36)))))</f>
        <v>11386.792747287165</v>
      </c>
      <c r="I36" s="51"/>
      <c r="J36" s="69"/>
      <c r="K36" s="69"/>
      <c r="M36" s="110">
        <f t="shared" ca="1" si="0"/>
        <v>0.13280971424074417</v>
      </c>
      <c r="N36" s="116">
        <f>('Monte Carlo Inputs'!D36-'Monte Carlo Inputs'!C36)/2+'Monte Carlo Inputs'!C36</f>
        <v>12500</v>
      </c>
    </row>
    <row r="37" spans="1:20" s="68" customFormat="1" x14ac:dyDescent="0.2">
      <c r="A37" s="146" t="s">
        <v>69</v>
      </c>
      <c r="B37" s="147"/>
      <c r="C37" s="147"/>
      <c r="D37" s="147"/>
      <c r="E37" s="147"/>
      <c r="F37" s="147"/>
      <c r="G37" s="147"/>
      <c r="H37" s="147"/>
      <c r="I37" s="99"/>
      <c r="J37" s="69"/>
      <c r="K37" s="69"/>
      <c r="L37" s="100"/>
      <c r="M37" s="110"/>
      <c r="N37" s="116"/>
      <c r="O37" s="100"/>
      <c r="P37" s="100"/>
      <c r="Q37" s="100"/>
      <c r="R37" s="100"/>
      <c r="S37" s="100"/>
      <c r="T37" s="100"/>
    </row>
    <row r="38" spans="1:20" s="68" customFormat="1" x14ac:dyDescent="0.2">
      <c r="A38" s="148" t="s">
        <v>70</v>
      </c>
      <c r="B38" s="22"/>
      <c r="C38" s="22"/>
      <c r="D38" s="22"/>
      <c r="E38" s="22"/>
      <c r="F38" s="22"/>
      <c r="G38" s="31"/>
      <c r="H38" s="31">
        <f ca="1">IF(N38='Monte Carlo Inputs'!D38,N38,IF(_xlfn.NORM.INV(M38,N38,('Monte Carlo Inputs'!D38-N38))&lt;'Monte Carlo Inputs'!B38,'Monte Carlo Inputs'!B38,IF(_xlfn.NORM.INV(M38,N38,('Monte Carlo Inputs'!D38-N38))&gt;'Monte Carlo Inputs'!E38,'Monte Carlo Inputs'!E38,_xlfn.NORM.INV(M38,N38,('Monte Carlo Inputs'!D38-N38)))))</f>
        <v>37340.907793507402</v>
      </c>
      <c r="I38" s="31"/>
      <c r="J38" s="69"/>
      <c r="K38" s="69"/>
      <c r="M38" s="110">
        <f t="shared" ca="1" si="0"/>
        <v>0.76855329357691238</v>
      </c>
      <c r="N38" s="117">
        <f>('Monte Carlo Inputs'!D38-'Monte Carlo Inputs'!C38)/2+'Monte Carlo Inputs'!C38</f>
        <v>30000</v>
      </c>
    </row>
    <row r="39" spans="1:20" s="68" customFormat="1" x14ac:dyDescent="0.2">
      <c r="A39" s="76" t="s">
        <v>71</v>
      </c>
      <c r="B39" s="22"/>
      <c r="C39" s="22"/>
      <c r="D39" s="22"/>
      <c r="E39" s="22"/>
      <c r="F39" s="22"/>
      <c r="G39" s="51"/>
      <c r="H39" s="51">
        <f ca="1">IF(N39='Monte Carlo Inputs'!D39,N39,IF(_xlfn.NORM.INV(M39,N39,('Monte Carlo Inputs'!D39-N39))&lt;'Monte Carlo Inputs'!B39,'Monte Carlo Inputs'!B39,IF(_xlfn.NORM.INV(M39,N39,('Monte Carlo Inputs'!D39-N39))&gt;'Monte Carlo Inputs'!E39,'Monte Carlo Inputs'!E39,_xlfn.NORM.INV(M39,N39,('Monte Carlo Inputs'!D39-N39)))))</f>
        <v>0.25537953867447577</v>
      </c>
      <c r="I39" s="51"/>
      <c r="J39" s="69"/>
      <c r="K39" s="69"/>
      <c r="M39" s="110">
        <f t="shared" ca="1" si="0"/>
        <v>0.17663303523100793</v>
      </c>
      <c r="N39" s="116">
        <f>('Monte Carlo Inputs'!D39-'Monte Carlo Inputs'!C39)/2+'Monte Carlo Inputs'!C39</f>
        <v>0.32500000000000001</v>
      </c>
    </row>
    <row r="40" spans="1:20" s="68" customFormat="1" x14ac:dyDescent="0.2">
      <c r="A40" s="67" t="s">
        <v>72</v>
      </c>
      <c r="B40" s="74"/>
      <c r="C40" s="74"/>
      <c r="D40" s="74"/>
      <c r="E40" s="74"/>
      <c r="F40" s="74"/>
      <c r="G40" s="74"/>
      <c r="H40" s="74"/>
      <c r="I40" s="22"/>
      <c r="J40" s="69"/>
      <c r="K40" s="69"/>
      <c r="M40" s="87"/>
      <c r="N40" s="116"/>
    </row>
    <row r="41" spans="1:20" s="68" customFormat="1" ht="17" x14ac:dyDescent="0.2">
      <c r="A41" s="71" t="s">
        <v>73</v>
      </c>
      <c r="B41" s="22"/>
      <c r="C41" s="22"/>
      <c r="D41" s="22"/>
      <c r="E41" s="22"/>
      <c r="F41" s="22"/>
      <c r="G41" s="31"/>
      <c r="H41" s="31">
        <f ca="1">IF(N41='Monte Carlo Inputs'!D41,N41,IF(_xlfn.NORM.INV(M41,N41,('Monte Carlo Inputs'!D41-N41))&lt;'Monte Carlo Inputs'!B41,'Monte Carlo Inputs'!B41,IF(_xlfn.NORM.INV(M41,N41,('Monte Carlo Inputs'!D41-N41))&gt;'Monte Carlo Inputs'!E41,'Monte Carlo Inputs'!E41,_xlfn.NORM.INV(M41,N41,('Monte Carlo Inputs'!D41-N41)))))</f>
        <v>97675.806751606448</v>
      </c>
      <c r="I41" s="31"/>
      <c r="J41" s="69" t="s">
        <v>366</v>
      </c>
      <c r="K41" s="69"/>
      <c r="M41" s="110">
        <f ca="1">RAND()</f>
        <v>0.26887807603743008</v>
      </c>
      <c r="N41" s="117">
        <f>('Monte Carlo Inputs'!D41-'Monte Carlo Inputs'!C41)/2+'Monte Carlo Inputs'!C41</f>
        <v>110000</v>
      </c>
    </row>
    <row r="42" spans="1:20" s="68" customFormat="1" ht="17" x14ac:dyDescent="0.2">
      <c r="A42" s="71" t="s">
        <v>74</v>
      </c>
      <c r="B42" s="22"/>
      <c r="C42" s="22"/>
      <c r="D42" s="22"/>
      <c r="E42" s="22"/>
      <c r="F42" s="22"/>
      <c r="G42" s="51"/>
      <c r="H42" s="51">
        <f ca="1">IF(N42='Monte Carlo Inputs'!D42,N42,IF(_xlfn.NORM.INV(M42,N42,('Monte Carlo Inputs'!D42-N42))&lt;'Monte Carlo Inputs'!B42,'Monte Carlo Inputs'!B42,IF(_xlfn.NORM.INV(M42,N42,('Monte Carlo Inputs'!D42-N42))&gt;'Monte Carlo Inputs'!E42,'Monte Carlo Inputs'!E42,_xlfn.NORM.INV(M42,N42,('Monte Carlo Inputs'!D42-N42)))))</f>
        <v>0.60735172303134544</v>
      </c>
      <c r="I42" s="51"/>
      <c r="J42" s="69" t="s">
        <v>75</v>
      </c>
      <c r="K42" s="140" t="s">
        <v>76</v>
      </c>
      <c r="M42" s="110">
        <f ca="1">RAND()</f>
        <v>0.8584804439652709</v>
      </c>
      <c r="N42" s="116">
        <f>('Monte Carlo Inputs'!D42-'Monte Carlo Inputs'!C42)/2+'Monte Carlo Inputs'!C42</f>
        <v>0.5</v>
      </c>
    </row>
    <row r="43" spans="1:20" s="68" customFormat="1" ht="17" x14ac:dyDescent="0.2">
      <c r="A43" s="71" t="s">
        <v>77</v>
      </c>
      <c r="B43" s="22"/>
      <c r="C43" s="22"/>
      <c r="D43" s="22"/>
      <c r="E43" s="22"/>
      <c r="F43" s="22"/>
      <c r="G43" s="51"/>
      <c r="H43" s="51">
        <f ca="1">IF(N43='Monte Carlo Inputs'!D43,N43,IF(_xlfn.NORM.INV(M43,N43,('Monte Carlo Inputs'!D43-N43))&lt;'Monte Carlo Inputs'!B43,'Monte Carlo Inputs'!B43,IF(_xlfn.NORM.INV(M43,N43,('Monte Carlo Inputs'!D43-N43))&gt;'Monte Carlo Inputs'!E43,'Monte Carlo Inputs'!E43,_xlfn.NORM.INV(M43,N43,('Monte Carlo Inputs'!D43-N43)))))</f>
        <v>0.05</v>
      </c>
      <c r="I43" s="51"/>
      <c r="J43" s="69" t="s">
        <v>78</v>
      </c>
      <c r="K43" s="69"/>
      <c r="M43" s="110">
        <f ca="1">RAND()</f>
        <v>9.1703597416830096E-3</v>
      </c>
      <c r="N43" s="116">
        <f>('Monte Carlo Inputs'!D43-'Monte Carlo Inputs'!C43)/2+'Monte Carlo Inputs'!C43</f>
        <v>0.15000000000000002</v>
      </c>
    </row>
    <row r="44" spans="1:20" s="68" customFormat="1" ht="17" x14ac:dyDescent="0.2">
      <c r="A44" s="71" t="s">
        <v>79</v>
      </c>
      <c r="B44" s="22"/>
      <c r="C44" s="22"/>
      <c r="D44" s="22"/>
      <c r="E44" s="22"/>
      <c r="F44" s="22"/>
      <c r="G44" s="51"/>
      <c r="H44" s="51">
        <f ca="1">IF(N44='Monte Carlo Inputs'!D44,N44,IF(_xlfn.NORM.INV(M44,N44,('Monte Carlo Inputs'!D44-N44))&lt;'Monte Carlo Inputs'!B44,'Monte Carlo Inputs'!B44,IF(_xlfn.NORM.INV(M44,N44,('Monte Carlo Inputs'!D44-N44))&gt;'Monte Carlo Inputs'!E44,'Monte Carlo Inputs'!E44,_xlfn.NORM.INV(M44,N44,('Monte Carlo Inputs'!D44-N44)))))</f>
        <v>0.20614730804885933</v>
      </c>
      <c r="I44" s="51"/>
      <c r="J44" s="69" t="s">
        <v>80</v>
      </c>
      <c r="K44" s="69"/>
      <c r="M44" s="110">
        <f ca="1">RAND()</f>
        <v>2.9426200943066805E-3</v>
      </c>
      <c r="N44" s="116">
        <f>('Monte Carlo Inputs'!D44-'Monte Carlo Inputs'!C44)/2+'Monte Carlo Inputs'!C44</f>
        <v>0.27500000000000002</v>
      </c>
    </row>
    <row r="45" spans="1:20" s="68" customFormat="1" x14ac:dyDescent="0.2">
      <c r="A45" s="67" t="s">
        <v>81</v>
      </c>
      <c r="B45" s="74"/>
      <c r="C45" s="74"/>
      <c r="D45" s="74"/>
      <c r="E45" s="74"/>
      <c r="F45" s="74"/>
      <c r="G45" s="74"/>
      <c r="H45" s="74"/>
      <c r="I45" s="22"/>
      <c r="J45" s="69"/>
      <c r="K45" s="69"/>
      <c r="M45" s="87"/>
      <c r="N45" s="116"/>
    </row>
    <row r="46" spans="1:20" s="68" customFormat="1" ht="17" x14ac:dyDescent="0.2">
      <c r="A46" s="71" t="s">
        <v>82</v>
      </c>
      <c r="B46" s="22"/>
      <c r="C46" s="22"/>
      <c r="D46" s="22"/>
      <c r="E46" s="22"/>
      <c r="F46" s="22"/>
      <c r="G46" s="51"/>
      <c r="H46" s="51">
        <f ca="1">IF(N46='Monte Carlo Inputs'!C46,N46,IF(_xlfn.NORM.INV(M46,N46,('Monte Carlo Inputs'!C46-N46))&lt;'Monte Carlo Inputs'!B46,'Monte Carlo Inputs'!B46,IF(_xlfn.NORM.INV(M46,N46,('Monte Carlo Inputs'!C46-N46))&gt;'Monte Carlo Inputs'!E46,'Monte Carlo Inputs'!E46,_xlfn.NORM.INV(M46,N46,('Monte Carlo Inputs'!C46-N46)))))</f>
        <v>9.661157593257598E-2</v>
      </c>
      <c r="I46" s="51"/>
      <c r="J46" s="69" t="s">
        <v>83</v>
      </c>
      <c r="K46" s="69"/>
      <c r="M46" s="110">
        <f ca="1">RAND()</f>
        <v>0.36736422653420642</v>
      </c>
      <c r="N46" s="116">
        <f>('Monte Carlo Inputs'!C46-'Monte Carlo Inputs'!D46)/2+'Monte Carlo Inputs'!D46</f>
        <v>0.1</v>
      </c>
    </row>
    <row r="47" spans="1:20" s="68" customFormat="1" ht="17" x14ac:dyDescent="0.2">
      <c r="A47" s="71" t="s">
        <v>84</v>
      </c>
      <c r="B47" s="22"/>
      <c r="C47" s="22"/>
      <c r="D47" s="22"/>
      <c r="E47" s="22"/>
      <c r="F47" s="22"/>
      <c r="G47" s="51"/>
      <c r="H47" s="51">
        <f ca="1">IF(N47='Monte Carlo Inputs'!C47,N47,IF(_xlfn.NORM.INV(M47,N47,('Monte Carlo Inputs'!C47-N47))&lt;'Monte Carlo Inputs'!B47,'Monte Carlo Inputs'!B47,IF(_xlfn.NORM.INV(M47,N47,('Monte Carlo Inputs'!C47-N47))&gt;'Monte Carlo Inputs'!E47,'Monte Carlo Inputs'!E47,_xlfn.NORM.INV(M47,N47,('Monte Carlo Inputs'!C47-N47)))))</f>
        <v>4.6841931577324296E-2</v>
      </c>
      <c r="I47" s="51"/>
      <c r="J47" s="69" t="s">
        <v>83</v>
      </c>
      <c r="K47" s="69"/>
      <c r="M47" s="110">
        <f ca="1">RAND()</f>
        <v>0.37607456216624413</v>
      </c>
      <c r="N47" s="116">
        <f>('Monte Carlo Inputs'!C47-'Monte Carlo Inputs'!D47)/2+'Monte Carlo Inputs'!D47</f>
        <v>0.05</v>
      </c>
    </row>
    <row r="48" spans="1:20" s="68" customFormat="1" ht="17" x14ac:dyDescent="0.2">
      <c r="A48" s="71" t="s">
        <v>85</v>
      </c>
      <c r="B48" s="22"/>
      <c r="C48" s="22"/>
      <c r="D48" s="22"/>
      <c r="E48" s="22"/>
      <c r="F48" s="22"/>
      <c r="G48" s="51"/>
      <c r="H48" s="51">
        <f ca="1">IF(N48='Monte Carlo Inputs'!D48,N48,IF(_xlfn.NORM.INV(M48,N48,('Monte Carlo Inputs'!D48-N48))&lt;'Monte Carlo Inputs'!B48,'Monte Carlo Inputs'!B48,IF(_xlfn.NORM.INV(M48,N48,('Monte Carlo Inputs'!D48-N48))&gt;'Monte Carlo Inputs'!E48,'Monte Carlo Inputs'!E48,_xlfn.NORM.INV(M48,N48,('Monte Carlo Inputs'!D48-N48)))))</f>
        <v>0.34076337049761707</v>
      </c>
      <c r="I48" s="51"/>
      <c r="J48" s="69" t="s">
        <v>86</v>
      </c>
      <c r="K48" s="69"/>
      <c r="M48" s="110">
        <f ca="1">RAND()</f>
        <v>5.5651212436935493E-2</v>
      </c>
      <c r="N48" s="116">
        <f>('Monte Carlo Inputs'!D48-'Monte Carlo Inputs'!C48)/2+'Monte Carlo Inputs'!C48</f>
        <v>0.5</v>
      </c>
    </row>
    <row r="49" spans="1:16" s="68" customFormat="1" ht="17" x14ac:dyDescent="0.2">
      <c r="A49" s="71" t="s">
        <v>87</v>
      </c>
      <c r="B49" s="22"/>
      <c r="C49" s="22"/>
      <c r="D49" s="22"/>
      <c r="E49" s="22"/>
      <c r="F49" s="22"/>
      <c r="G49" s="31"/>
      <c r="H49" s="31">
        <f>IF(N49='Monte Carlo Inputs'!D49,N49,IF(_xlfn.NORM.INV(M49,N49,('Monte Carlo Inputs'!D49-N49))&lt;'Monte Carlo Inputs'!B49,'Monte Carlo Inputs'!B49,IF(_xlfn.NORM.INV(M49,N49,('Monte Carlo Inputs'!D49-N49))&gt;'Monte Carlo Inputs'!E49,'Monte Carlo Inputs'!E49,_xlfn.NORM.INV(M49,N49,('Monte Carlo Inputs'!D49-N49)))))</f>
        <v>13</v>
      </c>
      <c r="I49" s="31"/>
      <c r="J49" s="69" t="s">
        <v>88</v>
      </c>
      <c r="K49" s="69"/>
      <c r="M49" s="110">
        <f ca="1">RAND()</f>
        <v>4.2016389860145442E-2</v>
      </c>
      <c r="N49" s="118">
        <f>('Monte Carlo Inputs'!D49-'Monte Carlo Inputs'!C49)/2+'Monte Carlo Inputs'!C49</f>
        <v>13</v>
      </c>
    </row>
    <row r="50" spans="1:16" s="68" customFormat="1" ht="17" x14ac:dyDescent="0.2">
      <c r="A50" s="71" t="s">
        <v>89</v>
      </c>
      <c r="B50" s="22"/>
      <c r="C50" s="22"/>
      <c r="D50" s="22"/>
      <c r="E50" s="22"/>
      <c r="F50" s="22"/>
      <c r="G50" s="31"/>
      <c r="H50" s="31">
        <f>IF(N50='Monte Carlo Inputs'!D50,N50,IF(_xlfn.NORM.INV(M50,N50,('Monte Carlo Inputs'!D50-N50))&lt;'Monte Carlo Inputs'!B50,'Monte Carlo Inputs'!B50,IF(_xlfn.NORM.INV(M50,N50,('Monte Carlo Inputs'!D50-N50))&gt;'Monte Carlo Inputs'!E50,'Monte Carlo Inputs'!E50,_xlfn.NORM.INV(M50,N50,('Monte Carlo Inputs'!D50-N50)))))</f>
        <v>10</v>
      </c>
      <c r="I50" s="31"/>
      <c r="J50" s="69" t="s">
        <v>90</v>
      </c>
      <c r="K50" s="69" t="s">
        <v>91</v>
      </c>
      <c r="M50" s="110">
        <f t="shared" ref="M50:M51" ca="1" si="1">RAND()</f>
        <v>0.62283130735865389</v>
      </c>
      <c r="N50" s="118">
        <f>('Monte Carlo Inputs'!D50-'Monte Carlo Inputs'!C50)/2+'Monte Carlo Inputs'!C50</f>
        <v>10</v>
      </c>
    </row>
    <row r="51" spans="1:16" s="68" customFormat="1" ht="17" x14ac:dyDescent="0.2">
      <c r="A51" s="71" t="s">
        <v>92</v>
      </c>
      <c r="B51" s="22"/>
      <c r="C51" s="22"/>
      <c r="D51" s="22"/>
      <c r="E51" s="22"/>
      <c r="F51" s="22"/>
      <c r="G51" s="31"/>
      <c r="H51" s="31">
        <f>IF(N51='Monte Carlo Inputs'!D51,N51,IF(_xlfn.NORM.INV(M51,N51,('Monte Carlo Inputs'!D51-N51))&lt;'Monte Carlo Inputs'!B51,'Monte Carlo Inputs'!B51,IF(_xlfn.NORM.INV(M51,N51,('Monte Carlo Inputs'!D51-N51))&gt;'Monte Carlo Inputs'!E51,'Monte Carlo Inputs'!E51,_xlfn.NORM.INV(M51,N51,('Monte Carlo Inputs'!D51-N51)))))</f>
        <v>19</v>
      </c>
      <c r="I51" s="31"/>
      <c r="J51" s="69" t="s">
        <v>93</v>
      </c>
      <c r="K51" s="69" t="s">
        <v>91</v>
      </c>
      <c r="M51" s="110">
        <f t="shared" ca="1" si="1"/>
        <v>0.34665898689305663</v>
      </c>
      <c r="N51" s="118">
        <f>('Monte Carlo Inputs'!D51-'Monte Carlo Inputs'!C51)/2+'Monte Carlo Inputs'!C51</f>
        <v>19</v>
      </c>
    </row>
    <row r="52" spans="1:16" s="10" customFormat="1" x14ac:dyDescent="0.2">
      <c r="A52" s="67" t="s">
        <v>94</v>
      </c>
      <c r="B52" s="66"/>
      <c r="C52" s="66"/>
      <c r="D52" s="66"/>
      <c r="E52" s="66"/>
      <c r="F52" s="66"/>
      <c r="G52" s="65"/>
      <c r="H52" s="65"/>
      <c r="I52" s="29"/>
      <c r="J52" s="11"/>
      <c r="K52" s="11"/>
    </row>
    <row r="53" spans="1:16" s="10" customFormat="1" x14ac:dyDescent="0.2">
      <c r="A53" s="61" t="s">
        <v>95</v>
      </c>
      <c r="B53" s="63">
        <v>362749.24687500001</v>
      </c>
      <c r="C53" s="173">
        <f>'Tesla Valuation'!C53</f>
        <v>509737</v>
      </c>
      <c r="D53" s="63">
        <f ca="1">(C73-B73)/$H13+C53</f>
        <v>655888.06863966875</v>
      </c>
      <c r="E53" s="63">
        <f ca="1">(D73-C73)/$H13+D53</f>
        <v>971873.67979687941</v>
      </c>
      <c r="F53" s="63">
        <f ca="1">(E73-D73)/$H13+E53</f>
        <v>1427607.7199922414</v>
      </c>
      <c r="G53" s="63">
        <f ca="1">(F73-E73)/$H13+F53</f>
        <v>2097045.9891530338</v>
      </c>
      <c r="H53" s="63">
        <f ca="1">(G73-F73)/$H13+G53</f>
        <v>3080399.3415269051</v>
      </c>
      <c r="I53" s="63"/>
      <c r="J53" s="11" t="s">
        <v>96</v>
      </c>
      <c r="K53" s="11"/>
    </row>
    <row r="54" spans="1:16" s="10" customFormat="1" x14ac:dyDescent="0.2">
      <c r="A54" s="61" t="s">
        <v>314</v>
      </c>
      <c r="B54" s="63"/>
      <c r="C54" s="173">
        <f>'Tesla Valuation'!C54</f>
        <v>499550</v>
      </c>
      <c r="D54" s="63">
        <f ca="1">D53*$H$25</f>
        <v>648140.0695950673</v>
      </c>
      <c r="E54" s="63">
        <f t="shared" ref="E54:H54" ca="1" si="2">E53*$H$25</f>
        <v>960392.94596045348</v>
      </c>
      <c r="F54" s="63">
        <f t="shared" ca="1" si="2"/>
        <v>1410743.4046014971</v>
      </c>
      <c r="G54" s="63">
        <f t="shared" ca="1" si="2"/>
        <v>2072273.606337561</v>
      </c>
      <c r="H54" s="63">
        <f t="shared" ca="1" si="2"/>
        <v>3044010.6156203002</v>
      </c>
      <c r="I54" s="63"/>
      <c r="J54" s="11" t="s">
        <v>315</v>
      </c>
      <c r="K54" s="11"/>
    </row>
    <row r="55" spans="1:16" s="10" customFormat="1" x14ac:dyDescent="0.2">
      <c r="A55" s="61"/>
      <c r="B55" s="63"/>
      <c r="C55" s="173"/>
      <c r="D55" s="63"/>
      <c r="E55" s="63"/>
      <c r="F55" s="63"/>
      <c r="G55" s="64"/>
      <c r="H55" s="64"/>
      <c r="I55" s="64"/>
      <c r="J55" s="11"/>
      <c r="K55" s="11"/>
    </row>
    <row r="56" spans="1:16" s="10" customFormat="1" x14ac:dyDescent="0.2">
      <c r="A56" s="61" t="s">
        <v>316</v>
      </c>
      <c r="B56" s="63">
        <v>800000</v>
      </c>
      <c r="C56" s="173">
        <f>'Tesla Valuation'!C56</f>
        <v>1299550</v>
      </c>
      <c r="D56" s="63">
        <f t="shared" ref="D56:G56" ca="1" si="3">C56+D54</f>
        <v>1947690.0695950673</v>
      </c>
      <c r="E56" s="63">
        <f t="shared" ca="1" si="3"/>
        <v>2908083.0155555205</v>
      </c>
      <c r="F56" s="63">
        <f t="shared" ca="1" si="3"/>
        <v>4318826.4201570172</v>
      </c>
      <c r="G56" s="63">
        <f t="shared" ca="1" si="3"/>
        <v>6391100.0264945785</v>
      </c>
      <c r="H56" s="63">
        <f ca="1">G56+H54</f>
        <v>9435110.6421148777</v>
      </c>
      <c r="I56" s="63"/>
      <c r="J56" s="11" t="s">
        <v>100</v>
      </c>
      <c r="K56" s="11"/>
    </row>
    <row r="57" spans="1:16" s="10" customFormat="1" x14ac:dyDescent="0.2">
      <c r="A57" s="61"/>
      <c r="B57" s="63"/>
      <c r="C57" s="173"/>
      <c r="D57" s="63"/>
      <c r="E57" s="63"/>
      <c r="F57" s="63"/>
      <c r="G57" s="62"/>
      <c r="H57" s="62"/>
      <c r="I57" s="62"/>
      <c r="J57" s="11"/>
      <c r="K57" s="11"/>
    </row>
    <row r="58" spans="1:16" s="10" customFormat="1" ht="14" customHeight="1" x14ac:dyDescent="0.2">
      <c r="A58" s="61" t="s">
        <v>101</v>
      </c>
      <c r="B58" s="60">
        <f>B59/B53</f>
        <v>57397.775955065517</v>
      </c>
      <c r="C58" s="236">
        <f>'Tesla Valuation'!C58</f>
        <v>50331.83779086078</v>
      </c>
      <c r="D58" s="59" cm="1">
        <f t="array" aca="1" ref="D58" ca="1">(INDEX('Monte Carlo ASP Tables'!$F7:$F12,MATCH(D53/1000,'Monte Carlo ASP Tables'!$E$7:$E$12))*(INDEX('Monte Carlo ASP Tables'!$E7:$E12,MATCH(D53/1000,'Monte Carlo ASP Tables'!$E$7:$E$12)))+(D53/1000-INDEX('Monte Carlo ASP Tables'!$E7:$E12,MATCH(D53/1000,'Monte Carlo ASP Tables'!$E$7:$E$12)))*INDEX('Monte Carlo ASP Tables'!$B7:$B12,MATCH(D53/1000,'Monte Carlo ASP Tables'!$E$7:$E$12)+1))/(D53/1000)</f>
        <v>58206.232334447042</v>
      </c>
      <c r="E58" s="59" cm="1">
        <f t="array" aca="1" ref="E58" ca="1">(INDEX('Monte Carlo ASP Tables'!$F7:$F12,MATCH(E53/1000,'Monte Carlo ASP Tables'!$E$7:$E$12))*(INDEX('Monte Carlo ASP Tables'!$E7:$E12,MATCH(E53/1000,'Monte Carlo ASP Tables'!$E$7:$E$12)))+(E53/1000-INDEX('Monte Carlo ASP Tables'!$E7:$E12,MATCH(E53/1000,'Monte Carlo ASP Tables'!$E$7:$E$12)))*INDEX('Monte Carlo ASP Tables'!$B7:$B12,MATCH(E53/1000,'Monte Carlo ASP Tables'!$E$7:$E$12)+1))/(E53/1000)</f>
        <v>55538.137299668175</v>
      </c>
      <c r="F58" s="59" cm="1">
        <f t="array" aca="1" ref="F58" ca="1">(INDEX('Monte Carlo ASP Tables'!$F7:$F12,MATCH(F53/1000,'Monte Carlo ASP Tables'!$E$7:$E$12))*(INDEX('Monte Carlo ASP Tables'!$E7:$E12,MATCH(F53/1000,'Monte Carlo ASP Tables'!$E$7:$E$12)))+(F53/1000-INDEX('Monte Carlo ASP Tables'!$E7:$E12,MATCH(F53/1000,'Monte Carlo ASP Tables'!$E$7:$E$12)))*INDEX('Monte Carlo ASP Tables'!$B7:$B12,MATCH(F53/1000,'Monte Carlo ASP Tables'!$E$7:$E$12)+1))/(F53/1000)</f>
        <v>54099.328062345725</v>
      </c>
      <c r="G58" s="59" cm="1">
        <f t="array" aca="1" ref="G58" ca="1">(INDEX('Monte Carlo ASP Tables'!$F7:$F12,MATCH(G53/1000,'Monte Carlo ASP Tables'!$E$7:$E$12))*(INDEX('Monte Carlo ASP Tables'!$E7:$E12,MATCH(G53/1000,'Monte Carlo ASP Tables'!$E$7:$E$12)))+(G53/1000-INDEX('Monte Carlo ASP Tables'!$E7:$E12,MATCH(G53/1000,'Monte Carlo ASP Tables'!$E$7:$E$12)))*INDEX('Monte Carlo ASP Tables'!$B7:$B12,MATCH(G53/1000,'Monte Carlo ASP Tables'!$E$7:$E$12)+1))/(G53/1000)</f>
        <v>53748.390467699159</v>
      </c>
      <c r="H58" s="59" cm="1">
        <f t="array" aca="1" ref="H58" ca="1">(INDEX('Monte Carlo ASP Tables'!$F7:$F12,MATCH(H53/1000,'Monte Carlo ASP Tables'!$E$7:$E$12))*(INDEX('Monte Carlo ASP Tables'!$E7:$E12,MATCH(H53/1000,'Monte Carlo ASP Tables'!$E$7:$E$12)))+(H53/1000-INDEX('Monte Carlo ASP Tables'!$E7:$E12,MATCH(H53/1000,'Monte Carlo ASP Tables'!$E$7:$E$12)))*INDEX('Monte Carlo ASP Tables'!$B7:$B12,MATCH(H53/1000,'Monte Carlo ASP Tables'!$E$7:$E$12)+1))/(H53/1000)</f>
        <v>53710.313199850818</v>
      </c>
      <c r="I58" s="59"/>
      <c r="J58" s="11" t="s">
        <v>102</v>
      </c>
      <c r="K58" s="11"/>
    </row>
    <row r="59" spans="1:16" s="10" customFormat="1" x14ac:dyDescent="0.2">
      <c r="A59" s="21" t="s">
        <v>317</v>
      </c>
      <c r="B59" s="22">
        <v>20821000000</v>
      </c>
      <c r="C59" s="99">
        <f>'Tesla Valuation'!C59</f>
        <v>25656000000</v>
      </c>
      <c r="D59" s="22">
        <f ca="1">D54*D58</f>
        <v>37725791476.115166</v>
      </c>
      <c r="E59" s="22">
        <f t="shared" ref="E59:H59" ca="1" si="4">E54*E58</f>
        <v>53338435294.38446</v>
      </c>
      <c r="F59" s="22">
        <f t="shared" ca="1" si="4"/>
        <v>76320270257.32692</v>
      </c>
      <c r="G59" s="22">
        <f t="shared" ca="1" si="4"/>
        <v>111381370949.33832</v>
      </c>
      <c r="H59" s="22">
        <f t="shared" ca="1" si="4"/>
        <v>163494763548.63702</v>
      </c>
      <c r="I59" s="22"/>
      <c r="J59" s="11" t="s">
        <v>104</v>
      </c>
      <c r="K59" s="11"/>
    </row>
    <row r="60" spans="1:16" s="10" customFormat="1" x14ac:dyDescent="0.2">
      <c r="A60" s="21"/>
      <c r="B60" s="22"/>
      <c r="C60" s="99"/>
      <c r="D60" s="22"/>
      <c r="E60" s="22"/>
      <c r="F60" s="22"/>
      <c r="G60" s="22"/>
      <c r="H60" s="22"/>
      <c r="I60" s="22"/>
      <c r="J60" s="11"/>
      <c r="K60" s="11"/>
    </row>
    <row r="61" spans="1:16" s="10" customFormat="1" x14ac:dyDescent="0.2">
      <c r="A61" s="21" t="s">
        <v>105</v>
      </c>
      <c r="B61" s="31">
        <f>B58*(1-B64)-B62</f>
        <v>40794.019911774623</v>
      </c>
      <c r="C61" s="230">
        <f>'Tesla Valuation'!C61</f>
        <v>37411.670503453104</v>
      </c>
      <c r="D61" s="58">
        <f ca="1">$C61*(D56/$C$56)^((LN(1-$H24)/LN(2)))</f>
        <v>33909.998433377077</v>
      </c>
      <c r="E61" s="58">
        <f t="shared" ref="E61:H61" ca="1" si="5">$C61*(E56/$C$56)^((LN(1-$H24)/LN(2)))</f>
        <v>30764.278051930127</v>
      </c>
      <c r="F61" s="58">
        <f t="shared" ca="1" si="5"/>
        <v>27946.736160399807</v>
      </c>
      <c r="G61" s="58">
        <f t="shared" ca="1" si="5"/>
        <v>25409.241019170124</v>
      </c>
      <c r="H61" s="58">
        <f t="shared" ca="1" si="5"/>
        <v>23115.564842996046</v>
      </c>
      <c r="I61" s="58"/>
      <c r="J61" s="11" t="s">
        <v>106</v>
      </c>
      <c r="K61" s="11"/>
    </row>
    <row r="62" spans="1:16" s="10" customFormat="1" x14ac:dyDescent="0.2">
      <c r="A62" s="21" t="s">
        <v>318</v>
      </c>
      <c r="B62" s="31">
        <f>B75/B53*24000/(1500+24000)</f>
        <v>4410.7603634842144</v>
      </c>
      <c r="C62" s="229">
        <f>'Tesla Valuation'!C62</f>
        <v>3142.8285456911221</v>
      </c>
      <c r="D62" s="31">
        <f t="shared" ref="D62:G62" ca="1" si="6">D75/D54</f>
        <v>3040.1841334623482</v>
      </c>
      <c r="E62" s="31">
        <f t="shared" ca="1" si="6"/>
        <v>2596.4174670243638</v>
      </c>
      <c r="F62" s="31">
        <f t="shared" ca="1" si="6"/>
        <v>2312.2546580675453</v>
      </c>
      <c r="G62" s="31">
        <f t="shared" ca="1" si="6"/>
        <v>2118.8049092781634</v>
      </c>
      <c r="H62" s="31">
        <f ca="1">H75/H54</f>
        <v>1442.4205579128229</v>
      </c>
      <c r="I62" s="31"/>
      <c r="J62" s="11" t="s">
        <v>108</v>
      </c>
      <c r="K62" s="11"/>
      <c r="L62" s="11"/>
    </row>
    <row r="63" spans="1:16" s="10" customFormat="1" x14ac:dyDescent="0.2">
      <c r="A63" s="21" t="s">
        <v>319</v>
      </c>
      <c r="B63" s="57">
        <f ca="1">MAX(SUM(B62,B61),(1-$H12)*B58)</f>
        <v>45204.78027525884</v>
      </c>
      <c r="C63" s="228">
        <f>'Tesla Valuation'!C63</f>
        <v>40554.49904914423</v>
      </c>
      <c r="D63" s="57">
        <f ca="1">MAX(SUM(D62,D61),(1-$H12)*D58)</f>
        <v>36950.182566839423</v>
      </c>
      <c r="E63" s="57">
        <f ca="1">MAX(SUM(E62,E61),(1-$H12)*E58)</f>
        <v>33360.69551895449</v>
      </c>
      <c r="F63" s="57">
        <f ca="1">MAX(SUM(F62,F61),(1-$H12)*F58)</f>
        <v>30258.990818467351</v>
      </c>
      <c r="G63" s="57">
        <f ca="1">MAX(SUM(G62,G61),(1-$H12)*G58)</f>
        <v>27528.045928448286</v>
      </c>
      <c r="H63" s="57">
        <f ca="1">MAX(SUM(H62,H61),(1-$H12)*H58)</f>
        <v>24557.985400908867</v>
      </c>
      <c r="I63" s="57"/>
      <c r="J63" s="11" t="s">
        <v>110</v>
      </c>
      <c r="K63" s="11"/>
      <c r="P63" s="11"/>
    </row>
    <row r="64" spans="1:16" s="10" customFormat="1" x14ac:dyDescent="0.2">
      <c r="A64" s="21" t="s">
        <v>320</v>
      </c>
      <c r="B64" s="28">
        <f>B65/B59</f>
        <v>0.21242975841698286</v>
      </c>
      <c r="C64" s="232">
        <f>'Tesla Valuation'!C64</f>
        <v>0.2103601496725912</v>
      </c>
      <c r="D64" s="28">
        <f ca="1">(1-D63/D58)</f>
        <v>0.36518511704163459</v>
      </c>
      <c r="E64" s="28">
        <f ca="1">(1-E63/E58)</f>
        <v>0.3993191500292933</v>
      </c>
      <c r="F64" s="28">
        <f ca="1">(1-F63/F58)</f>
        <v>0.44067714143148018</v>
      </c>
      <c r="G64" s="28">
        <f ca="1">1-(G63)/G58</f>
        <v>0.48783497163525957</v>
      </c>
      <c r="H64" s="28">
        <f ca="1">1-(H63)/H58</f>
        <v>0.54276964817667306</v>
      </c>
      <c r="I64" s="28"/>
      <c r="J64" s="11" t="s">
        <v>112</v>
      </c>
      <c r="K64" s="11"/>
      <c r="P64" s="11"/>
    </row>
    <row r="65" spans="1:16" s="10" customFormat="1" x14ac:dyDescent="0.2">
      <c r="A65" s="21" t="s">
        <v>113</v>
      </c>
      <c r="B65" s="22">
        <f>B59-16398000000</f>
        <v>4423000000</v>
      </c>
      <c r="C65" s="231">
        <f>'Tesla Valuation'!C65</f>
        <v>6630000000</v>
      </c>
      <c r="D65" s="22">
        <f t="shared" ref="D65:H65" ca="1" si="7">D64*D59</f>
        <v>13776897575.693417</v>
      </c>
      <c r="E65" s="22">
        <f t="shared" ca="1" si="7"/>
        <v>21299058645.646061</v>
      </c>
      <c r="F65" s="22">
        <f t="shared" ca="1" si="7"/>
        <v>33632598530.276844</v>
      </c>
      <c r="G65" s="22">
        <f t="shared" ca="1" si="7"/>
        <v>54335727937.766785</v>
      </c>
      <c r="H65" s="22">
        <f t="shared" ca="1" si="7"/>
        <v>88739995290.022064</v>
      </c>
      <c r="I65" s="22"/>
      <c r="J65" s="11" t="s">
        <v>321</v>
      </c>
      <c r="K65" s="11"/>
      <c r="P65" s="11"/>
    </row>
    <row r="66" spans="1:16" s="10" customFormat="1" x14ac:dyDescent="0.2">
      <c r="A66" s="21" t="s">
        <v>115</v>
      </c>
      <c r="B66" s="22">
        <f t="shared" ref="B66:G66" si="8">B67*B59</f>
        <v>2290310000</v>
      </c>
      <c r="C66" s="231">
        <f>'Tesla Valuation'!C66</f>
        <v>3145000000</v>
      </c>
      <c r="D66" s="22">
        <f t="shared" ca="1" si="8"/>
        <v>3644748167.8112278</v>
      </c>
      <c r="E66" s="22">
        <f t="shared" ca="1" si="8"/>
        <v>5153110291.5682154</v>
      </c>
      <c r="F66" s="22">
        <f t="shared" ca="1" si="8"/>
        <v>7373421585.1604595</v>
      </c>
      <c r="G66" s="22">
        <f t="shared" ca="1" si="8"/>
        <v>10760729776.946411</v>
      </c>
      <c r="H66" s="22">
        <f t="shared" ref="H66" ca="1" si="9">H67*H59</f>
        <v>15795486763.157701</v>
      </c>
      <c r="I66" s="22"/>
      <c r="J66" s="11" t="s">
        <v>322</v>
      </c>
      <c r="K66" s="11"/>
      <c r="P66" s="11"/>
    </row>
    <row r="67" spans="1:16" s="10" customFormat="1" x14ac:dyDescent="0.2">
      <c r="A67" s="21" t="s">
        <v>117</v>
      </c>
      <c r="B67" s="28">
        <v>0.11</v>
      </c>
      <c r="C67" s="227">
        <f>'Tesla Valuation'!C67</f>
        <v>9.9727295788939629E-2</v>
      </c>
      <c r="D67" s="28">
        <f t="shared" ref="D67:H67" ca="1" si="10">$H46</f>
        <v>9.661157593257598E-2</v>
      </c>
      <c r="E67" s="28">
        <f t="shared" ca="1" si="10"/>
        <v>9.661157593257598E-2</v>
      </c>
      <c r="F67" s="28">
        <f t="shared" ca="1" si="10"/>
        <v>9.661157593257598E-2</v>
      </c>
      <c r="G67" s="28">
        <f t="shared" ca="1" si="10"/>
        <v>9.661157593257598E-2</v>
      </c>
      <c r="H67" s="28">
        <f t="shared" ca="1" si="10"/>
        <v>9.661157593257598E-2</v>
      </c>
      <c r="I67" s="28"/>
      <c r="J67" s="11" t="s">
        <v>118</v>
      </c>
      <c r="K67" s="11"/>
      <c r="P67" s="11"/>
    </row>
    <row r="68" spans="1:16" s="10" customFormat="1" x14ac:dyDescent="0.2">
      <c r="A68" s="21" t="s">
        <v>119</v>
      </c>
      <c r="B68" s="22">
        <f t="shared" ref="B68:G68" si="11">B69*B59</f>
        <v>1249260000</v>
      </c>
      <c r="C68" s="231">
        <f>'Tesla Valuation'!C68</f>
        <v>1491000000</v>
      </c>
      <c r="D68" s="22">
        <f t="shared" ca="1" si="11"/>
        <v>1767148943.0245907</v>
      </c>
      <c r="E68" s="22">
        <f t="shared" ca="1" si="11"/>
        <v>2498475336.5010962</v>
      </c>
      <c r="F68" s="22">
        <f t="shared" ca="1" si="11"/>
        <v>3574988877.356606</v>
      </c>
      <c r="G68" s="22">
        <f t="shared" ca="1" si="11"/>
        <v>5217318556.9974813</v>
      </c>
      <c r="H68" s="22">
        <f t="shared" ref="H68" ca="1" si="12">H69*H59</f>
        <v>7658410527.3960695</v>
      </c>
      <c r="I68" s="22"/>
      <c r="J68" s="11" t="s">
        <v>323</v>
      </c>
      <c r="K68" s="11"/>
      <c r="P68" s="11"/>
    </row>
    <row r="69" spans="1:16" s="10" customFormat="1" x14ac:dyDescent="0.2">
      <c r="A69" s="21" t="s">
        <v>121</v>
      </c>
      <c r="B69" s="28">
        <v>0.06</v>
      </c>
      <c r="C69" s="227">
        <f>'Tesla Valuation'!C69</f>
        <v>4.7279299847792999E-2</v>
      </c>
      <c r="D69" s="28">
        <f t="shared" ref="D69:H69" ca="1" si="13">$H47</f>
        <v>4.6841931577324296E-2</v>
      </c>
      <c r="E69" s="28">
        <f t="shared" ca="1" si="13"/>
        <v>4.6841931577324296E-2</v>
      </c>
      <c r="F69" s="28">
        <f t="shared" ca="1" si="13"/>
        <v>4.6841931577324296E-2</v>
      </c>
      <c r="G69" s="28">
        <f t="shared" ca="1" si="13"/>
        <v>4.6841931577324296E-2</v>
      </c>
      <c r="H69" s="28">
        <f t="shared" ca="1" si="13"/>
        <v>4.6841931577324296E-2</v>
      </c>
      <c r="I69" s="28"/>
      <c r="J69" s="11" t="s">
        <v>122</v>
      </c>
      <c r="K69" s="11"/>
      <c r="P69" s="11"/>
    </row>
    <row r="70" spans="1:16" s="10" customFormat="1" x14ac:dyDescent="0.2">
      <c r="A70" s="21"/>
      <c r="B70" s="28"/>
      <c r="C70" s="227"/>
      <c r="D70" s="28"/>
      <c r="E70" s="28"/>
      <c r="F70" s="28"/>
      <c r="G70" s="56"/>
      <c r="H70" s="56"/>
      <c r="I70" s="56"/>
      <c r="J70" s="11"/>
      <c r="K70" s="11"/>
      <c r="P70" s="11"/>
    </row>
    <row r="71" spans="1:16" s="10" customFormat="1" x14ac:dyDescent="0.2">
      <c r="A71" s="21" t="s">
        <v>182</v>
      </c>
      <c r="B71" s="22">
        <f>B65-B66-B68</f>
        <v>883430000</v>
      </c>
      <c r="C71" s="231">
        <f>'Tesla Valuation'!C71</f>
        <v>1994000000</v>
      </c>
      <c r="D71" s="22">
        <f t="shared" ref="D71:G71" ca="1" si="14">D65-D66-D68</f>
        <v>8365000464.8575983</v>
      </c>
      <c r="E71" s="22">
        <f t="shared" ca="1" si="14"/>
        <v>13647473017.57675</v>
      </c>
      <c r="F71" s="22">
        <f t="shared" ca="1" si="14"/>
        <v>22684188067.759781</v>
      </c>
      <c r="G71" s="22">
        <f t="shared" ca="1" si="14"/>
        <v>38357679603.822891</v>
      </c>
      <c r="H71" s="22">
        <f t="shared" ref="H71" ca="1" si="15">H65-H66-H68</f>
        <v>65286097999.468292</v>
      </c>
      <c r="I71" s="22"/>
      <c r="J71" s="11" t="s">
        <v>324</v>
      </c>
      <c r="K71" s="11"/>
      <c r="P71" s="11"/>
    </row>
    <row r="72" spans="1:16" s="10" customFormat="1" x14ac:dyDescent="0.2">
      <c r="A72" s="21" t="s">
        <v>125</v>
      </c>
      <c r="B72" s="28">
        <f t="shared" ref="B72:F72" si="16">B71/B59</f>
        <v>4.2429758416982856E-2</v>
      </c>
      <c r="C72" s="226">
        <f>'Tesla Valuation'!C72</f>
        <v>6.3229325215626589E-2</v>
      </c>
      <c r="D72" s="28">
        <f t="shared" ca="1" si="16"/>
        <v>0.22173160953173432</v>
      </c>
      <c r="E72" s="28">
        <f t="shared" ca="1" si="16"/>
        <v>0.25586564251939303</v>
      </c>
      <c r="F72" s="28">
        <f t="shared" ca="1" si="16"/>
        <v>0.29722363392157991</v>
      </c>
      <c r="G72" s="28">
        <f ca="1">G71/G59</f>
        <v>0.3443814641253593</v>
      </c>
      <c r="H72" s="28">
        <f ca="1">H71/H59</f>
        <v>0.39931614066677273</v>
      </c>
      <c r="I72" s="28"/>
      <c r="J72" s="11" t="s">
        <v>325</v>
      </c>
      <c r="K72" s="11"/>
      <c r="P72" s="11"/>
    </row>
    <row r="73" spans="1:16" s="10" customFormat="1" x14ac:dyDescent="0.2">
      <c r="A73" s="21" t="s">
        <v>127</v>
      </c>
      <c r="B73" s="22">
        <v>16000000000</v>
      </c>
      <c r="C73" s="231">
        <f>'Tesla Valuation'!C73</f>
        <v>17864000000</v>
      </c>
      <c r="D73" s="54">
        <f ca="1">C73+IF(C83&lt;0,0,MIN((C83),C84))/(1-$H19)</f>
        <v>21894057287.156731</v>
      </c>
      <c r="E73" s="54">
        <f ca="1">D73+IF(D83&lt;0,0,MIN((D83),D84))/(1-$H19)</f>
        <v>27706455778.874527</v>
      </c>
      <c r="F73" s="54">
        <f ca="1">E73+IF(E83&lt;0,0,MIN((E83),E84))/(1-$H19)</f>
        <v>36244422318.087547</v>
      </c>
      <c r="G73" s="54">
        <f ca="1">F73+IF(F83&lt;0,0,MIN((F83),F84))/(1-$H19)</f>
        <v>48786038783.062103</v>
      </c>
      <c r="H73" s="54">
        <f ca="1">G73+IF(G83&lt;0,0,MIN((G83),G84))/(1-$H19)</f>
        <v>48786038783.062103</v>
      </c>
      <c r="I73" s="22"/>
      <c r="J73" s="11" t="s">
        <v>128</v>
      </c>
      <c r="K73" s="11"/>
      <c r="P73" s="11"/>
    </row>
    <row r="74" spans="1:16" s="10" customFormat="1" x14ac:dyDescent="0.2">
      <c r="A74" s="21" t="s">
        <v>129</v>
      </c>
      <c r="B74" s="99">
        <f>B76-B73</f>
        <v>-5600000000</v>
      </c>
      <c r="C74" s="231">
        <f>'Tesla Valuation'!C74</f>
        <v>-5117000000</v>
      </c>
      <c r="D74" s="22">
        <f t="shared" ref="D74:H74" ca="1" si="17">C74-D75</f>
        <v>-7087465155.8441057</v>
      </c>
      <c r="E74" s="22">
        <f t="shared" ca="1" si="17"/>
        <v>-9581046175.9428139</v>
      </c>
      <c r="F74" s="22">
        <f t="shared" ca="1" si="17"/>
        <v>-12843044184.570694</v>
      </c>
      <c r="G74" s="22">
        <f t="shared" ca="1" si="17"/>
        <v>-17233787675.046284</v>
      </c>
      <c r="H74" s="22">
        <f t="shared" ca="1" si="17"/>
        <v>-21624531165.521873</v>
      </c>
      <c r="I74" s="22"/>
      <c r="J74" s="11" t="s">
        <v>326</v>
      </c>
      <c r="K74" s="11"/>
      <c r="P74" s="11"/>
    </row>
    <row r="75" spans="1:16" s="10" customFormat="1" x14ac:dyDescent="0.2">
      <c r="A75" s="21" t="s">
        <v>131</v>
      </c>
      <c r="B75" s="99">
        <v>1700000000</v>
      </c>
      <c r="C75" s="231">
        <f>'Tesla Valuation'!C75</f>
        <v>1570000000</v>
      </c>
      <c r="D75" s="22">
        <f t="shared" ref="D75:G75" ca="1" si="18">D73*D78</f>
        <v>1970465155.8441057</v>
      </c>
      <c r="E75" s="22">
        <f t="shared" ca="1" si="18"/>
        <v>2493581020.0987072</v>
      </c>
      <c r="F75" s="22">
        <f t="shared" ca="1" si="18"/>
        <v>3261998008.6278791</v>
      </c>
      <c r="G75" s="22">
        <f t="shared" ca="1" si="18"/>
        <v>4390743490.4755888</v>
      </c>
      <c r="H75" s="22">
        <f ca="1">H73*H78</f>
        <v>4390743490.4755888</v>
      </c>
      <c r="I75" s="22"/>
      <c r="J75" s="11" t="s">
        <v>132</v>
      </c>
      <c r="K75" s="11"/>
      <c r="P75" s="11"/>
    </row>
    <row r="76" spans="1:16" s="10" customFormat="1" x14ac:dyDescent="0.2">
      <c r="A76" s="52" t="s">
        <v>133</v>
      </c>
      <c r="B76" s="22">
        <v>10400000000</v>
      </c>
      <c r="C76" s="231">
        <f>'Tesla Valuation'!C76</f>
        <v>12747000000</v>
      </c>
      <c r="D76" s="22">
        <f t="shared" ref="D76:H76" ca="1" si="19">D73+D74</f>
        <v>14806592131.312626</v>
      </c>
      <c r="E76" s="22">
        <f t="shared" ca="1" si="19"/>
        <v>18125409602.931713</v>
      </c>
      <c r="F76" s="22">
        <f t="shared" ca="1" si="19"/>
        <v>23401378133.516853</v>
      </c>
      <c r="G76" s="22">
        <f t="shared" ca="1" si="19"/>
        <v>31552251108.01582</v>
      </c>
      <c r="H76" s="22">
        <f t="shared" ca="1" si="19"/>
        <v>27161507617.54023</v>
      </c>
      <c r="I76" s="22"/>
      <c r="J76" s="11" t="s">
        <v>134</v>
      </c>
      <c r="K76" s="11"/>
      <c r="P76" s="11"/>
    </row>
    <row r="77" spans="1:16" s="10" customFormat="1" x14ac:dyDescent="0.2">
      <c r="A77" s="52"/>
      <c r="B77" s="53"/>
      <c r="C77" s="231"/>
      <c r="D77" s="22"/>
      <c r="E77" s="22"/>
      <c r="F77" s="22"/>
      <c r="G77" s="22"/>
      <c r="H77" s="22"/>
      <c r="I77" s="22"/>
      <c r="J77" s="11"/>
      <c r="K77" s="11"/>
      <c r="P77" s="11"/>
    </row>
    <row r="78" spans="1:16" s="10" customFormat="1" x14ac:dyDescent="0.2">
      <c r="A78" s="52" t="s">
        <v>135</v>
      </c>
      <c r="B78" s="51">
        <v>0.11</v>
      </c>
      <c r="C78" s="237">
        <f>'Tesla Valuation'!C78</f>
        <v>8.7886251679355126E-2</v>
      </c>
      <c r="D78" s="51">
        <f t="shared" ref="D78:F78" si="20">E78</f>
        <v>0.09</v>
      </c>
      <c r="E78" s="51">
        <f t="shared" si="20"/>
        <v>0.09</v>
      </c>
      <c r="F78" s="51">
        <f t="shared" si="20"/>
        <v>0.09</v>
      </c>
      <c r="G78" s="51">
        <f>H78</f>
        <v>0.09</v>
      </c>
      <c r="H78" s="51">
        <v>0.09</v>
      </c>
      <c r="I78" s="51"/>
      <c r="J78" s="11" t="s">
        <v>136</v>
      </c>
      <c r="K78" s="11"/>
      <c r="P78" s="11"/>
    </row>
    <row r="79" spans="1:16" s="10" customFormat="1" x14ac:dyDescent="0.2">
      <c r="A79" s="21" t="s">
        <v>327</v>
      </c>
      <c r="B79" s="50">
        <f t="shared" ref="B79:G79" si="21">B80/B59*365</f>
        <v>80.639738725325387</v>
      </c>
      <c r="C79" s="49">
        <f>'Tesla Valuation'!C79</f>
        <v>177.39261771125663</v>
      </c>
      <c r="D79" s="49">
        <f t="shared" ca="1" si="21"/>
        <v>120.63855579760155</v>
      </c>
      <c r="E79" s="49">
        <f t="shared" ca="1" si="21"/>
        <v>85.326556260624969</v>
      </c>
      <c r="F79" s="49">
        <f t="shared" ca="1" si="21"/>
        <v>59.632715982987179</v>
      </c>
      <c r="G79" s="49">
        <f t="shared" ca="1" si="21"/>
        <v>40.86127654210776</v>
      </c>
      <c r="H79" s="49">
        <f t="shared" ref="H79" ca="1" si="22">H80/H59*365</f>
        <v>27.836885421997611</v>
      </c>
      <c r="I79" s="133"/>
      <c r="J79" s="11" t="s">
        <v>138</v>
      </c>
      <c r="K79" s="11"/>
      <c r="P79" s="11"/>
    </row>
    <row r="80" spans="1:16" s="10" customFormat="1" ht="17" customHeight="1" x14ac:dyDescent="0.2">
      <c r="A80" s="21" t="s">
        <v>139</v>
      </c>
      <c r="B80" s="23">
        <f>4600000000</f>
        <v>4600000000</v>
      </c>
      <c r="C80" s="231">
        <f>'Tesla Valuation'!C80</f>
        <v>12469000000</v>
      </c>
      <c r="D80" s="23">
        <f>C80</f>
        <v>12469000000</v>
      </c>
      <c r="E80" s="23">
        <f>D80</f>
        <v>12469000000</v>
      </c>
      <c r="F80" s="23">
        <f>E80</f>
        <v>12469000000</v>
      </c>
      <c r="G80" s="23">
        <f t="shared" ref="G80:H80" si="23">F80</f>
        <v>12469000000</v>
      </c>
      <c r="H80" s="23">
        <f t="shared" si="23"/>
        <v>12469000000</v>
      </c>
      <c r="I80" s="37"/>
      <c r="J80" s="11" t="s">
        <v>140</v>
      </c>
      <c r="K80" s="11"/>
      <c r="P80" s="11"/>
    </row>
    <row r="81" spans="1:16" s="10" customFormat="1" x14ac:dyDescent="0.2">
      <c r="A81" s="21" t="s">
        <v>141</v>
      </c>
      <c r="B81" s="23">
        <v>11700000000</v>
      </c>
      <c r="C81" s="231">
        <f>'Tesla Valuation'!C81</f>
        <v>9556000000</v>
      </c>
      <c r="D81" s="23">
        <f ca="1">C81+(D73-C73)*$H19</f>
        <v>11813985367.156731</v>
      </c>
      <c r="E81" s="23">
        <f ca="1">D81+(E73-D73)*$H19</f>
        <v>15070591863.597391</v>
      </c>
      <c r="F81" s="23">
        <f ca="1">E81+(F73-E73)*$H19</f>
        <v>19854296445.727077</v>
      </c>
      <c r="G81" s="23">
        <f ca="1">F81+(G73-F73)*$H19</f>
        <v>26881190715.605759</v>
      </c>
      <c r="H81" s="23">
        <f ca="1">G81+(H73-G73)*$H19</f>
        <v>26881190715.605759</v>
      </c>
      <c r="I81" s="22"/>
      <c r="J81" s="11" t="s">
        <v>142</v>
      </c>
      <c r="K81" s="11"/>
      <c r="P81" s="11"/>
    </row>
    <row r="82" spans="1:16" s="90" customFormat="1" x14ac:dyDescent="0.2">
      <c r="A82" s="201" t="s">
        <v>143</v>
      </c>
      <c r="B82" s="23"/>
      <c r="C82" s="237">
        <f>'Tesla Valuation'!C82</f>
        <v>0.06</v>
      </c>
      <c r="D82" s="48">
        <f ca="1">E82</f>
        <v>0.08</v>
      </c>
      <c r="E82" s="48">
        <f ca="1">F82</f>
        <v>0.08</v>
      </c>
      <c r="F82" s="48">
        <f ca="1">G82</f>
        <v>0.08</v>
      </c>
      <c r="G82" s="202">
        <f ca="1">H82</f>
        <v>0.08</v>
      </c>
      <c r="H82" s="202">
        <f ca="1">H28</f>
        <v>0.08</v>
      </c>
      <c r="I82" s="202"/>
      <c r="J82" s="11" t="s">
        <v>144</v>
      </c>
      <c r="K82" s="11"/>
      <c r="P82" s="172"/>
    </row>
    <row r="83" spans="1:16" s="10" customFormat="1" x14ac:dyDescent="0.2">
      <c r="A83" s="21" t="s">
        <v>145</v>
      </c>
      <c r="B83" s="23">
        <f>6000000000-B80+G21</f>
        <v>1400000000</v>
      </c>
      <c r="C83" s="231">
        <f>'Tesla Valuation'!C83</f>
        <v>19384000000</v>
      </c>
      <c r="D83" s="23">
        <f ca="1">C80-D80+D136+C85</f>
        <v>25525312203.111481</v>
      </c>
      <c r="E83" s="23">
        <f ca="1">D80-E80+E136+D85</f>
        <v>35437569544.821198</v>
      </c>
      <c r="F83" s="23">
        <f ca="1">E80-F80+F136+E85</f>
        <v>51971740699.104446</v>
      </c>
      <c r="G83" s="23">
        <f ca="1">F80-G80+G136+F85</f>
        <v>80311739336.577957</v>
      </c>
      <c r="H83" s="23">
        <f ca="1">G80-H80+H136+G85</f>
        <v>136835341666.56905</v>
      </c>
      <c r="I83" s="22"/>
      <c r="J83" s="11" t="s">
        <v>146</v>
      </c>
      <c r="K83" s="11"/>
      <c r="P83" s="11"/>
    </row>
    <row r="84" spans="1:16" s="10" customFormat="1" x14ac:dyDescent="0.2">
      <c r="A84" s="21" t="s">
        <v>147</v>
      </c>
      <c r="B84" s="22">
        <f t="shared" ref="B84:F84" ca="1" si="24">(C53*$H14)*$H13*(1-$H19)</f>
        <v>1340484644.6390662</v>
      </c>
      <c r="C84" s="99">
        <f>'Tesla Valuation'!C84</f>
        <v>1772071920</v>
      </c>
      <c r="D84" s="22">
        <f ca="1">(E53*$H14)*$H13*(1-$H19)</f>
        <v>2555791995.2771358</v>
      </c>
      <c r="E84" s="22">
        <f t="shared" ca="1" si="24"/>
        <v>3754261957.0833335</v>
      </c>
      <c r="F84" s="22">
        <f t="shared" ca="1" si="24"/>
        <v>5514722195.095871</v>
      </c>
      <c r="G84" s="22">
        <f ca="1">(I53*$H14)*$H13*(1-$H19)</f>
        <v>0</v>
      </c>
      <c r="H84" s="22">
        <f ca="1">(I53*$H14)*$H13*(1-$H19)</f>
        <v>0</v>
      </c>
      <c r="I84" s="22"/>
      <c r="J84" s="11" t="s">
        <v>148</v>
      </c>
      <c r="K84" s="11"/>
      <c r="P84" s="11"/>
    </row>
    <row r="85" spans="1:16" s="10" customFormat="1" x14ac:dyDescent="0.2">
      <c r="A85" s="21" t="s">
        <v>149</v>
      </c>
      <c r="B85" s="22">
        <f t="shared" ref="B85" ca="1" si="25">IF(B83-B84&gt;0,B83-B84,0)</f>
        <v>59515355.360933781</v>
      </c>
      <c r="C85" s="99">
        <f>'Tesla Valuation'!C85</f>
        <v>17611928080</v>
      </c>
      <c r="D85" s="22">
        <f ca="1">IF(D83-D84&gt;0,D83-D84,IF(D83&lt;0,D83,0))</f>
        <v>22969520207.834343</v>
      </c>
      <c r="E85" s="22">
        <f ca="1">IF(E83-E84&gt;0,E83-E84,IF(E83&lt;0,E83,0))</f>
        <v>31683307587.737865</v>
      </c>
      <c r="F85" s="22">
        <f t="shared" ref="F85:H85" ca="1" si="26">IF(F83-F84&gt;0,F83-F84,IF(F83&lt;0,F83,0))</f>
        <v>46457018504.008575</v>
      </c>
      <c r="G85" s="22">
        <f t="shared" ca="1" si="26"/>
        <v>80311739336.577957</v>
      </c>
      <c r="H85" s="22">
        <f t="shared" ca="1" si="26"/>
        <v>136835341666.56905</v>
      </c>
      <c r="I85" s="22"/>
      <c r="J85" s="11" t="s">
        <v>150</v>
      </c>
      <c r="K85" s="11"/>
      <c r="P85" s="11"/>
    </row>
    <row r="86" spans="1:16" s="10" customFormat="1" x14ac:dyDescent="0.2">
      <c r="A86" s="159" t="s">
        <v>151</v>
      </c>
      <c r="B86" s="160"/>
      <c r="C86" s="225"/>
      <c r="D86" s="160"/>
      <c r="E86" s="160"/>
      <c r="F86" s="160"/>
      <c r="G86" s="161"/>
      <c r="H86" s="161"/>
      <c r="I86" s="22"/>
      <c r="J86" s="11"/>
      <c r="K86" s="11"/>
      <c r="L86" s="11"/>
      <c r="M86" s="11"/>
      <c r="N86" s="11"/>
    </row>
    <row r="87" spans="1:16" s="10" customFormat="1" x14ac:dyDescent="0.2">
      <c r="A87" s="21" t="s">
        <v>152</v>
      </c>
      <c r="B87" s="22"/>
      <c r="C87" s="224">
        <f ca="1">D87/2</f>
        <v>1.3980360251375168E-2</v>
      </c>
      <c r="D87" s="162">
        <f t="shared" ref="D87:F87" ca="1" si="27">E87/2</f>
        <v>2.7960720502750336E-2</v>
      </c>
      <c r="E87" s="162">
        <f t="shared" ca="1" si="27"/>
        <v>5.5921441005500672E-2</v>
      </c>
      <c r="F87" s="162">
        <f t="shared" ca="1" si="27"/>
        <v>0.11184288201100134</v>
      </c>
      <c r="G87" s="162">
        <f ca="1">H87/2</f>
        <v>0.22368576402200269</v>
      </c>
      <c r="H87" s="162">
        <f ca="1">H30</f>
        <v>0.44737152804400537</v>
      </c>
      <c r="I87" s="22"/>
      <c r="J87" s="11" t="s">
        <v>144</v>
      </c>
      <c r="K87" s="11"/>
      <c r="P87" s="11"/>
    </row>
    <row r="88" spans="1:16" s="10" customFormat="1" x14ac:dyDescent="0.2">
      <c r="A88" s="21" t="s">
        <v>153</v>
      </c>
      <c r="B88" s="22"/>
      <c r="C88" s="155">
        <f ca="1">C87*(C54*(1-C105))</f>
        <v>6983.8889635744654</v>
      </c>
      <c r="D88" s="63">
        <f t="shared" ref="D88:H88" ca="1" si="28">D87*(D54*(1-D105))</f>
        <v>18122.463332580828</v>
      </c>
      <c r="E88" s="63">
        <f t="shared" ca="1" si="28"/>
        <v>53706.557469626496</v>
      </c>
      <c r="F88" s="63">
        <f t="shared" ca="1" si="28"/>
        <v>157781.60814864357</v>
      </c>
      <c r="G88" s="63">
        <f t="shared" ca="1" si="28"/>
        <v>463538.10489624814</v>
      </c>
      <c r="H88" s="63">
        <f t="shared" ca="1" si="28"/>
        <v>1361803.6804922272</v>
      </c>
      <c r="I88" s="22"/>
      <c r="J88" s="11" t="s">
        <v>154</v>
      </c>
      <c r="K88" s="11"/>
      <c r="P88" s="11"/>
    </row>
    <row r="89" spans="1:16" s="10" customFormat="1" x14ac:dyDescent="0.2">
      <c r="A89" s="21" t="s">
        <v>155</v>
      </c>
      <c r="B89" s="22"/>
      <c r="C89" s="155">
        <f ca="1">C88</f>
        <v>6983.8889635744654</v>
      </c>
      <c r="D89" s="63">
        <f ca="1">C89+D88</f>
        <v>25106.352296155295</v>
      </c>
      <c r="E89" s="63">
        <f t="shared" ref="E89:H89" ca="1" si="29">D89+E88</f>
        <v>78812.909765781791</v>
      </c>
      <c r="F89" s="63">
        <f t="shared" ca="1" si="29"/>
        <v>236594.51791442535</v>
      </c>
      <c r="G89" s="63">
        <f t="shared" ca="1" si="29"/>
        <v>700132.62281067343</v>
      </c>
      <c r="H89" s="63">
        <f t="shared" ca="1" si="29"/>
        <v>2061936.3033029006</v>
      </c>
      <c r="I89" s="22"/>
      <c r="J89" s="11" t="s">
        <v>156</v>
      </c>
      <c r="K89" s="11"/>
      <c r="P89" s="11"/>
    </row>
    <row r="90" spans="1:16" s="10" customFormat="1" x14ac:dyDescent="0.2">
      <c r="A90" s="21" t="s">
        <v>157</v>
      </c>
      <c r="B90" s="22"/>
      <c r="C90" s="155">
        <f ca="1">C89*$H$36</f>
        <v>79524096.198288605</v>
      </c>
      <c r="D90" s="63">
        <f t="shared" ref="D90:H90" ca="1" si="30">D89*$H$36</f>
        <v>285880830.23669755</v>
      </c>
      <c r="E90" s="63">
        <f t="shared" ca="1" si="30"/>
        <v>897426269.31360185</v>
      </c>
      <c r="F90" s="63">
        <f t="shared" ca="1" si="30"/>
        <v>2694052740.6358819</v>
      </c>
      <c r="G90" s="63">
        <f t="shared" ca="1" si="30"/>
        <v>7972265071.5597172</v>
      </c>
      <c r="H90" s="63">
        <f t="shared" ca="1" si="30"/>
        <v>23478841343.817577</v>
      </c>
      <c r="I90" s="22"/>
      <c r="J90" s="11" t="s">
        <v>158</v>
      </c>
      <c r="K90" s="11"/>
      <c r="P90" s="11"/>
    </row>
    <row r="91" spans="1:16" s="10" customFormat="1" x14ac:dyDescent="0.2">
      <c r="A91" s="21" t="s">
        <v>159</v>
      </c>
      <c r="B91" s="22"/>
      <c r="C91" s="155">
        <f ca="1">C110</f>
        <v>0</v>
      </c>
      <c r="D91" s="63">
        <f t="shared" ref="D91:G91" ca="1" si="31">D110</f>
        <v>0</v>
      </c>
      <c r="E91" s="63">
        <f t="shared" ca="1" si="31"/>
        <v>0</v>
      </c>
      <c r="F91" s="63">
        <f t="shared" ca="1" si="31"/>
        <v>0</v>
      </c>
      <c r="G91" s="63">
        <f t="shared" ca="1" si="31"/>
        <v>0</v>
      </c>
      <c r="H91" s="63">
        <f ca="1">H110</f>
        <v>0</v>
      </c>
      <c r="I91" s="22"/>
      <c r="J91" s="11" t="s">
        <v>160</v>
      </c>
      <c r="K91" s="11"/>
      <c r="P91" s="11"/>
    </row>
    <row r="92" spans="1:16" s="10" customFormat="1" x14ac:dyDescent="0.2">
      <c r="A92" s="21" t="s">
        <v>161</v>
      </c>
      <c r="B92" s="22"/>
      <c r="C92" s="238">
        <f ca="1">$H$32</f>
        <v>0.18157407012946011</v>
      </c>
      <c r="D92" s="167">
        <f ca="1">$C$92/$C$58*D58</f>
        <v>0.20998125591562647</v>
      </c>
      <c r="E92" s="167">
        <f ca="1">$C$92/$C$58*E58</f>
        <v>0.20035599889699698</v>
      </c>
      <c r="F92" s="167">
        <f ca="1">$C$92/$C$58*F58</f>
        <v>0.19516543839241038</v>
      </c>
      <c r="G92" s="167">
        <f ca="1">$C$92/$C$58*G58</f>
        <v>0.19389941731672081</v>
      </c>
      <c r="H92" s="167">
        <f ca="1">$C$92/$C$58*H58</f>
        <v>0.19376205208616112</v>
      </c>
      <c r="I92" s="22"/>
      <c r="J92" s="11" t="s">
        <v>162</v>
      </c>
      <c r="K92" s="11"/>
      <c r="P92" s="11"/>
    </row>
    <row r="93" spans="1:16" s="10" customFormat="1" x14ac:dyDescent="0.2">
      <c r="A93" s="21" t="s">
        <v>163</v>
      </c>
      <c r="B93" s="22"/>
      <c r="C93" s="238">
        <f ca="1">C92*(1+$H$33)</f>
        <v>0.22796047125767074</v>
      </c>
      <c r="D93" s="163">
        <f t="shared" ref="D93:H93" ca="1" si="32">D92*(1+$H$33)</f>
        <v>0.26362478970524195</v>
      </c>
      <c r="E93" s="163">
        <f t="shared" ca="1" si="32"/>
        <v>0.25154058558744824</v>
      </c>
      <c r="F93" s="163">
        <f t="shared" ca="1" si="32"/>
        <v>0.2450240019261723</v>
      </c>
      <c r="G93" s="163">
        <f t="shared" ca="1" si="32"/>
        <v>0.24343455272326261</v>
      </c>
      <c r="H93" s="163">
        <f t="shared" ca="1" si="32"/>
        <v>0.24326209504430835</v>
      </c>
      <c r="I93" s="22"/>
      <c r="J93" s="11" t="s">
        <v>164</v>
      </c>
      <c r="K93" s="11"/>
      <c r="P93" s="11"/>
    </row>
    <row r="94" spans="1:16" s="10" customFormat="1" x14ac:dyDescent="0.2">
      <c r="A94" s="21" t="s">
        <v>165</v>
      </c>
      <c r="B94" s="22"/>
      <c r="C94" s="231">
        <f ca="1">C90*C92+C93*C91</f>
        <v>14439513.820089988</v>
      </c>
      <c r="D94" s="23">
        <f t="shared" ref="D94:H94" ca="1" si="33">D90*D92+D93*D91</f>
        <v>60029615.775303751</v>
      </c>
      <c r="E94" s="23">
        <f t="shared" ca="1" si="33"/>
        <v>179804736.62473214</v>
      </c>
      <c r="F94" s="23">
        <f t="shared" ca="1" si="33"/>
        <v>525785984.17847657</v>
      </c>
      <c r="G94" s="23">
        <f t="shared" ca="1" si="33"/>
        <v>1545817552.0698748</v>
      </c>
      <c r="H94" s="23">
        <f t="shared" ca="1" si="33"/>
        <v>4549308479.3834944</v>
      </c>
      <c r="I94" s="22"/>
      <c r="J94" s="11" t="s">
        <v>166</v>
      </c>
      <c r="K94" s="11"/>
      <c r="P94" s="11"/>
    </row>
    <row r="95" spans="1:16" s="10" customFormat="1" x14ac:dyDescent="0.2">
      <c r="A95" s="21" t="s">
        <v>167</v>
      </c>
      <c r="B95" s="22"/>
      <c r="C95" s="224">
        <f ca="1">$H$31</f>
        <v>0.14604580565657529</v>
      </c>
      <c r="D95" s="162">
        <f ca="1">C95</f>
        <v>0.14604580565657529</v>
      </c>
      <c r="E95" s="162">
        <f ca="1">D95</f>
        <v>0.14604580565657529</v>
      </c>
      <c r="F95" s="162">
        <v>1</v>
      </c>
      <c r="G95" s="162">
        <f t="shared" ref="G95:H95" si="34">F95</f>
        <v>1</v>
      </c>
      <c r="H95" s="162">
        <f t="shared" si="34"/>
        <v>1</v>
      </c>
      <c r="I95" s="22"/>
      <c r="J95" s="11" t="s">
        <v>168</v>
      </c>
      <c r="K95" s="11"/>
      <c r="P95" s="11"/>
    </row>
    <row r="96" spans="1:16" s="10" customFormat="1" x14ac:dyDescent="0.2">
      <c r="A96" s="21" t="s">
        <v>169</v>
      </c>
      <c r="B96" s="22"/>
      <c r="C96" s="231">
        <f ca="1">C95*C94</f>
        <v>2108830.4291442954</v>
      </c>
      <c r="D96" s="23">
        <f t="shared" ref="D96:H96" ca="1" si="35">D95*D94</f>
        <v>8767073.599158898</v>
      </c>
      <c r="E96" s="23">
        <f ca="1">E95*E94</f>
        <v>26259727.621227335</v>
      </c>
      <c r="F96" s="23">
        <f t="shared" ca="1" si="35"/>
        <v>525785984.17847657</v>
      </c>
      <c r="G96" s="23">
        <f t="shared" ca="1" si="35"/>
        <v>1545817552.0698748</v>
      </c>
      <c r="H96" s="23">
        <f t="shared" ca="1" si="35"/>
        <v>4549308479.3834944</v>
      </c>
      <c r="I96" s="22"/>
      <c r="J96" s="11" t="s">
        <v>170</v>
      </c>
      <c r="K96" s="11"/>
      <c r="P96" s="11"/>
    </row>
    <row r="97" spans="1:16" s="10" customFormat="1" ht="17" x14ac:dyDescent="0.2">
      <c r="A97" s="21" t="s">
        <v>171</v>
      </c>
      <c r="B97" s="22"/>
      <c r="C97" s="163" t="s">
        <v>172</v>
      </c>
      <c r="D97" s="163" t="s">
        <v>172</v>
      </c>
      <c r="E97" s="163" t="s">
        <v>172</v>
      </c>
      <c r="F97" s="163">
        <f ca="1">$H$34*F92*(1-$H$35)</f>
        <v>0.12567922399945405</v>
      </c>
      <c r="G97" s="163">
        <f ca="1">$H$34*G92*(1-$H$35)*(1-$H$35)</f>
        <v>0.11578017197645468</v>
      </c>
      <c r="H97" s="163">
        <f ca="1">$H$34*H92*(1-$H$35)*(1-$H$35)*(1-$H$35)</f>
        <v>0.10728117436988432</v>
      </c>
      <c r="I97" s="22"/>
      <c r="J97" s="11" t="s">
        <v>173</v>
      </c>
      <c r="K97" s="11"/>
      <c r="P97" s="11"/>
    </row>
    <row r="98" spans="1:16" s="10" customFormat="1" ht="17" x14ac:dyDescent="0.2">
      <c r="A98" s="21" t="s">
        <v>174</v>
      </c>
      <c r="B98" s="22"/>
      <c r="C98" s="238" t="s">
        <v>172</v>
      </c>
      <c r="D98" s="163" t="s">
        <v>172</v>
      </c>
      <c r="E98" s="163" t="s">
        <v>172</v>
      </c>
      <c r="F98" s="163">
        <f ca="1">(F93/F92)*F97</f>
        <v>0.15778626931580528</v>
      </c>
      <c r="G98" s="163">
        <f ca="1">(G93/G92)*G97</f>
        <v>0.14535832427630591</v>
      </c>
      <c r="H98" s="163">
        <f ca="1">(H93/H92)*H97</f>
        <v>0.13468810303695039</v>
      </c>
      <c r="I98" s="22"/>
      <c r="J98" s="11" t="s">
        <v>175</v>
      </c>
      <c r="K98" s="11"/>
      <c r="P98" s="11"/>
    </row>
    <row r="99" spans="1:16" s="10" customFormat="1" x14ac:dyDescent="0.2">
      <c r="A99" s="21" t="s">
        <v>176</v>
      </c>
      <c r="B99" s="22"/>
      <c r="C99" s="231" t="s">
        <v>172</v>
      </c>
      <c r="D99" s="23" t="s">
        <v>172</v>
      </c>
      <c r="E99" s="23" t="s">
        <v>172</v>
      </c>
      <c r="F99" s="23">
        <f t="shared" ref="F99:H99" ca="1" si="36">F97*F90+F91*F98</f>
        <v>338586457.85672009</v>
      </c>
      <c r="G99" s="23">
        <f t="shared" ca="1" si="36"/>
        <v>923030221.02706683</v>
      </c>
      <c r="H99" s="23">
        <f t="shared" ca="1" si="36"/>
        <v>2518837672.2089429</v>
      </c>
      <c r="I99" s="22"/>
      <c r="J99" s="11" t="s">
        <v>177</v>
      </c>
      <c r="K99" s="11"/>
      <c r="P99" s="11"/>
    </row>
    <row r="100" spans="1:16" s="10" customFormat="1" x14ac:dyDescent="0.2">
      <c r="A100" s="21" t="s">
        <v>178</v>
      </c>
      <c r="B100" s="22"/>
      <c r="C100" s="224" t="s">
        <v>172</v>
      </c>
      <c r="D100" s="162" t="s">
        <v>172</v>
      </c>
      <c r="E100" s="162" t="s">
        <v>172</v>
      </c>
      <c r="F100" s="162">
        <f ca="1">IF(F96&gt;0,F99/F96,0)</f>
        <v>0.64396250194031013</v>
      </c>
      <c r="G100" s="162">
        <f ca="1">IF(G96&gt;0,G99/G96,0)</f>
        <v>0.59711459466294348</v>
      </c>
      <c r="H100" s="162">
        <f ca="1">IF(H96&gt;0,H99/H96,0)</f>
        <v>0.55367484610546491</v>
      </c>
      <c r="I100" s="22"/>
      <c r="J100" s="11" t="s">
        <v>179</v>
      </c>
      <c r="K100" s="11"/>
      <c r="P100" s="11"/>
    </row>
    <row r="101" spans="1:16" s="10" customFormat="1" x14ac:dyDescent="0.2">
      <c r="A101" s="21" t="s">
        <v>180</v>
      </c>
      <c r="B101" s="22"/>
      <c r="C101" s="224" t="s">
        <v>172</v>
      </c>
      <c r="D101" s="162" t="s">
        <v>172</v>
      </c>
      <c r="E101" s="162" t="s">
        <v>172</v>
      </c>
      <c r="F101" s="162">
        <f t="shared" ref="F101:G101" ca="1" si="37">1-F100</f>
        <v>0.35603749805968987</v>
      </c>
      <c r="G101" s="162">
        <f t="shared" ca="1" si="37"/>
        <v>0.40288540533705652</v>
      </c>
      <c r="H101" s="162">
        <f ca="1">1-H100</f>
        <v>0.44632515389453509</v>
      </c>
      <c r="I101" s="22"/>
      <c r="J101" s="11" t="s">
        <v>181</v>
      </c>
      <c r="K101" s="11"/>
      <c r="P101" s="11"/>
    </row>
    <row r="102" spans="1:16" s="10" customFormat="1" x14ac:dyDescent="0.2">
      <c r="A102" s="21" t="s">
        <v>182</v>
      </c>
      <c r="B102" s="22"/>
      <c r="C102" s="99">
        <f ca="1">C96</f>
        <v>2108830.4291442954</v>
      </c>
      <c r="D102" s="22">
        <f ca="1">D96</f>
        <v>8767073.599158898</v>
      </c>
      <c r="E102" s="22">
        <f ca="1">E96</f>
        <v>26259727.621227335</v>
      </c>
      <c r="F102" s="22">
        <f ca="1">F101*F96</f>
        <v>187199526.32175648</v>
      </c>
      <c r="G102" s="22">
        <f ca="1">G101*G96</f>
        <v>622787331.04280794</v>
      </c>
      <c r="H102" s="22">
        <f ca="1">H101*H96</f>
        <v>2030470807.1745515</v>
      </c>
      <c r="I102" s="22"/>
      <c r="J102" s="11" t="s">
        <v>183</v>
      </c>
      <c r="K102" s="11"/>
      <c r="P102" s="11"/>
    </row>
    <row r="103" spans="1:16" s="10" customFormat="1" x14ac:dyDescent="0.2">
      <c r="A103" s="33" t="s">
        <v>184</v>
      </c>
      <c r="B103" s="47"/>
      <c r="C103" s="223"/>
      <c r="D103" s="47"/>
      <c r="E103" s="47"/>
      <c r="F103" s="47"/>
      <c r="G103" s="46"/>
      <c r="H103" s="46"/>
      <c r="I103" s="158"/>
      <c r="J103" s="11"/>
      <c r="K103" s="11"/>
      <c r="L103" s="11"/>
    </row>
    <row r="104" spans="1:16" s="10" customFormat="1" x14ac:dyDescent="0.2">
      <c r="A104" s="151" t="s">
        <v>185</v>
      </c>
      <c r="B104" s="152"/>
      <c r="C104" s="222"/>
      <c r="D104" s="152"/>
      <c r="E104" s="152"/>
      <c r="F104" s="152"/>
      <c r="G104" s="153"/>
      <c r="H104" s="153"/>
      <c r="I104" s="55"/>
      <c r="J104" s="11"/>
      <c r="K104" s="11"/>
      <c r="L104" s="11"/>
    </row>
    <row r="105" spans="1:16" s="10" customFormat="1" x14ac:dyDescent="0.2">
      <c r="A105" s="21" t="s">
        <v>365</v>
      </c>
      <c r="C105" s="239">
        <v>0</v>
      </c>
      <c r="D105" s="43">
        <f ca="1">E105/2</f>
        <v>0</v>
      </c>
      <c r="E105" s="43">
        <f ca="1">F105/2</f>
        <v>0</v>
      </c>
      <c r="F105" s="43">
        <f ca="1">G105/2</f>
        <v>0</v>
      </c>
      <c r="G105" s="43">
        <f ca="1">H105/2</f>
        <v>0</v>
      </c>
      <c r="H105" s="203">
        <f ca="1">H15</f>
        <v>0</v>
      </c>
      <c r="I105" s="143"/>
      <c r="J105" s="11" t="s">
        <v>144</v>
      </c>
      <c r="K105" s="11"/>
      <c r="L105" s="11"/>
    </row>
    <row r="106" spans="1:16" s="10" customFormat="1" x14ac:dyDescent="0.2">
      <c r="A106" s="21" t="s">
        <v>186</v>
      </c>
      <c r="B106" s="22"/>
      <c r="C106" s="208"/>
      <c r="D106" s="142"/>
      <c r="E106" s="142">
        <f ca="1">IF(OR($H$15=0,$H$16=0),0,MIN((E116-D116)/(E105*E54+D108),0.25))</f>
        <v>0</v>
      </c>
      <c r="F106" s="142">
        <f ca="1">IF(OR($H$15=0,$H$16=0),0,MIN((F116-E116)/(F105*F54+E108),0.5))</f>
        <v>0</v>
      </c>
      <c r="G106" s="142">
        <f ca="1">IF(OR($H$15=0,$H$16=0),0,MIN((G116-F116)/(G105*G54+F108),0.75))</f>
        <v>0</v>
      </c>
      <c r="H106" s="142">
        <f ca="1">IF(OR($H$15=0,$H$16=0),0,MIN((H116-G116)/(H105*H54+G108),1))</f>
        <v>0</v>
      </c>
      <c r="I106" s="142"/>
      <c r="J106" s="11" t="s">
        <v>187</v>
      </c>
      <c r="K106" s="11"/>
      <c r="L106" s="11" t="s">
        <v>328</v>
      </c>
    </row>
    <row r="107" spans="1:16" s="10" customFormat="1" x14ac:dyDescent="0.2">
      <c r="A107" s="21" t="s">
        <v>188</v>
      </c>
      <c r="B107" s="22"/>
      <c r="C107" s="155">
        <f>IF(C105=0,0,ROUND((C105*C54)-(C106*C105*C54+C106*B108),0))</f>
        <v>0</v>
      </c>
      <c r="D107" s="63">
        <f t="shared" ref="D107" ca="1" si="38">IF(D105=0,0,ROUND((D105*D54)-(D106*D105*D54+D106*C108),0))</f>
        <v>0</v>
      </c>
      <c r="E107" s="63">
        <f ca="1">IF(E105=0,0,ROUND((E105*E54)-(E106*E105*E54+E106*D108),0))</f>
        <v>0</v>
      </c>
      <c r="F107" s="63">
        <f t="shared" ref="F107:G107" ca="1" si="39">IF(F105=0,0,ROUND((F105*F54)-(F106*F105*F54+F106*E108),0))</f>
        <v>0</v>
      </c>
      <c r="G107" s="63">
        <f t="shared" ca="1" si="39"/>
        <v>0</v>
      </c>
      <c r="H107" s="63">
        <f ca="1">IF(H105=0,0,ROUND((H105*H54)-(H106*H105*H54+H106*G108),0))</f>
        <v>0</v>
      </c>
      <c r="I107" s="63"/>
      <c r="J107" s="11" t="s">
        <v>189</v>
      </c>
      <c r="K107" s="11"/>
      <c r="L107" s="11" t="s">
        <v>189</v>
      </c>
    </row>
    <row r="108" spans="1:16" s="10" customFormat="1" x14ac:dyDescent="0.2">
      <c r="A108" s="21" t="s">
        <v>190</v>
      </c>
      <c r="B108" s="22"/>
      <c r="C108" s="155">
        <f>C107</f>
        <v>0</v>
      </c>
      <c r="D108" s="63">
        <f ca="1">C107+D107</f>
        <v>0</v>
      </c>
      <c r="E108" s="63">
        <f ca="1">D107+E107+C107</f>
        <v>0</v>
      </c>
      <c r="F108" s="63">
        <f ca="1">E107+F107+D107+C107</f>
        <v>0</v>
      </c>
      <c r="G108" s="63">
        <f ca="1">F107+G107+E107+D107+C107</f>
        <v>0</v>
      </c>
      <c r="H108" s="63">
        <f ca="1">G107+H107+F107+E107+D107</f>
        <v>0</v>
      </c>
      <c r="I108" s="63"/>
      <c r="J108" s="11" t="s">
        <v>191</v>
      </c>
      <c r="K108" s="11"/>
      <c r="L108" s="11"/>
    </row>
    <row r="109" spans="1:16" s="10" customFormat="1" x14ac:dyDescent="0.2">
      <c r="A109" s="21" t="s">
        <v>329</v>
      </c>
      <c r="B109" s="22"/>
      <c r="C109" s="155">
        <f ca="1">$H$38</f>
        <v>37340.907793507402</v>
      </c>
      <c r="D109" s="63">
        <f t="shared" ref="D109:G109" ca="1" si="40">$H$38</f>
        <v>37340.907793507402</v>
      </c>
      <c r="E109" s="63">
        <f t="shared" ca="1" si="40"/>
        <v>37340.907793507402</v>
      </c>
      <c r="F109" s="63">
        <f t="shared" ca="1" si="40"/>
        <v>37340.907793507402</v>
      </c>
      <c r="G109" s="63">
        <f t="shared" ca="1" si="40"/>
        <v>37340.907793507402</v>
      </c>
      <c r="H109" s="63">
        <f ca="1">$H$38</f>
        <v>37340.907793507402</v>
      </c>
      <c r="I109" s="63"/>
      <c r="J109" s="11" t="s">
        <v>144</v>
      </c>
      <c r="K109" s="11"/>
      <c r="L109" s="11"/>
    </row>
    <row r="110" spans="1:16" s="10" customFormat="1" x14ac:dyDescent="0.2">
      <c r="A110" s="21" t="s">
        <v>193</v>
      </c>
      <c r="B110" s="22"/>
      <c r="C110" s="155">
        <f ca="1">C109*C108</f>
        <v>0</v>
      </c>
      <c r="D110" s="63">
        <f t="shared" ref="D110:G110" ca="1" si="41">D109*D108</f>
        <v>0</v>
      </c>
      <c r="E110" s="63">
        <f t="shared" ca="1" si="41"/>
        <v>0</v>
      </c>
      <c r="F110" s="63">
        <f t="shared" ca="1" si="41"/>
        <v>0</v>
      </c>
      <c r="G110" s="63">
        <f t="shared" ca="1" si="41"/>
        <v>0</v>
      </c>
      <c r="H110" s="63">
        <f ca="1">H109*H108</f>
        <v>0</v>
      </c>
      <c r="I110" s="63"/>
      <c r="J110" s="11" t="s">
        <v>194</v>
      </c>
      <c r="K110" s="11"/>
      <c r="L110" s="11"/>
    </row>
    <row r="111" spans="1:16" s="10" customFormat="1" x14ac:dyDescent="0.2">
      <c r="A111" s="21" t="s">
        <v>195</v>
      </c>
      <c r="B111" s="22"/>
      <c r="C111" s="208">
        <v>0.2</v>
      </c>
      <c r="D111" s="142">
        <v>0.25</v>
      </c>
      <c r="E111" s="142">
        <f ca="1">$H$39</f>
        <v>0.25537953867447577</v>
      </c>
      <c r="F111" s="142">
        <f t="shared" ref="F111:G111" ca="1" si="42">$H$39</f>
        <v>0.25537953867447577</v>
      </c>
      <c r="G111" s="142">
        <f t="shared" ca="1" si="42"/>
        <v>0.25537953867447577</v>
      </c>
      <c r="H111" s="142">
        <f ca="1">$H$39</f>
        <v>0.25537953867447577</v>
      </c>
      <c r="I111" s="142"/>
      <c r="J111" s="145" t="s">
        <v>196</v>
      </c>
      <c r="K111" s="11" t="s">
        <v>197</v>
      </c>
      <c r="L111" s="145" t="s">
        <v>330</v>
      </c>
    </row>
    <row r="112" spans="1:16" s="10" customFormat="1" x14ac:dyDescent="0.2">
      <c r="A112" s="151" t="s">
        <v>198</v>
      </c>
      <c r="B112" s="152"/>
      <c r="C112" s="222"/>
      <c r="D112" s="152"/>
      <c r="E112" s="152"/>
      <c r="F112" s="152"/>
      <c r="G112" s="153"/>
      <c r="H112" s="153"/>
      <c r="I112" s="55"/>
      <c r="J112" s="11"/>
      <c r="K112" s="11"/>
      <c r="L112" s="11"/>
    </row>
    <row r="113" spans="1:16" s="10" customFormat="1" x14ac:dyDescent="0.2">
      <c r="A113" s="21" t="s">
        <v>199</v>
      </c>
      <c r="B113" s="45">
        <f t="shared" ref="B113:H113" si="43">B56-200000</f>
        <v>600000</v>
      </c>
      <c r="C113" s="221">
        <f>'Tesla Valuation'!C113</f>
        <v>1099550</v>
      </c>
      <c r="D113" s="45">
        <f t="shared" ca="1" si="43"/>
        <v>1747690.0695950673</v>
      </c>
      <c r="E113" s="45">
        <f t="shared" ca="1" si="43"/>
        <v>2708083.0155555205</v>
      </c>
      <c r="F113" s="45">
        <f t="shared" ca="1" si="43"/>
        <v>4118826.4201570172</v>
      </c>
      <c r="G113" s="45">
        <f t="shared" ca="1" si="43"/>
        <v>6191100.0264945785</v>
      </c>
      <c r="H113" s="45">
        <f t="shared" ca="1" si="43"/>
        <v>9235110.6421148777</v>
      </c>
      <c r="I113" s="45"/>
      <c r="J113" s="11" t="s">
        <v>200</v>
      </c>
      <c r="K113" s="11"/>
      <c r="L113" s="11" t="s">
        <v>200</v>
      </c>
    </row>
    <row r="114" spans="1:16" s="10" customFormat="1" x14ac:dyDescent="0.2">
      <c r="A114" s="21" t="s">
        <v>79</v>
      </c>
      <c r="B114" s="35">
        <f t="shared" ref="B114:E114" ca="1" si="44">C114</f>
        <v>0.20614730804885933</v>
      </c>
      <c r="C114" s="220">
        <f ca="1">D114</f>
        <v>0.20614730804885933</v>
      </c>
      <c r="D114" s="35">
        <f t="shared" ca="1" si="44"/>
        <v>0.20614730804885933</v>
      </c>
      <c r="E114" s="35">
        <f t="shared" ca="1" si="44"/>
        <v>0.20614730804885933</v>
      </c>
      <c r="F114" s="35">
        <f ca="1">G114</f>
        <v>0.20614730804885933</v>
      </c>
      <c r="G114" s="35">
        <f ca="1">H114</f>
        <v>0.20614730804885933</v>
      </c>
      <c r="H114" s="35">
        <f ca="1">H44</f>
        <v>0.20614730804885933</v>
      </c>
      <c r="I114" s="35"/>
      <c r="J114" s="172" t="s">
        <v>201</v>
      </c>
      <c r="K114" s="172"/>
      <c r="L114" s="11" t="s">
        <v>144</v>
      </c>
    </row>
    <row r="115" spans="1:16" s="10" customFormat="1" x14ac:dyDescent="0.2">
      <c r="A115" s="21" t="s">
        <v>202</v>
      </c>
      <c r="B115" s="42"/>
      <c r="C115" s="219"/>
      <c r="D115" s="43"/>
      <c r="E115" s="43">
        <f ca="1">F115/3</f>
        <v>0</v>
      </c>
      <c r="F115" s="43">
        <f ca="1">G115/3</f>
        <v>0</v>
      </c>
      <c r="G115" s="43">
        <f ca="1">H115/3</f>
        <v>0</v>
      </c>
      <c r="H115" s="35">
        <f ca="1">H16</f>
        <v>0</v>
      </c>
      <c r="I115" s="35"/>
      <c r="J115" s="11" t="s">
        <v>203</v>
      </c>
      <c r="K115" s="11"/>
      <c r="L115" s="11" t="s">
        <v>331</v>
      </c>
    </row>
    <row r="116" spans="1:16" s="10" customFormat="1" x14ac:dyDescent="0.2">
      <c r="A116" s="21" t="s">
        <v>204</v>
      </c>
      <c r="B116" s="42"/>
      <c r="C116" s="219"/>
      <c r="D116" s="45"/>
      <c r="E116" s="45">
        <f ca="1">E115*E113</f>
        <v>0</v>
      </c>
      <c r="F116" s="45">
        <f ca="1">F115*F113</f>
        <v>0</v>
      </c>
      <c r="G116" s="45">
        <f ca="1">G115*G113</f>
        <v>0</v>
      </c>
      <c r="H116" s="45">
        <f ca="1">H115*H113</f>
        <v>0</v>
      </c>
      <c r="I116" s="45"/>
      <c r="J116" s="11" t="s">
        <v>205</v>
      </c>
      <c r="K116" s="11"/>
      <c r="L116" s="11"/>
    </row>
    <row r="117" spans="1:16" s="10" customFormat="1" x14ac:dyDescent="0.2">
      <c r="A117" s="21" t="s">
        <v>206</v>
      </c>
      <c r="B117" s="42">
        <f t="shared" ref="B117:G117" si="45">C117</f>
        <v>0</v>
      </c>
      <c r="C117" s="219"/>
      <c r="D117" s="42"/>
      <c r="E117" s="42">
        <f t="shared" ca="1" si="45"/>
        <v>97675.806751606448</v>
      </c>
      <c r="F117" s="42">
        <f t="shared" ca="1" si="45"/>
        <v>97675.806751606448</v>
      </c>
      <c r="G117" s="44">
        <f t="shared" ca="1" si="45"/>
        <v>97675.806751606448</v>
      </c>
      <c r="H117" s="44">
        <f ca="1">$H$41</f>
        <v>97675.806751606448</v>
      </c>
      <c r="I117" s="44"/>
      <c r="J117" s="11" t="s">
        <v>144</v>
      </c>
      <c r="K117" s="11"/>
      <c r="L117" s="11" t="s">
        <v>144</v>
      </c>
    </row>
    <row r="118" spans="1:16" s="10" customFormat="1" x14ac:dyDescent="0.2">
      <c r="A118" s="21" t="s">
        <v>207</v>
      </c>
      <c r="B118" s="42"/>
      <c r="C118" s="218"/>
      <c r="D118" s="41"/>
      <c r="E118" s="41">
        <f t="shared" ref="E118:H118" ca="1" si="46">E115*E117*E113</f>
        <v>0</v>
      </c>
      <c r="F118" s="41">
        <f t="shared" ca="1" si="46"/>
        <v>0</v>
      </c>
      <c r="G118" s="41">
        <f ca="1">G115*G117*G113</f>
        <v>0</v>
      </c>
      <c r="H118" s="41">
        <f t="shared" ca="1" si="46"/>
        <v>0</v>
      </c>
      <c r="I118" s="41"/>
      <c r="J118" s="11" t="s">
        <v>208</v>
      </c>
      <c r="K118" s="11"/>
      <c r="L118" s="11" t="s">
        <v>208</v>
      </c>
    </row>
    <row r="119" spans="1:16" s="10" customFormat="1" x14ac:dyDescent="0.2">
      <c r="A119" s="21" t="s">
        <v>209</v>
      </c>
      <c r="B119" s="36"/>
      <c r="C119" s="39"/>
      <c r="D119" s="39"/>
      <c r="E119" s="39">
        <f t="shared" ref="D119:F120" ca="1" si="47">F119</f>
        <v>0.60735172303134544</v>
      </c>
      <c r="F119" s="39">
        <f t="shared" ca="1" si="47"/>
        <v>0.60735172303134544</v>
      </c>
      <c r="G119" s="38">
        <f ca="1">H119</f>
        <v>0.60735172303134544</v>
      </c>
      <c r="H119" s="38">
        <f ca="1">H42</f>
        <v>0.60735172303134544</v>
      </c>
      <c r="I119" s="38"/>
      <c r="J119" s="11" t="s">
        <v>144</v>
      </c>
      <c r="K119" s="11"/>
      <c r="L119" s="11" t="s">
        <v>144</v>
      </c>
    </row>
    <row r="120" spans="1:16" s="10" customFormat="1" x14ac:dyDescent="0.2">
      <c r="A120" s="21" t="s">
        <v>210</v>
      </c>
      <c r="B120" s="36"/>
      <c r="C120" s="39"/>
      <c r="D120" s="39"/>
      <c r="E120" s="39">
        <f t="shared" ca="1" si="47"/>
        <v>0.05</v>
      </c>
      <c r="F120" s="39">
        <f t="shared" ca="1" si="47"/>
        <v>0.05</v>
      </c>
      <c r="G120" s="38">
        <f ca="1">H120</f>
        <v>0.05</v>
      </c>
      <c r="H120" s="38">
        <f ca="1">H43</f>
        <v>0.05</v>
      </c>
      <c r="I120" s="38"/>
      <c r="J120" s="11" t="s">
        <v>144</v>
      </c>
      <c r="K120" s="11"/>
      <c r="L120" s="11" t="s">
        <v>144</v>
      </c>
    </row>
    <row r="121" spans="1:16" s="10" customFormat="1" x14ac:dyDescent="0.2">
      <c r="A121" s="151" t="s">
        <v>211</v>
      </c>
      <c r="B121" s="152"/>
      <c r="C121" s="222"/>
      <c r="D121" s="152"/>
      <c r="E121" s="152"/>
      <c r="F121" s="152"/>
      <c r="G121" s="153"/>
      <c r="H121" s="153"/>
      <c r="I121" s="55"/>
      <c r="J121" s="11"/>
      <c r="K121" s="11"/>
      <c r="L121" s="11"/>
    </row>
    <row r="122" spans="1:16" s="10" customFormat="1" x14ac:dyDescent="0.2">
      <c r="A122" s="61" t="s">
        <v>212</v>
      </c>
      <c r="B122" s="154"/>
      <c r="C122" s="217">
        <f ca="1">C118+C110</f>
        <v>0</v>
      </c>
      <c r="D122" s="154">
        <f t="shared" ref="D122:F122" ca="1" si="48">D118+D110</f>
        <v>0</v>
      </c>
      <c r="E122" s="154">
        <f t="shared" ca="1" si="48"/>
        <v>0</v>
      </c>
      <c r="F122" s="154">
        <f t="shared" ca="1" si="48"/>
        <v>0</v>
      </c>
      <c r="G122" s="154">
        <f ca="1">G118+G110</f>
        <v>0</v>
      </c>
      <c r="H122" s="154">
        <f ca="1">H118+H110</f>
        <v>0</v>
      </c>
      <c r="I122" s="154"/>
      <c r="J122" s="11" t="s">
        <v>213</v>
      </c>
      <c r="K122" s="11"/>
      <c r="L122" s="11"/>
    </row>
    <row r="123" spans="1:16" s="10" customFormat="1" x14ac:dyDescent="0.2">
      <c r="A123" s="21" t="s">
        <v>214</v>
      </c>
      <c r="B123" s="22"/>
      <c r="C123" s="216" cm="1">
        <f t="array" aca="1" ref="C123" ca="1">IFERROR((INDEX('Monte Carlo ASP Tables'!$D$17:$D$23,MATCH(C122/1000000000,'Monte Carlo ASP Tables'!$C$17:$C$23))*(INDEX('Monte Carlo ASP Tables'!$C$17:$C$23,MATCH(C122/1000000000,'Monte Carlo ASP Tables'!$C$17:$C$23)))+(C122/1000000000-INDEX('Monte Carlo ASP Tables'!$C$17:$C$23,MATCH(C122/1000000000,'Monte Carlo ASP Tables'!$C$17:$C$23)))*INDEX('Monte Carlo ASP Tables'!$A$17:$A$23,MATCH(C122/1000000000,'Monte Carlo ASP Tables'!$C$17:$C$23)+1))/(C122/1000000000),'Monte Carlo ASP Tables'!$A$17)</f>
        <v>4</v>
      </c>
      <c r="D123" s="144" cm="1">
        <f t="array" aca="1" ref="D123" ca="1">IFERROR((INDEX('Monte Carlo ASP Tables'!$D$17:$D$23,MATCH(D122/1000000000,'Monte Carlo ASP Tables'!$C$17:$C$23))*(INDEX('Monte Carlo ASP Tables'!$C$17:$C$23,MATCH(D122/1000000000,'Monte Carlo ASP Tables'!$C$17:$C$23)))+(D122/1000000000-INDEX('Monte Carlo ASP Tables'!$C$17:$C$23,MATCH(D122/1000000000,'Monte Carlo ASP Tables'!$C$17:$C$23)))*INDEX('Monte Carlo ASP Tables'!$A$17:$A$23,MATCH(D122/1000000000,'Monte Carlo ASP Tables'!$C$17:$C$23)+1))/(D122/1000000000),'Monte Carlo ASP Tables'!$A$17)</f>
        <v>4</v>
      </c>
      <c r="E123" s="144" cm="1">
        <f t="array" aca="1" ref="E123" ca="1">IFERROR((INDEX('Monte Carlo ASP Tables'!$D$17:$D$23,MATCH(E122/1000000000,'Monte Carlo ASP Tables'!$C$17:$C$23))*(INDEX('Monte Carlo ASP Tables'!$C$17:$C$23,MATCH(E122/1000000000,'Monte Carlo ASP Tables'!$C$17:$C$23)))+(E122/1000000000-INDEX('Monte Carlo ASP Tables'!$C$17:$C$23,MATCH(E122/1000000000,'Monte Carlo ASP Tables'!$C$17:$C$23)))*INDEX('Monte Carlo ASP Tables'!$A$17:$A$23,MATCH(E122/1000000000,'Monte Carlo ASP Tables'!$C$17:$C$23)+1))/(E122/1000000000),'Monte Carlo ASP Tables'!$A$17)</f>
        <v>4</v>
      </c>
      <c r="F123" s="144" cm="1">
        <f t="array" aca="1" ref="F123" ca="1">IFERROR((INDEX('Monte Carlo ASP Tables'!$D$17:$D$23,MATCH(F122/1000000000,'Monte Carlo ASP Tables'!$C$17:$C$23))*(INDEX('Monte Carlo ASP Tables'!$C$17:$C$23,MATCH(F122/1000000000,'Monte Carlo ASP Tables'!$C$17:$C$23)))+(F122/1000000000-INDEX('Monte Carlo ASP Tables'!$C$17:$C$23,MATCH(F122/1000000000,'Monte Carlo ASP Tables'!$C$17:$C$23)))*INDEX('Monte Carlo ASP Tables'!$A$17:$A$23,MATCH(F122/1000000000,'Monte Carlo ASP Tables'!$C$17:$C$23)+1))/(F122/1000000000),'Monte Carlo ASP Tables'!$A$17)</f>
        <v>4</v>
      </c>
      <c r="G123" s="144" cm="1">
        <f t="array" aca="1" ref="G123" ca="1">IFERROR((INDEX('Monte Carlo ASP Tables'!$D$17:$D$23,MATCH(G122/1000000000,'Monte Carlo ASP Tables'!$C$17:$C$23))*(INDEX('Monte Carlo ASP Tables'!$C$17:$C$23,MATCH(G122/1000000000,'Monte Carlo ASP Tables'!$C$17:$C$23)))+(G122/1000000000-INDEX('Monte Carlo ASP Tables'!$C$17:$C$23,MATCH(G122/1000000000,'Monte Carlo ASP Tables'!$C$17:$C$23)))*INDEX('Monte Carlo ASP Tables'!$A$17:$A$23,MATCH(G122/1000000000,'Monte Carlo ASP Tables'!$C$17:$C$23)+1))/(G122/1000000000),'Monte Carlo ASP Tables'!$A$17)</f>
        <v>4</v>
      </c>
      <c r="H123" s="144" cm="1">
        <f t="array" aca="1" ref="H123" ca="1">IFERROR((INDEX('Monte Carlo ASP Tables'!$D$17:$D$23,MATCH(H122/1000000000,'Monte Carlo ASP Tables'!$C$17:$C$23))*(INDEX('Monte Carlo ASP Tables'!$C$17:$C$23,MATCH(H122/1000000000,'Monte Carlo ASP Tables'!$C$17:$C$23)))+(H122/1000000000-INDEX('Monte Carlo ASP Tables'!$C$17:$C$23,MATCH(H122/1000000000,'Monte Carlo ASP Tables'!$C$17:$C$23)))*INDEX('Monte Carlo ASP Tables'!$A$17:$A$23,MATCH(H122/1000000000,'Monte Carlo ASP Tables'!$C$17:$C$23)+1))/(H122/1000000000),'Monte Carlo ASP Tables'!$A$17)</f>
        <v>4</v>
      </c>
      <c r="I123" s="144"/>
      <c r="J123" s="11" t="s">
        <v>215</v>
      </c>
      <c r="K123" s="11"/>
      <c r="L123" s="11"/>
    </row>
    <row r="124" spans="1:16" ht="17" x14ac:dyDescent="0.2">
      <c r="A124" s="8" t="s">
        <v>216</v>
      </c>
      <c r="C124" s="215">
        <f ca="1">C123*C122</f>
        <v>0</v>
      </c>
      <c r="D124" s="40">
        <f t="shared" ref="D124:F124" ca="1" si="49">D123*D122</f>
        <v>0</v>
      </c>
      <c r="E124" s="40">
        <f t="shared" ca="1" si="49"/>
        <v>0</v>
      </c>
      <c r="F124" s="40">
        <f t="shared" ca="1" si="49"/>
        <v>0</v>
      </c>
      <c r="G124" s="40">
        <f ca="1">G123*G122</f>
        <v>0</v>
      </c>
      <c r="H124" s="40">
        <f t="shared" ref="H124" ca="1" si="50">H123*H122</f>
        <v>0</v>
      </c>
      <c r="I124" s="40"/>
      <c r="J124" s="9" t="s">
        <v>217</v>
      </c>
      <c r="L124" s="9"/>
      <c r="P124" s="8"/>
    </row>
    <row r="125" spans="1:16" s="10" customFormat="1" x14ac:dyDescent="0.2">
      <c r="A125" s="21" t="s">
        <v>218</v>
      </c>
      <c r="B125" s="22"/>
      <c r="C125" s="99">
        <f ca="1">C123*(C111*C110+C118*(C114*C120+C119*(1-C114)))</f>
        <v>0</v>
      </c>
      <c r="D125" s="22">
        <f ca="1">D123*(D111*D110+D118*(D114*D120+D119*(1-D114)))</f>
        <v>0</v>
      </c>
      <c r="E125" s="22">
        <f t="shared" ref="E125:F125" ca="1" si="51">E123*(E111*E110+E118*(E114*E120+E119*(1-E114)))</f>
        <v>0</v>
      </c>
      <c r="F125" s="22">
        <f t="shared" ca="1" si="51"/>
        <v>0</v>
      </c>
      <c r="G125" s="22">
        <f ca="1">G123*(G111*G110+G118*(G114*G120+G119*(1-G114)))</f>
        <v>0</v>
      </c>
      <c r="H125" s="22">
        <f ca="1">H123*(H111*H110+H118*(H114*H120+H119*(1-H114)))</f>
        <v>0</v>
      </c>
      <c r="I125" s="22"/>
      <c r="J125" s="205" t="s">
        <v>219</v>
      </c>
      <c r="K125" s="11"/>
      <c r="L125" s="37"/>
    </row>
    <row r="126" spans="1:16" s="10" customFormat="1" x14ac:dyDescent="0.2">
      <c r="A126" s="21" t="s">
        <v>220</v>
      </c>
      <c r="B126" s="22"/>
      <c r="C126" s="208">
        <f ca="1">D126</f>
        <v>0.34076337049761707</v>
      </c>
      <c r="D126" s="142">
        <f ca="1">E126</f>
        <v>0.34076337049761707</v>
      </c>
      <c r="E126" s="142">
        <f ca="1">F126</f>
        <v>0.34076337049761707</v>
      </c>
      <c r="F126" s="142">
        <f ca="1">G126</f>
        <v>0.34076337049761707</v>
      </c>
      <c r="G126" s="142">
        <f ca="1">H126</f>
        <v>0.34076337049761707</v>
      </c>
      <c r="H126" s="142">
        <f ca="1">$H$48</f>
        <v>0.34076337049761707</v>
      </c>
      <c r="I126" s="142"/>
      <c r="J126" s="11" t="s">
        <v>144</v>
      </c>
      <c r="K126" s="11"/>
      <c r="L126" s="11"/>
    </row>
    <row r="127" spans="1:16" s="10" customFormat="1" x14ac:dyDescent="0.2">
      <c r="A127" s="21" t="s">
        <v>221</v>
      </c>
      <c r="B127" s="22"/>
      <c r="C127" s="99">
        <f ca="1">C126*C125</f>
        <v>0</v>
      </c>
      <c r="D127" s="22">
        <f t="shared" ref="D127:H127" ca="1" si="52">D126*D125</f>
        <v>0</v>
      </c>
      <c r="E127" s="22">
        <f t="shared" ca="1" si="52"/>
        <v>0</v>
      </c>
      <c r="F127" s="22">
        <f t="shared" ca="1" si="52"/>
        <v>0</v>
      </c>
      <c r="G127" s="22">
        <f t="shared" ca="1" si="52"/>
        <v>0</v>
      </c>
      <c r="H127" s="22">
        <f t="shared" ca="1" si="52"/>
        <v>0</v>
      </c>
      <c r="I127" s="22"/>
      <c r="J127" s="11" t="s">
        <v>222</v>
      </c>
      <c r="K127" s="11"/>
      <c r="L127" s="11"/>
    </row>
    <row r="128" spans="1:16" s="10" customFormat="1" x14ac:dyDescent="0.2">
      <c r="A128" s="21" t="s">
        <v>223</v>
      </c>
      <c r="B128" s="22"/>
      <c r="C128" s="99">
        <f ca="1">C127*(1-$H$27-$H$28)</f>
        <v>0</v>
      </c>
      <c r="D128" s="22">
        <f t="shared" ref="D128:H128" ca="1" si="53">D127*(1-$H$27-$H$28)</f>
        <v>0</v>
      </c>
      <c r="E128" s="22">
        <f t="shared" ca="1" si="53"/>
        <v>0</v>
      </c>
      <c r="F128" s="22">
        <f t="shared" ca="1" si="53"/>
        <v>0</v>
      </c>
      <c r="G128" s="22">
        <f t="shared" ca="1" si="53"/>
        <v>0</v>
      </c>
      <c r="H128" s="22">
        <f t="shared" ca="1" si="53"/>
        <v>0</v>
      </c>
      <c r="I128" s="22"/>
      <c r="J128" s="11" t="s">
        <v>224</v>
      </c>
      <c r="K128" s="11"/>
      <c r="L128" s="11"/>
    </row>
    <row r="129" spans="1:16" s="10" customFormat="1" x14ac:dyDescent="0.2">
      <c r="A129" s="33" t="s">
        <v>225</v>
      </c>
      <c r="B129" s="32"/>
      <c r="C129" s="214"/>
      <c r="D129" s="32"/>
      <c r="E129" s="32"/>
      <c r="F129" s="32"/>
      <c r="G129" s="32"/>
      <c r="H129" s="32"/>
      <c r="I129" s="34"/>
      <c r="J129" s="11"/>
      <c r="K129" s="11"/>
      <c r="P129" s="11"/>
    </row>
    <row r="130" spans="1:16" s="10" customFormat="1" ht="17" x14ac:dyDescent="0.2">
      <c r="A130" s="27" t="s">
        <v>226</v>
      </c>
      <c r="B130" s="22">
        <f t="shared" ref="B130:H130" si="54">B59+B125+B96</f>
        <v>20821000000</v>
      </c>
      <c r="C130" s="99">
        <f>'Tesla Valuation'!C130</f>
        <v>31536000000</v>
      </c>
      <c r="D130" s="22">
        <f t="shared" ca="1" si="54"/>
        <v>37734558549.714325</v>
      </c>
      <c r="E130" s="22">
        <f t="shared" ca="1" si="54"/>
        <v>53364695022.005692</v>
      </c>
      <c r="F130" s="22">
        <f t="shared" ca="1" si="54"/>
        <v>76846056241.505402</v>
      </c>
      <c r="G130" s="22">
        <f t="shared" ca="1" si="54"/>
        <v>112927188501.40819</v>
      </c>
      <c r="H130" s="22">
        <f t="shared" ca="1" si="54"/>
        <v>168044072028.02051</v>
      </c>
      <c r="I130" s="22"/>
      <c r="J130" s="11" t="s">
        <v>332</v>
      </c>
      <c r="K130" s="11"/>
      <c r="P130" s="11"/>
    </row>
    <row r="131" spans="1:16" s="10" customFormat="1" ht="17" x14ac:dyDescent="0.2">
      <c r="A131" s="27" t="s">
        <v>228</v>
      </c>
      <c r="B131" s="22">
        <f t="shared" ref="B131:G131" si="55">B71+B127+B102</f>
        <v>883430000</v>
      </c>
      <c r="C131" s="99">
        <f>'Tesla Valuation'!C131</f>
        <v>1994000000</v>
      </c>
      <c r="D131" s="22">
        <f ca="1">D71+D127+D102</f>
        <v>8373767538.4567575</v>
      </c>
      <c r="E131" s="22">
        <f t="shared" ca="1" si="55"/>
        <v>13673732745.197977</v>
      </c>
      <c r="F131" s="22">
        <f t="shared" ca="1" si="55"/>
        <v>22871387594.081539</v>
      </c>
      <c r="G131" s="22">
        <f t="shared" ca="1" si="55"/>
        <v>38980466934.8657</v>
      </c>
      <c r="H131" s="22">
        <f ca="1">H71+H127+H102</f>
        <v>67316568806.642845</v>
      </c>
      <c r="I131" s="22"/>
      <c r="J131" s="11" t="s">
        <v>333</v>
      </c>
      <c r="K131" s="11"/>
      <c r="P131" s="11"/>
    </row>
    <row r="132" spans="1:16" s="10" customFormat="1" ht="17" x14ac:dyDescent="0.2">
      <c r="A132" s="27" t="s">
        <v>230</v>
      </c>
      <c r="B132" s="22">
        <f t="shared" ref="B132" si="56">B127+B71+B75</f>
        <v>2583430000</v>
      </c>
      <c r="C132" s="99">
        <f>'Tesla Valuation'!C132</f>
        <v>4316000000</v>
      </c>
      <c r="D132" s="22">
        <f ca="1">D131+D75</f>
        <v>10344232694.300863</v>
      </c>
      <c r="E132" s="22">
        <f ca="1">E131+E75</f>
        <v>16167313765.296684</v>
      </c>
      <c r="F132" s="22">
        <f ca="1">F131+F75</f>
        <v>26133385602.709419</v>
      </c>
      <c r="G132" s="22">
        <f ca="1">G131+G75</f>
        <v>43371210425.341286</v>
      </c>
      <c r="H132" s="22">
        <f ca="1">H131+H75</f>
        <v>71707312297.118439</v>
      </c>
      <c r="I132" s="22"/>
      <c r="J132" s="11" t="s">
        <v>334</v>
      </c>
      <c r="K132" s="11"/>
      <c r="P132" s="11"/>
    </row>
    <row r="133" spans="1:16" s="10" customFormat="1" ht="17" x14ac:dyDescent="0.2">
      <c r="A133" s="27" t="s">
        <v>232</v>
      </c>
      <c r="B133" s="22"/>
      <c r="C133" s="213">
        <f>'Tesla Valuation'!C133</f>
        <v>2.2140871177015757</v>
      </c>
      <c r="D133" s="31">
        <f t="shared" ref="D133:H133" ca="1" si="57">D81/D132</f>
        <v>1.1420842624379115</v>
      </c>
      <c r="E133" s="30">
        <f t="shared" ca="1" si="57"/>
        <v>0.93216424709629753</v>
      </c>
      <c r="F133" s="30">
        <f t="shared" ca="1" si="57"/>
        <v>0.75972921180440744</v>
      </c>
      <c r="G133" s="30">
        <f t="shared" ca="1" si="57"/>
        <v>0.61979341715349956</v>
      </c>
      <c r="H133" s="30">
        <f t="shared" ca="1" si="57"/>
        <v>0.37487377304317093</v>
      </c>
      <c r="I133" s="30"/>
      <c r="J133" s="172" t="s">
        <v>233</v>
      </c>
      <c r="K133" s="11"/>
      <c r="P133" s="11"/>
    </row>
    <row r="134" spans="1:16" s="10" customFormat="1" ht="17" x14ac:dyDescent="0.2">
      <c r="A134" s="27" t="s">
        <v>234</v>
      </c>
      <c r="B134" s="22"/>
      <c r="C134" s="99">
        <f>'Tesla Valuation'!C134</f>
        <v>573360000</v>
      </c>
      <c r="D134" s="22">
        <f t="shared" ref="D134:H134" ca="1" si="58">D81*$H28</f>
        <v>945118829.37253845</v>
      </c>
      <c r="E134" s="22">
        <f t="shared" ca="1" si="58"/>
        <v>1205647349.0877912</v>
      </c>
      <c r="F134" s="22">
        <f t="shared" ca="1" si="58"/>
        <v>1588343715.6581662</v>
      </c>
      <c r="G134" s="22">
        <f t="shared" ca="1" si="58"/>
        <v>2150495257.2484608</v>
      </c>
      <c r="H134" s="22">
        <f t="shared" ca="1" si="58"/>
        <v>2150495257.2484608</v>
      </c>
      <c r="I134" s="22"/>
      <c r="J134" s="11" t="s">
        <v>235</v>
      </c>
      <c r="K134" s="11"/>
      <c r="P134" s="11"/>
    </row>
    <row r="135" spans="1:16" s="10" customFormat="1" ht="17" x14ac:dyDescent="0.2">
      <c r="A135" s="27" t="s">
        <v>236</v>
      </c>
      <c r="B135" s="22"/>
      <c r="C135" s="212">
        <f>'Tesla Valuation'!C135</f>
        <v>0.74966658821683529</v>
      </c>
      <c r="D135" s="30">
        <f t="shared" ref="D135:H135" ca="1" si="59">D81/D76</f>
        <v>0.79788686433610867</v>
      </c>
      <c r="E135" s="30">
        <f t="shared" ca="1" si="59"/>
        <v>0.83146214037335642</v>
      </c>
      <c r="F135" s="30">
        <f t="shared" ca="1" si="59"/>
        <v>0.84842423948060419</v>
      </c>
      <c r="G135" s="30">
        <f t="shared" ca="1" si="59"/>
        <v>0.85195793553939536</v>
      </c>
      <c r="H135" s="30">
        <f t="shared" ca="1" si="59"/>
        <v>0.98967962655528552</v>
      </c>
      <c r="I135" s="30"/>
      <c r="J135" s="11" t="s">
        <v>237</v>
      </c>
      <c r="K135" s="11"/>
      <c r="P135" s="11"/>
    </row>
    <row r="136" spans="1:16" s="10" customFormat="1" ht="17" x14ac:dyDescent="0.2">
      <c r="A136" s="27" t="s">
        <v>238</v>
      </c>
      <c r="B136" s="22"/>
      <c r="C136" s="99">
        <f>'Tesla Valuation'!C136</f>
        <v>2706512000</v>
      </c>
      <c r="D136" s="22">
        <f ca="1">D71+D75+D127+D102-D134-(D71+D127+D102-D134)*($H27)</f>
        <v>7913384123.1114817</v>
      </c>
      <c r="E136" s="22">
        <f ca="1">E71+E75+E127+E102-E134-(E71+E127+E102-E134)*($H27)</f>
        <v>12468049336.986855</v>
      </c>
      <c r="F136" s="22">
        <f ca="1">F71+F75+F127+F102-F134-(F71+F127+F102-F134)*($H27)</f>
        <v>20288433111.366577</v>
      </c>
      <c r="G136" s="22">
        <f t="shared" ref="G136" ca="1" si="60">G71+G75+G127+G102-G134-(G71+G127+G102-G134)*($H27)</f>
        <v>33854720832.569378</v>
      </c>
      <c r="H136" s="22">
        <f ca="1">H71+H75+H127+H102-H134-(H71+H127+H102-H134)*($H27)</f>
        <v>56523602329.991089</v>
      </c>
      <c r="I136" s="22"/>
      <c r="J136" s="11" t="s">
        <v>364</v>
      </c>
      <c r="K136" s="11"/>
      <c r="P136" s="11"/>
    </row>
    <row r="137" spans="1:16" s="10" customFormat="1" x14ac:dyDescent="0.2">
      <c r="A137" s="27"/>
      <c r="B137" s="22"/>
      <c r="C137" s="99"/>
      <c r="D137" s="29"/>
      <c r="E137" s="29"/>
      <c r="F137" s="29"/>
      <c r="G137" s="22"/>
      <c r="H137" s="22"/>
      <c r="I137" s="22"/>
      <c r="J137" s="11"/>
      <c r="K137" s="11"/>
      <c r="P137" s="11"/>
    </row>
    <row r="138" spans="1:16" s="10" customFormat="1" ht="17" x14ac:dyDescent="0.2">
      <c r="A138" s="27" t="s">
        <v>239</v>
      </c>
      <c r="B138" s="28">
        <f t="shared" ref="B138:H138" si="61">(B125*80%+B65)/B130</f>
        <v>0.21242975841698286</v>
      </c>
      <c r="C138" s="226">
        <f ca="1">(C125*80%+C65)/C130</f>
        <v>0.2102359208523592</v>
      </c>
      <c r="D138" s="28">
        <f t="shared" ca="1" si="61"/>
        <v>0.36510027161289571</v>
      </c>
      <c r="E138" s="28">
        <f t="shared" ca="1" si="61"/>
        <v>0.399122652848725</v>
      </c>
      <c r="F138" s="28">
        <f t="shared" ca="1" si="61"/>
        <v>0.43766199822381396</v>
      </c>
      <c r="G138" s="28">
        <f t="shared" ca="1" si="61"/>
        <v>0.48115718330390583</v>
      </c>
      <c r="H138" s="28">
        <f t="shared" ca="1" si="61"/>
        <v>0.52807572572524375</v>
      </c>
      <c r="I138" s="28"/>
      <c r="J138" s="11" t="s">
        <v>240</v>
      </c>
      <c r="K138" s="11"/>
      <c r="P138" s="11"/>
    </row>
    <row r="139" spans="1:16" s="10" customFormat="1" ht="19" customHeight="1" x14ac:dyDescent="0.2">
      <c r="A139" s="27" t="s">
        <v>241</v>
      </c>
      <c r="B139" s="26">
        <f t="shared" ref="B139:F139" si="62">B132/B130</f>
        <v>0.12407809423178522</v>
      </c>
      <c r="C139" s="211">
        <f>C132/C130</f>
        <v>0.13685946220192796</v>
      </c>
      <c r="D139" s="26">
        <f t="shared" ca="1" si="62"/>
        <v>0.27413154126800232</v>
      </c>
      <c r="E139" s="26">
        <f t="shared" ca="1" si="62"/>
        <v>0.30295898362447049</v>
      </c>
      <c r="F139" s="26">
        <f t="shared" ca="1" si="62"/>
        <v>0.34007451886118378</v>
      </c>
      <c r="G139" s="26">
        <f ca="1">G132/G130</f>
        <v>0.38406349259992822</v>
      </c>
      <c r="H139" s="26">
        <f ca="1">H132/H130</f>
        <v>0.42671729762155253</v>
      </c>
      <c r="I139" s="26"/>
      <c r="J139" s="11" t="s">
        <v>242</v>
      </c>
      <c r="K139" s="11"/>
      <c r="P139" s="11"/>
    </row>
    <row r="140" spans="1:16" s="10" customFormat="1" ht="19" customHeight="1" x14ac:dyDescent="0.2">
      <c r="A140" s="27" t="s">
        <v>243</v>
      </c>
      <c r="B140" s="26"/>
      <c r="C140" s="211"/>
      <c r="D140" s="26"/>
      <c r="E140" s="26"/>
      <c r="F140" s="26"/>
      <c r="G140" s="26"/>
      <c r="H140" s="24">
        <f>$H$50</f>
        <v>10</v>
      </c>
      <c r="I140" s="26"/>
      <c r="J140" s="11" t="s">
        <v>144</v>
      </c>
      <c r="K140" s="11"/>
      <c r="L140" s="11"/>
      <c r="M140" s="11"/>
      <c r="N140" s="11"/>
    </row>
    <row r="141" spans="1:16" s="10" customFormat="1" x14ac:dyDescent="0.2">
      <c r="A141" s="21" t="s">
        <v>244</v>
      </c>
      <c r="B141" s="25"/>
      <c r="C141" s="210"/>
      <c r="D141" s="25"/>
      <c r="E141" s="25"/>
      <c r="F141" s="25"/>
      <c r="G141" s="24"/>
      <c r="H141" s="24">
        <f>$H$49</f>
        <v>13</v>
      </c>
      <c r="I141" s="134"/>
      <c r="J141" s="11" t="s">
        <v>144</v>
      </c>
      <c r="K141" s="11"/>
      <c r="P141" s="11"/>
    </row>
    <row r="142" spans="1:16" s="10" customFormat="1" x14ac:dyDescent="0.2">
      <c r="A142" s="21" t="s">
        <v>245</v>
      </c>
      <c r="B142" s="25"/>
      <c r="C142" s="210"/>
      <c r="D142" s="25"/>
      <c r="E142" s="25"/>
      <c r="F142" s="25"/>
      <c r="G142" s="24"/>
      <c r="H142" s="24">
        <f>$H$51</f>
        <v>19</v>
      </c>
      <c r="I142" s="134"/>
      <c r="J142" s="11" t="s">
        <v>144</v>
      </c>
      <c r="K142" s="11"/>
      <c r="P142" s="11"/>
    </row>
    <row r="143" spans="1:16" s="10" customFormat="1" x14ac:dyDescent="0.2">
      <c r="A143" s="21" t="s">
        <v>246</v>
      </c>
      <c r="B143" s="23"/>
      <c r="C143" s="231">
        <f>C144+C81-C80</f>
        <v>697887000000</v>
      </c>
      <c r="D143" s="23"/>
      <c r="E143" s="23"/>
      <c r="F143" s="23"/>
      <c r="G143" s="23"/>
      <c r="H143" s="23">
        <f ca="1">H141*(H71+H75)+H142*(H127)+H140*H102</f>
        <v>926103647441.01587</v>
      </c>
      <c r="I143" s="22"/>
      <c r="J143" s="11" t="s">
        <v>363</v>
      </c>
      <c r="K143" s="11"/>
      <c r="P143" s="11"/>
    </row>
    <row r="144" spans="1:16" s="10" customFormat="1" x14ac:dyDescent="0.2">
      <c r="A144" s="21" t="s">
        <v>247</v>
      </c>
      <c r="B144" s="23"/>
      <c r="C144" s="231">
        <f>C145*C146</f>
        <v>700800000000</v>
      </c>
      <c r="D144" s="23"/>
      <c r="E144" s="23"/>
      <c r="F144" s="23"/>
      <c r="G144" s="23"/>
      <c r="H144" s="23">
        <f ca="1">H143-H81+H83+H80</f>
        <v>1048526798391.9792</v>
      </c>
      <c r="I144" s="22"/>
      <c r="J144" s="11" t="s">
        <v>248</v>
      </c>
      <c r="K144" s="11"/>
      <c r="P144" s="11"/>
    </row>
    <row r="145" spans="1:16" s="10" customFormat="1" x14ac:dyDescent="0.2">
      <c r="A145" s="21" t="s">
        <v>249</v>
      </c>
      <c r="B145" s="22"/>
      <c r="C145" s="99">
        <f>'Tesla Valuation'!C145</f>
        <v>960000000</v>
      </c>
      <c r="D145" s="22">
        <f ca="1">E145</f>
        <v>964372029.07941818</v>
      </c>
      <c r="E145" s="22">
        <f ca="1">F145</f>
        <v>964372029.07941818</v>
      </c>
      <c r="F145" s="22">
        <f ca="1">G145</f>
        <v>964372029.07941818</v>
      </c>
      <c r="G145" s="22">
        <f ca="1">H145</f>
        <v>964372029.07941818</v>
      </c>
      <c r="H145" s="22">
        <f ca="1">($H21+$H22)/($H20/$C145)+$C145</f>
        <v>964372029.07941818</v>
      </c>
      <c r="I145" s="22"/>
      <c r="J145" s="11" t="s">
        <v>250</v>
      </c>
      <c r="K145" s="11"/>
      <c r="P145" s="11"/>
    </row>
    <row r="146" spans="1:16" s="10" customFormat="1" x14ac:dyDescent="0.2">
      <c r="A146" s="21" t="s">
        <v>251</v>
      </c>
      <c r="C146" s="209">
        <v>730</v>
      </c>
      <c r="D146" s="19"/>
      <c r="E146" s="19"/>
      <c r="F146" s="19"/>
      <c r="G146" s="19"/>
      <c r="H146" s="19">
        <f ca="1">H144/H145</f>
        <v>1087.2638014946313</v>
      </c>
      <c r="I146" s="19"/>
      <c r="J146" s="11" t="s">
        <v>252</v>
      </c>
      <c r="K146" s="11"/>
      <c r="P146" s="11"/>
    </row>
    <row r="147" spans="1:16" s="10" customFormat="1" x14ac:dyDescent="0.2">
      <c r="A147" s="21" t="s">
        <v>253</v>
      </c>
      <c r="B147" s="20"/>
      <c r="C147" s="181"/>
      <c r="D147" s="19"/>
      <c r="E147" s="19"/>
      <c r="F147" s="19"/>
      <c r="G147" s="18"/>
      <c r="H147" s="18">
        <f ca="1">H136/H144</f>
        <v>5.3907637283735321E-2</v>
      </c>
      <c r="I147" s="18"/>
      <c r="J147" s="11" t="s">
        <v>254</v>
      </c>
      <c r="K147" s="11"/>
      <c r="P147" s="11"/>
    </row>
    <row r="148" spans="1:16" s="10" customFormat="1" x14ac:dyDescent="0.2">
      <c r="A148" s="17" t="s">
        <v>255</v>
      </c>
      <c r="B148" s="16"/>
      <c r="C148" s="16"/>
      <c r="D148" s="16"/>
      <c r="E148" s="16"/>
      <c r="F148" s="16"/>
      <c r="G148" s="15"/>
      <c r="H148" s="15">
        <f ca="1">(H146/C146)^(1/5)-1</f>
        <v>8.2935059009167755E-2</v>
      </c>
      <c r="I148" s="135"/>
      <c r="J148" s="11" t="s">
        <v>335</v>
      </c>
      <c r="K148" s="11"/>
      <c r="P148" s="11"/>
    </row>
    <row r="149" spans="1:16" s="10" customFormat="1" x14ac:dyDescent="0.2">
      <c r="G149" s="14"/>
      <c r="H149" s="11"/>
      <c r="I149" s="11"/>
      <c r="J149" s="11"/>
      <c r="K149" s="11"/>
      <c r="P149" s="11"/>
    </row>
    <row r="150" spans="1:16" s="10" customFormat="1" x14ac:dyDescent="0.2">
      <c r="H150" s="11"/>
      <c r="I150" s="11"/>
      <c r="J150" s="11"/>
      <c r="K150" s="11"/>
      <c r="P150" s="11"/>
    </row>
    <row r="151" spans="1:16" s="10" customFormat="1" x14ac:dyDescent="0.2">
      <c r="H151" s="11"/>
      <c r="I151" s="11"/>
      <c r="J151" s="11"/>
      <c r="K151" s="11"/>
      <c r="P151" s="11"/>
    </row>
    <row r="152" spans="1:16" s="10" customFormat="1" x14ac:dyDescent="0.2">
      <c r="H152" s="11"/>
      <c r="I152" s="11"/>
      <c r="J152" s="11"/>
      <c r="K152" s="11"/>
      <c r="P152" s="11"/>
    </row>
    <row r="153" spans="1:16" s="10" customFormat="1" x14ac:dyDescent="0.2">
      <c r="H153" s="11"/>
      <c r="I153" s="11"/>
      <c r="J153" s="11"/>
      <c r="K153" s="11"/>
      <c r="P153" s="11"/>
    </row>
    <row r="154" spans="1:16" s="10" customFormat="1" x14ac:dyDescent="0.2">
      <c r="H154" s="11"/>
      <c r="I154" s="11"/>
      <c r="J154" s="11"/>
      <c r="K154" s="11"/>
      <c r="P154" s="11"/>
    </row>
    <row r="155" spans="1:16" s="10" customFormat="1" ht="19" x14ac:dyDescent="0.2">
      <c r="A155" s="8"/>
      <c r="B155" s="13"/>
      <c r="C155" s="13"/>
      <c r="D155" s="13"/>
      <c r="E155" s="13"/>
      <c r="F155" s="13"/>
      <c r="G155" s="8"/>
      <c r="H155" s="11"/>
      <c r="I155" s="11"/>
      <c r="J155" s="11"/>
      <c r="K155" s="11"/>
      <c r="P155" s="11"/>
    </row>
    <row r="156" spans="1:16" s="10" customFormat="1" x14ac:dyDescent="0.2">
      <c r="A156" s="8"/>
      <c r="B156" s="8"/>
      <c r="C156" s="8"/>
      <c r="D156" s="8"/>
      <c r="E156" s="8"/>
      <c r="F156" s="8"/>
      <c r="G156" s="8"/>
      <c r="H156" s="11"/>
      <c r="I156" s="11"/>
      <c r="J156" s="11"/>
      <c r="K156" s="11"/>
      <c r="P156" s="11"/>
    </row>
    <row r="157" spans="1:16" s="10" customFormat="1" x14ac:dyDescent="0.2">
      <c r="A157" s="8"/>
      <c r="B157" s="8"/>
      <c r="C157" s="8"/>
      <c r="D157" s="8"/>
      <c r="E157" s="8"/>
      <c r="F157" s="8"/>
      <c r="G157" s="8"/>
      <c r="H157" s="11"/>
      <c r="I157" s="11"/>
      <c r="J157" s="11"/>
      <c r="K157" s="11"/>
      <c r="P157" s="11"/>
    </row>
    <row r="158" spans="1:16" s="10" customFormat="1" x14ac:dyDescent="0.2">
      <c r="A158" s="8"/>
      <c r="B158" s="8"/>
      <c r="C158" s="8"/>
      <c r="D158" s="8"/>
      <c r="E158" s="8"/>
      <c r="F158" s="8"/>
      <c r="G158" s="8"/>
      <c r="H158" s="11"/>
      <c r="I158" s="11"/>
      <c r="J158" s="11"/>
      <c r="K158" s="11"/>
      <c r="P158" s="11"/>
    </row>
    <row r="159" spans="1:16" s="10" customFormat="1" x14ac:dyDescent="0.2">
      <c r="A159" s="8"/>
      <c r="B159" s="8"/>
      <c r="C159" s="8"/>
      <c r="D159" s="8"/>
      <c r="E159" s="8"/>
      <c r="F159" s="8"/>
      <c r="G159" s="8"/>
      <c r="H159" s="11"/>
      <c r="I159" s="11"/>
      <c r="J159" s="11"/>
      <c r="K159" s="11"/>
      <c r="P159" s="11"/>
    </row>
    <row r="160" spans="1:16" s="10" customFormat="1" x14ac:dyDescent="0.2">
      <c r="A160" s="8"/>
      <c r="B160" s="8"/>
      <c r="C160" s="8"/>
      <c r="D160" s="8"/>
      <c r="E160" s="8"/>
      <c r="F160" s="8"/>
      <c r="G160" s="8"/>
      <c r="H160" s="11"/>
      <c r="I160" s="11"/>
      <c r="J160" s="11"/>
      <c r="K160" s="11"/>
      <c r="P160" s="11"/>
    </row>
    <row r="161" spans="1:16" s="10" customFormat="1" x14ac:dyDescent="0.2">
      <c r="A161" s="8"/>
      <c r="B161" s="8"/>
      <c r="C161" s="8"/>
      <c r="D161" s="8"/>
      <c r="E161" s="8"/>
      <c r="F161" s="8"/>
      <c r="G161" s="8"/>
      <c r="H161" s="11"/>
      <c r="I161" s="11"/>
      <c r="J161" s="11"/>
      <c r="K161" s="11"/>
      <c r="P161" s="11"/>
    </row>
    <row r="162" spans="1:16" s="10" customFormat="1" x14ac:dyDescent="0.2">
      <c r="A162" s="8"/>
      <c r="B162" s="8"/>
      <c r="C162" s="8"/>
      <c r="D162" s="8"/>
      <c r="E162" s="8"/>
      <c r="F162" s="8"/>
      <c r="G162" s="8"/>
      <c r="H162" s="11"/>
      <c r="I162" s="11"/>
      <c r="J162" s="11"/>
      <c r="K162" s="11"/>
      <c r="P162" s="11"/>
    </row>
    <row r="163" spans="1:16" s="10" customFormat="1" x14ac:dyDescent="0.2">
      <c r="A163" s="12"/>
      <c r="B163" s="8"/>
      <c r="C163" s="8"/>
      <c r="D163" s="8"/>
      <c r="E163" s="8"/>
      <c r="F163" s="8"/>
      <c r="G163" s="8"/>
      <c r="H163" s="11"/>
      <c r="I163" s="11"/>
      <c r="J163" s="11"/>
      <c r="K163" s="11"/>
      <c r="P163" s="11"/>
    </row>
    <row r="164" spans="1:16" s="10" customFormat="1" x14ac:dyDescent="0.2">
      <c r="A164" s="12"/>
      <c r="B164" s="8"/>
      <c r="C164" s="8"/>
      <c r="D164" s="8"/>
      <c r="E164" s="8"/>
      <c r="F164" s="8"/>
      <c r="G164" s="8"/>
      <c r="H164" s="11"/>
      <c r="I164" s="11"/>
      <c r="J164" s="11"/>
      <c r="K164" s="11"/>
      <c r="P164" s="11"/>
    </row>
    <row r="165" spans="1:16" s="10" customFormat="1" x14ac:dyDescent="0.2">
      <c r="A165" s="8"/>
      <c r="B165" s="8"/>
      <c r="C165" s="8"/>
      <c r="D165" s="8"/>
      <c r="E165" s="8"/>
      <c r="F165" s="8"/>
      <c r="G165" s="8"/>
      <c r="H165" s="11"/>
      <c r="I165" s="11"/>
      <c r="J165" s="11"/>
      <c r="K165" s="11"/>
      <c r="P165" s="11"/>
    </row>
    <row r="166" spans="1:16" s="10" customFormat="1" x14ac:dyDescent="0.2">
      <c r="A166" s="8"/>
      <c r="B166" s="8"/>
      <c r="C166" s="8"/>
      <c r="D166" s="8"/>
      <c r="E166" s="8"/>
      <c r="F166" s="8"/>
      <c r="G166" s="8"/>
      <c r="H166" s="11"/>
      <c r="I166" s="11"/>
      <c r="J166" s="11"/>
      <c r="K166" s="11"/>
      <c r="P166" s="11"/>
    </row>
    <row r="167" spans="1:16" s="10" customFormat="1" x14ac:dyDescent="0.2">
      <c r="A167" s="8"/>
      <c r="B167" s="8"/>
      <c r="C167" s="8"/>
      <c r="D167" s="8"/>
      <c r="E167" s="8"/>
      <c r="F167" s="8"/>
      <c r="G167" s="8"/>
      <c r="H167" s="11"/>
      <c r="I167" s="11"/>
      <c r="J167" s="11"/>
      <c r="K167" s="11"/>
      <c r="P167" s="11"/>
    </row>
  </sheetData>
  <sheetProtection algorithmName="SHA-512" hashValue="AkulvN34BeZul5b8mr6beyqUuz1G5uVkYwqHiBYwJ0EAiS6a2QZ5SguBHQsf+2NwgWo7KyMrXIoNRSDUJpd4pQ==" saltValue="N+wDoFS5PRocTb4WIa5cNQ==" spinCount="100000" sheet="1" objects="1" scenarios="1"/>
  <mergeCells count="2">
    <mergeCell ref="A5:G5"/>
    <mergeCell ref="A6:G6"/>
  </mergeCells>
  <pageMargins left="0.7" right="0.7" top="0.75" bottom="0.75" header="0.3" footer="0.3"/>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16B6E-125B-A84A-8828-ED2A1F7E217A}">
  <sheetPr>
    <tabColor theme="7" tint="0.59999389629810485"/>
  </sheetPr>
  <dimension ref="A1:U5004"/>
  <sheetViews>
    <sheetView workbookViewId="0">
      <selection activeCell="B4" sqref="B4"/>
    </sheetView>
  </sheetViews>
  <sheetFormatPr baseColWidth="10" defaultColWidth="11" defaultRowHeight="16" x14ac:dyDescent="0.2"/>
  <cols>
    <col min="1" max="1" width="6.33203125" customWidth="1"/>
    <col min="2" max="2" width="12.1640625" customWidth="1"/>
    <col min="3" max="3" width="14.1640625" customWidth="1"/>
    <col min="4" max="4" width="9.6640625" customWidth="1"/>
    <col min="5" max="5" width="12.1640625" customWidth="1"/>
    <col min="6" max="6" width="8.5" customWidth="1"/>
    <col min="7" max="7" width="10.33203125" customWidth="1"/>
    <col min="8" max="8" width="11.5" bestFit="1" customWidth="1"/>
    <col min="9" max="9" width="18.1640625" customWidth="1"/>
    <col min="10" max="10" width="8.33203125" customWidth="1"/>
    <col min="11" max="12" width="17.1640625" bestFit="1" customWidth="1"/>
    <col min="13" max="13" width="18.33203125" customWidth="1"/>
    <col min="14" max="14" width="18.6640625" bestFit="1" customWidth="1"/>
    <col min="15" max="15" width="10" customWidth="1"/>
    <col min="16" max="16" width="9.83203125" customWidth="1"/>
    <col min="17" max="17" width="10.6640625" customWidth="1"/>
    <col min="18" max="18" width="19.1640625" customWidth="1"/>
    <col min="19" max="19" width="11.5" bestFit="1" customWidth="1"/>
    <col min="20" max="20" width="7.33203125" customWidth="1"/>
    <col min="21" max="21" width="10.5" customWidth="1"/>
  </cols>
  <sheetData>
    <row r="1" spans="1:21" x14ac:dyDescent="0.2">
      <c r="A1" t="s">
        <v>336</v>
      </c>
      <c r="S1" s="233"/>
    </row>
    <row r="2" spans="1:21" x14ac:dyDescent="0.2">
      <c r="S2" s="199"/>
    </row>
    <row r="3" spans="1:21" x14ac:dyDescent="0.2">
      <c r="I3" s="240"/>
      <c r="K3" s="240"/>
      <c r="L3" s="240"/>
      <c r="M3" s="240"/>
      <c r="N3" s="240"/>
      <c r="P3" s="119"/>
      <c r="S3" s="199"/>
    </row>
    <row r="4" spans="1:21" ht="102" x14ac:dyDescent="0.2">
      <c r="A4" s="120" t="s">
        <v>337</v>
      </c>
      <c r="B4" s="121" t="s">
        <v>34</v>
      </c>
      <c r="C4" s="121" t="s">
        <v>338</v>
      </c>
      <c r="D4" s="122" t="s">
        <v>37</v>
      </c>
      <c r="E4" s="123" t="s">
        <v>360</v>
      </c>
      <c r="F4" s="123" t="s">
        <v>39</v>
      </c>
      <c r="G4" s="123" t="s">
        <v>312</v>
      </c>
      <c r="H4" s="176" t="s">
        <v>339</v>
      </c>
      <c r="I4" s="121" t="s">
        <v>340</v>
      </c>
      <c r="J4" s="178" t="s">
        <v>341</v>
      </c>
      <c r="K4" s="183" t="s">
        <v>342</v>
      </c>
      <c r="L4" s="188" t="s">
        <v>343</v>
      </c>
      <c r="M4" s="195" t="s">
        <v>344</v>
      </c>
      <c r="N4" s="193" t="s">
        <v>345</v>
      </c>
      <c r="O4" s="175" t="s">
        <v>346</v>
      </c>
      <c r="P4" s="175" t="s">
        <v>347</v>
      </c>
      <c r="Q4" s="190" t="s">
        <v>348</v>
      </c>
      <c r="R4" s="197" t="s">
        <v>349</v>
      </c>
      <c r="S4" s="200" t="s">
        <v>350</v>
      </c>
      <c r="T4" s="192" t="s">
        <v>351</v>
      </c>
      <c r="U4" s="192" t="s">
        <v>352</v>
      </c>
    </row>
    <row r="5" spans="1:21" x14ac:dyDescent="0.2">
      <c r="A5">
        <v>1</v>
      </c>
      <c r="B5" s="119" cm="1">
        <f t="array" aca="1" ref="B5:G5" ca="1">TRANSPOSE('Monte Carlo Valuation'!H12:H17)</f>
        <v>0.56560080554963932</v>
      </c>
      <c r="C5" s="97">
        <f ca="1"/>
        <v>12753.926586713083</v>
      </c>
      <c r="D5" s="96">
        <f ca="1"/>
        <v>0.46892312207756248</v>
      </c>
      <c r="E5" s="98">
        <f ca="1"/>
        <v>0</v>
      </c>
      <c r="F5" s="119">
        <f ca="1"/>
        <v>0</v>
      </c>
      <c r="G5" s="179">
        <f ca="1"/>
        <v>0</v>
      </c>
      <c r="H5" s="97">
        <f ca="1">'Monte Carlo Valuation'!H54</f>
        <v>3044010.6156203002</v>
      </c>
      <c r="I5" s="174">
        <f ca="1">'Monte Carlo Valuation'!H59</f>
        <v>163494763548.63702</v>
      </c>
      <c r="J5" s="186">
        <f ca="1">'Monte Carlo Valuation'!H64</f>
        <v>0.54276964817667306</v>
      </c>
      <c r="K5" s="189">
        <f ca="1">'Monte Carlo Valuation'!H96</f>
        <v>4549308479.3834944</v>
      </c>
      <c r="L5" s="185">
        <f ca="1">'Monte Carlo Valuation'!H123*'Monte Carlo Valuation'!H110*'Monte Carlo Valuation'!H111</f>
        <v>0</v>
      </c>
      <c r="M5" s="185">
        <f ca="1">'Monte Carlo Valuation'!H123*('Monte Carlo Valuation'!H118*('Monte Carlo Valuation'!H114*'Monte Carlo Valuation'!H120+'Monte Carlo Valuation'!H119*(1-'Monte Carlo Valuation'!H114)))</f>
        <v>0</v>
      </c>
      <c r="N5" s="174">
        <f ca="1">'Monte Carlo Valuation'!H130</f>
        <v>168044072028.02051</v>
      </c>
      <c r="O5" s="119">
        <f ca="1">'Monte Carlo Valuation'!H138</f>
        <v>0.52807572572524375</v>
      </c>
      <c r="P5" s="119">
        <f ca="1">'Monte Carlo Valuation'!H139</f>
        <v>0.42671729762155253</v>
      </c>
      <c r="Q5" s="97">
        <f ca="1">'Monte Carlo Valuation'!H143/'Monte Carlo Valuation'!H132</f>
        <v>12.915051725878609</v>
      </c>
      <c r="R5" s="184">
        <f ca="1">'Monte Carlo Valuation'!H144</f>
        <v>1048526798391.9792</v>
      </c>
      <c r="S5" s="199">
        <f ca="1">'Monte Carlo Valuation'!H146</f>
        <v>1087.2638014946313</v>
      </c>
      <c r="T5" s="191">
        <f ca="1">'Monte Carlo Valuation'!H147</f>
        <v>5.3907637283735321E-2</v>
      </c>
      <c r="U5" s="198">
        <f>1/COUNT(A5:A5004)</f>
        <v>2.0000000000000001E-4</v>
      </c>
    </row>
    <row r="6" spans="1:21" x14ac:dyDescent="0.2">
      <c r="A6">
        <f>A5+1</f>
        <v>2</v>
      </c>
      <c r="B6" s="119">
        <f t="dataTable" ref="B6:U5004" dt2D="0" dtr="0" r1="X3" ca="1"/>
        <v>0.54315158045702439</v>
      </c>
      <c r="C6" s="97">
        <v>5470.3023608900166</v>
      </c>
      <c r="D6" s="96">
        <v>0.36960202945431497</v>
      </c>
      <c r="E6" s="98">
        <v>0.45674408456870158</v>
      </c>
      <c r="F6" s="119">
        <v>0.37077279267163588</v>
      </c>
      <c r="G6" s="179">
        <v>1</v>
      </c>
      <c r="H6" s="97">
        <v>4725532.9756598026</v>
      </c>
      <c r="I6" s="174">
        <v>191949632388.11432</v>
      </c>
      <c r="J6" s="186">
        <v>0.4068771860704985</v>
      </c>
      <c r="K6" s="189">
        <v>3318113066.1331182</v>
      </c>
      <c r="L6" s="185">
        <v>0</v>
      </c>
      <c r="M6" s="185">
        <v>197223014328.83932</v>
      </c>
      <c r="N6" s="174">
        <v>392490759783.08673</v>
      </c>
      <c r="O6" s="119">
        <v>0.60097806604867376</v>
      </c>
      <c r="P6" s="119">
        <v>0.38649540838684687</v>
      </c>
      <c r="Q6" s="97">
        <v>16.795024756367109</v>
      </c>
      <c r="R6" s="184">
        <v>2826177027596.6802</v>
      </c>
      <c r="S6" s="199">
        <v>2932.2321979615508</v>
      </c>
      <c r="T6" s="191">
        <v>4.2931354529600341E-2</v>
      </c>
      <c r="U6" s="198">
        <v>2.0000000000000001E-4</v>
      </c>
    </row>
    <row r="7" spans="1:21" x14ac:dyDescent="0.2">
      <c r="A7">
        <f t="shared" ref="A7:A70" si="0">A6+1</f>
        <v>3</v>
      </c>
      <c r="B7" s="119">
        <v>0.47000725164747126</v>
      </c>
      <c r="C7" s="97">
        <v>5735.0184491353939</v>
      </c>
      <c r="D7" s="96">
        <v>1.1769128840063641</v>
      </c>
      <c r="E7" s="98">
        <v>0</v>
      </c>
      <c r="F7" s="119">
        <v>0</v>
      </c>
      <c r="G7" s="179">
        <v>0</v>
      </c>
      <c r="H7" s="97">
        <v>14904481.335354375</v>
      </c>
      <c r="I7" s="174">
        <v>521560653323.81458</v>
      </c>
      <c r="J7" s="186">
        <v>0.47000725164747126</v>
      </c>
      <c r="K7" s="189">
        <v>3122096101.6905828</v>
      </c>
      <c r="L7" s="185">
        <v>0</v>
      </c>
      <c r="M7" s="185">
        <v>0</v>
      </c>
      <c r="N7" s="174">
        <v>524682749425.50519</v>
      </c>
      <c r="O7" s="119">
        <v>0.46721049911512363</v>
      </c>
      <c r="P7" s="119">
        <v>0.32380427730090666</v>
      </c>
      <c r="Q7" s="97">
        <v>12.970152577472556</v>
      </c>
      <c r="R7" s="184">
        <v>2430126409350.0273</v>
      </c>
      <c r="S7" s="199">
        <v>2519.7656130721602</v>
      </c>
      <c r="T7" s="191">
        <v>5.5249384191836608E-2</v>
      </c>
      <c r="U7" s="198">
        <v>2.0000000000000001E-4</v>
      </c>
    </row>
    <row r="8" spans="1:21" x14ac:dyDescent="0.2">
      <c r="A8">
        <f t="shared" si="0"/>
        <v>4</v>
      </c>
      <c r="B8" s="119">
        <v>0.47703145123081148</v>
      </c>
      <c r="C8" s="97">
        <v>13452.610080779077</v>
      </c>
      <c r="D8" s="96">
        <v>0.57002524421311573</v>
      </c>
      <c r="E8" s="98">
        <v>0.7</v>
      </c>
      <c r="F8" s="119">
        <v>0</v>
      </c>
      <c r="G8" s="179">
        <v>0</v>
      </c>
      <c r="H8" s="97">
        <v>5858314.5120320125</v>
      </c>
      <c r="I8" s="174">
        <v>225118486213.82916</v>
      </c>
      <c r="J8" s="186">
        <v>0.39173599414218119</v>
      </c>
      <c r="K8" s="189">
        <v>39529006575.510445</v>
      </c>
      <c r="L8" s="185">
        <v>88649612443.826569</v>
      </c>
      <c r="M8" s="185">
        <v>0</v>
      </c>
      <c r="N8" s="174">
        <v>353297105233.16614</v>
      </c>
      <c r="O8" s="119">
        <v>0.45034816757644419</v>
      </c>
      <c r="P8" s="119">
        <v>0.31725888976114747</v>
      </c>
      <c r="Q8" s="97">
        <v>14.722486506453093</v>
      </c>
      <c r="R8" s="184">
        <v>1819510598298.5674</v>
      </c>
      <c r="S8" s="199">
        <v>1887.7069683951215</v>
      </c>
      <c r="T8" s="191">
        <v>4.8303643960381837E-2</v>
      </c>
      <c r="U8" s="198">
        <v>2.0000000000000001E-4</v>
      </c>
    </row>
    <row r="9" spans="1:21" x14ac:dyDescent="0.2">
      <c r="A9">
        <f t="shared" si="0"/>
        <v>5</v>
      </c>
      <c r="B9" s="119">
        <v>0.65218690963690729</v>
      </c>
      <c r="C9" s="97">
        <v>12792.096434915635</v>
      </c>
      <c r="D9" s="96">
        <v>1.3793497058935875</v>
      </c>
      <c r="E9" s="98">
        <v>0</v>
      </c>
      <c r="F9" s="119">
        <v>0.52692453582609078</v>
      </c>
      <c r="G9" s="179">
        <v>1</v>
      </c>
      <c r="H9" s="97">
        <v>17639221.922908798</v>
      </c>
      <c r="I9" s="174">
        <v>385579868469.2699</v>
      </c>
      <c r="J9" s="186">
        <v>0.15117175332299082</v>
      </c>
      <c r="K9" s="189">
        <v>2737383380.2000837</v>
      </c>
      <c r="L9" s="185">
        <v>0</v>
      </c>
      <c r="M9" s="185">
        <v>567580032475.35718</v>
      </c>
      <c r="N9" s="174">
        <v>955897284324.82715</v>
      </c>
      <c r="O9" s="119">
        <v>0.53599149107816579</v>
      </c>
      <c r="P9" s="119">
        <v>0.34601062827232193</v>
      </c>
      <c r="Q9" s="97">
        <v>18.668604519157178</v>
      </c>
      <c r="R9" s="184">
        <v>6405056333143.9414</v>
      </c>
      <c r="S9" s="199">
        <v>6644.6209304314007</v>
      </c>
      <c r="T9" s="191">
        <v>4.1126168228648452E-2</v>
      </c>
      <c r="U9" s="198">
        <v>2.0000000000000001E-4</v>
      </c>
    </row>
    <row r="10" spans="1:21" x14ac:dyDescent="0.2">
      <c r="A10">
        <f t="shared" si="0"/>
        <v>6</v>
      </c>
      <c r="B10" s="119">
        <v>0.62117279909621503</v>
      </c>
      <c r="C10" s="97">
        <v>14662.016817988453</v>
      </c>
      <c r="D10" s="96">
        <v>0.69379916622821514</v>
      </c>
      <c r="E10" s="98">
        <v>0.21706843126916092</v>
      </c>
      <c r="F10" s="119">
        <v>0</v>
      </c>
      <c r="G10" s="179">
        <v>0</v>
      </c>
      <c r="H10" s="97">
        <v>4890522.2957500471</v>
      </c>
      <c r="I10" s="174">
        <v>243019069976.29608</v>
      </c>
      <c r="J10" s="186">
        <v>0.4782928450974816</v>
      </c>
      <c r="K10" s="189">
        <v>18931532530.687607</v>
      </c>
      <c r="L10" s="185">
        <v>32403943685.119629</v>
      </c>
      <c r="M10" s="185">
        <v>0</v>
      </c>
      <c r="N10" s="174">
        <v>294354546192.10333</v>
      </c>
      <c r="O10" s="119">
        <v>0.48294629445684434</v>
      </c>
      <c r="P10" s="119">
        <v>0.39238094781181526</v>
      </c>
      <c r="Q10" s="97">
        <v>13.853052173674607</v>
      </c>
      <c r="R10" s="184">
        <v>1748928691578.6699</v>
      </c>
      <c r="S10" s="199">
        <v>1815.8421886843655</v>
      </c>
      <c r="T10" s="191">
        <v>5.230572142903913E-2</v>
      </c>
      <c r="U10" s="198">
        <v>2.0000000000000001E-4</v>
      </c>
    </row>
    <row r="11" spans="1:21" x14ac:dyDescent="0.2">
      <c r="A11">
        <f t="shared" si="0"/>
        <v>7</v>
      </c>
      <c r="B11" s="119">
        <v>0.64198934096216487</v>
      </c>
      <c r="C11" s="97">
        <v>13017.204975609948</v>
      </c>
      <c r="D11" s="96">
        <v>0.68254942724011403</v>
      </c>
      <c r="E11" s="98">
        <v>0</v>
      </c>
      <c r="F11" s="119">
        <v>0.44234170944699996</v>
      </c>
      <c r="G11" s="179">
        <v>1</v>
      </c>
      <c r="H11" s="97">
        <v>4161071.3752668346</v>
      </c>
      <c r="I11" s="174">
        <v>205032831310.9509</v>
      </c>
      <c r="J11" s="186">
        <v>0.5183195987397482</v>
      </c>
      <c r="K11" s="189">
        <v>5911976215.6592464</v>
      </c>
      <c r="L11" s="185">
        <v>0</v>
      </c>
      <c r="M11" s="185">
        <v>171304113917.70386</v>
      </c>
      <c r="N11" s="174">
        <v>382248921444.31403</v>
      </c>
      <c r="O11" s="119">
        <v>0.63653763905564309</v>
      </c>
      <c r="P11" s="119">
        <v>0.46853004630024964</v>
      </c>
      <c r="Q11" s="97">
        <v>16.20834525002331</v>
      </c>
      <c r="R11" s="184">
        <v>3136747948371.8281</v>
      </c>
      <c r="S11" s="199">
        <v>3257.4168504351564</v>
      </c>
      <c r="T11" s="191">
        <v>4.5417287306283138E-2</v>
      </c>
      <c r="U11" s="198">
        <v>2.0000000000000001E-4</v>
      </c>
    </row>
    <row r="12" spans="1:21" x14ac:dyDescent="0.2">
      <c r="A12">
        <f t="shared" si="0"/>
        <v>8</v>
      </c>
      <c r="B12" s="119">
        <v>0.58667247415652657</v>
      </c>
      <c r="C12" s="97">
        <v>7343.1336176095519</v>
      </c>
      <c r="D12" s="96">
        <v>0.58563832048997466</v>
      </c>
      <c r="E12" s="98">
        <v>0.14482913395100189</v>
      </c>
      <c r="F12" s="119">
        <v>0</v>
      </c>
      <c r="G12" s="179">
        <v>0</v>
      </c>
      <c r="H12" s="97">
        <v>5818124.3141709901</v>
      </c>
      <c r="I12" s="174">
        <v>266509224824.32593</v>
      </c>
      <c r="J12" s="186">
        <v>0.52188007453891161</v>
      </c>
      <c r="K12" s="189">
        <v>15560718214.309233</v>
      </c>
      <c r="L12" s="185">
        <v>19174154674.440075</v>
      </c>
      <c r="M12" s="185">
        <v>0</v>
      </c>
      <c r="N12" s="174">
        <v>301244097713.0752</v>
      </c>
      <c r="O12" s="119">
        <v>0.51262474195681529</v>
      </c>
      <c r="P12" s="119">
        <v>0.37645727159815395</v>
      </c>
      <c r="Q12" s="97">
        <v>13.502113501168534</v>
      </c>
      <c r="R12" s="184">
        <v>1730486693384.4333</v>
      </c>
      <c r="S12" s="199">
        <v>1795.003965278634</v>
      </c>
      <c r="T12" s="191">
        <v>5.1959419377135427E-2</v>
      </c>
      <c r="U12" s="198">
        <v>2.0000000000000001E-4</v>
      </c>
    </row>
    <row r="13" spans="1:21" x14ac:dyDescent="0.2">
      <c r="A13">
        <f t="shared" si="0"/>
        <v>9</v>
      </c>
      <c r="B13" s="119">
        <v>0.76937962996533282</v>
      </c>
      <c r="C13" s="97">
        <v>5165.6664934274559</v>
      </c>
      <c r="D13" s="96">
        <v>0.96073566242009334</v>
      </c>
      <c r="E13" s="98">
        <v>0.7</v>
      </c>
      <c r="F13" s="119">
        <v>0.46525750645930086</v>
      </c>
      <c r="G13" s="179">
        <v>1</v>
      </c>
      <c r="H13" s="97">
        <v>11311490.662435276</v>
      </c>
      <c r="I13" s="174">
        <v>387361090915.36511</v>
      </c>
      <c r="J13" s="186">
        <v>0.41446938303425929</v>
      </c>
      <c r="K13" s="189">
        <v>1308239551.8453667</v>
      </c>
      <c r="L13" s="185">
        <v>0</v>
      </c>
      <c r="M13" s="185">
        <v>353244888009.45819</v>
      </c>
      <c r="N13" s="174">
        <v>741914218476.66858</v>
      </c>
      <c r="O13" s="119">
        <v>0.59729981139951893</v>
      </c>
      <c r="P13" s="119">
        <v>0.39156186696728329</v>
      </c>
      <c r="Q13" s="97">
        <v>16.76595424824507</v>
      </c>
      <c r="R13" s="184">
        <v>5259604750719.2705</v>
      </c>
      <c r="S13" s="199">
        <v>5463.3136506128349</v>
      </c>
      <c r="T13" s="191">
        <v>4.4322318231171456E-2</v>
      </c>
      <c r="U13" s="198">
        <v>2.0000000000000001E-4</v>
      </c>
    </row>
    <row r="14" spans="1:21" x14ac:dyDescent="0.2">
      <c r="A14">
        <f t="shared" si="0"/>
        <v>10</v>
      </c>
      <c r="B14" s="119">
        <v>0.52406048365989011</v>
      </c>
      <c r="C14" s="97">
        <v>4584.7927926820903</v>
      </c>
      <c r="D14" s="96">
        <v>0.81719290466809857</v>
      </c>
      <c r="E14" s="98">
        <v>0</v>
      </c>
      <c r="F14" s="119">
        <v>0.53869377422696485</v>
      </c>
      <c r="G14" s="179">
        <v>1</v>
      </c>
      <c r="H14" s="97">
        <v>24697688.457692005</v>
      </c>
      <c r="I14" s="174">
        <v>827587619533.87134</v>
      </c>
      <c r="J14" s="186">
        <v>0.52406048365989011</v>
      </c>
      <c r="K14" s="189">
        <v>23697237616.936592</v>
      </c>
      <c r="L14" s="185">
        <v>0</v>
      </c>
      <c r="M14" s="185">
        <v>425326067164.0058</v>
      </c>
      <c r="N14" s="174">
        <v>1276610924314.8137</v>
      </c>
      <c r="O14" s="119">
        <v>0.60626680153976287</v>
      </c>
      <c r="P14" s="119">
        <v>0.47156919458535868</v>
      </c>
      <c r="Q14" s="97">
        <v>15.597002320647185</v>
      </c>
      <c r="R14" s="184">
        <v>10240233707765.658</v>
      </c>
      <c r="S14" s="199">
        <v>10626.318873522248</v>
      </c>
      <c r="T14" s="191">
        <v>4.674347443594698E-2</v>
      </c>
      <c r="U14" s="198">
        <v>2.0000000000000001E-4</v>
      </c>
    </row>
    <row r="15" spans="1:21" x14ac:dyDescent="0.2">
      <c r="A15">
        <f t="shared" si="0"/>
        <v>11</v>
      </c>
      <c r="B15" s="119">
        <v>0.45969279607151059</v>
      </c>
      <c r="C15" s="97">
        <v>11096.40919589732</v>
      </c>
      <c r="D15" s="96">
        <v>0.39419326948519912</v>
      </c>
      <c r="E15" s="98">
        <v>0</v>
      </c>
      <c r="F15" s="119">
        <v>0</v>
      </c>
      <c r="G15" s="179">
        <v>0</v>
      </c>
      <c r="H15" s="97">
        <v>10371500.046750793</v>
      </c>
      <c r="I15" s="174">
        <v>336039424572.56</v>
      </c>
      <c r="J15" s="186">
        <v>0.41038006244759517</v>
      </c>
      <c r="K15" s="189">
        <v>13495659823.44463</v>
      </c>
      <c r="L15" s="185">
        <v>0</v>
      </c>
      <c r="M15" s="185">
        <v>0</v>
      </c>
      <c r="N15" s="174">
        <v>349535084396.00464</v>
      </c>
      <c r="O15" s="119">
        <v>0.39453515883602513</v>
      </c>
      <c r="P15" s="119">
        <v>0.32787081368526749</v>
      </c>
      <c r="Q15" s="97">
        <v>12.842764976123622</v>
      </c>
      <c r="R15" s="184">
        <v>1619382580700.1711</v>
      </c>
      <c r="S15" s="199">
        <v>1681.8049935041176</v>
      </c>
      <c r="T15" s="191">
        <v>5.4665148886200977E-2</v>
      </c>
      <c r="U15" s="198">
        <v>2.0000000000000001E-4</v>
      </c>
    </row>
    <row r="16" spans="1:21" x14ac:dyDescent="0.2">
      <c r="A16">
        <f t="shared" si="0"/>
        <v>12</v>
      </c>
      <c r="B16" s="119">
        <v>0.49903455258939072</v>
      </c>
      <c r="C16" s="97">
        <v>4000</v>
      </c>
      <c r="D16" s="96">
        <v>0.96252722173693639</v>
      </c>
      <c r="E16" s="98">
        <v>0.13422810726962775</v>
      </c>
      <c r="F16" s="119">
        <v>0.377915201544965</v>
      </c>
      <c r="G16" s="179">
        <v>1</v>
      </c>
      <c r="H16" s="97">
        <v>40661250.060851075</v>
      </c>
      <c r="I16" s="174">
        <v>824048634228.7085</v>
      </c>
      <c r="J16" s="186">
        <v>0.20342407515045779</v>
      </c>
      <c r="K16" s="189">
        <v>9854402957.6822586</v>
      </c>
      <c r="L16" s="185">
        <v>0</v>
      </c>
      <c r="M16" s="185">
        <v>670625275821.50818</v>
      </c>
      <c r="N16" s="174">
        <v>1504528313007.8992</v>
      </c>
      <c r="O16" s="119">
        <v>0.46800817629444141</v>
      </c>
      <c r="P16" s="119">
        <v>0.26555331774800556</v>
      </c>
      <c r="Q16" s="97">
        <v>18.166196295023436</v>
      </c>
      <c r="R16" s="184">
        <v>7717572167011.2373</v>
      </c>
      <c r="S16" s="199">
        <v>8013.2082155697235</v>
      </c>
      <c r="T16" s="191">
        <v>4.1514088135686786E-2</v>
      </c>
      <c r="U16" s="198">
        <v>2.0000000000000001E-4</v>
      </c>
    </row>
    <row r="17" spans="1:21" x14ac:dyDescent="0.2">
      <c r="A17">
        <f t="shared" si="0"/>
        <v>13</v>
      </c>
      <c r="B17" s="119">
        <v>0.68892286114649925</v>
      </c>
      <c r="C17" s="97">
        <v>11711.710936946081</v>
      </c>
      <c r="D17" s="96">
        <v>0.74794423091609141</v>
      </c>
      <c r="E17" s="98">
        <v>0.20196224387762085</v>
      </c>
      <c r="F17" s="119">
        <v>0</v>
      </c>
      <c r="G17" s="179">
        <v>0</v>
      </c>
      <c r="H17" s="97">
        <v>6698496.6657385416</v>
      </c>
      <c r="I17" s="174">
        <v>324076633267.18622</v>
      </c>
      <c r="J17" s="186">
        <v>0.54419073090674774</v>
      </c>
      <c r="K17" s="189">
        <v>17556566282.5984</v>
      </c>
      <c r="L17" s="185">
        <v>29022447457.151485</v>
      </c>
      <c r="M17" s="185">
        <v>0</v>
      </c>
      <c r="N17" s="174">
        <v>370655647006.9361</v>
      </c>
      <c r="O17" s="119">
        <v>0.53844440117070336</v>
      </c>
      <c r="P17" s="119">
        <v>0.42671564268793816</v>
      </c>
      <c r="Q17" s="97">
        <v>13.344159264400599</v>
      </c>
      <c r="R17" s="184">
        <v>2327431509917.1055</v>
      </c>
      <c r="S17" s="199">
        <v>2418.1358397966496</v>
      </c>
      <c r="T17" s="191">
        <v>5.4428279717885171E-2</v>
      </c>
      <c r="U17" s="198">
        <v>2.0000000000000001E-4</v>
      </c>
    </row>
    <row r="18" spans="1:21" x14ac:dyDescent="0.2">
      <c r="A18">
        <f t="shared" si="0"/>
        <v>14</v>
      </c>
      <c r="B18" s="119">
        <v>0.7868086768612047</v>
      </c>
      <c r="C18" s="97">
        <v>7899.2718625765347</v>
      </c>
      <c r="D18" s="96">
        <v>0.72490300189072621</v>
      </c>
      <c r="E18" s="98">
        <v>0.26112022315185301</v>
      </c>
      <c r="F18" s="119">
        <v>0.41296910868167902</v>
      </c>
      <c r="G18" s="179">
        <v>1</v>
      </c>
      <c r="H18" s="97">
        <v>6806222.3186145639</v>
      </c>
      <c r="I18" s="174">
        <v>291285636404.00879</v>
      </c>
      <c r="J18" s="186">
        <v>0.4806758740124536</v>
      </c>
      <c r="K18" s="189">
        <v>7589285074.975956</v>
      </c>
      <c r="L18" s="185">
        <v>0</v>
      </c>
      <c r="M18" s="185">
        <v>184448158791.67737</v>
      </c>
      <c r="N18" s="174">
        <v>483323080270.66211</v>
      </c>
      <c r="O18" s="119">
        <v>0.59499021800918594</v>
      </c>
      <c r="P18" s="119">
        <v>0.44829487977268728</v>
      </c>
      <c r="Q18" s="97">
        <v>16.172828794680925</v>
      </c>
      <c r="R18" s="184">
        <v>3820648033826.2256</v>
      </c>
      <c r="S18" s="199">
        <v>3962.0425840550724</v>
      </c>
      <c r="T18" s="191">
        <v>4.5003496111476998E-2</v>
      </c>
      <c r="U18" s="198">
        <v>2.0000000000000001E-4</v>
      </c>
    </row>
    <row r="19" spans="1:21" x14ac:dyDescent="0.2">
      <c r="A19">
        <f t="shared" si="0"/>
        <v>15</v>
      </c>
      <c r="B19" s="119">
        <v>0.50487318231895639</v>
      </c>
      <c r="C19" s="97">
        <v>11103.313796790406</v>
      </c>
      <c r="D19" s="96">
        <v>0.54315764312114312</v>
      </c>
      <c r="E19" s="98">
        <v>0</v>
      </c>
      <c r="F19" s="119">
        <v>0</v>
      </c>
      <c r="G19" s="179">
        <v>0</v>
      </c>
      <c r="H19" s="97">
        <v>3392630.487218874</v>
      </c>
      <c r="I19" s="174">
        <v>179915396746.75064</v>
      </c>
      <c r="J19" s="186">
        <v>0.50487318231895628</v>
      </c>
      <c r="K19" s="189">
        <v>3889212143.7394814</v>
      </c>
      <c r="L19" s="185">
        <v>0</v>
      </c>
      <c r="M19" s="185">
        <v>0</v>
      </c>
      <c r="N19" s="174">
        <v>183804608890.49011</v>
      </c>
      <c r="O19" s="119">
        <v>0.49419032227765475</v>
      </c>
      <c r="P19" s="119">
        <v>0.40849981926843276</v>
      </c>
      <c r="Q19" s="97">
        <v>12.938110658796994</v>
      </c>
      <c r="R19" s="184">
        <v>1102300542997.5801</v>
      </c>
      <c r="S19" s="199">
        <v>1144.701971832174</v>
      </c>
      <c r="T19" s="191">
        <v>5.4401405236532203E-2</v>
      </c>
      <c r="U19" s="198">
        <v>2.0000000000000001E-4</v>
      </c>
    </row>
    <row r="20" spans="1:21" x14ac:dyDescent="0.2">
      <c r="A20">
        <f t="shared" si="0"/>
        <v>16</v>
      </c>
      <c r="B20" s="119">
        <v>0.39187363475086201</v>
      </c>
      <c r="C20" s="97">
        <v>10804.702184702794</v>
      </c>
      <c r="D20" s="96">
        <v>0.95978042181930334</v>
      </c>
      <c r="E20" s="98">
        <v>0</v>
      </c>
      <c r="F20" s="119">
        <v>0.57772138084229441</v>
      </c>
      <c r="G20" s="179">
        <v>1</v>
      </c>
      <c r="H20" s="97">
        <v>6517886.4483503448</v>
      </c>
      <c r="I20" s="174">
        <v>256721753095.45218</v>
      </c>
      <c r="J20" s="186">
        <v>0.39187363475086201</v>
      </c>
      <c r="K20" s="189">
        <v>5035181125.6922092</v>
      </c>
      <c r="L20" s="185">
        <v>0</v>
      </c>
      <c r="M20" s="185">
        <v>262943293996.30301</v>
      </c>
      <c r="N20" s="174">
        <v>524700228217.44739</v>
      </c>
      <c r="O20" s="119">
        <v>0.59263767191140448</v>
      </c>
      <c r="P20" s="119">
        <v>0.25271836855036278</v>
      </c>
      <c r="Q20" s="97">
        <v>15.885529512819131</v>
      </c>
      <c r="R20" s="184">
        <v>2269680149809.1001</v>
      </c>
      <c r="S20" s="199">
        <v>2350.1492604882164</v>
      </c>
      <c r="T20" s="191">
        <v>4.6780677148883183E-2</v>
      </c>
      <c r="U20" s="198">
        <v>2.0000000000000001E-4</v>
      </c>
    </row>
    <row r="21" spans="1:21" x14ac:dyDescent="0.2">
      <c r="A21">
        <f t="shared" si="0"/>
        <v>17</v>
      </c>
      <c r="B21" s="119">
        <v>0.50541960538959441</v>
      </c>
      <c r="C21" s="97">
        <v>14186.524726839192</v>
      </c>
      <c r="D21" s="96">
        <v>0.55674552195652172</v>
      </c>
      <c r="E21" s="98">
        <v>0.23502596028138659</v>
      </c>
      <c r="F21" s="119">
        <v>0.47777570209665471</v>
      </c>
      <c r="G21" s="179">
        <v>1</v>
      </c>
      <c r="H21" s="97">
        <v>3654945.5616844492</v>
      </c>
      <c r="I21" s="174">
        <v>191975897441.30536</v>
      </c>
      <c r="J21" s="186">
        <v>0.50541960538959441</v>
      </c>
      <c r="K21" s="189">
        <v>4939468459.2496958</v>
      </c>
      <c r="L21" s="185">
        <v>0</v>
      </c>
      <c r="M21" s="185">
        <v>237706878367.92203</v>
      </c>
      <c r="N21" s="174">
        <v>434622244268.47711</v>
      </c>
      <c r="O21" s="119">
        <v>0.6607896600111165</v>
      </c>
      <c r="P21" s="119">
        <v>0.5516041924014039</v>
      </c>
      <c r="Q21" s="97">
        <v>16.995368224962611</v>
      </c>
      <c r="R21" s="184">
        <v>4402869910996.5498</v>
      </c>
      <c r="S21" s="199">
        <v>4571.2751852925039</v>
      </c>
      <c r="T21" s="191">
        <v>4.3555085188859498E-2</v>
      </c>
      <c r="U21" s="198">
        <v>2.0000000000000001E-4</v>
      </c>
    </row>
    <row r="22" spans="1:21" x14ac:dyDescent="0.2">
      <c r="A22">
        <f t="shared" si="0"/>
        <v>18</v>
      </c>
      <c r="B22" s="119">
        <v>0.45711303740554754</v>
      </c>
      <c r="C22" s="97">
        <v>14406.132703838659</v>
      </c>
      <c r="D22" s="96">
        <v>1.0914134731804122</v>
      </c>
      <c r="E22" s="98">
        <v>0.64444730477801282</v>
      </c>
      <c r="F22" s="119">
        <v>0.43033373409066739</v>
      </c>
      <c r="G22" s="179">
        <v>1</v>
      </c>
      <c r="H22" s="97">
        <v>8992605.0478015579</v>
      </c>
      <c r="I22" s="174">
        <v>384701339505.62024</v>
      </c>
      <c r="J22" s="186">
        <v>0.45711303740554754</v>
      </c>
      <c r="K22" s="189">
        <v>3025431073.1135144</v>
      </c>
      <c r="L22" s="185">
        <v>0</v>
      </c>
      <c r="M22" s="185">
        <v>249424329729.34854</v>
      </c>
      <c r="N22" s="174">
        <v>637151100308.08228</v>
      </c>
      <c r="O22" s="119">
        <v>0.58917180147277826</v>
      </c>
      <c r="P22" s="119">
        <v>0.36719506887306747</v>
      </c>
      <c r="Q22" s="97">
        <v>15.569663819055643</v>
      </c>
      <c r="R22" s="184">
        <v>3883222256102.75</v>
      </c>
      <c r="S22" s="199">
        <v>4031.5755488465124</v>
      </c>
      <c r="T22" s="191">
        <v>4.7465549884963647E-2</v>
      </c>
      <c r="U22" s="198">
        <v>2.0000000000000001E-4</v>
      </c>
    </row>
    <row r="23" spans="1:21" x14ac:dyDescent="0.2">
      <c r="A23">
        <f t="shared" si="0"/>
        <v>19</v>
      </c>
      <c r="B23" s="119">
        <v>0.48903428726493087</v>
      </c>
      <c r="C23" s="97">
        <v>5086.7457997204137</v>
      </c>
      <c r="D23" s="96">
        <v>0.99764827417761215</v>
      </c>
      <c r="E23" s="98">
        <v>0.35455246609619095</v>
      </c>
      <c r="F23" s="119">
        <v>0.32258707880372273</v>
      </c>
      <c r="G23" s="179">
        <v>1</v>
      </c>
      <c r="H23" s="97">
        <v>11515223.197191469</v>
      </c>
      <c r="I23" s="174">
        <v>288478241183.34088</v>
      </c>
      <c r="J23" s="186">
        <v>0.29155773587081435</v>
      </c>
      <c r="K23" s="189">
        <v>7728342524.761797</v>
      </c>
      <c r="L23" s="185">
        <v>0</v>
      </c>
      <c r="M23" s="185">
        <v>266614119043.79654</v>
      </c>
      <c r="N23" s="174">
        <v>562820702751.89929</v>
      </c>
      <c r="O23" s="119">
        <v>0.52840870392350392</v>
      </c>
      <c r="P23" s="119">
        <v>0.29949765754106633</v>
      </c>
      <c r="Q23" s="97">
        <v>16.990469656882862</v>
      </c>
      <c r="R23" s="184">
        <v>3104567362630.6646</v>
      </c>
      <c r="S23" s="199">
        <v>3216.1018060306319</v>
      </c>
      <c r="T23" s="191">
        <v>4.3169439301540824E-2</v>
      </c>
      <c r="U23" s="198">
        <v>2.0000000000000001E-4</v>
      </c>
    </row>
    <row r="24" spans="1:21" x14ac:dyDescent="0.2">
      <c r="A24">
        <f t="shared" si="0"/>
        <v>20</v>
      </c>
      <c r="B24" s="119">
        <v>0.47019447817577831</v>
      </c>
      <c r="C24" s="97">
        <v>7491.6193110173062</v>
      </c>
      <c r="D24" s="96">
        <v>0.73383788764160085</v>
      </c>
      <c r="E24" s="98">
        <v>0</v>
      </c>
      <c r="F24" s="119">
        <v>0.53288123744561278</v>
      </c>
      <c r="G24" s="179">
        <v>1</v>
      </c>
      <c r="H24" s="97">
        <v>6376516.8473576037</v>
      </c>
      <c r="I24" s="174">
        <v>234717805735.22076</v>
      </c>
      <c r="J24" s="186">
        <v>0.45890287127078255</v>
      </c>
      <c r="K24" s="189">
        <v>7431879326.0248289</v>
      </c>
      <c r="L24" s="185">
        <v>0</v>
      </c>
      <c r="M24" s="185">
        <v>288411654975.49872</v>
      </c>
      <c r="N24" s="174">
        <v>530561340036.74432</v>
      </c>
      <c r="O24" s="119">
        <v>0.63789419513157619</v>
      </c>
      <c r="P24" s="119">
        <v>0.44704915151360858</v>
      </c>
      <c r="Q24" s="97">
        <v>16.844137169275658</v>
      </c>
      <c r="R24" s="184">
        <v>4330363232840.8408</v>
      </c>
      <c r="S24" s="199">
        <v>4495.459276642292</v>
      </c>
      <c r="T24" s="191">
        <v>4.3652400824508192E-2</v>
      </c>
      <c r="U24" s="198">
        <v>2.0000000000000001E-4</v>
      </c>
    </row>
    <row r="25" spans="1:21" x14ac:dyDescent="0.2">
      <c r="A25">
        <f t="shared" si="0"/>
        <v>21</v>
      </c>
      <c r="B25" s="119">
        <v>0.56120741995911239</v>
      </c>
      <c r="C25" s="97">
        <v>14567.867901174142</v>
      </c>
      <c r="D25" s="96">
        <v>0.84299479132692301</v>
      </c>
      <c r="E25" s="98">
        <v>0.7</v>
      </c>
      <c r="F25" s="119">
        <v>0.74219525574851519</v>
      </c>
      <c r="G25" s="179">
        <v>1</v>
      </c>
      <c r="H25" s="97">
        <v>5698100.3611670854</v>
      </c>
      <c r="I25" s="174">
        <v>295202216104.06616</v>
      </c>
      <c r="J25" s="186">
        <v>0.55646515301059241</v>
      </c>
      <c r="K25" s="189">
        <v>3280803902.2405229</v>
      </c>
      <c r="L25" s="185">
        <v>0</v>
      </c>
      <c r="M25" s="185">
        <v>232517440068.37775</v>
      </c>
      <c r="N25" s="174">
        <v>531000460074.68445</v>
      </c>
      <c r="O25" s="119">
        <v>0.65966741038011611</v>
      </c>
      <c r="P25" s="119">
        <v>0.46078192787386441</v>
      </c>
      <c r="Q25" s="97">
        <v>15.846306829485478</v>
      </c>
      <c r="R25" s="184">
        <v>4169434750444.4409</v>
      </c>
      <c r="S25" s="199">
        <v>4330.2535113656195</v>
      </c>
      <c r="T25" s="191">
        <v>4.6942536756752772E-2</v>
      </c>
      <c r="U25" s="198">
        <v>2.0000000000000001E-4</v>
      </c>
    </row>
    <row r="26" spans="1:21" x14ac:dyDescent="0.2">
      <c r="A26">
        <f t="shared" si="0"/>
        <v>22</v>
      </c>
      <c r="B26" s="119">
        <v>0.27675921919176633</v>
      </c>
      <c r="C26" s="97">
        <v>4000</v>
      </c>
      <c r="D26" s="96">
        <v>0.35900891061005757</v>
      </c>
      <c r="E26" s="98">
        <v>0.33210304520614808</v>
      </c>
      <c r="F26" s="119">
        <v>0</v>
      </c>
      <c r="G26" s="179">
        <v>0</v>
      </c>
      <c r="H26" s="97">
        <v>4271966.0029959315</v>
      </c>
      <c r="I26" s="174">
        <v>229395178517.56665</v>
      </c>
      <c r="J26" s="186">
        <v>0.27675921919176627</v>
      </c>
      <c r="K26" s="189">
        <v>16100517122.9235</v>
      </c>
      <c r="L26" s="185">
        <v>34668756878.557503</v>
      </c>
      <c r="M26" s="185">
        <v>0</v>
      </c>
      <c r="N26" s="174">
        <v>280164452519.04767</v>
      </c>
      <c r="O26" s="119">
        <v>0.32560246375125557</v>
      </c>
      <c r="P26" s="119">
        <v>0.21584777676396891</v>
      </c>
      <c r="Q26" s="97">
        <v>15.158920468979803</v>
      </c>
      <c r="R26" s="184">
        <v>1039545930341.6781</v>
      </c>
      <c r="S26" s="199">
        <v>1079.5362592060342</v>
      </c>
      <c r="T26" s="191">
        <v>4.619312302056227E-2</v>
      </c>
      <c r="U26" s="198">
        <v>2.0000000000000001E-4</v>
      </c>
    </row>
    <row r="27" spans="1:21" x14ac:dyDescent="0.2">
      <c r="A27">
        <f t="shared" si="0"/>
        <v>23</v>
      </c>
      <c r="B27" s="119">
        <v>0.43799848909115374</v>
      </c>
      <c r="C27" s="97">
        <v>7711.0365882927672</v>
      </c>
      <c r="D27" s="96">
        <v>0.65999162166130365</v>
      </c>
      <c r="E27" s="98">
        <v>0.7</v>
      </c>
      <c r="F27" s="119">
        <v>0.6546561911263642</v>
      </c>
      <c r="G27" s="179">
        <v>1</v>
      </c>
      <c r="H27" s="97">
        <v>4547941.0334686162</v>
      </c>
      <c r="I27" s="174">
        <v>211630214972.94275</v>
      </c>
      <c r="J27" s="186">
        <v>0.43799848909115369</v>
      </c>
      <c r="K27" s="189">
        <v>2539396489.5821772</v>
      </c>
      <c r="L27" s="185">
        <v>0</v>
      </c>
      <c r="M27" s="185">
        <v>201629579916.88</v>
      </c>
      <c r="N27" s="174">
        <v>415799191379.40491</v>
      </c>
      <c r="O27" s="119">
        <v>0.61086549373763355</v>
      </c>
      <c r="P27" s="119">
        <v>0.37717709853985237</v>
      </c>
      <c r="Q27" s="97">
        <v>16.333319133979693</v>
      </c>
      <c r="R27" s="184">
        <v>2810810724593.5928</v>
      </c>
      <c r="S27" s="199">
        <v>2917.6850585553693</v>
      </c>
      <c r="T27" s="191">
        <v>4.4856037888446734E-2</v>
      </c>
      <c r="U27" s="198">
        <v>2.0000000000000001E-4</v>
      </c>
    </row>
    <row r="28" spans="1:21" x14ac:dyDescent="0.2">
      <c r="A28">
        <f t="shared" si="0"/>
        <v>24</v>
      </c>
      <c r="B28" s="119">
        <v>0.5360247804556405</v>
      </c>
      <c r="C28" s="97">
        <v>10785.097396588422</v>
      </c>
      <c r="D28" s="96">
        <v>0.60570037949096245</v>
      </c>
      <c r="E28" s="98">
        <v>0</v>
      </c>
      <c r="F28" s="119">
        <v>0</v>
      </c>
      <c r="G28" s="179">
        <v>0</v>
      </c>
      <c r="H28" s="97">
        <v>4879701.2039910844</v>
      </c>
      <c r="I28" s="174">
        <v>229730313811.63983</v>
      </c>
      <c r="J28" s="186">
        <v>0.46738219572861983</v>
      </c>
      <c r="K28" s="189">
        <v>1816853890.1868916</v>
      </c>
      <c r="L28" s="185">
        <v>0</v>
      </c>
      <c r="M28" s="185">
        <v>0</v>
      </c>
      <c r="N28" s="174">
        <v>231547167701.82672</v>
      </c>
      <c r="O28" s="119">
        <v>0.46371484289963971</v>
      </c>
      <c r="P28" s="119">
        <v>0.35153082577049349</v>
      </c>
      <c r="Q28" s="97">
        <v>12.96815740121356</v>
      </c>
      <c r="R28" s="184">
        <v>1190274628094.238</v>
      </c>
      <c r="S28" s="199">
        <v>1234.0158104632458</v>
      </c>
      <c r="T28" s="191">
        <v>5.4117288187895067E-2</v>
      </c>
      <c r="U28" s="198">
        <v>2.0000000000000001E-4</v>
      </c>
    </row>
    <row r="29" spans="1:21" x14ac:dyDescent="0.2">
      <c r="A29">
        <f t="shared" si="0"/>
        <v>25</v>
      </c>
      <c r="B29" s="119">
        <v>0.43671463490619644</v>
      </c>
      <c r="C29" s="97">
        <v>5772.3627224824086</v>
      </c>
      <c r="D29" s="96">
        <v>0.84850548493198397</v>
      </c>
      <c r="E29" s="98">
        <v>0.38554548489937002</v>
      </c>
      <c r="F29" s="119">
        <v>0</v>
      </c>
      <c r="G29" s="179">
        <v>0</v>
      </c>
      <c r="H29" s="97">
        <v>8670964.7305945642</v>
      </c>
      <c r="I29" s="174">
        <v>303912098296.49609</v>
      </c>
      <c r="J29" s="186">
        <v>0.40432778805810388</v>
      </c>
      <c r="K29" s="189">
        <v>37751356181.908707</v>
      </c>
      <c r="L29" s="185">
        <v>88318302122.619019</v>
      </c>
      <c r="M29" s="185">
        <v>0</v>
      </c>
      <c r="N29" s="174">
        <v>429981756601.0238</v>
      </c>
      <c r="O29" s="119">
        <v>0.45009990585715398</v>
      </c>
      <c r="P29" s="119">
        <v>0.30946057647671443</v>
      </c>
      <c r="Q29" s="97">
        <v>14.329571942584156</v>
      </c>
      <c r="R29" s="184">
        <v>2111791352743.7019</v>
      </c>
      <c r="S29" s="199">
        <v>2190.0957114820726</v>
      </c>
      <c r="T29" s="191">
        <v>5.0195469309266411E-2</v>
      </c>
      <c r="U29" s="198">
        <v>2.0000000000000001E-4</v>
      </c>
    </row>
    <row r="30" spans="1:21" x14ac:dyDescent="0.2">
      <c r="A30">
        <f t="shared" si="0"/>
        <v>26</v>
      </c>
      <c r="B30" s="119">
        <v>0.45370172685461124</v>
      </c>
      <c r="C30" s="97">
        <v>7476.1420150610993</v>
      </c>
      <c r="D30" s="96">
        <v>0.99619189926627505</v>
      </c>
      <c r="E30" s="98">
        <v>0</v>
      </c>
      <c r="F30" s="119">
        <v>0</v>
      </c>
      <c r="G30" s="179">
        <v>0</v>
      </c>
      <c r="H30" s="97">
        <v>10924316.859988503</v>
      </c>
      <c r="I30" s="174">
        <v>374621482147.73053</v>
      </c>
      <c r="J30" s="186">
        <v>0.38827102317681406</v>
      </c>
      <c r="K30" s="189">
        <v>6842397077.1020308</v>
      </c>
      <c r="L30" s="185">
        <v>0</v>
      </c>
      <c r="M30" s="185">
        <v>0</v>
      </c>
      <c r="N30" s="174">
        <v>381463879224.83258</v>
      </c>
      <c r="O30" s="119">
        <v>0.38130652494042244</v>
      </c>
      <c r="P30" s="119">
        <v>0.25006791189240263</v>
      </c>
      <c r="Q30" s="97">
        <v>12.918579392443238</v>
      </c>
      <c r="R30" s="184">
        <v>1363209194519.9397</v>
      </c>
      <c r="S30" s="199">
        <v>1415.8670298635855</v>
      </c>
      <c r="T30" s="191">
        <v>5.5307226602025521E-2</v>
      </c>
      <c r="U30" s="198">
        <v>2.0000000000000001E-4</v>
      </c>
    </row>
    <row r="31" spans="1:21" x14ac:dyDescent="0.2">
      <c r="A31">
        <f t="shared" si="0"/>
        <v>27</v>
      </c>
      <c r="B31" s="119">
        <v>0.44207187159858891</v>
      </c>
      <c r="C31" s="97">
        <v>8152.2699693383338</v>
      </c>
      <c r="D31" s="96">
        <v>0.82301550432325676</v>
      </c>
      <c r="E31" s="98">
        <v>0.50000283637552756</v>
      </c>
      <c r="F31" s="119">
        <v>0</v>
      </c>
      <c r="G31" s="179">
        <v>0</v>
      </c>
      <c r="H31" s="97">
        <v>7845321.2910101516</v>
      </c>
      <c r="I31" s="174">
        <v>242535496417.45328</v>
      </c>
      <c r="J31" s="186">
        <v>0.32231493127486721</v>
      </c>
      <c r="K31" s="189">
        <v>44479992449.20504</v>
      </c>
      <c r="L31" s="185">
        <v>91211805550.468079</v>
      </c>
      <c r="M31" s="185">
        <v>0</v>
      </c>
      <c r="N31" s="174">
        <v>378227294417.1264</v>
      </c>
      <c r="O31" s="119">
        <v>0.39960695203872598</v>
      </c>
      <c r="P31" s="119">
        <v>0.29491860857923408</v>
      </c>
      <c r="Q31" s="97">
        <v>14.538740734536535</v>
      </c>
      <c r="R31" s="184">
        <v>1768603945303.3181</v>
      </c>
      <c r="S31" s="199">
        <v>1836.6419895455497</v>
      </c>
      <c r="T31" s="191">
        <v>4.9541024241592103E-2</v>
      </c>
      <c r="U31" s="198">
        <v>2.0000000000000001E-4</v>
      </c>
    </row>
    <row r="32" spans="1:21" x14ac:dyDescent="0.2">
      <c r="A32">
        <f t="shared" si="0"/>
        <v>28</v>
      </c>
      <c r="B32" s="119">
        <v>0.38562355750819105</v>
      </c>
      <c r="C32" s="97">
        <v>14278.724755504485</v>
      </c>
      <c r="D32" s="96">
        <v>1.0158034440173809</v>
      </c>
      <c r="E32" s="98">
        <v>0.28166582387346095</v>
      </c>
      <c r="F32" s="119">
        <v>0</v>
      </c>
      <c r="G32" s="179">
        <v>0</v>
      </c>
      <c r="H32" s="97">
        <v>6871309.8777874317</v>
      </c>
      <c r="I32" s="174">
        <v>297173970287.13275</v>
      </c>
      <c r="J32" s="186">
        <v>0.38562355750819099</v>
      </c>
      <c r="K32" s="189">
        <v>27585521114.105713</v>
      </c>
      <c r="L32" s="185">
        <v>44741792931.398872</v>
      </c>
      <c r="M32" s="185">
        <v>0</v>
      </c>
      <c r="N32" s="174">
        <v>369501284332.63733</v>
      </c>
      <c r="O32" s="119">
        <v>0.40701000062205461</v>
      </c>
      <c r="P32" s="119">
        <v>0.30541198358496557</v>
      </c>
      <c r="Q32" s="97">
        <v>13.957141652401136</v>
      </c>
      <c r="R32" s="184">
        <v>1692194513922.4426</v>
      </c>
      <c r="S32" s="199">
        <v>1757.5792806033153</v>
      </c>
      <c r="T32" s="191">
        <v>5.3309972535028942E-2</v>
      </c>
      <c r="U32" s="198">
        <v>2.0000000000000001E-4</v>
      </c>
    </row>
    <row r="33" spans="1:21" x14ac:dyDescent="0.2">
      <c r="A33">
        <f t="shared" si="0"/>
        <v>29</v>
      </c>
      <c r="B33" s="119">
        <v>0.48598527638221228</v>
      </c>
      <c r="C33" s="97">
        <v>8432.9938510916272</v>
      </c>
      <c r="D33" s="96">
        <v>0.82952747266045945</v>
      </c>
      <c r="E33" s="98">
        <v>0.44485563164423358</v>
      </c>
      <c r="F33" s="119">
        <v>0.4892706112070565</v>
      </c>
      <c r="G33" s="179">
        <v>1</v>
      </c>
      <c r="H33" s="97">
        <v>7072064.6752836816</v>
      </c>
      <c r="I33" s="174">
        <v>255450832226.12167</v>
      </c>
      <c r="J33" s="186">
        <v>0.36982843458794246</v>
      </c>
      <c r="K33" s="189">
        <v>10759142548.257336</v>
      </c>
      <c r="L33" s="185">
        <v>0</v>
      </c>
      <c r="M33" s="185">
        <v>209801978750.5575</v>
      </c>
      <c r="N33" s="174">
        <v>476011953524.93652</v>
      </c>
      <c r="O33" s="119">
        <v>0.55106717899486113</v>
      </c>
      <c r="P33" s="119">
        <v>0.38671251804992235</v>
      </c>
      <c r="Q33" s="97">
        <v>16.518746587211414</v>
      </c>
      <c r="R33" s="184">
        <v>3297066932215.1162</v>
      </c>
      <c r="S33" s="199">
        <v>3423.7574668228895</v>
      </c>
      <c r="T33" s="191">
        <v>4.4421186709088407E-2</v>
      </c>
      <c r="U33" s="198">
        <v>2.0000000000000001E-4</v>
      </c>
    </row>
    <row r="34" spans="1:21" x14ac:dyDescent="0.2">
      <c r="A34">
        <f t="shared" si="0"/>
        <v>30</v>
      </c>
      <c r="B34" s="119">
        <v>0.50868092246014729</v>
      </c>
      <c r="C34" s="97">
        <v>10616.393801045111</v>
      </c>
      <c r="D34" s="96">
        <v>1.0851799593933593</v>
      </c>
      <c r="E34" s="98">
        <v>0.58515835290639617</v>
      </c>
      <c r="F34" s="119">
        <v>0</v>
      </c>
      <c r="G34" s="179">
        <v>0</v>
      </c>
      <c r="H34" s="97">
        <v>8055280.2509942884</v>
      </c>
      <c r="I34" s="174">
        <v>311592844755.63055</v>
      </c>
      <c r="J34" s="186">
        <v>0.42489851726638905</v>
      </c>
      <c r="K34" s="189">
        <v>32378339799.723095</v>
      </c>
      <c r="L34" s="185">
        <v>67067716719.560326</v>
      </c>
      <c r="M34" s="185">
        <v>0</v>
      </c>
      <c r="N34" s="174">
        <v>411038901274.914</v>
      </c>
      <c r="O34" s="119">
        <v>0.45263236770550058</v>
      </c>
      <c r="P34" s="119">
        <v>0.35324496034092934</v>
      </c>
      <c r="Q34" s="97">
        <v>14.086314109784912</v>
      </c>
      <c r="R34" s="184">
        <v>2233180604217.5034</v>
      </c>
      <c r="S34" s="199">
        <v>2317.1990905500484</v>
      </c>
      <c r="T34" s="191">
        <v>5.2207838972163752E-2</v>
      </c>
      <c r="U34" s="198">
        <v>2.0000000000000001E-4</v>
      </c>
    </row>
    <row r="35" spans="1:21" x14ac:dyDescent="0.2">
      <c r="A35">
        <f t="shared" si="0"/>
        <v>31</v>
      </c>
      <c r="B35" s="119">
        <v>0.37080571757285663</v>
      </c>
      <c r="C35" s="97">
        <v>13518.578850392107</v>
      </c>
      <c r="D35" s="96">
        <v>0.8668571826724395</v>
      </c>
      <c r="E35" s="98">
        <v>0.13467251584723433</v>
      </c>
      <c r="F35" s="119">
        <v>0</v>
      </c>
      <c r="G35" s="179">
        <v>0</v>
      </c>
      <c r="H35" s="97">
        <v>5118148.5469829431</v>
      </c>
      <c r="I35" s="174">
        <v>193468341432.46811</v>
      </c>
      <c r="J35" s="186">
        <v>0.37080571757285663</v>
      </c>
      <c r="K35" s="189">
        <v>9395023221.4852982</v>
      </c>
      <c r="L35" s="185">
        <v>30088145352.198925</v>
      </c>
      <c r="M35" s="185">
        <v>0</v>
      </c>
      <c r="N35" s="174">
        <v>232951510006.15231</v>
      </c>
      <c r="O35" s="119">
        <v>0.41128595153440106</v>
      </c>
      <c r="P35" s="119">
        <v>0.29384492308989107</v>
      </c>
      <c r="Q35" s="97">
        <v>14.303589443575431</v>
      </c>
      <c r="R35" s="184">
        <v>1059422868455.1306</v>
      </c>
      <c r="S35" s="199">
        <v>1099.6864513639086</v>
      </c>
      <c r="T35" s="191">
        <v>5.1650916491494447E-2</v>
      </c>
      <c r="U35" s="198">
        <v>2.0000000000000001E-4</v>
      </c>
    </row>
    <row r="36" spans="1:21" x14ac:dyDescent="0.2">
      <c r="A36">
        <f t="shared" si="0"/>
        <v>32</v>
      </c>
      <c r="B36" s="119">
        <v>0.61768959963422743</v>
      </c>
      <c r="C36" s="97">
        <v>4567.5560470657256</v>
      </c>
      <c r="D36" s="96">
        <v>0.66791157396116785</v>
      </c>
      <c r="E36" s="98">
        <v>0.7</v>
      </c>
      <c r="F36" s="119">
        <v>0.57463715039164742</v>
      </c>
      <c r="G36" s="179">
        <v>1</v>
      </c>
      <c r="H36" s="97">
        <v>8182356.911794574</v>
      </c>
      <c r="I36" s="174">
        <v>315092114275.26056</v>
      </c>
      <c r="J36" s="186">
        <v>0.47530016457515523</v>
      </c>
      <c r="K36" s="189">
        <v>3469026303.2882051</v>
      </c>
      <c r="L36" s="185">
        <v>0</v>
      </c>
      <c r="M36" s="185">
        <v>456731848795.50372</v>
      </c>
      <c r="N36" s="174">
        <v>775292989374.05249</v>
      </c>
      <c r="O36" s="119">
        <v>0.66445694707452874</v>
      </c>
      <c r="P36" s="119">
        <v>0.37095076751348055</v>
      </c>
      <c r="Q36" s="97">
        <v>16.748770035332655</v>
      </c>
      <c r="R36" s="184">
        <v>5260330786162.5654</v>
      </c>
      <c r="S36" s="199">
        <v>5457.4471621476805</v>
      </c>
      <c r="T36" s="191">
        <v>4.3755572048661096E-2</v>
      </c>
      <c r="U36" s="198">
        <v>2.0000000000000001E-4</v>
      </c>
    </row>
    <row r="37" spans="1:21" x14ac:dyDescent="0.2">
      <c r="A37">
        <f t="shared" si="0"/>
        <v>33</v>
      </c>
      <c r="B37" s="119">
        <v>0.71456332330087502</v>
      </c>
      <c r="C37" s="97">
        <v>12369.899966529534</v>
      </c>
      <c r="D37" s="96">
        <v>1.2323486968895536</v>
      </c>
      <c r="E37" s="98">
        <v>0.34692891538056703</v>
      </c>
      <c r="F37" s="119">
        <v>0</v>
      </c>
      <c r="G37" s="179">
        <v>0</v>
      </c>
      <c r="H37" s="97">
        <v>23917546.146634068</v>
      </c>
      <c r="I37" s="174">
        <v>476136617110.29266</v>
      </c>
      <c r="J37" s="186">
        <v>0.10148539994427963</v>
      </c>
      <c r="K37" s="189">
        <v>48968075435.178902</v>
      </c>
      <c r="L37" s="185">
        <v>189810579376.87204</v>
      </c>
      <c r="M37" s="185">
        <v>0</v>
      </c>
      <c r="N37" s="174">
        <v>714915271922.34375</v>
      </c>
      <c r="O37" s="119">
        <v>0.27999035183402132</v>
      </c>
      <c r="P37" s="119">
        <v>0.13825934484964159</v>
      </c>
      <c r="Q37" s="97">
        <v>16.536470089527395</v>
      </c>
      <c r="R37" s="184">
        <v>1539584369862.7461</v>
      </c>
      <c r="S37" s="199">
        <v>1597.7159991903038</v>
      </c>
      <c r="T37" s="191">
        <v>5.1479621445782581E-2</v>
      </c>
      <c r="U37" s="198">
        <v>2.0000000000000001E-4</v>
      </c>
    </row>
    <row r="38" spans="1:21" x14ac:dyDescent="0.2">
      <c r="A38">
        <f t="shared" si="0"/>
        <v>34</v>
      </c>
      <c r="B38" s="119">
        <v>0.46942720866640336</v>
      </c>
      <c r="C38" s="97">
        <v>10343.24687110249</v>
      </c>
      <c r="D38" s="96">
        <v>0.31227979316442733</v>
      </c>
      <c r="E38" s="98">
        <v>0.12599465615890279</v>
      </c>
      <c r="F38" s="119">
        <v>0.59607526474580463</v>
      </c>
      <c r="G38" s="179">
        <v>1</v>
      </c>
      <c r="H38" s="97">
        <v>2459572.5207635551</v>
      </c>
      <c r="I38" s="174">
        <v>132258390837.93843</v>
      </c>
      <c r="J38" s="186">
        <v>0.46942720866640331</v>
      </c>
      <c r="K38" s="189">
        <v>7338834479.5483818</v>
      </c>
      <c r="L38" s="185">
        <v>0</v>
      </c>
      <c r="M38" s="185">
        <v>205587631209.00339</v>
      </c>
      <c r="N38" s="174">
        <v>345184856526.49023</v>
      </c>
      <c r="O38" s="119">
        <v>0.65633178257221714</v>
      </c>
      <c r="P38" s="119">
        <v>0.41862512769297744</v>
      </c>
      <c r="Q38" s="97">
        <v>17.053954043953308</v>
      </c>
      <c r="R38" s="184">
        <v>2703828969389.8555</v>
      </c>
      <c r="S38" s="199">
        <v>2808.1794610770157</v>
      </c>
      <c r="T38" s="191">
        <v>4.277081419608799E-2</v>
      </c>
      <c r="U38" s="198">
        <v>2.0000000000000001E-4</v>
      </c>
    </row>
    <row r="39" spans="1:21" x14ac:dyDescent="0.2">
      <c r="A39">
        <f t="shared" si="0"/>
        <v>35</v>
      </c>
      <c r="B39" s="119">
        <v>0.56163806371309299</v>
      </c>
      <c r="C39" s="97">
        <v>4658.7031473162551</v>
      </c>
      <c r="D39" s="96">
        <v>0.70724295428574058</v>
      </c>
      <c r="E39" s="98">
        <v>0.40933294462319098</v>
      </c>
      <c r="F39" s="119">
        <v>0</v>
      </c>
      <c r="G39" s="179">
        <v>0</v>
      </c>
      <c r="H39" s="97">
        <v>7639772.0457079848</v>
      </c>
      <c r="I39" s="174">
        <v>303284161111.06848</v>
      </c>
      <c r="J39" s="186">
        <v>0.45060476869116484</v>
      </c>
      <c r="K39" s="189">
        <v>30787946875.767239</v>
      </c>
      <c r="L39" s="185">
        <v>55638675062.519157</v>
      </c>
      <c r="M39" s="185">
        <v>0</v>
      </c>
      <c r="N39" s="174">
        <v>389710783049.35486</v>
      </c>
      <c r="O39" s="119">
        <v>0.46488893095939249</v>
      </c>
      <c r="P39" s="119">
        <v>0.35211732005740598</v>
      </c>
      <c r="Q39" s="97">
        <v>13.868935519141477</v>
      </c>
      <c r="R39" s="184">
        <v>2151972092824.4229</v>
      </c>
      <c r="S39" s="199">
        <v>2230.6507459180939</v>
      </c>
      <c r="T39" s="191">
        <v>5.072656399087732E-2</v>
      </c>
      <c r="U39" s="198">
        <v>2.0000000000000001E-4</v>
      </c>
    </row>
    <row r="40" spans="1:21" x14ac:dyDescent="0.2">
      <c r="A40">
        <f t="shared" si="0"/>
        <v>36</v>
      </c>
      <c r="B40" s="119">
        <v>0.49061792479579669</v>
      </c>
      <c r="C40" s="97">
        <v>12253.136761997766</v>
      </c>
      <c r="D40" s="96">
        <v>0.84185204244512368</v>
      </c>
      <c r="E40" s="98">
        <v>0</v>
      </c>
      <c r="F40" s="119">
        <v>0</v>
      </c>
      <c r="G40" s="179">
        <v>0</v>
      </c>
      <c r="H40" s="97">
        <v>5574818.4784055287</v>
      </c>
      <c r="I40" s="174">
        <v>255680888021.00992</v>
      </c>
      <c r="J40" s="186">
        <v>0.48308387487613913</v>
      </c>
      <c r="K40" s="189">
        <v>10117139149.046778</v>
      </c>
      <c r="L40" s="185">
        <v>0</v>
      </c>
      <c r="M40" s="185">
        <v>0</v>
      </c>
      <c r="N40" s="174">
        <v>265798027170.0567</v>
      </c>
      <c r="O40" s="119">
        <v>0.46469612822948836</v>
      </c>
      <c r="P40" s="119">
        <v>0.35077745993291159</v>
      </c>
      <c r="Q40" s="97">
        <v>12.868100283487594</v>
      </c>
      <c r="R40" s="184">
        <v>1325164769686.5623</v>
      </c>
      <c r="S40" s="199">
        <v>1373.9780612267455</v>
      </c>
      <c r="T40" s="191">
        <v>5.6245572733916165E-2</v>
      </c>
      <c r="U40" s="198">
        <v>2.0000000000000001E-4</v>
      </c>
    </row>
    <row r="41" spans="1:21" x14ac:dyDescent="0.2">
      <c r="A41">
        <f t="shared" si="0"/>
        <v>37</v>
      </c>
      <c r="B41" s="119">
        <v>0.53389984195538276</v>
      </c>
      <c r="C41" s="97">
        <v>14570.052966221878</v>
      </c>
      <c r="D41" s="96">
        <v>0.77432391868135497</v>
      </c>
      <c r="E41" s="98">
        <v>0</v>
      </c>
      <c r="F41" s="119">
        <v>0.31615263710119224</v>
      </c>
      <c r="G41" s="179">
        <v>1</v>
      </c>
      <c r="H41" s="97">
        <v>6846904.4470252069</v>
      </c>
      <c r="I41" s="174">
        <v>286203864867.68903</v>
      </c>
      <c r="J41" s="186">
        <v>0.48065016642642877</v>
      </c>
      <c r="K41" s="189">
        <v>0</v>
      </c>
      <c r="L41" s="185">
        <v>0</v>
      </c>
      <c r="M41" s="185">
        <v>196044106267.10309</v>
      </c>
      <c r="N41" s="174">
        <v>482247971134.79211</v>
      </c>
      <c r="O41" s="119">
        <v>0.61047269851952879</v>
      </c>
      <c r="P41" s="119">
        <v>0.40573428033597431</v>
      </c>
      <c r="Q41" s="97">
        <v>15.8590487512037</v>
      </c>
      <c r="R41" s="184">
        <v>3335454363318.9351</v>
      </c>
      <c r="S41" s="199">
        <v>3460.3731861998926</v>
      </c>
      <c r="T41" s="191">
        <v>4.5921268182404211E-2</v>
      </c>
      <c r="U41" s="198">
        <v>2.0000000000000001E-4</v>
      </c>
    </row>
    <row r="42" spans="1:21" x14ac:dyDescent="0.2">
      <c r="A42">
        <f t="shared" si="0"/>
        <v>38</v>
      </c>
      <c r="B42" s="119">
        <v>0.45861712550152139</v>
      </c>
      <c r="C42" s="97">
        <v>15496.027185257419</v>
      </c>
      <c r="D42" s="96">
        <v>1.1756259089460717</v>
      </c>
      <c r="E42" s="98">
        <v>7.5510325723907964E-2</v>
      </c>
      <c r="F42" s="119">
        <v>0</v>
      </c>
      <c r="G42" s="179">
        <v>0</v>
      </c>
      <c r="H42" s="97">
        <v>12935883.065266632</v>
      </c>
      <c r="I42" s="174">
        <v>465557421974.47931</v>
      </c>
      <c r="J42" s="186">
        <v>0.44772885542090068</v>
      </c>
      <c r="K42" s="189">
        <v>21226338683.346489</v>
      </c>
      <c r="L42" s="185">
        <v>38249762594.421944</v>
      </c>
      <c r="M42" s="185">
        <v>0</v>
      </c>
      <c r="N42" s="174">
        <v>525033523252.24774</v>
      </c>
      <c r="O42" s="119">
        <v>0.45529150266092666</v>
      </c>
      <c r="P42" s="119">
        <v>0.35800044730515634</v>
      </c>
      <c r="Q42" s="97">
        <v>13.447653158365366</v>
      </c>
      <c r="R42" s="184">
        <v>2653904328857.9629</v>
      </c>
      <c r="S42" s="199">
        <v>2753.5146463571941</v>
      </c>
      <c r="T42" s="191">
        <v>5.4785464676354208E-2</v>
      </c>
      <c r="U42" s="198">
        <v>2.0000000000000001E-4</v>
      </c>
    </row>
    <row r="43" spans="1:21" x14ac:dyDescent="0.2">
      <c r="A43">
        <f t="shared" si="0"/>
        <v>39</v>
      </c>
      <c r="B43" s="119">
        <v>0.61115185508129088</v>
      </c>
      <c r="C43" s="97">
        <v>8811.2626418805939</v>
      </c>
      <c r="D43" s="96">
        <v>1.1393795771192026</v>
      </c>
      <c r="E43" s="98">
        <v>8.9651461777817312E-2</v>
      </c>
      <c r="F43" s="119">
        <v>0</v>
      </c>
      <c r="G43" s="179">
        <v>0</v>
      </c>
      <c r="H43" s="97">
        <v>10031727.466373816</v>
      </c>
      <c r="I43" s="174">
        <v>400815935959.06</v>
      </c>
      <c r="J43" s="186">
        <v>0.53009083197082707</v>
      </c>
      <c r="K43" s="189">
        <v>5097921628.767581</v>
      </c>
      <c r="L43" s="185">
        <v>13479355355.063057</v>
      </c>
      <c r="M43" s="185">
        <v>0</v>
      </c>
      <c r="N43" s="174">
        <v>419393212942.89062</v>
      </c>
      <c r="O43" s="119">
        <v>0.53232224641211567</v>
      </c>
      <c r="P43" s="119">
        <v>0.3718603428457809</v>
      </c>
      <c r="Q43" s="97">
        <v>13.245643497093484</v>
      </c>
      <c r="R43" s="184">
        <v>2267837563736.0381</v>
      </c>
      <c r="S43" s="199">
        <v>2356.4373821326676</v>
      </c>
      <c r="T43" s="191">
        <v>5.473949359418151E-2</v>
      </c>
      <c r="U43" s="198">
        <v>2.0000000000000001E-4</v>
      </c>
    </row>
    <row r="44" spans="1:21" x14ac:dyDescent="0.2">
      <c r="A44">
        <f t="shared" si="0"/>
        <v>40</v>
      </c>
      <c r="B44" s="119">
        <v>0.45059264299861429</v>
      </c>
      <c r="C44" s="97">
        <v>6652.1336074751507</v>
      </c>
      <c r="D44" s="96">
        <v>0.58474732978619881</v>
      </c>
      <c r="E44" s="98">
        <v>0.7</v>
      </c>
      <c r="F44" s="119">
        <v>0</v>
      </c>
      <c r="G44" s="179">
        <v>0</v>
      </c>
      <c r="H44" s="97">
        <v>7913357.9530589925</v>
      </c>
      <c r="I44" s="174">
        <v>334984173625.09711</v>
      </c>
      <c r="J44" s="186">
        <v>0.45059264299861423</v>
      </c>
      <c r="K44" s="189">
        <v>62405946002.795998</v>
      </c>
      <c r="L44" s="185">
        <v>81306620603.377533</v>
      </c>
      <c r="M44" s="185">
        <v>0</v>
      </c>
      <c r="N44" s="174">
        <v>478696740231.27063</v>
      </c>
      <c r="O44" s="119">
        <v>0.45119734998569766</v>
      </c>
      <c r="P44" s="119">
        <v>0.37571445774993867</v>
      </c>
      <c r="Q44" s="97">
        <v>14.058993459358186</v>
      </c>
      <c r="R44" s="184">
        <v>2828575183148.6211</v>
      </c>
      <c r="S44" s="199">
        <v>2935.7181696769135</v>
      </c>
      <c r="T44" s="191">
        <v>5.053872424658825E-2</v>
      </c>
      <c r="U44" s="198">
        <v>2.0000000000000001E-4</v>
      </c>
    </row>
    <row r="45" spans="1:21" x14ac:dyDescent="0.2">
      <c r="A45">
        <f t="shared" si="0"/>
        <v>41</v>
      </c>
      <c r="B45" s="119">
        <v>0.41169660334111796</v>
      </c>
      <c r="C45" s="97">
        <v>10363.039572770664</v>
      </c>
      <c r="D45" s="96">
        <v>0.67328408373512716</v>
      </c>
      <c r="E45" s="98">
        <v>0.67719398951318777</v>
      </c>
      <c r="F45" s="119">
        <v>0.43734124657717427</v>
      </c>
      <c r="G45" s="179">
        <v>1</v>
      </c>
      <c r="H45" s="97">
        <v>4596041.7850078503</v>
      </c>
      <c r="I45" s="174">
        <v>197210791153.84354</v>
      </c>
      <c r="J45" s="186">
        <v>0.40616269471059741</v>
      </c>
      <c r="K45" s="189">
        <v>3655407424.3244915</v>
      </c>
      <c r="L45" s="185">
        <v>0</v>
      </c>
      <c r="M45" s="185">
        <v>174616014133.47977</v>
      </c>
      <c r="N45" s="174">
        <v>375482212711.64777</v>
      </c>
      <c r="O45" s="119">
        <v>0.58536055830859768</v>
      </c>
      <c r="P45" s="119">
        <v>0.30204929289725302</v>
      </c>
      <c r="Q45" s="97">
        <v>16.045583305489085</v>
      </c>
      <c r="R45" s="184">
        <v>1993652218361.7048</v>
      </c>
      <c r="S45" s="199">
        <v>2067.5574968587725</v>
      </c>
      <c r="T45" s="191">
        <v>4.5452970966781261E-2</v>
      </c>
      <c r="U45" s="198">
        <v>2.0000000000000001E-4</v>
      </c>
    </row>
    <row r="46" spans="1:21" x14ac:dyDescent="0.2">
      <c r="A46">
        <f t="shared" si="0"/>
        <v>42</v>
      </c>
      <c r="B46" s="119">
        <v>0.65083531259277039</v>
      </c>
      <c r="C46" s="97">
        <v>11031.593548421382</v>
      </c>
      <c r="D46" s="96">
        <v>0.85709958847192136</v>
      </c>
      <c r="E46" s="98">
        <v>3.1734802657913258E-2</v>
      </c>
      <c r="F46" s="119">
        <v>0</v>
      </c>
      <c r="G46" s="179">
        <v>0</v>
      </c>
      <c r="H46" s="97">
        <v>7787270.3206078326</v>
      </c>
      <c r="I46" s="174">
        <v>340314885606.91785</v>
      </c>
      <c r="J46" s="186">
        <v>0.54921528724548896</v>
      </c>
      <c r="K46" s="189">
        <v>11077847826.87495</v>
      </c>
      <c r="L46" s="185">
        <v>13083334585.270706</v>
      </c>
      <c r="M46" s="185">
        <v>0</v>
      </c>
      <c r="N46" s="174">
        <v>364476068019.06348</v>
      </c>
      <c r="O46" s="119">
        <v>0.54152473273063384</v>
      </c>
      <c r="P46" s="119">
        <v>0.42189221245782077</v>
      </c>
      <c r="Q46" s="97">
        <v>13.151053384550945</v>
      </c>
      <c r="R46" s="184">
        <v>2227703328251.4521</v>
      </c>
      <c r="S46" s="199">
        <v>2313.9120492171496</v>
      </c>
      <c r="T46" s="191">
        <v>5.4087566304049609E-2</v>
      </c>
      <c r="U46" s="198">
        <v>2.0000000000000001E-4</v>
      </c>
    </row>
    <row r="47" spans="1:21" x14ac:dyDescent="0.2">
      <c r="A47">
        <f t="shared" si="0"/>
        <v>43</v>
      </c>
      <c r="B47" s="119">
        <v>0.42908922574160607</v>
      </c>
      <c r="C47" s="97">
        <v>10922.378540690626</v>
      </c>
      <c r="D47" s="96">
        <v>0.79730495115807254</v>
      </c>
      <c r="E47" s="98">
        <v>0</v>
      </c>
      <c r="F47" s="119">
        <v>0</v>
      </c>
      <c r="G47" s="179">
        <v>0</v>
      </c>
      <c r="H47" s="97">
        <v>8123025.5851638159</v>
      </c>
      <c r="I47" s="174">
        <v>235954460705.17346</v>
      </c>
      <c r="J47" s="186">
        <v>0.3272341044237671</v>
      </c>
      <c r="K47" s="189">
        <v>8864216854.1307297</v>
      </c>
      <c r="L47" s="185">
        <v>0</v>
      </c>
      <c r="M47" s="185">
        <v>0</v>
      </c>
      <c r="N47" s="174">
        <v>244818677559.3042</v>
      </c>
      <c r="O47" s="119">
        <v>0.31538584965579958</v>
      </c>
      <c r="P47" s="119">
        <v>0.24227777599241607</v>
      </c>
      <c r="Q47" s="97">
        <v>12.815107772181973</v>
      </c>
      <c r="R47" s="184">
        <v>821846431669.87036</v>
      </c>
      <c r="S47" s="199">
        <v>852.54146248421523</v>
      </c>
      <c r="T47" s="191">
        <v>5.5162441106974436E-2</v>
      </c>
      <c r="U47" s="198">
        <v>2.0000000000000001E-4</v>
      </c>
    </row>
    <row r="48" spans="1:21" x14ac:dyDescent="0.2">
      <c r="A48">
        <f t="shared" si="0"/>
        <v>44</v>
      </c>
      <c r="B48" s="119">
        <v>0.63056975659772552</v>
      </c>
      <c r="C48" s="97">
        <v>12820.374322461454</v>
      </c>
      <c r="D48" s="96">
        <v>0.61387314464920562</v>
      </c>
      <c r="E48" s="98">
        <v>2.3998837536575168E-3</v>
      </c>
      <c r="F48" s="119">
        <v>0</v>
      </c>
      <c r="G48" s="179">
        <v>0</v>
      </c>
      <c r="H48" s="97">
        <v>4328488.6056275088</v>
      </c>
      <c r="I48" s="174">
        <v>194388142743.23636</v>
      </c>
      <c r="J48" s="186">
        <v>0.51783332084913325</v>
      </c>
      <c r="K48" s="189">
        <v>3295280366.6291218</v>
      </c>
      <c r="L48" s="185">
        <v>681759536.68182361</v>
      </c>
      <c r="M48" s="185">
        <v>0</v>
      </c>
      <c r="N48" s="174">
        <v>198365182646.5473</v>
      </c>
      <c r="O48" s="119">
        <v>0.51020075080465466</v>
      </c>
      <c r="P48" s="119">
        <v>0.42055733344881946</v>
      </c>
      <c r="Q48" s="97">
        <v>12.994337633139187</v>
      </c>
      <c r="R48" s="184">
        <v>1220748050474.2883</v>
      </c>
      <c r="S48" s="199">
        <v>1266.2626262673307</v>
      </c>
      <c r="T48" s="191">
        <v>5.342956763664395E-2</v>
      </c>
      <c r="U48" s="198">
        <v>2.0000000000000001E-4</v>
      </c>
    </row>
    <row r="49" spans="1:21" x14ac:dyDescent="0.2">
      <c r="A49">
        <f t="shared" si="0"/>
        <v>45</v>
      </c>
      <c r="B49" s="119">
        <v>0.45940016660671068</v>
      </c>
      <c r="C49" s="97">
        <v>5358.1212593098735</v>
      </c>
      <c r="D49" s="96">
        <v>0.34426951419624147</v>
      </c>
      <c r="E49" s="98">
        <v>0.7</v>
      </c>
      <c r="F49" s="119">
        <v>0.50334041709830879</v>
      </c>
      <c r="G49" s="179">
        <v>1</v>
      </c>
      <c r="H49" s="97">
        <v>3386171.1849249988</v>
      </c>
      <c r="I49" s="174">
        <v>180528478713.37714</v>
      </c>
      <c r="J49" s="186">
        <v>0.45940016660671068</v>
      </c>
      <c r="K49" s="189">
        <v>2900811955.1192346</v>
      </c>
      <c r="L49" s="185">
        <v>0</v>
      </c>
      <c r="M49" s="185">
        <v>78285368502.167435</v>
      </c>
      <c r="N49" s="174">
        <v>261714659170.66379</v>
      </c>
      <c r="O49" s="119">
        <v>0.55619012118459088</v>
      </c>
      <c r="P49" s="119">
        <v>0.42257129214216066</v>
      </c>
      <c r="Q49" s="97">
        <v>15.687094649627591</v>
      </c>
      <c r="R49" s="184">
        <v>1952492277775.3955</v>
      </c>
      <c r="S49" s="199">
        <v>2024.3178268977958</v>
      </c>
      <c r="T49" s="191">
        <v>4.5228539153927258E-2</v>
      </c>
      <c r="U49" s="198">
        <v>2.0000000000000001E-4</v>
      </c>
    </row>
    <row r="50" spans="1:21" x14ac:dyDescent="0.2">
      <c r="A50">
        <f t="shared" si="0"/>
        <v>46</v>
      </c>
      <c r="B50" s="119">
        <v>0.47252019180304256</v>
      </c>
      <c r="C50" s="97">
        <v>6701.3182527251865</v>
      </c>
      <c r="D50" s="96">
        <v>1.5080092706844237</v>
      </c>
      <c r="E50" s="98">
        <v>0.22941033832006794</v>
      </c>
      <c r="F50" s="119">
        <v>0.46916604058537481</v>
      </c>
      <c r="G50" s="179">
        <v>1</v>
      </c>
      <c r="H50" s="97">
        <v>18230520.930003989</v>
      </c>
      <c r="I50" s="174">
        <v>528161640216.24121</v>
      </c>
      <c r="J50" s="186">
        <v>0.43560448151768694</v>
      </c>
      <c r="K50" s="189">
        <v>10747936798.518452</v>
      </c>
      <c r="L50" s="185">
        <v>0</v>
      </c>
      <c r="M50" s="185">
        <v>476151004301.69586</v>
      </c>
      <c r="N50" s="174">
        <v>1015060581316.4554</v>
      </c>
      <c r="O50" s="119">
        <v>0.60192503987582302</v>
      </c>
      <c r="P50" s="119">
        <v>0.47903955950569954</v>
      </c>
      <c r="Q50" s="97">
        <v>16.762417037911867</v>
      </c>
      <c r="R50" s="184">
        <v>8696752134941.2881</v>
      </c>
      <c r="S50" s="199">
        <v>9024.8379053659773</v>
      </c>
      <c r="T50" s="191">
        <v>4.4677211627181961E-2</v>
      </c>
      <c r="U50" s="198">
        <v>2.0000000000000001E-4</v>
      </c>
    </row>
    <row r="51" spans="1:21" x14ac:dyDescent="0.2">
      <c r="A51">
        <f t="shared" si="0"/>
        <v>47</v>
      </c>
      <c r="B51" s="119">
        <v>0.57140826543215018</v>
      </c>
      <c r="C51" s="97">
        <v>12497.70574617917</v>
      </c>
      <c r="D51" s="96">
        <v>0.61872934749947528</v>
      </c>
      <c r="E51" s="98">
        <v>8.4474519674930706E-2</v>
      </c>
      <c r="F51" s="119">
        <v>0.51760486375809989</v>
      </c>
      <c r="G51" s="179">
        <v>1</v>
      </c>
      <c r="H51" s="97">
        <v>9345631.8619147558</v>
      </c>
      <c r="I51" s="174">
        <v>362054137308.35162</v>
      </c>
      <c r="J51" s="186">
        <v>0.51117875038022009</v>
      </c>
      <c r="K51" s="189">
        <v>12193492571.274734</v>
      </c>
      <c r="L51" s="185">
        <v>0</v>
      </c>
      <c r="M51" s="185">
        <v>316029961259.26392</v>
      </c>
      <c r="N51" s="174">
        <v>690277591138.89026</v>
      </c>
      <c r="O51" s="119">
        <v>0.63438007565071564</v>
      </c>
      <c r="P51" s="119">
        <v>0.45990818561151614</v>
      </c>
      <c r="Q51" s="97">
        <v>16.206378025187437</v>
      </c>
      <c r="R51" s="184">
        <v>5550431067812.5879</v>
      </c>
      <c r="S51" s="199">
        <v>5750.3844347128779</v>
      </c>
      <c r="T51" s="191">
        <v>4.4910473231169187E-2</v>
      </c>
      <c r="U51" s="198">
        <v>2.0000000000000001E-4</v>
      </c>
    </row>
    <row r="52" spans="1:21" x14ac:dyDescent="0.2">
      <c r="A52">
        <f t="shared" si="0"/>
        <v>48</v>
      </c>
      <c r="B52" s="119">
        <v>0.46073537511459961</v>
      </c>
      <c r="C52" s="97">
        <v>9398.3268537363274</v>
      </c>
      <c r="D52" s="96">
        <v>1.1499344365870943</v>
      </c>
      <c r="E52" s="98">
        <v>0.21614169458023225</v>
      </c>
      <c r="F52" s="119">
        <v>0.51581383753151466</v>
      </c>
      <c r="G52" s="179">
        <v>1</v>
      </c>
      <c r="H52" s="97">
        <v>10764250.501357015</v>
      </c>
      <c r="I52" s="174">
        <v>436696620711.7829</v>
      </c>
      <c r="J52" s="186">
        <v>0.46073537511459961</v>
      </c>
      <c r="K52" s="189">
        <v>7281670183.7076674</v>
      </c>
      <c r="L52" s="185">
        <v>0</v>
      </c>
      <c r="M52" s="185">
        <v>271498743579.82617</v>
      </c>
      <c r="N52" s="174">
        <v>715477034475.31677</v>
      </c>
      <c r="O52" s="119">
        <v>0.58478547326904684</v>
      </c>
      <c r="P52" s="119">
        <v>0.43778562684261596</v>
      </c>
      <c r="Q52" s="97">
        <v>16.104542123503499</v>
      </c>
      <c r="R52" s="184">
        <v>5416889542935.5879</v>
      </c>
      <c r="S52" s="199">
        <v>5622.3690164677919</v>
      </c>
      <c r="T52" s="191">
        <v>4.5999699494188508E-2</v>
      </c>
      <c r="U52" s="198">
        <v>2.0000000000000001E-4</v>
      </c>
    </row>
    <row r="53" spans="1:21" x14ac:dyDescent="0.2">
      <c r="A53">
        <f t="shared" si="0"/>
        <v>49</v>
      </c>
      <c r="B53" s="119">
        <v>0.52182434565022362</v>
      </c>
      <c r="C53" s="97">
        <v>5989.3711746658846</v>
      </c>
      <c r="D53" s="96">
        <v>0.8945397455061429</v>
      </c>
      <c r="E53" s="98">
        <v>0.43735144197418324</v>
      </c>
      <c r="F53" s="119">
        <v>0</v>
      </c>
      <c r="G53" s="179">
        <v>0</v>
      </c>
      <c r="H53" s="97">
        <v>15437967.534032308</v>
      </c>
      <c r="I53" s="174">
        <v>541704295558.57513</v>
      </c>
      <c r="J53" s="186">
        <v>0.48692297556659536</v>
      </c>
      <c r="K53" s="189">
        <v>57014048084.939636</v>
      </c>
      <c r="L53" s="185">
        <v>83621690486.637985</v>
      </c>
      <c r="M53" s="185">
        <v>0</v>
      </c>
      <c r="N53" s="174">
        <v>682340034130.15283</v>
      </c>
      <c r="O53" s="119">
        <v>0.48460533358771885</v>
      </c>
      <c r="P53" s="119">
        <v>0.35441828336491882</v>
      </c>
      <c r="Q53" s="97">
        <v>13.571845212369672</v>
      </c>
      <c r="R53" s="184">
        <v>3638209134762.6606</v>
      </c>
      <c r="S53" s="199">
        <v>3774.1814468918656</v>
      </c>
      <c r="T53" s="191">
        <v>5.2798189191506251E-2</v>
      </c>
      <c r="U53" s="198">
        <v>2.0000000000000001E-4</v>
      </c>
    </row>
    <row r="54" spans="1:21" x14ac:dyDescent="0.2">
      <c r="A54">
        <f t="shared" si="0"/>
        <v>50</v>
      </c>
      <c r="B54" s="119">
        <v>0.75329105020647513</v>
      </c>
      <c r="C54" s="97">
        <v>4000</v>
      </c>
      <c r="D54" s="96">
        <v>0.82921490667848907</v>
      </c>
      <c r="E54" s="98">
        <v>0.11464923773486263</v>
      </c>
      <c r="F54" s="119">
        <v>0</v>
      </c>
      <c r="G54" s="179">
        <v>0</v>
      </c>
      <c r="H54" s="97">
        <v>17075223.380792484</v>
      </c>
      <c r="I54" s="174">
        <v>626004994925.26416</v>
      </c>
      <c r="J54" s="186">
        <v>0.467486930508344</v>
      </c>
      <c r="K54" s="189">
        <v>21716669987.526585</v>
      </c>
      <c r="L54" s="185">
        <v>40082327421.904137</v>
      </c>
      <c r="M54" s="185">
        <v>0</v>
      </c>
      <c r="N54" s="174">
        <v>687803992334.69495</v>
      </c>
      <c r="O54" s="119">
        <v>0.47210399927428121</v>
      </c>
      <c r="P54" s="119">
        <v>0.33313733171456178</v>
      </c>
      <c r="Q54" s="97">
        <v>13.364235145467696</v>
      </c>
      <c r="R54" s="184">
        <v>3426359759394.603</v>
      </c>
      <c r="S54" s="199">
        <v>3557.8130000232327</v>
      </c>
      <c r="T54" s="191">
        <v>5.3345138063475364E-2</v>
      </c>
      <c r="U54" s="198">
        <v>2.0000000000000001E-4</v>
      </c>
    </row>
    <row r="55" spans="1:21" x14ac:dyDescent="0.2">
      <c r="A55">
        <f t="shared" si="0"/>
        <v>51</v>
      </c>
      <c r="B55" s="119">
        <v>0.43324533233754681</v>
      </c>
      <c r="C55" s="97">
        <v>4000</v>
      </c>
      <c r="D55" s="96">
        <v>1.3717454687424706</v>
      </c>
      <c r="E55" s="98">
        <v>0.54260743970517833</v>
      </c>
      <c r="F55" s="119">
        <v>0</v>
      </c>
      <c r="G55" s="179">
        <v>0</v>
      </c>
      <c r="H55" s="97">
        <v>22602408.329398852</v>
      </c>
      <c r="I55" s="174">
        <v>621443096510.02722</v>
      </c>
      <c r="J55" s="186">
        <v>0.43324533233754681</v>
      </c>
      <c r="K55" s="189">
        <v>70487416507.937943</v>
      </c>
      <c r="L55" s="185">
        <v>156889407824.38409</v>
      </c>
      <c r="M55" s="185">
        <v>0</v>
      </c>
      <c r="N55" s="174">
        <v>848819920842.34937</v>
      </c>
      <c r="O55" s="119">
        <v>0.46505605893901331</v>
      </c>
      <c r="P55" s="119">
        <v>0.36074411307462079</v>
      </c>
      <c r="Q55" s="97">
        <v>14.314967956604056</v>
      </c>
      <c r="R55" s="184">
        <v>4782111489412.0723</v>
      </c>
      <c r="S55" s="199">
        <v>4957.6614050435837</v>
      </c>
      <c r="T55" s="191">
        <v>5.0970159070516025E-2</v>
      </c>
      <c r="U55" s="198">
        <v>2.0000000000000001E-4</v>
      </c>
    </row>
    <row r="56" spans="1:21" x14ac:dyDescent="0.2">
      <c r="A56">
        <f t="shared" si="0"/>
        <v>52</v>
      </c>
      <c r="B56" s="119">
        <v>0.45440852023532602</v>
      </c>
      <c r="C56" s="97">
        <v>8108.7668502133647</v>
      </c>
      <c r="D56" s="96">
        <v>1.4206643627849771</v>
      </c>
      <c r="E56" s="98">
        <v>0</v>
      </c>
      <c r="F56" s="119">
        <v>0.41355784254581485</v>
      </c>
      <c r="G56" s="179">
        <v>1</v>
      </c>
      <c r="H56" s="97">
        <v>15651198.210119365</v>
      </c>
      <c r="I56" s="174">
        <v>553203322750.51843</v>
      </c>
      <c r="J56" s="186">
        <v>0.44825578249027465</v>
      </c>
      <c r="K56" s="189">
        <v>23192214872.211517</v>
      </c>
      <c r="L56" s="185">
        <v>0</v>
      </c>
      <c r="M56" s="185">
        <v>293151255944.41583</v>
      </c>
      <c r="N56" s="174">
        <v>869546793567.14587</v>
      </c>
      <c r="O56" s="119">
        <v>0.55488398857976828</v>
      </c>
      <c r="P56" s="119">
        <v>0.32144194765878814</v>
      </c>
      <c r="Q56" s="97">
        <v>14.979089577873873</v>
      </c>
      <c r="R56" s="184">
        <v>4474820163749.3086</v>
      </c>
      <c r="S56" s="199">
        <v>4641.0589978516955</v>
      </c>
      <c r="T56" s="191">
        <v>5.013010720727764E-2</v>
      </c>
      <c r="U56" s="198">
        <v>2.0000000000000001E-4</v>
      </c>
    </row>
    <row r="57" spans="1:21" x14ac:dyDescent="0.2">
      <c r="A57">
        <f t="shared" si="0"/>
        <v>53</v>
      </c>
      <c r="B57" s="119">
        <v>0.39411136130257435</v>
      </c>
      <c r="C57" s="97">
        <v>12653.391830630455</v>
      </c>
      <c r="D57" s="96">
        <v>0.66740997920462242</v>
      </c>
      <c r="E57" s="98">
        <v>0</v>
      </c>
      <c r="F57" s="119">
        <v>0</v>
      </c>
      <c r="G57" s="179">
        <v>0</v>
      </c>
      <c r="H57" s="97">
        <v>6364132.2351472015</v>
      </c>
      <c r="I57" s="174">
        <v>262076466939.45331</v>
      </c>
      <c r="J57" s="186">
        <v>0.3941113613025744</v>
      </c>
      <c r="K57" s="189">
        <v>3943168097.5456228</v>
      </c>
      <c r="L57" s="185">
        <v>0</v>
      </c>
      <c r="M57" s="185">
        <v>0</v>
      </c>
      <c r="N57" s="174">
        <v>266019635036.99893</v>
      </c>
      <c r="O57" s="119">
        <v>0.38826950926577852</v>
      </c>
      <c r="P57" s="119">
        <v>0.28302863580481402</v>
      </c>
      <c r="Q57" s="97">
        <v>12.960614611038915</v>
      </c>
      <c r="R57" s="184">
        <v>1083671297697.5886</v>
      </c>
      <c r="S57" s="199">
        <v>1124.7107091754165</v>
      </c>
      <c r="T57" s="191">
        <v>5.4575154536056124E-2</v>
      </c>
      <c r="U57" s="198">
        <v>2.0000000000000001E-4</v>
      </c>
    </row>
    <row r="58" spans="1:21" x14ac:dyDescent="0.2">
      <c r="A58">
        <f t="shared" si="0"/>
        <v>54</v>
      </c>
      <c r="B58" s="119">
        <v>0.44797381084194754</v>
      </c>
      <c r="C58" s="97">
        <v>9998.5642586588019</v>
      </c>
      <c r="D58" s="96">
        <v>0.87726525073399442</v>
      </c>
      <c r="E58" s="98">
        <v>0</v>
      </c>
      <c r="F58" s="119">
        <v>0.32871363186086666</v>
      </c>
      <c r="G58" s="179">
        <v>1</v>
      </c>
      <c r="H58" s="97">
        <v>6661425.5077859331</v>
      </c>
      <c r="I58" s="174">
        <v>280687992312.47839</v>
      </c>
      <c r="J58" s="186">
        <v>0.44797381084194754</v>
      </c>
      <c r="K58" s="189">
        <v>1099798810.6727107</v>
      </c>
      <c r="L58" s="185">
        <v>0</v>
      </c>
      <c r="M58" s="185">
        <v>151207497222.85385</v>
      </c>
      <c r="N58" s="174">
        <v>432995288346.005</v>
      </c>
      <c r="O58" s="119">
        <v>0.5697680182490501</v>
      </c>
      <c r="P58" s="119">
        <v>0.29160584797352596</v>
      </c>
      <c r="Q58" s="97">
        <v>14.98951937661837</v>
      </c>
      <c r="R58" s="184">
        <v>2061172616057.7183</v>
      </c>
      <c r="S58" s="199">
        <v>2139.8498636781123</v>
      </c>
      <c r="T58" s="191">
        <v>4.8480578333136272E-2</v>
      </c>
      <c r="U58" s="198">
        <v>2.0000000000000001E-4</v>
      </c>
    </row>
    <row r="59" spans="1:21" x14ac:dyDescent="0.2">
      <c r="A59">
        <f t="shared" si="0"/>
        <v>55</v>
      </c>
      <c r="B59" s="119">
        <v>0.47362359568659307</v>
      </c>
      <c r="C59" s="97">
        <v>4000</v>
      </c>
      <c r="D59" s="96">
        <v>0.73413124785441708</v>
      </c>
      <c r="E59" s="98">
        <v>4.2302368787215189E-2</v>
      </c>
      <c r="F59" s="119">
        <v>0</v>
      </c>
      <c r="G59" s="179">
        <v>0</v>
      </c>
      <c r="H59" s="97">
        <v>9653099.0899845865</v>
      </c>
      <c r="I59" s="174">
        <v>344546195134.92822</v>
      </c>
      <c r="J59" s="186">
        <v>0.47362359568659307</v>
      </c>
      <c r="K59" s="189">
        <v>10465435936.904366</v>
      </c>
      <c r="L59" s="185">
        <v>8180366829.511899</v>
      </c>
      <c r="M59" s="185">
        <v>0</v>
      </c>
      <c r="N59" s="174">
        <v>363191997901.34448</v>
      </c>
      <c r="O59" s="119">
        <v>0.46732720507144315</v>
      </c>
      <c r="P59" s="119">
        <v>0.34254094779720468</v>
      </c>
      <c r="Q59" s="97">
        <v>13.119686772497278</v>
      </c>
      <c r="R59" s="184">
        <v>1867105724777.7397</v>
      </c>
      <c r="S59" s="199">
        <v>1938.5532425239326</v>
      </c>
      <c r="T59" s="191">
        <v>5.3088987873245883E-2</v>
      </c>
      <c r="U59" s="198">
        <v>2.0000000000000001E-4</v>
      </c>
    </row>
    <row r="60" spans="1:21" x14ac:dyDescent="0.2">
      <c r="A60">
        <f t="shared" si="0"/>
        <v>56</v>
      </c>
      <c r="B60" s="119">
        <v>0.55117338668173843</v>
      </c>
      <c r="C60" s="97">
        <v>6962.9208177925793</v>
      </c>
      <c r="D60" s="96">
        <v>0.654437468980543</v>
      </c>
      <c r="E60" s="98">
        <v>0</v>
      </c>
      <c r="F60" s="119">
        <v>0</v>
      </c>
      <c r="G60" s="179">
        <v>0</v>
      </c>
      <c r="H60" s="97">
        <v>4801624.9586477773</v>
      </c>
      <c r="I60" s="174">
        <v>183548113979.86786</v>
      </c>
      <c r="J60" s="186">
        <v>0.38063973415180996</v>
      </c>
      <c r="K60" s="189">
        <v>7188476628.3257856</v>
      </c>
      <c r="L60" s="185">
        <v>0</v>
      </c>
      <c r="M60" s="185">
        <v>0</v>
      </c>
      <c r="N60" s="174">
        <v>190736590608.19363</v>
      </c>
      <c r="O60" s="119">
        <v>0.3662941918306562</v>
      </c>
      <c r="P60" s="119">
        <v>0.25524580002683256</v>
      </c>
      <c r="Q60" s="97">
        <v>12.854956501319418</v>
      </c>
      <c r="R60" s="184">
        <v>734392273418.29248</v>
      </c>
      <c r="S60" s="199">
        <v>762.38487990977126</v>
      </c>
      <c r="T60" s="191">
        <v>5.2969575594802004E-2</v>
      </c>
      <c r="U60" s="198">
        <v>2.0000000000000001E-4</v>
      </c>
    </row>
    <row r="61" spans="1:21" x14ac:dyDescent="0.2">
      <c r="A61">
        <f t="shared" si="0"/>
        <v>57</v>
      </c>
      <c r="B61" s="119">
        <v>0.52810713887817851</v>
      </c>
      <c r="C61" s="97">
        <v>11751.51063358278</v>
      </c>
      <c r="D61" s="96">
        <v>1.1700764777079931</v>
      </c>
      <c r="E61" s="98">
        <v>0.43804041886965683</v>
      </c>
      <c r="F61" s="119">
        <v>0.54165816635196729</v>
      </c>
      <c r="G61" s="179">
        <v>1</v>
      </c>
      <c r="H61" s="97">
        <v>12418664.615787758</v>
      </c>
      <c r="I61" s="174">
        <v>300642393049.59052</v>
      </c>
      <c r="J61" s="186">
        <v>9.4001448965570944E-2</v>
      </c>
      <c r="K61" s="189">
        <v>271412925.64606673</v>
      </c>
      <c r="L61" s="185">
        <v>0</v>
      </c>
      <c r="M61" s="185">
        <v>298118166061.84668</v>
      </c>
      <c r="N61" s="174">
        <v>599031972037.08337</v>
      </c>
      <c r="O61" s="119">
        <v>0.44531071106184955</v>
      </c>
      <c r="P61" s="119">
        <v>0.22681267754226961</v>
      </c>
      <c r="Q61" s="97">
        <v>19.067408960431699</v>
      </c>
      <c r="R61" s="184">
        <v>2682157213426.2559</v>
      </c>
      <c r="S61" s="199">
        <v>2783.4360168466687</v>
      </c>
      <c r="T61" s="191">
        <v>3.9802680130377702E-2</v>
      </c>
      <c r="U61" s="198">
        <v>2.0000000000000001E-4</v>
      </c>
    </row>
    <row r="62" spans="1:21" x14ac:dyDescent="0.2">
      <c r="A62">
        <f t="shared" si="0"/>
        <v>58</v>
      </c>
      <c r="B62" s="119">
        <v>0.33078471664976183</v>
      </c>
      <c r="C62" s="97">
        <v>12600.175048581115</v>
      </c>
      <c r="D62" s="96">
        <v>1.1559390696439527</v>
      </c>
      <c r="E62" s="98">
        <v>0.20023081900143996</v>
      </c>
      <c r="F62" s="119">
        <v>0.64041292211109213</v>
      </c>
      <c r="G62" s="179">
        <v>1</v>
      </c>
      <c r="H62" s="97">
        <v>9628471.1914349683</v>
      </c>
      <c r="I62" s="174">
        <v>329787566836.4408</v>
      </c>
      <c r="J62" s="186">
        <v>0.33078471664976183</v>
      </c>
      <c r="K62" s="189">
        <v>4329905990.981576</v>
      </c>
      <c r="L62" s="185">
        <v>0</v>
      </c>
      <c r="M62" s="185">
        <v>384594890909.87817</v>
      </c>
      <c r="N62" s="174">
        <v>718712363737.30054</v>
      </c>
      <c r="O62" s="119">
        <v>0.57987676378813802</v>
      </c>
      <c r="P62" s="119">
        <v>0.42371400991299979</v>
      </c>
      <c r="Q62" s="97">
        <v>17.478936412160913</v>
      </c>
      <c r="R62" s="184">
        <v>5631457904521.7178</v>
      </c>
      <c r="S62" s="199">
        <v>5845.4442945964538</v>
      </c>
      <c r="T62" s="191">
        <v>4.3342367303303E-2</v>
      </c>
      <c r="U62" s="198">
        <v>2.0000000000000001E-4</v>
      </c>
    </row>
    <row r="63" spans="1:21" x14ac:dyDescent="0.2">
      <c r="A63">
        <f t="shared" si="0"/>
        <v>59</v>
      </c>
      <c r="B63" s="119">
        <v>0.54122658229774234</v>
      </c>
      <c r="C63" s="97">
        <v>17000</v>
      </c>
      <c r="D63" s="96">
        <v>0.65903679847433261</v>
      </c>
      <c r="E63" s="98">
        <v>0.46572820791790576</v>
      </c>
      <c r="F63" s="119">
        <v>0.41031996793511849</v>
      </c>
      <c r="G63" s="179">
        <v>1</v>
      </c>
      <c r="H63" s="97">
        <v>3340708.3227643487</v>
      </c>
      <c r="I63" s="174">
        <v>179091701878.7222</v>
      </c>
      <c r="J63" s="186">
        <v>0.52468043408568743</v>
      </c>
      <c r="K63" s="189">
        <v>3678872491.0269237</v>
      </c>
      <c r="L63" s="185">
        <v>0</v>
      </c>
      <c r="M63" s="185">
        <v>110083356845.93611</v>
      </c>
      <c r="N63" s="174">
        <v>292853931215.68524</v>
      </c>
      <c r="O63" s="119">
        <v>0.62158153931543247</v>
      </c>
      <c r="P63" s="119">
        <v>0.40165290890693622</v>
      </c>
      <c r="Q63" s="97">
        <v>15.23271742775743</v>
      </c>
      <c r="R63" s="184">
        <v>1946680061409.512</v>
      </c>
      <c r="S63" s="199">
        <v>2022.3976473611951</v>
      </c>
      <c r="T63" s="191">
        <v>4.8556953724169197E-2</v>
      </c>
      <c r="U63" s="198">
        <v>2.0000000000000001E-4</v>
      </c>
    </row>
    <row r="64" spans="1:21" x14ac:dyDescent="0.2">
      <c r="A64">
        <f t="shared" si="0"/>
        <v>60</v>
      </c>
      <c r="B64" s="119">
        <v>0.46873638417079716</v>
      </c>
      <c r="C64" s="97">
        <v>12529.720701915576</v>
      </c>
      <c r="D64" s="96">
        <v>1.21389904142626</v>
      </c>
      <c r="E64" s="98">
        <v>0</v>
      </c>
      <c r="F64" s="119">
        <v>0</v>
      </c>
      <c r="G64" s="179">
        <v>0</v>
      </c>
      <c r="H64" s="97">
        <v>9783139.6759206373</v>
      </c>
      <c r="I64" s="174">
        <v>399949602106.62183</v>
      </c>
      <c r="J64" s="186">
        <v>0.46873638417079722</v>
      </c>
      <c r="K64" s="189">
        <v>6450676020.9404783</v>
      </c>
      <c r="L64" s="185">
        <v>0</v>
      </c>
      <c r="M64" s="185">
        <v>0</v>
      </c>
      <c r="N64" s="174">
        <v>406400278127.56232</v>
      </c>
      <c r="O64" s="119">
        <v>0.46129626486909775</v>
      </c>
      <c r="P64" s="119">
        <v>0.35142274399180901</v>
      </c>
      <c r="Q64" s="97">
        <v>12.952786911149142</v>
      </c>
      <c r="R64" s="184">
        <v>1989130693844.4019</v>
      </c>
      <c r="S64" s="199">
        <v>2064.2273343281486</v>
      </c>
      <c r="T64" s="191">
        <v>5.6820652797002581E-2</v>
      </c>
      <c r="U64" s="198">
        <v>2.0000000000000001E-4</v>
      </c>
    </row>
    <row r="65" spans="1:21" x14ac:dyDescent="0.2">
      <c r="A65">
        <f t="shared" si="0"/>
        <v>61</v>
      </c>
      <c r="B65" s="119">
        <v>0.4561294394774365</v>
      </c>
      <c r="C65" s="97">
        <v>8313.294239314193</v>
      </c>
      <c r="D65" s="96">
        <v>0.63134872785264362</v>
      </c>
      <c r="E65" s="98">
        <v>0</v>
      </c>
      <c r="F65" s="119">
        <v>0.51293055904039786</v>
      </c>
      <c r="G65" s="179">
        <v>1</v>
      </c>
      <c r="H65" s="97">
        <v>4504705.2003112156</v>
      </c>
      <c r="I65" s="174">
        <v>243547750513.33398</v>
      </c>
      <c r="J65" s="186">
        <v>0.45612943947743645</v>
      </c>
      <c r="K65" s="189">
        <v>6225934107.867487</v>
      </c>
      <c r="L65" s="185">
        <v>0</v>
      </c>
      <c r="M65" s="185">
        <v>194028494201.59839</v>
      </c>
      <c r="N65" s="174">
        <v>443802178822.79987</v>
      </c>
      <c r="O65" s="119">
        <v>0.6000693709871322</v>
      </c>
      <c r="P65" s="119">
        <v>0.41275195900073552</v>
      </c>
      <c r="Q65" s="97">
        <v>16.191916656327912</v>
      </c>
      <c r="R65" s="184">
        <v>3241029252628.8262</v>
      </c>
      <c r="S65" s="199">
        <v>3365.6560416144703</v>
      </c>
      <c r="T65" s="191">
        <v>4.5232092162507648E-2</v>
      </c>
      <c r="U65" s="198">
        <v>2.0000000000000001E-4</v>
      </c>
    </row>
    <row r="66" spans="1:21" x14ac:dyDescent="0.2">
      <c r="A66">
        <f t="shared" si="0"/>
        <v>62</v>
      </c>
      <c r="B66" s="119">
        <v>0.28447982814789807</v>
      </c>
      <c r="C66" s="97">
        <v>10658.594014732535</v>
      </c>
      <c r="D66" s="96">
        <v>0.50970781753340444</v>
      </c>
      <c r="E66" s="98">
        <v>0</v>
      </c>
      <c r="F66" s="119">
        <v>0</v>
      </c>
      <c r="G66" s="179">
        <v>0</v>
      </c>
      <c r="H66" s="97">
        <v>8112138.1825454663</v>
      </c>
      <c r="I66" s="174">
        <v>249943169677.26141</v>
      </c>
      <c r="J66" s="186">
        <v>0.28447982814789796</v>
      </c>
      <c r="K66" s="189">
        <v>6267357155.8289242</v>
      </c>
      <c r="L66" s="185">
        <v>0</v>
      </c>
      <c r="M66" s="185">
        <v>0</v>
      </c>
      <c r="N66" s="174">
        <v>256210526833.09033</v>
      </c>
      <c r="O66" s="119">
        <v>0.27752095448774888</v>
      </c>
      <c r="P66" s="119">
        <v>0.17234001131527282</v>
      </c>
      <c r="Q66" s="97">
        <v>12.835857421357685</v>
      </c>
      <c r="R66" s="184">
        <v>603561352172.9325</v>
      </c>
      <c r="S66" s="199">
        <v>626.83505368805174</v>
      </c>
      <c r="T66" s="191">
        <v>5.3997985999410164E-2</v>
      </c>
      <c r="U66" s="198">
        <v>2.0000000000000001E-4</v>
      </c>
    </row>
    <row r="67" spans="1:21" x14ac:dyDescent="0.2">
      <c r="A67">
        <f t="shared" si="0"/>
        <v>63</v>
      </c>
      <c r="B67" s="119">
        <v>0.52868865226560224</v>
      </c>
      <c r="C67" s="97">
        <v>8277.7935178440584</v>
      </c>
      <c r="D67" s="96">
        <v>0.88495196141386834</v>
      </c>
      <c r="E67" s="98">
        <v>0.48216102748271022</v>
      </c>
      <c r="F67" s="119">
        <v>0.45276682451363864</v>
      </c>
      <c r="G67" s="179">
        <v>1</v>
      </c>
      <c r="H67" s="97">
        <v>7120145.9841497121</v>
      </c>
      <c r="I67" s="174">
        <v>244629809282.44006</v>
      </c>
      <c r="J67" s="186">
        <v>0.3669877711333418</v>
      </c>
      <c r="K67" s="189">
        <v>4399596302.3406525</v>
      </c>
      <c r="L67" s="185">
        <v>0</v>
      </c>
      <c r="M67" s="185">
        <v>139894696218.7681</v>
      </c>
      <c r="N67" s="174">
        <v>388924101803.54877</v>
      </c>
      <c r="O67" s="119">
        <v>0.51858937129648286</v>
      </c>
      <c r="P67" s="119">
        <v>0.35971128056123236</v>
      </c>
      <c r="Q67" s="97">
        <v>16.735189716097626</v>
      </c>
      <c r="R67" s="184">
        <v>2534256555495.8633</v>
      </c>
      <c r="S67" s="199">
        <v>2628.3817538262551</v>
      </c>
      <c r="T67" s="191">
        <v>4.429184060126666E-2</v>
      </c>
      <c r="U67" s="198">
        <v>2.0000000000000001E-4</v>
      </c>
    </row>
    <row r="68" spans="1:21" x14ac:dyDescent="0.2">
      <c r="A68">
        <f t="shared" si="0"/>
        <v>64</v>
      </c>
      <c r="B68" s="119">
        <v>0.21419940330082587</v>
      </c>
      <c r="C68" s="97">
        <v>10257.158115229082</v>
      </c>
      <c r="D68" s="96">
        <v>0.53627096891303205</v>
      </c>
      <c r="E68" s="98">
        <v>0.33600263158312471</v>
      </c>
      <c r="F68" s="119">
        <v>0</v>
      </c>
      <c r="G68" s="179">
        <v>0</v>
      </c>
      <c r="H68" s="97">
        <v>4296982.3730356032</v>
      </c>
      <c r="I68" s="174">
        <v>230287971003.14224</v>
      </c>
      <c r="J68" s="186">
        <v>0.21419940330082587</v>
      </c>
      <c r="K68" s="189">
        <v>21306756837.061218</v>
      </c>
      <c r="L68" s="185">
        <v>24398197646.753536</v>
      </c>
      <c r="M68" s="185">
        <v>0</v>
      </c>
      <c r="N68" s="174">
        <v>275992925486.95703</v>
      </c>
      <c r="O68" s="119">
        <v>0.24944880008124462</v>
      </c>
      <c r="P68" s="119">
        <v>0.12918696840751184</v>
      </c>
      <c r="Q68" s="97">
        <v>13.463410015195407</v>
      </c>
      <c r="R68" s="184">
        <v>525778540915.41101</v>
      </c>
      <c r="S68" s="199">
        <v>545.49599800824956</v>
      </c>
      <c r="T68" s="191">
        <v>5.2448744102491618E-2</v>
      </c>
      <c r="U68" s="198">
        <v>2.0000000000000001E-4</v>
      </c>
    </row>
    <row r="69" spans="1:21" x14ac:dyDescent="0.2">
      <c r="A69">
        <f t="shared" si="0"/>
        <v>65</v>
      </c>
      <c r="B69" s="119">
        <v>0.60598604433980174</v>
      </c>
      <c r="C69" s="97">
        <v>7996.0586287612732</v>
      </c>
      <c r="D69" s="96">
        <v>1.2278690449646135</v>
      </c>
      <c r="E69" s="98">
        <v>0</v>
      </c>
      <c r="F69" s="119">
        <v>0.42829579763031017</v>
      </c>
      <c r="G69" s="179">
        <v>1</v>
      </c>
      <c r="H69" s="97">
        <v>11498282.431095837</v>
      </c>
      <c r="I69" s="174">
        <v>417834454430.74829</v>
      </c>
      <c r="J69" s="186">
        <v>0.45303406424005044</v>
      </c>
      <c r="K69" s="189">
        <v>6235452286.834012</v>
      </c>
      <c r="L69" s="185">
        <v>0</v>
      </c>
      <c r="M69" s="185">
        <v>242198930337.04596</v>
      </c>
      <c r="N69" s="174">
        <v>666268837054.62817</v>
      </c>
      <c r="O69" s="119">
        <v>0.57492165930089256</v>
      </c>
      <c r="P69" s="119">
        <v>0.37164014402758144</v>
      </c>
      <c r="Q69" s="97">
        <v>15.817766501996095</v>
      </c>
      <c r="R69" s="184">
        <v>4193871787092.2036</v>
      </c>
      <c r="S69" s="199">
        <v>4351.382587985202</v>
      </c>
      <c r="T69" s="191">
        <v>4.7208035717626336E-2</v>
      </c>
      <c r="U69" s="198">
        <v>2.0000000000000001E-4</v>
      </c>
    </row>
    <row r="70" spans="1:21" x14ac:dyDescent="0.2">
      <c r="A70">
        <f t="shared" si="0"/>
        <v>66</v>
      </c>
      <c r="B70" s="119">
        <v>0.58460041748176783</v>
      </c>
      <c r="C70" s="97">
        <v>4000</v>
      </c>
      <c r="D70" s="96">
        <v>0.2</v>
      </c>
      <c r="E70" s="98">
        <v>0</v>
      </c>
      <c r="F70" s="119">
        <v>0</v>
      </c>
      <c r="G70" s="179">
        <v>0</v>
      </c>
      <c r="H70" s="97">
        <v>3204375.0440094932</v>
      </c>
      <c r="I70" s="174">
        <v>171955867508.22906</v>
      </c>
      <c r="J70" s="186">
        <v>0.56526308300527972</v>
      </c>
      <c r="K70" s="189">
        <v>1326716855.5756907</v>
      </c>
      <c r="L70" s="185">
        <v>0</v>
      </c>
      <c r="M70" s="185">
        <v>0</v>
      </c>
      <c r="N70" s="174">
        <v>173282584363.80475</v>
      </c>
      <c r="O70" s="119">
        <v>0.56093521553486336</v>
      </c>
      <c r="P70" s="119">
        <v>0.42684885215245499</v>
      </c>
      <c r="Q70" s="97">
        <v>12.980881457162218</v>
      </c>
      <c r="R70" s="184">
        <v>1150093459739.6272</v>
      </c>
      <c r="S70" s="199">
        <v>1194.5100287974926</v>
      </c>
      <c r="T70" s="191">
        <v>5.1350685539188187E-2</v>
      </c>
      <c r="U70" s="198">
        <v>2.0000000000000001E-4</v>
      </c>
    </row>
    <row r="71" spans="1:21" x14ac:dyDescent="0.2">
      <c r="A71">
        <f t="shared" ref="A71:A134" si="1">A70+1</f>
        <v>67</v>
      </c>
      <c r="B71" s="119">
        <v>0.50243525652976528</v>
      </c>
      <c r="C71" s="97">
        <v>9522.717899898038</v>
      </c>
      <c r="D71" s="96">
        <v>1.2109326145087564</v>
      </c>
      <c r="E71" s="98">
        <v>0</v>
      </c>
      <c r="F71" s="119">
        <v>0</v>
      </c>
      <c r="G71" s="179">
        <v>0</v>
      </c>
      <c r="H71" s="97">
        <v>12824027.923376661</v>
      </c>
      <c r="I71" s="174">
        <v>492361358409.92114</v>
      </c>
      <c r="J71" s="186">
        <v>0.44464326912531271</v>
      </c>
      <c r="K71" s="189">
        <v>10136603476.289724</v>
      </c>
      <c r="L71" s="185">
        <v>0</v>
      </c>
      <c r="M71" s="185">
        <v>0</v>
      </c>
      <c r="N71" s="174">
        <v>502497961886.21088</v>
      </c>
      <c r="O71" s="119">
        <v>0.43567373521793917</v>
      </c>
      <c r="P71" s="119">
        <v>0.30740208901442584</v>
      </c>
      <c r="Q71" s="97">
        <v>12.911312765391175</v>
      </c>
      <c r="R71" s="184">
        <v>2182743765192.2363</v>
      </c>
      <c r="S71" s="199">
        <v>2266.6131621272816</v>
      </c>
      <c r="T71" s="191">
        <v>5.7120125450170818E-2</v>
      </c>
      <c r="U71" s="198">
        <v>2.0000000000000001E-4</v>
      </c>
    </row>
    <row r="72" spans="1:21" x14ac:dyDescent="0.2">
      <c r="A72">
        <f t="shared" si="1"/>
        <v>68</v>
      </c>
      <c r="B72" s="119">
        <v>0.50346489666105254</v>
      </c>
      <c r="C72" s="97">
        <v>14805.155313916795</v>
      </c>
      <c r="D72" s="96">
        <v>0.66557536797869332</v>
      </c>
      <c r="E72" s="98">
        <v>7.0027211550046861E-2</v>
      </c>
      <c r="F72" s="119">
        <v>0.4657874474374884</v>
      </c>
      <c r="G72" s="179">
        <v>1</v>
      </c>
      <c r="H72" s="97">
        <v>3536204.3348616972</v>
      </c>
      <c r="I72" s="174">
        <v>169544525427.79214</v>
      </c>
      <c r="J72" s="186">
        <v>0.49402678619082807</v>
      </c>
      <c r="K72" s="189">
        <v>3563818103.6604686</v>
      </c>
      <c r="L72" s="185">
        <v>0</v>
      </c>
      <c r="M72" s="185">
        <v>105146307013.47568</v>
      </c>
      <c r="N72" s="174">
        <v>278254650544.92828</v>
      </c>
      <c r="O72" s="119">
        <v>0.60331995276756645</v>
      </c>
      <c r="P72" s="119">
        <v>0.37794037120879154</v>
      </c>
      <c r="Q72" s="97">
        <v>15.177023565172407</v>
      </c>
      <c r="R72" s="184">
        <v>1746480703396.8645</v>
      </c>
      <c r="S72" s="199">
        <v>1812.8920012707913</v>
      </c>
      <c r="T72" s="191">
        <v>4.8396385308223086E-2</v>
      </c>
      <c r="U72" s="198">
        <v>2.0000000000000001E-4</v>
      </c>
    </row>
    <row r="73" spans="1:21" x14ac:dyDescent="0.2">
      <c r="A73">
        <f t="shared" si="1"/>
        <v>69</v>
      </c>
      <c r="B73" s="119">
        <v>0.4676327692774796</v>
      </c>
      <c r="C73" s="97">
        <v>15925.15060013043</v>
      </c>
      <c r="D73" s="96">
        <v>1.1429109291145245</v>
      </c>
      <c r="E73" s="98">
        <v>0.28326904704231659</v>
      </c>
      <c r="F73" s="119">
        <v>0.65933567646166336</v>
      </c>
      <c r="G73" s="179">
        <v>1</v>
      </c>
      <c r="H73" s="97">
        <v>9155353.5860394407</v>
      </c>
      <c r="I73" s="174">
        <v>253167171444.41565</v>
      </c>
      <c r="J73" s="186">
        <v>0.25282688961142807</v>
      </c>
      <c r="K73" s="189">
        <v>3764324174.1997762</v>
      </c>
      <c r="L73" s="185">
        <v>0</v>
      </c>
      <c r="M73" s="185">
        <v>320930078032.39606</v>
      </c>
      <c r="N73" s="174">
        <v>577861573651.0116</v>
      </c>
      <c r="O73" s="119">
        <v>0.55506637845354179</v>
      </c>
      <c r="P73" s="119">
        <v>0.37061832447299009</v>
      </c>
      <c r="Q73" s="97">
        <v>17.790346835322488</v>
      </c>
      <c r="R73" s="184">
        <v>3984446374119.9277</v>
      </c>
      <c r="S73" s="199">
        <v>4138.659166511914</v>
      </c>
      <c r="T73" s="191">
        <v>4.2499618071554141E-2</v>
      </c>
      <c r="U73" s="198">
        <v>2.0000000000000001E-4</v>
      </c>
    </row>
    <row r="74" spans="1:21" x14ac:dyDescent="0.2">
      <c r="A74">
        <f t="shared" si="1"/>
        <v>70</v>
      </c>
      <c r="B74" s="119">
        <v>0.5063716728968316</v>
      </c>
      <c r="C74" s="97">
        <v>8321.5277489415912</v>
      </c>
      <c r="D74" s="96">
        <v>0.90445120063798012</v>
      </c>
      <c r="E74" s="98">
        <v>0.35423682989291339</v>
      </c>
      <c r="F74" s="119">
        <v>0.41845846273808507</v>
      </c>
      <c r="G74" s="179">
        <v>1</v>
      </c>
      <c r="H74" s="97">
        <v>9803103.9801940992</v>
      </c>
      <c r="I74" s="174">
        <v>351263197576.10657</v>
      </c>
      <c r="J74" s="186">
        <v>0.5063716728968316</v>
      </c>
      <c r="K74" s="189">
        <v>8323582460.1331358</v>
      </c>
      <c r="L74" s="185">
        <v>0</v>
      </c>
      <c r="M74" s="185">
        <v>215910316733.46811</v>
      </c>
      <c r="N74" s="174">
        <v>575497096769.70789</v>
      </c>
      <c r="O74" s="119">
        <v>0.60920895750543447</v>
      </c>
      <c r="P74" s="119">
        <v>0.43387706789479341</v>
      </c>
      <c r="Q74" s="97">
        <v>15.768010743894642</v>
      </c>
      <c r="R74" s="184">
        <v>4271888467685.7959</v>
      </c>
      <c r="S74" s="199">
        <v>4430.9029823483952</v>
      </c>
      <c r="T74" s="191">
        <v>4.6740027405612977E-2</v>
      </c>
      <c r="U74" s="198">
        <v>2.0000000000000001E-4</v>
      </c>
    </row>
    <row r="75" spans="1:21" x14ac:dyDescent="0.2">
      <c r="A75">
        <f t="shared" si="1"/>
        <v>71</v>
      </c>
      <c r="B75" s="119">
        <v>0.66241382308559216</v>
      </c>
      <c r="C75" s="97">
        <v>5426.5189504563205</v>
      </c>
      <c r="D75" s="96">
        <v>1.0162436191901663</v>
      </c>
      <c r="E75" s="98">
        <v>0.56061270297001531</v>
      </c>
      <c r="F75" s="119">
        <v>0</v>
      </c>
      <c r="G75" s="179">
        <v>0</v>
      </c>
      <c r="H75" s="97">
        <v>12736043.174191361</v>
      </c>
      <c r="I75" s="174">
        <v>357771352455.27496</v>
      </c>
      <c r="J75" s="186">
        <v>0.28127159190038442</v>
      </c>
      <c r="K75" s="189">
        <v>32870168644.359303</v>
      </c>
      <c r="L75" s="185">
        <v>46316249798.146301</v>
      </c>
      <c r="M75" s="185">
        <v>0</v>
      </c>
      <c r="N75" s="174">
        <v>436957770897.78058</v>
      </c>
      <c r="O75" s="119">
        <v>0.3150966222595793</v>
      </c>
      <c r="P75" s="119">
        <v>0.20090166643901666</v>
      </c>
      <c r="Q75" s="97">
        <v>14.089403327864645</v>
      </c>
      <c r="R75" s="184">
        <v>1369675123325.5149</v>
      </c>
      <c r="S75" s="199">
        <v>1420.1315600402395</v>
      </c>
      <c r="T75" s="191">
        <v>5.0483280924568164E-2</v>
      </c>
      <c r="U75" s="198">
        <v>2.0000000000000001E-4</v>
      </c>
    </row>
    <row r="76" spans="1:21" x14ac:dyDescent="0.2">
      <c r="A76">
        <f t="shared" si="1"/>
        <v>72</v>
      </c>
      <c r="B76" s="119">
        <v>0.38809505149613072</v>
      </c>
      <c r="C76" s="97">
        <v>12963.24780246296</v>
      </c>
      <c r="D76" s="96">
        <v>0.53859966865478115</v>
      </c>
      <c r="E76" s="98">
        <v>0</v>
      </c>
      <c r="F76" s="119">
        <v>0.59127141901696978</v>
      </c>
      <c r="G76" s="179">
        <v>1</v>
      </c>
      <c r="H76" s="97">
        <v>4132236.5406730613</v>
      </c>
      <c r="I76" s="174">
        <v>162339283255.97559</v>
      </c>
      <c r="J76" s="186">
        <v>0.38809505149613077</v>
      </c>
      <c r="K76" s="189">
        <v>2666904075.9411869</v>
      </c>
      <c r="L76" s="185">
        <v>0</v>
      </c>
      <c r="M76" s="185">
        <v>295835142025.01605</v>
      </c>
      <c r="N76" s="174">
        <v>460841329356.9328</v>
      </c>
      <c r="O76" s="119">
        <v>0.65026977188277102</v>
      </c>
      <c r="P76" s="119">
        <v>0.37839637994920594</v>
      </c>
      <c r="Q76" s="97">
        <v>17.445478884471438</v>
      </c>
      <c r="R76" s="184">
        <v>3277355797688.0566</v>
      </c>
      <c r="S76" s="199">
        <v>3403.0366911506803</v>
      </c>
      <c r="T76" s="191">
        <v>4.2158206869253409E-2</v>
      </c>
      <c r="U76" s="198">
        <v>2.0000000000000001E-4</v>
      </c>
    </row>
    <row r="77" spans="1:21" x14ac:dyDescent="0.2">
      <c r="A77">
        <f t="shared" si="1"/>
        <v>73</v>
      </c>
      <c r="B77" s="119">
        <v>0.40169768276147616</v>
      </c>
      <c r="C77" s="97">
        <v>8792.1054431479715</v>
      </c>
      <c r="D77" s="96">
        <v>1.3669140093909915</v>
      </c>
      <c r="E77" s="98">
        <v>0</v>
      </c>
      <c r="F77" s="119">
        <v>0.51521656448829489</v>
      </c>
      <c r="G77" s="179">
        <v>1</v>
      </c>
      <c r="H77" s="97">
        <v>24879464.392521765</v>
      </c>
      <c r="I77" s="174">
        <v>650794379127.56738</v>
      </c>
      <c r="J77" s="186">
        <v>0.30115294613513988</v>
      </c>
      <c r="K77" s="189">
        <v>19116453860.007229</v>
      </c>
      <c r="L77" s="185">
        <v>0</v>
      </c>
      <c r="M77" s="185">
        <v>467068425555.48395</v>
      </c>
      <c r="N77" s="174">
        <v>1136979258543.0586</v>
      </c>
      <c r="O77" s="119">
        <v>0.50101475534108897</v>
      </c>
      <c r="P77" s="119">
        <v>0.31070473582101982</v>
      </c>
      <c r="Q77" s="97">
        <v>16.964226486928428</v>
      </c>
      <c r="R77" s="184">
        <v>6304657137384.6436</v>
      </c>
      <c r="S77" s="199">
        <v>6531.4463726415934</v>
      </c>
      <c r="T77" s="191">
        <v>4.4314135523735927E-2</v>
      </c>
      <c r="U77" s="198">
        <v>2.0000000000000001E-4</v>
      </c>
    </row>
    <row r="78" spans="1:21" x14ac:dyDescent="0.2">
      <c r="A78">
        <f t="shared" si="1"/>
        <v>74</v>
      </c>
      <c r="B78" s="119">
        <v>0.63816192326673682</v>
      </c>
      <c r="C78" s="97">
        <v>7625.0918142859382</v>
      </c>
      <c r="D78" s="96">
        <v>0.67741718356672986</v>
      </c>
      <c r="E78" s="98">
        <v>0</v>
      </c>
      <c r="F78" s="119">
        <v>0.30649013961989735</v>
      </c>
      <c r="G78" s="179">
        <v>1</v>
      </c>
      <c r="H78" s="97">
        <v>5893676.8182821767</v>
      </c>
      <c r="I78" s="174">
        <v>269249995862.87592</v>
      </c>
      <c r="J78" s="186">
        <v>0.51783098388993087</v>
      </c>
      <c r="K78" s="189">
        <v>10458702605.455637</v>
      </c>
      <c r="L78" s="185">
        <v>0</v>
      </c>
      <c r="M78" s="185">
        <v>206998172177.76443</v>
      </c>
      <c r="N78" s="174">
        <v>486706870646.09601</v>
      </c>
      <c r="O78" s="119">
        <v>0.62671095562577317</v>
      </c>
      <c r="P78" s="119">
        <v>0.39791738124006387</v>
      </c>
      <c r="Q78" s="97">
        <v>15.494996501482417</v>
      </c>
      <c r="R78" s="184">
        <v>3293277223161.3516</v>
      </c>
      <c r="S78" s="199">
        <v>3421.8682895361649</v>
      </c>
      <c r="T78" s="191">
        <v>4.6878640725615824E-2</v>
      </c>
      <c r="U78" s="198">
        <v>2.0000000000000001E-4</v>
      </c>
    </row>
    <row r="79" spans="1:21" x14ac:dyDescent="0.2">
      <c r="A79">
        <f t="shared" si="1"/>
        <v>75</v>
      </c>
      <c r="B79" s="119">
        <v>0.39043259424476928</v>
      </c>
      <c r="C79" s="97">
        <v>9252.2304973032133</v>
      </c>
      <c r="D79" s="96">
        <v>0.99794937847420495</v>
      </c>
      <c r="E79" s="98">
        <v>4.3427337515481085E-2</v>
      </c>
      <c r="F79" s="119">
        <v>0.46114856613104949</v>
      </c>
      <c r="G79" s="179">
        <v>1</v>
      </c>
      <c r="H79" s="97">
        <v>9975543.50316054</v>
      </c>
      <c r="I79" s="174">
        <v>364617002306.19196</v>
      </c>
      <c r="J79" s="186">
        <v>0.39043259424476928</v>
      </c>
      <c r="K79" s="189">
        <v>6110949454.0486364</v>
      </c>
      <c r="L79" s="185">
        <v>0</v>
      </c>
      <c r="M79" s="185">
        <v>140614171234.76797</v>
      </c>
      <c r="N79" s="174">
        <v>511342122995.00861</v>
      </c>
      <c r="O79" s="119">
        <v>0.49839371263075005</v>
      </c>
      <c r="P79" s="119">
        <v>0.33611021875978547</v>
      </c>
      <c r="Q79" s="97">
        <v>14.985324794274293</v>
      </c>
      <c r="R79" s="184">
        <v>2777513489681.5654</v>
      </c>
      <c r="S79" s="199">
        <v>2882.4170372730459</v>
      </c>
      <c r="T79" s="191">
        <v>4.9129577985264912E-2</v>
      </c>
      <c r="U79" s="198">
        <v>2.0000000000000001E-4</v>
      </c>
    </row>
    <row r="80" spans="1:21" x14ac:dyDescent="0.2">
      <c r="A80">
        <f t="shared" si="1"/>
        <v>76</v>
      </c>
      <c r="B80" s="119">
        <v>0.54453874664916879</v>
      </c>
      <c r="C80" s="97">
        <v>6047.2064402771011</v>
      </c>
      <c r="D80" s="96">
        <v>0.56130167753924209</v>
      </c>
      <c r="E80" s="98">
        <v>0.21949402937772755</v>
      </c>
      <c r="F80" s="119">
        <v>0.48396206694748112</v>
      </c>
      <c r="G80" s="179">
        <v>1</v>
      </c>
      <c r="H80" s="97">
        <v>5338233.5451967185</v>
      </c>
      <c r="I80" s="174">
        <v>216768449342.71124</v>
      </c>
      <c r="J80" s="186">
        <v>0.4352354644384</v>
      </c>
      <c r="K80" s="189">
        <v>4051001047.1793337</v>
      </c>
      <c r="L80" s="185">
        <v>0</v>
      </c>
      <c r="M80" s="185">
        <v>282247813037.36658</v>
      </c>
      <c r="N80" s="174">
        <v>503067263427.25714</v>
      </c>
      <c r="O80" s="119">
        <v>0.63638322433089967</v>
      </c>
      <c r="P80" s="119">
        <v>0.53181097035504188</v>
      </c>
      <c r="Q80" s="97">
        <v>17.472937283588639</v>
      </c>
      <c r="R80" s="184">
        <v>5072001197235.917</v>
      </c>
      <c r="S80" s="199">
        <v>5261.7653053754975</v>
      </c>
      <c r="T80" s="191">
        <v>4.204212053329922E-2</v>
      </c>
      <c r="U80" s="198">
        <v>2.0000000000000001E-4</v>
      </c>
    </row>
    <row r="81" spans="1:21" x14ac:dyDescent="0.2">
      <c r="A81">
        <f t="shared" si="1"/>
        <v>77</v>
      </c>
      <c r="B81" s="119">
        <v>0.64193997255748059</v>
      </c>
      <c r="C81" s="97">
        <v>5348.8285739300336</v>
      </c>
      <c r="D81" s="96">
        <v>1.1821180657749635</v>
      </c>
      <c r="E81" s="98">
        <v>0</v>
      </c>
      <c r="F81" s="119">
        <v>0</v>
      </c>
      <c r="G81" s="179">
        <v>0</v>
      </c>
      <c r="H81" s="97">
        <v>13565615.353745056</v>
      </c>
      <c r="I81" s="174">
        <v>343001064953.17792</v>
      </c>
      <c r="J81" s="186">
        <v>0.29138929589412288</v>
      </c>
      <c r="K81" s="189">
        <v>8821780006.3737679</v>
      </c>
      <c r="L81" s="185">
        <v>0</v>
      </c>
      <c r="M81" s="185">
        <v>0</v>
      </c>
      <c r="N81" s="174">
        <v>351822844959.5517</v>
      </c>
      <c r="O81" s="119">
        <v>0.28408285658406146</v>
      </c>
      <c r="P81" s="119">
        <v>0.18070500692371208</v>
      </c>
      <c r="Q81" s="97">
        <v>12.818132812112612</v>
      </c>
      <c r="R81" s="184">
        <v>915941772439.87427</v>
      </c>
      <c r="S81" s="199">
        <v>951.14728517659466</v>
      </c>
      <c r="T81" s="191">
        <v>5.5665800415130383E-2</v>
      </c>
      <c r="U81" s="198">
        <v>2.0000000000000001E-4</v>
      </c>
    </row>
    <row r="82" spans="1:21" x14ac:dyDescent="0.2">
      <c r="A82">
        <f t="shared" si="1"/>
        <v>78</v>
      </c>
      <c r="B82" s="119">
        <v>0.43145187099431342</v>
      </c>
      <c r="C82" s="97">
        <v>8913.4530674547241</v>
      </c>
      <c r="D82" s="96">
        <v>0.77239301468365396</v>
      </c>
      <c r="E82" s="98">
        <v>0.15162699399221205</v>
      </c>
      <c r="F82" s="119">
        <v>0.47560153896160146</v>
      </c>
      <c r="G82" s="179">
        <v>1</v>
      </c>
      <c r="H82" s="97">
        <v>8756683.8768700156</v>
      </c>
      <c r="I82" s="174">
        <v>341486689965.59686</v>
      </c>
      <c r="J82" s="186">
        <v>0.43145187099431337</v>
      </c>
      <c r="K82" s="189">
        <v>14012563376.809149</v>
      </c>
      <c r="L82" s="185">
        <v>0</v>
      </c>
      <c r="M82" s="185">
        <v>284688514464.03656</v>
      </c>
      <c r="N82" s="174">
        <v>640187767806.44263</v>
      </c>
      <c r="O82" s="119">
        <v>0.58589979649524671</v>
      </c>
      <c r="P82" s="119">
        <v>0.40129492987778204</v>
      </c>
      <c r="Q82" s="97">
        <v>16.350445614682062</v>
      </c>
      <c r="R82" s="184">
        <v>4539201839049.8066</v>
      </c>
      <c r="S82" s="199">
        <v>4713.3974171723485</v>
      </c>
      <c r="T82" s="191">
        <v>4.5011707002172309E-2</v>
      </c>
      <c r="U82" s="198">
        <v>2.0000000000000001E-4</v>
      </c>
    </row>
    <row r="83" spans="1:21" x14ac:dyDescent="0.2">
      <c r="A83">
        <f t="shared" si="1"/>
        <v>79</v>
      </c>
      <c r="B83" s="119">
        <v>0.37624011537823498</v>
      </c>
      <c r="C83" s="97">
        <v>4969.3024468064668</v>
      </c>
      <c r="D83" s="96">
        <v>0.63626317518370445</v>
      </c>
      <c r="E83" s="98">
        <v>0.7</v>
      </c>
      <c r="F83" s="119">
        <v>0</v>
      </c>
      <c r="G83" s="179">
        <v>0</v>
      </c>
      <c r="H83" s="97">
        <v>6158616.7252866263</v>
      </c>
      <c r="I83" s="174">
        <v>250559193767.35925</v>
      </c>
      <c r="J83" s="186">
        <v>0.37624011537823498</v>
      </c>
      <c r="K83" s="189">
        <v>49105227228.308067</v>
      </c>
      <c r="L83" s="185">
        <v>57726297807.445045</v>
      </c>
      <c r="M83" s="185">
        <v>0</v>
      </c>
      <c r="N83" s="174">
        <v>357390718803.11237</v>
      </c>
      <c r="O83" s="119">
        <v>0.39299134204836461</v>
      </c>
      <c r="P83" s="119">
        <v>0.3426938519174203</v>
      </c>
      <c r="Q83" s="97">
        <v>14.208524980364128</v>
      </c>
      <c r="R83" s="184">
        <v>1952606586493.4856</v>
      </c>
      <c r="S83" s="199">
        <v>2025.6601411684219</v>
      </c>
      <c r="T83" s="191">
        <v>5.0104230509885592E-2</v>
      </c>
      <c r="U83" s="198">
        <v>2.0000000000000001E-4</v>
      </c>
    </row>
    <row r="84" spans="1:21" x14ac:dyDescent="0.2">
      <c r="A84">
        <f t="shared" si="1"/>
        <v>80</v>
      </c>
      <c r="B84" s="119">
        <v>0.73331301337099386</v>
      </c>
      <c r="C84" s="97">
        <v>11436.081788469604</v>
      </c>
      <c r="D84" s="96">
        <v>0.99075522194157617</v>
      </c>
      <c r="E84" s="98">
        <v>5.5091410142825731E-2</v>
      </c>
      <c r="F84" s="119">
        <v>0</v>
      </c>
      <c r="G84" s="179">
        <v>0</v>
      </c>
      <c r="H84" s="97">
        <v>7195010.6293042097</v>
      </c>
      <c r="I84" s="174">
        <v>287732812648.98999</v>
      </c>
      <c r="J84" s="186">
        <v>0.45965568777149535</v>
      </c>
      <c r="K84" s="189">
        <v>12753867335.647337</v>
      </c>
      <c r="L84" s="185">
        <v>12736790471.755238</v>
      </c>
      <c r="M84" s="185">
        <v>0</v>
      </c>
      <c r="N84" s="174">
        <v>313223470456.39258</v>
      </c>
      <c r="O84" s="119">
        <v>0.45477899872076871</v>
      </c>
      <c r="P84" s="119">
        <v>0.35586023016845902</v>
      </c>
      <c r="Q84" s="97">
        <v>13.123208201854473</v>
      </c>
      <c r="R84" s="184">
        <v>1613126915252.1382</v>
      </c>
      <c r="S84" s="199">
        <v>1674.8694892686608</v>
      </c>
      <c r="T84" s="191">
        <v>5.4909876583009692E-2</v>
      </c>
      <c r="U84" s="198">
        <v>2.0000000000000001E-4</v>
      </c>
    </row>
    <row r="85" spans="1:21" x14ac:dyDescent="0.2">
      <c r="A85">
        <f t="shared" si="1"/>
        <v>81</v>
      </c>
      <c r="B85" s="119">
        <v>0.41973963479366172</v>
      </c>
      <c r="C85" s="97">
        <v>9988.4160379737514</v>
      </c>
      <c r="D85" s="96">
        <v>0.8207982882286281</v>
      </c>
      <c r="E85" s="98">
        <v>0.29138055959840492</v>
      </c>
      <c r="F85" s="119">
        <v>0</v>
      </c>
      <c r="G85" s="179">
        <v>0</v>
      </c>
      <c r="H85" s="97">
        <v>5866564.7302227309</v>
      </c>
      <c r="I85" s="174">
        <v>270756564348.02762</v>
      </c>
      <c r="J85" s="186">
        <v>0.41973963479366172</v>
      </c>
      <c r="K85" s="189">
        <v>25779142072.48373</v>
      </c>
      <c r="L85" s="185">
        <v>67834255446.085114</v>
      </c>
      <c r="M85" s="185">
        <v>0</v>
      </c>
      <c r="N85" s="174">
        <v>364369961866.59644</v>
      </c>
      <c r="O85" s="119">
        <v>0.46083564335024108</v>
      </c>
      <c r="P85" s="119">
        <v>0.37157091102472806</v>
      </c>
      <c r="Q85" s="97">
        <v>14.640698932616697</v>
      </c>
      <c r="R85" s="184">
        <v>2179885160439.1179</v>
      </c>
      <c r="S85" s="199">
        <v>2263.6544106666097</v>
      </c>
      <c r="T85" s="191">
        <v>5.0033968867479212E-2</v>
      </c>
      <c r="U85" s="198">
        <v>2.0000000000000001E-4</v>
      </c>
    </row>
    <row r="86" spans="1:21" x14ac:dyDescent="0.2">
      <c r="A86">
        <f t="shared" si="1"/>
        <v>82</v>
      </c>
      <c r="B86" s="119">
        <v>0.48353598519388813</v>
      </c>
      <c r="C86" s="97">
        <v>5385.7574761591786</v>
      </c>
      <c r="D86" s="96">
        <v>0.6849194656567803</v>
      </c>
      <c r="E86" s="98">
        <v>6.3581462253029658E-2</v>
      </c>
      <c r="F86" s="119">
        <v>0.73131809355475552</v>
      </c>
      <c r="G86" s="179">
        <v>1</v>
      </c>
      <c r="H86" s="97">
        <v>7748536.622498381</v>
      </c>
      <c r="I86" s="174">
        <v>234585374016.30789</v>
      </c>
      <c r="J86" s="186">
        <v>0.2133501159177974</v>
      </c>
      <c r="K86" s="189">
        <v>3472228094.6988354</v>
      </c>
      <c r="L86" s="185">
        <v>0</v>
      </c>
      <c r="M86" s="185">
        <v>382990505875.05322</v>
      </c>
      <c r="N86" s="174">
        <v>621048107986.05994</v>
      </c>
      <c r="O86" s="119">
        <v>0.57393496068269556</v>
      </c>
      <c r="P86" s="119">
        <v>0.37373541310652808</v>
      </c>
      <c r="Q86" s="97">
        <v>18.428170334611071</v>
      </c>
      <c r="R86" s="184">
        <v>4588179658095.6367</v>
      </c>
      <c r="S86" s="199">
        <v>4758.4366155769712</v>
      </c>
      <c r="T86" s="191">
        <v>4.038850504039615E-2</v>
      </c>
      <c r="U86" s="198">
        <v>2.0000000000000001E-4</v>
      </c>
    </row>
    <row r="87" spans="1:21" x14ac:dyDescent="0.2">
      <c r="A87">
        <f t="shared" si="1"/>
        <v>83</v>
      </c>
      <c r="B87" s="119">
        <v>0.64754395522919306</v>
      </c>
      <c r="C87" s="97">
        <v>7285.2035982287825</v>
      </c>
      <c r="D87" s="96">
        <v>1.0113369876314988</v>
      </c>
      <c r="E87" s="98">
        <v>2.897358839261116E-2</v>
      </c>
      <c r="F87" s="119">
        <v>0</v>
      </c>
      <c r="G87" s="179">
        <v>0</v>
      </c>
      <c r="H87" s="97">
        <v>43664413.269508928</v>
      </c>
      <c r="I87" s="174">
        <v>1104990827187.4971</v>
      </c>
      <c r="J87" s="186">
        <v>0.45023848588978133</v>
      </c>
      <c r="K87" s="189">
        <v>23921334312.358776</v>
      </c>
      <c r="L87" s="185">
        <v>39357745974.956154</v>
      </c>
      <c r="M87" s="185">
        <v>0</v>
      </c>
      <c r="N87" s="174">
        <v>1168269907474.812</v>
      </c>
      <c r="O87" s="119">
        <v>0.4528025504640209</v>
      </c>
      <c r="P87" s="119">
        <v>0.34069831155684904</v>
      </c>
      <c r="Q87" s="97">
        <v>13.267408216389599</v>
      </c>
      <c r="R87" s="184">
        <v>5769370771751.4727</v>
      </c>
      <c r="S87" s="199">
        <v>5989.4333496784238</v>
      </c>
      <c r="T87" s="191">
        <v>5.3532643896902606E-2</v>
      </c>
      <c r="U87" s="198">
        <v>2.0000000000000001E-4</v>
      </c>
    </row>
    <row r="88" spans="1:21" x14ac:dyDescent="0.2">
      <c r="A88">
        <f t="shared" si="1"/>
        <v>84</v>
      </c>
      <c r="B88" s="119">
        <v>0.39350304425053517</v>
      </c>
      <c r="C88" s="97">
        <v>5981.8956604299719</v>
      </c>
      <c r="D88" s="96">
        <v>0.68389982112696079</v>
      </c>
      <c r="E88" s="98">
        <v>2.4858948800778186E-2</v>
      </c>
      <c r="F88" s="119">
        <v>0.58978883118308389</v>
      </c>
      <c r="G88" s="179">
        <v>1</v>
      </c>
      <c r="H88" s="97">
        <v>5634100.9887951287</v>
      </c>
      <c r="I88" s="174">
        <v>225017694754.59341</v>
      </c>
      <c r="J88" s="186">
        <v>0.39350304425053517</v>
      </c>
      <c r="K88" s="189">
        <v>5188911003.4128237</v>
      </c>
      <c r="L88" s="185">
        <v>0</v>
      </c>
      <c r="M88" s="185">
        <v>210738230975.84705</v>
      </c>
      <c r="N88" s="174">
        <v>440944836733.85327</v>
      </c>
      <c r="O88" s="119">
        <v>0.58314716775343611</v>
      </c>
      <c r="P88" s="119">
        <v>0.41337690749151451</v>
      </c>
      <c r="Q88" s="97">
        <v>16.926856252803585</v>
      </c>
      <c r="R88" s="184">
        <v>3360356698709.4565</v>
      </c>
      <c r="S88" s="199">
        <v>3487.0947416185286</v>
      </c>
      <c r="T88" s="191">
        <v>4.3504322370456643E-2</v>
      </c>
      <c r="U88" s="198">
        <v>2.0000000000000001E-4</v>
      </c>
    </row>
    <row r="89" spans="1:21" x14ac:dyDescent="0.2">
      <c r="A89">
        <f t="shared" si="1"/>
        <v>85</v>
      </c>
      <c r="B89" s="119">
        <v>0.37455025823009103</v>
      </c>
      <c r="C89" s="97">
        <v>5844.2335365187173</v>
      </c>
      <c r="D89" s="96">
        <v>0.49042681571901409</v>
      </c>
      <c r="E89" s="98">
        <v>0.47777062025685679</v>
      </c>
      <c r="F89" s="119">
        <v>0</v>
      </c>
      <c r="G89" s="179">
        <v>0</v>
      </c>
      <c r="H89" s="97">
        <v>4699424.564539915</v>
      </c>
      <c r="I89" s="174">
        <v>208763563555.31006</v>
      </c>
      <c r="J89" s="186">
        <v>0.37455025823009103</v>
      </c>
      <c r="K89" s="189">
        <v>23948910475.435635</v>
      </c>
      <c r="L89" s="185">
        <v>55889555931.297821</v>
      </c>
      <c r="M89" s="185">
        <v>0</v>
      </c>
      <c r="N89" s="174">
        <v>288602029962.04352</v>
      </c>
      <c r="O89" s="119">
        <v>0.42586010708198346</v>
      </c>
      <c r="P89" s="119">
        <v>0.29878868423585464</v>
      </c>
      <c r="Q89" s="97">
        <v>14.272854563808474</v>
      </c>
      <c r="R89" s="184">
        <v>1404373433735.2124</v>
      </c>
      <c r="S89" s="199">
        <v>1456.4792939499557</v>
      </c>
      <c r="T89" s="191">
        <v>4.9027738216307334E-2</v>
      </c>
      <c r="U89" s="198">
        <v>2.0000000000000001E-4</v>
      </c>
    </row>
    <row r="90" spans="1:21" x14ac:dyDescent="0.2">
      <c r="A90">
        <f t="shared" si="1"/>
        <v>86</v>
      </c>
      <c r="B90" s="119">
        <v>0.4540254043473595</v>
      </c>
      <c r="C90" s="97">
        <v>8032.196637862191</v>
      </c>
      <c r="D90" s="96">
        <v>0.51377557549978947</v>
      </c>
      <c r="E90" s="98">
        <v>0.55532153936800277</v>
      </c>
      <c r="F90" s="119">
        <v>0.50543465177424018</v>
      </c>
      <c r="G90" s="179">
        <v>1</v>
      </c>
      <c r="H90" s="97">
        <v>6103185.8274906669</v>
      </c>
      <c r="I90" s="174">
        <v>298017799785.09253</v>
      </c>
      <c r="J90" s="186">
        <v>0.4540254043473595</v>
      </c>
      <c r="K90" s="189">
        <v>6567320602.0078325</v>
      </c>
      <c r="L90" s="185">
        <v>0</v>
      </c>
      <c r="M90" s="185">
        <v>306353459890.08765</v>
      </c>
      <c r="N90" s="174">
        <v>610938580277.18799</v>
      </c>
      <c r="O90" s="119">
        <v>0.62263283453079821</v>
      </c>
      <c r="P90" s="119">
        <v>0.40418830056553451</v>
      </c>
      <c r="Q90" s="97">
        <v>16.523817745621834</v>
      </c>
      <c r="R90" s="184">
        <v>4455646854270.4365</v>
      </c>
      <c r="S90" s="199">
        <v>4627.4664435729046</v>
      </c>
      <c r="T90" s="191">
        <v>4.3956934229847505E-2</v>
      </c>
      <c r="U90" s="198">
        <v>2.0000000000000001E-4</v>
      </c>
    </row>
    <row r="91" spans="1:21" x14ac:dyDescent="0.2">
      <c r="A91">
        <f t="shared" si="1"/>
        <v>87</v>
      </c>
      <c r="B91" s="119">
        <v>0.49449889747669123</v>
      </c>
      <c r="C91" s="97">
        <v>12623.97004334602</v>
      </c>
      <c r="D91" s="96">
        <v>1.7387203483299882</v>
      </c>
      <c r="E91" s="98">
        <v>0.18875690415171267</v>
      </c>
      <c r="F91" s="119">
        <v>0</v>
      </c>
      <c r="G91" s="179">
        <v>0</v>
      </c>
      <c r="H91" s="97">
        <v>11426627.670815207</v>
      </c>
      <c r="I91" s="174">
        <v>300150883995.94733</v>
      </c>
      <c r="J91" s="186">
        <v>0.22947661400354846</v>
      </c>
      <c r="K91" s="189">
        <v>22637811339.936729</v>
      </c>
      <c r="L91" s="185">
        <v>47912519889.648254</v>
      </c>
      <c r="M91" s="185">
        <v>0</v>
      </c>
      <c r="N91" s="174">
        <v>370701215225.53229</v>
      </c>
      <c r="O91" s="119">
        <v>0.28920224714142362</v>
      </c>
      <c r="P91" s="119">
        <v>0.221004044469268</v>
      </c>
      <c r="Q91" s="97">
        <v>14.512198381335313</v>
      </c>
      <c r="R91" s="184">
        <v>1230661208242.6802</v>
      </c>
      <c r="S91" s="199">
        <v>1276.6361219194898</v>
      </c>
      <c r="T91" s="191">
        <v>5.2546817803926879E-2</v>
      </c>
      <c r="U91" s="198">
        <v>2.0000000000000001E-4</v>
      </c>
    </row>
    <row r="92" spans="1:21" x14ac:dyDescent="0.2">
      <c r="A92">
        <f t="shared" si="1"/>
        <v>88</v>
      </c>
      <c r="B92" s="119">
        <v>0.45227436290538292</v>
      </c>
      <c r="C92" s="97">
        <v>4067.225201855148</v>
      </c>
      <c r="D92" s="96">
        <v>0.53624697786578812</v>
      </c>
      <c r="E92" s="98">
        <v>0.42530487423560748</v>
      </c>
      <c r="F92" s="119">
        <v>0</v>
      </c>
      <c r="G92" s="179">
        <v>0</v>
      </c>
      <c r="H92" s="97">
        <v>18077152.226184458</v>
      </c>
      <c r="I92" s="174">
        <v>524979655871.99573</v>
      </c>
      <c r="J92" s="186">
        <v>0.40127310860998744</v>
      </c>
      <c r="K92" s="189">
        <v>57652830501.831352</v>
      </c>
      <c r="L92" s="185">
        <v>120966105243.77412</v>
      </c>
      <c r="M92" s="185">
        <v>0</v>
      </c>
      <c r="N92" s="174">
        <v>703598591617.60107</v>
      </c>
      <c r="O92" s="119">
        <v>0.4369438857985426</v>
      </c>
      <c r="P92" s="119">
        <v>0.32445754205379412</v>
      </c>
      <c r="Q92" s="97">
        <v>14.164168165205245</v>
      </c>
      <c r="R92" s="184">
        <v>3644595475469.2202</v>
      </c>
      <c r="S92" s="199">
        <v>3784.2393703489038</v>
      </c>
      <c r="T92" s="191">
        <v>4.972437974494151E-2</v>
      </c>
      <c r="U92" s="198">
        <v>2.0000000000000001E-4</v>
      </c>
    </row>
    <row r="93" spans="1:21" x14ac:dyDescent="0.2">
      <c r="A93">
        <f t="shared" si="1"/>
        <v>89</v>
      </c>
      <c r="B93" s="119">
        <v>0.59147112351187958</v>
      </c>
      <c r="C93" s="97">
        <v>4000</v>
      </c>
      <c r="D93" s="96">
        <v>0.2</v>
      </c>
      <c r="E93" s="98">
        <v>0</v>
      </c>
      <c r="F93" s="119">
        <v>0</v>
      </c>
      <c r="G93" s="179">
        <v>0</v>
      </c>
      <c r="H93" s="97">
        <v>3093851.5771523807</v>
      </c>
      <c r="I93" s="174">
        <v>166273531367.19675</v>
      </c>
      <c r="J93" s="186">
        <v>0.59147112351187958</v>
      </c>
      <c r="K93" s="189">
        <v>1763849129.5378499</v>
      </c>
      <c r="L93" s="185">
        <v>0</v>
      </c>
      <c r="M93" s="185">
        <v>0</v>
      </c>
      <c r="N93" s="174">
        <v>168037380496.73459</v>
      </c>
      <c r="O93" s="119">
        <v>0.58526258929604491</v>
      </c>
      <c r="P93" s="119">
        <v>0.46252611664370047</v>
      </c>
      <c r="Q93" s="97">
        <v>12.972359786936158</v>
      </c>
      <c r="R93" s="184">
        <v>1206017926000.3733</v>
      </c>
      <c r="S93" s="199">
        <v>1252.6634989058466</v>
      </c>
      <c r="T93" s="191">
        <v>5.162485625499269E-2</v>
      </c>
      <c r="U93" s="198">
        <v>2.0000000000000001E-4</v>
      </c>
    </row>
    <row r="94" spans="1:21" x14ac:dyDescent="0.2">
      <c r="A94">
        <f t="shared" si="1"/>
        <v>90</v>
      </c>
      <c r="B94" s="119">
        <v>0.49404215763353609</v>
      </c>
      <c r="C94" s="97">
        <v>7086.8872753680316</v>
      </c>
      <c r="D94" s="96">
        <v>0.72124050246054539</v>
      </c>
      <c r="E94" s="98">
        <v>0</v>
      </c>
      <c r="F94" s="119">
        <v>0</v>
      </c>
      <c r="G94" s="179">
        <v>0</v>
      </c>
      <c r="H94" s="97">
        <v>8985427.6475113481</v>
      </c>
      <c r="I94" s="174">
        <v>249294947814.05185</v>
      </c>
      <c r="J94" s="186">
        <v>0.29433799279382344</v>
      </c>
      <c r="K94" s="189">
        <v>3201864336.8800898</v>
      </c>
      <c r="L94" s="185">
        <v>0</v>
      </c>
      <c r="M94" s="185">
        <v>0</v>
      </c>
      <c r="N94" s="174">
        <v>252496812150.93195</v>
      </c>
      <c r="O94" s="119">
        <v>0.29060554835586333</v>
      </c>
      <c r="P94" s="119">
        <v>0.18131044020429624</v>
      </c>
      <c r="Q94" s="97">
        <v>12.89231453711518</v>
      </c>
      <c r="R94" s="184">
        <v>673215103599.77563</v>
      </c>
      <c r="S94" s="199">
        <v>698.04851993906891</v>
      </c>
      <c r="T94" s="191">
        <v>5.2642849226956404E-2</v>
      </c>
      <c r="U94" s="198">
        <v>2.0000000000000001E-4</v>
      </c>
    </row>
    <row r="95" spans="1:21" x14ac:dyDescent="0.2">
      <c r="A95">
        <f t="shared" si="1"/>
        <v>91</v>
      </c>
      <c r="B95" s="119">
        <v>0.66387074858733031</v>
      </c>
      <c r="C95" s="97">
        <v>4319.173588610307</v>
      </c>
      <c r="D95" s="96">
        <v>0.86754040204677962</v>
      </c>
      <c r="E95" s="98">
        <v>0</v>
      </c>
      <c r="F95" s="119">
        <v>0</v>
      </c>
      <c r="G95" s="179">
        <v>0</v>
      </c>
      <c r="H95" s="97">
        <v>14701232.643549344</v>
      </c>
      <c r="I95" s="174">
        <v>532818244460.47101</v>
      </c>
      <c r="J95" s="186">
        <v>0.47962137102635438</v>
      </c>
      <c r="K95" s="189">
        <v>16705288817.279163</v>
      </c>
      <c r="L95" s="185">
        <v>0</v>
      </c>
      <c r="M95" s="185">
        <v>0</v>
      </c>
      <c r="N95" s="174">
        <v>549523533277.75018</v>
      </c>
      <c r="O95" s="119">
        <v>0.46504107911757275</v>
      </c>
      <c r="P95" s="119">
        <v>0.34785912356388143</v>
      </c>
      <c r="Q95" s="97">
        <v>12.876388633790224</v>
      </c>
      <c r="R95" s="184">
        <v>2759663079754.5073</v>
      </c>
      <c r="S95" s="199">
        <v>2863.308745151744</v>
      </c>
      <c r="T95" s="191">
        <v>5.474002180370334E-2</v>
      </c>
      <c r="U95" s="198">
        <v>2.0000000000000001E-4</v>
      </c>
    </row>
    <row r="96" spans="1:21" x14ac:dyDescent="0.2">
      <c r="A96">
        <f t="shared" si="1"/>
        <v>92</v>
      </c>
      <c r="B96" s="119">
        <v>0.522398304928966</v>
      </c>
      <c r="C96" s="97">
        <v>4000</v>
      </c>
      <c r="D96" s="96">
        <v>0.53559812277924923</v>
      </c>
      <c r="E96" s="98">
        <v>0.3587878987080384</v>
      </c>
      <c r="F96" s="119">
        <v>0</v>
      </c>
      <c r="G96" s="179">
        <v>0</v>
      </c>
      <c r="H96" s="97">
        <v>8503250.1306797415</v>
      </c>
      <c r="I96" s="174">
        <v>346526741519.32629</v>
      </c>
      <c r="J96" s="186">
        <v>0.4860333700534305</v>
      </c>
      <c r="K96" s="189">
        <v>22783267053.053673</v>
      </c>
      <c r="L96" s="185">
        <v>73078005094.037399</v>
      </c>
      <c r="M96" s="185">
        <v>0</v>
      </c>
      <c r="N96" s="174">
        <v>442388013666.41736</v>
      </c>
      <c r="O96" s="119">
        <v>0.51286643638718798</v>
      </c>
      <c r="P96" s="119">
        <v>0.35293800119113489</v>
      </c>
      <c r="Q96" s="97">
        <v>13.66709020069125</v>
      </c>
      <c r="R96" s="184">
        <v>2454615863198.0483</v>
      </c>
      <c r="S96" s="199">
        <v>2545.3775019780255</v>
      </c>
      <c r="T96" s="191">
        <v>5.0454969056796389E-2</v>
      </c>
      <c r="U96" s="198">
        <v>2.0000000000000001E-4</v>
      </c>
    </row>
    <row r="97" spans="1:21" x14ac:dyDescent="0.2">
      <c r="A97">
        <f t="shared" si="1"/>
        <v>93</v>
      </c>
      <c r="B97" s="119">
        <v>0.53232594476078166</v>
      </c>
      <c r="C97" s="97">
        <v>4555.6005420445144</v>
      </c>
      <c r="D97" s="96">
        <v>1.0158239079045484</v>
      </c>
      <c r="E97" s="98">
        <v>0</v>
      </c>
      <c r="F97" s="119">
        <v>0</v>
      </c>
      <c r="G97" s="179">
        <v>0</v>
      </c>
      <c r="H97" s="97">
        <v>11758075.866696998</v>
      </c>
      <c r="I97" s="174">
        <v>402158772824.68335</v>
      </c>
      <c r="J97" s="186">
        <v>0.39213253241352897</v>
      </c>
      <c r="K97" s="189">
        <v>8241762321.3533297</v>
      </c>
      <c r="L97" s="185">
        <v>0</v>
      </c>
      <c r="M97" s="185">
        <v>0</v>
      </c>
      <c r="N97" s="174">
        <v>410400535146.03668</v>
      </c>
      <c r="O97" s="119">
        <v>0.3842576325197638</v>
      </c>
      <c r="P97" s="119">
        <v>0.25967906064704988</v>
      </c>
      <c r="Q97" s="97">
        <v>12.893503096963631</v>
      </c>
      <c r="R97" s="184">
        <v>1545959429657.6045</v>
      </c>
      <c r="S97" s="199">
        <v>1604.9090994483772</v>
      </c>
      <c r="T97" s="191">
        <v>5.50805897439706E-2</v>
      </c>
      <c r="U97" s="198">
        <v>2.0000000000000001E-4</v>
      </c>
    </row>
    <row r="98" spans="1:21" x14ac:dyDescent="0.2">
      <c r="A98">
        <f t="shared" si="1"/>
        <v>94</v>
      </c>
      <c r="B98" s="119">
        <v>0.56818005984926756</v>
      </c>
      <c r="C98" s="97">
        <v>6859.0714760142291</v>
      </c>
      <c r="D98" s="96">
        <v>1.0542241982481437</v>
      </c>
      <c r="E98" s="98">
        <v>0</v>
      </c>
      <c r="F98" s="119">
        <v>0.49277248837650062</v>
      </c>
      <c r="G98" s="179">
        <v>1</v>
      </c>
      <c r="H98" s="97">
        <v>13176344.143351324</v>
      </c>
      <c r="I98" s="174">
        <v>458963258029.74457</v>
      </c>
      <c r="J98" s="186">
        <v>0.37185781246115257</v>
      </c>
      <c r="K98" s="189">
        <v>6131637187.9850063</v>
      </c>
      <c r="L98" s="185">
        <v>0</v>
      </c>
      <c r="M98" s="185">
        <v>240371903208.89169</v>
      </c>
      <c r="N98" s="174">
        <v>705466798426.62122</v>
      </c>
      <c r="O98" s="119">
        <v>0.5145055678135525</v>
      </c>
      <c r="P98" s="119">
        <v>0.33451193594498158</v>
      </c>
      <c r="Q98" s="97">
        <v>16.192462065724857</v>
      </c>
      <c r="R98" s="184">
        <v>4119870645933.6396</v>
      </c>
      <c r="S98" s="199">
        <v>4272.4875844807593</v>
      </c>
      <c r="T98" s="191">
        <v>4.5668138983582823E-2</v>
      </c>
      <c r="U98" s="198">
        <v>2.0000000000000001E-4</v>
      </c>
    </row>
    <row r="99" spans="1:21" x14ac:dyDescent="0.2">
      <c r="A99">
        <f t="shared" si="1"/>
        <v>95</v>
      </c>
      <c r="B99" s="119">
        <v>0.58234058802682409</v>
      </c>
      <c r="C99" s="97">
        <v>4000</v>
      </c>
      <c r="D99" s="96">
        <v>0.8066203514459741</v>
      </c>
      <c r="E99" s="98">
        <v>0.7</v>
      </c>
      <c r="F99" s="119">
        <v>0.55147107320793221</v>
      </c>
      <c r="G99" s="179">
        <v>1</v>
      </c>
      <c r="H99" s="97">
        <v>12760412.559826244</v>
      </c>
      <c r="I99" s="174">
        <v>399295285829.56329</v>
      </c>
      <c r="J99" s="186">
        <v>0.34421275009604246</v>
      </c>
      <c r="K99" s="189">
        <v>3547994613.7531023</v>
      </c>
      <c r="L99" s="185">
        <v>0</v>
      </c>
      <c r="M99" s="185">
        <v>304269928915.33008</v>
      </c>
      <c r="N99" s="174">
        <v>707113209358.64636</v>
      </c>
      <c r="O99" s="119">
        <v>0.53861031943312598</v>
      </c>
      <c r="P99" s="119">
        <v>0.30761421643443027</v>
      </c>
      <c r="Q99" s="97">
        <v>16.636094983712045</v>
      </c>
      <c r="R99" s="184">
        <v>3948451161075.9189</v>
      </c>
      <c r="S99" s="199">
        <v>4090.2768829935012</v>
      </c>
      <c r="T99" s="191">
        <v>4.3922724584392572E-2</v>
      </c>
      <c r="U99" s="198">
        <v>2.0000000000000001E-4</v>
      </c>
    </row>
    <row r="100" spans="1:21" x14ac:dyDescent="0.2">
      <c r="A100">
        <f t="shared" si="1"/>
        <v>96</v>
      </c>
      <c r="B100" s="119">
        <v>0.59719078527808644</v>
      </c>
      <c r="C100" s="97">
        <v>15689.035863751033</v>
      </c>
      <c r="D100" s="96">
        <v>1.1330138635133933</v>
      </c>
      <c r="E100" s="98">
        <v>0</v>
      </c>
      <c r="F100" s="119">
        <v>0.33429788431920515</v>
      </c>
      <c r="G100" s="179">
        <v>1</v>
      </c>
      <c r="H100" s="97">
        <v>10940393.858237</v>
      </c>
      <c r="I100" s="174">
        <v>403095097238.53766</v>
      </c>
      <c r="J100" s="186">
        <v>0.44919734283048651</v>
      </c>
      <c r="K100" s="189">
        <v>14983110977.399708</v>
      </c>
      <c r="L100" s="185">
        <v>0</v>
      </c>
      <c r="M100" s="185">
        <v>227281268916.23373</v>
      </c>
      <c r="N100" s="174">
        <v>645359477132.17102</v>
      </c>
      <c r="O100" s="119">
        <v>0.56231336887334982</v>
      </c>
      <c r="P100" s="119">
        <v>0.36550230209878226</v>
      </c>
      <c r="Q100" s="97">
        <v>15.175968734266281</v>
      </c>
      <c r="R100" s="184">
        <v>3799758817873.1846</v>
      </c>
      <c r="S100" s="199">
        <v>3936.6865077447792</v>
      </c>
      <c r="T100" s="191">
        <v>4.9581900420619565E-2</v>
      </c>
      <c r="U100" s="198">
        <v>2.0000000000000001E-4</v>
      </c>
    </row>
    <row r="101" spans="1:21" x14ac:dyDescent="0.2">
      <c r="A101">
        <f t="shared" si="1"/>
        <v>97</v>
      </c>
      <c r="B101" s="119">
        <v>0.54512582779497232</v>
      </c>
      <c r="C101" s="97">
        <v>4000</v>
      </c>
      <c r="D101" s="96">
        <v>0.44932818921889367</v>
      </c>
      <c r="E101" s="98">
        <v>0.7</v>
      </c>
      <c r="F101" s="119">
        <v>0</v>
      </c>
      <c r="G101" s="179">
        <v>0</v>
      </c>
      <c r="H101" s="97">
        <v>6205909.2639027769</v>
      </c>
      <c r="I101" s="174">
        <v>258554225706.15668</v>
      </c>
      <c r="J101" s="186">
        <v>0.50774568214262583</v>
      </c>
      <c r="K101" s="189">
        <v>43007670653.054428</v>
      </c>
      <c r="L101" s="185">
        <v>79086813675.773651</v>
      </c>
      <c r="M101" s="185">
        <v>0</v>
      </c>
      <c r="N101" s="174">
        <v>380648710034.98474</v>
      </c>
      <c r="O101" s="119">
        <v>0.5110991775718069</v>
      </c>
      <c r="P101" s="119">
        <v>0.42332519833745674</v>
      </c>
      <c r="Q101" s="97">
        <v>14.43998125854247</v>
      </c>
      <c r="R101" s="184">
        <v>2644609504740.3008</v>
      </c>
      <c r="S101" s="199">
        <v>2745.5825867142635</v>
      </c>
      <c r="T101" s="191">
        <v>4.8447230873102043E-2</v>
      </c>
      <c r="U101" s="198">
        <v>2.0000000000000001E-4</v>
      </c>
    </row>
    <row r="102" spans="1:21" x14ac:dyDescent="0.2">
      <c r="A102">
        <f t="shared" si="1"/>
        <v>98</v>
      </c>
      <c r="B102" s="119">
        <v>0.50581109301678184</v>
      </c>
      <c r="C102" s="97">
        <v>10029.554918602218</v>
      </c>
      <c r="D102" s="96">
        <v>0.45797394062261432</v>
      </c>
      <c r="E102" s="98">
        <v>0.48478217410648117</v>
      </c>
      <c r="F102" s="119">
        <v>0.54283696284228977</v>
      </c>
      <c r="G102" s="179">
        <v>1</v>
      </c>
      <c r="H102" s="97">
        <v>2900276.4835529346</v>
      </c>
      <c r="I102" s="174">
        <v>138294635094.92151</v>
      </c>
      <c r="J102" s="186">
        <v>0.45768853501399898</v>
      </c>
      <c r="K102" s="189">
        <v>3144197105.6578703</v>
      </c>
      <c r="L102" s="185">
        <v>0</v>
      </c>
      <c r="M102" s="185">
        <v>209103485132.98404</v>
      </c>
      <c r="N102" s="174">
        <v>350542317333.56342</v>
      </c>
      <c r="O102" s="119">
        <v>0.65777695200168118</v>
      </c>
      <c r="P102" s="119">
        <v>0.46884056696857068</v>
      </c>
      <c r="Q102" s="97">
        <v>17.249533568698009</v>
      </c>
      <c r="R102" s="184">
        <v>3090000110422.9141</v>
      </c>
      <c r="S102" s="199">
        <v>3207.9953829215083</v>
      </c>
      <c r="T102" s="191">
        <v>4.2561181406314624E-2</v>
      </c>
      <c r="U102" s="198">
        <v>2.0000000000000001E-4</v>
      </c>
    </row>
    <row r="103" spans="1:21" x14ac:dyDescent="0.2">
      <c r="A103">
        <f t="shared" si="1"/>
        <v>99</v>
      </c>
      <c r="B103" s="119">
        <v>0.50487361247357343</v>
      </c>
      <c r="C103" s="97">
        <v>14147.697034450088</v>
      </c>
      <c r="D103" s="96">
        <v>0.69132793029453365</v>
      </c>
      <c r="E103" s="98">
        <v>0</v>
      </c>
      <c r="F103" s="119">
        <v>0.52198443982412002</v>
      </c>
      <c r="G103" s="179">
        <v>1</v>
      </c>
      <c r="H103" s="97">
        <v>6280560.6002915893</v>
      </c>
      <c r="I103" s="174">
        <v>269523761824.19785</v>
      </c>
      <c r="J103" s="186">
        <v>0.47509948618313136</v>
      </c>
      <c r="K103" s="189">
        <v>4236143363.2221045</v>
      </c>
      <c r="L103" s="185">
        <v>0</v>
      </c>
      <c r="M103" s="185">
        <v>309715532032.29956</v>
      </c>
      <c r="N103" s="174">
        <v>583475437219.71948</v>
      </c>
      <c r="O103" s="119">
        <v>0.64411113546350884</v>
      </c>
      <c r="P103" s="119">
        <v>0.34215132390066177</v>
      </c>
      <c r="Q103" s="97">
        <v>16.220337260909758</v>
      </c>
      <c r="R103" s="184">
        <v>3497937744126.4673</v>
      </c>
      <c r="S103" s="199">
        <v>3632.9841065494925</v>
      </c>
      <c r="T103" s="191">
        <v>4.5764243551964588E-2</v>
      </c>
      <c r="U103" s="198">
        <v>2.0000000000000001E-4</v>
      </c>
    </row>
    <row r="104" spans="1:21" x14ac:dyDescent="0.2">
      <c r="A104">
        <f t="shared" si="1"/>
        <v>100</v>
      </c>
      <c r="B104" s="119">
        <v>0.57079174802961063</v>
      </c>
      <c r="C104" s="97">
        <v>11466.142424543481</v>
      </c>
      <c r="D104" s="96">
        <v>0.80378786196711915</v>
      </c>
      <c r="E104" s="98">
        <v>0</v>
      </c>
      <c r="F104" s="119">
        <v>0</v>
      </c>
      <c r="G104" s="179">
        <v>0</v>
      </c>
      <c r="H104" s="97">
        <v>5530750.8205156419</v>
      </c>
      <c r="I104" s="174">
        <v>198650747317.39377</v>
      </c>
      <c r="J104" s="186">
        <v>0.40792407951634391</v>
      </c>
      <c r="K104" s="189">
        <v>5250492060.5903521</v>
      </c>
      <c r="L104" s="185">
        <v>0</v>
      </c>
      <c r="M104" s="185">
        <v>0</v>
      </c>
      <c r="N104" s="174">
        <v>203901239377.98413</v>
      </c>
      <c r="O104" s="119">
        <v>0.39741996415462305</v>
      </c>
      <c r="P104" s="119">
        <v>0.26459003314761353</v>
      </c>
      <c r="Q104" s="97">
        <v>12.915110389285548</v>
      </c>
      <c r="R104" s="184">
        <v>777769966775.4054</v>
      </c>
      <c r="S104" s="199">
        <v>807.18570731243256</v>
      </c>
      <c r="T104" s="191">
        <v>5.556046030485097E-2</v>
      </c>
      <c r="U104" s="198">
        <v>2.0000000000000001E-4</v>
      </c>
    </row>
    <row r="105" spans="1:21" x14ac:dyDescent="0.2">
      <c r="A105">
        <f t="shared" si="1"/>
        <v>101</v>
      </c>
      <c r="B105" s="119">
        <v>0.54814196419596173</v>
      </c>
      <c r="C105" s="97">
        <v>10123.36787394836</v>
      </c>
      <c r="D105" s="96">
        <v>0.65006350875407204</v>
      </c>
      <c r="E105" s="98">
        <v>0</v>
      </c>
      <c r="F105" s="119">
        <v>0.52705214029794467</v>
      </c>
      <c r="G105" s="179">
        <v>1</v>
      </c>
      <c r="H105" s="97">
        <v>4194422.8497305028</v>
      </c>
      <c r="I105" s="174">
        <v>224668599477.21832</v>
      </c>
      <c r="J105" s="186">
        <v>0.54814196419596173</v>
      </c>
      <c r="K105" s="189">
        <v>5925924752.9210968</v>
      </c>
      <c r="L105" s="185">
        <v>0</v>
      </c>
      <c r="M105" s="185">
        <v>263356078051.24966</v>
      </c>
      <c r="N105" s="174">
        <v>493950602281.3891</v>
      </c>
      <c r="O105" s="119">
        <v>0.67584723717255835</v>
      </c>
      <c r="P105" s="119">
        <v>0.43812522950525917</v>
      </c>
      <c r="Q105" s="97">
        <v>16.276102301464238</v>
      </c>
      <c r="R105" s="184">
        <v>3822997032332.543</v>
      </c>
      <c r="S105" s="199">
        <v>3965.692661042192</v>
      </c>
      <c r="T105" s="191">
        <v>4.5309153574144376E-2</v>
      </c>
      <c r="U105" s="198">
        <v>2.0000000000000001E-4</v>
      </c>
    </row>
    <row r="106" spans="1:21" x14ac:dyDescent="0.2">
      <c r="A106">
        <f t="shared" si="1"/>
        <v>102</v>
      </c>
      <c r="B106" s="119">
        <v>0.47306192422050564</v>
      </c>
      <c r="C106" s="97">
        <v>4000</v>
      </c>
      <c r="D106" s="96">
        <v>0.39787067035034634</v>
      </c>
      <c r="E106" s="98">
        <v>0.7</v>
      </c>
      <c r="F106" s="119">
        <v>0.52733995128090105</v>
      </c>
      <c r="G106" s="179">
        <v>1</v>
      </c>
      <c r="H106" s="97">
        <v>4204729.0740837939</v>
      </c>
      <c r="I106" s="174">
        <v>160596014472.99496</v>
      </c>
      <c r="J106" s="186">
        <v>0.42211624896803512</v>
      </c>
      <c r="K106" s="189">
        <v>2005386940.5342448</v>
      </c>
      <c r="L106" s="185">
        <v>0</v>
      </c>
      <c r="M106" s="185">
        <v>244965268257.39682</v>
      </c>
      <c r="N106" s="174">
        <v>407566669670.92603</v>
      </c>
      <c r="O106" s="119">
        <v>0.64716381751098329</v>
      </c>
      <c r="P106" s="119">
        <v>0.49361924959593673</v>
      </c>
      <c r="Q106" s="97">
        <v>17.573993830079594</v>
      </c>
      <c r="R106" s="184">
        <v>3873458032683.4839</v>
      </c>
      <c r="S106" s="199">
        <v>4023.863308448168</v>
      </c>
      <c r="T106" s="191">
        <v>4.1481434244901305E-2</v>
      </c>
      <c r="U106" s="198">
        <v>2.0000000000000001E-4</v>
      </c>
    </row>
    <row r="107" spans="1:21" x14ac:dyDescent="0.2">
      <c r="A107">
        <f t="shared" si="1"/>
        <v>103</v>
      </c>
      <c r="B107" s="119">
        <v>0.54150705717449898</v>
      </c>
      <c r="C107" s="97">
        <v>8692.6509524332669</v>
      </c>
      <c r="D107" s="96">
        <v>0.79595606077057035</v>
      </c>
      <c r="E107" s="98">
        <v>0</v>
      </c>
      <c r="F107" s="119">
        <v>0.6633685583222696</v>
      </c>
      <c r="G107" s="179">
        <v>1</v>
      </c>
      <c r="H107" s="97">
        <v>9419477.0065450743</v>
      </c>
      <c r="I107" s="174">
        <v>317708008585.13062</v>
      </c>
      <c r="J107" s="186">
        <v>0.42713017787486518</v>
      </c>
      <c r="K107" s="189">
        <v>7657337780.6465836</v>
      </c>
      <c r="L107" s="185">
        <v>0</v>
      </c>
      <c r="M107" s="185">
        <v>261920989908.41312</v>
      </c>
      <c r="N107" s="174">
        <v>587286336274.19031</v>
      </c>
      <c r="O107" s="119">
        <v>0.58785544430712289</v>
      </c>
      <c r="P107" s="119">
        <v>0.43370933391477812</v>
      </c>
      <c r="Q107" s="97">
        <v>16.602050374795812</v>
      </c>
      <c r="R107" s="184">
        <v>4541768360993.2637</v>
      </c>
      <c r="S107" s="199">
        <v>4706.8977526217741</v>
      </c>
      <c r="T107" s="191">
        <v>4.4749196605891252E-2</v>
      </c>
      <c r="U107" s="198">
        <v>2.0000000000000001E-4</v>
      </c>
    </row>
    <row r="108" spans="1:21" x14ac:dyDescent="0.2">
      <c r="A108">
        <f t="shared" si="1"/>
        <v>104</v>
      </c>
      <c r="B108" s="119">
        <v>0.3414788525789042</v>
      </c>
      <c r="C108" s="97">
        <v>11340.685586660278</v>
      </c>
      <c r="D108" s="96">
        <v>0.48742243272825303</v>
      </c>
      <c r="E108" s="98">
        <v>0</v>
      </c>
      <c r="F108" s="119">
        <v>0.52682834885521601</v>
      </c>
      <c r="G108" s="179">
        <v>1</v>
      </c>
      <c r="H108" s="97">
        <v>3358492.1233234322</v>
      </c>
      <c r="I108" s="174">
        <v>180204426008.65131</v>
      </c>
      <c r="J108" s="186">
        <v>0.3414788525789042</v>
      </c>
      <c r="K108" s="189">
        <v>1927745311.0882449</v>
      </c>
      <c r="L108" s="185">
        <v>0</v>
      </c>
      <c r="M108" s="185">
        <v>183056294583.00198</v>
      </c>
      <c r="N108" s="174">
        <v>365188465902.74158</v>
      </c>
      <c r="O108" s="119">
        <v>0.56951699111128606</v>
      </c>
      <c r="P108" s="119">
        <v>0.31870001280838778</v>
      </c>
      <c r="Q108" s="97">
        <v>16.905462946921897</v>
      </c>
      <c r="R108" s="184">
        <v>2142406625900.2954</v>
      </c>
      <c r="S108" s="199">
        <v>2218.3633883162438</v>
      </c>
      <c r="T108" s="191">
        <v>4.3511918371926056E-2</v>
      </c>
      <c r="U108" s="198">
        <v>2.0000000000000001E-4</v>
      </c>
    </row>
    <row r="109" spans="1:21" x14ac:dyDescent="0.2">
      <c r="A109">
        <f t="shared" si="1"/>
        <v>105</v>
      </c>
      <c r="B109" s="119">
        <v>0.55806386879295378</v>
      </c>
      <c r="C109" s="97">
        <v>8234.5356666863299</v>
      </c>
      <c r="D109" s="96">
        <v>0.61571895221228745</v>
      </c>
      <c r="E109" s="98">
        <v>7.1248623477448397E-2</v>
      </c>
      <c r="F109" s="119">
        <v>0</v>
      </c>
      <c r="G109" s="179">
        <v>0</v>
      </c>
      <c r="H109" s="97">
        <v>5645051.0848394791</v>
      </c>
      <c r="I109" s="174">
        <v>257880302788.38303</v>
      </c>
      <c r="J109" s="186">
        <v>0.52045539257377427</v>
      </c>
      <c r="K109" s="189">
        <v>4901267075.0817947</v>
      </c>
      <c r="L109" s="185">
        <v>12178639449.207983</v>
      </c>
      <c r="M109" s="185">
        <v>0</v>
      </c>
      <c r="N109" s="174">
        <v>274960209312.67279</v>
      </c>
      <c r="O109" s="119">
        <v>0.52355977668185127</v>
      </c>
      <c r="P109" s="119">
        <v>0.40106787737683458</v>
      </c>
      <c r="Q109" s="97">
        <v>13.347272015616776</v>
      </c>
      <c r="R109" s="184">
        <v>1662180247957.9248</v>
      </c>
      <c r="S109" s="199">
        <v>1724.0766247045988</v>
      </c>
      <c r="T109" s="191">
        <v>5.2272204466043512E-2</v>
      </c>
      <c r="U109" s="198">
        <v>2.0000000000000001E-4</v>
      </c>
    </row>
    <row r="110" spans="1:21" x14ac:dyDescent="0.2">
      <c r="A110">
        <f t="shared" si="1"/>
        <v>106</v>
      </c>
      <c r="B110" s="119">
        <v>0.58549897608842594</v>
      </c>
      <c r="C110" s="97">
        <v>4316.2575206110496</v>
      </c>
      <c r="D110" s="96">
        <v>0.45791790196065646</v>
      </c>
      <c r="E110" s="98">
        <v>0.7</v>
      </c>
      <c r="F110" s="119">
        <v>0.46950261782378533</v>
      </c>
      <c r="G110" s="179">
        <v>1</v>
      </c>
      <c r="H110" s="97">
        <v>6049876.9560956638</v>
      </c>
      <c r="I110" s="174">
        <v>217356416389.82629</v>
      </c>
      <c r="J110" s="186">
        <v>0.4207617999565334</v>
      </c>
      <c r="K110" s="189">
        <v>5267816772.9741192</v>
      </c>
      <c r="L110" s="185">
        <v>0</v>
      </c>
      <c r="M110" s="185">
        <v>251056584785.49271</v>
      </c>
      <c r="N110" s="174">
        <v>473680817948.29309</v>
      </c>
      <c r="O110" s="119">
        <v>0.61708334757306271</v>
      </c>
      <c r="P110" s="119">
        <v>0.35879393366675033</v>
      </c>
      <c r="Q110" s="97">
        <v>16.675436166053398</v>
      </c>
      <c r="R110" s="184">
        <v>3126685870622.0547</v>
      </c>
      <c r="S110" s="199">
        <v>3245.4055540285704</v>
      </c>
      <c r="T110" s="191">
        <v>4.328965777352442E-2</v>
      </c>
      <c r="U110" s="198">
        <v>2.0000000000000001E-4</v>
      </c>
    </row>
    <row r="111" spans="1:21" x14ac:dyDescent="0.2">
      <c r="A111">
        <f t="shared" si="1"/>
        <v>107</v>
      </c>
      <c r="B111" s="119">
        <v>0.41183991254060454</v>
      </c>
      <c r="C111" s="97">
        <v>9246.0985901487238</v>
      </c>
      <c r="D111" s="96">
        <v>0.87344037481701076</v>
      </c>
      <c r="E111" s="98">
        <v>0</v>
      </c>
      <c r="F111" s="119">
        <v>0.56710615236391948</v>
      </c>
      <c r="G111" s="179">
        <v>1</v>
      </c>
      <c r="H111" s="97">
        <v>10597974.646158665</v>
      </c>
      <c r="I111" s="174">
        <v>391906378968.8147</v>
      </c>
      <c r="J111" s="186">
        <v>0.41183991254060448</v>
      </c>
      <c r="K111" s="189">
        <v>8024321551.1590652</v>
      </c>
      <c r="L111" s="185">
        <v>0</v>
      </c>
      <c r="M111" s="185">
        <v>409560647101.53082</v>
      </c>
      <c r="N111" s="174">
        <v>809491347621.50452</v>
      </c>
      <c r="O111" s="119">
        <v>0.60414630490715626</v>
      </c>
      <c r="P111" s="119">
        <v>0.41310256543726359</v>
      </c>
      <c r="Q111" s="97">
        <v>16.75495023224515</v>
      </c>
      <c r="R111" s="184">
        <v>6013181537799.7744</v>
      </c>
      <c r="S111" s="199">
        <v>6235.6579393062684</v>
      </c>
      <c r="T111" s="191">
        <v>4.4387627430202845E-2</v>
      </c>
      <c r="U111" s="198">
        <v>2.0000000000000001E-4</v>
      </c>
    </row>
    <row r="112" spans="1:21" x14ac:dyDescent="0.2">
      <c r="A112">
        <f t="shared" si="1"/>
        <v>108</v>
      </c>
      <c r="B112" s="119">
        <v>0.40714614067218086</v>
      </c>
      <c r="C112" s="97">
        <v>4384.1753967807426</v>
      </c>
      <c r="D112" s="96">
        <v>1.0720613396642988</v>
      </c>
      <c r="E112" s="98">
        <v>0.64020411679520262</v>
      </c>
      <c r="F112" s="119">
        <v>0</v>
      </c>
      <c r="G112" s="179">
        <v>0</v>
      </c>
      <c r="H112" s="97">
        <v>15741730.231287727</v>
      </c>
      <c r="I112" s="174">
        <v>489207758275.63922</v>
      </c>
      <c r="J112" s="186">
        <v>0.36532650448561066</v>
      </c>
      <c r="K112" s="189">
        <v>73920807375.204178</v>
      </c>
      <c r="L112" s="185">
        <v>133444943036.5921</v>
      </c>
      <c r="M112" s="185">
        <v>0</v>
      </c>
      <c r="N112" s="174">
        <v>696573508687.43555</v>
      </c>
      <c r="O112" s="119">
        <v>0.4098297037814177</v>
      </c>
      <c r="P112" s="119">
        <v>0.29424026811826653</v>
      </c>
      <c r="Q112" s="97">
        <v>14.501311757851697</v>
      </c>
      <c r="R112" s="184">
        <v>3255836125687.9175</v>
      </c>
      <c r="S112" s="199">
        <v>3380.5818086853105</v>
      </c>
      <c r="T112" s="191">
        <v>4.9925055384384562E-2</v>
      </c>
      <c r="U112" s="198">
        <v>2.0000000000000001E-4</v>
      </c>
    </row>
    <row r="113" spans="1:21" x14ac:dyDescent="0.2">
      <c r="A113">
        <f t="shared" si="1"/>
        <v>109</v>
      </c>
      <c r="B113" s="119">
        <v>0.65632000812121483</v>
      </c>
      <c r="C113" s="97">
        <v>11545.473974010303</v>
      </c>
      <c r="D113" s="96">
        <v>0.72427930904859894</v>
      </c>
      <c r="E113" s="98">
        <v>0</v>
      </c>
      <c r="F113" s="119">
        <v>0</v>
      </c>
      <c r="G113" s="179">
        <v>0</v>
      </c>
      <c r="H113" s="97">
        <v>7203864.4309080001</v>
      </c>
      <c r="I113" s="174">
        <v>288151556011.9201</v>
      </c>
      <c r="J113" s="186">
        <v>0.45326933228717414</v>
      </c>
      <c r="K113" s="189">
        <v>9610776620.2949009</v>
      </c>
      <c r="L113" s="185">
        <v>0</v>
      </c>
      <c r="M113" s="185">
        <v>0</v>
      </c>
      <c r="N113" s="174">
        <v>297762332632.21503</v>
      </c>
      <c r="O113" s="119">
        <v>0.43863930751898772</v>
      </c>
      <c r="P113" s="119">
        <v>0.36038359406239617</v>
      </c>
      <c r="Q113" s="97">
        <v>12.887297704943901</v>
      </c>
      <c r="R113" s="184">
        <v>1538566855115.6382</v>
      </c>
      <c r="S113" s="199">
        <v>1598.1213302219835</v>
      </c>
      <c r="T113" s="191">
        <v>5.3882202981835221E-2</v>
      </c>
      <c r="U113" s="198">
        <v>2.0000000000000001E-4</v>
      </c>
    </row>
    <row r="114" spans="1:21" x14ac:dyDescent="0.2">
      <c r="A114">
        <f t="shared" si="1"/>
        <v>110</v>
      </c>
      <c r="B114" s="119">
        <v>0.48142736449994089</v>
      </c>
      <c r="C114" s="97">
        <v>9143.0169994701992</v>
      </c>
      <c r="D114" s="96">
        <v>0.69384700529655108</v>
      </c>
      <c r="E114" s="98">
        <v>0</v>
      </c>
      <c r="F114" s="119">
        <v>0</v>
      </c>
      <c r="G114" s="179">
        <v>0</v>
      </c>
      <c r="H114" s="97">
        <v>5611136.1086249594</v>
      </c>
      <c r="I114" s="174">
        <v>251027371290.06134</v>
      </c>
      <c r="J114" s="186">
        <v>0.48142736449994095</v>
      </c>
      <c r="K114" s="189">
        <v>7057404372.7918282</v>
      </c>
      <c r="L114" s="185">
        <v>0</v>
      </c>
      <c r="M114" s="185">
        <v>0</v>
      </c>
      <c r="N114" s="174">
        <v>258084775662.85318</v>
      </c>
      <c r="O114" s="119">
        <v>0.46826259110841784</v>
      </c>
      <c r="P114" s="119">
        <v>0.34628744993143568</v>
      </c>
      <c r="Q114" s="97">
        <v>12.937221352168745</v>
      </c>
      <c r="R114" s="184">
        <v>1308011038462.4556</v>
      </c>
      <c r="S114" s="199">
        <v>1357.8533354721519</v>
      </c>
      <c r="T114" s="191">
        <v>5.4358420149715057E-2</v>
      </c>
      <c r="U114" s="198">
        <v>2.0000000000000001E-4</v>
      </c>
    </row>
    <row r="115" spans="1:21" x14ac:dyDescent="0.2">
      <c r="A115">
        <f t="shared" si="1"/>
        <v>111</v>
      </c>
      <c r="B115" s="119">
        <v>0.49764607038798553</v>
      </c>
      <c r="C115" s="97">
        <v>4000</v>
      </c>
      <c r="D115" s="96">
        <v>1.0680208909852857</v>
      </c>
      <c r="E115" s="98">
        <v>0</v>
      </c>
      <c r="F115" s="119">
        <v>0.45316545707267741</v>
      </c>
      <c r="G115" s="179">
        <v>1</v>
      </c>
      <c r="H115" s="97">
        <v>16370781.185027039</v>
      </c>
      <c r="I115" s="174">
        <v>596091095731.33923</v>
      </c>
      <c r="J115" s="186">
        <v>0.49764607038798547</v>
      </c>
      <c r="K115" s="189">
        <v>22820980222.19812</v>
      </c>
      <c r="L115" s="185">
        <v>0</v>
      </c>
      <c r="M115" s="185">
        <v>276706505989.09052</v>
      </c>
      <c r="N115" s="174">
        <v>895618581942.62781</v>
      </c>
      <c r="O115" s="119">
        <v>0.57837968820573749</v>
      </c>
      <c r="P115" s="119">
        <v>0.4248886491007226</v>
      </c>
      <c r="Q115" s="97">
        <v>15.542505027619224</v>
      </c>
      <c r="R115" s="184">
        <v>6419680809346.5391</v>
      </c>
      <c r="S115" s="199">
        <v>6666.183834908782</v>
      </c>
      <c r="T115" s="191">
        <v>4.7221866952219971E-2</v>
      </c>
      <c r="U115" s="198">
        <v>2.0000000000000001E-4</v>
      </c>
    </row>
    <row r="116" spans="1:21" x14ac:dyDescent="0.2">
      <c r="A116">
        <f t="shared" si="1"/>
        <v>112</v>
      </c>
      <c r="B116" s="119">
        <v>0.44622134563957228</v>
      </c>
      <c r="C116" s="97">
        <v>8948.3163333346602</v>
      </c>
      <c r="D116" s="96">
        <v>0.86283853780160968</v>
      </c>
      <c r="E116" s="98">
        <v>0.15520098605216384</v>
      </c>
      <c r="F116" s="119">
        <v>0.35949477854527889</v>
      </c>
      <c r="G116" s="179">
        <v>1</v>
      </c>
      <c r="H116" s="97">
        <v>8241239.9965004362</v>
      </c>
      <c r="I116" s="174">
        <v>327739677383.11151</v>
      </c>
      <c r="J116" s="186">
        <v>0.44622134563957228</v>
      </c>
      <c r="K116" s="189">
        <v>10743751363.886414</v>
      </c>
      <c r="L116" s="185">
        <v>0</v>
      </c>
      <c r="M116" s="185">
        <v>275420036417.75873</v>
      </c>
      <c r="N116" s="174">
        <v>613903465164.75659</v>
      </c>
      <c r="O116" s="119">
        <v>0.59713047701595412</v>
      </c>
      <c r="P116" s="119">
        <v>0.38208492570999497</v>
      </c>
      <c r="Q116" s="97">
        <v>16.09622129655526</v>
      </c>
      <c r="R116" s="184">
        <v>4080107754162.145</v>
      </c>
      <c r="S116" s="199">
        <v>4237.5784135326194</v>
      </c>
      <c r="T116" s="191">
        <v>4.5473360689945112E-2</v>
      </c>
      <c r="U116" s="198">
        <v>2.0000000000000001E-4</v>
      </c>
    </row>
    <row r="117" spans="1:21" x14ac:dyDescent="0.2">
      <c r="A117">
        <f t="shared" si="1"/>
        <v>113</v>
      </c>
      <c r="B117" s="119">
        <v>0.41909357726597141</v>
      </c>
      <c r="C117" s="97">
        <v>8538.9653638684558</v>
      </c>
      <c r="D117" s="96">
        <v>0.68105378792212024</v>
      </c>
      <c r="E117" s="98">
        <v>0.63376288885439336</v>
      </c>
      <c r="F117" s="119">
        <v>0.60089679946783847</v>
      </c>
      <c r="G117" s="179">
        <v>1</v>
      </c>
      <c r="H117" s="97">
        <v>6573934.4006693484</v>
      </c>
      <c r="I117" s="174">
        <v>306411070156.18628</v>
      </c>
      <c r="J117" s="186">
        <v>0.41909357726597141</v>
      </c>
      <c r="K117" s="189">
        <v>2741932525.7042031</v>
      </c>
      <c r="L117" s="185">
        <v>0</v>
      </c>
      <c r="M117" s="185">
        <v>333915087124.82959</v>
      </c>
      <c r="N117" s="174">
        <v>643068089806.72009</v>
      </c>
      <c r="O117" s="119">
        <v>0.6150934675119698</v>
      </c>
      <c r="P117" s="119">
        <v>0.41560290974722625</v>
      </c>
      <c r="Q117" s="97">
        <v>16.895139509915818</v>
      </c>
      <c r="R117" s="184">
        <v>4883950765576.6328</v>
      </c>
      <c r="S117" s="199">
        <v>5066.547370163853</v>
      </c>
      <c r="T117" s="191">
        <v>4.3710920618576773E-2</v>
      </c>
      <c r="U117" s="198">
        <v>2.0000000000000001E-4</v>
      </c>
    </row>
    <row r="118" spans="1:21" x14ac:dyDescent="0.2">
      <c r="A118">
        <f t="shared" si="1"/>
        <v>114</v>
      </c>
      <c r="B118" s="119">
        <v>0.41455145779270186</v>
      </c>
      <c r="C118" s="97">
        <v>14242.595857019085</v>
      </c>
      <c r="D118" s="96">
        <v>0.92062181127140075</v>
      </c>
      <c r="E118" s="98">
        <v>0</v>
      </c>
      <c r="F118" s="119">
        <v>0.51840327643536688</v>
      </c>
      <c r="G118" s="179">
        <v>1</v>
      </c>
      <c r="H118" s="97">
        <v>6366772.3543999176</v>
      </c>
      <c r="I118" s="174">
        <v>208798884898.384</v>
      </c>
      <c r="J118" s="186">
        <v>0.33529280943073214</v>
      </c>
      <c r="K118" s="189">
        <v>5920713030.0731926</v>
      </c>
      <c r="L118" s="185">
        <v>0</v>
      </c>
      <c r="M118" s="185">
        <v>287670233281.93298</v>
      </c>
      <c r="N118" s="174">
        <v>502389831210.3902</v>
      </c>
      <c r="O118" s="119">
        <v>0.59743436810016826</v>
      </c>
      <c r="P118" s="119">
        <v>0.29881540272131768</v>
      </c>
      <c r="Q118" s="97">
        <v>17.057297890146504</v>
      </c>
      <c r="R118" s="184">
        <v>2709685876404.2427</v>
      </c>
      <c r="S118" s="199">
        <v>2813.2672754348464</v>
      </c>
      <c r="T118" s="191">
        <v>4.4023013260457565E-2</v>
      </c>
      <c r="U118" s="198">
        <v>2.0000000000000001E-4</v>
      </c>
    </row>
    <row r="119" spans="1:21" x14ac:dyDescent="0.2">
      <c r="A119">
        <f t="shared" si="1"/>
        <v>115</v>
      </c>
      <c r="B119" s="119">
        <v>0.32487678435403611</v>
      </c>
      <c r="C119" s="97">
        <v>5192.1302445475303</v>
      </c>
      <c r="D119" s="96">
        <v>1.0772641002129328</v>
      </c>
      <c r="E119" s="98">
        <v>0</v>
      </c>
      <c r="F119" s="119">
        <v>0.80636584122983157</v>
      </c>
      <c r="G119" s="179">
        <v>1</v>
      </c>
      <c r="H119" s="97">
        <v>12215968.754410712</v>
      </c>
      <c r="I119" s="174">
        <v>409912083583.50879</v>
      </c>
      <c r="J119" s="186">
        <v>0.32487678435403611</v>
      </c>
      <c r="K119" s="189">
        <v>5827245339.7396297</v>
      </c>
      <c r="L119" s="185">
        <v>0</v>
      </c>
      <c r="M119" s="185">
        <v>596292993943.03479</v>
      </c>
      <c r="N119" s="174">
        <v>1012032322866.2832</v>
      </c>
      <c r="O119" s="119">
        <v>0.60295042060383452</v>
      </c>
      <c r="P119" s="119">
        <v>0.45112116245162814</v>
      </c>
      <c r="Q119" s="97">
        <v>17.956048926066707</v>
      </c>
      <c r="R119" s="184">
        <v>8744436116197.9326</v>
      </c>
      <c r="S119" s="199">
        <v>9073.7651114489327</v>
      </c>
      <c r="T119" s="191">
        <v>4.1740501922121274E-2</v>
      </c>
      <c r="U119" s="198">
        <v>2.0000000000000001E-4</v>
      </c>
    </row>
    <row r="120" spans="1:21" x14ac:dyDescent="0.2">
      <c r="A120">
        <f t="shared" si="1"/>
        <v>116</v>
      </c>
      <c r="B120" s="119">
        <v>0.6804973450573949</v>
      </c>
      <c r="C120" s="97">
        <v>7092.6763195113372</v>
      </c>
      <c r="D120" s="96">
        <v>0.87147647001996709</v>
      </c>
      <c r="E120" s="98">
        <v>0</v>
      </c>
      <c r="F120" s="119">
        <v>0.56572415574738244</v>
      </c>
      <c r="G120" s="179">
        <v>1</v>
      </c>
      <c r="H120" s="97">
        <v>8218006.0591890682</v>
      </c>
      <c r="I120" s="174">
        <v>273593132818.32935</v>
      </c>
      <c r="J120" s="186">
        <v>0.39355340707423248</v>
      </c>
      <c r="K120" s="189">
        <v>4754515375.2649479</v>
      </c>
      <c r="L120" s="185">
        <v>0</v>
      </c>
      <c r="M120" s="185">
        <v>294321495078.92517</v>
      </c>
      <c r="N120" s="174">
        <v>572669143272.51941</v>
      </c>
      <c r="O120" s="119">
        <v>0.59917791916478214</v>
      </c>
      <c r="P120" s="119">
        <v>0.3266388326430355</v>
      </c>
      <c r="Q120" s="97">
        <v>16.547473148592935</v>
      </c>
      <c r="R120" s="184">
        <v>3340454599611.7114</v>
      </c>
      <c r="S120" s="199">
        <v>3467.7415431148424</v>
      </c>
      <c r="T120" s="191">
        <v>4.4688064627454747E-2</v>
      </c>
      <c r="U120" s="198">
        <v>2.0000000000000001E-4</v>
      </c>
    </row>
    <row r="121" spans="1:21" x14ac:dyDescent="0.2">
      <c r="A121">
        <f t="shared" si="1"/>
        <v>117</v>
      </c>
      <c r="B121" s="119">
        <v>0.60309148499856768</v>
      </c>
      <c r="C121" s="97">
        <v>6877.2374643930343</v>
      </c>
      <c r="D121" s="96">
        <v>1.1392150483405847</v>
      </c>
      <c r="E121" s="98">
        <v>1.5874083587327392E-2</v>
      </c>
      <c r="F121" s="119">
        <v>0</v>
      </c>
      <c r="G121" s="179">
        <v>0</v>
      </c>
      <c r="H121" s="97">
        <v>16117515.238571495</v>
      </c>
      <c r="I121" s="174">
        <v>580081060846.64734</v>
      </c>
      <c r="J121" s="186">
        <v>0.47673843944023864</v>
      </c>
      <c r="K121" s="189">
        <v>10264926035.894974</v>
      </c>
      <c r="L121" s="185">
        <v>10840628364.484632</v>
      </c>
      <c r="M121" s="185">
        <v>0</v>
      </c>
      <c r="N121" s="174">
        <v>601186615247.02698</v>
      </c>
      <c r="O121" s="119">
        <v>0.47442746587307189</v>
      </c>
      <c r="P121" s="119">
        <v>0.34819323093482912</v>
      </c>
      <c r="Q121" s="97">
        <v>13.128638688594584</v>
      </c>
      <c r="R121" s="184">
        <v>2996749361938.5171</v>
      </c>
      <c r="S121" s="199">
        <v>3110.3198484347367</v>
      </c>
      <c r="T121" s="191">
        <v>5.5077740060670261E-2</v>
      </c>
      <c r="U121" s="198">
        <v>2.0000000000000001E-4</v>
      </c>
    </row>
    <row r="122" spans="1:21" x14ac:dyDescent="0.2">
      <c r="A122">
        <f t="shared" si="1"/>
        <v>118</v>
      </c>
      <c r="B122" s="119">
        <v>0.59585616577368572</v>
      </c>
      <c r="C122" s="97">
        <v>8010.9256204219273</v>
      </c>
      <c r="D122" s="96">
        <v>0.33944543583589259</v>
      </c>
      <c r="E122" s="98">
        <v>0.7</v>
      </c>
      <c r="F122" s="119">
        <v>0</v>
      </c>
      <c r="G122" s="179">
        <v>0</v>
      </c>
      <c r="H122" s="97">
        <v>3038557.0172517872</v>
      </c>
      <c r="I122" s="174">
        <v>162542825686.5267</v>
      </c>
      <c r="J122" s="186">
        <v>0.5394987341701919</v>
      </c>
      <c r="K122" s="189">
        <v>14681364335.684843</v>
      </c>
      <c r="L122" s="185">
        <v>29317314437.450119</v>
      </c>
      <c r="M122" s="185">
        <v>0</v>
      </c>
      <c r="N122" s="174">
        <v>206541504459.66165</v>
      </c>
      <c r="O122" s="119">
        <v>0.53812670991749534</v>
      </c>
      <c r="P122" s="119">
        <v>0.40855944146072415</v>
      </c>
      <c r="Q122" s="97">
        <v>13.854695027184224</v>
      </c>
      <c r="R122" s="184">
        <v>1332847481217.5767</v>
      </c>
      <c r="S122" s="199">
        <v>1382.9251911754955</v>
      </c>
      <c r="T122" s="191">
        <v>5.0499659700579937E-2</v>
      </c>
      <c r="U122" s="198">
        <v>2.0000000000000001E-4</v>
      </c>
    </row>
    <row r="123" spans="1:21" x14ac:dyDescent="0.2">
      <c r="A123">
        <f t="shared" si="1"/>
        <v>119</v>
      </c>
      <c r="B123" s="119">
        <v>0.46756402421194682</v>
      </c>
      <c r="C123" s="97">
        <v>5571.6349402209689</v>
      </c>
      <c r="D123" s="96">
        <v>0.27438293914225109</v>
      </c>
      <c r="E123" s="98">
        <v>0</v>
      </c>
      <c r="F123" s="119">
        <v>0.43150614408499427</v>
      </c>
      <c r="G123" s="179">
        <v>1</v>
      </c>
      <c r="H123" s="97">
        <v>2771115.9881264959</v>
      </c>
      <c r="I123" s="174">
        <v>148321387141.94843</v>
      </c>
      <c r="J123" s="186">
        <v>0.46756402421194676</v>
      </c>
      <c r="K123" s="189">
        <v>4143733374.2912049</v>
      </c>
      <c r="L123" s="185">
        <v>0</v>
      </c>
      <c r="M123" s="185">
        <v>144749168354.73831</v>
      </c>
      <c r="N123" s="174">
        <v>297214288870.97797</v>
      </c>
      <c r="O123" s="119">
        <v>0.62294810937892753</v>
      </c>
      <c r="P123" s="119">
        <v>0.47715110682859851</v>
      </c>
      <c r="Q123" s="97">
        <v>16.871304999226506</v>
      </c>
      <c r="R123" s="184">
        <v>2646800333493.6465</v>
      </c>
      <c r="S123" s="199">
        <v>2747.7065775393589</v>
      </c>
      <c r="T123" s="191">
        <v>4.2920787746597903E-2</v>
      </c>
      <c r="U123" s="198">
        <v>2.0000000000000001E-4</v>
      </c>
    </row>
    <row r="124" spans="1:21" x14ac:dyDescent="0.2">
      <c r="A124">
        <f t="shared" si="1"/>
        <v>120</v>
      </c>
      <c r="B124" s="119">
        <v>0.35642343362810425</v>
      </c>
      <c r="C124" s="97">
        <v>5538.6306958538316</v>
      </c>
      <c r="D124" s="96">
        <v>0.63964723297282577</v>
      </c>
      <c r="E124" s="98">
        <v>0.31333698312520464</v>
      </c>
      <c r="F124" s="119">
        <v>0</v>
      </c>
      <c r="G124" s="179">
        <v>0</v>
      </c>
      <c r="H124" s="97">
        <v>5927680.1156698912</v>
      </c>
      <c r="I124" s="174">
        <v>223860216559.25101</v>
      </c>
      <c r="J124" s="186">
        <v>0.35642343362810425</v>
      </c>
      <c r="K124" s="189">
        <v>13179565137.529659</v>
      </c>
      <c r="L124" s="185">
        <v>33921420912.328403</v>
      </c>
      <c r="M124" s="185">
        <v>0</v>
      </c>
      <c r="N124" s="174">
        <v>270961202609.10907</v>
      </c>
      <c r="O124" s="119">
        <v>0.394617984933048</v>
      </c>
      <c r="P124" s="119">
        <v>0.23659890294262312</v>
      </c>
      <c r="Q124" s="97">
        <v>13.796790154577927</v>
      </c>
      <c r="R124" s="184">
        <v>1010158543058.8413</v>
      </c>
      <c r="S124" s="199">
        <v>1049.0937707285266</v>
      </c>
      <c r="T124" s="191">
        <v>5.0939943598105372E-2</v>
      </c>
      <c r="U124" s="198">
        <v>2.0000000000000001E-4</v>
      </c>
    </row>
    <row r="125" spans="1:21" x14ac:dyDescent="0.2">
      <c r="A125">
        <f t="shared" si="1"/>
        <v>121</v>
      </c>
      <c r="B125" s="119">
        <v>0.52202932405035696</v>
      </c>
      <c r="C125" s="97">
        <v>8007.4083437833024</v>
      </c>
      <c r="D125" s="96">
        <v>1.2045016475307802</v>
      </c>
      <c r="E125" s="98">
        <v>0</v>
      </c>
      <c r="F125" s="119">
        <v>0</v>
      </c>
      <c r="G125" s="179">
        <v>0</v>
      </c>
      <c r="H125" s="97">
        <v>54707595.429190397</v>
      </c>
      <c r="I125" s="174">
        <v>999715164154.72668</v>
      </c>
      <c r="J125" s="186">
        <v>0.36908976790012871</v>
      </c>
      <c r="K125" s="189">
        <v>29721050572.843826</v>
      </c>
      <c r="L125" s="185">
        <v>0</v>
      </c>
      <c r="M125" s="185">
        <v>0</v>
      </c>
      <c r="N125" s="174">
        <v>1029436214727.5706</v>
      </c>
      <c r="O125" s="119">
        <v>0.35843370635814964</v>
      </c>
      <c r="P125" s="119">
        <v>0.26916115711255667</v>
      </c>
      <c r="Q125" s="97">
        <v>12.908117185992326</v>
      </c>
      <c r="R125" s="184">
        <v>3575549381930.3784</v>
      </c>
      <c r="S125" s="199">
        <v>3708.7481906157705</v>
      </c>
      <c r="T125" s="191">
        <v>5.6976231072898127E-2</v>
      </c>
      <c r="U125" s="198">
        <v>2.0000000000000001E-4</v>
      </c>
    </row>
    <row r="126" spans="1:21" x14ac:dyDescent="0.2">
      <c r="A126">
        <f t="shared" si="1"/>
        <v>122</v>
      </c>
      <c r="B126" s="119">
        <v>0.58013699125324392</v>
      </c>
      <c r="C126" s="97">
        <v>9987.0242872270574</v>
      </c>
      <c r="D126" s="96">
        <v>0.90471513362336375</v>
      </c>
      <c r="E126" s="98">
        <v>4.6384031931228156E-2</v>
      </c>
      <c r="F126" s="119">
        <v>0</v>
      </c>
      <c r="G126" s="179">
        <v>0</v>
      </c>
      <c r="H126" s="97">
        <v>6309160.24346752</v>
      </c>
      <c r="I126" s="174">
        <v>270103796749.74368</v>
      </c>
      <c r="J126" s="186">
        <v>0.55298498499968218</v>
      </c>
      <c r="K126" s="189">
        <v>5777634193.6442699</v>
      </c>
      <c r="L126" s="185">
        <v>13192951407.088837</v>
      </c>
      <c r="M126" s="185">
        <v>0</v>
      </c>
      <c r="N126" s="174">
        <v>289074382350.47681</v>
      </c>
      <c r="O126" s="119">
        <v>0.55320607734032756</v>
      </c>
      <c r="P126" s="119">
        <v>0.44148086133153042</v>
      </c>
      <c r="Q126" s="97">
        <v>13.266182398447793</v>
      </c>
      <c r="R126" s="184">
        <v>1877197623702.7402</v>
      </c>
      <c r="S126" s="199">
        <v>1947.4965600484327</v>
      </c>
      <c r="T126" s="191">
        <v>5.4167785729047686E-2</v>
      </c>
      <c r="U126" s="198">
        <v>2.0000000000000001E-4</v>
      </c>
    </row>
    <row r="127" spans="1:21" x14ac:dyDescent="0.2">
      <c r="A127">
        <f t="shared" si="1"/>
        <v>123</v>
      </c>
      <c r="B127" s="119">
        <v>0.64817838151778329</v>
      </c>
      <c r="C127" s="97">
        <v>10747.040298764807</v>
      </c>
      <c r="D127" s="96">
        <v>0.77850954851601906</v>
      </c>
      <c r="E127" s="98">
        <v>0.5801133890679695</v>
      </c>
      <c r="F127" s="119">
        <v>0.38836683536804384</v>
      </c>
      <c r="G127" s="179">
        <v>1</v>
      </c>
      <c r="H127" s="97">
        <v>4947353.9520353293</v>
      </c>
      <c r="I127" s="174">
        <v>171450804828.40674</v>
      </c>
      <c r="J127" s="186">
        <v>0.33745290276764839</v>
      </c>
      <c r="K127" s="189">
        <v>2905286610.7440028</v>
      </c>
      <c r="L127" s="185">
        <v>0</v>
      </c>
      <c r="M127" s="185">
        <v>205958582345.1246</v>
      </c>
      <c r="N127" s="174">
        <v>380314673784.27539</v>
      </c>
      <c r="O127" s="119">
        <v>0.58536641626815866</v>
      </c>
      <c r="P127" s="119">
        <v>0.3428518485403842</v>
      </c>
      <c r="Q127" s="97">
        <v>17.24271864990866</v>
      </c>
      <c r="R127" s="184">
        <v>2430838323510.1641</v>
      </c>
      <c r="S127" s="199">
        <v>2524.5783937213073</v>
      </c>
      <c r="T127" s="191">
        <v>4.3035861913726804E-2</v>
      </c>
      <c r="U127" s="198">
        <v>2.0000000000000001E-4</v>
      </c>
    </row>
    <row r="128" spans="1:21" x14ac:dyDescent="0.2">
      <c r="A128">
        <f t="shared" si="1"/>
        <v>124</v>
      </c>
      <c r="B128" s="119">
        <v>0.51545333013819261</v>
      </c>
      <c r="C128" s="97">
        <v>7169.1159955495241</v>
      </c>
      <c r="D128" s="96">
        <v>1.5916574769927219</v>
      </c>
      <c r="E128" s="98">
        <v>0.18006211021287954</v>
      </c>
      <c r="F128" s="119">
        <v>0.5613854489041431</v>
      </c>
      <c r="G128" s="179">
        <v>1</v>
      </c>
      <c r="H128" s="97">
        <v>94051118.08127591</v>
      </c>
      <c r="I128" s="174">
        <v>1643743395358.0122</v>
      </c>
      <c r="J128" s="186">
        <v>0.18689545847811584</v>
      </c>
      <c r="K128" s="189">
        <v>14846196505.322361</v>
      </c>
      <c r="L128" s="185">
        <v>0</v>
      </c>
      <c r="M128" s="185">
        <v>1435330460625.0012</v>
      </c>
      <c r="N128" s="174">
        <v>3093920052488.3359</v>
      </c>
      <c r="O128" s="119">
        <v>0.47042991392916694</v>
      </c>
      <c r="P128" s="119">
        <v>0.32567273340001462</v>
      </c>
      <c r="Q128" s="97">
        <v>18.023805347744286</v>
      </c>
      <c r="R128" s="184">
        <v>18696907408867.699</v>
      </c>
      <c r="S128" s="199">
        <v>19411.070047993155</v>
      </c>
      <c r="T128" s="191">
        <v>4.2919760411940198E-2</v>
      </c>
      <c r="U128" s="198">
        <v>2.0000000000000001E-4</v>
      </c>
    </row>
    <row r="129" spans="1:21" x14ac:dyDescent="0.2">
      <c r="A129">
        <f t="shared" si="1"/>
        <v>125</v>
      </c>
      <c r="B129" s="119">
        <v>0.57565322885631864</v>
      </c>
      <c r="C129" s="97">
        <v>4000</v>
      </c>
      <c r="D129" s="96">
        <v>1.2257583119582134</v>
      </c>
      <c r="E129" s="98">
        <v>0.60942692847829905</v>
      </c>
      <c r="F129" s="119">
        <v>0.41405047944707951</v>
      </c>
      <c r="G129" s="179">
        <v>1</v>
      </c>
      <c r="H129" s="97">
        <v>18730539.764807932</v>
      </c>
      <c r="I129" s="174">
        <v>396398849399.93713</v>
      </c>
      <c r="J129" s="186">
        <v>0.21948959994079908</v>
      </c>
      <c r="K129" s="189">
        <v>4618187225.6394644</v>
      </c>
      <c r="L129" s="185">
        <v>1288199147.7707331</v>
      </c>
      <c r="M129" s="185">
        <v>406545275692.29425</v>
      </c>
      <c r="N129" s="174">
        <v>808850511465.6416</v>
      </c>
      <c r="O129" s="119">
        <v>0.51093768117298433</v>
      </c>
      <c r="P129" s="119">
        <v>0.26406773380211462</v>
      </c>
      <c r="Q129" s="97">
        <v>17.932641580252028</v>
      </c>
      <c r="R129" s="184">
        <v>4095001594517.2432</v>
      </c>
      <c r="S129" s="199">
        <v>4250.9413631697198</v>
      </c>
      <c r="T129" s="191">
        <v>4.1801751152943177E-2</v>
      </c>
      <c r="U129" s="198">
        <v>2.0000000000000001E-4</v>
      </c>
    </row>
    <row r="130" spans="1:21" x14ac:dyDescent="0.2">
      <c r="A130">
        <f t="shared" si="1"/>
        <v>126</v>
      </c>
      <c r="B130" s="119">
        <v>0.44804710066624814</v>
      </c>
      <c r="C130" s="97">
        <v>11463.483271057936</v>
      </c>
      <c r="D130" s="96">
        <v>1.0857501374724388</v>
      </c>
      <c r="E130" s="98">
        <v>0.416391411897788</v>
      </c>
      <c r="F130" s="119">
        <v>0</v>
      </c>
      <c r="G130" s="179">
        <v>0</v>
      </c>
      <c r="H130" s="97">
        <v>8058036.9595327983</v>
      </c>
      <c r="I130" s="174">
        <v>313148547414.90625</v>
      </c>
      <c r="J130" s="186">
        <v>0.41468761977151736</v>
      </c>
      <c r="K130" s="189">
        <v>34228726504.871422</v>
      </c>
      <c r="L130" s="185">
        <v>58914756366.315193</v>
      </c>
      <c r="M130" s="185">
        <v>0</v>
      </c>
      <c r="N130" s="174">
        <v>406292030286.09283</v>
      </c>
      <c r="O130" s="119">
        <v>0.4356241758688173</v>
      </c>
      <c r="P130" s="119">
        <v>0.32505525972100457</v>
      </c>
      <c r="Q130" s="97">
        <v>13.729451893126539</v>
      </c>
      <c r="R130" s="184">
        <v>1968042506534.3828</v>
      </c>
      <c r="S130" s="199">
        <v>2044.7060902841511</v>
      </c>
      <c r="T130" s="191">
        <v>5.3686295574137156E-2</v>
      </c>
      <c r="U130" s="198">
        <v>2.0000000000000001E-4</v>
      </c>
    </row>
    <row r="131" spans="1:21" x14ac:dyDescent="0.2">
      <c r="A131">
        <f t="shared" si="1"/>
        <v>127</v>
      </c>
      <c r="B131" s="119">
        <v>0.36269117906592452</v>
      </c>
      <c r="C131" s="97">
        <v>12425.570675744468</v>
      </c>
      <c r="D131" s="96">
        <v>0.71141937727984483</v>
      </c>
      <c r="E131" s="98">
        <v>0.18614616718950044</v>
      </c>
      <c r="F131" s="119">
        <v>0.24675557749457916</v>
      </c>
      <c r="G131" s="179">
        <v>1</v>
      </c>
      <c r="H131" s="97">
        <v>4681741.2978663733</v>
      </c>
      <c r="I131" s="174">
        <v>240915997112.28973</v>
      </c>
      <c r="J131" s="186">
        <v>0.36269117906592463</v>
      </c>
      <c r="K131" s="189">
        <v>5515416386.9338951</v>
      </c>
      <c r="L131" s="185">
        <v>0</v>
      </c>
      <c r="M131" s="185">
        <v>189113154333.29144</v>
      </c>
      <c r="N131" s="174">
        <v>435544567832.51508</v>
      </c>
      <c r="O131" s="119">
        <v>0.54797751629153679</v>
      </c>
      <c r="P131" s="119">
        <v>0.34122591989897466</v>
      </c>
      <c r="Q131" s="97">
        <v>16.517055618748628</v>
      </c>
      <c r="R131" s="184">
        <v>2650451876837.5737</v>
      </c>
      <c r="S131" s="199">
        <v>2750.7205912215395</v>
      </c>
      <c r="T131" s="191">
        <v>4.4937246302743913E-2</v>
      </c>
      <c r="U131" s="198">
        <v>2.0000000000000001E-4</v>
      </c>
    </row>
    <row r="132" spans="1:21" x14ac:dyDescent="0.2">
      <c r="A132">
        <f t="shared" si="1"/>
        <v>128</v>
      </c>
      <c r="B132" s="119">
        <v>0.51501004680200102</v>
      </c>
      <c r="C132" s="97">
        <v>13547.741242525248</v>
      </c>
      <c r="D132" s="96">
        <v>1.1721196504929416</v>
      </c>
      <c r="E132" s="98">
        <v>0.67964109592989419</v>
      </c>
      <c r="F132" s="119">
        <v>0.61802241042402717</v>
      </c>
      <c r="G132" s="179">
        <v>1</v>
      </c>
      <c r="H132" s="97">
        <v>19568978.152146507</v>
      </c>
      <c r="I132" s="174">
        <v>605918831764.16016</v>
      </c>
      <c r="J132" s="186">
        <v>0.40884669547781372</v>
      </c>
      <c r="K132" s="189">
        <v>6071264240.8580418</v>
      </c>
      <c r="L132" s="185">
        <v>0</v>
      </c>
      <c r="M132" s="185">
        <v>333417196973.6731</v>
      </c>
      <c r="N132" s="174">
        <v>945407292978.69128</v>
      </c>
      <c r="O132" s="119">
        <v>0.54416934742758349</v>
      </c>
      <c r="P132" s="119">
        <v>0.36288723735986345</v>
      </c>
      <c r="Q132" s="97">
        <v>15.785238332325944</v>
      </c>
      <c r="R132" s="184">
        <v>5688529889263.2373</v>
      </c>
      <c r="S132" s="199">
        <v>5910.0269955351423</v>
      </c>
      <c r="T132" s="191">
        <v>4.7291303858410162E-2</v>
      </c>
      <c r="U132" s="198">
        <v>2.0000000000000001E-4</v>
      </c>
    </row>
    <row r="133" spans="1:21" x14ac:dyDescent="0.2">
      <c r="A133">
        <f t="shared" si="1"/>
        <v>129</v>
      </c>
      <c r="B133" s="119">
        <v>0.35400451526847221</v>
      </c>
      <c r="C133" s="97">
        <v>15205.93665850065</v>
      </c>
      <c r="D133" s="96">
        <v>0.83767649219589413</v>
      </c>
      <c r="E133" s="98">
        <v>1.1507136574397087E-2</v>
      </c>
      <c r="F133" s="119">
        <v>0.58859688809563082</v>
      </c>
      <c r="G133" s="179">
        <v>1</v>
      </c>
      <c r="H133" s="97">
        <v>5258231.427818289</v>
      </c>
      <c r="I133" s="174">
        <v>240616472154.05084</v>
      </c>
      <c r="J133" s="186">
        <v>0.35400451526847221</v>
      </c>
      <c r="K133" s="189">
        <v>6472391617.7289562</v>
      </c>
      <c r="L133" s="185">
        <v>0</v>
      </c>
      <c r="M133" s="185">
        <v>273479342087.4581</v>
      </c>
      <c r="N133" s="174">
        <v>520568205859.23785</v>
      </c>
      <c r="O133" s="119">
        <v>0.58390579339888249</v>
      </c>
      <c r="P133" s="119">
        <v>0.42049975785048066</v>
      </c>
      <c r="Q133" s="97">
        <v>17.281939017635082</v>
      </c>
      <c r="R133" s="184">
        <v>4041300955232.3398</v>
      </c>
      <c r="S133" s="199">
        <v>4197.0896153526255</v>
      </c>
      <c r="T133" s="191">
        <v>4.341455833907934E-2</v>
      </c>
      <c r="U133" s="198">
        <v>2.0000000000000001E-4</v>
      </c>
    </row>
    <row r="134" spans="1:21" x14ac:dyDescent="0.2">
      <c r="A134">
        <f t="shared" si="1"/>
        <v>130</v>
      </c>
      <c r="B134" s="119">
        <v>0.45982572732595361</v>
      </c>
      <c r="C134" s="97">
        <v>11381.749615046592</v>
      </c>
      <c r="D134" s="96">
        <v>0.63763781452093149</v>
      </c>
      <c r="E134" s="98">
        <v>0.35860605226559161</v>
      </c>
      <c r="F134" s="119">
        <v>0</v>
      </c>
      <c r="G134" s="179">
        <v>0</v>
      </c>
      <c r="H134" s="97">
        <v>4520679.7542553525</v>
      </c>
      <c r="I134" s="174">
        <v>178406988904.66074</v>
      </c>
      <c r="J134" s="186">
        <v>0.44286728635179529</v>
      </c>
      <c r="K134" s="189">
        <v>17728047530.820976</v>
      </c>
      <c r="L134" s="185">
        <v>43584649880.658752</v>
      </c>
      <c r="M134" s="185">
        <v>0</v>
      </c>
      <c r="N134" s="174">
        <v>239719686316.14047</v>
      </c>
      <c r="O134" s="119">
        <v>0.47504792241696447</v>
      </c>
      <c r="P134" s="119">
        <v>0.34364279680731452</v>
      </c>
      <c r="Q134" s="97">
        <v>13.672486992630869</v>
      </c>
      <c r="R134" s="184">
        <v>1259727186055.8792</v>
      </c>
      <c r="S134" s="199">
        <v>1307.0227692826234</v>
      </c>
      <c r="T134" s="191">
        <v>5.1536884710028465E-2</v>
      </c>
      <c r="U134" s="198">
        <v>2.0000000000000001E-4</v>
      </c>
    </row>
    <row r="135" spans="1:21" x14ac:dyDescent="0.2">
      <c r="A135">
        <f t="shared" ref="A135:A198" si="2">A134+1</f>
        <v>131</v>
      </c>
      <c r="B135" s="119">
        <v>0.39876079778863049</v>
      </c>
      <c r="C135" s="97">
        <v>6440.8325762860804</v>
      </c>
      <c r="D135" s="96">
        <v>1.002929995397857</v>
      </c>
      <c r="E135" s="98">
        <v>0</v>
      </c>
      <c r="F135" s="119">
        <v>0</v>
      </c>
      <c r="G135" s="179">
        <v>0</v>
      </c>
      <c r="H135" s="97">
        <v>10077031.043683801</v>
      </c>
      <c r="I135" s="174">
        <v>340067093778.12207</v>
      </c>
      <c r="J135" s="186">
        <v>0.37485570901944221</v>
      </c>
      <c r="K135" s="189">
        <v>9340060584.049633</v>
      </c>
      <c r="L135" s="185">
        <v>0</v>
      </c>
      <c r="M135" s="185">
        <v>0</v>
      </c>
      <c r="N135" s="174">
        <v>349407154362.17169</v>
      </c>
      <c r="O135" s="119">
        <v>0.3648353789008168</v>
      </c>
      <c r="P135" s="119">
        <v>0.2515316321228766</v>
      </c>
      <c r="Q135" s="97">
        <v>12.866808795977455</v>
      </c>
      <c r="R135" s="184">
        <v>1251571585875.9268</v>
      </c>
      <c r="S135" s="199">
        <v>1300.0281716985519</v>
      </c>
      <c r="T135" s="191">
        <v>5.5808046654229622E-2</v>
      </c>
      <c r="U135" s="198">
        <v>2.0000000000000001E-4</v>
      </c>
    </row>
    <row r="136" spans="1:21" x14ac:dyDescent="0.2">
      <c r="A136">
        <f t="shared" si="2"/>
        <v>132</v>
      </c>
      <c r="B136" s="119">
        <v>0.4368062119423311</v>
      </c>
      <c r="C136" s="97">
        <v>8158.8292080739157</v>
      </c>
      <c r="D136" s="96">
        <v>1.200510811401547</v>
      </c>
      <c r="E136" s="98">
        <v>0</v>
      </c>
      <c r="F136" s="119">
        <v>0</v>
      </c>
      <c r="G136" s="179">
        <v>0</v>
      </c>
      <c r="H136" s="97">
        <v>11726143.444049004</v>
      </c>
      <c r="I136" s="174">
        <v>374607769195.12036</v>
      </c>
      <c r="J136" s="186">
        <v>0.43313222845129973</v>
      </c>
      <c r="K136" s="189">
        <v>2529380282.251451</v>
      </c>
      <c r="L136" s="185">
        <v>0</v>
      </c>
      <c r="M136" s="185">
        <v>0</v>
      </c>
      <c r="N136" s="174">
        <v>377137149477.37183</v>
      </c>
      <c r="O136" s="119">
        <v>0.4302273008413558</v>
      </c>
      <c r="P136" s="119">
        <v>0.30875525968620654</v>
      </c>
      <c r="Q136" s="97">
        <v>12.973200014697786</v>
      </c>
      <c r="R136" s="184">
        <v>1636280437185.3618</v>
      </c>
      <c r="S136" s="199">
        <v>1696.793328467538</v>
      </c>
      <c r="T136" s="191">
        <v>5.6064452431814793E-2</v>
      </c>
      <c r="U136" s="198">
        <v>2.0000000000000001E-4</v>
      </c>
    </row>
    <row r="137" spans="1:21" x14ac:dyDescent="0.2">
      <c r="A137">
        <f t="shared" si="2"/>
        <v>133</v>
      </c>
      <c r="B137" s="119">
        <v>0.51395893938061843</v>
      </c>
      <c r="C137" s="97">
        <v>4000</v>
      </c>
      <c r="D137" s="96">
        <v>0.2</v>
      </c>
      <c r="E137" s="98">
        <v>0.7</v>
      </c>
      <c r="F137" s="119">
        <v>0</v>
      </c>
      <c r="G137" s="179">
        <v>0</v>
      </c>
      <c r="H137" s="97">
        <v>2983241.7992517147</v>
      </c>
      <c r="I137" s="174">
        <v>160396654434.99976</v>
      </c>
      <c r="J137" s="186">
        <v>0.51395893938061843</v>
      </c>
      <c r="K137" s="189">
        <v>33915337021.27763</v>
      </c>
      <c r="L137" s="185">
        <v>47974669364.692772</v>
      </c>
      <c r="M137" s="185">
        <v>0</v>
      </c>
      <c r="N137" s="174">
        <v>242286660820.97015</v>
      </c>
      <c r="O137" s="119">
        <v>0.49865324601852551</v>
      </c>
      <c r="P137" s="119">
        <v>0.37703845625400573</v>
      </c>
      <c r="Q137" s="97">
        <v>14.126737248110883</v>
      </c>
      <c r="R137" s="184">
        <v>1503455320697.5728</v>
      </c>
      <c r="S137" s="199">
        <v>1560.8038673006567</v>
      </c>
      <c r="T137" s="191">
        <v>4.8472986179167829E-2</v>
      </c>
      <c r="U137" s="198">
        <v>2.0000000000000001E-4</v>
      </c>
    </row>
    <row r="138" spans="1:21" x14ac:dyDescent="0.2">
      <c r="A138">
        <f t="shared" si="2"/>
        <v>134</v>
      </c>
      <c r="B138" s="119">
        <v>0.38988301555389937</v>
      </c>
      <c r="C138" s="97">
        <v>9171.6213293539295</v>
      </c>
      <c r="D138" s="96">
        <v>0.78960777244506553</v>
      </c>
      <c r="E138" s="98">
        <v>1.5525047747677961E-2</v>
      </c>
      <c r="F138" s="119">
        <v>0</v>
      </c>
      <c r="G138" s="179">
        <v>0</v>
      </c>
      <c r="H138" s="97">
        <v>6028335.2067851806</v>
      </c>
      <c r="I138" s="174">
        <v>291498731888.32379</v>
      </c>
      <c r="J138" s="186">
        <v>0.38988301555389937</v>
      </c>
      <c r="K138" s="189">
        <v>6631781611.5913715</v>
      </c>
      <c r="L138" s="185">
        <v>6765620462.3201971</v>
      </c>
      <c r="M138" s="185">
        <v>0</v>
      </c>
      <c r="N138" s="174">
        <v>304896133962.23535</v>
      </c>
      <c r="O138" s="119">
        <v>0.39050315083155718</v>
      </c>
      <c r="P138" s="119">
        <v>0.26629168849364293</v>
      </c>
      <c r="Q138" s="97">
        <v>13.188256433735354</v>
      </c>
      <c r="R138" s="184">
        <v>1192857361393.4124</v>
      </c>
      <c r="S138" s="199">
        <v>1236.8554774131048</v>
      </c>
      <c r="T138" s="191">
        <v>5.3974753550859594E-2</v>
      </c>
      <c r="U138" s="198">
        <v>2.0000000000000001E-4</v>
      </c>
    </row>
    <row r="139" spans="1:21" x14ac:dyDescent="0.2">
      <c r="A139">
        <f t="shared" si="2"/>
        <v>135</v>
      </c>
      <c r="B139" s="119">
        <v>0.40262860275672974</v>
      </c>
      <c r="C139" s="97">
        <v>6220.3103900926126</v>
      </c>
      <c r="D139" s="96">
        <v>0.46951873286349133</v>
      </c>
      <c r="E139" s="98">
        <v>0</v>
      </c>
      <c r="F139" s="119">
        <v>0.5308585651810207</v>
      </c>
      <c r="G139" s="179">
        <v>1</v>
      </c>
      <c r="H139" s="97">
        <v>4026225.2877818407</v>
      </c>
      <c r="I139" s="174">
        <v>187005590115.88937</v>
      </c>
      <c r="J139" s="186">
        <v>0.40262860275672974</v>
      </c>
      <c r="K139" s="189">
        <v>5399597560.6155434</v>
      </c>
      <c r="L139" s="185">
        <v>0</v>
      </c>
      <c r="M139" s="185">
        <v>277955236876.76904</v>
      </c>
      <c r="N139" s="174">
        <v>470360424553.27399</v>
      </c>
      <c r="O139" s="119">
        <v>0.6328295779564681</v>
      </c>
      <c r="P139" s="119">
        <v>0.26660566835444061</v>
      </c>
      <c r="Q139" s="97">
        <v>16.334104748313401</v>
      </c>
      <c r="R139" s="184">
        <v>2261606149704.9189</v>
      </c>
      <c r="S139" s="199">
        <v>2347.6738257722827</v>
      </c>
      <c r="T139" s="191">
        <v>4.4228910624420519E-2</v>
      </c>
      <c r="U139" s="198">
        <v>2.0000000000000001E-4</v>
      </c>
    </row>
    <row r="140" spans="1:21" x14ac:dyDescent="0.2">
      <c r="A140">
        <f t="shared" si="2"/>
        <v>136</v>
      </c>
      <c r="B140" s="119">
        <v>0.48484851577172278</v>
      </c>
      <c r="C140" s="97">
        <v>11176.938033764283</v>
      </c>
      <c r="D140" s="96">
        <v>0.74692298067458107</v>
      </c>
      <c r="E140" s="98">
        <v>0.22258379304761639</v>
      </c>
      <c r="F140" s="119">
        <v>0.33629104969828638</v>
      </c>
      <c r="G140" s="179">
        <v>1</v>
      </c>
      <c r="H140" s="97">
        <v>5868465.3672188325</v>
      </c>
      <c r="I140" s="174">
        <v>222521770301.31635</v>
      </c>
      <c r="J140" s="186">
        <v>0.35446255215660538</v>
      </c>
      <c r="K140" s="189">
        <v>4545170321.5808325</v>
      </c>
      <c r="L140" s="185">
        <v>0</v>
      </c>
      <c r="M140" s="185">
        <v>148806170953.60208</v>
      </c>
      <c r="N140" s="174">
        <v>375873111576.49927</v>
      </c>
      <c r="O140" s="119">
        <v>0.52656219686523265</v>
      </c>
      <c r="P140" s="119">
        <v>0.29716558769309359</v>
      </c>
      <c r="Q140" s="97">
        <v>16.178799741131172</v>
      </c>
      <c r="R140" s="184">
        <v>1959533383968.9158</v>
      </c>
      <c r="S140" s="199">
        <v>2034.7490278917626</v>
      </c>
      <c r="T140" s="191">
        <v>4.5418339660777629E-2</v>
      </c>
      <c r="U140" s="198">
        <v>2.0000000000000001E-4</v>
      </c>
    </row>
    <row r="141" spans="1:21" x14ac:dyDescent="0.2">
      <c r="A141">
        <f t="shared" si="2"/>
        <v>137</v>
      </c>
      <c r="B141" s="119">
        <v>0.52762784317460942</v>
      </c>
      <c r="C141" s="97">
        <v>13250.322031715365</v>
      </c>
      <c r="D141" s="96">
        <v>0.78046016295250831</v>
      </c>
      <c r="E141" s="98">
        <v>0.21116141787403231</v>
      </c>
      <c r="F141" s="119">
        <v>0</v>
      </c>
      <c r="G141" s="179">
        <v>0</v>
      </c>
      <c r="H141" s="97">
        <v>5681479.1131815249</v>
      </c>
      <c r="I141" s="174">
        <v>245532733008.29639</v>
      </c>
      <c r="J141" s="186">
        <v>0.43352169901925641</v>
      </c>
      <c r="K141" s="189">
        <v>15228480423.957901</v>
      </c>
      <c r="L141" s="185">
        <v>42876120567.770393</v>
      </c>
      <c r="M141" s="185">
        <v>0</v>
      </c>
      <c r="N141" s="174">
        <v>303637334000.02466</v>
      </c>
      <c r="O141" s="119">
        <v>0.46352884929757349</v>
      </c>
      <c r="P141" s="119">
        <v>0.36034186693081505</v>
      </c>
      <c r="Q141" s="97">
        <v>14.381449467298417</v>
      </c>
      <c r="R141" s="184">
        <v>1718631962006.1787</v>
      </c>
      <c r="S141" s="199">
        <v>1784.1762222634488</v>
      </c>
      <c r="T141" s="191">
        <v>5.0352812843915219E-2</v>
      </c>
      <c r="U141" s="198">
        <v>2.0000000000000001E-4</v>
      </c>
    </row>
    <row r="142" spans="1:21" x14ac:dyDescent="0.2">
      <c r="A142">
        <f t="shared" si="2"/>
        <v>138</v>
      </c>
      <c r="B142" s="119">
        <v>0.49393036583769045</v>
      </c>
      <c r="C142" s="97">
        <v>4000</v>
      </c>
      <c r="D142" s="96">
        <v>0.99370574565110537</v>
      </c>
      <c r="E142" s="98">
        <v>0.21043098521803305</v>
      </c>
      <c r="F142" s="119">
        <v>0.4566729443867153</v>
      </c>
      <c r="G142" s="179">
        <v>1</v>
      </c>
      <c r="H142" s="97">
        <v>16588394.312992631</v>
      </c>
      <c r="I142" s="174">
        <v>392085181126.91583</v>
      </c>
      <c r="J142" s="186">
        <v>0.24098482305881441</v>
      </c>
      <c r="K142" s="189">
        <v>6508984925.4466972</v>
      </c>
      <c r="L142" s="185">
        <v>0</v>
      </c>
      <c r="M142" s="185">
        <v>382188490385.12067</v>
      </c>
      <c r="N142" s="174">
        <v>780782656437.48315</v>
      </c>
      <c r="O142" s="119">
        <v>0.51261047745621435</v>
      </c>
      <c r="P142" s="119">
        <v>0.27344443988169359</v>
      </c>
      <c r="Q142" s="97">
        <v>17.844066456355009</v>
      </c>
      <c r="R142" s="184">
        <v>4097563086201.7188</v>
      </c>
      <c r="S142" s="199">
        <v>4256.5752476453717</v>
      </c>
      <c r="T142" s="191">
        <v>4.1326262778222739E-2</v>
      </c>
      <c r="U142" s="198">
        <v>2.0000000000000001E-4</v>
      </c>
    </row>
    <row r="143" spans="1:21" x14ac:dyDescent="0.2">
      <c r="A143">
        <f t="shared" si="2"/>
        <v>139</v>
      </c>
      <c r="B143" s="119">
        <v>0.62811187841431293</v>
      </c>
      <c r="C143" s="97">
        <v>6346.4482727864024</v>
      </c>
      <c r="D143" s="96">
        <v>0.54036983560920615</v>
      </c>
      <c r="E143" s="98">
        <v>0</v>
      </c>
      <c r="F143" s="119">
        <v>0</v>
      </c>
      <c r="G143" s="179">
        <v>0</v>
      </c>
      <c r="H143" s="97">
        <v>4077245.5024756966</v>
      </c>
      <c r="I143" s="174">
        <v>147031103194.32092</v>
      </c>
      <c r="J143" s="186">
        <v>0.35420733870984078</v>
      </c>
      <c r="K143" s="189">
        <v>4645449797.5232534</v>
      </c>
      <c r="L143" s="185">
        <v>0</v>
      </c>
      <c r="M143" s="185">
        <v>0</v>
      </c>
      <c r="N143" s="174">
        <v>151676552991.84418</v>
      </c>
      <c r="O143" s="119">
        <v>0.34335890909145833</v>
      </c>
      <c r="P143" s="119">
        <v>0.22243885970572866</v>
      </c>
      <c r="Q143" s="97">
        <v>12.847109240719607</v>
      </c>
      <c r="R143" s="184">
        <v>518942346235.91541</v>
      </c>
      <c r="S143" s="199">
        <v>538.97805443908692</v>
      </c>
      <c r="T143" s="191">
        <v>5.1738373031632083E-2</v>
      </c>
      <c r="U143" s="198">
        <v>2.0000000000000001E-4</v>
      </c>
    </row>
    <row r="144" spans="1:21" x14ac:dyDescent="0.2">
      <c r="A144">
        <f t="shared" si="2"/>
        <v>140</v>
      </c>
      <c r="B144" s="119">
        <v>0.51907586078131462</v>
      </c>
      <c r="C144" s="97">
        <v>7749.2511407982183</v>
      </c>
      <c r="D144" s="96">
        <v>1.415328673418911</v>
      </c>
      <c r="E144" s="98">
        <v>3.1632715666948585E-2</v>
      </c>
      <c r="F144" s="119">
        <v>0.4879484250048281</v>
      </c>
      <c r="G144" s="179">
        <v>1</v>
      </c>
      <c r="H144" s="97">
        <v>22825388.608433798</v>
      </c>
      <c r="I144" s="174">
        <v>558852698335.24988</v>
      </c>
      <c r="J144" s="186">
        <v>0.31913864023961735</v>
      </c>
      <c r="K144" s="189">
        <v>14079809343.094183</v>
      </c>
      <c r="L144" s="185">
        <v>0</v>
      </c>
      <c r="M144" s="185">
        <v>344984080013.39099</v>
      </c>
      <c r="N144" s="174">
        <v>917916587691.73511</v>
      </c>
      <c r="O144" s="119">
        <v>0.49496736451204276</v>
      </c>
      <c r="P144" s="119">
        <v>0.30805962267100467</v>
      </c>
      <c r="Q144" s="97">
        <v>16.407403953233235</v>
      </c>
      <c r="R144" s="184">
        <v>4906597196853.0791</v>
      </c>
      <c r="S144" s="199">
        <v>5095.284420353888</v>
      </c>
      <c r="T144" s="191">
        <v>4.5705814558844628E-2</v>
      </c>
      <c r="U144" s="198">
        <v>2.0000000000000001E-4</v>
      </c>
    </row>
    <row r="145" spans="1:21" x14ac:dyDescent="0.2">
      <c r="A145">
        <f t="shared" si="2"/>
        <v>141</v>
      </c>
      <c r="B145" s="119">
        <v>0.46850144723911191</v>
      </c>
      <c r="C145" s="97">
        <v>6927.3073859437782</v>
      </c>
      <c r="D145" s="96">
        <v>0.55738093251852627</v>
      </c>
      <c r="E145" s="98">
        <v>0.200713799032992</v>
      </c>
      <c r="F145" s="119">
        <v>0</v>
      </c>
      <c r="G145" s="179">
        <v>0</v>
      </c>
      <c r="H145" s="97">
        <v>4128624.6262179851</v>
      </c>
      <c r="I145" s="174">
        <v>221591631673.07452</v>
      </c>
      <c r="J145" s="186">
        <v>0.46850144723911191</v>
      </c>
      <c r="K145" s="189">
        <v>6598861821.6246529</v>
      </c>
      <c r="L145" s="185">
        <v>17064668881.751417</v>
      </c>
      <c r="M145" s="185">
        <v>0</v>
      </c>
      <c r="N145" s="174">
        <v>245255162376.45059</v>
      </c>
      <c r="O145" s="119">
        <v>0.47896131564402106</v>
      </c>
      <c r="P145" s="119">
        <v>0.33557633547976928</v>
      </c>
      <c r="Q145" s="97">
        <v>13.365009793842285</v>
      </c>
      <c r="R145" s="184">
        <v>1256367025962.6646</v>
      </c>
      <c r="S145" s="199">
        <v>1302.021897259453</v>
      </c>
      <c r="T145" s="191">
        <v>5.2275295796469737E-2</v>
      </c>
      <c r="U145" s="198">
        <v>2.0000000000000001E-4</v>
      </c>
    </row>
    <row r="146" spans="1:21" x14ac:dyDescent="0.2">
      <c r="A146">
        <f t="shared" si="2"/>
        <v>142</v>
      </c>
      <c r="B146" s="119">
        <v>0.55209188421411159</v>
      </c>
      <c r="C146" s="97">
        <v>11078.130803377635</v>
      </c>
      <c r="D146" s="96">
        <v>0.98171458598926065</v>
      </c>
      <c r="E146" s="98">
        <v>0.50122561968417623</v>
      </c>
      <c r="F146" s="119">
        <v>0.56440910107773601</v>
      </c>
      <c r="G146" s="179">
        <v>1</v>
      </c>
      <c r="H146" s="97">
        <v>7443313.4679935705</v>
      </c>
      <c r="I146" s="174">
        <v>272711249284.79395</v>
      </c>
      <c r="J146" s="186">
        <v>0.35846750107714409</v>
      </c>
      <c r="K146" s="189">
        <v>6594045010.6359301</v>
      </c>
      <c r="L146" s="185">
        <v>0</v>
      </c>
      <c r="M146" s="185">
        <v>325357152153.26727</v>
      </c>
      <c r="N146" s="174">
        <v>604662446448.69727</v>
      </c>
      <c r="O146" s="119">
        <v>0.59213838046702361</v>
      </c>
      <c r="P146" s="119">
        <v>0.38217752645287623</v>
      </c>
      <c r="Q146" s="97">
        <v>17.288706574840081</v>
      </c>
      <c r="R146" s="184">
        <v>4270958922188.2944</v>
      </c>
      <c r="S146" s="199">
        <v>4434.2605165625419</v>
      </c>
      <c r="T146" s="191">
        <v>4.3368233740132406E-2</v>
      </c>
      <c r="U146" s="198">
        <v>2.0000000000000001E-4</v>
      </c>
    </row>
    <row r="147" spans="1:21" x14ac:dyDescent="0.2">
      <c r="A147">
        <f t="shared" si="2"/>
        <v>143</v>
      </c>
      <c r="B147" s="119">
        <v>0.58433783222524582</v>
      </c>
      <c r="C147" s="97">
        <v>4000</v>
      </c>
      <c r="D147" s="96">
        <v>1.1898120050133487</v>
      </c>
      <c r="E147" s="98">
        <v>0.32482653468251854</v>
      </c>
      <c r="F147" s="119">
        <v>0.48775356099448836</v>
      </c>
      <c r="G147" s="179">
        <v>1</v>
      </c>
      <c r="H147" s="97">
        <v>26626580.763865583</v>
      </c>
      <c r="I147" s="174">
        <v>672431121918.26562</v>
      </c>
      <c r="J147" s="186">
        <v>0.3741404089803585</v>
      </c>
      <c r="K147" s="189">
        <v>8164341829.2892418</v>
      </c>
      <c r="L147" s="185">
        <v>0</v>
      </c>
      <c r="M147" s="185">
        <v>467720836832.25958</v>
      </c>
      <c r="N147" s="174">
        <v>1148316300579.8145</v>
      </c>
      <c r="O147" s="119">
        <v>0.54493724779093222</v>
      </c>
      <c r="P147" s="119">
        <v>0.32433480651156649</v>
      </c>
      <c r="Q147" s="97">
        <v>15.988337762511151</v>
      </c>
      <c r="R147" s="184">
        <v>6462129183825.6211</v>
      </c>
      <c r="S147" s="199">
        <v>6705.4694478273514</v>
      </c>
      <c r="T147" s="191">
        <v>4.5592941025410061E-2</v>
      </c>
      <c r="U147" s="198">
        <v>2.0000000000000001E-4</v>
      </c>
    </row>
    <row r="148" spans="1:21" x14ac:dyDescent="0.2">
      <c r="A148">
        <f t="shared" si="2"/>
        <v>144</v>
      </c>
      <c r="B148" s="119">
        <v>0.44172684260455558</v>
      </c>
      <c r="C148" s="97">
        <v>17000</v>
      </c>
      <c r="D148" s="96">
        <v>0.95468997474836725</v>
      </c>
      <c r="E148" s="98">
        <v>0</v>
      </c>
      <c r="F148" s="119">
        <v>0.4249164144900428</v>
      </c>
      <c r="G148" s="179">
        <v>1</v>
      </c>
      <c r="H148" s="97">
        <v>5912367.2488754941</v>
      </c>
      <c r="I148" s="174">
        <v>218564192397.51263</v>
      </c>
      <c r="J148" s="186">
        <v>0.33397895570978731</v>
      </c>
      <c r="K148" s="189">
        <v>5776298114.8435717</v>
      </c>
      <c r="L148" s="185">
        <v>0</v>
      </c>
      <c r="M148" s="185">
        <v>136127999950.32378</v>
      </c>
      <c r="N148" s="174">
        <v>360468490462.67999</v>
      </c>
      <c r="O148" s="119">
        <v>0.50461620226294268</v>
      </c>
      <c r="P148" s="119">
        <v>0.35517115312522707</v>
      </c>
      <c r="Q148" s="97">
        <v>16.445723995757355</v>
      </c>
      <c r="R148" s="184">
        <v>2238313759072.0435</v>
      </c>
      <c r="S148" s="199">
        <v>2323.3765153483978</v>
      </c>
      <c r="T148" s="191">
        <v>4.6002707359636956E-2</v>
      </c>
      <c r="U148" s="198">
        <v>2.0000000000000001E-4</v>
      </c>
    </row>
    <row r="149" spans="1:21" x14ac:dyDescent="0.2">
      <c r="A149">
        <f t="shared" si="2"/>
        <v>145</v>
      </c>
      <c r="B149" s="119">
        <v>0.56411348088717761</v>
      </c>
      <c r="C149" s="97">
        <v>8889.7022009734992</v>
      </c>
      <c r="D149" s="96">
        <v>0.91513690216837795</v>
      </c>
      <c r="E149" s="98">
        <v>0.47458861392309182</v>
      </c>
      <c r="F149" s="119">
        <v>0</v>
      </c>
      <c r="G149" s="179">
        <v>0</v>
      </c>
      <c r="H149" s="97">
        <v>7718926.3835869981</v>
      </c>
      <c r="I149" s="174">
        <v>305580627060.15784</v>
      </c>
      <c r="J149" s="186">
        <v>0.45929048858767041</v>
      </c>
      <c r="K149" s="189">
        <v>22944737640.492256</v>
      </c>
      <c r="L149" s="185">
        <v>75066514574.080627</v>
      </c>
      <c r="M149" s="185">
        <v>0</v>
      </c>
      <c r="N149" s="174">
        <v>403591879274.73071</v>
      </c>
      <c r="O149" s="119">
        <v>0.49654985012281083</v>
      </c>
      <c r="P149" s="119">
        <v>0.37343085285565691</v>
      </c>
      <c r="Q149" s="97">
        <v>14.48148437232989</v>
      </c>
      <c r="R149" s="184">
        <v>2403303704347.4404</v>
      </c>
      <c r="S149" s="199">
        <v>2495.5634991636698</v>
      </c>
      <c r="T149" s="191">
        <v>5.0278577899117778E-2</v>
      </c>
      <c r="U149" s="198">
        <v>2.0000000000000001E-4</v>
      </c>
    </row>
    <row r="150" spans="1:21" x14ac:dyDescent="0.2">
      <c r="A150">
        <f t="shared" si="2"/>
        <v>146</v>
      </c>
      <c r="B150" s="119">
        <v>0.53914797905212741</v>
      </c>
      <c r="C150" s="97">
        <v>17000</v>
      </c>
      <c r="D150" s="96">
        <v>0.53972426492372527</v>
      </c>
      <c r="E150" s="98">
        <v>0.7</v>
      </c>
      <c r="F150" s="119">
        <v>0.57300657506232455</v>
      </c>
      <c r="G150" s="179">
        <v>1</v>
      </c>
      <c r="H150" s="97">
        <v>2995547.1129244575</v>
      </c>
      <c r="I150" s="174">
        <v>145476737536.76297</v>
      </c>
      <c r="J150" s="186">
        <v>0.46999525061883107</v>
      </c>
      <c r="K150" s="189">
        <v>1047027111.4374511</v>
      </c>
      <c r="L150" s="185">
        <v>0</v>
      </c>
      <c r="M150" s="185">
        <v>189062991835.02884</v>
      </c>
      <c r="N150" s="174">
        <v>335586756483.22925</v>
      </c>
      <c r="O150" s="119">
        <v>0.65444706903026861</v>
      </c>
      <c r="P150" s="119">
        <v>0.36594524876712498</v>
      </c>
      <c r="Q150" s="97">
        <v>16.35085555395732</v>
      </c>
      <c r="R150" s="184">
        <v>2183932820639.6382</v>
      </c>
      <c r="S150" s="199">
        <v>2265.2285531680632</v>
      </c>
      <c r="T150" s="191">
        <v>4.4920281610894147E-2</v>
      </c>
      <c r="U150" s="198">
        <v>2.0000000000000001E-4</v>
      </c>
    </row>
    <row r="151" spans="1:21" x14ac:dyDescent="0.2">
      <c r="A151">
        <f t="shared" si="2"/>
        <v>147</v>
      </c>
      <c r="B151" s="119">
        <v>0.43875860310780845</v>
      </c>
      <c r="C151" s="97">
        <v>14520.333554945682</v>
      </c>
      <c r="D151" s="96">
        <v>1.1416168974600867</v>
      </c>
      <c r="E151" s="98">
        <v>0.7</v>
      </c>
      <c r="F151" s="119">
        <v>0.55992308917309397</v>
      </c>
      <c r="G151" s="179">
        <v>1</v>
      </c>
      <c r="H151" s="97">
        <v>8308118.8979451545</v>
      </c>
      <c r="I151" s="174">
        <v>332128141136.16241</v>
      </c>
      <c r="J151" s="186">
        <v>0.40363751350820898</v>
      </c>
      <c r="K151" s="189">
        <v>4479877744.2349033</v>
      </c>
      <c r="L151" s="185">
        <v>0</v>
      </c>
      <c r="M151" s="185">
        <v>296294816169.86401</v>
      </c>
      <c r="N151" s="174">
        <v>632902835050.26123</v>
      </c>
      <c r="O151" s="119">
        <v>0.58633839104342966</v>
      </c>
      <c r="P151" s="119">
        <v>0.46623960539768294</v>
      </c>
      <c r="Q151" s="97">
        <v>17.11194819209986</v>
      </c>
      <c r="R151" s="184">
        <v>5366850819470.3984</v>
      </c>
      <c r="S151" s="199">
        <v>5564.8162407182535</v>
      </c>
      <c r="T151" s="191">
        <v>4.3826972643984753E-2</v>
      </c>
      <c r="U151" s="198">
        <v>2.0000000000000001E-4</v>
      </c>
    </row>
    <row r="152" spans="1:21" x14ac:dyDescent="0.2">
      <c r="A152">
        <f t="shared" si="2"/>
        <v>148</v>
      </c>
      <c r="B152" s="119">
        <v>0.49937543507923648</v>
      </c>
      <c r="C152" s="97">
        <v>4000</v>
      </c>
      <c r="D152" s="96">
        <v>0.60334849682903013</v>
      </c>
      <c r="E152" s="98">
        <v>0.1173863156957291</v>
      </c>
      <c r="F152" s="119">
        <v>0.69376899509073819</v>
      </c>
      <c r="G152" s="179">
        <v>1</v>
      </c>
      <c r="H152" s="97">
        <v>7145391.6666756505</v>
      </c>
      <c r="I152" s="174">
        <v>352846822729.36835</v>
      </c>
      <c r="J152" s="186">
        <v>0.49937543507923654</v>
      </c>
      <c r="K152" s="189">
        <v>0</v>
      </c>
      <c r="L152" s="185">
        <v>0</v>
      </c>
      <c r="M152" s="185">
        <v>257975787514.39493</v>
      </c>
      <c r="N152" s="174">
        <v>610822610243.76331</v>
      </c>
      <c r="O152" s="119">
        <v>0.62634168940740653</v>
      </c>
      <c r="P152" s="119">
        <v>0.40921119547496193</v>
      </c>
      <c r="Q152" s="97">
        <v>16.082870485218226</v>
      </c>
      <c r="R152" s="184">
        <v>4419422268055.5625</v>
      </c>
      <c r="S152" s="199">
        <v>4583.1657190961832</v>
      </c>
      <c r="T152" s="191">
        <v>4.5331049826079252E-2</v>
      </c>
      <c r="U152" s="198">
        <v>2.0000000000000001E-4</v>
      </c>
    </row>
    <row r="153" spans="1:21" x14ac:dyDescent="0.2">
      <c r="A153">
        <f t="shared" si="2"/>
        <v>149</v>
      </c>
      <c r="B153" s="119">
        <v>0.49301356496312726</v>
      </c>
      <c r="C153" s="97">
        <v>10298.334711274818</v>
      </c>
      <c r="D153" s="96">
        <v>1.2738526462097475</v>
      </c>
      <c r="E153" s="98">
        <v>0</v>
      </c>
      <c r="F153" s="119">
        <v>0.59837544534153664</v>
      </c>
      <c r="G153" s="179">
        <v>1</v>
      </c>
      <c r="H153" s="97">
        <v>10931341.212695284</v>
      </c>
      <c r="I153" s="174">
        <v>414393119032.21979</v>
      </c>
      <c r="J153" s="186">
        <v>0.49248273049784674</v>
      </c>
      <c r="K153" s="189">
        <v>13340331292.831324</v>
      </c>
      <c r="L153" s="185">
        <v>0</v>
      </c>
      <c r="M153" s="185">
        <v>389478452742.81769</v>
      </c>
      <c r="N153" s="174">
        <v>817211903067.86877</v>
      </c>
      <c r="O153" s="119">
        <v>0.6310042903424713</v>
      </c>
      <c r="P153" s="119">
        <v>0.35869399608793634</v>
      </c>
      <c r="Q153" s="97">
        <v>15.798520478489701</v>
      </c>
      <c r="R153" s="184">
        <v>4954723596016.5137</v>
      </c>
      <c r="S153" s="199">
        <v>5142.6940177300985</v>
      </c>
      <c r="T153" s="191">
        <v>4.7194077704275778E-2</v>
      </c>
      <c r="U153" s="198">
        <v>2.0000000000000001E-4</v>
      </c>
    </row>
    <row r="154" spans="1:21" x14ac:dyDescent="0.2">
      <c r="A154">
        <f t="shared" si="2"/>
        <v>150</v>
      </c>
      <c r="B154" s="119">
        <v>0.4909130812686695</v>
      </c>
      <c r="C154" s="97">
        <v>12595.04562874425</v>
      </c>
      <c r="D154" s="96">
        <v>0.69887307539062016</v>
      </c>
      <c r="E154" s="98">
        <v>0</v>
      </c>
      <c r="F154" s="119">
        <v>0.46348196801973884</v>
      </c>
      <c r="G154" s="179">
        <v>1</v>
      </c>
      <c r="H154" s="97">
        <v>16405220.418005712</v>
      </c>
      <c r="I154" s="174">
        <v>475808866875.46301</v>
      </c>
      <c r="J154" s="186">
        <v>0.42094961388634489</v>
      </c>
      <c r="K154" s="189">
        <v>27173898655.021721</v>
      </c>
      <c r="L154" s="185">
        <v>0</v>
      </c>
      <c r="M154" s="185">
        <v>402331150437.86761</v>
      </c>
      <c r="N154" s="174">
        <v>905313915968.35229</v>
      </c>
      <c r="O154" s="119">
        <v>0.57676842246117976</v>
      </c>
      <c r="P154" s="119">
        <v>0.39240263021784016</v>
      </c>
      <c r="Q154" s="97">
        <v>16.236305472770852</v>
      </c>
      <c r="R154" s="184">
        <v>6118415530762.957</v>
      </c>
      <c r="S154" s="199">
        <v>6357.4883480202789</v>
      </c>
      <c r="T154" s="191">
        <v>4.51553904521097E-2</v>
      </c>
      <c r="U154" s="198">
        <v>2.0000000000000001E-4</v>
      </c>
    </row>
    <row r="155" spans="1:21" x14ac:dyDescent="0.2">
      <c r="A155">
        <f t="shared" si="2"/>
        <v>151</v>
      </c>
      <c r="B155" s="119">
        <v>0.71105897485637815</v>
      </c>
      <c r="C155" s="97">
        <v>8215.1616719309368</v>
      </c>
      <c r="D155" s="96">
        <v>1.19241693228614</v>
      </c>
      <c r="E155" s="98">
        <v>0</v>
      </c>
      <c r="F155" s="119">
        <v>0</v>
      </c>
      <c r="G155" s="179">
        <v>0</v>
      </c>
      <c r="H155" s="97">
        <v>12034153.474446172</v>
      </c>
      <c r="I155" s="174">
        <v>428395456818.33984</v>
      </c>
      <c r="J155" s="186">
        <v>0.413628524841681</v>
      </c>
      <c r="K155" s="189">
        <v>8549401525.8143387</v>
      </c>
      <c r="L155" s="185">
        <v>0</v>
      </c>
      <c r="M155" s="185">
        <v>0</v>
      </c>
      <c r="N155" s="174">
        <v>436944858344.15417</v>
      </c>
      <c r="O155" s="119">
        <v>0.40553533808396774</v>
      </c>
      <c r="P155" s="119">
        <v>0.30359203875758922</v>
      </c>
      <c r="Q155" s="97">
        <v>12.920995952454234</v>
      </c>
      <c r="R155" s="184">
        <v>1874716073010.3274</v>
      </c>
      <c r="S155" s="199">
        <v>1947.7263537540543</v>
      </c>
      <c r="T155" s="191">
        <v>5.5741438376598298E-2</v>
      </c>
      <c r="U155" s="198">
        <v>2.0000000000000001E-4</v>
      </c>
    </row>
    <row r="156" spans="1:21" x14ac:dyDescent="0.2">
      <c r="A156">
        <f t="shared" si="2"/>
        <v>152</v>
      </c>
      <c r="B156" s="119">
        <v>0.47181746646531036</v>
      </c>
      <c r="C156" s="97">
        <v>4000</v>
      </c>
      <c r="D156" s="96">
        <v>0.82391299961730335</v>
      </c>
      <c r="E156" s="98">
        <v>0.57966058296999168</v>
      </c>
      <c r="F156" s="119">
        <v>0.60934567143752216</v>
      </c>
      <c r="G156" s="179">
        <v>1</v>
      </c>
      <c r="H156" s="97">
        <v>15451587.412093669</v>
      </c>
      <c r="I156" s="174">
        <v>547120483142.91705</v>
      </c>
      <c r="J156" s="186">
        <v>0.47181746646531031</v>
      </c>
      <c r="K156" s="189">
        <v>9608655849.5984344</v>
      </c>
      <c r="L156" s="185">
        <v>0</v>
      </c>
      <c r="M156" s="185">
        <v>493434706354.39502</v>
      </c>
      <c r="N156" s="174">
        <v>1050163845346.9104</v>
      </c>
      <c r="O156" s="119">
        <v>0.62170181175453521</v>
      </c>
      <c r="P156" s="119">
        <v>0.45848988308645627</v>
      </c>
      <c r="Q156" s="97">
        <v>16.503614821871292</v>
      </c>
      <c r="R156" s="184">
        <v>8632677962830.7822</v>
      </c>
      <c r="S156" s="199">
        <v>8954.1767520156009</v>
      </c>
      <c r="T156" s="191">
        <v>4.4397978896463276E-2</v>
      </c>
      <c r="U156" s="198">
        <v>2.0000000000000001E-4</v>
      </c>
    </row>
    <row r="157" spans="1:21" x14ac:dyDescent="0.2">
      <c r="A157">
        <f t="shared" si="2"/>
        <v>153</v>
      </c>
      <c r="B157" s="119">
        <v>0.45388363830822309</v>
      </c>
      <c r="C157" s="97">
        <v>4127.2312232689737</v>
      </c>
      <c r="D157" s="96">
        <v>0.57367905904727845</v>
      </c>
      <c r="E157" s="98">
        <v>0.57053348811017379</v>
      </c>
      <c r="F157" s="119">
        <v>0</v>
      </c>
      <c r="G157" s="179">
        <v>0</v>
      </c>
      <c r="H157" s="97">
        <v>10316171.088252002</v>
      </c>
      <c r="I157" s="174">
        <v>376468956541.00098</v>
      </c>
      <c r="J157" s="186">
        <v>0.45388363830822309</v>
      </c>
      <c r="K157" s="189">
        <v>68175521225.625336</v>
      </c>
      <c r="L157" s="185">
        <v>94231553902.699036</v>
      </c>
      <c r="M157" s="185">
        <v>0</v>
      </c>
      <c r="N157" s="174">
        <v>538876031669.32532</v>
      </c>
      <c r="O157" s="119">
        <v>0.45698514751942521</v>
      </c>
      <c r="P157" s="119">
        <v>0.36007480137229364</v>
      </c>
      <c r="Q157" s="97">
        <v>14.311532861529647</v>
      </c>
      <c r="R157" s="184">
        <v>3119936090662.3936</v>
      </c>
      <c r="S157" s="199">
        <v>3235.4747215148723</v>
      </c>
      <c r="T157" s="191">
        <v>4.9514631691305031E-2</v>
      </c>
      <c r="U157" s="198">
        <v>2.0000000000000001E-4</v>
      </c>
    </row>
    <row r="158" spans="1:21" x14ac:dyDescent="0.2">
      <c r="A158">
        <f t="shared" si="2"/>
        <v>154</v>
      </c>
      <c r="B158" s="119">
        <v>0.59570132063822567</v>
      </c>
      <c r="C158" s="97">
        <v>12419.637961687218</v>
      </c>
      <c r="D158" s="96">
        <v>0.88289184684174382</v>
      </c>
      <c r="E158" s="98">
        <v>0</v>
      </c>
      <c r="F158" s="119">
        <v>0.5149373245375749</v>
      </c>
      <c r="G158" s="179">
        <v>1</v>
      </c>
      <c r="H158" s="97">
        <v>5645062.6462058658</v>
      </c>
      <c r="I158" s="174">
        <v>244513203585.54276</v>
      </c>
      <c r="J158" s="186">
        <v>0.45412932503332737</v>
      </c>
      <c r="K158" s="189">
        <v>6626970303.8236732</v>
      </c>
      <c r="L158" s="185">
        <v>0</v>
      </c>
      <c r="M158" s="185">
        <v>274082782848.62482</v>
      </c>
      <c r="N158" s="174">
        <v>525222956737.99127</v>
      </c>
      <c r="O158" s="119">
        <v>0.62888881406932351</v>
      </c>
      <c r="P158" s="119">
        <v>0.42538632242760871</v>
      </c>
      <c r="Q158" s="97">
        <v>16.78409169535254</v>
      </c>
      <c r="R158" s="184">
        <v>4026724136165.4634</v>
      </c>
      <c r="S158" s="199">
        <v>4182.2929345226994</v>
      </c>
      <c r="T158" s="191">
        <v>4.4255090168013017E-2</v>
      </c>
      <c r="U158" s="198">
        <v>2.0000000000000001E-4</v>
      </c>
    </row>
    <row r="159" spans="1:21" x14ac:dyDescent="0.2">
      <c r="A159">
        <f t="shared" si="2"/>
        <v>155</v>
      </c>
      <c r="B159" s="119">
        <v>0.49761574154586202</v>
      </c>
      <c r="C159" s="97">
        <v>8148.6855220497482</v>
      </c>
      <c r="D159" s="96">
        <v>0.83232989762678267</v>
      </c>
      <c r="E159" s="98">
        <v>0</v>
      </c>
      <c r="F159" s="119">
        <v>0</v>
      </c>
      <c r="G159" s="179">
        <v>0</v>
      </c>
      <c r="H159" s="97">
        <v>8562831.8871209603</v>
      </c>
      <c r="I159" s="174">
        <v>342022904909.65234</v>
      </c>
      <c r="J159" s="186">
        <v>0.49761574154586197</v>
      </c>
      <c r="K159" s="189">
        <v>7242549504.6080694</v>
      </c>
      <c r="L159" s="185">
        <v>0</v>
      </c>
      <c r="M159" s="185">
        <v>0</v>
      </c>
      <c r="N159" s="174">
        <v>349265454414.26044</v>
      </c>
      <c r="O159" s="119">
        <v>0.48729692358986831</v>
      </c>
      <c r="P159" s="119">
        <v>0.3803894908911733</v>
      </c>
      <c r="Q159" s="97">
        <v>12.915126484626827</v>
      </c>
      <c r="R159" s="184">
        <v>1924224254221.1257</v>
      </c>
      <c r="S159" s="199">
        <v>1997.5208905980517</v>
      </c>
      <c r="T159" s="191">
        <v>5.5386267125280407E-2</v>
      </c>
      <c r="U159" s="198">
        <v>2.0000000000000001E-4</v>
      </c>
    </row>
    <row r="160" spans="1:21" x14ac:dyDescent="0.2">
      <c r="A160">
        <f t="shared" si="2"/>
        <v>156</v>
      </c>
      <c r="B160" s="119">
        <v>0.53590803447313751</v>
      </c>
      <c r="C160" s="97">
        <v>10972.314527841647</v>
      </c>
      <c r="D160" s="96">
        <v>0.66213032432024932</v>
      </c>
      <c r="E160" s="98">
        <v>0.22445863839771779</v>
      </c>
      <c r="F160" s="119">
        <v>0.57192902198005946</v>
      </c>
      <c r="G160" s="179">
        <v>1</v>
      </c>
      <c r="H160" s="97">
        <v>5782428.4277065424</v>
      </c>
      <c r="I160" s="174">
        <v>218274171897.19318</v>
      </c>
      <c r="J160" s="186">
        <v>0.41518501944628461</v>
      </c>
      <c r="K160" s="189">
        <v>4223592547.968442</v>
      </c>
      <c r="L160" s="185">
        <v>0</v>
      </c>
      <c r="M160" s="185">
        <v>295226653535.84229</v>
      </c>
      <c r="N160" s="174">
        <v>517724417981.00391</v>
      </c>
      <c r="O160" s="119">
        <v>0.63123445173185289</v>
      </c>
      <c r="P160" s="119">
        <v>0.4327330136957272</v>
      </c>
      <c r="Q160" s="97">
        <v>17.316539937613125</v>
      </c>
      <c r="R160" s="184">
        <v>4174602530822.062</v>
      </c>
      <c r="S160" s="199">
        <v>4330.6374131318798</v>
      </c>
      <c r="T160" s="191">
        <v>4.2458230719799137E-2</v>
      </c>
      <c r="U160" s="198">
        <v>2.0000000000000001E-4</v>
      </c>
    </row>
    <row r="161" spans="1:21" x14ac:dyDescent="0.2">
      <c r="A161">
        <f t="shared" si="2"/>
        <v>157</v>
      </c>
      <c r="B161" s="119">
        <v>0.53598969417741316</v>
      </c>
      <c r="C161" s="97">
        <v>4394.6845811358471</v>
      </c>
      <c r="D161" s="96">
        <v>0.90255487231972986</v>
      </c>
      <c r="E161" s="98">
        <v>0</v>
      </c>
      <c r="F161" s="119">
        <v>0.49388952045975903</v>
      </c>
      <c r="G161" s="179">
        <v>1</v>
      </c>
      <c r="H161" s="97">
        <v>12278761.994367462</v>
      </c>
      <c r="I161" s="174">
        <v>453880528328.51599</v>
      </c>
      <c r="J161" s="186">
        <v>0.4548330331870214</v>
      </c>
      <c r="K161" s="189">
        <v>4495170618.9293242</v>
      </c>
      <c r="L161" s="185">
        <v>0</v>
      </c>
      <c r="M161" s="185">
        <v>422285538989.57849</v>
      </c>
      <c r="N161" s="174">
        <v>880661237937.0238</v>
      </c>
      <c r="O161" s="119">
        <v>0.61802230545631243</v>
      </c>
      <c r="P161" s="119">
        <v>0.42299879321352712</v>
      </c>
      <c r="Q161" s="97">
        <v>16.608702775046098</v>
      </c>
      <c r="R161" s="184">
        <v>6709998723313.8037</v>
      </c>
      <c r="S161" s="199">
        <v>6969.392532421849</v>
      </c>
      <c r="T161" s="191">
        <v>4.4230986773314253E-2</v>
      </c>
      <c r="U161" s="198">
        <v>2.0000000000000001E-4</v>
      </c>
    </row>
    <row r="162" spans="1:21" x14ac:dyDescent="0.2">
      <c r="A162">
        <f t="shared" si="2"/>
        <v>158</v>
      </c>
      <c r="B162" s="119">
        <v>0.67297541472083799</v>
      </c>
      <c r="C162" s="97">
        <v>4000</v>
      </c>
      <c r="D162" s="96">
        <v>0.76326204048546842</v>
      </c>
      <c r="E162" s="98">
        <v>0.7</v>
      </c>
      <c r="F162" s="119">
        <v>0</v>
      </c>
      <c r="G162" s="179">
        <v>0</v>
      </c>
      <c r="H162" s="97">
        <v>8570112.8341078162</v>
      </c>
      <c r="I162" s="174">
        <v>302307447377.89557</v>
      </c>
      <c r="J162" s="186">
        <v>0.39521715038371807</v>
      </c>
      <c r="K162" s="189">
        <v>47270731600.07901</v>
      </c>
      <c r="L162" s="185">
        <v>84472003609.785858</v>
      </c>
      <c r="M162" s="185">
        <v>0</v>
      </c>
      <c r="N162" s="174">
        <v>434050182587.76038</v>
      </c>
      <c r="O162" s="119">
        <v>0.43095176153387726</v>
      </c>
      <c r="P162" s="119">
        <v>0.29743663108216273</v>
      </c>
      <c r="Q162" s="97">
        <v>13.95327550636984</v>
      </c>
      <c r="R162" s="184">
        <v>2036265618934.4805</v>
      </c>
      <c r="S162" s="199">
        <v>2112.5631179178004</v>
      </c>
      <c r="T162" s="191">
        <v>5.0683309438169455E-2</v>
      </c>
      <c r="U162" s="198">
        <v>2.0000000000000001E-4</v>
      </c>
    </row>
    <row r="163" spans="1:21" x14ac:dyDescent="0.2">
      <c r="A163">
        <f t="shared" si="2"/>
        <v>159</v>
      </c>
      <c r="B163" s="119">
        <v>0.47733147174796431</v>
      </c>
      <c r="C163" s="97">
        <v>4366.8581300958749</v>
      </c>
      <c r="D163" s="96">
        <v>0.57222704856832696</v>
      </c>
      <c r="E163" s="98">
        <v>0</v>
      </c>
      <c r="F163" s="119">
        <v>0</v>
      </c>
      <c r="G163" s="179">
        <v>0</v>
      </c>
      <c r="H163" s="97">
        <v>5658531.1928002583</v>
      </c>
      <c r="I163" s="174">
        <v>274870593193.62924</v>
      </c>
      <c r="J163" s="186">
        <v>0.47733147174796431</v>
      </c>
      <c r="K163" s="189">
        <v>8528484588.6565084</v>
      </c>
      <c r="L163" s="185">
        <v>0</v>
      </c>
      <c r="M163" s="185">
        <v>0</v>
      </c>
      <c r="N163" s="174">
        <v>283399077782.28577</v>
      </c>
      <c r="O163" s="119">
        <v>0.46296687277911858</v>
      </c>
      <c r="P163" s="119">
        <v>0.34504079492289141</v>
      </c>
      <c r="Q163" s="97">
        <v>12.865391862293711</v>
      </c>
      <c r="R163" s="184">
        <v>1458917696079.7637</v>
      </c>
      <c r="S163" s="199">
        <v>1514.6274206763344</v>
      </c>
      <c r="T163" s="191">
        <v>5.3433594122757284E-2</v>
      </c>
      <c r="U163" s="198">
        <v>2.0000000000000001E-4</v>
      </c>
    </row>
    <row r="164" spans="1:21" x14ac:dyDescent="0.2">
      <c r="A164">
        <f t="shared" si="2"/>
        <v>160</v>
      </c>
      <c r="B164" s="119">
        <v>0.57381694831514929</v>
      </c>
      <c r="C164" s="97">
        <v>12578.318243911017</v>
      </c>
      <c r="D164" s="96">
        <v>0.78299612535291818</v>
      </c>
      <c r="E164" s="98">
        <v>0</v>
      </c>
      <c r="F164" s="119">
        <v>0</v>
      </c>
      <c r="G164" s="179">
        <v>0</v>
      </c>
      <c r="H164" s="97">
        <v>5317971.7143479986</v>
      </c>
      <c r="I164" s="174">
        <v>191942414178.60895</v>
      </c>
      <c r="J164" s="186">
        <v>0.31472811706719961</v>
      </c>
      <c r="K164" s="189">
        <v>2959911005.9092712</v>
      </c>
      <c r="L164" s="185">
        <v>0</v>
      </c>
      <c r="M164" s="185">
        <v>0</v>
      </c>
      <c r="N164" s="174">
        <v>194902325184.51822</v>
      </c>
      <c r="O164" s="119">
        <v>0.30994845516889041</v>
      </c>
      <c r="P164" s="119">
        <v>0.19178676713120096</v>
      </c>
      <c r="Q164" s="97">
        <v>12.927617539696628</v>
      </c>
      <c r="R164" s="184">
        <v>532315501175.21002</v>
      </c>
      <c r="S164" s="199">
        <v>552.68547494467907</v>
      </c>
      <c r="T164" s="191">
        <v>5.4116776314679781E-2</v>
      </c>
      <c r="U164" s="198">
        <v>2.0000000000000001E-4</v>
      </c>
    </row>
    <row r="165" spans="1:21" x14ac:dyDescent="0.2">
      <c r="A165">
        <f t="shared" si="2"/>
        <v>161</v>
      </c>
      <c r="B165" s="119">
        <v>0.41986701002351412</v>
      </c>
      <c r="C165" s="97">
        <v>12497.958943048197</v>
      </c>
      <c r="D165" s="96">
        <v>1.5063618257352522</v>
      </c>
      <c r="E165" s="98">
        <v>0</v>
      </c>
      <c r="F165" s="119">
        <v>0.54471984283689678</v>
      </c>
      <c r="G165" s="179">
        <v>1</v>
      </c>
      <c r="H165" s="97">
        <v>12701856.832292443</v>
      </c>
      <c r="I165" s="174">
        <v>456387120569.75208</v>
      </c>
      <c r="J165" s="186">
        <v>0.41986701002351412</v>
      </c>
      <c r="K165" s="189">
        <v>11505124860.598497</v>
      </c>
      <c r="L165" s="185">
        <v>0</v>
      </c>
      <c r="M165" s="185">
        <v>407206148261.95471</v>
      </c>
      <c r="N165" s="174">
        <v>875098393692.3053</v>
      </c>
      <c r="O165" s="119">
        <v>0.59123273230272411</v>
      </c>
      <c r="P165" s="119">
        <v>0.3932333575703667</v>
      </c>
      <c r="Q165" s="97">
        <v>16.49683855951757</v>
      </c>
      <c r="R165" s="184">
        <v>6005122948191.0312</v>
      </c>
      <c r="S165" s="199">
        <v>6234.175722265516</v>
      </c>
      <c r="T165" s="191">
        <v>4.5949443481957841E-2</v>
      </c>
      <c r="U165" s="198">
        <v>2.0000000000000001E-4</v>
      </c>
    </row>
    <row r="166" spans="1:21" x14ac:dyDescent="0.2">
      <c r="A166">
        <f t="shared" si="2"/>
        <v>162</v>
      </c>
      <c r="B166" s="119">
        <v>0.45117426309509934</v>
      </c>
      <c r="C166" s="97">
        <v>4577.7700958646665</v>
      </c>
      <c r="D166" s="96">
        <v>1.0003526521040929</v>
      </c>
      <c r="E166" s="98">
        <v>0.30585972806022393</v>
      </c>
      <c r="F166" s="119">
        <v>0</v>
      </c>
      <c r="G166" s="179">
        <v>0</v>
      </c>
      <c r="H166" s="97">
        <v>12975644.520128883</v>
      </c>
      <c r="I166" s="174">
        <v>336598479766.43219</v>
      </c>
      <c r="J166" s="186">
        <v>0.24293740532286034</v>
      </c>
      <c r="K166" s="189">
        <v>31324761818.186298</v>
      </c>
      <c r="L166" s="185">
        <v>103589000660.94539</v>
      </c>
      <c r="M166" s="185">
        <v>0</v>
      </c>
      <c r="N166" s="174">
        <v>471512242245.56384</v>
      </c>
      <c r="O166" s="119">
        <v>0.34918194500045702</v>
      </c>
      <c r="P166" s="119">
        <v>0.20884064528531229</v>
      </c>
      <c r="Q166" s="97">
        <v>14.93020153408207</v>
      </c>
      <c r="R166" s="184">
        <v>1649060475110.0386</v>
      </c>
      <c r="S166" s="199">
        <v>1710.6529214600641</v>
      </c>
      <c r="T166" s="191">
        <v>4.8006592705617107E-2</v>
      </c>
      <c r="U166" s="198">
        <v>2.0000000000000001E-4</v>
      </c>
    </row>
    <row r="167" spans="1:21" x14ac:dyDescent="0.2">
      <c r="A167">
        <f t="shared" si="2"/>
        <v>163</v>
      </c>
      <c r="B167" s="119">
        <v>0.44997474098305273</v>
      </c>
      <c r="C167" s="97">
        <v>9118.6200902987839</v>
      </c>
      <c r="D167" s="96">
        <v>0.9537745298314193</v>
      </c>
      <c r="E167" s="98">
        <v>0.23270265487332259</v>
      </c>
      <c r="F167" s="119">
        <v>0.59451423981633833</v>
      </c>
      <c r="G167" s="179">
        <v>1</v>
      </c>
      <c r="H167" s="97">
        <v>8400773.0474022795</v>
      </c>
      <c r="I167" s="174">
        <v>300599980075.57092</v>
      </c>
      <c r="J167" s="186">
        <v>0.44997474098305279</v>
      </c>
      <c r="K167" s="189">
        <v>2172473044.7798657</v>
      </c>
      <c r="L167" s="185">
        <v>0</v>
      </c>
      <c r="M167" s="185">
        <v>368866042820.62592</v>
      </c>
      <c r="N167" s="174">
        <v>671638495940.97668</v>
      </c>
      <c r="O167" s="119">
        <v>0.64075426740925823</v>
      </c>
      <c r="P167" s="119">
        <v>0.45526703967009935</v>
      </c>
      <c r="Q167" s="97">
        <v>16.939124850110627</v>
      </c>
      <c r="R167" s="184">
        <v>5562314487991.2383</v>
      </c>
      <c r="S167" s="199">
        <v>5772.4042488170753</v>
      </c>
      <c r="T167" s="191">
        <v>4.3897435736312738E-2</v>
      </c>
      <c r="U167" s="198">
        <v>2.0000000000000001E-4</v>
      </c>
    </row>
    <row r="168" spans="1:21" x14ac:dyDescent="0.2">
      <c r="A168">
        <f t="shared" si="2"/>
        <v>164</v>
      </c>
      <c r="B168" s="119">
        <v>0.56041290830732982</v>
      </c>
      <c r="C168" s="97">
        <v>8099.0992352444309</v>
      </c>
      <c r="D168" s="96">
        <v>0.74220285915894557</v>
      </c>
      <c r="E168" s="98">
        <v>0.503919498668431</v>
      </c>
      <c r="F168" s="119">
        <v>0</v>
      </c>
      <c r="G168" s="179">
        <v>0</v>
      </c>
      <c r="H168" s="97">
        <v>6328642.4035610361</v>
      </c>
      <c r="I168" s="174">
        <v>229568197379.77536</v>
      </c>
      <c r="J168" s="186">
        <v>0.41292674036082977</v>
      </c>
      <c r="K168" s="189">
        <v>10868900162.968815</v>
      </c>
      <c r="L168" s="185">
        <v>28616246880.104248</v>
      </c>
      <c r="M168" s="185">
        <v>0</v>
      </c>
      <c r="N168" s="174">
        <v>269053344422.84842</v>
      </c>
      <c r="O168" s="119">
        <v>0.43741454019491977</v>
      </c>
      <c r="P168" s="119">
        <v>0.31728533867969022</v>
      </c>
      <c r="Q168" s="97">
        <v>13.703038565885437</v>
      </c>
      <c r="R168" s="184">
        <v>1317493488048.8323</v>
      </c>
      <c r="S168" s="199">
        <v>1367.3179636949183</v>
      </c>
      <c r="T168" s="191">
        <v>5.1427251776963855E-2</v>
      </c>
      <c r="U168" s="198">
        <v>2.0000000000000001E-4</v>
      </c>
    </row>
    <row r="169" spans="1:21" x14ac:dyDescent="0.2">
      <c r="A169">
        <f t="shared" si="2"/>
        <v>165</v>
      </c>
      <c r="B169" s="119">
        <v>0.41450360979840151</v>
      </c>
      <c r="C169" s="97">
        <v>13745.790623985755</v>
      </c>
      <c r="D169" s="96">
        <v>0.72619627814185228</v>
      </c>
      <c r="E169" s="98">
        <v>0</v>
      </c>
      <c r="F169" s="119">
        <v>0.49655531924466251</v>
      </c>
      <c r="G169" s="179">
        <v>1</v>
      </c>
      <c r="H169" s="97">
        <v>4430917.8462079531</v>
      </c>
      <c r="I169" s="174">
        <v>178762266739.83383</v>
      </c>
      <c r="J169" s="186">
        <v>0.35921571401225583</v>
      </c>
      <c r="K169" s="189">
        <v>4443572133.6279755</v>
      </c>
      <c r="L169" s="185">
        <v>0</v>
      </c>
      <c r="M169" s="185">
        <v>226804789867.83789</v>
      </c>
      <c r="N169" s="174">
        <v>410010628741.29974</v>
      </c>
      <c r="O169" s="119">
        <v>0.59915043649921929</v>
      </c>
      <c r="P169" s="119">
        <v>0.47011309175693367</v>
      </c>
      <c r="Q169" s="97">
        <v>17.58884780043131</v>
      </c>
      <c r="R169" s="184">
        <v>3639614958922.105</v>
      </c>
      <c r="S169" s="199">
        <v>3780.2952377071197</v>
      </c>
      <c r="T169" s="191">
        <v>4.241309115449178E-2</v>
      </c>
      <c r="U169" s="198">
        <v>2.0000000000000001E-4</v>
      </c>
    </row>
    <row r="170" spans="1:21" x14ac:dyDescent="0.2">
      <c r="A170">
        <f t="shared" si="2"/>
        <v>166</v>
      </c>
      <c r="B170" s="119">
        <v>0.29477336935171011</v>
      </c>
      <c r="C170" s="97">
        <v>6919.336687117463</v>
      </c>
      <c r="D170" s="96">
        <v>1.0865096581395104</v>
      </c>
      <c r="E170" s="98">
        <v>0.43399730176809059</v>
      </c>
      <c r="F170" s="119">
        <v>0</v>
      </c>
      <c r="G170" s="179">
        <v>0</v>
      </c>
      <c r="H170" s="97">
        <v>16438551.523710944</v>
      </c>
      <c r="I170" s="174">
        <v>433758621396.81915</v>
      </c>
      <c r="J170" s="186">
        <v>0.2766609275573424</v>
      </c>
      <c r="K170" s="189">
        <v>62658810364.066109</v>
      </c>
      <c r="L170" s="185">
        <v>167647435325.90854</v>
      </c>
      <c r="M170" s="185">
        <v>0</v>
      </c>
      <c r="N170" s="174">
        <v>664064867086.79382</v>
      </c>
      <c r="O170" s="119">
        <v>0.38267648747505711</v>
      </c>
      <c r="P170" s="119">
        <v>0.27838473928225754</v>
      </c>
      <c r="Q170" s="97">
        <v>15.822169684453282</v>
      </c>
      <c r="R170" s="184">
        <v>3108256030993.1362</v>
      </c>
      <c r="S170" s="199">
        <v>3226.2436247443443</v>
      </c>
      <c r="T170" s="191">
        <v>4.6592962116481097E-2</v>
      </c>
      <c r="U170" s="198">
        <v>2.0000000000000001E-4</v>
      </c>
    </row>
    <row r="171" spans="1:21" x14ac:dyDescent="0.2">
      <c r="A171">
        <f t="shared" si="2"/>
        <v>167</v>
      </c>
      <c r="B171" s="119">
        <v>0.48671808785610127</v>
      </c>
      <c r="C171" s="97">
        <v>8333.2111897342274</v>
      </c>
      <c r="D171" s="96">
        <v>0.53477008860697395</v>
      </c>
      <c r="E171" s="98">
        <v>0</v>
      </c>
      <c r="F171" s="119">
        <v>0</v>
      </c>
      <c r="G171" s="179">
        <v>0</v>
      </c>
      <c r="H171" s="97">
        <v>6308819.933889241</v>
      </c>
      <c r="I171" s="174">
        <v>213183138269.60291</v>
      </c>
      <c r="J171" s="186">
        <v>0.3314775800219405</v>
      </c>
      <c r="K171" s="189">
        <v>3750716056.7544312</v>
      </c>
      <c r="L171" s="185">
        <v>0</v>
      </c>
      <c r="M171" s="185">
        <v>0</v>
      </c>
      <c r="N171" s="174">
        <v>216933854326.35733</v>
      </c>
      <c r="O171" s="119">
        <v>0.32574644005900971</v>
      </c>
      <c r="P171" s="119">
        <v>0.21947769016786317</v>
      </c>
      <c r="Q171" s="97">
        <v>12.923031235281149</v>
      </c>
      <c r="R171" s="184">
        <v>693457027432.01172</v>
      </c>
      <c r="S171" s="199">
        <v>719.97285126981001</v>
      </c>
      <c r="T171" s="191">
        <v>5.3808411169458115E-2</v>
      </c>
      <c r="U171" s="198">
        <v>2.0000000000000001E-4</v>
      </c>
    </row>
    <row r="172" spans="1:21" x14ac:dyDescent="0.2">
      <c r="A172">
        <f t="shared" si="2"/>
        <v>168</v>
      </c>
      <c r="B172" s="119">
        <v>0.57169063768523443</v>
      </c>
      <c r="C172" s="97">
        <v>8404.4588618962462</v>
      </c>
      <c r="D172" s="96">
        <v>0.22896631114309163</v>
      </c>
      <c r="E172" s="98">
        <v>0</v>
      </c>
      <c r="F172" s="119">
        <v>0</v>
      </c>
      <c r="G172" s="179">
        <v>0</v>
      </c>
      <c r="H172" s="97">
        <v>2057770.1276547152</v>
      </c>
      <c r="I172" s="174">
        <v>110661317365.34529</v>
      </c>
      <c r="J172" s="186">
        <v>0.51096128799288831</v>
      </c>
      <c r="K172" s="189">
        <v>4139487592.0686378</v>
      </c>
      <c r="L172" s="185">
        <v>0</v>
      </c>
      <c r="M172" s="185">
        <v>0</v>
      </c>
      <c r="N172" s="174">
        <v>114800804957.41393</v>
      </c>
      <c r="O172" s="119">
        <v>0.49253704512753049</v>
      </c>
      <c r="P172" s="119">
        <v>0.38262821188782314</v>
      </c>
      <c r="Q172" s="97">
        <v>12.910866192724972</v>
      </c>
      <c r="R172" s="184">
        <v>680336539460.85559</v>
      </c>
      <c r="S172" s="199">
        <v>706.90718813797218</v>
      </c>
      <c r="T172" s="191">
        <v>5.1561104372074312E-2</v>
      </c>
      <c r="U172" s="198">
        <v>2.0000000000000001E-4</v>
      </c>
    </row>
    <row r="173" spans="1:21" x14ac:dyDescent="0.2">
      <c r="A173">
        <f t="shared" si="2"/>
        <v>169</v>
      </c>
      <c r="B173" s="119">
        <v>0.32044545156245891</v>
      </c>
      <c r="C173" s="97">
        <v>7630.6787501520694</v>
      </c>
      <c r="D173" s="96">
        <v>0.33324141942940777</v>
      </c>
      <c r="E173" s="98">
        <v>0</v>
      </c>
      <c r="F173" s="119">
        <v>0.25978652935767788</v>
      </c>
      <c r="G173" s="179">
        <v>1</v>
      </c>
      <c r="H173" s="97">
        <v>4923616.7860912895</v>
      </c>
      <c r="I173" s="174">
        <v>171887208214.92886</v>
      </c>
      <c r="J173" s="186">
        <v>0.32044545156245885</v>
      </c>
      <c r="K173" s="189">
        <v>3362841039.5731678</v>
      </c>
      <c r="L173" s="185">
        <v>0</v>
      </c>
      <c r="M173" s="185">
        <v>213205292238.29956</v>
      </c>
      <c r="N173" s="174">
        <v>388455341492.80157</v>
      </c>
      <c r="O173" s="119">
        <v>0.58087683124075229</v>
      </c>
      <c r="P173" s="119">
        <v>0.45775721440981965</v>
      </c>
      <c r="Q173" s="97">
        <v>17.763359280356561</v>
      </c>
      <c r="R173" s="184">
        <v>3418524832888.9688</v>
      </c>
      <c r="S173" s="199">
        <v>3551.1377264771318</v>
      </c>
      <c r="T173" s="191">
        <v>4.1521996876585282E-2</v>
      </c>
      <c r="U173" s="198">
        <v>2.0000000000000001E-4</v>
      </c>
    </row>
    <row r="174" spans="1:21" x14ac:dyDescent="0.2">
      <c r="A174">
        <f t="shared" si="2"/>
        <v>170</v>
      </c>
      <c r="B174" s="119">
        <v>0.54169842763802567</v>
      </c>
      <c r="C174" s="97">
        <v>4487.491744231851</v>
      </c>
      <c r="D174" s="96">
        <v>0.57430878991527234</v>
      </c>
      <c r="E174" s="98">
        <v>0.7</v>
      </c>
      <c r="F174" s="119">
        <v>0</v>
      </c>
      <c r="G174" s="179">
        <v>0</v>
      </c>
      <c r="H174" s="97">
        <v>7982912.3157843361</v>
      </c>
      <c r="I174" s="174">
        <v>307708271123.55902</v>
      </c>
      <c r="J174" s="186">
        <v>0.46167149258565088</v>
      </c>
      <c r="K174" s="189">
        <v>45043296772.969963</v>
      </c>
      <c r="L174" s="185">
        <v>57838112221.944702</v>
      </c>
      <c r="M174" s="185">
        <v>0</v>
      </c>
      <c r="N174" s="174">
        <v>410589680118.47369</v>
      </c>
      <c r="O174" s="119">
        <v>0.45868329309635225</v>
      </c>
      <c r="P174" s="119">
        <v>0.35257364304073019</v>
      </c>
      <c r="Q174" s="97">
        <v>13.45368912727632</v>
      </c>
      <c r="R174" s="184">
        <v>2228827895889.5742</v>
      </c>
      <c r="S174" s="199">
        <v>2315.1486279197652</v>
      </c>
      <c r="T174" s="191">
        <v>5.177375049922088E-2</v>
      </c>
      <c r="U174" s="198">
        <v>2.0000000000000001E-4</v>
      </c>
    </row>
    <row r="175" spans="1:21" x14ac:dyDescent="0.2">
      <c r="A175">
        <f t="shared" si="2"/>
        <v>171</v>
      </c>
      <c r="B175" s="119">
        <v>0.49422342032261224</v>
      </c>
      <c r="C175" s="97">
        <v>9130.2735771694715</v>
      </c>
      <c r="D175" s="96">
        <v>0.68238049671283363</v>
      </c>
      <c r="E175" s="98">
        <v>0</v>
      </c>
      <c r="F175" s="119">
        <v>0</v>
      </c>
      <c r="G175" s="179">
        <v>0</v>
      </c>
      <c r="H175" s="97">
        <v>6140245.9049418718</v>
      </c>
      <c r="I175" s="174">
        <v>247570394663.85703</v>
      </c>
      <c r="J175" s="186">
        <v>0.33663696342474392</v>
      </c>
      <c r="K175" s="189">
        <v>7059380980.6595926</v>
      </c>
      <c r="L175" s="185">
        <v>0</v>
      </c>
      <c r="M175" s="185">
        <v>0</v>
      </c>
      <c r="N175" s="174">
        <v>254629775644.51663</v>
      </c>
      <c r="O175" s="119">
        <v>0.32730400709246743</v>
      </c>
      <c r="P175" s="119">
        <v>0.19865498402521486</v>
      </c>
      <c r="Q175" s="97">
        <v>12.861671893433947</v>
      </c>
      <c r="R175" s="184">
        <v>741991357662.29297</v>
      </c>
      <c r="S175" s="199">
        <v>770.50440370330716</v>
      </c>
      <c r="T175" s="191">
        <v>5.2361317577111453E-2</v>
      </c>
      <c r="U175" s="198">
        <v>2.0000000000000001E-4</v>
      </c>
    </row>
    <row r="176" spans="1:21" x14ac:dyDescent="0.2">
      <c r="A176">
        <f t="shared" si="2"/>
        <v>172</v>
      </c>
      <c r="B176" s="119">
        <v>0.48370840462040732</v>
      </c>
      <c r="C176" s="97">
        <v>9970.440268707931</v>
      </c>
      <c r="D176" s="96">
        <v>0.92791337283556585</v>
      </c>
      <c r="E176" s="98">
        <v>0.19307267165480585</v>
      </c>
      <c r="F176" s="119">
        <v>0</v>
      </c>
      <c r="G176" s="179">
        <v>0</v>
      </c>
      <c r="H176" s="97">
        <v>10943430.927815948</v>
      </c>
      <c r="I176" s="174">
        <v>388115332062.20447</v>
      </c>
      <c r="J176" s="186">
        <v>0.39922715276325493</v>
      </c>
      <c r="K176" s="189">
        <v>21603309198.069904</v>
      </c>
      <c r="L176" s="185">
        <v>49639456510.089462</v>
      </c>
      <c r="M176" s="185">
        <v>0</v>
      </c>
      <c r="N176" s="174">
        <v>459358097770.36383</v>
      </c>
      <c r="O176" s="119">
        <v>0.42376034104081772</v>
      </c>
      <c r="P176" s="119">
        <v>0.30080377436611838</v>
      </c>
      <c r="Q176" s="97">
        <v>13.690063134634297</v>
      </c>
      <c r="R176" s="184">
        <v>2071259979189.6997</v>
      </c>
      <c r="S176" s="199">
        <v>2151.66388093859</v>
      </c>
      <c r="T176" s="191">
        <v>5.3104209090980847E-2</v>
      </c>
      <c r="U176" s="198">
        <v>2.0000000000000001E-4</v>
      </c>
    </row>
    <row r="177" spans="1:21" x14ac:dyDescent="0.2">
      <c r="A177">
        <f t="shared" si="2"/>
        <v>173</v>
      </c>
      <c r="B177" s="119">
        <v>0.45330284252240483</v>
      </c>
      <c r="C177" s="97">
        <v>11781.21516035174</v>
      </c>
      <c r="D177" s="96">
        <v>0.63945919067905366</v>
      </c>
      <c r="E177" s="98">
        <v>0</v>
      </c>
      <c r="F177" s="119">
        <v>0.44583369337649809</v>
      </c>
      <c r="G177" s="179">
        <v>1</v>
      </c>
      <c r="H177" s="97">
        <v>6270029.3516853917</v>
      </c>
      <c r="I177" s="174">
        <v>219493350153.04886</v>
      </c>
      <c r="J177" s="186">
        <v>0.34109121005936827</v>
      </c>
      <c r="K177" s="189">
        <v>8042944505.8483124</v>
      </c>
      <c r="L177" s="185">
        <v>0</v>
      </c>
      <c r="M177" s="185">
        <v>268680519597.20062</v>
      </c>
      <c r="N177" s="174">
        <v>496216814256.09784</v>
      </c>
      <c r="O177" s="119">
        <v>0.58404241806259416</v>
      </c>
      <c r="P177" s="119">
        <v>0.36256161148871402</v>
      </c>
      <c r="Q177" s="97">
        <v>17.305150681386657</v>
      </c>
      <c r="R177" s="184">
        <v>3336662709223.377</v>
      </c>
      <c r="S177" s="199">
        <v>3464.2013368200605</v>
      </c>
      <c r="T177" s="191">
        <v>4.284579666151446E-2</v>
      </c>
      <c r="U177" s="198">
        <v>2.0000000000000001E-4</v>
      </c>
    </row>
    <row r="178" spans="1:21" x14ac:dyDescent="0.2">
      <c r="A178">
        <f t="shared" si="2"/>
        <v>174</v>
      </c>
      <c r="B178" s="119">
        <v>0.60078787630054198</v>
      </c>
      <c r="C178" s="97">
        <v>6016.4309185248021</v>
      </c>
      <c r="D178" s="96">
        <v>0.7224660182476601</v>
      </c>
      <c r="E178" s="98">
        <v>0.12390019789716841</v>
      </c>
      <c r="F178" s="119">
        <v>0.44417531305466523</v>
      </c>
      <c r="G178" s="179">
        <v>1</v>
      </c>
      <c r="H178" s="97">
        <v>5877153.0785664367</v>
      </c>
      <c r="I178" s="174">
        <v>201118905288.45529</v>
      </c>
      <c r="J178" s="186">
        <v>0.38194229700667603</v>
      </c>
      <c r="K178" s="189">
        <v>6535886141.714426</v>
      </c>
      <c r="L178" s="185">
        <v>0</v>
      </c>
      <c r="M178" s="185">
        <v>238182548605.82837</v>
      </c>
      <c r="N178" s="174">
        <v>445837340035.99811</v>
      </c>
      <c r="O178" s="119">
        <v>0.59968475390692033</v>
      </c>
      <c r="P178" s="119">
        <v>0.48081600249674833</v>
      </c>
      <c r="Q178" s="97">
        <v>17.469176360321367</v>
      </c>
      <c r="R178" s="184">
        <v>4049846647922.4736</v>
      </c>
      <c r="S178" s="199">
        <v>4204.666927605921</v>
      </c>
      <c r="T178" s="191">
        <v>4.241468312634087E-2</v>
      </c>
      <c r="U178" s="198">
        <v>2.0000000000000001E-4</v>
      </c>
    </row>
    <row r="179" spans="1:21" x14ac:dyDescent="0.2">
      <c r="A179">
        <f t="shared" si="2"/>
        <v>175</v>
      </c>
      <c r="B179" s="119">
        <v>0.48057247744653331</v>
      </c>
      <c r="C179" s="97">
        <v>5441.5446006493912</v>
      </c>
      <c r="D179" s="96">
        <v>0.8037878277702829</v>
      </c>
      <c r="E179" s="98">
        <v>0</v>
      </c>
      <c r="F179" s="119">
        <v>0.58113730286882936</v>
      </c>
      <c r="G179" s="179">
        <v>1</v>
      </c>
      <c r="H179" s="97">
        <v>13790603.760418138</v>
      </c>
      <c r="I179" s="174">
        <v>505432243147.71497</v>
      </c>
      <c r="J179" s="186">
        <v>0.45153701609492358</v>
      </c>
      <c r="K179" s="189">
        <v>16277991127.80332</v>
      </c>
      <c r="L179" s="185">
        <v>0</v>
      </c>
      <c r="M179" s="185">
        <v>440675808879.34845</v>
      </c>
      <c r="N179" s="174">
        <v>962386043154.86682</v>
      </c>
      <c r="O179" s="119">
        <v>0.60346055321908476</v>
      </c>
      <c r="P179" s="119">
        <v>0.44675900217421249</v>
      </c>
      <c r="Q179" s="97">
        <v>16.380764783435822</v>
      </c>
      <c r="R179" s="184">
        <v>7653517440448.4551</v>
      </c>
      <c r="S179" s="199">
        <v>7939.914388162184</v>
      </c>
      <c r="T179" s="191">
        <v>4.4818547842235303E-2</v>
      </c>
      <c r="U179" s="198">
        <v>2.0000000000000001E-4</v>
      </c>
    </row>
    <row r="180" spans="1:21" x14ac:dyDescent="0.2">
      <c r="A180">
        <f t="shared" si="2"/>
        <v>176</v>
      </c>
      <c r="B180" s="119">
        <v>0.4703786320514316</v>
      </c>
      <c r="C180" s="97">
        <v>10176.59282184083</v>
      </c>
      <c r="D180" s="96">
        <v>0.5983902346633807</v>
      </c>
      <c r="E180" s="98">
        <v>0</v>
      </c>
      <c r="F180" s="119">
        <v>0</v>
      </c>
      <c r="G180" s="179">
        <v>0</v>
      </c>
      <c r="H180" s="97">
        <v>3768749.8570997934</v>
      </c>
      <c r="I180" s="174">
        <v>178295949217.6015</v>
      </c>
      <c r="J180" s="186">
        <v>0.4703786320514316</v>
      </c>
      <c r="K180" s="189">
        <v>6984348291.070302</v>
      </c>
      <c r="L180" s="185">
        <v>0</v>
      </c>
      <c r="M180" s="185">
        <v>0</v>
      </c>
      <c r="N180" s="174">
        <v>185280297508.67181</v>
      </c>
      <c r="O180" s="119">
        <v>0.45264718278726662</v>
      </c>
      <c r="P180" s="119">
        <v>0.36313641741119573</v>
      </c>
      <c r="Q180" s="97">
        <v>12.858803608707428</v>
      </c>
      <c r="R180" s="184">
        <v>984791718785.21997</v>
      </c>
      <c r="S180" s="199">
        <v>1021.9302359472181</v>
      </c>
      <c r="T180" s="191">
        <v>5.4090365941682775E-2</v>
      </c>
      <c r="U180" s="198">
        <v>2.0000000000000001E-4</v>
      </c>
    </row>
    <row r="181" spans="1:21" x14ac:dyDescent="0.2">
      <c r="A181">
        <f t="shared" si="2"/>
        <v>177</v>
      </c>
      <c r="B181" s="119">
        <v>0.56619139656742956</v>
      </c>
      <c r="C181" s="97">
        <v>6722.7252131571204</v>
      </c>
      <c r="D181" s="96">
        <v>0.79405301726598654</v>
      </c>
      <c r="E181" s="98">
        <v>0.32373025246046455</v>
      </c>
      <c r="F181" s="119">
        <v>0.38281404791897267</v>
      </c>
      <c r="G181" s="179">
        <v>1</v>
      </c>
      <c r="H181" s="97">
        <v>10386655.028031629</v>
      </c>
      <c r="I181" s="174">
        <v>410727867184.40875</v>
      </c>
      <c r="J181" s="186">
        <v>0.48228802105000035</v>
      </c>
      <c r="K181" s="189">
        <v>4055446773.2359419</v>
      </c>
      <c r="L181" s="185">
        <v>0</v>
      </c>
      <c r="M181" s="185">
        <v>256511552174.35559</v>
      </c>
      <c r="N181" s="174">
        <v>671294866132.00037</v>
      </c>
      <c r="O181" s="119">
        <v>0.60077678579272442</v>
      </c>
      <c r="P181" s="119">
        <v>0.41167421774678242</v>
      </c>
      <c r="Q181" s="97">
        <v>15.841437317949964</v>
      </c>
      <c r="R181" s="184">
        <v>4788121177956.2295</v>
      </c>
      <c r="S181" s="199">
        <v>4968.2181925846198</v>
      </c>
      <c r="T181" s="191">
        <v>4.629172765184033E-2</v>
      </c>
      <c r="U181" s="198">
        <v>2.0000000000000001E-4</v>
      </c>
    </row>
    <row r="182" spans="1:21" x14ac:dyDescent="0.2">
      <c r="A182">
        <f t="shared" si="2"/>
        <v>178</v>
      </c>
      <c r="B182" s="119">
        <v>0.50267418014443477</v>
      </c>
      <c r="C182" s="97">
        <v>4422.5996922383101</v>
      </c>
      <c r="D182" s="96">
        <v>0.2</v>
      </c>
      <c r="E182" s="98">
        <v>6.1125878113125254E-2</v>
      </c>
      <c r="F182" s="119">
        <v>0</v>
      </c>
      <c r="G182" s="179">
        <v>0</v>
      </c>
      <c r="H182" s="97">
        <v>2798737.1295704357</v>
      </c>
      <c r="I182" s="174">
        <v>112007934753.57553</v>
      </c>
      <c r="J182" s="186">
        <v>0.43719486326967294</v>
      </c>
      <c r="K182" s="189">
        <v>2048055893.2162743</v>
      </c>
      <c r="L182" s="185">
        <v>6310821625.7796507</v>
      </c>
      <c r="M182" s="185">
        <v>0</v>
      </c>
      <c r="N182" s="174">
        <v>120366812272.57146</v>
      </c>
      <c r="O182" s="119">
        <v>0.44877778185242295</v>
      </c>
      <c r="P182" s="119">
        <v>0.33662981773557843</v>
      </c>
      <c r="Q182" s="97">
        <v>13.324841936583057</v>
      </c>
      <c r="R182" s="184">
        <v>664359071570.52368</v>
      </c>
      <c r="S182" s="199">
        <v>689.80249840851468</v>
      </c>
      <c r="T182" s="191">
        <v>4.8757870322560522E-2</v>
      </c>
      <c r="U182" s="198">
        <v>2.0000000000000001E-4</v>
      </c>
    </row>
    <row r="183" spans="1:21" x14ac:dyDescent="0.2">
      <c r="A183">
        <f t="shared" si="2"/>
        <v>179</v>
      </c>
      <c r="B183" s="119">
        <v>0.44862021031791899</v>
      </c>
      <c r="C183" s="97">
        <v>13615.862780358344</v>
      </c>
      <c r="D183" s="96">
        <v>0.7781512074593917</v>
      </c>
      <c r="E183" s="98">
        <v>0.17584204206488163</v>
      </c>
      <c r="F183" s="119">
        <v>0.58894851112281221</v>
      </c>
      <c r="G183" s="179">
        <v>1</v>
      </c>
      <c r="H183" s="97">
        <v>6779448.1076809261</v>
      </c>
      <c r="I183" s="174">
        <v>300582842963.48804</v>
      </c>
      <c r="J183" s="186">
        <v>0.44862021031791899</v>
      </c>
      <c r="K183" s="189">
        <v>7606688973.1370926</v>
      </c>
      <c r="L183" s="185">
        <v>0</v>
      </c>
      <c r="M183" s="185">
        <v>344213226831.97223</v>
      </c>
      <c r="N183" s="174">
        <v>652402758768.59729</v>
      </c>
      <c r="O183" s="119">
        <v>0.6287804798190888</v>
      </c>
      <c r="P183" s="119">
        <v>0.3960567739666444</v>
      </c>
      <c r="Q183" s="97">
        <v>16.628941945631187</v>
      </c>
      <c r="R183" s="184">
        <v>4612745215207.207</v>
      </c>
      <c r="S183" s="199">
        <v>4787.3137318305344</v>
      </c>
      <c r="T183" s="191">
        <v>4.4309962046669898E-2</v>
      </c>
      <c r="U183" s="198">
        <v>2.0000000000000001E-4</v>
      </c>
    </row>
    <row r="184" spans="1:21" x14ac:dyDescent="0.2">
      <c r="A184">
        <f t="shared" si="2"/>
        <v>180</v>
      </c>
      <c r="B184" s="119">
        <v>0.35506330688212839</v>
      </c>
      <c r="C184" s="97">
        <v>12354.93570924806</v>
      </c>
      <c r="D184" s="96">
        <v>0.7671701715622794</v>
      </c>
      <c r="E184" s="98">
        <v>0.58590447263060774</v>
      </c>
      <c r="F184" s="119">
        <v>0.58091571930337715</v>
      </c>
      <c r="G184" s="179">
        <v>1</v>
      </c>
      <c r="H184" s="97">
        <v>8807170.5257762857</v>
      </c>
      <c r="I184" s="174">
        <v>349472782929.5293</v>
      </c>
      <c r="J184" s="186">
        <v>0.35506330688212839</v>
      </c>
      <c r="K184" s="189">
        <v>5204154778.325346</v>
      </c>
      <c r="L184" s="185">
        <v>0</v>
      </c>
      <c r="M184" s="185">
        <v>397289089138.13208</v>
      </c>
      <c r="N184" s="174">
        <v>751966026845.98669</v>
      </c>
      <c r="O184" s="119">
        <v>0.58768111524441957</v>
      </c>
      <c r="P184" s="119">
        <v>0.42688689834762528</v>
      </c>
      <c r="Q184" s="97">
        <v>17.187316477409642</v>
      </c>
      <c r="R184" s="184">
        <v>5895250586740.2598</v>
      </c>
      <c r="S184" s="199">
        <v>6120.3367904745</v>
      </c>
      <c r="T184" s="191">
        <v>4.3240579430684302E-2</v>
      </c>
      <c r="U184" s="198">
        <v>2.0000000000000001E-4</v>
      </c>
    </row>
    <row r="185" spans="1:21" x14ac:dyDescent="0.2">
      <c r="A185">
        <f t="shared" si="2"/>
        <v>181</v>
      </c>
      <c r="B185" s="119">
        <v>0.46250080437623575</v>
      </c>
      <c r="C185" s="97">
        <v>15518.909312151573</v>
      </c>
      <c r="D185" s="96">
        <v>0.50160964423844856</v>
      </c>
      <c r="E185" s="98">
        <v>0.36264347869272362</v>
      </c>
      <c r="F185" s="119">
        <v>0</v>
      </c>
      <c r="G185" s="179">
        <v>0</v>
      </c>
      <c r="H185" s="97">
        <v>5291259.3764793985</v>
      </c>
      <c r="I185" s="174">
        <v>225113053294.798</v>
      </c>
      <c r="J185" s="186">
        <v>0.41577509242267541</v>
      </c>
      <c r="K185" s="189">
        <v>14356487829.240864</v>
      </c>
      <c r="L185" s="185">
        <v>25411870632.314613</v>
      </c>
      <c r="M185" s="185">
        <v>0</v>
      </c>
      <c r="N185" s="174">
        <v>264881411756.35349</v>
      </c>
      <c r="O185" s="119">
        <v>0.43010151708886141</v>
      </c>
      <c r="P185" s="119">
        <v>0.33927442802099822</v>
      </c>
      <c r="Q185" s="97">
        <v>13.810154965542715</v>
      </c>
      <c r="R185" s="184">
        <v>1372035684447.4761</v>
      </c>
      <c r="S185" s="199">
        <v>1420.6797594096629</v>
      </c>
      <c r="T185" s="191">
        <v>5.0354474367604075E-2</v>
      </c>
      <c r="U185" s="198">
        <v>2.0000000000000001E-4</v>
      </c>
    </row>
    <row r="186" spans="1:21" x14ac:dyDescent="0.2">
      <c r="A186">
        <f t="shared" si="2"/>
        <v>182</v>
      </c>
      <c r="B186" s="119">
        <v>0.25379355509868123</v>
      </c>
      <c r="C186" s="97">
        <v>12857.207229923653</v>
      </c>
      <c r="D186" s="96">
        <v>0.94170368115939129</v>
      </c>
      <c r="E186" s="98">
        <v>0</v>
      </c>
      <c r="F186" s="119">
        <v>0.49256945027748311</v>
      </c>
      <c r="G186" s="179">
        <v>1</v>
      </c>
      <c r="H186" s="97">
        <v>6869516.2160922978</v>
      </c>
      <c r="I186" s="174">
        <v>284290845930.42218</v>
      </c>
      <c r="J186" s="186">
        <v>0.25379355509868118</v>
      </c>
      <c r="K186" s="189">
        <v>5334895453.2112169</v>
      </c>
      <c r="L186" s="185">
        <v>0</v>
      </c>
      <c r="M186" s="185">
        <v>261166029912.40662</v>
      </c>
      <c r="N186" s="174">
        <v>550791771296.04004</v>
      </c>
      <c r="O186" s="119">
        <v>0.51032717453133725</v>
      </c>
      <c r="P186" s="119">
        <v>0.38051063702206356</v>
      </c>
      <c r="Q186" s="97">
        <v>18.019294955103074</v>
      </c>
      <c r="R186" s="184">
        <v>3994149295444.1826</v>
      </c>
      <c r="S186" s="199">
        <v>4148.1122708830217</v>
      </c>
      <c r="T186" s="191">
        <v>4.2012825965985476E-2</v>
      </c>
      <c r="U186" s="198">
        <v>2.0000000000000001E-4</v>
      </c>
    </row>
    <row r="187" spans="1:21" x14ac:dyDescent="0.2">
      <c r="A187">
        <f t="shared" si="2"/>
        <v>183</v>
      </c>
      <c r="B187" s="119">
        <v>0.53646625775183832</v>
      </c>
      <c r="C187" s="97">
        <v>11458.236651329185</v>
      </c>
      <c r="D187" s="96">
        <v>0.41534044169756518</v>
      </c>
      <c r="E187" s="98">
        <v>0.25898649513686667</v>
      </c>
      <c r="F187" s="119">
        <v>0.40606023636741928</v>
      </c>
      <c r="G187" s="179">
        <v>1</v>
      </c>
      <c r="H187" s="97">
        <v>10177159.325667562</v>
      </c>
      <c r="I187" s="174">
        <v>362029158487.20374</v>
      </c>
      <c r="J187" s="186">
        <v>0.43517063458016714</v>
      </c>
      <c r="K187" s="189">
        <v>6113719536.5252285</v>
      </c>
      <c r="L187" s="185">
        <v>0</v>
      </c>
      <c r="M187" s="185">
        <v>186578211490.97522</v>
      </c>
      <c r="N187" s="174">
        <v>554721089514.70422</v>
      </c>
      <c r="O187" s="119">
        <v>0.55308340286212943</v>
      </c>
      <c r="P187" s="119">
        <v>0.3393275449913799</v>
      </c>
      <c r="Q187" s="97">
        <v>15.005109848638273</v>
      </c>
      <c r="R187" s="184">
        <v>3097466830814.0986</v>
      </c>
      <c r="S187" s="199">
        <v>3215.5429026209972</v>
      </c>
      <c r="T187" s="191">
        <v>4.7616957725163139E-2</v>
      </c>
      <c r="U187" s="198">
        <v>2.0000000000000001E-4</v>
      </c>
    </row>
    <row r="188" spans="1:21" x14ac:dyDescent="0.2">
      <c r="A188">
        <f t="shared" si="2"/>
        <v>184</v>
      </c>
      <c r="B188" s="119">
        <v>0.50512116219020864</v>
      </c>
      <c r="C188" s="97">
        <v>7334.8861607780909</v>
      </c>
      <c r="D188" s="96">
        <v>0.61788166538066747</v>
      </c>
      <c r="E188" s="98">
        <v>0</v>
      </c>
      <c r="F188" s="119">
        <v>0.5023520875364601</v>
      </c>
      <c r="G188" s="179">
        <v>1</v>
      </c>
      <c r="H188" s="97">
        <v>5117967.3512121094</v>
      </c>
      <c r="I188" s="174">
        <v>225095252829.478</v>
      </c>
      <c r="J188" s="186">
        <v>0.50512116219020864</v>
      </c>
      <c r="K188" s="189">
        <v>11555524922.283379</v>
      </c>
      <c r="L188" s="185">
        <v>0</v>
      </c>
      <c r="M188" s="185">
        <v>283599628255.11041</v>
      </c>
      <c r="N188" s="174">
        <v>520250406006.87177</v>
      </c>
      <c r="O188" s="119">
        <v>0.6546464440670029</v>
      </c>
      <c r="P188" s="119">
        <v>0.49770178748989646</v>
      </c>
      <c r="Q188" s="97">
        <v>16.825453610025843</v>
      </c>
      <c r="R188" s="184">
        <v>4736054094867.5742</v>
      </c>
      <c r="S188" s="199">
        <v>4915.0591727565934</v>
      </c>
      <c r="T188" s="191">
        <v>4.3661856361865731E-2</v>
      </c>
      <c r="U188" s="198">
        <v>2.0000000000000001E-4</v>
      </c>
    </row>
    <row r="189" spans="1:21" x14ac:dyDescent="0.2">
      <c r="A189">
        <f t="shared" si="2"/>
        <v>185</v>
      </c>
      <c r="B189" s="119">
        <v>0.51663470731197303</v>
      </c>
      <c r="C189" s="97">
        <v>10572.466685510768</v>
      </c>
      <c r="D189" s="96">
        <v>0.80845017890613136</v>
      </c>
      <c r="E189" s="98">
        <v>0</v>
      </c>
      <c r="F189" s="119">
        <v>0.50014205242366083</v>
      </c>
      <c r="G189" s="179">
        <v>1</v>
      </c>
      <c r="H189" s="97">
        <v>21186412.479404215</v>
      </c>
      <c r="I189" s="174">
        <v>628342748179.33838</v>
      </c>
      <c r="J189" s="186">
        <v>0.43444499942617643</v>
      </c>
      <c r="K189" s="189">
        <v>12533732675.498371</v>
      </c>
      <c r="L189" s="185">
        <v>0</v>
      </c>
      <c r="M189" s="185">
        <v>283779745656.61743</v>
      </c>
      <c r="N189" s="174">
        <v>924656226511.45422</v>
      </c>
      <c r="O189" s="119">
        <v>0.54074600598746403</v>
      </c>
      <c r="P189" s="119">
        <v>0.37265305732032888</v>
      </c>
      <c r="Q189" s="97">
        <v>15.42356898238295</v>
      </c>
      <c r="R189" s="184">
        <v>5690384597694.6631</v>
      </c>
      <c r="S189" s="199">
        <v>5912.309975450753</v>
      </c>
      <c r="T189" s="191">
        <v>4.8300642434883363E-2</v>
      </c>
      <c r="U189" s="198">
        <v>2.0000000000000001E-4</v>
      </c>
    </row>
    <row r="190" spans="1:21" x14ac:dyDescent="0.2">
      <c r="A190">
        <f t="shared" si="2"/>
        <v>186</v>
      </c>
      <c r="B190" s="119">
        <v>0.57984602228028459</v>
      </c>
      <c r="C190" s="97">
        <v>8906.9231435465681</v>
      </c>
      <c r="D190" s="96">
        <v>0.46862663334101012</v>
      </c>
      <c r="E190" s="98">
        <v>0.44197574574844267</v>
      </c>
      <c r="F190" s="119">
        <v>0.50842872101500169</v>
      </c>
      <c r="G190" s="179">
        <v>1</v>
      </c>
      <c r="H190" s="97">
        <v>9609748.9600181915</v>
      </c>
      <c r="I190" s="174">
        <v>356047210710.93573</v>
      </c>
      <c r="J190" s="186">
        <v>0.47487926353683318</v>
      </c>
      <c r="K190" s="189">
        <v>5031734701.0895224</v>
      </c>
      <c r="L190" s="185">
        <v>0</v>
      </c>
      <c r="M190" s="185">
        <v>371426455971.99103</v>
      </c>
      <c r="N190" s="174">
        <v>732505401384.01624</v>
      </c>
      <c r="O190" s="119">
        <v>0.63647394422410464</v>
      </c>
      <c r="P190" s="119">
        <v>0.45965490168455675</v>
      </c>
      <c r="Q190" s="97">
        <v>16.681733119157187</v>
      </c>
      <c r="R190" s="184">
        <v>6108395892065.9561</v>
      </c>
      <c r="S190" s="199">
        <v>6338.4201951518335</v>
      </c>
      <c r="T190" s="191">
        <v>4.3753044678519273E-2</v>
      </c>
      <c r="U190" s="198">
        <v>2.0000000000000001E-4</v>
      </c>
    </row>
    <row r="191" spans="1:21" x14ac:dyDescent="0.2">
      <c r="A191">
        <f t="shared" si="2"/>
        <v>187</v>
      </c>
      <c r="B191" s="119">
        <v>0.76605494150725528</v>
      </c>
      <c r="C191" s="97">
        <v>4000</v>
      </c>
      <c r="D191" s="96">
        <v>0.67366533063479983</v>
      </c>
      <c r="E191" s="98">
        <v>0.38754335432357234</v>
      </c>
      <c r="F191" s="119">
        <v>0</v>
      </c>
      <c r="G191" s="179">
        <v>0</v>
      </c>
      <c r="H191" s="97">
        <v>10320275.743401049</v>
      </c>
      <c r="I191" s="174">
        <v>358516943939.98383</v>
      </c>
      <c r="J191" s="186">
        <v>0.46233158972714572</v>
      </c>
      <c r="K191" s="189">
        <v>48218606973.849556</v>
      </c>
      <c r="L191" s="185">
        <v>104324236164.05405</v>
      </c>
      <c r="M191" s="185">
        <v>0</v>
      </c>
      <c r="N191" s="174">
        <v>511059787077.88739</v>
      </c>
      <c r="O191" s="119">
        <v>0.48763981019143066</v>
      </c>
      <c r="P191" s="119">
        <v>0.3380183201998142</v>
      </c>
      <c r="Q191" s="97">
        <v>14.209382950162178</v>
      </c>
      <c r="R191" s="184">
        <v>2767236143270.9502</v>
      </c>
      <c r="S191" s="199">
        <v>2873.9667831474208</v>
      </c>
      <c r="T191" s="191">
        <v>5.010610841748292E-2</v>
      </c>
      <c r="U191" s="198">
        <v>2.0000000000000001E-4</v>
      </c>
    </row>
    <row r="192" spans="1:21" x14ac:dyDescent="0.2">
      <c r="A192">
        <f t="shared" si="2"/>
        <v>188</v>
      </c>
      <c r="B192" s="119">
        <v>0.46849558950756204</v>
      </c>
      <c r="C192" s="97">
        <v>9255.6140852999561</v>
      </c>
      <c r="D192" s="96">
        <v>0.30197509888317009</v>
      </c>
      <c r="E192" s="98">
        <v>0.16390783183959237</v>
      </c>
      <c r="F192" s="119">
        <v>0</v>
      </c>
      <c r="G192" s="179">
        <v>0</v>
      </c>
      <c r="H192" s="97">
        <v>3165035.473105093</v>
      </c>
      <c r="I192" s="174">
        <v>169894047625.13525</v>
      </c>
      <c r="J192" s="186">
        <v>0.46849558950756198</v>
      </c>
      <c r="K192" s="189">
        <v>11107229007.344936</v>
      </c>
      <c r="L192" s="185">
        <v>34679181898.027321</v>
      </c>
      <c r="M192" s="185">
        <v>0</v>
      </c>
      <c r="N192" s="174">
        <v>215680458530.50751</v>
      </c>
      <c r="O192" s="119">
        <v>0.49767122272323389</v>
      </c>
      <c r="P192" s="119">
        <v>0.37839253574104531</v>
      </c>
      <c r="Q192" s="97">
        <v>14.002341688230052</v>
      </c>
      <c r="R192" s="184">
        <v>1314969798116.5684</v>
      </c>
      <c r="S192" s="199">
        <v>1365.4930153202326</v>
      </c>
      <c r="T192" s="191">
        <v>4.9684995014122116E-2</v>
      </c>
      <c r="U192" s="198">
        <v>2.0000000000000001E-4</v>
      </c>
    </row>
    <row r="193" spans="1:21" x14ac:dyDescent="0.2">
      <c r="A193">
        <f t="shared" si="2"/>
        <v>189</v>
      </c>
      <c r="B193" s="119">
        <v>0.48024215470693654</v>
      </c>
      <c r="C193" s="97">
        <v>17000</v>
      </c>
      <c r="D193" s="96">
        <v>1.088105275326664</v>
      </c>
      <c r="E193" s="98">
        <v>0.43209493916450081</v>
      </c>
      <c r="F193" s="119">
        <v>0</v>
      </c>
      <c r="G193" s="179">
        <v>0</v>
      </c>
      <c r="H193" s="97">
        <v>8568298.6577359065</v>
      </c>
      <c r="I193" s="174">
        <v>336327429869.84821</v>
      </c>
      <c r="J193" s="186">
        <v>0.42703102969542373</v>
      </c>
      <c r="K193" s="189">
        <v>44911298914.85675</v>
      </c>
      <c r="L193" s="185">
        <v>66609432927.420502</v>
      </c>
      <c r="M193" s="185">
        <v>0</v>
      </c>
      <c r="N193" s="174">
        <v>447848161712.12543</v>
      </c>
      <c r="O193" s="119">
        <v>0.43967981085662183</v>
      </c>
      <c r="P193" s="119">
        <v>0.34655258810071909</v>
      </c>
      <c r="Q193" s="97">
        <v>13.700021063275235</v>
      </c>
      <c r="R193" s="184">
        <v>2261218428866.0864</v>
      </c>
      <c r="S193" s="199">
        <v>2348.2207754483479</v>
      </c>
      <c r="T193" s="191">
        <v>5.3530395336813905E-2</v>
      </c>
      <c r="U193" s="198">
        <v>2.0000000000000001E-4</v>
      </c>
    </row>
    <row r="194" spans="1:21" x14ac:dyDescent="0.2">
      <c r="A194">
        <f t="shared" si="2"/>
        <v>190</v>
      </c>
      <c r="B194" s="119">
        <v>0.42805848899385424</v>
      </c>
      <c r="C194" s="97">
        <v>5479.9707161859606</v>
      </c>
      <c r="D194" s="96">
        <v>0.55803345489033052</v>
      </c>
      <c r="E194" s="98">
        <v>0.56284356200792873</v>
      </c>
      <c r="F194" s="119">
        <v>0</v>
      </c>
      <c r="G194" s="179">
        <v>0</v>
      </c>
      <c r="H194" s="97">
        <v>27000833.66908922</v>
      </c>
      <c r="I194" s="174">
        <v>735902914891.54163</v>
      </c>
      <c r="J194" s="186">
        <v>0.39604603675127403</v>
      </c>
      <c r="K194" s="189">
        <v>113632181369.44751</v>
      </c>
      <c r="L194" s="185">
        <v>181581249853.29538</v>
      </c>
      <c r="M194" s="185">
        <v>0</v>
      </c>
      <c r="N194" s="174">
        <v>1031116346114.2845</v>
      </c>
      <c r="O194" s="119">
        <v>0.423537493518445</v>
      </c>
      <c r="P194" s="119">
        <v>0.30971125121685145</v>
      </c>
      <c r="Q194" s="97">
        <v>14.110608892741448</v>
      </c>
      <c r="R194" s="184">
        <v>5010764180007.7344</v>
      </c>
      <c r="S194" s="199">
        <v>5203.249632606361</v>
      </c>
      <c r="T194" s="191">
        <v>5.0757061473740386E-2</v>
      </c>
      <c r="U194" s="198">
        <v>2.0000000000000001E-4</v>
      </c>
    </row>
    <row r="195" spans="1:21" x14ac:dyDescent="0.2">
      <c r="A195">
        <f t="shared" si="2"/>
        <v>191</v>
      </c>
      <c r="B195" s="119">
        <v>0.56622848027558681</v>
      </c>
      <c r="C195" s="97">
        <v>4000</v>
      </c>
      <c r="D195" s="96">
        <v>0.62401300773238244</v>
      </c>
      <c r="E195" s="98">
        <v>0.7</v>
      </c>
      <c r="F195" s="119">
        <v>0</v>
      </c>
      <c r="G195" s="179">
        <v>0</v>
      </c>
      <c r="H195" s="97">
        <v>9511632.2478510384</v>
      </c>
      <c r="I195" s="174">
        <v>344049159413.35138</v>
      </c>
      <c r="J195" s="186">
        <v>0.50297517957105287</v>
      </c>
      <c r="K195" s="189">
        <v>91381345727.483185</v>
      </c>
      <c r="L195" s="185">
        <v>142693120058.93311</v>
      </c>
      <c r="M195" s="185">
        <v>0</v>
      </c>
      <c r="N195" s="174">
        <v>578123625199.76758</v>
      </c>
      <c r="O195" s="119">
        <v>0.49678420196909495</v>
      </c>
      <c r="P195" s="119">
        <v>0.42553819034797397</v>
      </c>
      <c r="Q195" s="97">
        <v>14.682157717748765</v>
      </c>
      <c r="R195" s="184">
        <v>4041212517918.6895</v>
      </c>
      <c r="S195" s="199">
        <v>4195.4305244793422</v>
      </c>
      <c r="T195" s="191">
        <v>4.854086965063021E-2</v>
      </c>
      <c r="U195" s="198">
        <v>2.0000000000000001E-4</v>
      </c>
    </row>
    <row r="196" spans="1:21" x14ac:dyDescent="0.2">
      <c r="A196">
        <f t="shared" si="2"/>
        <v>192</v>
      </c>
      <c r="B196" s="119">
        <v>0.38304291348402542</v>
      </c>
      <c r="C196" s="97">
        <v>7039.2965456362926</v>
      </c>
      <c r="D196" s="96">
        <v>1.161767023202515</v>
      </c>
      <c r="E196" s="98">
        <v>6.9269521315888441E-2</v>
      </c>
      <c r="F196" s="119">
        <v>0</v>
      </c>
      <c r="G196" s="179">
        <v>0</v>
      </c>
      <c r="H196" s="97">
        <v>10924458.002539946</v>
      </c>
      <c r="I196" s="174">
        <v>408673135046.49756</v>
      </c>
      <c r="J196" s="186">
        <v>0.38304291348402542</v>
      </c>
      <c r="K196" s="189">
        <v>12600275064.088615</v>
      </c>
      <c r="L196" s="185">
        <v>21434332925.127422</v>
      </c>
      <c r="M196" s="185">
        <v>0</v>
      </c>
      <c r="N196" s="174">
        <v>442707743035.71362</v>
      </c>
      <c r="O196" s="119">
        <v>0.39232838680427473</v>
      </c>
      <c r="P196" s="119">
        <v>0.26725932821816539</v>
      </c>
      <c r="Q196" s="97">
        <v>13.468543110268426</v>
      </c>
      <c r="R196" s="184">
        <v>1742098269738.9473</v>
      </c>
      <c r="S196" s="199">
        <v>1808.761979515569</v>
      </c>
      <c r="T196" s="191">
        <v>5.4372818395486924E-2</v>
      </c>
      <c r="U196" s="198">
        <v>2.0000000000000001E-4</v>
      </c>
    </row>
    <row r="197" spans="1:21" x14ac:dyDescent="0.2">
      <c r="A197">
        <f t="shared" si="2"/>
        <v>193</v>
      </c>
      <c r="B197" s="119">
        <v>0.39325427038312333</v>
      </c>
      <c r="C197" s="97">
        <v>12920.898766709317</v>
      </c>
      <c r="D197" s="96">
        <v>0.58567305132170433</v>
      </c>
      <c r="E197" s="98">
        <v>0</v>
      </c>
      <c r="F197" s="119">
        <v>0.50339121631517358</v>
      </c>
      <c r="G197" s="179">
        <v>1</v>
      </c>
      <c r="H197" s="97">
        <v>4913797.950556526</v>
      </c>
      <c r="I197" s="174">
        <v>248492718035.59055</v>
      </c>
      <c r="J197" s="186">
        <v>0.39325427038312333</v>
      </c>
      <c r="K197" s="189">
        <v>8366141035.5526762</v>
      </c>
      <c r="L197" s="185">
        <v>0</v>
      </c>
      <c r="M197" s="185">
        <v>245957498693.46747</v>
      </c>
      <c r="N197" s="174">
        <v>502816357764.61066</v>
      </c>
      <c r="O197" s="119">
        <v>0.58567470396267596</v>
      </c>
      <c r="P197" s="119">
        <v>0.36872689063430603</v>
      </c>
      <c r="Q197" s="97">
        <v>16.636533351168691</v>
      </c>
      <c r="R197" s="184">
        <v>3331832809703.3872</v>
      </c>
      <c r="S197" s="199">
        <v>3456.6679107935561</v>
      </c>
      <c r="T197" s="191">
        <v>4.3920210093888377E-2</v>
      </c>
      <c r="U197" s="198">
        <v>2.0000000000000001E-4</v>
      </c>
    </row>
    <row r="198" spans="1:21" x14ac:dyDescent="0.2">
      <c r="A198">
        <f t="shared" si="2"/>
        <v>194</v>
      </c>
      <c r="B198" s="119">
        <v>0.48609612413557246</v>
      </c>
      <c r="C198" s="97">
        <v>17000</v>
      </c>
      <c r="D198" s="96">
        <v>1.133112954144764</v>
      </c>
      <c r="E198" s="98">
        <v>0</v>
      </c>
      <c r="F198" s="119">
        <v>0.52082559831812303</v>
      </c>
      <c r="G198" s="179">
        <v>1</v>
      </c>
      <c r="H198" s="97">
        <v>7292891.8618080802</v>
      </c>
      <c r="I198" s="174">
        <v>224172107728.12613</v>
      </c>
      <c r="J198" s="186">
        <v>0.20827341646704356</v>
      </c>
      <c r="K198" s="189">
        <v>7002131373.8143635</v>
      </c>
      <c r="L198" s="185">
        <v>0</v>
      </c>
      <c r="M198" s="185">
        <v>182746180302.80563</v>
      </c>
      <c r="N198" s="174">
        <v>413920419404.74615</v>
      </c>
      <c r="O198" s="119">
        <v>0.46599787290703487</v>
      </c>
      <c r="P198" s="119">
        <v>0.27613913831516634</v>
      </c>
      <c r="Q198" s="97">
        <v>17.51700205530825</v>
      </c>
      <c r="R198" s="184">
        <v>2074134890234.5007</v>
      </c>
      <c r="S198" s="199">
        <v>2154.6592107670044</v>
      </c>
      <c r="T198" s="191">
        <v>4.3427762082228143E-2</v>
      </c>
      <c r="U198" s="198">
        <v>2.0000000000000001E-4</v>
      </c>
    </row>
    <row r="199" spans="1:21" x14ac:dyDescent="0.2">
      <c r="A199">
        <f t="shared" ref="A199:A262" si="3">A198+1</f>
        <v>195</v>
      </c>
      <c r="B199" s="119">
        <v>0.32763958134548332</v>
      </c>
      <c r="C199" s="97">
        <v>12533.430166761118</v>
      </c>
      <c r="D199" s="96">
        <v>0.85007133677573854</v>
      </c>
      <c r="E199" s="98">
        <v>6.9485924188903786E-2</v>
      </c>
      <c r="F199" s="119">
        <v>0</v>
      </c>
      <c r="G199" s="179">
        <v>0</v>
      </c>
      <c r="H199" s="97">
        <v>5623057.6917867642</v>
      </c>
      <c r="I199" s="174">
        <v>260514776238.12708</v>
      </c>
      <c r="J199" s="186">
        <v>0.32763958134548332</v>
      </c>
      <c r="K199" s="189">
        <v>11175038466.067072</v>
      </c>
      <c r="L199" s="185">
        <v>11005478751.746599</v>
      </c>
      <c r="M199" s="185">
        <v>0</v>
      </c>
      <c r="N199" s="174">
        <v>282695293455.94073</v>
      </c>
      <c r="O199" s="119">
        <v>0.33307712368067649</v>
      </c>
      <c r="P199" s="119">
        <v>0.20596589060350523</v>
      </c>
      <c r="Q199" s="97">
        <v>13.287172617870672</v>
      </c>
      <c r="R199" s="184">
        <v>837758449846.48657</v>
      </c>
      <c r="S199" s="199">
        <v>869.18130228098823</v>
      </c>
      <c r="T199" s="191">
        <v>5.5568575460578952E-2</v>
      </c>
      <c r="U199" s="198">
        <v>2.0000000000000001E-4</v>
      </c>
    </row>
    <row r="200" spans="1:21" x14ac:dyDescent="0.2">
      <c r="A200">
        <f t="shared" si="3"/>
        <v>196</v>
      </c>
      <c r="B200" s="119">
        <v>0.47969984577727476</v>
      </c>
      <c r="C200" s="97">
        <v>8287.7395609911109</v>
      </c>
      <c r="D200" s="96">
        <v>1.6066521902237085</v>
      </c>
      <c r="E200" s="98">
        <v>0.7</v>
      </c>
      <c r="F200" s="119">
        <v>0.64530662997812638</v>
      </c>
      <c r="G200" s="179">
        <v>1</v>
      </c>
      <c r="H200" s="97">
        <v>33776190.828449383</v>
      </c>
      <c r="I200" s="174">
        <v>736858329772.69348</v>
      </c>
      <c r="J200" s="186">
        <v>0.2788606689938774</v>
      </c>
      <c r="K200" s="189">
        <v>15796106366.505985</v>
      </c>
      <c r="L200" s="185">
        <v>0</v>
      </c>
      <c r="M200" s="185">
        <v>700217605018.43896</v>
      </c>
      <c r="N200" s="174">
        <v>1452872041157.6384</v>
      </c>
      <c r="O200" s="119">
        <v>0.52699402914988103</v>
      </c>
      <c r="P200" s="119">
        <v>0.25467838610757887</v>
      </c>
      <c r="Q200" s="97">
        <v>16.908104334575441</v>
      </c>
      <c r="R200" s="184">
        <v>6536235518448.9707</v>
      </c>
      <c r="S200" s="199">
        <v>6789.5578729808967</v>
      </c>
      <c r="T200" s="191">
        <v>4.4437998129577737E-2</v>
      </c>
      <c r="U200" s="198">
        <v>2.0000000000000001E-4</v>
      </c>
    </row>
    <row r="201" spans="1:21" x14ac:dyDescent="0.2">
      <c r="A201">
        <f t="shared" si="3"/>
        <v>197</v>
      </c>
      <c r="B201" s="119">
        <v>0.4899622174265964</v>
      </c>
      <c r="C201" s="97">
        <v>8160.2436310899902</v>
      </c>
      <c r="D201" s="96">
        <v>0.77224186544415374</v>
      </c>
      <c r="E201" s="98">
        <v>0.7</v>
      </c>
      <c r="F201" s="119">
        <v>0.44172509378312846</v>
      </c>
      <c r="G201" s="179">
        <v>1</v>
      </c>
      <c r="H201" s="97">
        <v>10923334.040399916</v>
      </c>
      <c r="I201" s="174">
        <v>421165650999.32025</v>
      </c>
      <c r="J201" s="186">
        <v>0.4899622174265964</v>
      </c>
      <c r="K201" s="189">
        <v>3995688866.2140193</v>
      </c>
      <c r="L201" s="185">
        <v>0</v>
      </c>
      <c r="M201" s="185">
        <v>331344749761.50861</v>
      </c>
      <c r="N201" s="174">
        <v>756506089627.04285</v>
      </c>
      <c r="O201" s="119">
        <v>0.6231688846142206</v>
      </c>
      <c r="P201" s="119">
        <v>0.45921579801505946</v>
      </c>
      <c r="Q201" s="97">
        <v>16.29552417247498</v>
      </c>
      <c r="R201" s="184">
        <v>6134559405051.3242</v>
      </c>
      <c r="S201" s="199">
        <v>6368.9785775736473</v>
      </c>
      <c r="T201" s="191">
        <v>4.4871810973845572E-2</v>
      </c>
      <c r="U201" s="198">
        <v>2.0000000000000001E-4</v>
      </c>
    </row>
    <row r="202" spans="1:21" x14ac:dyDescent="0.2">
      <c r="A202">
        <f t="shared" si="3"/>
        <v>198</v>
      </c>
      <c r="B202" s="119">
        <v>0.29180382231003915</v>
      </c>
      <c r="C202" s="97">
        <v>6015.9337345774238</v>
      </c>
      <c r="D202" s="96">
        <v>0.2</v>
      </c>
      <c r="E202" s="98">
        <v>0.42611033524429481</v>
      </c>
      <c r="F202" s="119">
        <v>0</v>
      </c>
      <c r="G202" s="179">
        <v>0</v>
      </c>
      <c r="H202" s="97">
        <v>3997843.3959147302</v>
      </c>
      <c r="I202" s="174">
        <v>205120277059.78778</v>
      </c>
      <c r="J202" s="186">
        <v>0.2918038223100391</v>
      </c>
      <c r="K202" s="189">
        <v>25595883794.574692</v>
      </c>
      <c r="L202" s="185">
        <v>30513661598.881336</v>
      </c>
      <c r="M202" s="185">
        <v>0</v>
      </c>
      <c r="N202" s="174">
        <v>261229822453.24384</v>
      </c>
      <c r="O202" s="119">
        <v>0.32257346947256632</v>
      </c>
      <c r="P202" s="119">
        <v>0.24388408091074143</v>
      </c>
      <c r="Q202" s="97">
        <v>14.230579583388268</v>
      </c>
      <c r="R202" s="184">
        <v>1046040049526.234</v>
      </c>
      <c r="S202" s="199">
        <v>1085.2444938129615</v>
      </c>
      <c r="T202" s="191">
        <v>4.8026567876382861E-2</v>
      </c>
      <c r="U202" s="198">
        <v>2.0000000000000001E-4</v>
      </c>
    </row>
    <row r="203" spans="1:21" x14ac:dyDescent="0.2">
      <c r="A203">
        <f t="shared" si="3"/>
        <v>199</v>
      </c>
      <c r="B203" s="119">
        <v>0.51767845331128881</v>
      </c>
      <c r="C203" s="97">
        <v>12603.188694841032</v>
      </c>
      <c r="D203" s="96">
        <v>0.86600444862694226</v>
      </c>
      <c r="E203" s="98">
        <v>0.22794043728990881</v>
      </c>
      <c r="F203" s="119">
        <v>0</v>
      </c>
      <c r="G203" s="179">
        <v>0</v>
      </c>
      <c r="H203" s="97">
        <v>16989743.726082962</v>
      </c>
      <c r="I203" s="174">
        <v>487874541525.73724</v>
      </c>
      <c r="J203" s="186">
        <v>0.28490429697040642</v>
      </c>
      <c r="K203" s="189">
        <v>18813061650.06205</v>
      </c>
      <c r="L203" s="185">
        <v>52775865282.226959</v>
      </c>
      <c r="M203" s="185">
        <v>0</v>
      </c>
      <c r="N203" s="174">
        <v>559463468458.02625</v>
      </c>
      <c r="O203" s="119">
        <v>0.32391434956137272</v>
      </c>
      <c r="P203" s="119">
        <v>0.21284874134275508</v>
      </c>
      <c r="Q203" s="97">
        <v>14.340922780599843</v>
      </c>
      <c r="R203" s="184">
        <v>1737457102390.7439</v>
      </c>
      <c r="S203" s="199">
        <v>1805.080231782573</v>
      </c>
      <c r="T203" s="191">
        <v>4.9836158319492535E-2</v>
      </c>
      <c r="U203" s="198">
        <v>2.0000000000000001E-4</v>
      </c>
    </row>
    <row r="204" spans="1:21" x14ac:dyDescent="0.2">
      <c r="A204">
        <f t="shared" si="3"/>
        <v>200</v>
      </c>
      <c r="B204" s="119">
        <v>0.55065815456846556</v>
      </c>
      <c r="C204" s="97">
        <v>14588.239117177938</v>
      </c>
      <c r="D204" s="96">
        <v>0.74614684206515769</v>
      </c>
      <c r="E204" s="98">
        <v>7.48876749193743E-2</v>
      </c>
      <c r="F204" s="119">
        <v>0</v>
      </c>
      <c r="G204" s="179">
        <v>0</v>
      </c>
      <c r="H204" s="97">
        <v>4324481.315247315</v>
      </c>
      <c r="I204" s="174">
        <v>224351365867.93503</v>
      </c>
      <c r="J204" s="186">
        <v>0.54458805420403489</v>
      </c>
      <c r="K204" s="189">
        <v>12344397654.5769</v>
      </c>
      <c r="L204" s="185">
        <v>13346718792.565718</v>
      </c>
      <c r="M204" s="185">
        <v>0</v>
      </c>
      <c r="N204" s="174">
        <v>250042482315.07764</v>
      </c>
      <c r="O204" s="119">
        <v>0.53133550587086598</v>
      </c>
      <c r="P204" s="119">
        <v>0.42059989721750796</v>
      </c>
      <c r="Q204" s="97">
        <v>13.240099280000299</v>
      </c>
      <c r="R204" s="184">
        <v>1529713330828.1023</v>
      </c>
      <c r="S204" s="199">
        <v>1588.0125411814984</v>
      </c>
      <c r="T204" s="191">
        <v>5.5313042296601056E-2</v>
      </c>
      <c r="U204" s="198">
        <v>2.0000000000000001E-4</v>
      </c>
    </row>
    <row r="205" spans="1:21" x14ac:dyDescent="0.2">
      <c r="A205">
        <f t="shared" si="3"/>
        <v>201</v>
      </c>
      <c r="B205" s="119">
        <v>0.35671349826587739</v>
      </c>
      <c r="C205" s="97">
        <v>6649.8006997190241</v>
      </c>
      <c r="D205" s="96">
        <v>1.2520847997651241</v>
      </c>
      <c r="E205" s="98">
        <v>0</v>
      </c>
      <c r="F205" s="119">
        <v>0.5407739906162633</v>
      </c>
      <c r="G205" s="179">
        <v>1</v>
      </c>
      <c r="H205" s="97">
        <v>14609018.55159268</v>
      </c>
      <c r="I205" s="174">
        <v>379170435161.58289</v>
      </c>
      <c r="J205" s="186">
        <v>0.32427254770529534</v>
      </c>
      <c r="K205" s="189">
        <v>9875020381.8397217</v>
      </c>
      <c r="L205" s="185">
        <v>0</v>
      </c>
      <c r="M205" s="185">
        <v>381288170772.29718</v>
      </c>
      <c r="N205" s="174">
        <v>770333626315.71985</v>
      </c>
      <c r="O205" s="119">
        <v>0.55558408074321919</v>
      </c>
      <c r="P205" s="119">
        <v>0.32353244362419215</v>
      </c>
      <c r="Q205" s="97">
        <v>16.998011620273481</v>
      </c>
      <c r="R205" s="184">
        <v>4511350964927.4053</v>
      </c>
      <c r="S205" s="199">
        <v>4679.4114490370357</v>
      </c>
      <c r="T205" s="191">
        <v>4.4026544477524916E-2</v>
      </c>
      <c r="U205" s="198">
        <v>2.0000000000000001E-4</v>
      </c>
    </row>
    <row r="206" spans="1:21" x14ac:dyDescent="0.2">
      <c r="A206">
        <f t="shared" si="3"/>
        <v>202</v>
      </c>
      <c r="B206" s="119">
        <v>0.45902231689347839</v>
      </c>
      <c r="C206" s="97">
        <v>7055.8177169505489</v>
      </c>
      <c r="D206" s="96">
        <v>0.7988383326745514</v>
      </c>
      <c r="E206" s="98">
        <v>0</v>
      </c>
      <c r="F206" s="119">
        <v>0</v>
      </c>
      <c r="G206" s="179">
        <v>0</v>
      </c>
      <c r="H206" s="97">
        <v>32594352.657972686</v>
      </c>
      <c r="I206" s="174">
        <v>604182169006.86804</v>
      </c>
      <c r="J206" s="186">
        <v>0.22881765912988694</v>
      </c>
      <c r="K206" s="189">
        <v>12740941211.325598</v>
      </c>
      <c r="L206" s="185">
        <v>0</v>
      </c>
      <c r="M206" s="185">
        <v>0</v>
      </c>
      <c r="N206" s="174">
        <v>616923110218.1936</v>
      </c>
      <c r="O206" s="119">
        <v>0.22409202591109584</v>
      </c>
      <c r="P206" s="119">
        <v>0.131606922517852</v>
      </c>
      <c r="Q206" s="97">
        <v>12.790275698023422</v>
      </c>
      <c r="R206" s="184">
        <v>985946140327.44043</v>
      </c>
      <c r="S206" s="199">
        <v>1022.9371552539425</v>
      </c>
      <c r="T206" s="191">
        <v>6.2976170665115072E-2</v>
      </c>
      <c r="U206" s="198">
        <v>2.0000000000000001E-4</v>
      </c>
    </row>
    <row r="207" spans="1:21" x14ac:dyDescent="0.2">
      <c r="A207">
        <f t="shared" si="3"/>
        <v>203</v>
      </c>
      <c r="B207" s="119">
        <v>0.56599773003972964</v>
      </c>
      <c r="C207" s="97">
        <v>5584.9356694774306</v>
      </c>
      <c r="D207" s="96">
        <v>0.73467545949233282</v>
      </c>
      <c r="E207" s="98">
        <v>0</v>
      </c>
      <c r="F207" s="119">
        <v>0.65247437375076378</v>
      </c>
      <c r="G207" s="179">
        <v>1</v>
      </c>
      <c r="H207" s="97">
        <v>11800350.78616257</v>
      </c>
      <c r="I207" s="174">
        <v>434315014423.88354</v>
      </c>
      <c r="J207" s="186">
        <v>0.47844621473063453</v>
      </c>
      <c r="K207" s="189">
        <v>12664295296.676271</v>
      </c>
      <c r="L207" s="185">
        <v>0</v>
      </c>
      <c r="M207" s="185">
        <v>316406781473.05273</v>
      </c>
      <c r="N207" s="174">
        <v>763386091193.61255</v>
      </c>
      <c r="O207" s="119">
        <v>0.60378595463999574</v>
      </c>
      <c r="P207" s="119">
        <v>0.38793219678759594</v>
      </c>
      <c r="Q207" s="97">
        <v>15.596685023396859</v>
      </c>
      <c r="R207" s="184">
        <v>5076697697425.3301</v>
      </c>
      <c r="S207" s="199">
        <v>5270.0733025243662</v>
      </c>
      <c r="T207" s="191">
        <v>4.675013952937665E-2</v>
      </c>
      <c r="U207" s="198">
        <v>2.0000000000000001E-4</v>
      </c>
    </row>
    <row r="208" spans="1:21" x14ac:dyDescent="0.2">
      <c r="A208">
        <f t="shared" si="3"/>
        <v>204</v>
      </c>
      <c r="B208" s="119">
        <v>0.55433974641941075</v>
      </c>
      <c r="C208" s="97">
        <v>9005.6926244760416</v>
      </c>
      <c r="D208" s="96">
        <v>0.79217752177980183</v>
      </c>
      <c r="E208" s="98">
        <v>0.7</v>
      </c>
      <c r="F208" s="119">
        <v>0</v>
      </c>
      <c r="G208" s="179">
        <v>0</v>
      </c>
      <c r="H208" s="97">
        <v>6114500.2496398501</v>
      </c>
      <c r="I208" s="174">
        <v>247544411657.40295</v>
      </c>
      <c r="J208" s="186">
        <v>0.40252162855640139</v>
      </c>
      <c r="K208" s="189">
        <v>32977478796.87252</v>
      </c>
      <c r="L208" s="185">
        <v>91657664122.785858</v>
      </c>
      <c r="M208" s="185">
        <v>0</v>
      </c>
      <c r="N208" s="174">
        <v>372179554577.06134</v>
      </c>
      <c r="O208" s="119">
        <v>0.46474372085043963</v>
      </c>
      <c r="P208" s="119">
        <v>0.31046591517228322</v>
      </c>
      <c r="Q208" s="97">
        <v>14.704904842020651</v>
      </c>
      <c r="R208" s="184">
        <v>1881497056769.5874</v>
      </c>
      <c r="S208" s="199">
        <v>1951.1148688323569</v>
      </c>
      <c r="T208" s="191">
        <v>4.9084420227684861E-2</v>
      </c>
      <c r="U208" s="198">
        <v>2.0000000000000001E-4</v>
      </c>
    </row>
    <row r="209" spans="1:21" x14ac:dyDescent="0.2">
      <c r="A209">
        <f t="shared" si="3"/>
        <v>205</v>
      </c>
      <c r="B209" s="119">
        <v>0.47455802251346668</v>
      </c>
      <c r="C209" s="97">
        <v>7294.4022413899474</v>
      </c>
      <c r="D209" s="96">
        <v>0.57885924823305857</v>
      </c>
      <c r="E209" s="98">
        <v>0.7</v>
      </c>
      <c r="F209" s="119">
        <v>0</v>
      </c>
      <c r="G209" s="179">
        <v>0</v>
      </c>
      <c r="H209" s="97">
        <v>6187313.4256453468</v>
      </c>
      <c r="I209" s="174">
        <v>234603458194.5791</v>
      </c>
      <c r="J209" s="186">
        <v>0.46831676887678197</v>
      </c>
      <c r="K209" s="189">
        <v>12682259824.082382</v>
      </c>
      <c r="L209" s="185">
        <v>21022402480.472759</v>
      </c>
      <c r="M209" s="185">
        <v>0</v>
      </c>
      <c r="N209" s="174">
        <v>268308120499.13422</v>
      </c>
      <c r="O209" s="119">
        <v>0.47216854733172897</v>
      </c>
      <c r="P209" s="119">
        <v>0.31018676119808636</v>
      </c>
      <c r="Q209" s="97">
        <v>13.518654276265062</v>
      </c>
      <c r="R209" s="184">
        <v>1278316714763.4067</v>
      </c>
      <c r="S209" s="199">
        <v>1326.8155028623758</v>
      </c>
      <c r="T209" s="191">
        <v>5.1153522773557551E-2</v>
      </c>
      <c r="U209" s="198">
        <v>2.0000000000000001E-4</v>
      </c>
    </row>
    <row r="210" spans="1:21" x14ac:dyDescent="0.2">
      <c r="A210">
        <f t="shared" si="3"/>
        <v>206</v>
      </c>
      <c r="B210" s="119">
        <v>0.49257629339435405</v>
      </c>
      <c r="C210" s="97">
        <v>4000</v>
      </c>
      <c r="D210" s="96">
        <v>1.1067423576953188</v>
      </c>
      <c r="E210" s="98">
        <v>0.46553888318869119</v>
      </c>
      <c r="F210" s="119">
        <v>0.64855163644223546</v>
      </c>
      <c r="G210" s="179">
        <v>1</v>
      </c>
      <c r="H210" s="97">
        <v>17174373.795886412</v>
      </c>
      <c r="I210" s="174">
        <v>394827454895.76086</v>
      </c>
      <c r="J210" s="186">
        <v>0.26450111212406791</v>
      </c>
      <c r="K210" s="189">
        <v>9037660130.2512951</v>
      </c>
      <c r="L210" s="185">
        <v>0</v>
      </c>
      <c r="M210" s="185">
        <v>383388161820.83246</v>
      </c>
      <c r="N210" s="174">
        <v>787253276846.8446</v>
      </c>
      <c r="O210" s="119">
        <v>0.52224975426008335</v>
      </c>
      <c r="P210" s="119">
        <v>0.24084367867974046</v>
      </c>
      <c r="Q210" s="97">
        <v>17.21424611957924</v>
      </c>
      <c r="R210" s="184">
        <v>3529744248256.1431</v>
      </c>
      <c r="S210" s="199">
        <v>3659.0995126876633</v>
      </c>
      <c r="T210" s="191">
        <v>4.262384382334225E-2</v>
      </c>
      <c r="U210" s="198">
        <v>2.0000000000000001E-4</v>
      </c>
    </row>
    <row r="211" spans="1:21" x14ac:dyDescent="0.2">
      <c r="A211">
        <f t="shared" si="3"/>
        <v>207</v>
      </c>
      <c r="B211" s="119">
        <v>0.37961122036295158</v>
      </c>
      <c r="C211" s="97">
        <v>9119.4328688016503</v>
      </c>
      <c r="D211" s="96">
        <v>0.95316590238225407</v>
      </c>
      <c r="E211" s="98">
        <v>0</v>
      </c>
      <c r="F211" s="119">
        <v>0.65780081535902013</v>
      </c>
      <c r="G211" s="179">
        <v>1</v>
      </c>
      <c r="H211" s="97">
        <v>10777204.156700717</v>
      </c>
      <c r="I211" s="174">
        <v>382818242415.38501</v>
      </c>
      <c r="J211" s="186">
        <v>0.37961122036295158</v>
      </c>
      <c r="K211" s="189">
        <v>14767367414.134165</v>
      </c>
      <c r="L211" s="185">
        <v>0</v>
      </c>
      <c r="M211" s="185">
        <v>377370530003.28143</v>
      </c>
      <c r="N211" s="174">
        <v>774956139832.80066</v>
      </c>
      <c r="O211" s="119">
        <v>0.57708881986484895</v>
      </c>
      <c r="P211" s="119">
        <v>0.36941874185689727</v>
      </c>
      <c r="Q211" s="97">
        <v>16.847315902208869</v>
      </c>
      <c r="R211" s="184">
        <v>5155860384452.5186</v>
      </c>
      <c r="S211" s="199">
        <v>5352.5764297581491</v>
      </c>
      <c r="T211" s="191">
        <v>4.4363118568174334E-2</v>
      </c>
      <c r="U211" s="198">
        <v>2.0000000000000001E-4</v>
      </c>
    </row>
    <row r="212" spans="1:21" x14ac:dyDescent="0.2">
      <c r="A212">
        <f t="shared" si="3"/>
        <v>208</v>
      </c>
      <c r="B212" s="119">
        <v>0.32524124532471399</v>
      </c>
      <c r="C212" s="97">
        <v>8584.0634803644243</v>
      </c>
      <c r="D212" s="96">
        <v>1.0020718287051482</v>
      </c>
      <c r="E212" s="98">
        <v>0.50938295033114578</v>
      </c>
      <c r="F212" s="119">
        <v>0</v>
      </c>
      <c r="G212" s="179">
        <v>0</v>
      </c>
      <c r="H212" s="97">
        <v>9426152.4604989905</v>
      </c>
      <c r="I212" s="174">
        <v>363062580469.8374</v>
      </c>
      <c r="J212" s="186">
        <v>0.32524124532471399</v>
      </c>
      <c r="K212" s="189">
        <v>37997700260.427338</v>
      </c>
      <c r="L212" s="185">
        <v>90021706183.204178</v>
      </c>
      <c r="M212" s="185">
        <v>0</v>
      </c>
      <c r="N212" s="174">
        <v>491081986913.46887</v>
      </c>
      <c r="O212" s="119">
        <v>0.38710499634529272</v>
      </c>
      <c r="P212" s="119">
        <v>0.25979113507041646</v>
      </c>
      <c r="Q212" s="97">
        <v>14.471487486754093</v>
      </c>
      <c r="R212" s="184">
        <v>2001014992393.5542</v>
      </c>
      <c r="S212" s="199">
        <v>2076.8811822884727</v>
      </c>
      <c r="T212" s="191">
        <v>5.0950214016787967E-2</v>
      </c>
      <c r="U212" s="198">
        <v>2.0000000000000001E-4</v>
      </c>
    </row>
    <row r="213" spans="1:21" x14ac:dyDescent="0.2">
      <c r="A213">
        <f t="shared" si="3"/>
        <v>209</v>
      </c>
      <c r="B213" s="119">
        <v>0.49440657174581443</v>
      </c>
      <c r="C213" s="97">
        <v>10704.15144363533</v>
      </c>
      <c r="D213" s="96">
        <v>1.1707506907615564</v>
      </c>
      <c r="E213" s="98">
        <v>0</v>
      </c>
      <c r="F213" s="119">
        <v>0</v>
      </c>
      <c r="G213" s="179">
        <v>0</v>
      </c>
      <c r="H213" s="97">
        <v>9761911.5978973974</v>
      </c>
      <c r="I213" s="174">
        <v>350754397748.69873</v>
      </c>
      <c r="J213" s="186">
        <v>0.4057393018844464</v>
      </c>
      <c r="K213" s="189">
        <v>3608989520.2830353</v>
      </c>
      <c r="L213" s="185">
        <v>0</v>
      </c>
      <c r="M213" s="185">
        <v>0</v>
      </c>
      <c r="N213" s="174">
        <v>354363387268.98175</v>
      </c>
      <c r="O213" s="119">
        <v>0.40160707789891248</v>
      </c>
      <c r="P213" s="119">
        <v>0.29826452062723446</v>
      </c>
      <c r="Q213" s="97">
        <v>12.957421283334313</v>
      </c>
      <c r="R213" s="184">
        <v>1486638324760.3096</v>
      </c>
      <c r="S213" s="199">
        <v>1541.9595474456949</v>
      </c>
      <c r="T213" s="191">
        <v>5.6219700842268822E-2</v>
      </c>
      <c r="U213" s="198">
        <v>2.0000000000000001E-4</v>
      </c>
    </row>
    <row r="214" spans="1:21" x14ac:dyDescent="0.2">
      <c r="A214">
        <f t="shared" si="3"/>
        <v>210</v>
      </c>
      <c r="B214" s="119">
        <v>0.5941142652468081</v>
      </c>
      <c r="C214" s="97">
        <v>9148.971827151232</v>
      </c>
      <c r="D214" s="96">
        <v>0.50672014970034662</v>
      </c>
      <c r="E214" s="98">
        <v>2.5607811260826743E-2</v>
      </c>
      <c r="F214" s="119">
        <v>0</v>
      </c>
      <c r="G214" s="179">
        <v>0</v>
      </c>
      <c r="H214" s="97">
        <v>3712740.9754711976</v>
      </c>
      <c r="I214" s="174">
        <v>184946024802.76468</v>
      </c>
      <c r="J214" s="186">
        <v>0.47892740339840079</v>
      </c>
      <c r="K214" s="189">
        <v>4466997860.5854845</v>
      </c>
      <c r="L214" s="185">
        <v>4481647461.4532127</v>
      </c>
      <c r="M214" s="185">
        <v>0</v>
      </c>
      <c r="N214" s="174">
        <v>193894670124.80338</v>
      </c>
      <c r="O214" s="119">
        <v>0.47531496011461261</v>
      </c>
      <c r="P214" s="119">
        <v>0.33919019140237811</v>
      </c>
      <c r="Q214" s="97">
        <v>13.150752815686484</v>
      </c>
      <c r="R214" s="184">
        <v>986384046334.58887</v>
      </c>
      <c r="S214" s="199">
        <v>1022.8560086390577</v>
      </c>
      <c r="T214" s="191">
        <v>5.2748240929635933E-2</v>
      </c>
      <c r="U214" s="198">
        <v>2.0000000000000001E-4</v>
      </c>
    </row>
    <row r="215" spans="1:21" x14ac:dyDescent="0.2">
      <c r="A215">
        <f t="shared" si="3"/>
        <v>211</v>
      </c>
      <c r="B215" s="119">
        <v>0.67120910175067727</v>
      </c>
      <c r="C215" s="97">
        <v>8744.8034888673283</v>
      </c>
      <c r="D215" s="96">
        <v>0.99887116408022525</v>
      </c>
      <c r="E215" s="98">
        <v>0</v>
      </c>
      <c r="F215" s="119">
        <v>0</v>
      </c>
      <c r="G215" s="179">
        <v>0</v>
      </c>
      <c r="H215" s="97">
        <v>7759039.5446025329</v>
      </c>
      <c r="I215" s="174">
        <v>268117928196.52393</v>
      </c>
      <c r="J215" s="186">
        <v>0.36381335565007633</v>
      </c>
      <c r="K215" s="189">
        <v>11984975840.075184</v>
      </c>
      <c r="L215" s="185">
        <v>0</v>
      </c>
      <c r="M215" s="185">
        <v>0</v>
      </c>
      <c r="N215" s="174">
        <v>280102904036.59912</v>
      </c>
      <c r="O215" s="119">
        <v>0.34824659709482364</v>
      </c>
      <c r="P215" s="119">
        <v>0.25074626174139292</v>
      </c>
      <c r="Q215" s="97">
        <v>12.771687693126198</v>
      </c>
      <c r="R215" s="184">
        <v>997182067194.78857</v>
      </c>
      <c r="S215" s="199">
        <v>1034.1417283596156</v>
      </c>
      <c r="T215" s="191">
        <v>5.633455893235368E-2</v>
      </c>
      <c r="U215" s="198">
        <v>2.0000000000000001E-4</v>
      </c>
    </row>
    <row r="216" spans="1:21" x14ac:dyDescent="0.2">
      <c r="A216">
        <f t="shared" si="3"/>
        <v>212</v>
      </c>
      <c r="B216" s="119">
        <v>0.36774662718755768</v>
      </c>
      <c r="C216" s="97">
        <v>4805.7678874158773</v>
      </c>
      <c r="D216" s="96">
        <v>0.69118868318864113</v>
      </c>
      <c r="E216" s="98">
        <v>0</v>
      </c>
      <c r="F216" s="119">
        <v>0.41551007376491789</v>
      </c>
      <c r="G216" s="179">
        <v>1</v>
      </c>
      <c r="H216" s="97">
        <v>7060641.8498392161</v>
      </c>
      <c r="I216" s="174">
        <v>241549558608.71762</v>
      </c>
      <c r="J216" s="186">
        <v>0.31657342011554723</v>
      </c>
      <c r="K216" s="189">
        <v>8303779631.3940058</v>
      </c>
      <c r="L216" s="185">
        <v>0</v>
      </c>
      <c r="M216" s="185">
        <v>223759664561.87512</v>
      </c>
      <c r="N216" s="174">
        <v>473613002801.98676</v>
      </c>
      <c r="O216" s="119">
        <v>0.53941910385529435</v>
      </c>
      <c r="P216" s="119">
        <v>0.32446783904738014</v>
      </c>
      <c r="Q216" s="97">
        <v>17.208669588218633</v>
      </c>
      <c r="R216" s="184">
        <v>2871983457802.3354</v>
      </c>
      <c r="S216" s="199">
        <v>2980.5886758994357</v>
      </c>
      <c r="T216" s="191">
        <v>4.2769270431343175E-2</v>
      </c>
      <c r="U216" s="198">
        <v>2.0000000000000001E-4</v>
      </c>
    </row>
    <row r="217" spans="1:21" x14ac:dyDescent="0.2">
      <c r="A217">
        <f t="shared" si="3"/>
        <v>213</v>
      </c>
      <c r="B217" s="119">
        <v>0.37650383656935671</v>
      </c>
      <c r="C217" s="97">
        <v>4000</v>
      </c>
      <c r="D217" s="96">
        <v>0.66556179058582554</v>
      </c>
      <c r="E217" s="98">
        <v>0.7</v>
      </c>
      <c r="F217" s="119">
        <v>0</v>
      </c>
      <c r="G217" s="179">
        <v>0</v>
      </c>
      <c r="H217" s="97">
        <v>8411826.794636596</v>
      </c>
      <c r="I217" s="174">
        <v>306538187605.15094</v>
      </c>
      <c r="J217" s="186">
        <v>0.37650383656935671</v>
      </c>
      <c r="K217" s="189">
        <v>52654220669.874977</v>
      </c>
      <c r="L217" s="185">
        <v>105822138546.1526</v>
      </c>
      <c r="M217" s="185">
        <v>0</v>
      </c>
      <c r="N217" s="174">
        <v>465014546821.17853</v>
      </c>
      <c r="O217" s="119">
        <v>0.43024571143623985</v>
      </c>
      <c r="P217" s="119">
        <v>0.35263440020943732</v>
      </c>
      <c r="Q217" s="97">
        <v>15.126165229735498</v>
      </c>
      <c r="R217" s="184">
        <v>2765546483870.2661</v>
      </c>
      <c r="S217" s="199">
        <v>2871.2511547985196</v>
      </c>
      <c r="T217" s="191">
        <v>4.7356671834442754E-2</v>
      </c>
      <c r="U217" s="198">
        <v>2.0000000000000001E-4</v>
      </c>
    </row>
    <row r="218" spans="1:21" x14ac:dyDescent="0.2">
      <c r="A218">
        <f t="shared" si="3"/>
        <v>214</v>
      </c>
      <c r="B218" s="119">
        <v>0.5892199827149055</v>
      </c>
      <c r="C218" s="97">
        <v>5039.2266605610166</v>
      </c>
      <c r="D218" s="96">
        <v>1.2252461860286332</v>
      </c>
      <c r="E218" s="98">
        <v>9.3079579372961158E-2</v>
      </c>
      <c r="F218" s="119">
        <v>0</v>
      </c>
      <c r="G218" s="179">
        <v>0</v>
      </c>
      <c r="H218" s="97">
        <v>20643739.058869865</v>
      </c>
      <c r="I218" s="174">
        <v>539906494800.17566</v>
      </c>
      <c r="J218" s="186">
        <v>0.28409334200458158</v>
      </c>
      <c r="K218" s="189">
        <v>26637172553.882019</v>
      </c>
      <c r="L218" s="185">
        <v>37577530587.093567</v>
      </c>
      <c r="M218" s="185">
        <v>0</v>
      </c>
      <c r="N218" s="174">
        <v>604121197941.15137</v>
      </c>
      <c r="O218" s="119">
        <v>0.30365738790928143</v>
      </c>
      <c r="P218" s="119">
        <v>0.18636031360523458</v>
      </c>
      <c r="Q218" s="97">
        <v>13.909447189044871</v>
      </c>
      <c r="R218" s="184">
        <v>1711427702486.793</v>
      </c>
      <c r="S218" s="199">
        <v>1777.2103898517157</v>
      </c>
      <c r="T218" s="191">
        <v>5.1111474752262076E-2</v>
      </c>
      <c r="U218" s="198">
        <v>2.0000000000000001E-4</v>
      </c>
    </row>
    <row r="219" spans="1:21" x14ac:dyDescent="0.2">
      <c r="A219">
        <f t="shared" si="3"/>
        <v>215</v>
      </c>
      <c r="B219" s="119">
        <v>0.54387818942567645</v>
      </c>
      <c r="C219" s="97">
        <v>14912.11984836227</v>
      </c>
      <c r="D219" s="96">
        <v>0.83309540553282346</v>
      </c>
      <c r="E219" s="98">
        <v>0.34459097930794075</v>
      </c>
      <c r="F219" s="119">
        <v>0</v>
      </c>
      <c r="G219" s="179">
        <v>0</v>
      </c>
      <c r="H219" s="97">
        <v>8470035.9637083746</v>
      </c>
      <c r="I219" s="174">
        <v>317400722770.25494</v>
      </c>
      <c r="J219" s="186">
        <v>0.41584010304889574</v>
      </c>
      <c r="K219" s="189">
        <v>36298842911.716293</v>
      </c>
      <c r="L219" s="185">
        <v>75944314084.522354</v>
      </c>
      <c r="M219" s="185">
        <v>0</v>
      </c>
      <c r="N219" s="174">
        <v>429643879766.49365</v>
      </c>
      <c r="O219" s="119">
        <v>0.44861200079691221</v>
      </c>
      <c r="P219" s="119">
        <v>0.36368430456495149</v>
      </c>
      <c r="Q219" s="97">
        <v>14.294598914744977</v>
      </c>
      <c r="R219" s="184">
        <v>2417260816415.7285</v>
      </c>
      <c r="S219" s="199">
        <v>2509.6245927574341</v>
      </c>
      <c r="T219" s="191">
        <v>5.2004289003373755E-2</v>
      </c>
      <c r="U219" s="198">
        <v>2.0000000000000001E-4</v>
      </c>
    </row>
    <row r="220" spans="1:21" x14ac:dyDescent="0.2">
      <c r="A220">
        <f t="shared" si="3"/>
        <v>216</v>
      </c>
      <c r="B220" s="119">
        <v>0.64151069096957181</v>
      </c>
      <c r="C220" s="97">
        <v>7210.6661520689677</v>
      </c>
      <c r="D220" s="96">
        <v>0.24201138196099059</v>
      </c>
      <c r="E220" s="98">
        <v>0.69126993874415876</v>
      </c>
      <c r="F220" s="119">
        <v>0.52091525455279064</v>
      </c>
      <c r="G220" s="179">
        <v>1</v>
      </c>
      <c r="H220" s="97">
        <v>2473492.6328778951</v>
      </c>
      <c r="I220" s="174">
        <v>132530134804.23515</v>
      </c>
      <c r="J220" s="186">
        <v>0.56173338191548861</v>
      </c>
      <c r="K220" s="189">
        <v>1803861503.5815737</v>
      </c>
      <c r="L220" s="185">
        <v>0</v>
      </c>
      <c r="M220" s="185">
        <v>175545871714.69064</v>
      </c>
      <c r="N220" s="174">
        <v>309879868022.50739</v>
      </c>
      <c r="O220" s="119">
        <v>0.69344065354204809</v>
      </c>
      <c r="P220" s="119">
        <v>0.43215643277401861</v>
      </c>
      <c r="Q220" s="97">
        <v>16.51505266499564</v>
      </c>
      <c r="R220" s="184">
        <v>2448275346604.2305</v>
      </c>
      <c r="S220" s="199">
        <v>2540.1600341922699</v>
      </c>
      <c r="T220" s="191">
        <v>4.3630312205539638E-2</v>
      </c>
      <c r="U220" s="198">
        <v>2.0000000000000001E-4</v>
      </c>
    </row>
    <row r="221" spans="1:21" x14ac:dyDescent="0.2">
      <c r="A221">
        <f t="shared" si="3"/>
        <v>217</v>
      </c>
      <c r="B221" s="119">
        <v>0.42295009991542387</v>
      </c>
      <c r="C221" s="97">
        <v>8647.3400560578557</v>
      </c>
      <c r="D221" s="96">
        <v>0.98631181515659994</v>
      </c>
      <c r="E221" s="98">
        <v>0</v>
      </c>
      <c r="F221" s="119">
        <v>0.41441118551709188</v>
      </c>
      <c r="G221" s="179">
        <v>1</v>
      </c>
      <c r="H221" s="97">
        <v>11285309.326160476</v>
      </c>
      <c r="I221" s="174">
        <v>383922488358.57721</v>
      </c>
      <c r="J221" s="186">
        <v>0.40223791807801879</v>
      </c>
      <c r="K221" s="189">
        <v>10831419581.138128</v>
      </c>
      <c r="L221" s="185">
        <v>0</v>
      </c>
      <c r="M221" s="185">
        <v>237134070887.59781</v>
      </c>
      <c r="N221" s="174">
        <v>631887978827.31323</v>
      </c>
      <c r="O221" s="119">
        <v>0.54461463212107175</v>
      </c>
      <c r="P221" s="119">
        <v>0.3625004040358159</v>
      </c>
      <c r="Q221" s="97">
        <v>16.361596850024878</v>
      </c>
      <c r="R221" s="184">
        <v>4008796660004.0405</v>
      </c>
      <c r="S221" s="199">
        <v>4162.7065427960661</v>
      </c>
      <c r="T221" s="191">
        <v>4.5667742420578493E-2</v>
      </c>
      <c r="U221" s="198">
        <v>2.0000000000000001E-4</v>
      </c>
    </row>
    <row r="222" spans="1:21" x14ac:dyDescent="0.2">
      <c r="A222">
        <f t="shared" si="3"/>
        <v>218</v>
      </c>
      <c r="B222" s="119">
        <v>0.50686953556108927</v>
      </c>
      <c r="C222" s="97">
        <v>8518.9007530635699</v>
      </c>
      <c r="D222" s="96">
        <v>0.58154534965947147</v>
      </c>
      <c r="E222" s="98">
        <v>0</v>
      </c>
      <c r="F222" s="119">
        <v>0.45303103721554</v>
      </c>
      <c r="G222" s="179">
        <v>1</v>
      </c>
      <c r="H222" s="97">
        <v>5058392.7742214669</v>
      </c>
      <c r="I222" s="174">
        <v>243985586708.87143</v>
      </c>
      <c r="J222" s="186">
        <v>0.50686953556108927</v>
      </c>
      <c r="K222" s="189">
        <v>9749108908.3565807</v>
      </c>
      <c r="L222" s="185">
        <v>0</v>
      </c>
      <c r="M222" s="185">
        <v>266692775784.88202</v>
      </c>
      <c r="N222" s="174">
        <v>520427471402.10999</v>
      </c>
      <c r="O222" s="119">
        <v>0.64758895363198299</v>
      </c>
      <c r="P222" s="119">
        <v>0.46586932604307379</v>
      </c>
      <c r="Q222" s="97">
        <v>16.690245111110276</v>
      </c>
      <c r="R222" s="184">
        <v>4396942764789.8833</v>
      </c>
      <c r="S222" s="199">
        <v>4561.7873234405524</v>
      </c>
      <c r="T222" s="191">
        <v>4.4094399133637115E-2</v>
      </c>
      <c r="U222" s="198">
        <v>2.0000000000000001E-4</v>
      </c>
    </row>
    <row r="223" spans="1:21" x14ac:dyDescent="0.2">
      <c r="A223">
        <f t="shared" si="3"/>
        <v>219</v>
      </c>
      <c r="B223" s="119">
        <v>0.57893703923561279</v>
      </c>
      <c r="C223" s="97">
        <v>10001.589405991017</v>
      </c>
      <c r="D223" s="96">
        <v>0.33610568577660693</v>
      </c>
      <c r="E223" s="98">
        <v>0</v>
      </c>
      <c r="F223" s="119">
        <v>0</v>
      </c>
      <c r="G223" s="179">
        <v>0</v>
      </c>
      <c r="H223" s="97">
        <v>9900258.2207217366</v>
      </c>
      <c r="I223" s="174">
        <v>374189321654.35876</v>
      </c>
      <c r="J223" s="186">
        <v>0.48138132402898703</v>
      </c>
      <c r="K223" s="189">
        <v>14630751912.309053</v>
      </c>
      <c r="L223" s="185">
        <v>0</v>
      </c>
      <c r="M223" s="185">
        <v>0</v>
      </c>
      <c r="N223" s="174">
        <v>388820073566.66785</v>
      </c>
      <c r="O223" s="119">
        <v>0.46326762258738857</v>
      </c>
      <c r="P223" s="119">
        <v>0.35745612195908699</v>
      </c>
      <c r="Q223" s="97">
        <v>12.888965596688561</v>
      </c>
      <c r="R223" s="184">
        <v>2049743002349.3267</v>
      </c>
      <c r="S223" s="199">
        <v>2126.5919263261976</v>
      </c>
      <c r="T223" s="191">
        <v>5.2392771710696291E-2</v>
      </c>
      <c r="U223" s="198">
        <v>2.0000000000000001E-4</v>
      </c>
    </row>
    <row r="224" spans="1:21" x14ac:dyDescent="0.2">
      <c r="A224">
        <f t="shared" si="3"/>
        <v>220</v>
      </c>
      <c r="B224" s="119">
        <v>0.55186854427860055</v>
      </c>
      <c r="C224" s="97">
        <v>5418.9321516261953</v>
      </c>
      <c r="D224" s="96">
        <v>0.52159198083468206</v>
      </c>
      <c r="E224" s="98">
        <v>0</v>
      </c>
      <c r="F224" s="119">
        <v>0.51017790582551914</v>
      </c>
      <c r="G224" s="179">
        <v>1</v>
      </c>
      <c r="H224" s="97">
        <v>5627418.4424702153</v>
      </c>
      <c r="I224" s="174">
        <v>215548387383.67331</v>
      </c>
      <c r="J224" s="186">
        <v>0.44877182555491779</v>
      </c>
      <c r="K224" s="189">
        <v>5476828524.8933582</v>
      </c>
      <c r="L224" s="185">
        <v>0</v>
      </c>
      <c r="M224" s="185">
        <v>253332126688.42657</v>
      </c>
      <c r="N224" s="174">
        <v>474357342596.99323</v>
      </c>
      <c r="O224" s="119">
        <v>0.6311649842146424</v>
      </c>
      <c r="P224" s="119">
        <v>0.37807968408282661</v>
      </c>
      <c r="Q224" s="97">
        <v>16.54656749272004</v>
      </c>
      <c r="R224" s="184">
        <v>3267068000160.6938</v>
      </c>
      <c r="S224" s="199">
        <v>3394.3777925219451</v>
      </c>
      <c r="T224" s="191">
        <v>4.3895812037105499E-2</v>
      </c>
      <c r="U224" s="198">
        <v>2.0000000000000001E-4</v>
      </c>
    </row>
    <row r="225" spans="1:21" x14ac:dyDescent="0.2">
      <c r="A225">
        <f t="shared" si="3"/>
        <v>221</v>
      </c>
      <c r="B225" s="119">
        <v>0.65919421306041204</v>
      </c>
      <c r="C225" s="97">
        <v>11770.477738465896</v>
      </c>
      <c r="D225" s="96">
        <v>0.90573074840725565</v>
      </c>
      <c r="E225" s="98">
        <v>0</v>
      </c>
      <c r="F225" s="119">
        <v>0</v>
      </c>
      <c r="G225" s="179">
        <v>0</v>
      </c>
      <c r="H225" s="97">
        <v>24670993.207630247</v>
      </c>
      <c r="I225" s="174">
        <v>532046706329.51691</v>
      </c>
      <c r="J225" s="186">
        <v>0.21238571595202582</v>
      </c>
      <c r="K225" s="189">
        <v>10853703411.817383</v>
      </c>
      <c r="L225" s="185">
        <v>0</v>
      </c>
      <c r="M225" s="185">
        <v>0</v>
      </c>
      <c r="N225" s="174">
        <v>542900409741.33429</v>
      </c>
      <c r="O225" s="119">
        <v>0.20813968568848618</v>
      </c>
      <c r="P225" s="119">
        <v>0.14254022889260567</v>
      </c>
      <c r="Q225" s="97">
        <v>12.866444000522399</v>
      </c>
      <c r="R225" s="184">
        <v>917741805503.46313</v>
      </c>
      <c r="S225" s="199">
        <v>952.90613276826116</v>
      </c>
      <c r="T225" s="191">
        <v>6.4091815870486429E-2</v>
      </c>
      <c r="U225" s="198">
        <v>2.0000000000000001E-4</v>
      </c>
    </row>
    <row r="226" spans="1:21" x14ac:dyDescent="0.2">
      <c r="A226">
        <f t="shared" si="3"/>
        <v>222</v>
      </c>
      <c r="B226" s="119">
        <v>0.53459300977639845</v>
      </c>
      <c r="C226" s="97">
        <v>4756.1866286306313</v>
      </c>
      <c r="D226" s="96">
        <v>0.40935466232379331</v>
      </c>
      <c r="E226" s="98">
        <v>0</v>
      </c>
      <c r="F226" s="119">
        <v>0</v>
      </c>
      <c r="G226" s="179">
        <v>0</v>
      </c>
      <c r="H226" s="97">
        <v>9623902.1886968724</v>
      </c>
      <c r="I226" s="174">
        <v>352592238565.73938</v>
      </c>
      <c r="J226" s="186">
        <v>0.4613133645772074</v>
      </c>
      <c r="K226" s="189">
        <v>16866185022.103899</v>
      </c>
      <c r="L226" s="185">
        <v>0</v>
      </c>
      <c r="M226" s="185">
        <v>0</v>
      </c>
      <c r="N226" s="174">
        <v>369458423587.84326</v>
      </c>
      <c r="O226" s="119">
        <v>0.44025390006542181</v>
      </c>
      <c r="P226" s="119">
        <v>0.33152018177397313</v>
      </c>
      <c r="Q226" s="97">
        <v>12.804838119040024</v>
      </c>
      <c r="R226" s="184">
        <v>1834350750520.1245</v>
      </c>
      <c r="S226" s="199">
        <v>1902.9465719852385</v>
      </c>
      <c r="T226" s="191">
        <v>5.2364454859030032E-2</v>
      </c>
      <c r="U226" s="198">
        <v>2.0000000000000001E-4</v>
      </c>
    </row>
    <row r="227" spans="1:21" x14ac:dyDescent="0.2">
      <c r="A227">
        <f t="shared" si="3"/>
        <v>223</v>
      </c>
      <c r="B227" s="119">
        <v>0.56184438204681042</v>
      </c>
      <c r="C227" s="97">
        <v>10418.369717452013</v>
      </c>
      <c r="D227" s="96">
        <v>0.74051036123390601</v>
      </c>
      <c r="E227" s="98">
        <v>0.36915285168860446</v>
      </c>
      <c r="F227" s="119">
        <v>0.5352729810335447</v>
      </c>
      <c r="G227" s="179">
        <v>1</v>
      </c>
      <c r="H227" s="97">
        <v>5187124.5470025577</v>
      </c>
      <c r="I227" s="174">
        <v>232961827131.3356</v>
      </c>
      <c r="J227" s="186">
        <v>0.55882471757566288</v>
      </c>
      <c r="K227" s="189">
        <v>2122867086.0115883</v>
      </c>
      <c r="L227" s="185">
        <v>0</v>
      </c>
      <c r="M227" s="185">
        <v>260454285712.32971</v>
      </c>
      <c r="N227" s="174">
        <v>495538979929.67688</v>
      </c>
      <c r="O227" s="119">
        <v>0.68319197789543606</v>
      </c>
      <c r="P227" s="119">
        <v>0.56698600947836231</v>
      </c>
      <c r="Q227" s="97">
        <v>16.816476205326286</v>
      </c>
      <c r="R227" s="184">
        <v>5107253411540.3418</v>
      </c>
      <c r="S227" s="199">
        <v>5303.9832485094612</v>
      </c>
      <c r="T227" s="191">
        <v>4.4001683662920399E-2</v>
      </c>
      <c r="U227" s="198">
        <v>2.0000000000000001E-4</v>
      </c>
    </row>
    <row r="228" spans="1:21" x14ac:dyDescent="0.2">
      <c r="A228">
        <f t="shared" si="3"/>
        <v>224</v>
      </c>
      <c r="B228" s="119">
        <v>0.44001857937530053</v>
      </c>
      <c r="C228" s="97">
        <v>4039.0984451253644</v>
      </c>
      <c r="D228" s="96">
        <v>0.63798115679252254</v>
      </c>
      <c r="E228" s="98">
        <v>0.7</v>
      </c>
      <c r="F228" s="119">
        <v>0.51791595724480699</v>
      </c>
      <c r="G228" s="179">
        <v>1</v>
      </c>
      <c r="H228" s="97">
        <v>10530169.356166977</v>
      </c>
      <c r="I228" s="174">
        <v>370070270656.75555</v>
      </c>
      <c r="J228" s="186">
        <v>0.44001857937530053</v>
      </c>
      <c r="K228" s="189">
        <v>2563523989.90382</v>
      </c>
      <c r="L228" s="185">
        <v>0</v>
      </c>
      <c r="M228" s="185">
        <v>382022976128.58258</v>
      </c>
      <c r="N228" s="174">
        <v>754656770775.24194</v>
      </c>
      <c r="O228" s="119">
        <v>0.62075395571559</v>
      </c>
      <c r="P228" s="119">
        <v>0.29807772475558819</v>
      </c>
      <c r="Q228" s="97">
        <v>15.928596717305032</v>
      </c>
      <c r="R228" s="184">
        <v>3944273308277.6392</v>
      </c>
      <c r="S228" s="199">
        <v>4097.4834454078318</v>
      </c>
      <c r="T228" s="191">
        <v>4.5351079716528304E-2</v>
      </c>
      <c r="U228" s="198">
        <v>2.0000000000000001E-4</v>
      </c>
    </row>
    <row r="229" spans="1:21" x14ac:dyDescent="0.2">
      <c r="A229">
        <f t="shared" si="3"/>
        <v>225</v>
      </c>
      <c r="B229" s="119">
        <v>0.42500225037866668</v>
      </c>
      <c r="C229" s="97">
        <v>8319.8997523769867</v>
      </c>
      <c r="D229" s="96">
        <v>0.75924880532509753</v>
      </c>
      <c r="E229" s="98">
        <v>0</v>
      </c>
      <c r="F229" s="119">
        <v>0.46612828527620626</v>
      </c>
      <c r="G229" s="179">
        <v>1</v>
      </c>
      <c r="H229" s="97">
        <v>6058246.2113976926</v>
      </c>
      <c r="I229" s="174">
        <v>207638915496.08502</v>
      </c>
      <c r="J229" s="186">
        <v>0.29899436636499355</v>
      </c>
      <c r="K229" s="189">
        <v>5257443680.1289988</v>
      </c>
      <c r="L229" s="185">
        <v>0</v>
      </c>
      <c r="M229" s="185">
        <v>203025889262.36511</v>
      </c>
      <c r="N229" s="174">
        <v>415922248438.57916</v>
      </c>
      <c r="O229" s="119">
        <v>0.53977294608348358</v>
      </c>
      <c r="P229" s="119">
        <v>0.34111782231725757</v>
      </c>
      <c r="Q229" s="97">
        <v>17.345376713005628</v>
      </c>
      <c r="R229" s="184">
        <v>2645006217706.1826</v>
      </c>
      <c r="S229" s="199">
        <v>2738.7821174061701</v>
      </c>
      <c r="T229" s="191">
        <v>4.274277542141567E-2</v>
      </c>
      <c r="U229" s="198">
        <v>2.0000000000000001E-4</v>
      </c>
    </row>
    <row r="230" spans="1:21" x14ac:dyDescent="0.2">
      <c r="A230">
        <f t="shared" si="3"/>
        <v>226</v>
      </c>
      <c r="B230" s="119">
        <v>0.39268513571500197</v>
      </c>
      <c r="C230" s="97">
        <v>12954.773283509214</v>
      </c>
      <c r="D230" s="96">
        <v>1.0346558201641167</v>
      </c>
      <c r="E230" s="98">
        <v>0.17449425526532295</v>
      </c>
      <c r="F230" s="119">
        <v>0</v>
      </c>
      <c r="G230" s="179">
        <v>0</v>
      </c>
      <c r="H230" s="97">
        <v>7553621.9528402817</v>
      </c>
      <c r="I230" s="174">
        <v>305498345440.99561</v>
      </c>
      <c r="J230" s="186">
        <v>0.39268513571500197</v>
      </c>
      <c r="K230" s="189">
        <v>19974008452.575916</v>
      </c>
      <c r="L230" s="185">
        <v>40251044660.555878</v>
      </c>
      <c r="M230" s="185">
        <v>0</v>
      </c>
      <c r="N230" s="174">
        <v>365723398554.12744</v>
      </c>
      <c r="O230" s="119">
        <v>0.41606715777615194</v>
      </c>
      <c r="P230" s="119">
        <v>0.31961347812403873</v>
      </c>
      <c r="Q230" s="97">
        <v>13.952279348753796</v>
      </c>
      <c r="R230" s="184">
        <v>1756345572486.1045</v>
      </c>
      <c r="S230" s="199">
        <v>1821.7866498352646</v>
      </c>
      <c r="T230" s="191">
        <v>5.2665665684165676E-2</v>
      </c>
      <c r="U230" s="198">
        <v>2.0000000000000001E-4</v>
      </c>
    </row>
    <row r="231" spans="1:21" x14ac:dyDescent="0.2">
      <c r="A231">
        <f t="shared" si="3"/>
        <v>227</v>
      </c>
      <c r="B231" s="119">
        <v>0.36172747923249726</v>
      </c>
      <c r="C231" s="97">
        <v>13511.497482097924</v>
      </c>
      <c r="D231" s="96">
        <v>0.96538520861893129</v>
      </c>
      <c r="E231" s="98">
        <v>0.11167518888536909</v>
      </c>
      <c r="F231" s="119">
        <v>0.42316433112629021</v>
      </c>
      <c r="G231" s="179">
        <v>1</v>
      </c>
      <c r="H231" s="97">
        <v>8864167.6021752115</v>
      </c>
      <c r="I231" s="174">
        <v>321221962976.14764</v>
      </c>
      <c r="J231" s="186">
        <v>0.36172747923249726</v>
      </c>
      <c r="K231" s="189">
        <v>6264464969.7388134</v>
      </c>
      <c r="L231" s="185">
        <v>0</v>
      </c>
      <c r="M231" s="185">
        <v>260571802540.13666</v>
      </c>
      <c r="N231" s="174">
        <v>588058230486.02307</v>
      </c>
      <c r="O231" s="119">
        <v>0.55207500914537766</v>
      </c>
      <c r="P231" s="119">
        <v>0.28599250514775226</v>
      </c>
      <c r="Q231" s="97">
        <v>16.41624895472631</v>
      </c>
      <c r="R231" s="184">
        <v>2918574565552.687</v>
      </c>
      <c r="S231" s="199">
        <v>3026.4774640094488</v>
      </c>
      <c r="T231" s="191">
        <v>4.5537787384785977E-2</v>
      </c>
      <c r="U231" s="198">
        <v>2.0000000000000001E-4</v>
      </c>
    </row>
    <row r="232" spans="1:21" x14ac:dyDescent="0.2">
      <c r="A232">
        <f t="shared" si="3"/>
        <v>228</v>
      </c>
      <c r="B232" s="119">
        <v>0.39152386607972811</v>
      </c>
      <c r="C232" s="97">
        <v>15984.2516954489</v>
      </c>
      <c r="D232" s="96">
        <v>0.67916959743899186</v>
      </c>
      <c r="E232" s="98">
        <v>0</v>
      </c>
      <c r="F232" s="119">
        <v>0.30369109105950698</v>
      </c>
      <c r="G232" s="179">
        <v>1</v>
      </c>
      <c r="H232" s="97">
        <v>8102030.9475101354</v>
      </c>
      <c r="I232" s="174">
        <v>297694633119.97852</v>
      </c>
      <c r="J232" s="186">
        <v>0.37693908901285833</v>
      </c>
      <c r="K232" s="189">
        <v>3874104100.7254944</v>
      </c>
      <c r="L232" s="185">
        <v>0</v>
      </c>
      <c r="M232" s="185">
        <v>208912460365.21658</v>
      </c>
      <c r="N232" s="174">
        <v>510481197585.92053</v>
      </c>
      <c r="O232" s="119">
        <v>0.5472144976650547</v>
      </c>
      <c r="P232" s="119">
        <v>0.35152430295954484</v>
      </c>
      <c r="Q232" s="97">
        <v>16.321315337669763</v>
      </c>
      <c r="R232" s="184">
        <v>3119759338110.1426</v>
      </c>
      <c r="S232" s="199">
        <v>3238.7256179291144</v>
      </c>
      <c r="T232" s="191">
        <v>4.5445809408095714E-2</v>
      </c>
      <c r="U232" s="198">
        <v>2.0000000000000001E-4</v>
      </c>
    </row>
    <row r="233" spans="1:21" x14ac:dyDescent="0.2">
      <c r="A233">
        <f t="shared" si="3"/>
        <v>229</v>
      </c>
      <c r="B233" s="119">
        <v>0.73348971462537915</v>
      </c>
      <c r="C233" s="97">
        <v>4000</v>
      </c>
      <c r="D233" s="96">
        <v>0.7515040521673364</v>
      </c>
      <c r="E233" s="98">
        <v>0</v>
      </c>
      <c r="F233" s="119">
        <v>0</v>
      </c>
      <c r="G233" s="179">
        <v>0</v>
      </c>
      <c r="H233" s="97">
        <v>9772490.3886855189</v>
      </c>
      <c r="I233" s="174">
        <v>392562487895.43555</v>
      </c>
      <c r="J233" s="186">
        <v>0.53837711517127151</v>
      </c>
      <c r="K233" s="189">
        <v>10698096466.468555</v>
      </c>
      <c r="L233" s="185">
        <v>0</v>
      </c>
      <c r="M233" s="185">
        <v>0</v>
      </c>
      <c r="N233" s="174">
        <v>403260584361.90411</v>
      </c>
      <c r="O233" s="119">
        <v>0.52409451345715907</v>
      </c>
      <c r="P233" s="119">
        <v>0.40874872639660337</v>
      </c>
      <c r="Q233" s="97">
        <v>12.930811208906015</v>
      </c>
      <c r="R233" s="184">
        <v>2442096222654.5107</v>
      </c>
      <c r="S233" s="199">
        <v>2535.7461374869031</v>
      </c>
      <c r="T233" s="191">
        <v>5.3700551389584524E-2</v>
      </c>
      <c r="U233" s="198">
        <v>2.0000000000000001E-4</v>
      </c>
    </row>
    <row r="234" spans="1:21" x14ac:dyDescent="0.2">
      <c r="A234">
        <f t="shared" si="3"/>
        <v>230</v>
      </c>
      <c r="B234" s="119">
        <v>0.47235349309715491</v>
      </c>
      <c r="C234" s="97">
        <v>15684.945506751907</v>
      </c>
      <c r="D234" s="96">
        <v>0.25195104631696152</v>
      </c>
      <c r="E234" s="98">
        <v>0.16152369854001614</v>
      </c>
      <c r="F234" s="119">
        <v>0</v>
      </c>
      <c r="G234" s="179">
        <v>0</v>
      </c>
      <c r="H234" s="97">
        <v>1687571.278101413</v>
      </c>
      <c r="I234" s="174">
        <v>90936094987.838547</v>
      </c>
      <c r="J234" s="186">
        <v>0.47235349309715491</v>
      </c>
      <c r="K234" s="189">
        <v>2525892253.3351851</v>
      </c>
      <c r="L234" s="185">
        <v>6811804143.3696356</v>
      </c>
      <c r="M234" s="185">
        <v>0</v>
      </c>
      <c r="N234" s="174">
        <v>100273791384.54337</v>
      </c>
      <c r="O234" s="119">
        <v>0.48271262871862486</v>
      </c>
      <c r="P234" s="119">
        <v>0.37348128375174744</v>
      </c>
      <c r="Q234" s="97">
        <v>13.50283063653746</v>
      </c>
      <c r="R234" s="184">
        <v>595029514414.35913</v>
      </c>
      <c r="S234" s="199">
        <v>618.1902225736178</v>
      </c>
      <c r="T234" s="191">
        <v>4.9268033970146861E-2</v>
      </c>
      <c r="U234" s="198">
        <v>2.0000000000000001E-4</v>
      </c>
    </row>
    <row r="235" spans="1:21" x14ac:dyDescent="0.2">
      <c r="A235">
        <f t="shared" si="3"/>
        <v>231</v>
      </c>
      <c r="B235" s="119">
        <v>0.57296893952844108</v>
      </c>
      <c r="C235" s="97">
        <v>9808.7532372450751</v>
      </c>
      <c r="D235" s="96">
        <v>1.3878499022208248</v>
      </c>
      <c r="E235" s="98">
        <v>0</v>
      </c>
      <c r="F235" s="119">
        <v>0</v>
      </c>
      <c r="G235" s="179">
        <v>0</v>
      </c>
      <c r="H235" s="97">
        <v>14509860.818180384</v>
      </c>
      <c r="I235" s="174">
        <v>501964990631.7049</v>
      </c>
      <c r="J235" s="186">
        <v>0.43750858271517412</v>
      </c>
      <c r="K235" s="189">
        <v>9127930262.8010559</v>
      </c>
      <c r="L235" s="185">
        <v>0</v>
      </c>
      <c r="M235" s="185">
        <v>0</v>
      </c>
      <c r="N235" s="174">
        <v>511092920894.50598</v>
      </c>
      <c r="O235" s="119">
        <v>0.42969484147725673</v>
      </c>
      <c r="P235" s="119">
        <v>0.3005345171656591</v>
      </c>
      <c r="Q235" s="97">
        <v>12.951019794491399</v>
      </c>
      <c r="R235" s="184">
        <v>2134383740219.5034</v>
      </c>
      <c r="S235" s="199">
        <v>2213.7363498076379</v>
      </c>
      <c r="T235" s="191">
        <v>5.8034083814910493E-2</v>
      </c>
      <c r="U235" s="198">
        <v>2.0000000000000001E-4</v>
      </c>
    </row>
    <row r="236" spans="1:21" x14ac:dyDescent="0.2">
      <c r="A236">
        <f t="shared" si="3"/>
        <v>232</v>
      </c>
      <c r="B236" s="119">
        <v>0.38950180513291899</v>
      </c>
      <c r="C236" s="97">
        <v>11101.700697039058</v>
      </c>
      <c r="D236" s="96">
        <v>0.79844653495205498</v>
      </c>
      <c r="E236" s="98">
        <v>0.34164959873218981</v>
      </c>
      <c r="F236" s="119">
        <v>0</v>
      </c>
      <c r="G236" s="179">
        <v>0</v>
      </c>
      <c r="H236" s="97">
        <v>21381290.387298279</v>
      </c>
      <c r="I236" s="174">
        <v>673635538740.89893</v>
      </c>
      <c r="J236" s="186">
        <v>0.38950180513291899</v>
      </c>
      <c r="K236" s="189">
        <v>96099193724.019592</v>
      </c>
      <c r="L236" s="185">
        <v>194848878990.62579</v>
      </c>
      <c r="M236" s="185">
        <v>0</v>
      </c>
      <c r="N236" s="174">
        <v>964583611455.54419</v>
      </c>
      <c r="O236" s="119">
        <v>0.43361856511600499</v>
      </c>
      <c r="P236" s="119">
        <v>0.35206254938220505</v>
      </c>
      <c r="Q236" s="97">
        <v>14.488389087772052</v>
      </c>
      <c r="R236" s="184">
        <v>5271135892660.1865</v>
      </c>
      <c r="S236" s="199">
        <v>5472.2163327369326</v>
      </c>
      <c r="T236" s="191">
        <v>5.0891443442659133E-2</v>
      </c>
      <c r="U236" s="198">
        <v>2.0000000000000001E-4</v>
      </c>
    </row>
    <row r="237" spans="1:21" x14ac:dyDescent="0.2">
      <c r="A237">
        <f t="shared" si="3"/>
        <v>233</v>
      </c>
      <c r="B237" s="119">
        <v>0.52923199313339075</v>
      </c>
      <c r="C237" s="97">
        <v>7932.513652854268</v>
      </c>
      <c r="D237" s="96">
        <v>0.74389803727446691</v>
      </c>
      <c r="E237" s="98">
        <v>0.2139409422930692</v>
      </c>
      <c r="F237" s="119">
        <v>0</v>
      </c>
      <c r="G237" s="179">
        <v>0</v>
      </c>
      <c r="H237" s="97">
        <v>8664238.5234639645</v>
      </c>
      <c r="I237" s="174">
        <v>329227257439.89679</v>
      </c>
      <c r="J237" s="186">
        <v>0.40848003663795562</v>
      </c>
      <c r="K237" s="189">
        <v>19363453212.645641</v>
      </c>
      <c r="L237" s="185">
        <v>38101984992.890213</v>
      </c>
      <c r="M237" s="185">
        <v>0</v>
      </c>
      <c r="N237" s="174">
        <v>386692695645.43262</v>
      </c>
      <c r="O237" s="119">
        <v>0.42660322274831497</v>
      </c>
      <c r="P237" s="119">
        <v>0.30586851062009479</v>
      </c>
      <c r="Q237" s="97">
        <v>13.718523760912978</v>
      </c>
      <c r="R237" s="184">
        <v>1813698776536.2957</v>
      </c>
      <c r="S237" s="199">
        <v>1880.9761239919749</v>
      </c>
      <c r="T237" s="191">
        <v>5.1560576101778388E-2</v>
      </c>
      <c r="U237" s="198">
        <v>2.0000000000000001E-4</v>
      </c>
    </row>
    <row r="238" spans="1:21" x14ac:dyDescent="0.2">
      <c r="A238">
        <f t="shared" si="3"/>
        <v>234</v>
      </c>
      <c r="B238" s="119">
        <v>0.44556122624988198</v>
      </c>
      <c r="C238" s="97">
        <v>6322.2296252047072</v>
      </c>
      <c r="D238" s="96">
        <v>0.63329723560841955</v>
      </c>
      <c r="E238" s="98">
        <v>0.42796248069996318</v>
      </c>
      <c r="F238" s="119">
        <v>0.41584114042843656</v>
      </c>
      <c r="G238" s="179">
        <v>1</v>
      </c>
      <c r="H238" s="97">
        <v>5238584.4708307441</v>
      </c>
      <c r="I238" s="174">
        <v>207367132777.50772</v>
      </c>
      <c r="J238" s="186">
        <v>0.43819732896327757</v>
      </c>
      <c r="K238" s="189">
        <v>1443494827.6576962</v>
      </c>
      <c r="L238" s="185">
        <v>0</v>
      </c>
      <c r="M238" s="185">
        <v>169547246007.99384</v>
      </c>
      <c r="N238" s="174">
        <v>378357873613.1593</v>
      </c>
      <c r="O238" s="119">
        <v>0.59865417452857361</v>
      </c>
      <c r="P238" s="119">
        <v>0.44230843335044451</v>
      </c>
      <c r="Q238" s="97">
        <v>16.874286227505351</v>
      </c>
      <c r="R238" s="184">
        <v>3085971728107.6274</v>
      </c>
      <c r="S238" s="199">
        <v>3204.3447697647193</v>
      </c>
      <c r="T238" s="191">
        <v>4.3301325752962236E-2</v>
      </c>
      <c r="U238" s="198">
        <v>2.0000000000000001E-4</v>
      </c>
    </row>
    <row r="239" spans="1:21" x14ac:dyDescent="0.2">
      <c r="A239">
        <f t="shared" si="3"/>
        <v>235</v>
      </c>
      <c r="B239" s="119">
        <v>0.46326004413095573</v>
      </c>
      <c r="C239" s="97">
        <v>15965.140109955395</v>
      </c>
      <c r="D239" s="96">
        <v>0.77640320307809496</v>
      </c>
      <c r="E239" s="98">
        <v>0</v>
      </c>
      <c r="F239" s="119">
        <v>0.38148439790714972</v>
      </c>
      <c r="G239" s="179">
        <v>1</v>
      </c>
      <c r="H239" s="97">
        <v>6781566.9090306312</v>
      </c>
      <c r="I239" s="174">
        <v>256678975172.40369</v>
      </c>
      <c r="J239" s="186">
        <v>0.42451145085264397</v>
      </c>
      <c r="K239" s="189">
        <v>4691829028.6784449</v>
      </c>
      <c r="L239" s="185">
        <v>0</v>
      </c>
      <c r="M239" s="185">
        <v>213260361601.91846</v>
      </c>
      <c r="N239" s="174">
        <v>474631165803.00061</v>
      </c>
      <c r="O239" s="119">
        <v>0.58902885772861369</v>
      </c>
      <c r="P239" s="119">
        <v>0.43904379099620794</v>
      </c>
      <c r="Q239" s="97">
        <v>16.65221968460213</v>
      </c>
      <c r="R239" s="184">
        <v>3691662179422.0327</v>
      </c>
      <c r="S239" s="199">
        <v>3832.9925089761914</v>
      </c>
      <c r="T239" s="191">
        <v>4.4073741062351721E-2</v>
      </c>
      <c r="U239" s="198">
        <v>2.0000000000000001E-4</v>
      </c>
    </row>
    <row r="240" spans="1:21" x14ac:dyDescent="0.2">
      <c r="A240">
        <f t="shared" si="3"/>
        <v>236</v>
      </c>
      <c r="B240" s="119">
        <v>0.45091913888177454</v>
      </c>
      <c r="C240" s="97">
        <v>7457.7120562681248</v>
      </c>
      <c r="D240" s="96">
        <v>0.52566876773723981</v>
      </c>
      <c r="E240" s="98">
        <v>0</v>
      </c>
      <c r="F240" s="119">
        <v>0</v>
      </c>
      <c r="G240" s="179">
        <v>0</v>
      </c>
      <c r="H240" s="97">
        <v>4604976.5479101986</v>
      </c>
      <c r="I240" s="174">
        <v>231091191475.2124</v>
      </c>
      <c r="J240" s="186">
        <v>0.45091913888177459</v>
      </c>
      <c r="K240" s="189">
        <v>6753158628.2320442</v>
      </c>
      <c r="L240" s="185">
        <v>0</v>
      </c>
      <c r="M240" s="185">
        <v>0</v>
      </c>
      <c r="N240" s="174">
        <v>237844350103.44446</v>
      </c>
      <c r="O240" s="119">
        <v>0.43811610836181469</v>
      </c>
      <c r="P240" s="119">
        <v>0.32037054504974422</v>
      </c>
      <c r="Q240" s="97">
        <v>12.91986087830022</v>
      </c>
      <c r="R240" s="184">
        <v>1138746101792.0352</v>
      </c>
      <c r="S240" s="199">
        <v>1180.7802990940406</v>
      </c>
      <c r="T240" s="191">
        <v>5.3662942913225591E-2</v>
      </c>
      <c r="U240" s="198">
        <v>2.0000000000000001E-4</v>
      </c>
    </row>
    <row r="241" spans="1:21" x14ac:dyDescent="0.2">
      <c r="A241">
        <f t="shared" si="3"/>
        <v>237</v>
      </c>
      <c r="B241" s="119">
        <v>0.62343033610343868</v>
      </c>
      <c r="C241" s="97">
        <v>9888.5163308751034</v>
      </c>
      <c r="D241" s="96">
        <v>0.41923808360189035</v>
      </c>
      <c r="E241" s="98">
        <v>0.19643242907113387</v>
      </c>
      <c r="F241" s="119">
        <v>0</v>
      </c>
      <c r="G241" s="179">
        <v>0</v>
      </c>
      <c r="H241" s="97">
        <v>2978812.6818975331</v>
      </c>
      <c r="I241" s="174">
        <v>159838809653.50635</v>
      </c>
      <c r="J241" s="186">
        <v>0.53695875044859576</v>
      </c>
      <c r="K241" s="189">
        <v>10001864671.283211</v>
      </c>
      <c r="L241" s="185">
        <v>13652528053.232174</v>
      </c>
      <c r="M241" s="185">
        <v>0</v>
      </c>
      <c r="N241" s="174">
        <v>183493202378.02173</v>
      </c>
      <c r="O241" s="119">
        <v>0.52726133008462739</v>
      </c>
      <c r="P241" s="119">
        <v>0.44642735470000705</v>
      </c>
      <c r="Q241" s="97">
        <v>13.469598257864273</v>
      </c>
      <c r="R241" s="184">
        <v>1256221058981.8845</v>
      </c>
      <c r="S241" s="199">
        <v>1303.2681056116239</v>
      </c>
      <c r="T241" s="191">
        <v>5.1750776195407661E-2</v>
      </c>
      <c r="U241" s="198">
        <v>2.0000000000000001E-4</v>
      </c>
    </row>
    <row r="242" spans="1:21" x14ac:dyDescent="0.2">
      <c r="A242">
        <f t="shared" si="3"/>
        <v>238</v>
      </c>
      <c r="B242" s="119">
        <v>0.5501886879947494</v>
      </c>
      <c r="C242" s="97">
        <v>4000</v>
      </c>
      <c r="D242" s="96">
        <v>1.2124686572893724</v>
      </c>
      <c r="E242" s="98">
        <v>0</v>
      </c>
      <c r="F242" s="119">
        <v>0</v>
      </c>
      <c r="G242" s="179">
        <v>0</v>
      </c>
      <c r="H242" s="97">
        <v>19791529.304713577</v>
      </c>
      <c r="I242" s="174">
        <v>584426553482.55786</v>
      </c>
      <c r="J242" s="186">
        <v>0.44169531497457759</v>
      </c>
      <c r="K242" s="189">
        <v>13621116467.463036</v>
      </c>
      <c r="L242" s="185">
        <v>0</v>
      </c>
      <c r="M242" s="185">
        <v>0</v>
      </c>
      <c r="N242" s="174">
        <v>598047669950.02087</v>
      </c>
      <c r="O242" s="119">
        <v>0.43163527523074868</v>
      </c>
      <c r="P242" s="119">
        <v>0.33189337445531958</v>
      </c>
      <c r="Q242" s="97">
        <v>12.927501167831624</v>
      </c>
      <c r="R242" s="184">
        <v>2870276798474.498</v>
      </c>
      <c r="S242" s="199">
        <v>2980.7469702047179</v>
      </c>
      <c r="T242" s="191">
        <v>5.5108124403511219E-2</v>
      </c>
      <c r="U242" s="198">
        <v>2.0000000000000001E-4</v>
      </c>
    </row>
    <row r="243" spans="1:21" x14ac:dyDescent="0.2">
      <c r="A243">
        <f t="shared" si="3"/>
        <v>239</v>
      </c>
      <c r="B243" s="119">
        <v>0.5454822311429931</v>
      </c>
      <c r="C243" s="97">
        <v>7828.9280339373909</v>
      </c>
      <c r="D243" s="96">
        <v>0.90798355763400318</v>
      </c>
      <c r="E243" s="98">
        <v>0</v>
      </c>
      <c r="F243" s="119">
        <v>0</v>
      </c>
      <c r="G243" s="179">
        <v>0</v>
      </c>
      <c r="H243" s="97">
        <v>7433025.5582080623</v>
      </c>
      <c r="I243" s="174">
        <v>284125410014.36383</v>
      </c>
      <c r="J243" s="186">
        <v>0.46543943975576141</v>
      </c>
      <c r="K243" s="189">
        <v>3010715035.5982971</v>
      </c>
      <c r="L243" s="185">
        <v>0</v>
      </c>
      <c r="M243" s="185">
        <v>0</v>
      </c>
      <c r="N243" s="174">
        <v>287136125049.96216</v>
      </c>
      <c r="O243" s="119">
        <v>0.46055915686140492</v>
      </c>
      <c r="P243" s="119">
        <v>0.31487526085755685</v>
      </c>
      <c r="Q243" s="97">
        <v>12.979275787819747</v>
      </c>
      <c r="R243" s="184">
        <v>1322490465596.4834</v>
      </c>
      <c r="S243" s="199">
        <v>1372.182534873434</v>
      </c>
      <c r="T243" s="191">
        <v>5.5114636354968945E-2</v>
      </c>
      <c r="U243" s="198">
        <v>2.0000000000000001E-4</v>
      </c>
    </row>
    <row r="244" spans="1:21" x14ac:dyDescent="0.2">
      <c r="A244">
        <f t="shared" si="3"/>
        <v>240</v>
      </c>
      <c r="B244" s="119">
        <v>0.34787271132986719</v>
      </c>
      <c r="C244" s="97">
        <v>11448.19233757244</v>
      </c>
      <c r="D244" s="96">
        <v>0.7641852952554119</v>
      </c>
      <c r="E244" s="98">
        <v>0.49469407389457903</v>
      </c>
      <c r="F244" s="119">
        <v>0</v>
      </c>
      <c r="G244" s="179">
        <v>0</v>
      </c>
      <c r="H244" s="97">
        <v>8506015.7692809496</v>
      </c>
      <c r="I244" s="174">
        <v>332287304220.09076</v>
      </c>
      <c r="J244" s="186">
        <v>0.34787271132986719</v>
      </c>
      <c r="K244" s="189">
        <v>30743424881.95359</v>
      </c>
      <c r="L244" s="185">
        <v>95645636714.533371</v>
      </c>
      <c r="M244" s="185">
        <v>0</v>
      </c>
      <c r="N244" s="174">
        <v>458676365816.57776</v>
      </c>
      <c r="O244" s="119">
        <v>0.41883604464587987</v>
      </c>
      <c r="P244" s="119">
        <v>0.30248328611690256</v>
      </c>
      <c r="Q244" s="97">
        <v>15.163514692257262</v>
      </c>
      <c r="R244" s="184">
        <v>2261320438588.5786</v>
      </c>
      <c r="S244" s="199">
        <v>2344.5970452386168</v>
      </c>
      <c r="T244" s="191">
        <v>4.7597047412222905E-2</v>
      </c>
      <c r="U244" s="198">
        <v>2.0000000000000001E-4</v>
      </c>
    </row>
    <row r="245" spans="1:21" x14ac:dyDescent="0.2">
      <c r="A245">
        <f t="shared" si="3"/>
        <v>241</v>
      </c>
      <c r="B245" s="119">
        <v>0.3229775598487446</v>
      </c>
      <c r="C245" s="97">
        <v>9639.9936244124528</v>
      </c>
      <c r="D245" s="96">
        <v>1.043232083421662</v>
      </c>
      <c r="E245" s="98">
        <v>0.7</v>
      </c>
      <c r="F245" s="119">
        <v>0.45838128124214733</v>
      </c>
      <c r="G245" s="179">
        <v>1</v>
      </c>
      <c r="H245" s="97">
        <v>9292069.8566752486</v>
      </c>
      <c r="I245" s="174">
        <v>344878951359.16217</v>
      </c>
      <c r="J245" s="186">
        <v>0.32297755984874454</v>
      </c>
      <c r="K245" s="189">
        <v>1118319825.7556477</v>
      </c>
      <c r="L245" s="185">
        <v>0</v>
      </c>
      <c r="M245" s="185">
        <v>278806931775.25391</v>
      </c>
      <c r="N245" s="174">
        <v>624804202960.17163</v>
      </c>
      <c r="O245" s="119">
        <v>0.5352616163414281</v>
      </c>
      <c r="P245" s="119">
        <v>0.39084294848091899</v>
      </c>
      <c r="Q245" s="97">
        <v>17.135200705199669</v>
      </c>
      <c r="R245" s="184">
        <v>4458464940225.5762</v>
      </c>
      <c r="S245" s="199">
        <v>4629.95407272795</v>
      </c>
      <c r="T245" s="191">
        <v>4.3416034833084524E-2</v>
      </c>
      <c r="U245" s="198">
        <v>2.0000000000000001E-4</v>
      </c>
    </row>
    <row r="246" spans="1:21" x14ac:dyDescent="0.2">
      <c r="A246">
        <f t="shared" si="3"/>
        <v>242</v>
      </c>
      <c r="B246" s="119">
        <v>0.51859850330583568</v>
      </c>
      <c r="C246" s="97">
        <v>10450.607086531936</v>
      </c>
      <c r="D246" s="96">
        <v>0.80883009827329044</v>
      </c>
      <c r="E246" s="98">
        <v>0.2247340516472679</v>
      </c>
      <c r="F246" s="119">
        <v>0.45046644213097153</v>
      </c>
      <c r="G246" s="179">
        <v>1</v>
      </c>
      <c r="H246" s="97">
        <v>6440020.9434586084</v>
      </c>
      <c r="I246" s="174">
        <v>210623610188.64151</v>
      </c>
      <c r="J246" s="186">
        <v>0.28245096812302561</v>
      </c>
      <c r="K246" s="189">
        <v>8334350788.3683662</v>
      </c>
      <c r="L246" s="185">
        <v>0</v>
      </c>
      <c r="M246" s="185">
        <v>276027505473.36395</v>
      </c>
      <c r="N246" s="174">
        <v>494985466450.37384</v>
      </c>
      <c r="O246" s="119">
        <v>0.56630520689064168</v>
      </c>
      <c r="P246" s="119">
        <v>0.39232237391760294</v>
      </c>
      <c r="Q246" s="97">
        <v>17.856100882176346</v>
      </c>
      <c r="R246" s="184">
        <v>3699537349009.2227</v>
      </c>
      <c r="S246" s="199">
        <v>3838.8303472230737</v>
      </c>
      <c r="T246" s="191">
        <v>4.1973324416840832E-2</v>
      </c>
      <c r="U246" s="198">
        <v>2.0000000000000001E-4</v>
      </c>
    </row>
    <row r="247" spans="1:21" x14ac:dyDescent="0.2">
      <c r="A247">
        <f t="shared" si="3"/>
        <v>243</v>
      </c>
      <c r="B247" s="119">
        <v>0.57287396634579746</v>
      </c>
      <c r="C247" s="97">
        <v>6278.2049600261216</v>
      </c>
      <c r="D247" s="96">
        <v>0.81430325226006572</v>
      </c>
      <c r="E247" s="98">
        <v>0.16232122686542161</v>
      </c>
      <c r="F247" s="119">
        <v>0.83478573415477908</v>
      </c>
      <c r="G247" s="179">
        <v>1</v>
      </c>
      <c r="H247" s="97">
        <v>9309307.9543353561</v>
      </c>
      <c r="I247" s="174">
        <v>341727708847.40918</v>
      </c>
      <c r="J247" s="186">
        <v>0.50302984132542505</v>
      </c>
      <c r="K247" s="189">
        <v>13669226792.967892</v>
      </c>
      <c r="L247" s="185">
        <v>0</v>
      </c>
      <c r="M247" s="185">
        <v>365638343753.35645</v>
      </c>
      <c r="N247" s="174">
        <v>721035279393.73352</v>
      </c>
      <c r="O247" s="119">
        <v>0.64408763819599402</v>
      </c>
      <c r="P247" s="119">
        <v>0.39911800469312969</v>
      </c>
      <c r="Q247" s="97">
        <v>16.196738976052121</v>
      </c>
      <c r="R247" s="184">
        <v>5065801751721.1367</v>
      </c>
      <c r="S247" s="199">
        <v>5261.9389452441656</v>
      </c>
      <c r="T247" s="191">
        <v>4.5124233298385039E-2</v>
      </c>
      <c r="U247" s="198">
        <v>2.0000000000000001E-4</v>
      </c>
    </row>
    <row r="248" spans="1:21" x14ac:dyDescent="0.2">
      <c r="A248">
        <f t="shared" si="3"/>
        <v>244</v>
      </c>
      <c r="B248" s="119">
        <v>0.59416796189225995</v>
      </c>
      <c r="C248" s="97">
        <v>12511.736631226348</v>
      </c>
      <c r="D248" s="96">
        <v>0.85495264972275309</v>
      </c>
      <c r="E248" s="98">
        <v>4.6989962131992122E-2</v>
      </c>
      <c r="F248" s="119">
        <v>0.63824656528288237</v>
      </c>
      <c r="G248" s="179">
        <v>1</v>
      </c>
      <c r="H248" s="97">
        <v>5412017.9586578291</v>
      </c>
      <c r="I248" s="174">
        <v>238486236838.21915</v>
      </c>
      <c r="J248" s="186">
        <v>0.49562065908231612</v>
      </c>
      <c r="K248" s="189">
        <v>6798336880.5077972</v>
      </c>
      <c r="L248" s="185">
        <v>0</v>
      </c>
      <c r="M248" s="185">
        <v>193659260816.42648</v>
      </c>
      <c r="N248" s="174">
        <v>438943834535.15344</v>
      </c>
      <c r="O248" s="119">
        <v>0.62223476683800416</v>
      </c>
      <c r="P248" s="119">
        <v>0.47195692905506104</v>
      </c>
      <c r="Q248" s="97">
        <v>16.273914860705158</v>
      </c>
      <c r="R248" s="184">
        <v>3643536095287.7339</v>
      </c>
      <c r="S248" s="199">
        <v>3782.8921281716048</v>
      </c>
      <c r="T248" s="191">
        <v>4.5749867976529295E-2</v>
      </c>
      <c r="U248" s="198">
        <v>2.0000000000000001E-4</v>
      </c>
    </row>
    <row r="249" spans="1:21" x14ac:dyDescent="0.2">
      <c r="A249">
        <f t="shared" si="3"/>
        <v>245</v>
      </c>
      <c r="B249" s="119">
        <v>0.6562872829502453</v>
      </c>
      <c r="C249" s="97">
        <v>9569.4693266661543</v>
      </c>
      <c r="D249" s="96">
        <v>1.3336406270709351</v>
      </c>
      <c r="E249" s="98">
        <v>0.20510303641132552</v>
      </c>
      <c r="F249" s="119">
        <v>0</v>
      </c>
      <c r="G249" s="179">
        <v>0</v>
      </c>
      <c r="H249" s="97">
        <v>15775878.494852768</v>
      </c>
      <c r="I249" s="174">
        <v>442057953468.2074</v>
      </c>
      <c r="J249" s="186">
        <v>0.35780948142732394</v>
      </c>
      <c r="K249" s="189">
        <v>28626917466.879501</v>
      </c>
      <c r="L249" s="185">
        <v>54097320238.446442</v>
      </c>
      <c r="M249" s="185">
        <v>0</v>
      </c>
      <c r="N249" s="174">
        <v>524782191173.53333</v>
      </c>
      <c r="O249" s="119">
        <v>0.38387427521416317</v>
      </c>
      <c r="P249" s="119">
        <v>0.27682931035139124</v>
      </c>
      <c r="Q249" s="97">
        <v>13.805824802811365</v>
      </c>
      <c r="R249" s="184">
        <v>2111773591591.0483</v>
      </c>
      <c r="S249" s="199">
        <v>2192.9841857865799</v>
      </c>
      <c r="T249" s="191">
        <v>5.3347316743777927E-2</v>
      </c>
      <c r="U249" s="198">
        <v>2.0000000000000001E-4</v>
      </c>
    </row>
    <row r="250" spans="1:21" x14ac:dyDescent="0.2">
      <c r="A250">
        <f t="shared" si="3"/>
        <v>246</v>
      </c>
      <c r="B250" s="119">
        <v>0.36858747046163975</v>
      </c>
      <c r="C250" s="97">
        <v>12362.478639367095</v>
      </c>
      <c r="D250" s="96">
        <v>0.51254240798044659</v>
      </c>
      <c r="E250" s="98">
        <v>0</v>
      </c>
      <c r="F250" s="119">
        <v>0.42413447616965966</v>
      </c>
      <c r="G250" s="179">
        <v>1</v>
      </c>
      <c r="H250" s="97">
        <v>3381375.2086014268</v>
      </c>
      <c r="I250" s="174">
        <v>181343428291.03119</v>
      </c>
      <c r="J250" s="186">
        <v>0.36858747046163975</v>
      </c>
      <c r="K250" s="189">
        <v>5042161582.7942619</v>
      </c>
      <c r="L250" s="185">
        <v>0</v>
      </c>
      <c r="M250" s="185">
        <v>148785583770.40256</v>
      </c>
      <c r="N250" s="174">
        <v>335171173644.22797</v>
      </c>
      <c r="O250" s="119">
        <v>0.55455062114693843</v>
      </c>
      <c r="P250" s="119">
        <v>0.42355818585442545</v>
      </c>
      <c r="Q250" s="97">
        <v>16.77734413019639</v>
      </c>
      <c r="R250" s="184">
        <v>2591539537111.0908</v>
      </c>
      <c r="S250" s="199">
        <v>2691.6573183389064</v>
      </c>
      <c r="T250" s="191">
        <v>4.3768885548730159E-2</v>
      </c>
      <c r="U250" s="198">
        <v>2.0000000000000001E-4</v>
      </c>
    </row>
    <row r="251" spans="1:21" x14ac:dyDescent="0.2">
      <c r="A251">
        <f t="shared" si="3"/>
        <v>247</v>
      </c>
      <c r="B251" s="119">
        <v>0.56211519274936894</v>
      </c>
      <c r="C251" s="97">
        <v>8487.631209813695</v>
      </c>
      <c r="D251" s="96">
        <v>0.73210023185310946</v>
      </c>
      <c r="E251" s="98">
        <v>0.26710784942519816</v>
      </c>
      <c r="F251" s="119">
        <v>0.43886034001848456</v>
      </c>
      <c r="G251" s="179">
        <v>1</v>
      </c>
      <c r="H251" s="97">
        <v>24724416.11758171</v>
      </c>
      <c r="I251" s="174">
        <v>640241578104.51477</v>
      </c>
      <c r="J251" s="186">
        <v>0.38856433441444027</v>
      </c>
      <c r="K251" s="189">
        <v>18051244726.667416</v>
      </c>
      <c r="L251" s="185">
        <v>0</v>
      </c>
      <c r="M251" s="185">
        <v>573650562496.81677</v>
      </c>
      <c r="N251" s="174">
        <v>1231943385327.999</v>
      </c>
      <c r="O251" s="119">
        <v>0.57445455780394039</v>
      </c>
      <c r="P251" s="119">
        <v>0.32340306780505085</v>
      </c>
      <c r="Q251" s="97">
        <v>16.579493953257046</v>
      </c>
      <c r="R251" s="184">
        <v>7053362568859.9043</v>
      </c>
      <c r="S251" s="199">
        <v>7320.9048843877072</v>
      </c>
      <c r="T251" s="191">
        <v>4.4323935781573634E-2</v>
      </c>
      <c r="U251" s="198">
        <v>2.0000000000000001E-4</v>
      </c>
    </row>
    <row r="252" spans="1:21" x14ac:dyDescent="0.2">
      <c r="A252">
        <f t="shared" si="3"/>
        <v>248</v>
      </c>
      <c r="B252" s="119">
        <v>0.57630029606305011</v>
      </c>
      <c r="C252" s="97">
        <v>4000</v>
      </c>
      <c r="D252" s="96">
        <v>0.89703249792034268</v>
      </c>
      <c r="E252" s="98">
        <v>0.18195243636813394</v>
      </c>
      <c r="F252" s="119">
        <v>0.41248087224466989</v>
      </c>
      <c r="G252" s="179">
        <v>1</v>
      </c>
      <c r="H252" s="97">
        <v>12472314.273193575</v>
      </c>
      <c r="I252" s="174">
        <v>400293183814.16901</v>
      </c>
      <c r="J252" s="186">
        <v>0.46059771831412344</v>
      </c>
      <c r="K252" s="189">
        <v>12344883867.350657</v>
      </c>
      <c r="L252" s="185">
        <v>0</v>
      </c>
      <c r="M252" s="185">
        <v>236555488197.2475</v>
      </c>
      <c r="N252" s="174">
        <v>649193555878.76721</v>
      </c>
      <c r="O252" s="119">
        <v>0.57551174729940047</v>
      </c>
      <c r="P252" s="119">
        <v>0.37432724553381741</v>
      </c>
      <c r="Q252" s="97">
        <v>15.498458225991291</v>
      </c>
      <c r="R252" s="184">
        <v>4127359808140.3716</v>
      </c>
      <c r="S252" s="199">
        <v>4281.411535898661</v>
      </c>
      <c r="T252" s="191">
        <v>4.7161611435210284E-2</v>
      </c>
      <c r="U252" s="198">
        <v>2.0000000000000001E-4</v>
      </c>
    </row>
    <row r="253" spans="1:21" x14ac:dyDescent="0.2">
      <c r="A253">
        <f t="shared" si="3"/>
        <v>249</v>
      </c>
      <c r="B253" s="119">
        <v>0.4070880716311075</v>
      </c>
      <c r="C253" s="97">
        <v>10732.06893302179</v>
      </c>
      <c r="D253" s="96">
        <v>0.4157463948135523</v>
      </c>
      <c r="E253" s="98">
        <v>6.8160978165118236E-3</v>
      </c>
      <c r="F253" s="119">
        <v>0</v>
      </c>
      <c r="G253" s="179">
        <v>0</v>
      </c>
      <c r="H253" s="97">
        <v>3058252.8869092986</v>
      </c>
      <c r="I253" s="174">
        <v>126736420502.30208</v>
      </c>
      <c r="J253" s="186">
        <v>0.4070880716311075</v>
      </c>
      <c r="K253" s="189">
        <v>956375315.13193917</v>
      </c>
      <c r="L253" s="185">
        <v>939811303.95549548</v>
      </c>
      <c r="M253" s="185">
        <v>0</v>
      </c>
      <c r="N253" s="174">
        <v>128632607121.38951</v>
      </c>
      <c r="O253" s="119">
        <v>0.40693207766113632</v>
      </c>
      <c r="P253" s="119">
        <v>0.2848880711145797</v>
      </c>
      <c r="Q253" s="97">
        <v>13.072962476548167</v>
      </c>
      <c r="R253" s="184">
        <v>564275004369.39087</v>
      </c>
      <c r="S253" s="199">
        <v>585.47445349560564</v>
      </c>
      <c r="T253" s="191">
        <v>5.1243882273093642E-2</v>
      </c>
      <c r="U253" s="198">
        <v>2.0000000000000001E-4</v>
      </c>
    </row>
    <row r="254" spans="1:21" x14ac:dyDescent="0.2">
      <c r="A254">
        <f t="shared" si="3"/>
        <v>250</v>
      </c>
      <c r="B254" s="119">
        <v>0.55255037442977706</v>
      </c>
      <c r="C254" s="97">
        <v>5832.6035937844645</v>
      </c>
      <c r="D254" s="96">
        <v>0.87192758030490425</v>
      </c>
      <c r="E254" s="98">
        <v>0</v>
      </c>
      <c r="F254" s="119">
        <v>0.63035391998314894</v>
      </c>
      <c r="G254" s="179">
        <v>1</v>
      </c>
      <c r="H254" s="97">
        <v>8982814.7831507269</v>
      </c>
      <c r="I254" s="174">
        <v>330683606162.83783</v>
      </c>
      <c r="J254" s="186">
        <v>0.40789616062379563</v>
      </c>
      <c r="K254" s="189">
        <v>11659477197.909527</v>
      </c>
      <c r="L254" s="185">
        <v>0</v>
      </c>
      <c r="M254" s="185">
        <v>369491079928.00836</v>
      </c>
      <c r="N254" s="174">
        <v>711834163288.75574</v>
      </c>
      <c r="O254" s="119">
        <v>0.6047439972375086</v>
      </c>
      <c r="P254" s="119">
        <v>0.40972208960420775</v>
      </c>
      <c r="Q254" s="97">
        <v>16.944249116732564</v>
      </c>
      <c r="R254" s="184">
        <v>5343782750246.7832</v>
      </c>
      <c r="S254" s="199">
        <v>5540.7065821952774</v>
      </c>
      <c r="T254" s="191">
        <v>4.3789179941575641E-2</v>
      </c>
      <c r="U254" s="198">
        <v>2.0000000000000001E-4</v>
      </c>
    </row>
    <row r="255" spans="1:21" x14ac:dyDescent="0.2">
      <c r="A255">
        <f t="shared" si="3"/>
        <v>251</v>
      </c>
      <c r="B255" s="119">
        <v>0.4730263503191765</v>
      </c>
      <c r="C255" s="97">
        <v>6867.557031283397</v>
      </c>
      <c r="D255" s="96">
        <v>1.158720368577481</v>
      </c>
      <c r="E255" s="98">
        <v>0.58996611307589109</v>
      </c>
      <c r="F255" s="119">
        <v>0</v>
      </c>
      <c r="G255" s="179">
        <v>0</v>
      </c>
      <c r="H255" s="97">
        <v>16531420.615210351</v>
      </c>
      <c r="I255" s="174">
        <v>582746540658.37134</v>
      </c>
      <c r="J255" s="186">
        <v>0.46629677104709666</v>
      </c>
      <c r="K255" s="189">
        <v>67865181215.736496</v>
      </c>
      <c r="L255" s="185">
        <v>116187283662.08746</v>
      </c>
      <c r="M255" s="185">
        <v>0</v>
      </c>
      <c r="N255" s="174">
        <v>766799005536.19519</v>
      </c>
      <c r="O255" s="119">
        <v>0.47559093653561091</v>
      </c>
      <c r="P255" s="119">
        <v>0.37759093965130258</v>
      </c>
      <c r="Q255" s="97">
        <v>14.133814372282902</v>
      </c>
      <c r="R255" s="184">
        <v>4436282795236.7705</v>
      </c>
      <c r="S255" s="199">
        <v>4600.9684448899343</v>
      </c>
      <c r="T255" s="191">
        <v>5.1925031867401057E-2</v>
      </c>
      <c r="U255" s="198">
        <v>2.0000000000000001E-4</v>
      </c>
    </row>
    <row r="256" spans="1:21" x14ac:dyDescent="0.2">
      <c r="A256">
        <f t="shared" si="3"/>
        <v>252</v>
      </c>
      <c r="B256" s="119">
        <v>0.34912175146948388</v>
      </c>
      <c r="C256" s="97">
        <v>6723.0187668020426</v>
      </c>
      <c r="D256" s="96">
        <v>1.1242013612680852</v>
      </c>
      <c r="E256" s="98">
        <v>0.7</v>
      </c>
      <c r="F256" s="119">
        <v>0.33903501419201432</v>
      </c>
      <c r="G256" s="179">
        <v>1</v>
      </c>
      <c r="H256" s="97">
        <v>14273892.245289927</v>
      </c>
      <c r="I256" s="174">
        <v>493421417707.83502</v>
      </c>
      <c r="J256" s="186">
        <v>0.34912175146948388</v>
      </c>
      <c r="K256" s="189">
        <v>21931583225.839714</v>
      </c>
      <c r="L256" s="185">
        <v>16566912155.455925</v>
      </c>
      <c r="M256" s="185">
        <v>309391287110.25812</v>
      </c>
      <c r="N256" s="174">
        <v>841311200199.38879</v>
      </c>
      <c r="O256" s="119">
        <v>0.514709311931969</v>
      </c>
      <c r="P256" s="119">
        <v>0.31777118864920773</v>
      </c>
      <c r="Q256" s="97">
        <v>16.560350139167028</v>
      </c>
      <c r="R256" s="184">
        <v>4729726590062.5479</v>
      </c>
      <c r="S256" s="199">
        <v>4911.277772980764</v>
      </c>
      <c r="T256" s="191">
        <v>4.4952926050535719E-2</v>
      </c>
      <c r="U256" s="198">
        <v>2.0000000000000001E-4</v>
      </c>
    </row>
    <row r="257" spans="1:21" x14ac:dyDescent="0.2">
      <c r="A257">
        <f t="shared" si="3"/>
        <v>253</v>
      </c>
      <c r="B257" s="119">
        <v>0.43267706720652499</v>
      </c>
      <c r="C257" s="97">
        <v>15369.017808123255</v>
      </c>
      <c r="D257" s="96">
        <v>0.45576677616999767</v>
      </c>
      <c r="E257" s="98">
        <v>0</v>
      </c>
      <c r="F257" s="119">
        <v>0</v>
      </c>
      <c r="G257" s="179">
        <v>0</v>
      </c>
      <c r="H257" s="97">
        <v>2696735.1743425741</v>
      </c>
      <c r="I257" s="174">
        <v>144257940365.22241</v>
      </c>
      <c r="J257" s="186">
        <v>0.43267706720652499</v>
      </c>
      <c r="K257" s="189">
        <v>4755304519.425456</v>
      </c>
      <c r="L257" s="185">
        <v>0</v>
      </c>
      <c r="M257" s="185">
        <v>0</v>
      </c>
      <c r="N257" s="174">
        <v>149013244884.64786</v>
      </c>
      <c r="O257" s="119">
        <v>0.41886949449893335</v>
      </c>
      <c r="P257" s="119">
        <v>0.31764270081244805</v>
      </c>
      <c r="Q257" s="97">
        <v>12.869314865509329</v>
      </c>
      <c r="R257" s="184">
        <v>696271639313.32068</v>
      </c>
      <c r="S257" s="199">
        <v>723.26760068158933</v>
      </c>
      <c r="T257" s="191">
        <v>5.2986006202523042E-2</v>
      </c>
      <c r="U257" s="198">
        <v>2.0000000000000001E-4</v>
      </c>
    </row>
    <row r="258" spans="1:21" x14ac:dyDescent="0.2">
      <c r="A258">
        <f t="shared" si="3"/>
        <v>254</v>
      </c>
      <c r="B258" s="119">
        <v>0.36570222081652359</v>
      </c>
      <c r="C258" s="97">
        <v>6691.3384661135196</v>
      </c>
      <c r="D258" s="96">
        <v>0.79022389674927895</v>
      </c>
      <c r="E258" s="98">
        <v>0</v>
      </c>
      <c r="F258" s="119">
        <v>0</v>
      </c>
      <c r="G258" s="179">
        <v>0</v>
      </c>
      <c r="H258" s="97">
        <v>7200049.2399037024</v>
      </c>
      <c r="I258" s="174">
        <v>268827419990.48615</v>
      </c>
      <c r="J258" s="186">
        <v>0.36570222081652359</v>
      </c>
      <c r="K258" s="189">
        <v>5733327161.10637</v>
      </c>
      <c r="L258" s="185">
        <v>0</v>
      </c>
      <c r="M258" s="185">
        <v>0</v>
      </c>
      <c r="N258" s="174">
        <v>274560747151.59253</v>
      </c>
      <c r="O258" s="119">
        <v>0.35806569411984085</v>
      </c>
      <c r="P258" s="119">
        <v>0.23533626921607384</v>
      </c>
      <c r="Q258" s="97">
        <v>12.867438038628924</v>
      </c>
      <c r="R258" s="184">
        <v>943032757017.9032</v>
      </c>
      <c r="S258" s="199">
        <v>978.64353690938151</v>
      </c>
      <c r="T258" s="191">
        <v>5.5474523836203916E-2</v>
      </c>
      <c r="U258" s="198">
        <v>2.0000000000000001E-4</v>
      </c>
    </row>
    <row r="259" spans="1:21" x14ac:dyDescent="0.2">
      <c r="A259">
        <f t="shared" si="3"/>
        <v>255</v>
      </c>
      <c r="B259" s="119">
        <v>0.4412495516318834</v>
      </c>
      <c r="C259" s="97">
        <v>4000</v>
      </c>
      <c r="D259" s="96">
        <v>0.27791223898342954</v>
      </c>
      <c r="E259" s="98">
        <v>0.26122907681270657</v>
      </c>
      <c r="F259" s="119">
        <v>0.63599965369279832</v>
      </c>
      <c r="G259" s="179">
        <v>1</v>
      </c>
      <c r="H259" s="97">
        <v>3917591.2587690428</v>
      </c>
      <c r="I259" s="174">
        <v>163152210914.44543</v>
      </c>
      <c r="J259" s="186">
        <v>0.4412495516318834</v>
      </c>
      <c r="K259" s="189">
        <v>7653489366.6873684</v>
      </c>
      <c r="L259" s="185">
        <v>0</v>
      </c>
      <c r="M259" s="185">
        <v>223588038786.35138</v>
      </c>
      <c r="N259" s="174">
        <v>394393739067.48419</v>
      </c>
      <c r="O259" s="119">
        <v>0.63606808651672353</v>
      </c>
      <c r="P259" s="119">
        <v>0.46273088100671556</v>
      </c>
      <c r="Q259" s="97">
        <v>17.245385662050499</v>
      </c>
      <c r="R259" s="184">
        <v>3465294428014.9546</v>
      </c>
      <c r="S259" s="199">
        <v>3599.1073077304868</v>
      </c>
      <c r="T259" s="191">
        <v>4.2088825496367908E-2</v>
      </c>
      <c r="U259" s="198">
        <v>2.0000000000000001E-4</v>
      </c>
    </row>
    <row r="260" spans="1:21" x14ac:dyDescent="0.2">
      <c r="A260">
        <f t="shared" si="3"/>
        <v>256</v>
      </c>
      <c r="B260" s="119">
        <v>0.46597708117612513</v>
      </c>
      <c r="C260" s="97">
        <v>8035.9833964771497</v>
      </c>
      <c r="D260" s="96">
        <v>0.31169701506087705</v>
      </c>
      <c r="E260" s="98">
        <v>0</v>
      </c>
      <c r="F260" s="119">
        <v>0.53898634307576798</v>
      </c>
      <c r="G260" s="179">
        <v>1</v>
      </c>
      <c r="H260" s="97">
        <v>2611068.9862106158</v>
      </c>
      <c r="I260" s="174">
        <v>136207150404.24585</v>
      </c>
      <c r="J260" s="186">
        <v>0.46597708117612513</v>
      </c>
      <c r="K260" s="189">
        <v>1389115568.1489325</v>
      </c>
      <c r="L260" s="185">
        <v>0</v>
      </c>
      <c r="M260" s="185">
        <v>184068514199.88516</v>
      </c>
      <c r="N260" s="174">
        <v>321664780172.27991</v>
      </c>
      <c r="O260" s="119">
        <v>0.65510504951065718</v>
      </c>
      <c r="P260" s="119">
        <v>0.31705710845258139</v>
      </c>
      <c r="Q260" s="97">
        <v>16.282287787858056</v>
      </c>
      <c r="R260" s="184">
        <v>1848573070132.4146</v>
      </c>
      <c r="S260" s="199">
        <v>1918.7265574357923</v>
      </c>
      <c r="T260" s="191">
        <v>4.3925202081950929E-2</v>
      </c>
      <c r="U260" s="198">
        <v>2.0000000000000001E-4</v>
      </c>
    </row>
    <row r="261" spans="1:21" x14ac:dyDescent="0.2">
      <c r="A261">
        <f t="shared" si="3"/>
        <v>257</v>
      </c>
      <c r="B261" s="119">
        <v>0.57933946438742057</v>
      </c>
      <c r="C261" s="97">
        <v>17000</v>
      </c>
      <c r="D261" s="96">
        <v>1.3796856589232491</v>
      </c>
      <c r="E261" s="98">
        <v>0</v>
      </c>
      <c r="F261" s="119">
        <v>0.50418920359612029</v>
      </c>
      <c r="G261" s="179">
        <v>1</v>
      </c>
      <c r="H261" s="97">
        <v>11241439.166528054</v>
      </c>
      <c r="I261" s="174">
        <v>436146717257.41577</v>
      </c>
      <c r="J261" s="186">
        <v>0.42352347440385985</v>
      </c>
      <c r="K261" s="189">
        <v>8765412189.4430504</v>
      </c>
      <c r="L261" s="185">
        <v>0</v>
      </c>
      <c r="M261" s="185">
        <v>495680459828.32422</v>
      </c>
      <c r="N261" s="174">
        <v>940592589275.18298</v>
      </c>
      <c r="O261" s="119">
        <v>0.61797503779322438</v>
      </c>
      <c r="P261" s="119">
        <v>0.47028443958642235</v>
      </c>
      <c r="Q261" s="97">
        <v>16.935112003912344</v>
      </c>
      <c r="R261" s="184">
        <v>7912256755582.4502</v>
      </c>
      <c r="S261" s="199">
        <v>8208.0680373727246</v>
      </c>
      <c r="T261" s="191">
        <v>4.4713019607068548E-2</v>
      </c>
      <c r="U261" s="198">
        <v>2.0000000000000001E-4</v>
      </c>
    </row>
    <row r="262" spans="1:21" x14ac:dyDescent="0.2">
      <c r="A262">
        <f t="shared" si="3"/>
        <v>258</v>
      </c>
      <c r="B262" s="119">
        <v>0.5840344786826096</v>
      </c>
      <c r="C262" s="97">
        <v>11257.130376390214</v>
      </c>
      <c r="D262" s="96">
        <v>0.41999264106872558</v>
      </c>
      <c r="E262" s="98">
        <v>0.7</v>
      </c>
      <c r="F262" s="119">
        <v>0.52482361714043668</v>
      </c>
      <c r="G262" s="179">
        <v>1</v>
      </c>
      <c r="H262" s="97">
        <v>2804050.9297816982</v>
      </c>
      <c r="I262" s="174">
        <v>150610451227.62439</v>
      </c>
      <c r="J262" s="186">
        <v>0.5840344786826096</v>
      </c>
      <c r="K262" s="189">
        <v>783508114.5829953</v>
      </c>
      <c r="L262" s="185">
        <v>0</v>
      </c>
      <c r="M262" s="185">
        <v>198828471269.96399</v>
      </c>
      <c r="N262" s="174">
        <v>350222430612.17139</v>
      </c>
      <c r="O262" s="119">
        <v>0.70533595735448151</v>
      </c>
      <c r="P262" s="119">
        <v>0.38889878982467618</v>
      </c>
      <c r="Q262" s="97">
        <v>16.021713398574917</v>
      </c>
      <c r="R262" s="184">
        <v>2401702552952.4062</v>
      </c>
      <c r="S262" s="199">
        <v>2495.0656699528431</v>
      </c>
      <c r="T262" s="191">
        <v>4.5313101938405133E-2</v>
      </c>
      <c r="U262" s="198">
        <v>2.0000000000000001E-4</v>
      </c>
    </row>
    <row r="263" spans="1:21" x14ac:dyDescent="0.2">
      <c r="A263">
        <f t="shared" ref="A263:A326" si="4">A262+1</f>
        <v>259</v>
      </c>
      <c r="B263" s="119">
        <v>0.46787327460629996</v>
      </c>
      <c r="C263" s="97">
        <v>8151.8804628321486</v>
      </c>
      <c r="D263" s="96">
        <v>1.4435788518028168</v>
      </c>
      <c r="E263" s="98">
        <v>0</v>
      </c>
      <c r="F263" s="119">
        <v>0</v>
      </c>
      <c r="G263" s="179">
        <v>0</v>
      </c>
      <c r="H263" s="97">
        <v>10848646.114017185</v>
      </c>
      <c r="I263" s="174">
        <v>279390127806.10657</v>
      </c>
      <c r="J263" s="186">
        <v>0.27743513060822278</v>
      </c>
      <c r="K263" s="189">
        <v>5373213037.5241013</v>
      </c>
      <c r="L263" s="185">
        <v>0</v>
      </c>
      <c r="M263" s="185">
        <v>0</v>
      </c>
      <c r="N263" s="174">
        <v>284763340843.63068</v>
      </c>
      <c r="O263" s="119">
        <v>0.27220019391856692</v>
      </c>
      <c r="P263" s="119">
        <v>0.14890116223455196</v>
      </c>
      <c r="Q263" s="97">
        <v>12.822754276205098</v>
      </c>
      <c r="R263" s="184">
        <v>590558287453.59326</v>
      </c>
      <c r="S263" s="199">
        <v>613.38134799033833</v>
      </c>
      <c r="T263" s="191">
        <v>5.8134748431334739E-2</v>
      </c>
      <c r="U263" s="198">
        <v>2.0000000000000001E-4</v>
      </c>
    </row>
    <row r="264" spans="1:21" x14ac:dyDescent="0.2">
      <c r="A264">
        <f t="shared" si="4"/>
        <v>260</v>
      </c>
      <c r="B264" s="119">
        <v>0.63178338710698378</v>
      </c>
      <c r="C264" s="97">
        <v>10633.729229731687</v>
      </c>
      <c r="D264" s="96">
        <v>1.1236132615926362</v>
      </c>
      <c r="E264" s="98">
        <v>0.23119933313934082</v>
      </c>
      <c r="F264" s="119">
        <v>0.34826609673812903</v>
      </c>
      <c r="G264" s="179">
        <v>1</v>
      </c>
      <c r="H264" s="97">
        <v>11443985.018984735</v>
      </c>
      <c r="I264" s="174">
        <v>323186631497.92865</v>
      </c>
      <c r="J264" s="186">
        <v>0.20697198922649807</v>
      </c>
      <c r="K264" s="189">
        <v>3068466182.4445333</v>
      </c>
      <c r="L264" s="185">
        <v>0</v>
      </c>
      <c r="M264" s="185">
        <v>195035773881.18298</v>
      </c>
      <c r="N264" s="174">
        <v>521290871561.55615</v>
      </c>
      <c r="O264" s="119">
        <v>0.4276292014278264</v>
      </c>
      <c r="P264" s="119">
        <v>0.22800462995959406</v>
      </c>
      <c r="Q264" s="97">
        <v>17.508827293649553</v>
      </c>
      <c r="R264" s="184">
        <v>2182833398131.4453</v>
      </c>
      <c r="S264" s="199">
        <v>2266.8526225536725</v>
      </c>
      <c r="T264" s="191">
        <v>4.3567670027264277E-2</v>
      </c>
      <c r="U264" s="198">
        <v>2.0000000000000001E-4</v>
      </c>
    </row>
    <row r="265" spans="1:21" x14ac:dyDescent="0.2">
      <c r="A265">
        <f t="shared" si="4"/>
        <v>261</v>
      </c>
      <c r="B265" s="119">
        <v>0.30737042155749827</v>
      </c>
      <c r="C265" s="97">
        <v>7831.3174199135601</v>
      </c>
      <c r="D265" s="96">
        <v>1.1016029383265165</v>
      </c>
      <c r="E265" s="98">
        <v>6.8912318848950868E-2</v>
      </c>
      <c r="F265" s="119">
        <v>0.29102424295435286</v>
      </c>
      <c r="G265" s="179">
        <v>1</v>
      </c>
      <c r="H265" s="97">
        <v>15119061.886379508</v>
      </c>
      <c r="I265" s="174">
        <v>517263814748.04602</v>
      </c>
      <c r="J265" s="186">
        <v>0.30737042155749827</v>
      </c>
      <c r="K265" s="189">
        <v>5289238354.8989716</v>
      </c>
      <c r="L265" s="185">
        <v>0</v>
      </c>
      <c r="M265" s="185">
        <v>242397117933.52298</v>
      </c>
      <c r="N265" s="174">
        <v>764950171036.4679</v>
      </c>
      <c r="O265" s="119">
        <v>0.46134938523406194</v>
      </c>
      <c r="P265" s="119">
        <v>0.3581379495500881</v>
      </c>
      <c r="Q265" s="97">
        <v>16.869496760349026</v>
      </c>
      <c r="R265" s="184">
        <v>4896843397356.7266</v>
      </c>
      <c r="S265" s="199">
        <v>5075.4046942605119</v>
      </c>
      <c r="T265" s="191">
        <v>4.3998429091624221E-2</v>
      </c>
      <c r="U265" s="198">
        <v>2.0000000000000001E-4</v>
      </c>
    </row>
    <row r="266" spans="1:21" x14ac:dyDescent="0.2">
      <c r="A266">
        <f t="shared" si="4"/>
        <v>262</v>
      </c>
      <c r="B266" s="119">
        <v>0.48230199758829762</v>
      </c>
      <c r="C266" s="97">
        <v>11205.688539547275</v>
      </c>
      <c r="D266" s="96">
        <v>0.72030383840664025</v>
      </c>
      <c r="E266" s="98">
        <v>0</v>
      </c>
      <c r="F266" s="119">
        <v>0</v>
      </c>
      <c r="G266" s="179">
        <v>0</v>
      </c>
      <c r="H266" s="97">
        <v>4421436.5824317541</v>
      </c>
      <c r="I266" s="174">
        <v>175190825918.3624</v>
      </c>
      <c r="J266" s="186">
        <v>0.45859264482723139</v>
      </c>
      <c r="K266" s="189">
        <v>4410136375.8066025</v>
      </c>
      <c r="L266" s="185">
        <v>0</v>
      </c>
      <c r="M266" s="185">
        <v>0</v>
      </c>
      <c r="N266" s="174">
        <v>179600962294.16901</v>
      </c>
      <c r="O266" s="119">
        <v>0.44733181371143066</v>
      </c>
      <c r="P266" s="119">
        <v>0.35713185817133181</v>
      </c>
      <c r="Q266" s="97">
        <v>12.908581774445171</v>
      </c>
      <c r="R266" s="184">
        <v>942164600354.36975</v>
      </c>
      <c r="S266" s="199">
        <v>977.88428111818712</v>
      </c>
      <c r="T266" s="191">
        <v>5.515619871265881E-2</v>
      </c>
      <c r="U266" s="198">
        <v>2.0000000000000001E-4</v>
      </c>
    </row>
    <row r="267" spans="1:21" x14ac:dyDescent="0.2">
      <c r="A267">
        <f t="shared" si="4"/>
        <v>263</v>
      </c>
      <c r="B267" s="119">
        <v>0.61393924557413593</v>
      </c>
      <c r="C267" s="97">
        <v>8315.4909125630693</v>
      </c>
      <c r="D267" s="96">
        <v>0.2</v>
      </c>
      <c r="E267" s="98">
        <v>0</v>
      </c>
      <c r="F267" s="119">
        <v>0</v>
      </c>
      <c r="G267" s="179">
        <v>0</v>
      </c>
      <c r="H267" s="97">
        <v>1968156.6960764662</v>
      </c>
      <c r="I267" s="174">
        <v>105806076270.60797</v>
      </c>
      <c r="J267" s="186">
        <v>0.51711281662068376</v>
      </c>
      <c r="K267" s="189">
        <v>1067385566.412092</v>
      </c>
      <c r="L267" s="185">
        <v>0</v>
      </c>
      <c r="M267" s="185">
        <v>0</v>
      </c>
      <c r="N267" s="174">
        <v>106873461837.02007</v>
      </c>
      <c r="O267" s="119">
        <v>0.5119482159127049</v>
      </c>
      <c r="P267" s="119">
        <v>0.41496850003425811</v>
      </c>
      <c r="Q267" s="97">
        <v>12.976217320184901</v>
      </c>
      <c r="R267" s="184">
        <v>695506011710.36169</v>
      </c>
      <c r="S267" s="199">
        <v>721.16423819524596</v>
      </c>
      <c r="T267" s="191">
        <v>5.1289264097928368E-2</v>
      </c>
      <c r="U267" s="198">
        <v>2.0000000000000001E-4</v>
      </c>
    </row>
    <row r="268" spans="1:21" x14ac:dyDescent="0.2">
      <c r="A268">
        <f t="shared" si="4"/>
        <v>264</v>
      </c>
      <c r="B268" s="119">
        <v>0.49274139657456367</v>
      </c>
      <c r="C268" s="97">
        <v>15305.775539225473</v>
      </c>
      <c r="D268" s="96">
        <v>0.2744602685105082</v>
      </c>
      <c r="E268" s="98">
        <v>0</v>
      </c>
      <c r="F268" s="119">
        <v>0.37746216880736616</v>
      </c>
      <c r="G268" s="179">
        <v>1</v>
      </c>
      <c r="H268" s="97">
        <v>1826244.9453071516</v>
      </c>
      <c r="I268" s="174">
        <v>98499749236.855057</v>
      </c>
      <c r="J268" s="186">
        <v>0.49274139657456373</v>
      </c>
      <c r="K268" s="189">
        <v>2475967658.8360815</v>
      </c>
      <c r="L268" s="185">
        <v>0</v>
      </c>
      <c r="M268" s="185">
        <v>99545379421.804794</v>
      </c>
      <c r="N268" s="174">
        <v>200521096317.49594</v>
      </c>
      <c r="O268" s="119">
        <v>0.63919063825441924</v>
      </c>
      <c r="P268" s="119">
        <v>0.37512920184728904</v>
      </c>
      <c r="Q268" s="97">
        <v>15.937520584042048</v>
      </c>
      <c r="R268" s="184">
        <v>1334783854241.7036</v>
      </c>
      <c r="S268" s="199">
        <v>1385.1131196845843</v>
      </c>
      <c r="T268" s="191">
        <v>4.4541172268939715E-2</v>
      </c>
      <c r="U268" s="198">
        <v>2.0000000000000001E-4</v>
      </c>
    </row>
    <row r="269" spans="1:21" x14ac:dyDescent="0.2">
      <c r="A269">
        <f t="shared" si="4"/>
        <v>265</v>
      </c>
      <c r="B269" s="119">
        <v>0.50452983702900167</v>
      </c>
      <c r="C269" s="97">
        <v>4000</v>
      </c>
      <c r="D269" s="96">
        <v>0.99579762516103176</v>
      </c>
      <c r="E269" s="98">
        <v>0.49118391082416846</v>
      </c>
      <c r="F269" s="119">
        <v>0.53586102064575647</v>
      </c>
      <c r="G269" s="179">
        <v>1</v>
      </c>
      <c r="H269" s="97">
        <v>15594824.032186465</v>
      </c>
      <c r="I269" s="174">
        <v>495753083104.97229</v>
      </c>
      <c r="J269" s="186">
        <v>0.42379069953941073</v>
      </c>
      <c r="K269" s="189">
        <v>9354989580.2638359</v>
      </c>
      <c r="L269" s="185">
        <v>0</v>
      </c>
      <c r="M269" s="185">
        <v>433852768997.45245</v>
      </c>
      <c r="N269" s="174">
        <v>938960841682.6886</v>
      </c>
      <c r="O269" s="119">
        <v>0.59339829346592687</v>
      </c>
      <c r="P269" s="119">
        <v>0.40844151947748436</v>
      </c>
      <c r="Q269" s="97">
        <v>16.793839039593806</v>
      </c>
      <c r="R269" s="184">
        <v>6963183724095.791</v>
      </c>
      <c r="S269" s="199">
        <v>7228.3277695872848</v>
      </c>
      <c r="T269" s="191">
        <v>4.4162326262984317E-2</v>
      </c>
      <c r="U269" s="198">
        <v>2.0000000000000001E-4</v>
      </c>
    </row>
    <row r="270" spans="1:21" x14ac:dyDescent="0.2">
      <c r="A270">
        <f t="shared" si="4"/>
        <v>266</v>
      </c>
      <c r="B270" s="119">
        <v>0.5790631256008133</v>
      </c>
      <c r="C270" s="97">
        <v>12641.54888128972</v>
      </c>
      <c r="D270" s="96">
        <v>1.1232746015410435</v>
      </c>
      <c r="E270" s="98">
        <v>0</v>
      </c>
      <c r="F270" s="119">
        <v>0</v>
      </c>
      <c r="G270" s="179">
        <v>0</v>
      </c>
      <c r="H270" s="97">
        <v>9492378.8833698612</v>
      </c>
      <c r="I270" s="174">
        <v>346187157365.04559</v>
      </c>
      <c r="J270" s="186">
        <v>0.44224974455262267</v>
      </c>
      <c r="K270" s="189">
        <v>6724573787.6303015</v>
      </c>
      <c r="L270" s="185">
        <v>0</v>
      </c>
      <c r="M270" s="185">
        <v>0</v>
      </c>
      <c r="N270" s="174">
        <v>352911731152.6759</v>
      </c>
      <c r="O270" s="119">
        <v>0.43382287523294516</v>
      </c>
      <c r="P270" s="119">
        <v>0.31786930382600848</v>
      </c>
      <c r="Q270" s="97">
        <v>12.928621723687696</v>
      </c>
      <c r="R270" s="184">
        <v>1563285723840.2612</v>
      </c>
      <c r="S270" s="199">
        <v>1621.8911707097473</v>
      </c>
      <c r="T270" s="191">
        <v>5.8116222191643641E-2</v>
      </c>
      <c r="U270" s="198">
        <v>2.0000000000000001E-4</v>
      </c>
    </row>
    <row r="271" spans="1:21" x14ac:dyDescent="0.2">
      <c r="A271">
        <f t="shared" si="4"/>
        <v>267</v>
      </c>
      <c r="B271" s="119">
        <v>0.61704568908674395</v>
      </c>
      <c r="C271" s="97">
        <v>6568.4432534717689</v>
      </c>
      <c r="D271" s="96">
        <v>1.0680446605133667</v>
      </c>
      <c r="E271" s="98">
        <v>0.39975891120190027</v>
      </c>
      <c r="F271" s="119">
        <v>0</v>
      </c>
      <c r="G271" s="179">
        <v>0</v>
      </c>
      <c r="H271" s="97">
        <v>11482339.339551179</v>
      </c>
      <c r="I271" s="174">
        <v>346918441665.86462</v>
      </c>
      <c r="J271" s="186">
        <v>0.34745366014665791</v>
      </c>
      <c r="K271" s="189">
        <v>28350743199.348122</v>
      </c>
      <c r="L271" s="185">
        <v>65264158000.646187</v>
      </c>
      <c r="M271" s="185">
        <v>0</v>
      </c>
      <c r="N271" s="174">
        <v>440533342865.85895</v>
      </c>
      <c r="O271" s="119">
        <v>0.39213696653671481</v>
      </c>
      <c r="P271" s="119">
        <v>0.25908819689180179</v>
      </c>
      <c r="Q271" s="97">
        <v>14.175973569463286</v>
      </c>
      <c r="R271" s="184">
        <v>1773189596573.9304</v>
      </c>
      <c r="S271" s="199">
        <v>1841.047290915724</v>
      </c>
      <c r="T271" s="191">
        <v>5.1240495713781128E-2</v>
      </c>
      <c r="U271" s="198">
        <v>2.0000000000000001E-4</v>
      </c>
    </row>
    <row r="272" spans="1:21" x14ac:dyDescent="0.2">
      <c r="A272">
        <f t="shared" si="4"/>
        <v>268</v>
      </c>
      <c r="B272" s="119">
        <v>0.62550438477399528</v>
      </c>
      <c r="C272" s="97">
        <v>8685.6128430921126</v>
      </c>
      <c r="D272" s="96">
        <v>0.77211037462526066</v>
      </c>
      <c r="E272" s="98">
        <v>0</v>
      </c>
      <c r="F272" s="119">
        <v>0</v>
      </c>
      <c r="G272" s="179">
        <v>0</v>
      </c>
      <c r="H272" s="97">
        <v>6464188.2969445344</v>
      </c>
      <c r="I272" s="174">
        <v>273827763320.31342</v>
      </c>
      <c r="J272" s="186">
        <v>0.47686223398483241</v>
      </c>
      <c r="K272" s="189">
        <v>922577355.31172061</v>
      </c>
      <c r="L272" s="185">
        <v>0</v>
      </c>
      <c r="M272" s="185">
        <v>0</v>
      </c>
      <c r="N272" s="174">
        <v>274750340675.62512</v>
      </c>
      <c r="O272" s="119">
        <v>0.47526099011523093</v>
      </c>
      <c r="P272" s="119">
        <v>0.33194123168468664</v>
      </c>
      <c r="Q272" s="97">
        <v>12.991345612744048</v>
      </c>
      <c r="R272" s="184">
        <v>1345349764816.2637</v>
      </c>
      <c r="S272" s="199">
        <v>1396.6585328730014</v>
      </c>
      <c r="T272" s="191">
        <v>5.4707976028097162E-2</v>
      </c>
      <c r="U272" s="198">
        <v>2.0000000000000001E-4</v>
      </c>
    </row>
    <row r="273" spans="1:21" x14ac:dyDescent="0.2">
      <c r="A273">
        <f t="shared" si="4"/>
        <v>269</v>
      </c>
      <c r="B273" s="119">
        <v>0.36242993222563935</v>
      </c>
      <c r="C273" s="97">
        <v>11949.041944996352</v>
      </c>
      <c r="D273" s="96">
        <v>0.79729743635513928</v>
      </c>
      <c r="E273" s="98">
        <v>0</v>
      </c>
      <c r="F273" s="119">
        <v>0</v>
      </c>
      <c r="G273" s="179">
        <v>0</v>
      </c>
      <c r="H273" s="97">
        <v>13834537.892138556</v>
      </c>
      <c r="I273" s="174">
        <v>375319521870.94452</v>
      </c>
      <c r="J273" s="186">
        <v>0.24481640132002169</v>
      </c>
      <c r="K273" s="189">
        <v>5690421147.0958128</v>
      </c>
      <c r="L273" s="185">
        <v>0</v>
      </c>
      <c r="M273" s="185">
        <v>0</v>
      </c>
      <c r="N273" s="174">
        <v>381009943018.04034</v>
      </c>
      <c r="O273" s="119">
        <v>0.2411600441756587</v>
      </c>
      <c r="P273" s="119">
        <v>0.15791014364792402</v>
      </c>
      <c r="Q273" s="97">
        <v>12.867413921397612</v>
      </c>
      <c r="R273" s="184">
        <v>788214614886.45251</v>
      </c>
      <c r="S273" s="199">
        <v>817.84609342000806</v>
      </c>
      <c r="T273" s="191">
        <v>5.3703621913396699E-2</v>
      </c>
      <c r="U273" s="198">
        <v>2.0000000000000001E-4</v>
      </c>
    </row>
    <row r="274" spans="1:21" x14ac:dyDescent="0.2">
      <c r="A274">
        <f t="shared" si="4"/>
        <v>270</v>
      </c>
      <c r="B274" s="119">
        <v>0.41522555428622948</v>
      </c>
      <c r="C274" s="97">
        <v>10410.542914045334</v>
      </c>
      <c r="D274" s="96">
        <v>0.46476976331076569</v>
      </c>
      <c r="E274" s="98">
        <v>0.2998778922167063</v>
      </c>
      <c r="F274" s="119">
        <v>0</v>
      </c>
      <c r="G274" s="179">
        <v>0</v>
      </c>
      <c r="H274" s="97">
        <v>5404338.0895878347</v>
      </c>
      <c r="I274" s="174">
        <v>253675286683.23306</v>
      </c>
      <c r="J274" s="186">
        <v>0.41522555428622954</v>
      </c>
      <c r="K274" s="189">
        <v>21425731218.656982</v>
      </c>
      <c r="L274" s="185">
        <v>47339018280.424309</v>
      </c>
      <c r="M274" s="185">
        <v>0</v>
      </c>
      <c r="N274" s="174">
        <v>322440036182.31433</v>
      </c>
      <c r="O274" s="119">
        <v>0.44412498473090589</v>
      </c>
      <c r="P274" s="119">
        <v>0.30801862749624337</v>
      </c>
      <c r="Q274" s="97">
        <v>13.600361623908407</v>
      </c>
      <c r="R274" s="184">
        <v>1519505430725.4167</v>
      </c>
      <c r="S274" s="199">
        <v>1574.8477741460063</v>
      </c>
      <c r="T274" s="191">
        <v>5.086652366565024E-2</v>
      </c>
      <c r="U274" s="198">
        <v>2.0000000000000001E-4</v>
      </c>
    </row>
    <row r="275" spans="1:21" x14ac:dyDescent="0.2">
      <c r="A275">
        <f t="shared" si="4"/>
        <v>271</v>
      </c>
      <c r="B275" s="119">
        <v>0.46513990721934079</v>
      </c>
      <c r="C275" s="97">
        <v>8278.670665857011</v>
      </c>
      <c r="D275" s="96">
        <v>1.3856502941495938</v>
      </c>
      <c r="E275" s="98">
        <v>0.54831997928218135</v>
      </c>
      <c r="F275" s="119">
        <v>0.63290351779372378</v>
      </c>
      <c r="G275" s="179">
        <v>1</v>
      </c>
      <c r="H275" s="97">
        <v>14876084.082036341</v>
      </c>
      <c r="I275" s="174">
        <v>511902802416.45087</v>
      </c>
      <c r="J275" s="186">
        <v>0.45071130703710305</v>
      </c>
      <c r="K275" s="189">
        <v>4767566189.1804409</v>
      </c>
      <c r="L275" s="185">
        <v>0</v>
      </c>
      <c r="M275" s="185">
        <v>488058424028.68964</v>
      </c>
      <c r="N275" s="174">
        <v>1004728792634.3209</v>
      </c>
      <c r="O275" s="119">
        <v>0.61824357471370384</v>
      </c>
      <c r="P275" s="119">
        <v>0.38280763325401745</v>
      </c>
      <c r="Q275" s="97">
        <v>16.444061984803312</v>
      </c>
      <c r="R275" s="184">
        <v>6751253017667.1729</v>
      </c>
      <c r="S275" s="199">
        <v>7011.3683043292576</v>
      </c>
      <c r="T275" s="191">
        <v>4.5560189750306797E-2</v>
      </c>
      <c r="U275" s="198">
        <v>2.0000000000000001E-4</v>
      </c>
    </row>
    <row r="276" spans="1:21" x14ac:dyDescent="0.2">
      <c r="A276">
        <f t="shared" si="4"/>
        <v>272</v>
      </c>
      <c r="B276" s="119">
        <v>0.38419714927710047</v>
      </c>
      <c r="C276" s="97">
        <v>5894.9725117402104</v>
      </c>
      <c r="D276" s="96">
        <v>1.1235227826035055</v>
      </c>
      <c r="E276" s="98">
        <v>0</v>
      </c>
      <c r="F276" s="119">
        <v>0.64306136133493186</v>
      </c>
      <c r="G276" s="179">
        <v>1</v>
      </c>
      <c r="H276" s="97">
        <v>17148664.21775946</v>
      </c>
      <c r="I276" s="174">
        <v>436852373538.87927</v>
      </c>
      <c r="J276" s="186">
        <v>0.38419714927710047</v>
      </c>
      <c r="K276" s="189">
        <v>7330782791.1156359</v>
      </c>
      <c r="L276" s="185">
        <v>0</v>
      </c>
      <c r="M276" s="185">
        <v>297630905311.56213</v>
      </c>
      <c r="N276" s="174">
        <v>741814061641.55701</v>
      </c>
      <c r="O276" s="119">
        <v>0.54722899148004089</v>
      </c>
      <c r="P276" s="119">
        <v>0.30091450777740003</v>
      </c>
      <c r="Q276" s="97">
        <v>15.972292271436249</v>
      </c>
      <c r="R276" s="184">
        <v>3822395338233.3486</v>
      </c>
      <c r="S276" s="199">
        <v>3970.5335449752429</v>
      </c>
      <c r="T276" s="191">
        <v>4.6890703782968307E-2</v>
      </c>
      <c r="U276" s="198">
        <v>2.0000000000000001E-4</v>
      </c>
    </row>
    <row r="277" spans="1:21" x14ac:dyDescent="0.2">
      <c r="A277">
        <f t="shared" si="4"/>
        <v>273</v>
      </c>
      <c r="B277" s="119">
        <v>0.60122668757832909</v>
      </c>
      <c r="C277" s="97">
        <v>9174.2907994634406</v>
      </c>
      <c r="D277" s="96">
        <v>0.96553471775213939</v>
      </c>
      <c r="E277" s="98">
        <v>0</v>
      </c>
      <c r="F277" s="119">
        <v>0.54778129356037519</v>
      </c>
      <c r="G277" s="179">
        <v>1</v>
      </c>
      <c r="H277" s="97">
        <v>10220086.374100385</v>
      </c>
      <c r="I277" s="174">
        <v>363921142864.87836</v>
      </c>
      <c r="J277" s="186">
        <v>0.44146947524633517</v>
      </c>
      <c r="K277" s="189">
        <v>10679360544.337349</v>
      </c>
      <c r="L277" s="185">
        <v>0</v>
      </c>
      <c r="M277" s="185">
        <v>403752974046.91077</v>
      </c>
      <c r="N277" s="174">
        <v>778353477456.12646</v>
      </c>
      <c r="O277" s="119">
        <v>0.62139178306220866</v>
      </c>
      <c r="P277" s="119">
        <v>0.41560511762968139</v>
      </c>
      <c r="Q277" s="97">
        <v>16.872236263313653</v>
      </c>
      <c r="R277" s="184">
        <v>5834532778375.8535</v>
      </c>
      <c r="S277" s="199">
        <v>6056.8008661953008</v>
      </c>
      <c r="T277" s="191">
        <v>4.4326716620912809E-2</v>
      </c>
      <c r="U277" s="198">
        <v>2.0000000000000001E-4</v>
      </c>
    </row>
    <row r="278" spans="1:21" x14ac:dyDescent="0.2">
      <c r="A278">
        <f t="shared" si="4"/>
        <v>274</v>
      </c>
      <c r="B278" s="119">
        <v>0.50749485902107916</v>
      </c>
      <c r="C278" s="97">
        <v>10259.027603328788</v>
      </c>
      <c r="D278" s="96">
        <v>1.0505139318054706</v>
      </c>
      <c r="E278" s="98">
        <v>0.54673428170731686</v>
      </c>
      <c r="F278" s="119">
        <v>0.57612494931433633</v>
      </c>
      <c r="G278" s="179">
        <v>1</v>
      </c>
      <c r="H278" s="97">
        <v>8515473.6329866666</v>
      </c>
      <c r="I278" s="174">
        <v>290008777641.46985</v>
      </c>
      <c r="J278" s="186">
        <v>0.38704072036611614</v>
      </c>
      <c r="K278" s="189">
        <v>5323939032.9873562</v>
      </c>
      <c r="L278" s="185">
        <v>0</v>
      </c>
      <c r="M278" s="185">
        <v>244651654041.12909</v>
      </c>
      <c r="N278" s="174">
        <v>539984370715.5863</v>
      </c>
      <c r="O278" s="119">
        <v>0.57032489484026716</v>
      </c>
      <c r="P278" s="119">
        <v>0.35971779134761178</v>
      </c>
      <c r="Q278" s="97">
        <v>16.383774263566341</v>
      </c>
      <c r="R278" s="184">
        <v>3410173939658.1157</v>
      </c>
      <c r="S278" s="199">
        <v>3541.7626588089497</v>
      </c>
      <c r="T278" s="191">
        <v>4.5787991740319729E-2</v>
      </c>
      <c r="U278" s="198">
        <v>2.0000000000000001E-4</v>
      </c>
    </row>
    <row r="279" spans="1:21" x14ac:dyDescent="0.2">
      <c r="A279">
        <f t="shared" si="4"/>
        <v>275</v>
      </c>
      <c r="B279" s="119">
        <v>0.35863964368335172</v>
      </c>
      <c r="C279" s="97">
        <v>9743.1263120487456</v>
      </c>
      <c r="D279" s="96">
        <v>0.32746843821570581</v>
      </c>
      <c r="E279" s="98">
        <v>0</v>
      </c>
      <c r="F279" s="119">
        <v>0</v>
      </c>
      <c r="G279" s="179">
        <v>0</v>
      </c>
      <c r="H279" s="97">
        <v>2469062.9504441689</v>
      </c>
      <c r="I279" s="174">
        <v>132294676829.42361</v>
      </c>
      <c r="J279" s="186">
        <v>0.35863964368335166</v>
      </c>
      <c r="K279" s="189">
        <v>3859113196.438128</v>
      </c>
      <c r="L279" s="185">
        <v>0</v>
      </c>
      <c r="M279" s="185">
        <v>0</v>
      </c>
      <c r="N279" s="174">
        <v>136153790025.86174</v>
      </c>
      <c r="O279" s="119">
        <v>0.34847444019220097</v>
      </c>
      <c r="P279" s="119">
        <v>0.22906462611597264</v>
      </c>
      <c r="Q279" s="97">
        <v>12.895087076714965</v>
      </c>
      <c r="R279" s="184">
        <v>482152607572.09283</v>
      </c>
      <c r="S279" s="199">
        <v>499.98391599817933</v>
      </c>
      <c r="T279" s="191">
        <v>5.0832581973578685E-2</v>
      </c>
      <c r="U279" s="198">
        <v>2.0000000000000001E-4</v>
      </c>
    </row>
    <row r="280" spans="1:21" x14ac:dyDescent="0.2">
      <c r="A280">
        <f t="shared" si="4"/>
        <v>276</v>
      </c>
      <c r="B280" s="119">
        <v>0.36693136815237093</v>
      </c>
      <c r="C280" s="97">
        <v>13685.419996873574</v>
      </c>
      <c r="D280" s="96">
        <v>0.86987666194910163</v>
      </c>
      <c r="E280" s="98">
        <v>0</v>
      </c>
      <c r="F280" s="119">
        <v>0.56339835667042237</v>
      </c>
      <c r="G280" s="179">
        <v>1</v>
      </c>
      <c r="H280" s="97">
        <v>6283851.4354184074</v>
      </c>
      <c r="I280" s="174">
        <v>235457196031.78616</v>
      </c>
      <c r="J280" s="186">
        <v>0.29390012347538352</v>
      </c>
      <c r="K280" s="189">
        <v>7435577507.9324293</v>
      </c>
      <c r="L280" s="185">
        <v>0</v>
      </c>
      <c r="M280" s="185">
        <v>255132941544.74759</v>
      </c>
      <c r="N280" s="174">
        <v>498025715084.46619</v>
      </c>
      <c r="O280" s="119">
        <v>0.54878140614958837</v>
      </c>
      <c r="P280" s="119">
        <v>0.33739425161058068</v>
      </c>
      <c r="Q280" s="97">
        <v>17.580299383942151</v>
      </c>
      <c r="R280" s="184">
        <v>3144650435936.4019</v>
      </c>
      <c r="S280" s="199">
        <v>3264.8556164676588</v>
      </c>
      <c r="T280" s="191">
        <v>4.2558351647535048E-2</v>
      </c>
      <c r="U280" s="198">
        <v>2.0000000000000001E-4</v>
      </c>
    </row>
    <row r="281" spans="1:21" x14ac:dyDescent="0.2">
      <c r="A281">
        <f t="shared" si="4"/>
        <v>277</v>
      </c>
      <c r="B281" s="119">
        <v>0.28833152244747079</v>
      </c>
      <c r="C281" s="97">
        <v>12190.267943172978</v>
      </c>
      <c r="D281" s="96">
        <v>0.57057892187062897</v>
      </c>
      <c r="E281" s="98">
        <v>0.30390056585077574</v>
      </c>
      <c r="F281" s="119">
        <v>0</v>
      </c>
      <c r="G281" s="179">
        <v>0</v>
      </c>
      <c r="H281" s="97">
        <v>5505794.3067751452</v>
      </c>
      <c r="I281" s="174">
        <v>207248714045.0368</v>
      </c>
      <c r="J281" s="186">
        <v>0.28833152244747073</v>
      </c>
      <c r="K281" s="189">
        <v>20881083758.369423</v>
      </c>
      <c r="L281" s="185">
        <v>50121083045.303101</v>
      </c>
      <c r="M281" s="185">
        <v>0</v>
      </c>
      <c r="N281" s="174">
        <v>278250880848.70935</v>
      </c>
      <c r="O281" s="119">
        <v>0.35886033272405221</v>
      </c>
      <c r="P281" s="119">
        <v>0.25476585143992264</v>
      </c>
      <c r="Q281" s="97">
        <v>15.136892256867513</v>
      </c>
      <c r="R281" s="184">
        <v>1164422062531.3452</v>
      </c>
      <c r="S281" s="199">
        <v>1209.6487359873545</v>
      </c>
      <c r="T281" s="191">
        <v>4.7845806102963101E-2</v>
      </c>
      <c r="U281" s="198">
        <v>2.0000000000000001E-4</v>
      </c>
    </row>
    <row r="282" spans="1:21" x14ac:dyDescent="0.2">
      <c r="A282">
        <f t="shared" si="4"/>
        <v>278</v>
      </c>
      <c r="B282" s="119">
        <v>0.54123494598025268</v>
      </c>
      <c r="C282" s="97">
        <v>8598.9535908896632</v>
      </c>
      <c r="D282" s="96">
        <v>0.98374402107098735</v>
      </c>
      <c r="E282" s="98">
        <v>0</v>
      </c>
      <c r="F282" s="119">
        <v>0.53165132961283823</v>
      </c>
      <c r="G282" s="179">
        <v>1</v>
      </c>
      <c r="H282" s="97">
        <v>7726780.4433698077</v>
      </c>
      <c r="I282" s="174">
        <v>286488401277.72906</v>
      </c>
      <c r="J282" s="186">
        <v>0.45021426632551576</v>
      </c>
      <c r="K282" s="189">
        <v>6568235397.2748737</v>
      </c>
      <c r="L282" s="185">
        <v>0</v>
      </c>
      <c r="M282" s="185">
        <v>326527138356.24158</v>
      </c>
      <c r="N282" s="174">
        <v>619583775031.24561</v>
      </c>
      <c r="O282" s="119">
        <v>0.62978226964923034</v>
      </c>
      <c r="P282" s="119">
        <v>0.42858564961457424</v>
      </c>
      <c r="Q282" s="97">
        <v>16.857468635886711</v>
      </c>
      <c r="R282" s="184">
        <v>4813938510713.709</v>
      </c>
      <c r="S282" s="199">
        <v>4997.8184920226313</v>
      </c>
      <c r="T282" s="191">
        <v>4.4110784486478531E-2</v>
      </c>
      <c r="U282" s="198">
        <v>2.0000000000000001E-4</v>
      </c>
    </row>
    <row r="283" spans="1:21" x14ac:dyDescent="0.2">
      <c r="A283">
        <f t="shared" si="4"/>
        <v>279</v>
      </c>
      <c r="B283" s="119">
        <v>0.61316564824178332</v>
      </c>
      <c r="C283" s="97">
        <v>10653.861158778069</v>
      </c>
      <c r="D283" s="96">
        <v>0.89299812310535298</v>
      </c>
      <c r="E283" s="98">
        <v>0.12664397438493774</v>
      </c>
      <c r="F283" s="119">
        <v>0</v>
      </c>
      <c r="G283" s="179">
        <v>0</v>
      </c>
      <c r="H283" s="97">
        <v>6028090.3146741688</v>
      </c>
      <c r="I283" s="174">
        <v>201668316974.47665</v>
      </c>
      <c r="J283" s="186">
        <v>0.30794129201421505</v>
      </c>
      <c r="K283" s="189">
        <v>10495271378.561531</v>
      </c>
      <c r="L283" s="185">
        <v>21131276855.439804</v>
      </c>
      <c r="M283" s="185">
        <v>0</v>
      </c>
      <c r="N283" s="174">
        <v>233294865208.47797</v>
      </c>
      <c r="O283" s="119">
        <v>0.33865736179491923</v>
      </c>
      <c r="P283" s="119">
        <v>0.21748292773354067</v>
      </c>
      <c r="Q283" s="97">
        <v>13.729950024753006</v>
      </c>
      <c r="R283" s="184">
        <v>752817733169.09912</v>
      </c>
      <c r="S283" s="199">
        <v>781.23486222338647</v>
      </c>
      <c r="T283" s="191">
        <v>5.3411805509819908E-2</v>
      </c>
      <c r="U283" s="198">
        <v>2.0000000000000001E-4</v>
      </c>
    </row>
    <row r="284" spans="1:21" x14ac:dyDescent="0.2">
      <c r="A284">
        <f t="shared" si="4"/>
        <v>280</v>
      </c>
      <c r="B284" s="119">
        <v>0.65966717970342204</v>
      </c>
      <c r="C284" s="97">
        <v>4000</v>
      </c>
      <c r="D284" s="96">
        <v>0.52136884825527885</v>
      </c>
      <c r="E284" s="98">
        <v>0.19639592514351223</v>
      </c>
      <c r="F284" s="119">
        <v>0.4230677537229951</v>
      </c>
      <c r="G284" s="179">
        <v>1</v>
      </c>
      <c r="H284" s="97">
        <v>6157089.2541121645</v>
      </c>
      <c r="I284" s="174">
        <v>227783736285.83871</v>
      </c>
      <c r="J284" s="186">
        <v>0.38272701358906336</v>
      </c>
      <c r="K284" s="189">
        <v>2463333203.7501941</v>
      </c>
      <c r="L284" s="185">
        <v>0</v>
      </c>
      <c r="M284" s="185">
        <v>343700787551.58032</v>
      </c>
      <c r="N284" s="174">
        <v>573947857041.16931</v>
      </c>
      <c r="O284" s="119">
        <v>0.63096257740383166</v>
      </c>
      <c r="P284" s="119">
        <v>0.29889565444375821</v>
      </c>
      <c r="Q284" s="97">
        <v>17.053353056691979</v>
      </c>
      <c r="R284" s="184">
        <v>3212110085007.0444</v>
      </c>
      <c r="S284" s="199">
        <v>3333.4521273063569</v>
      </c>
      <c r="T284" s="191">
        <v>4.2567187480016387E-2</v>
      </c>
      <c r="U284" s="198">
        <v>2.0000000000000001E-4</v>
      </c>
    </row>
    <row r="285" spans="1:21" x14ac:dyDescent="0.2">
      <c r="A285">
        <f t="shared" si="4"/>
        <v>281</v>
      </c>
      <c r="B285" s="119">
        <v>0.57932034965200119</v>
      </c>
      <c r="C285" s="97">
        <v>9809.3449831701255</v>
      </c>
      <c r="D285" s="96">
        <v>1.2049078859947717</v>
      </c>
      <c r="E285" s="98">
        <v>0.7</v>
      </c>
      <c r="F285" s="119">
        <v>0</v>
      </c>
      <c r="G285" s="179">
        <v>0</v>
      </c>
      <c r="H285" s="97">
        <v>11522824.826738343</v>
      </c>
      <c r="I285" s="174">
        <v>431794965430.74988</v>
      </c>
      <c r="J285" s="186">
        <v>0.51108680800179318</v>
      </c>
      <c r="K285" s="189">
        <v>61959801398.858627</v>
      </c>
      <c r="L285" s="185">
        <v>119976085974.26918</v>
      </c>
      <c r="M285" s="185">
        <v>0</v>
      </c>
      <c r="N285" s="174">
        <v>613730852803.87769</v>
      </c>
      <c r="O285" s="119">
        <v>0.51596816084110864</v>
      </c>
      <c r="P285" s="119">
        <v>0.39663271607461437</v>
      </c>
      <c r="Q285" s="97">
        <v>14.092081294279222</v>
      </c>
      <c r="R285" s="184">
        <v>3718317437726.9839</v>
      </c>
      <c r="S285" s="199">
        <v>3861.7525213607855</v>
      </c>
      <c r="T285" s="191">
        <v>5.1980069228691264E-2</v>
      </c>
      <c r="U285" s="198">
        <v>2.0000000000000001E-4</v>
      </c>
    </row>
    <row r="286" spans="1:21" x14ac:dyDescent="0.2">
      <c r="A286">
        <f t="shared" si="4"/>
        <v>282</v>
      </c>
      <c r="B286" s="119">
        <v>0.67577260267531114</v>
      </c>
      <c r="C286" s="97">
        <v>8179.4012742875211</v>
      </c>
      <c r="D286" s="96">
        <v>0.71403703655802109</v>
      </c>
      <c r="E286" s="98">
        <v>0.34869720943348326</v>
      </c>
      <c r="F286" s="119">
        <v>0</v>
      </c>
      <c r="G286" s="179">
        <v>0</v>
      </c>
      <c r="H286" s="97">
        <v>5071565.0168025866</v>
      </c>
      <c r="I286" s="174">
        <v>222013641730.05075</v>
      </c>
      <c r="J286" s="186">
        <v>0.45568777128306759</v>
      </c>
      <c r="K286" s="189">
        <v>17287718184.043983</v>
      </c>
      <c r="L286" s="185">
        <v>44634582165.864746</v>
      </c>
      <c r="M286" s="185">
        <v>0</v>
      </c>
      <c r="N286" s="174">
        <v>283935942079.95947</v>
      </c>
      <c r="O286" s="119">
        <v>0.48206847757424853</v>
      </c>
      <c r="P286" s="119">
        <v>0.32547258687899844</v>
      </c>
      <c r="Q286" s="97">
        <v>13.843582181735666</v>
      </c>
      <c r="R286" s="184">
        <v>1438156490849.3044</v>
      </c>
      <c r="S286" s="199">
        <v>1493.3096318251401</v>
      </c>
      <c r="T286" s="191">
        <v>5.1459824810761626E-2</v>
      </c>
      <c r="U286" s="198">
        <v>2.0000000000000001E-4</v>
      </c>
    </row>
    <row r="287" spans="1:21" x14ac:dyDescent="0.2">
      <c r="A287">
        <f t="shared" si="4"/>
        <v>283</v>
      </c>
      <c r="B287" s="119">
        <v>0.59574817012570502</v>
      </c>
      <c r="C287" s="97">
        <v>5697.5270639141663</v>
      </c>
      <c r="D287" s="96">
        <v>0.30893928359012213</v>
      </c>
      <c r="E287" s="98">
        <v>0.27431723089746579</v>
      </c>
      <c r="F287" s="119">
        <v>0.63184664813478786</v>
      </c>
      <c r="G287" s="179">
        <v>1</v>
      </c>
      <c r="H287" s="97">
        <v>14675697.368054712</v>
      </c>
      <c r="I287" s="174">
        <v>523951023623.41333</v>
      </c>
      <c r="J287" s="186">
        <v>0.4477872644370432</v>
      </c>
      <c r="K287" s="189">
        <v>7310924902.6481037</v>
      </c>
      <c r="L287" s="185">
        <v>0</v>
      </c>
      <c r="M287" s="185">
        <v>502268363668.74323</v>
      </c>
      <c r="N287" s="174">
        <v>1033530312194.8046</v>
      </c>
      <c r="O287" s="119">
        <v>0.61578579650052256</v>
      </c>
      <c r="P287" s="119">
        <v>0.41828312258956118</v>
      </c>
      <c r="Q287" s="97">
        <v>16.565524330717498</v>
      </c>
      <c r="R287" s="184">
        <v>7784880061067.25</v>
      </c>
      <c r="S287" s="199">
        <v>8079.7594875863333</v>
      </c>
      <c r="T287" s="191">
        <v>4.4005136757574739E-2</v>
      </c>
      <c r="U287" s="198">
        <v>2.0000000000000001E-4</v>
      </c>
    </row>
    <row r="288" spans="1:21" x14ac:dyDescent="0.2">
      <c r="A288">
        <f t="shared" si="4"/>
        <v>284</v>
      </c>
      <c r="B288" s="119">
        <v>0.47668389889285567</v>
      </c>
      <c r="C288" s="97">
        <v>11522.489513616925</v>
      </c>
      <c r="D288" s="96">
        <v>0.74250418673621221</v>
      </c>
      <c r="E288" s="98">
        <v>6.5700953858101513E-2</v>
      </c>
      <c r="F288" s="119">
        <v>0.43879941171675341</v>
      </c>
      <c r="G288" s="179">
        <v>1</v>
      </c>
      <c r="H288" s="97">
        <v>5427940.1315117991</v>
      </c>
      <c r="I288" s="174">
        <v>232036089582.45337</v>
      </c>
      <c r="J288" s="186">
        <v>0.44182368950536666</v>
      </c>
      <c r="K288" s="189">
        <v>8574813460.2049026</v>
      </c>
      <c r="L288" s="185">
        <v>0</v>
      </c>
      <c r="M288" s="185">
        <v>243796606622.25256</v>
      </c>
      <c r="N288" s="174">
        <v>484407509664.91083</v>
      </c>
      <c r="O288" s="119">
        <v>0.61426860764680169</v>
      </c>
      <c r="P288" s="119">
        <v>0.30522280220197467</v>
      </c>
      <c r="Q288" s="97">
        <v>15.433210469555636</v>
      </c>
      <c r="R288" s="184">
        <v>2496067778605.2866</v>
      </c>
      <c r="S288" s="199">
        <v>2592.232548225767</v>
      </c>
      <c r="T288" s="191">
        <v>4.7409748481288448E-2</v>
      </c>
      <c r="U288" s="198">
        <v>2.0000000000000001E-4</v>
      </c>
    </row>
    <row r="289" spans="1:21" x14ac:dyDescent="0.2">
      <c r="A289">
        <f t="shared" si="4"/>
        <v>285</v>
      </c>
      <c r="B289" s="119">
        <v>0.55182331977879906</v>
      </c>
      <c r="C289" s="97">
        <v>5293.9821977078009</v>
      </c>
      <c r="D289" s="96">
        <v>1.0092264570226339</v>
      </c>
      <c r="E289" s="98">
        <v>0.50397683194325937</v>
      </c>
      <c r="F289" s="119">
        <v>0</v>
      </c>
      <c r="G289" s="179">
        <v>0</v>
      </c>
      <c r="H289" s="97">
        <v>55220064.488028176</v>
      </c>
      <c r="I289" s="174">
        <v>1041674581529.0112</v>
      </c>
      <c r="J289" s="186">
        <v>0.20483773960271578</v>
      </c>
      <c r="K289" s="189">
        <v>142278612534.95203</v>
      </c>
      <c r="L289" s="185">
        <v>278750108129.12537</v>
      </c>
      <c r="M289" s="185">
        <v>0</v>
      </c>
      <c r="N289" s="174">
        <v>1462703302193.0889</v>
      </c>
      <c r="O289" s="119">
        <v>0.29833415466488283</v>
      </c>
      <c r="P289" s="119">
        <v>0.16648173175595202</v>
      </c>
      <c r="Q289" s="97">
        <v>15.398252087492613</v>
      </c>
      <c r="R289" s="184">
        <v>3888473130528.4131</v>
      </c>
      <c r="S289" s="199">
        <v>4039.1763942932175</v>
      </c>
      <c r="T289" s="191">
        <v>4.8486181893160868E-2</v>
      </c>
      <c r="U289" s="198">
        <v>2.0000000000000001E-4</v>
      </c>
    </row>
    <row r="290" spans="1:21" x14ac:dyDescent="0.2">
      <c r="A290">
        <f t="shared" si="4"/>
        <v>286</v>
      </c>
      <c r="B290" s="119">
        <v>0.50811081889306131</v>
      </c>
      <c r="C290" s="97">
        <v>11189.478928464698</v>
      </c>
      <c r="D290" s="96">
        <v>0.32922512517308727</v>
      </c>
      <c r="E290" s="98">
        <v>0</v>
      </c>
      <c r="F290" s="119">
        <v>0</v>
      </c>
      <c r="G290" s="179">
        <v>0</v>
      </c>
      <c r="H290" s="97">
        <v>3266175.5619308343</v>
      </c>
      <c r="I290" s="174">
        <v>135469037434.99658</v>
      </c>
      <c r="J290" s="186">
        <v>0.4729621813146615</v>
      </c>
      <c r="K290" s="189">
        <v>5711872531.8673296</v>
      </c>
      <c r="L290" s="185">
        <v>0</v>
      </c>
      <c r="M290" s="185">
        <v>0</v>
      </c>
      <c r="N290" s="174">
        <v>141180909966.86392</v>
      </c>
      <c r="O290" s="119">
        <v>0.45382716020807329</v>
      </c>
      <c r="P290" s="119">
        <v>0.35880880872871196</v>
      </c>
      <c r="Q290" s="97">
        <v>12.881189480341249</v>
      </c>
      <c r="R290" s="184">
        <v>772438107123.05481</v>
      </c>
      <c r="S290" s="199">
        <v>801.78486079918457</v>
      </c>
      <c r="T290" s="191">
        <v>5.2496786385642147E-2</v>
      </c>
      <c r="U290" s="198">
        <v>2.0000000000000001E-4</v>
      </c>
    </row>
    <row r="291" spans="1:21" x14ac:dyDescent="0.2">
      <c r="A291">
        <f t="shared" si="4"/>
        <v>287</v>
      </c>
      <c r="B291" s="119">
        <v>0.53469251467146162</v>
      </c>
      <c r="C291" s="97">
        <v>4000</v>
      </c>
      <c r="D291" s="96">
        <v>0.69468104102941441</v>
      </c>
      <c r="E291" s="98">
        <v>0</v>
      </c>
      <c r="F291" s="119">
        <v>0</v>
      </c>
      <c r="G291" s="179">
        <v>0</v>
      </c>
      <c r="H291" s="97">
        <v>8690814.2783267759</v>
      </c>
      <c r="I291" s="174">
        <v>314897441683.59406</v>
      </c>
      <c r="J291" s="186">
        <v>0.46255250206767606</v>
      </c>
      <c r="K291" s="189">
        <v>6491527231.8197098</v>
      </c>
      <c r="L291" s="185">
        <v>0</v>
      </c>
      <c r="M291" s="185">
        <v>0</v>
      </c>
      <c r="N291" s="174">
        <v>321388968915.41376</v>
      </c>
      <c r="O291" s="119">
        <v>0.45320970423160928</v>
      </c>
      <c r="P291" s="119">
        <v>0.34426947908581795</v>
      </c>
      <c r="Q291" s="97">
        <v>12.90739198191512</v>
      </c>
      <c r="R291" s="184">
        <v>1659693487787.4531</v>
      </c>
      <c r="S291" s="199">
        <v>1721.9405195220293</v>
      </c>
      <c r="T291" s="191">
        <v>5.3444324970126078E-2</v>
      </c>
      <c r="U291" s="198">
        <v>2.0000000000000001E-4</v>
      </c>
    </row>
    <row r="292" spans="1:21" x14ac:dyDescent="0.2">
      <c r="A292">
        <f t="shared" si="4"/>
        <v>288</v>
      </c>
      <c r="B292" s="119">
        <v>0.47139267538271384</v>
      </c>
      <c r="C292" s="97">
        <v>8994.3614369565075</v>
      </c>
      <c r="D292" s="96">
        <v>0.67092356535846465</v>
      </c>
      <c r="E292" s="98">
        <v>0.64790562206658575</v>
      </c>
      <c r="F292" s="119">
        <v>0</v>
      </c>
      <c r="G292" s="179">
        <v>0</v>
      </c>
      <c r="H292" s="97">
        <v>5628672.2299047327</v>
      </c>
      <c r="I292" s="174">
        <v>261332321998.41681</v>
      </c>
      <c r="J292" s="186">
        <v>0.47139267538271379</v>
      </c>
      <c r="K292" s="189">
        <v>47741299943.794769</v>
      </c>
      <c r="L292" s="185">
        <v>77242012408.049484</v>
      </c>
      <c r="M292" s="185">
        <v>0</v>
      </c>
      <c r="N292" s="174">
        <v>386315634350.26111</v>
      </c>
      <c r="O292" s="119">
        <v>0.47884096813314769</v>
      </c>
      <c r="P292" s="119">
        <v>0.38346457492891461</v>
      </c>
      <c r="Q292" s="97">
        <v>14.074760931693374</v>
      </c>
      <c r="R292" s="184">
        <v>2316173487245.7837</v>
      </c>
      <c r="S292" s="199">
        <v>2405.2948649455438</v>
      </c>
      <c r="T292" s="191">
        <v>5.0828206113185094E-2</v>
      </c>
      <c r="U292" s="198">
        <v>2.0000000000000001E-4</v>
      </c>
    </row>
    <row r="293" spans="1:21" x14ac:dyDescent="0.2">
      <c r="A293">
        <f t="shared" si="4"/>
        <v>289</v>
      </c>
      <c r="B293" s="119">
        <v>0.48712219338643176</v>
      </c>
      <c r="C293" s="97">
        <v>7011.691162322717</v>
      </c>
      <c r="D293" s="96">
        <v>1.1676445921842804</v>
      </c>
      <c r="E293" s="98">
        <v>0.11334335231353035</v>
      </c>
      <c r="F293" s="119">
        <v>0.6252914191647595</v>
      </c>
      <c r="G293" s="179">
        <v>1</v>
      </c>
      <c r="H293" s="97">
        <v>12579556.925597381</v>
      </c>
      <c r="I293" s="174">
        <v>381539205148.34656</v>
      </c>
      <c r="J293" s="186">
        <v>0.27871169530807993</v>
      </c>
      <c r="K293" s="189">
        <v>2309056611.0052671</v>
      </c>
      <c r="L293" s="185">
        <v>0</v>
      </c>
      <c r="M293" s="185">
        <v>437808684110.09558</v>
      </c>
      <c r="N293" s="174">
        <v>821656945869.44739</v>
      </c>
      <c r="O293" s="119">
        <v>0.55568980251037303</v>
      </c>
      <c r="P293" s="119">
        <v>0.30554577650680187</v>
      </c>
      <c r="Q293" s="97">
        <v>17.703887281859757</v>
      </c>
      <c r="R293" s="184">
        <v>4739058851727.5459</v>
      </c>
      <c r="S293" s="199">
        <v>4924.1648589223041</v>
      </c>
      <c r="T293" s="191">
        <v>4.2328347267087875E-2</v>
      </c>
      <c r="U293" s="198">
        <v>2.0000000000000001E-4</v>
      </c>
    </row>
    <row r="294" spans="1:21" x14ac:dyDescent="0.2">
      <c r="A294">
        <f t="shared" si="4"/>
        <v>290</v>
      </c>
      <c r="B294" s="119">
        <v>0.38138561144083893</v>
      </c>
      <c r="C294" s="97">
        <v>12686.6796270369</v>
      </c>
      <c r="D294" s="96">
        <v>0.88725540667508918</v>
      </c>
      <c r="E294" s="98">
        <v>0</v>
      </c>
      <c r="F294" s="119">
        <v>0</v>
      </c>
      <c r="G294" s="179">
        <v>0</v>
      </c>
      <c r="H294" s="97">
        <v>5960974.6006861534</v>
      </c>
      <c r="I294" s="174">
        <v>204025225955.28</v>
      </c>
      <c r="J294" s="186">
        <v>0.31267192869859317</v>
      </c>
      <c r="K294" s="189">
        <v>7327992434.0594654</v>
      </c>
      <c r="L294" s="185">
        <v>0</v>
      </c>
      <c r="M294" s="185">
        <v>0</v>
      </c>
      <c r="N294" s="174">
        <v>211353218389.33948</v>
      </c>
      <c r="O294" s="119">
        <v>0.30183103616188578</v>
      </c>
      <c r="P294" s="119">
        <v>0.20471224954167755</v>
      </c>
      <c r="Q294" s="97">
        <v>12.828358814241039</v>
      </c>
      <c r="R294" s="184">
        <v>597850201434.8772</v>
      </c>
      <c r="S294" s="199">
        <v>621.11677767020603</v>
      </c>
      <c r="T294" s="191">
        <v>5.5947757630653544E-2</v>
      </c>
      <c r="U294" s="198">
        <v>2.0000000000000001E-4</v>
      </c>
    </row>
    <row r="295" spans="1:21" x14ac:dyDescent="0.2">
      <c r="A295">
        <f t="shared" si="4"/>
        <v>291</v>
      </c>
      <c r="B295" s="119">
        <v>0.53544274629956434</v>
      </c>
      <c r="C295" s="97">
        <v>5717.0671532614706</v>
      </c>
      <c r="D295" s="96">
        <v>0.80572124442997628</v>
      </c>
      <c r="E295" s="98">
        <v>0</v>
      </c>
      <c r="F295" s="119">
        <v>0.49666081683052149</v>
      </c>
      <c r="G295" s="179">
        <v>1</v>
      </c>
      <c r="H295" s="97">
        <v>12315537.631071404</v>
      </c>
      <c r="I295" s="174">
        <v>448195206076.25049</v>
      </c>
      <c r="J295" s="186">
        <v>0.45662263485103671</v>
      </c>
      <c r="K295" s="189">
        <v>15767704736.262259</v>
      </c>
      <c r="L295" s="185">
        <v>0</v>
      </c>
      <c r="M295" s="185">
        <v>450848444944.79132</v>
      </c>
      <c r="N295" s="174">
        <v>914811355757.30396</v>
      </c>
      <c r="O295" s="119">
        <v>0.61797968326920849</v>
      </c>
      <c r="P295" s="119">
        <v>0.47156227332803224</v>
      </c>
      <c r="Q295" s="97">
        <v>16.95253513369288</v>
      </c>
      <c r="R295" s="184">
        <v>7896290833059.5391</v>
      </c>
      <c r="S295" s="199">
        <v>8203.4581331136505</v>
      </c>
      <c r="T295" s="191">
        <v>4.3482499224773173E-2</v>
      </c>
      <c r="U295" s="198">
        <v>2.0000000000000001E-4</v>
      </c>
    </row>
    <row r="296" spans="1:21" x14ac:dyDescent="0.2">
      <c r="A296">
        <f t="shared" si="4"/>
        <v>292</v>
      </c>
      <c r="B296" s="119">
        <v>0.40172075523941569</v>
      </c>
      <c r="C296" s="97">
        <v>9040.0048610297963</v>
      </c>
      <c r="D296" s="96">
        <v>0.71756984446833516</v>
      </c>
      <c r="E296" s="98">
        <v>0</v>
      </c>
      <c r="F296" s="119">
        <v>0.46892591931624533</v>
      </c>
      <c r="G296" s="179">
        <v>1</v>
      </c>
      <c r="H296" s="97">
        <v>22520846.666108035</v>
      </c>
      <c r="I296" s="174">
        <v>644388254191.46118</v>
      </c>
      <c r="J296" s="186">
        <v>0.40172075523941575</v>
      </c>
      <c r="K296" s="189">
        <v>11614366519.85899</v>
      </c>
      <c r="L296" s="185">
        <v>0</v>
      </c>
      <c r="M296" s="185">
        <v>425943913879.26355</v>
      </c>
      <c r="N296" s="174">
        <v>1081946534590.5837</v>
      </c>
      <c r="O296" s="119">
        <v>0.55420415711346904</v>
      </c>
      <c r="P296" s="119">
        <v>0.35370007462236036</v>
      </c>
      <c r="Q296" s="97">
        <v>15.956925306225688</v>
      </c>
      <c r="R296" s="184">
        <v>6527503875048.5195</v>
      </c>
      <c r="S296" s="199">
        <v>6775.5602667844159</v>
      </c>
      <c r="T296" s="191">
        <v>4.5932891254241583E-2</v>
      </c>
      <c r="U296" s="198">
        <v>2.0000000000000001E-4</v>
      </c>
    </row>
    <row r="297" spans="1:21" x14ac:dyDescent="0.2">
      <c r="A297">
        <f t="shared" si="4"/>
        <v>293</v>
      </c>
      <c r="B297" s="119">
        <v>0.44657973434401238</v>
      </c>
      <c r="C297" s="97">
        <v>9493.4463437537306</v>
      </c>
      <c r="D297" s="96">
        <v>1.3230276547277424</v>
      </c>
      <c r="E297" s="98">
        <v>0.16848269877628713</v>
      </c>
      <c r="F297" s="119">
        <v>0.4483542081776738</v>
      </c>
      <c r="G297" s="179">
        <v>1</v>
      </c>
      <c r="H297" s="97">
        <v>12391262.576671951</v>
      </c>
      <c r="I297" s="174">
        <v>398272137716.85968</v>
      </c>
      <c r="J297" s="186">
        <v>0.34416599402238535</v>
      </c>
      <c r="K297" s="189">
        <v>0</v>
      </c>
      <c r="L297" s="185">
        <v>0</v>
      </c>
      <c r="M297" s="185">
        <v>299198767618.24231</v>
      </c>
      <c r="N297" s="174">
        <v>697470905335.10205</v>
      </c>
      <c r="O297" s="119">
        <v>0.5397081618515398</v>
      </c>
      <c r="P297" s="119">
        <v>0.40478479225719904</v>
      </c>
      <c r="Q297" s="97">
        <v>17.081930815857113</v>
      </c>
      <c r="R297" s="184">
        <v>5117374598938.667</v>
      </c>
      <c r="S297" s="199">
        <v>5306.7459486085309</v>
      </c>
      <c r="T297" s="191">
        <v>4.4351975075918898E-2</v>
      </c>
      <c r="U297" s="198">
        <v>2.0000000000000001E-4</v>
      </c>
    </row>
    <row r="298" spans="1:21" x14ac:dyDescent="0.2">
      <c r="A298">
        <f t="shared" si="4"/>
        <v>294</v>
      </c>
      <c r="B298" s="119">
        <v>0.55286839356565454</v>
      </c>
      <c r="C298" s="97">
        <v>7671.8483424841543</v>
      </c>
      <c r="D298" s="96">
        <v>0.73301492849449357</v>
      </c>
      <c r="E298" s="98">
        <v>0.19336153000693362</v>
      </c>
      <c r="F298" s="119">
        <v>0</v>
      </c>
      <c r="G298" s="179">
        <v>0</v>
      </c>
      <c r="H298" s="97">
        <v>12603584.551176524</v>
      </c>
      <c r="I298" s="174">
        <v>358932518029.6214</v>
      </c>
      <c r="J298" s="186">
        <v>0.28134868194339113</v>
      </c>
      <c r="K298" s="189">
        <v>13065111038.798172</v>
      </c>
      <c r="L298" s="185">
        <v>40602830421.278961</v>
      </c>
      <c r="M298" s="185">
        <v>0</v>
      </c>
      <c r="N298" s="174">
        <v>412600459489.69855</v>
      </c>
      <c r="O298" s="119">
        <v>0.32347868772698724</v>
      </c>
      <c r="P298" s="119">
        <v>0.21282610599080784</v>
      </c>
      <c r="Q298" s="97">
        <v>14.804843260784423</v>
      </c>
      <c r="R298" s="184">
        <v>1412710939265.675</v>
      </c>
      <c r="S298" s="199">
        <v>1467.4409524121907</v>
      </c>
      <c r="T298" s="191">
        <v>4.8168937171526829E-2</v>
      </c>
      <c r="U298" s="198">
        <v>2.0000000000000001E-4</v>
      </c>
    </row>
    <row r="299" spans="1:21" x14ac:dyDescent="0.2">
      <c r="A299">
        <f t="shared" si="4"/>
        <v>295</v>
      </c>
      <c r="B299" s="119">
        <v>0.42866753079789705</v>
      </c>
      <c r="C299" s="97">
        <v>4077.8392383532673</v>
      </c>
      <c r="D299" s="96">
        <v>0.2</v>
      </c>
      <c r="E299" s="98">
        <v>0</v>
      </c>
      <c r="F299" s="119">
        <v>0.4619033004456744</v>
      </c>
      <c r="G299" s="179">
        <v>1</v>
      </c>
      <c r="H299" s="97">
        <v>2902509.2244338556</v>
      </c>
      <c r="I299" s="174">
        <v>115535749868.44411</v>
      </c>
      <c r="J299" s="186">
        <v>0.4286675307978971</v>
      </c>
      <c r="K299" s="189">
        <v>5733082335.6309071</v>
      </c>
      <c r="L299" s="185">
        <v>0</v>
      </c>
      <c r="M299" s="185">
        <v>180905464709.22775</v>
      </c>
      <c r="N299" s="174">
        <v>302174296913.3028</v>
      </c>
      <c r="O299" s="119">
        <v>0.64284354548561873</v>
      </c>
      <c r="P299" s="119">
        <v>0.46851976822297375</v>
      </c>
      <c r="Q299" s="97">
        <v>17.341585401209965</v>
      </c>
      <c r="R299" s="184">
        <v>2709504302415.8916</v>
      </c>
      <c r="S299" s="199">
        <v>2810.7843201905257</v>
      </c>
      <c r="T299" s="191">
        <v>4.1896752573830388E-2</v>
      </c>
      <c r="U299" s="198">
        <v>2.0000000000000001E-4</v>
      </c>
    </row>
    <row r="300" spans="1:21" x14ac:dyDescent="0.2">
      <c r="A300">
        <f t="shared" si="4"/>
        <v>296</v>
      </c>
      <c r="B300" s="119">
        <v>0.77933746802635473</v>
      </c>
      <c r="C300" s="97">
        <v>11985.039293793385</v>
      </c>
      <c r="D300" s="96">
        <v>0.29260955459381677</v>
      </c>
      <c r="E300" s="98">
        <v>0</v>
      </c>
      <c r="F300" s="119">
        <v>0</v>
      </c>
      <c r="G300" s="179">
        <v>0</v>
      </c>
      <c r="H300" s="97">
        <v>1835274.0860470294</v>
      </c>
      <c r="I300" s="174">
        <v>98910047237.311584</v>
      </c>
      <c r="J300" s="186">
        <v>0.48277062838600537</v>
      </c>
      <c r="K300" s="189">
        <v>2209651632.7632618</v>
      </c>
      <c r="L300" s="185">
        <v>0</v>
      </c>
      <c r="M300" s="185">
        <v>0</v>
      </c>
      <c r="N300" s="174">
        <v>101119698870.07484</v>
      </c>
      <c r="O300" s="119">
        <v>0.47222120113114457</v>
      </c>
      <c r="P300" s="119">
        <v>0.36969118650816524</v>
      </c>
      <c r="Q300" s="97">
        <v>12.92601155448256</v>
      </c>
      <c r="R300" s="184">
        <v>573640015677.41736</v>
      </c>
      <c r="S300" s="199">
        <v>595.09378862008361</v>
      </c>
      <c r="T300" s="191">
        <v>5.1421697172973332E-2</v>
      </c>
      <c r="U300" s="198">
        <v>2.0000000000000001E-4</v>
      </c>
    </row>
    <row r="301" spans="1:21" x14ac:dyDescent="0.2">
      <c r="A301">
        <f t="shared" si="4"/>
        <v>297</v>
      </c>
      <c r="B301" s="119">
        <v>0.69735016748769674</v>
      </c>
      <c r="C301" s="97">
        <v>11963.459610408354</v>
      </c>
      <c r="D301" s="96">
        <v>0.88992524208017321</v>
      </c>
      <c r="E301" s="98">
        <v>0</v>
      </c>
      <c r="F301" s="119">
        <v>0</v>
      </c>
      <c r="G301" s="179">
        <v>0</v>
      </c>
      <c r="H301" s="97">
        <v>5823549.8847075328</v>
      </c>
      <c r="I301" s="174">
        <v>249546075187.12341</v>
      </c>
      <c r="J301" s="186">
        <v>0.48739866992732384</v>
      </c>
      <c r="K301" s="189">
        <v>8291441326.1892385</v>
      </c>
      <c r="L301" s="185">
        <v>0</v>
      </c>
      <c r="M301" s="185">
        <v>0</v>
      </c>
      <c r="N301" s="174">
        <v>257837516513.31265</v>
      </c>
      <c r="O301" s="119">
        <v>0.47172508786365069</v>
      </c>
      <c r="P301" s="119">
        <v>0.36015096566852417</v>
      </c>
      <c r="Q301" s="97">
        <v>12.928391808230232</v>
      </c>
      <c r="R301" s="184">
        <v>1334297013349.0735</v>
      </c>
      <c r="S301" s="199">
        <v>1385.621410665964</v>
      </c>
      <c r="T301" s="191">
        <v>5.5962885456332524E-2</v>
      </c>
      <c r="U301" s="198">
        <v>2.0000000000000001E-4</v>
      </c>
    </row>
    <row r="302" spans="1:21" x14ac:dyDescent="0.2">
      <c r="A302">
        <f t="shared" si="4"/>
        <v>298</v>
      </c>
      <c r="B302" s="119">
        <v>0.51490626951657348</v>
      </c>
      <c r="C302" s="97">
        <v>7545.592922425797</v>
      </c>
      <c r="D302" s="96">
        <v>0.92612765638275762</v>
      </c>
      <c r="E302" s="98">
        <v>0.7</v>
      </c>
      <c r="F302" s="119">
        <v>0</v>
      </c>
      <c r="G302" s="179">
        <v>0</v>
      </c>
      <c r="H302" s="97">
        <v>7925934.7693633875</v>
      </c>
      <c r="I302" s="174">
        <v>280248570684.77289</v>
      </c>
      <c r="J302" s="186">
        <v>0.49271007728699456</v>
      </c>
      <c r="K302" s="189">
        <v>32349938611.198135</v>
      </c>
      <c r="L302" s="185">
        <v>86041760246.416092</v>
      </c>
      <c r="M302" s="185">
        <v>0</v>
      </c>
      <c r="N302" s="174">
        <v>398640269542.38708</v>
      </c>
      <c r="O302" s="119">
        <v>0.51905118205022704</v>
      </c>
      <c r="P302" s="119">
        <v>0.37823454458455863</v>
      </c>
      <c r="Q302" s="97">
        <v>14.398109159630273</v>
      </c>
      <c r="R302" s="184">
        <v>2388765664066.2935</v>
      </c>
      <c r="S302" s="199">
        <v>2480.7386845775673</v>
      </c>
      <c r="T302" s="191">
        <v>5.0286798873987598E-2</v>
      </c>
      <c r="U302" s="198">
        <v>2.0000000000000001E-4</v>
      </c>
    </row>
    <row r="303" spans="1:21" x14ac:dyDescent="0.2">
      <c r="A303">
        <f t="shared" si="4"/>
        <v>299</v>
      </c>
      <c r="B303" s="119">
        <v>0.51318304594127695</v>
      </c>
      <c r="C303" s="97">
        <v>8424.7800862367039</v>
      </c>
      <c r="D303" s="96">
        <v>1.2203247815660967</v>
      </c>
      <c r="E303" s="98">
        <v>0</v>
      </c>
      <c r="F303" s="119">
        <v>0.64792501435421224</v>
      </c>
      <c r="G303" s="179">
        <v>1</v>
      </c>
      <c r="H303" s="97">
        <v>15045093.179047415</v>
      </c>
      <c r="I303" s="174">
        <v>516601785193.18597</v>
      </c>
      <c r="J303" s="186">
        <v>0.47537608359361061</v>
      </c>
      <c r="K303" s="189">
        <v>22642120792.23489</v>
      </c>
      <c r="L303" s="185">
        <v>0</v>
      </c>
      <c r="M303" s="185">
        <v>558655781470.03137</v>
      </c>
      <c r="N303" s="174">
        <v>1097899687455.4521</v>
      </c>
      <c r="O303" s="119">
        <v>0.63075412673047904</v>
      </c>
      <c r="P303" s="119">
        <v>0.51239644951306451</v>
      </c>
      <c r="Q303" s="97">
        <v>16.878846438636213</v>
      </c>
      <c r="R303" s="184">
        <v>10135410371884.076</v>
      </c>
      <c r="S303" s="199">
        <v>10519.442515111314</v>
      </c>
      <c r="T303" s="191">
        <v>4.4504744134701298E-2</v>
      </c>
      <c r="U303" s="198">
        <v>2.0000000000000001E-4</v>
      </c>
    </row>
    <row r="304" spans="1:21" x14ac:dyDescent="0.2">
      <c r="A304">
        <f t="shared" si="4"/>
        <v>300</v>
      </c>
      <c r="B304" s="119">
        <v>0.4015459704808077</v>
      </c>
      <c r="C304" s="97">
        <v>7978.0215259946171</v>
      </c>
      <c r="D304" s="96">
        <v>0.40787430125986729</v>
      </c>
      <c r="E304" s="98">
        <v>0.14750511531004962</v>
      </c>
      <c r="F304" s="119">
        <v>0.42642580881625036</v>
      </c>
      <c r="G304" s="179">
        <v>1</v>
      </c>
      <c r="H304" s="97">
        <v>3000503.877272449</v>
      </c>
      <c r="I304" s="174">
        <v>122808075665.43535</v>
      </c>
      <c r="J304" s="186">
        <v>0.35641707831147029</v>
      </c>
      <c r="K304" s="189">
        <v>8125922030.2850828</v>
      </c>
      <c r="L304" s="185">
        <v>0</v>
      </c>
      <c r="M304" s="185">
        <v>177131584708.32266</v>
      </c>
      <c r="N304" s="174">
        <v>308065582404.04309</v>
      </c>
      <c r="O304" s="119">
        <v>0.60206713726665362</v>
      </c>
      <c r="P304" s="119">
        <v>0.43820008498990398</v>
      </c>
      <c r="Q304" s="97">
        <v>17.72798484574048</v>
      </c>
      <c r="R304" s="184">
        <v>2609736259857.6221</v>
      </c>
      <c r="S304" s="199">
        <v>2710.2256808675488</v>
      </c>
      <c r="T304" s="191">
        <v>4.1519651991156155E-2</v>
      </c>
      <c r="U304" s="198">
        <v>2.0000000000000001E-4</v>
      </c>
    </row>
    <row r="305" spans="1:21" x14ac:dyDescent="0.2">
      <c r="A305">
        <f t="shared" si="4"/>
        <v>301</v>
      </c>
      <c r="B305" s="119">
        <v>0.57962255120266915</v>
      </c>
      <c r="C305" s="97">
        <v>4393.3863216664622</v>
      </c>
      <c r="D305" s="96">
        <v>1.0163060319740969</v>
      </c>
      <c r="E305" s="98">
        <v>4.3100946099876025E-3</v>
      </c>
      <c r="F305" s="119">
        <v>0</v>
      </c>
      <c r="G305" s="179">
        <v>0</v>
      </c>
      <c r="H305" s="97">
        <v>15004087.669000302</v>
      </c>
      <c r="I305" s="174">
        <v>526622062492.09717</v>
      </c>
      <c r="J305" s="186">
        <v>0.5232097327604941</v>
      </c>
      <c r="K305" s="189">
        <v>21940959980.801353</v>
      </c>
      <c r="L305" s="185">
        <v>3039534630.7792082</v>
      </c>
      <c r="M305" s="185">
        <v>0</v>
      </c>
      <c r="N305" s="174">
        <v>551602557103.67773</v>
      </c>
      <c r="O305" s="119">
        <v>0.50392336421792205</v>
      </c>
      <c r="P305" s="119">
        <v>0.39470135318567523</v>
      </c>
      <c r="Q305" s="97">
        <v>12.952881233049812</v>
      </c>
      <c r="R305" s="184">
        <v>3165227942854.144</v>
      </c>
      <c r="S305" s="199">
        <v>3284.8000998083194</v>
      </c>
      <c r="T305" s="191">
        <v>5.503489717181536E-2</v>
      </c>
      <c r="U305" s="198">
        <v>2.0000000000000001E-4</v>
      </c>
    </row>
    <row r="306" spans="1:21" x14ac:dyDescent="0.2">
      <c r="A306">
        <f t="shared" si="4"/>
        <v>302</v>
      </c>
      <c r="B306" s="119">
        <v>0.61180814612083656</v>
      </c>
      <c r="C306" s="97">
        <v>9094.1122447929683</v>
      </c>
      <c r="D306" s="96">
        <v>1.18716476681901</v>
      </c>
      <c r="E306" s="98">
        <v>0</v>
      </c>
      <c r="F306" s="119">
        <v>0</v>
      </c>
      <c r="G306" s="179">
        <v>0</v>
      </c>
      <c r="H306" s="97">
        <v>11972517.101205952</v>
      </c>
      <c r="I306" s="174">
        <v>326598941953.80365</v>
      </c>
      <c r="J306" s="186">
        <v>0.2987015479025027</v>
      </c>
      <c r="K306" s="189">
        <v>1779427338.6708705</v>
      </c>
      <c r="L306" s="185">
        <v>0</v>
      </c>
      <c r="M306" s="185">
        <v>0</v>
      </c>
      <c r="N306" s="174">
        <v>328378369292.47455</v>
      </c>
      <c r="O306" s="119">
        <v>0.29708293428435772</v>
      </c>
      <c r="P306" s="119">
        <v>0.19421382577521704</v>
      </c>
      <c r="Q306" s="97">
        <v>12.97576932409442</v>
      </c>
      <c r="R306" s="184">
        <v>887133870515.70435</v>
      </c>
      <c r="S306" s="199">
        <v>919.58590114784397</v>
      </c>
      <c r="T306" s="191">
        <v>5.8736425020996387E-2</v>
      </c>
      <c r="U306" s="198">
        <v>2.0000000000000001E-4</v>
      </c>
    </row>
    <row r="307" spans="1:21" x14ac:dyDescent="0.2">
      <c r="A307">
        <f t="shared" si="4"/>
        <v>303</v>
      </c>
      <c r="B307" s="119">
        <v>0.51120378412774825</v>
      </c>
      <c r="C307" s="97">
        <v>4000</v>
      </c>
      <c r="D307" s="96">
        <v>0.68997209780092161</v>
      </c>
      <c r="E307" s="98">
        <v>0.30094114661642513</v>
      </c>
      <c r="F307" s="119">
        <v>0</v>
      </c>
      <c r="G307" s="179">
        <v>0</v>
      </c>
      <c r="H307" s="97">
        <v>10371960.627675394</v>
      </c>
      <c r="I307" s="174">
        <v>373253254125.23895</v>
      </c>
      <c r="J307" s="186">
        <v>0.43835193385774818</v>
      </c>
      <c r="K307" s="189">
        <v>32232836930.395996</v>
      </c>
      <c r="L307" s="185">
        <v>74072661003.201065</v>
      </c>
      <c r="M307" s="185">
        <v>0</v>
      </c>
      <c r="N307" s="174">
        <v>479558752058.836</v>
      </c>
      <c r="O307" s="119">
        <v>0.46474892515299748</v>
      </c>
      <c r="P307" s="119">
        <v>0.33770036491265437</v>
      </c>
      <c r="Q307" s="97">
        <v>14.426792390865785</v>
      </c>
      <c r="R307" s="184">
        <v>2595414364425.9019</v>
      </c>
      <c r="S307" s="199">
        <v>2693.2158266496995</v>
      </c>
      <c r="T307" s="191">
        <v>4.9466511970948417E-2</v>
      </c>
      <c r="U307" s="198">
        <v>2.0000000000000001E-4</v>
      </c>
    </row>
    <row r="308" spans="1:21" x14ac:dyDescent="0.2">
      <c r="A308">
        <f t="shared" si="4"/>
        <v>304</v>
      </c>
      <c r="B308" s="119">
        <v>0.53150870928196459</v>
      </c>
      <c r="C308" s="97">
        <v>8834.7380463047375</v>
      </c>
      <c r="D308" s="96">
        <v>0.71557533096269776</v>
      </c>
      <c r="E308" s="98">
        <v>0.7</v>
      </c>
      <c r="F308" s="119">
        <v>0</v>
      </c>
      <c r="G308" s="179">
        <v>0</v>
      </c>
      <c r="H308" s="97">
        <v>8237316.6212402172</v>
      </c>
      <c r="I308" s="174">
        <v>316895192517.14722</v>
      </c>
      <c r="J308" s="186">
        <v>0.4661788702266928</v>
      </c>
      <c r="K308" s="189">
        <v>48091916231.802483</v>
      </c>
      <c r="L308" s="185">
        <v>115199140952.57312</v>
      </c>
      <c r="M308" s="185">
        <v>0</v>
      </c>
      <c r="N308" s="174">
        <v>480186249701.52283</v>
      </c>
      <c r="O308" s="119">
        <v>0.49957522885981076</v>
      </c>
      <c r="P308" s="119">
        <v>0.40480637478639719</v>
      </c>
      <c r="Q308" s="97">
        <v>14.340792224845798</v>
      </c>
      <c r="R308" s="184">
        <v>3084055136336.6899</v>
      </c>
      <c r="S308" s="199">
        <v>3196.6790501306523</v>
      </c>
      <c r="T308" s="191">
        <v>5.0247035263724274E-2</v>
      </c>
      <c r="U308" s="198">
        <v>2.0000000000000001E-4</v>
      </c>
    </row>
    <row r="309" spans="1:21" x14ac:dyDescent="0.2">
      <c r="A309">
        <f t="shared" si="4"/>
        <v>305</v>
      </c>
      <c r="B309" s="119">
        <v>0.45738032101448051</v>
      </c>
      <c r="C309" s="97">
        <v>8414.8453600675402</v>
      </c>
      <c r="D309" s="96">
        <v>0.89764353120596518</v>
      </c>
      <c r="E309" s="98">
        <v>0</v>
      </c>
      <c r="F309" s="119">
        <v>0.53980051031007337</v>
      </c>
      <c r="G309" s="179">
        <v>1</v>
      </c>
      <c r="H309" s="97">
        <v>7186044.1244136747</v>
      </c>
      <c r="I309" s="174">
        <v>289700072354.78839</v>
      </c>
      <c r="J309" s="186">
        <v>0.45738032101448045</v>
      </c>
      <c r="K309" s="189">
        <v>11010711087.100134</v>
      </c>
      <c r="L309" s="185">
        <v>0</v>
      </c>
      <c r="M309" s="185">
        <v>219839963266.89142</v>
      </c>
      <c r="N309" s="174">
        <v>520550746708.77997</v>
      </c>
      <c r="O309" s="119">
        <v>0.59240157593623366</v>
      </c>
      <c r="P309" s="119">
        <v>0.47322531759359326</v>
      </c>
      <c r="Q309" s="97">
        <v>16.385061077901444</v>
      </c>
      <c r="R309" s="184">
        <v>4368699539252.7935</v>
      </c>
      <c r="S309" s="199">
        <v>4538.3833585362881</v>
      </c>
      <c r="T309" s="191">
        <v>4.5129885950798997E-2</v>
      </c>
      <c r="U309" s="198">
        <v>2.0000000000000001E-4</v>
      </c>
    </row>
    <row r="310" spans="1:21" x14ac:dyDescent="0.2">
      <c r="A310">
        <f t="shared" si="4"/>
        <v>306</v>
      </c>
      <c r="B310" s="119">
        <v>0.38535805362878628</v>
      </c>
      <c r="C310" s="97">
        <v>5385.9316476267522</v>
      </c>
      <c r="D310" s="96">
        <v>0.63991990265214682</v>
      </c>
      <c r="E310" s="98">
        <v>0.40434770864669178</v>
      </c>
      <c r="F310" s="119">
        <v>0.46418706494122447</v>
      </c>
      <c r="G310" s="179">
        <v>1</v>
      </c>
      <c r="H310" s="97">
        <v>6382867.2870720401</v>
      </c>
      <c r="I310" s="174">
        <v>238535539003.67078</v>
      </c>
      <c r="J310" s="186">
        <v>0.38535805362878628</v>
      </c>
      <c r="K310" s="189">
        <v>3682561717.8923473</v>
      </c>
      <c r="L310" s="185">
        <v>0</v>
      </c>
      <c r="M310" s="185">
        <v>155810907894.20602</v>
      </c>
      <c r="N310" s="174">
        <v>398029008615.76917</v>
      </c>
      <c r="O310" s="119">
        <v>0.54410686824129306</v>
      </c>
      <c r="P310" s="119">
        <v>0.38338139336084726</v>
      </c>
      <c r="Q310" s="97">
        <v>16.420838460283978</v>
      </c>
      <c r="R310" s="184">
        <v>2753166736494.5923</v>
      </c>
      <c r="S310" s="199">
        <v>2858.4391194878704</v>
      </c>
      <c r="T310" s="191">
        <v>4.4296974821048204E-2</v>
      </c>
      <c r="U310" s="198">
        <v>2.0000000000000001E-4</v>
      </c>
    </row>
    <row r="311" spans="1:21" x14ac:dyDescent="0.2">
      <c r="A311">
        <f t="shared" si="4"/>
        <v>307</v>
      </c>
      <c r="B311" s="119">
        <v>0.54482605748440038</v>
      </c>
      <c r="C311" s="97">
        <v>14029.288635881963</v>
      </c>
      <c r="D311" s="96">
        <v>0.90083559041397188</v>
      </c>
      <c r="E311" s="98">
        <v>0</v>
      </c>
      <c r="F311" s="119">
        <v>0</v>
      </c>
      <c r="G311" s="179">
        <v>0</v>
      </c>
      <c r="H311" s="97">
        <v>8909945.5350959413</v>
      </c>
      <c r="I311" s="174">
        <v>342789251388.77209</v>
      </c>
      <c r="J311" s="186">
        <v>0.44286999231315904</v>
      </c>
      <c r="K311" s="189">
        <v>2477150227.2928562</v>
      </c>
      <c r="L311" s="185">
        <v>0</v>
      </c>
      <c r="M311" s="185">
        <v>0</v>
      </c>
      <c r="N311" s="174">
        <v>345266401616.06494</v>
      </c>
      <c r="O311" s="119">
        <v>0.4396925748263002</v>
      </c>
      <c r="P311" s="119">
        <v>0.32702957971966423</v>
      </c>
      <c r="Q311" s="97">
        <v>12.978987645324572</v>
      </c>
      <c r="R311" s="184">
        <v>1584844422568.7383</v>
      </c>
      <c r="S311" s="199">
        <v>1644.5055018660996</v>
      </c>
      <c r="T311" s="191">
        <v>5.5095226480064534E-2</v>
      </c>
      <c r="U311" s="198">
        <v>2.0000000000000001E-4</v>
      </c>
    </row>
    <row r="312" spans="1:21" x14ac:dyDescent="0.2">
      <c r="A312">
        <f t="shared" si="4"/>
        <v>308</v>
      </c>
      <c r="B312" s="119">
        <v>0.43004696923812163</v>
      </c>
      <c r="C312" s="97">
        <v>13523.867549260223</v>
      </c>
      <c r="D312" s="96">
        <v>0.94325983566088134</v>
      </c>
      <c r="E312" s="98">
        <v>7.049978058856958E-2</v>
      </c>
      <c r="F312" s="119">
        <v>0.59048151892845935</v>
      </c>
      <c r="G312" s="179">
        <v>1</v>
      </c>
      <c r="H312" s="97">
        <v>7176843.9580470957</v>
      </c>
      <c r="I312" s="174">
        <v>274997029966.66705</v>
      </c>
      <c r="J312" s="186">
        <v>0.42314800171357514</v>
      </c>
      <c r="K312" s="189">
        <v>10623211898.723642</v>
      </c>
      <c r="L312" s="185">
        <v>0</v>
      </c>
      <c r="M312" s="185">
        <v>282793579721.01172</v>
      </c>
      <c r="N312" s="174">
        <v>568413821586.40234</v>
      </c>
      <c r="O312" s="119">
        <v>0.60272867138980279</v>
      </c>
      <c r="P312" s="119">
        <v>0.35787599837765316</v>
      </c>
      <c r="Q312" s="97">
        <v>16.285735643722866</v>
      </c>
      <c r="R312" s="184">
        <v>3543186261042.8999</v>
      </c>
      <c r="S312" s="199">
        <v>3679.4803023879635</v>
      </c>
      <c r="T312" s="191">
        <v>4.5743230942239733E-2</v>
      </c>
      <c r="U312" s="198">
        <v>2.0000000000000001E-4</v>
      </c>
    </row>
    <row r="313" spans="1:21" x14ac:dyDescent="0.2">
      <c r="A313">
        <f t="shared" si="4"/>
        <v>309</v>
      </c>
      <c r="B313" s="119">
        <v>0.64374165642096737</v>
      </c>
      <c r="C313" s="97">
        <v>11367.964226243887</v>
      </c>
      <c r="D313" s="96">
        <v>0.60071753497085023</v>
      </c>
      <c r="E313" s="98">
        <v>0.43509784201337981</v>
      </c>
      <c r="F313" s="119">
        <v>0.47627728218528464</v>
      </c>
      <c r="G313" s="179">
        <v>1</v>
      </c>
      <c r="H313" s="97">
        <v>4786746.5695200833</v>
      </c>
      <c r="I313" s="174">
        <v>213534068977.09293</v>
      </c>
      <c r="J313" s="186">
        <v>0.48264554927827397</v>
      </c>
      <c r="K313" s="189">
        <v>4301786075.5983438</v>
      </c>
      <c r="L313" s="185">
        <v>0</v>
      </c>
      <c r="M313" s="185">
        <v>275942353205.53369</v>
      </c>
      <c r="N313" s="174">
        <v>493778208258.22491</v>
      </c>
      <c r="O313" s="119">
        <v>0.65579068731635759</v>
      </c>
      <c r="P313" s="119">
        <v>0.41493533465319199</v>
      </c>
      <c r="Q313" s="97">
        <v>16.883427137306732</v>
      </c>
      <c r="R313" s="184">
        <v>3750897543434.0117</v>
      </c>
      <c r="S313" s="199">
        <v>3895.0168851364151</v>
      </c>
      <c r="T313" s="191">
        <v>4.3471683186632269E-2</v>
      </c>
      <c r="U313" s="198">
        <v>2.0000000000000001E-4</v>
      </c>
    </row>
    <row r="314" spans="1:21" x14ac:dyDescent="0.2">
      <c r="A314">
        <f t="shared" si="4"/>
        <v>310</v>
      </c>
      <c r="B314" s="119">
        <v>0.59562586240109849</v>
      </c>
      <c r="C314" s="97">
        <v>11902.270731266321</v>
      </c>
      <c r="D314" s="96">
        <v>0.51502833983353535</v>
      </c>
      <c r="E314" s="98">
        <v>0</v>
      </c>
      <c r="F314" s="119">
        <v>0.61638738577538499</v>
      </c>
      <c r="G314" s="179">
        <v>1</v>
      </c>
      <c r="H314" s="97">
        <v>3601394.4832018642</v>
      </c>
      <c r="I314" s="174">
        <v>173045524041.30759</v>
      </c>
      <c r="J314" s="186">
        <v>0.49709011961286498</v>
      </c>
      <c r="K314" s="189">
        <v>7860797612.736515</v>
      </c>
      <c r="L314" s="185">
        <v>0</v>
      </c>
      <c r="M314" s="185">
        <v>167614194781.68356</v>
      </c>
      <c r="N314" s="174">
        <v>348520516435.72766</v>
      </c>
      <c r="O314" s="119">
        <v>0.63155701225440775</v>
      </c>
      <c r="P314" s="119">
        <v>0.51550772579348747</v>
      </c>
      <c r="Q314" s="97">
        <v>16.783320285912147</v>
      </c>
      <c r="R314" s="184">
        <v>3277904231984.6104</v>
      </c>
      <c r="S314" s="199">
        <v>3399.9154809751162</v>
      </c>
      <c r="T314" s="191">
        <v>4.3874918776384358E-2</v>
      </c>
      <c r="U314" s="198">
        <v>2.0000000000000001E-4</v>
      </c>
    </row>
    <row r="315" spans="1:21" x14ac:dyDescent="0.2">
      <c r="A315">
        <f t="shared" si="4"/>
        <v>311</v>
      </c>
      <c r="B315" s="119">
        <v>0.44444752918896052</v>
      </c>
      <c r="C315" s="97">
        <v>15574.540560888854</v>
      </c>
      <c r="D315" s="96">
        <v>0.95626020642060872</v>
      </c>
      <c r="E315" s="98">
        <v>0.1396694218966272</v>
      </c>
      <c r="F315" s="119">
        <v>0.48332038077194384</v>
      </c>
      <c r="G315" s="179">
        <v>1</v>
      </c>
      <c r="H315" s="97">
        <v>6302826.0533154104</v>
      </c>
      <c r="I315" s="174">
        <v>289557239776.16693</v>
      </c>
      <c r="J315" s="186">
        <v>0.44444752918896047</v>
      </c>
      <c r="K315" s="189">
        <v>9724825260.7763004</v>
      </c>
      <c r="L315" s="185">
        <v>0</v>
      </c>
      <c r="M315" s="185">
        <v>232379881011.89618</v>
      </c>
      <c r="N315" s="174">
        <v>531661946048.83942</v>
      </c>
      <c r="O315" s="119">
        <v>0.59172356969462381</v>
      </c>
      <c r="P315" s="119">
        <v>0.42936089315443737</v>
      </c>
      <c r="Q315" s="97">
        <v>16.371915157248782</v>
      </c>
      <c r="R315" s="184">
        <v>3993483886903.1626</v>
      </c>
      <c r="S315" s="199">
        <v>4141.7017595441366</v>
      </c>
      <c r="T315" s="191">
        <v>4.5494797677656289E-2</v>
      </c>
      <c r="U315" s="198">
        <v>2.0000000000000001E-4</v>
      </c>
    </row>
    <row r="316" spans="1:21" x14ac:dyDescent="0.2">
      <c r="A316">
        <f t="shared" si="4"/>
        <v>312</v>
      </c>
      <c r="B316" s="119">
        <v>0.52755387131087106</v>
      </c>
      <c r="C316" s="97">
        <v>4757.1288018517598</v>
      </c>
      <c r="D316" s="96">
        <v>0.98136462389506507</v>
      </c>
      <c r="E316" s="98">
        <v>0</v>
      </c>
      <c r="F316" s="119">
        <v>0.43099816283326448</v>
      </c>
      <c r="G316" s="179">
        <v>1</v>
      </c>
      <c r="H316" s="97">
        <v>13212602.684909014</v>
      </c>
      <c r="I316" s="174">
        <v>314165772742.06073</v>
      </c>
      <c r="J316" s="186">
        <v>0.31633199889565222</v>
      </c>
      <c r="K316" s="189">
        <v>8477502358.3425684</v>
      </c>
      <c r="L316" s="185">
        <v>0</v>
      </c>
      <c r="M316" s="185">
        <v>272359784867.2424</v>
      </c>
      <c r="N316" s="174">
        <v>595003059967.64563</v>
      </c>
      <c r="O316" s="119">
        <v>0.53322165231745067</v>
      </c>
      <c r="P316" s="119">
        <v>0.34798049788863655</v>
      </c>
      <c r="Q316" s="97">
        <v>17.122010551350172</v>
      </c>
      <c r="R316" s="184">
        <v>3821824496992.0303</v>
      </c>
      <c r="S316" s="199">
        <v>3964.0493901300702</v>
      </c>
      <c r="T316" s="191">
        <v>4.3018617495163856E-2</v>
      </c>
      <c r="U316" s="198">
        <v>2.0000000000000001E-4</v>
      </c>
    </row>
    <row r="317" spans="1:21" x14ac:dyDescent="0.2">
      <c r="A317">
        <f t="shared" si="4"/>
        <v>313</v>
      </c>
      <c r="B317" s="119">
        <v>0.61838323789609495</v>
      </c>
      <c r="C317" s="97">
        <v>17000</v>
      </c>
      <c r="D317" s="96">
        <v>0.85083401874358433</v>
      </c>
      <c r="E317" s="98">
        <v>0</v>
      </c>
      <c r="F317" s="119">
        <v>0</v>
      </c>
      <c r="G317" s="179">
        <v>0</v>
      </c>
      <c r="H317" s="97">
        <v>5971473.3774931869</v>
      </c>
      <c r="I317" s="174">
        <v>227108051242.94553</v>
      </c>
      <c r="J317" s="186">
        <v>0.37545387260484475</v>
      </c>
      <c r="K317" s="189">
        <v>7891403631.8834572</v>
      </c>
      <c r="L317" s="185">
        <v>0</v>
      </c>
      <c r="M317" s="185">
        <v>0</v>
      </c>
      <c r="N317" s="174">
        <v>234999454874.82898</v>
      </c>
      <c r="O317" s="119">
        <v>0.36284593674619892</v>
      </c>
      <c r="P317" s="119">
        <v>0.27408493612144186</v>
      </c>
      <c r="Q317" s="97">
        <v>12.78921817580405</v>
      </c>
      <c r="R317" s="184">
        <v>873662906556.4054</v>
      </c>
      <c r="S317" s="199">
        <v>906.95063682168109</v>
      </c>
      <c r="T317" s="191">
        <v>5.5581452632717361E-2</v>
      </c>
      <c r="U317" s="198">
        <v>2.0000000000000001E-4</v>
      </c>
    </row>
    <row r="318" spans="1:21" x14ac:dyDescent="0.2">
      <c r="A318">
        <f t="shared" si="4"/>
        <v>314</v>
      </c>
      <c r="B318" s="119">
        <v>0.61850959395432392</v>
      </c>
      <c r="C318" s="97">
        <v>15033.921523684981</v>
      </c>
      <c r="D318" s="96">
        <v>0.71168918540034731</v>
      </c>
      <c r="E318" s="98">
        <v>8.6860788835429761E-2</v>
      </c>
      <c r="F318" s="119">
        <v>0.38945241672833442</v>
      </c>
      <c r="G318" s="179">
        <v>1</v>
      </c>
      <c r="H318" s="97">
        <v>10709234.83795571</v>
      </c>
      <c r="I318" s="174">
        <v>369170806936.73877</v>
      </c>
      <c r="J318" s="186">
        <v>0.40541013008926829</v>
      </c>
      <c r="K318" s="189">
        <v>14257202741.979763</v>
      </c>
      <c r="L318" s="185">
        <v>0</v>
      </c>
      <c r="M318" s="185">
        <v>257161439794.83267</v>
      </c>
      <c r="N318" s="174">
        <v>640589449473.55115</v>
      </c>
      <c r="O318" s="119">
        <v>0.55479330325112264</v>
      </c>
      <c r="P318" s="119">
        <v>0.35146694313257248</v>
      </c>
      <c r="Q318" s="97">
        <v>15.675487018942897</v>
      </c>
      <c r="R318" s="184">
        <v>3758961632681.3125</v>
      </c>
      <c r="S318" s="199">
        <v>3901.6529151951117</v>
      </c>
      <c r="T318" s="191">
        <v>4.6972597008595525E-2</v>
      </c>
      <c r="U318" s="198">
        <v>2.0000000000000001E-4</v>
      </c>
    </row>
    <row r="319" spans="1:21" x14ac:dyDescent="0.2">
      <c r="A319">
        <f t="shared" si="4"/>
        <v>315</v>
      </c>
      <c r="B319" s="119">
        <v>0.58386409288113061</v>
      </c>
      <c r="C319" s="97">
        <v>13961.750177324766</v>
      </c>
      <c r="D319" s="96">
        <v>0.25368271973244916</v>
      </c>
      <c r="E319" s="98">
        <v>0.12614227721323729</v>
      </c>
      <c r="F319" s="119">
        <v>0.6432641740826206</v>
      </c>
      <c r="G319" s="179">
        <v>1</v>
      </c>
      <c r="H319" s="97">
        <v>1879727.0345126046</v>
      </c>
      <c r="I319" s="174">
        <v>100776855477.18437</v>
      </c>
      <c r="J319" s="186">
        <v>0.51391671944656503</v>
      </c>
      <c r="K319" s="189">
        <v>2617039002.5361004</v>
      </c>
      <c r="L319" s="185">
        <v>0</v>
      </c>
      <c r="M319" s="185">
        <v>211279733826.52466</v>
      </c>
      <c r="N319" s="174">
        <v>314673628306.24512</v>
      </c>
      <c r="O319" s="119">
        <v>0.70172610019068626</v>
      </c>
      <c r="P319" s="119">
        <v>0.31292052962540307</v>
      </c>
      <c r="Q319" s="97">
        <v>16.437657733680886</v>
      </c>
      <c r="R319" s="184">
        <v>1790968783132.3838</v>
      </c>
      <c r="S319" s="199">
        <v>1859.1440585975172</v>
      </c>
      <c r="T319" s="191">
        <v>4.4157861004497249E-2</v>
      </c>
      <c r="U319" s="198">
        <v>2.0000000000000001E-4</v>
      </c>
    </row>
    <row r="320" spans="1:21" x14ac:dyDescent="0.2">
      <c r="A320">
        <f t="shared" si="4"/>
        <v>316</v>
      </c>
      <c r="B320" s="119">
        <v>0.62708556655580572</v>
      </c>
      <c r="C320" s="97">
        <v>15363.307345136367</v>
      </c>
      <c r="D320" s="96">
        <v>1.0963116774860993</v>
      </c>
      <c r="E320" s="98">
        <v>0.28233000593867119</v>
      </c>
      <c r="F320" s="119">
        <v>0.69109455690588284</v>
      </c>
      <c r="G320" s="179">
        <v>1</v>
      </c>
      <c r="H320" s="97">
        <v>7285585.0297049126</v>
      </c>
      <c r="I320" s="174">
        <v>269124791921.95337</v>
      </c>
      <c r="J320" s="186">
        <v>0.38142768968658369</v>
      </c>
      <c r="K320" s="189">
        <v>7066656379.0111732</v>
      </c>
      <c r="L320" s="185">
        <v>0</v>
      </c>
      <c r="M320" s="185">
        <v>379415140865.41144</v>
      </c>
      <c r="N320" s="174">
        <v>655606589166.37598</v>
      </c>
      <c r="O320" s="119">
        <v>0.6195541152644265</v>
      </c>
      <c r="P320" s="119">
        <v>0.42708501442188251</v>
      </c>
      <c r="Q320" s="97">
        <v>17.333284742203954</v>
      </c>
      <c r="R320" s="184">
        <v>5153791785252.2012</v>
      </c>
      <c r="S320" s="199">
        <v>5347.654109403481</v>
      </c>
      <c r="T320" s="191">
        <v>4.3364661142163093E-2</v>
      </c>
      <c r="U320" s="198">
        <v>2.0000000000000001E-4</v>
      </c>
    </row>
    <row r="321" spans="1:21" x14ac:dyDescent="0.2">
      <c r="A321">
        <f t="shared" si="4"/>
        <v>317</v>
      </c>
      <c r="B321" s="119">
        <v>0.53663530639160062</v>
      </c>
      <c r="C321" s="97">
        <v>6352.5998304503391</v>
      </c>
      <c r="D321" s="96">
        <v>1.2927310427607643</v>
      </c>
      <c r="E321" s="98">
        <v>0</v>
      </c>
      <c r="F321" s="119">
        <v>0.39999609165771882</v>
      </c>
      <c r="G321" s="179">
        <v>1</v>
      </c>
      <c r="H321" s="97">
        <v>14578161.865220185</v>
      </c>
      <c r="I321" s="174">
        <v>427946575851.60553</v>
      </c>
      <c r="J321" s="186">
        <v>0.27826838414441724</v>
      </c>
      <c r="K321" s="189">
        <v>6136114136.1320267</v>
      </c>
      <c r="L321" s="185">
        <v>0</v>
      </c>
      <c r="M321" s="185">
        <v>367538343057.66412</v>
      </c>
      <c r="N321" s="174">
        <v>801621033045.40173</v>
      </c>
      <c r="O321" s="119">
        <v>0.51534909836266252</v>
      </c>
      <c r="P321" s="119">
        <v>0.34006888476809133</v>
      </c>
      <c r="Q321" s="97">
        <v>17.354004155624406</v>
      </c>
      <c r="R321" s="184">
        <v>5048305799497.4844</v>
      </c>
      <c r="S321" s="199">
        <v>5241.6701790106654</v>
      </c>
      <c r="T321" s="191">
        <v>4.3085996606204331E-2</v>
      </c>
      <c r="U321" s="198">
        <v>2.0000000000000001E-4</v>
      </c>
    </row>
    <row r="322" spans="1:21" x14ac:dyDescent="0.2">
      <c r="A322">
        <f t="shared" si="4"/>
        <v>318</v>
      </c>
      <c r="B322" s="119">
        <v>0.48223053342004002</v>
      </c>
      <c r="C322" s="97">
        <v>10517.501296640256</v>
      </c>
      <c r="D322" s="96">
        <v>0.69906014514846648</v>
      </c>
      <c r="E322" s="98">
        <v>0</v>
      </c>
      <c r="F322" s="119">
        <v>0</v>
      </c>
      <c r="G322" s="179">
        <v>0</v>
      </c>
      <c r="H322" s="97">
        <v>4472727.6303238487</v>
      </c>
      <c r="I322" s="174">
        <v>166017771755.03433</v>
      </c>
      <c r="J322" s="186">
        <v>0.3316479588293838</v>
      </c>
      <c r="K322" s="189">
        <v>2227649217.9183002</v>
      </c>
      <c r="L322" s="185">
        <v>0</v>
      </c>
      <c r="M322" s="185">
        <v>0</v>
      </c>
      <c r="N322" s="174">
        <v>168245420972.95264</v>
      </c>
      <c r="O322" s="119">
        <v>0.32725678246429718</v>
      </c>
      <c r="P322" s="119">
        <v>0.24151001452778964</v>
      </c>
      <c r="Q322" s="97">
        <v>12.922288953666984</v>
      </c>
      <c r="R322" s="184">
        <v>608005103873.67981</v>
      </c>
      <c r="S322" s="199">
        <v>631.0668428948444</v>
      </c>
      <c r="T322" s="191">
        <v>5.3892174581074044E-2</v>
      </c>
      <c r="U322" s="198">
        <v>2.0000000000000001E-4</v>
      </c>
    </row>
    <row r="323" spans="1:21" x14ac:dyDescent="0.2">
      <c r="A323">
        <f t="shared" si="4"/>
        <v>319</v>
      </c>
      <c r="B323" s="119">
        <v>0.4978809473035653</v>
      </c>
      <c r="C323" s="97">
        <v>13357.757646917722</v>
      </c>
      <c r="D323" s="96">
        <v>1.0654628096192065</v>
      </c>
      <c r="E323" s="98">
        <v>0</v>
      </c>
      <c r="F323" s="119">
        <v>0</v>
      </c>
      <c r="G323" s="179">
        <v>0</v>
      </c>
      <c r="H323" s="97">
        <v>8164286.3728976743</v>
      </c>
      <c r="I323" s="174">
        <v>294996900558.75568</v>
      </c>
      <c r="J323" s="186">
        <v>0.38860556742607955</v>
      </c>
      <c r="K323" s="189">
        <v>4132724626.0158</v>
      </c>
      <c r="L323" s="185">
        <v>0</v>
      </c>
      <c r="M323" s="185">
        <v>0</v>
      </c>
      <c r="N323" s="174">
        <v>299129625184.77148</v>
      </c>
      <c r="O323" s="119">
        <v>0.38323665822052499</v>
      </c>
      <c r="P323" s="119">
        <v>0.26405494829145681</v>
      </c>
      <c r="Q323" s="97">
        <v>12.954576015516485</v>
      </c>
      <c r="R323" s="184">
        <v>1096142885281.1095</v>
      </c>
      <c r="S323" s="199">
        <v>1138.193842740716</v>
      </c>
      <c r="T323" s="191">
        <v>5.804502307596917E-2</v>
      </c>
      <c r="U323" s="198">
        <v>2.0000000000000001E-4</v>
      </c>
    </row>
    <row r="324" spans="1:21" x14ac:dyDescent="0.2">
      <c r="A324">
        <f t="shared" si="4"/>
        <v>320</v>
      </c>
      <c r="B324" s="119">
        <v>0.65976462364195587</v>
      </c>
      <c r="C324" s="97">
        <v>4000</v>
      </c>
      <c r="D324" s="96">
        <v>1.2885328128957012</v>
      </c>
      <c r="E324" s="98">
        <v>0</v>
      </c>
      <c r="F324" s="119">
        <v>0</v>
      </c>
      <c r="G324" s="179">
        <v>0</v>
      </c>
      <c r="H324" s="97">
        <v>18574179.774994683</v>
      </c>
      <c r="I324" s="174">
        <v>625260271895.66516</v>
      </c>
      <c r="J324" s="186">
        <v>0.45313677393917828</v>
      </c>
      <c r="K324" s="189">
        <v>11794651248.273846</v>
      </c>
      <c r="L324" s="185">
        <v>0</v>
      </c>
      <c r="M324" s="185">
        <v>0</v>
      </c>
      <c r="N324" s="174">
        <v>637054923143.93896</v>
      </c>
      <c r="O324" s="119">
        <v>0.44474724578043756</v>
      </c>
      <c r="P324" s="119">
        <v>0.31609557964074592</v>
      </c>
      <c r="Q324" s="97">
        <v>12.918500433888015</v>
      </c>
      <c r="R324" s="184">
        <v>2887885471044.1992</v>
      </c>
      <c r="S324" s="199">
        <v>2996.9939535625949</v>
      </c>
      <c r="T324" s="191">
        <v>5.5719669944914403E-2</v>
      </c>
      <c r="U324" s="198">
        <v>2.0000000000000001E-4</v>
      </c>
    </row>
    <row r="325" spans="1:21" x14ac:dyDescent="0.2">
      <c r="A325">
        <f t="shared" si="4"/>
        <v>321</v>
      </c>
      <c r="B325" s="119">
        <v>0.57160011549808609</v>
      </c>
      <c r="C325" s="97">
        <v>13754.34627321378</v>
      </c>
      <c r="D325" s="96">
        <v>0.30959991348799693</v>
      </c>
      <c r="E325" s="98">
        <v>0</v>
      </c>
      <c r="F325" s="119">
        <v>0</v>
      </c>
      <c r="G325" s="179">
        <v>0</v>
      </c>
      <c r="H325" s="97">
        <v>2621551.0897699133</v>
      </c>
      <c r="I325" s="174">
        <v>140381205435.32834</v>
      </c>
      <c r="J325" s="186">
        <v>0.51414361295205957</v>
      </c>
      <c r="K325" s="189">
        <v>3245885924.3434539</v>
      </c>
      <c r="L325" s="185">
        <v>0</v>
      </c>
      <c r="M325" s="185">
        <v>0</v>
      </c>
      <c r="N325" s="174">
        <v>143627091359.67178</v>
      </c>
      <c r="O325" s="119">
        <v>0.50252427637305008</v>
      </c>
      <c r="P325" s="119">
        <v>0.38803715537607181</v>
      </c>
      <c r="Q325" s="97">
        <v>12.949946961208806</v>
      </c>
      <c r="R325" s="184">
        <v>833481724385.58093</v>
      </c>
      <c r="S325" s="199">
        <v>865.40710251171265</v>
      </c>
      <c r="T325" s="191">
        <v>5.3346618272259907E-2</v>
      </c>
      <c r="U325" s="198">
        <v>2.0000000000000001E-4</v>
      </c>
    </row>
    <row r="326" spans="1:21" x14ac:dyDescent="0.2">
      <c r="A326">
        <f t="shared" si="4"/>
        <v>322</v>
      </c>
      <c r="B326" s="119">
        <v>0.5386920898456401</v>
      </c>
      <c r="C326" s="97">
        <v>4332.2805709820241</v>
      </c>
      <c r="D326" s="96">
        <v>0.62462019035530514</v>
      </c>
      <c r="E326" s="98">
        <v>0.61374795723927955</v>
      </c>
      <c r="F326" s="119">
        <v>0</v>
      </c>
      <c r="G326" s="179">
        <v>0</v>
      </c>
      <c r="H326" s="97">
        <v>7562935.5521267876</v>
      </c>
      <c r="I326" s="174">
        <v>280955122110.328</v>
      </c>
      <c r="J326" s="186">
        <v>0.45348891829678506</v>
      </c>
      <c r="K326" s="189">
        <v>53617046118.563789</v>
      </c>
      <c r="L326" s="185">
        <v>120001461065.24693</v>
      </c>
      <c r="M326" s="185">
        <v>0</v>
      </c>
      <c r="N326" s="174">
        <v>454573629294.13873</v>
      </c>
      <c r="O326" s="119">
        <v>0.49147418343396632</v>
      </c>
      <c r="P326" s="119">
        <v>0.35407253547595835</v>
      </c>
      <c r="Q326" s="97">
        <v>14.221809898258561</v>
      </c>
      <c r="R326" s="184">
        <v>2583239521007.6831</v>
      </c>
      <c r="S326" s="199">
        <v>2682.1051948347085</v>
      </c>
      <c r="T326" s="191">
        <v>4.974139967313209E-2</v>
      </c>
      <c r="U326" s="198">
        <v>2.0000000000000001E-4</v>
      </c>
    </row>
    <row r="327" spans="1:21" x14ac:dyDescent="0.2">
      <c r="A327">
        <f t="shared" ref="A327:A390" si="5">A326+1</f>
        <v>323</v>
      </c>
      <c r="B327" s="119">
        <v>0.42664134805047227</v>
      </c>
      <c r="C327" s="97">
        <v>4000</v>
      </c>
      <c r="D327" s="96">
        <v>0.90114179032552111</v>
      </c>
      <c r="E327" s="98">
        <v>2.0888695124890611E-2</v>
      </c>
      <c r="F327" s="119">
        <v>0.62076048953410989</v>
      </c>
      <c r="G327" s="179">
        <v>1</v>
      </c>
      <c r="H327" s="97">
        <v>66470234.931065217</v>
      </c>
      <c r="I327" s="174">
        <v>1261197351619.3064</v>
      </c>
      <c r="J327" s="186">
        <v>0.31989242205249613</v>
      </c>
      <c r="K327" s="189">
        <v>53126126981.894241</v>
      </c>
      <c r="L327" s="185">
        <v>0</v>
      </c>
      <c r="M327" s="185">
        <v>1398986057135.1648</v>
      </c>
      <c r="N327" s="174">
        <v>2713309535736.3652</v>
      </c>
      <c r="O327" s="119">
        <v>0.56117309918000091</v>
      </c>
      <c r="P327" s="119">
        <v>0.42190157286745777</v>
      </c>
      <c r="Q327" s="97">
        <v>17.57191303758097</v>
      </c>
      <c r="R327" s="184">
        <v>21383497661129.238</v>
      </c>
      <c r="S327" s="199">
        <v>22191.633573193314</v>
      </c>
      <c r="T327" s="191">
        <v>4.245174729131309E-2</v>
      </c>
      <c r="U327" s="198">
        <v>2.0000000000000001E-4</v>
      </c>
    </row>
    <row r="328" spans="1:21" x14ac:dyDescent="0.2">
      <c r="A328">
        <f t="shared" si="5"/>
        <v>324</v>
      </c>
      <c r="B328" s="119">
        <v>0.24154050440408742</v>
      </c>
      <c r="C328" s="97">
        <v>7498.8270091019567</v>
      </c>
      <c r="D328" s="96">
        <v>0.43532235915460638</v>
      </c>
      <c r="E328" s="98">
        <v>0</v>
      </c>
      <c r="F328" s="119">
        <v>0.62135970364926962</v>
      </c>
      <c r="G328" s="179">
        <v>1</v>
      </c>
      <c r="H328" s="97">
        <v>6098414.8269066811</v>
      </c>
      <c r="I328" s="174">
        <v>207521787310.25424</v>
      </c>
      <c r="J328" s="186">
        <v>0.24154050440408747</v>
      </c>
      <c r="K328" s="189">
        <v>2767577804.4597282</v>
      </c>
      <c r="L328" s="185">
        <v>0</v>
      </c>
      <c r="M328" s="185">
        <v>285194569564.35999</v>
      </c>
      <c r="N328" s="174">
        <v>495483934679.07397</v>
      </c>
      <c r="O328" s="119">
        <v>0.56163389639159034</v>
      </c>
      <c r="P328" s="119">
        <v>0.36018013871931787</v>
      </c>
      <c r="Q328" s="97">
        <v>18.071001720099495</v>
      </c>
      <c r="R328" s="184">
        <v>3457790212235.2456</v>
      </c>
      <c r="S328" s="199">
        <v>3589.1736318938738</v>
      </c>
      <c r="T328" s="191">
        <v>4.1210379984746824E-2</v>
      </c>
      <c r="U328" s="198">
        <v>2.0000000000000001E-4</v>
      </c>
    </row>
    <row r="329" spans="1:21" x14ac:dyDescent="0.2">
      <c r="A329">
        <f t="shared" si="5"/>
        <v>325</v>
      </c>
      <c r="B329" s="119">
        <v>0.55772092391088091</v>
      </c>
      <c r="C329" s="97">
        <v>4348.5703564740725</v>
      </c>
      <c r="D329" s="96">
        <v>1.1710131724142139</v>
      </c>
      <c r="E329" s="98">
        <v>0.25306975638528534</v>
      </c>
      <c r="F329" s="119">
        <v>0</v>
      </c>
      <c r="G329" s="179">
        <v>0</v>
      </c>
      <c r="H329" s="97">
        <v>25062723.327050369</v>
      </c>
      <c r="I329" s="174">
        <v>767883097808.27979</v>
      </c>
      <c r="J329" s="186">
        <v>0.4630472075022265</v>
      </c>
      <c r="K329" s="189">
        <v>68412418850.084251</v>
      </c>
      <c r="L329" s="185">
        <v>110703292644.62367</v>
      </c>
      <c r="M329" s="185">
        <v>0</v>
      </c>
      <c r="N329" s="174">
        <v>946998809302.98767</v>
      </c>
      <c r="O329" s="119">
        <v>0.46898555085921462</v>
      </c>
      <c r="P329" s="119">
        <v>0.35925226884035344</v>
      </c>
      <c r="Q329" s="97">
        <v>13.658216093844885</v>
      </c>
      <c r="R329" s="184">
        <v>5119244636509.1523</v>
      </c>
      <c r="S329" s="199">
        <v>5309.726887985008</v>
      </c>
      <c r="T329" s="191">
        <v>5.2485261707645746E-2</v>
      </c>
      <c r="U329" s="198">
        <v>2.0000000000000001E-4</v>
      </c>
    </row>
    <row r="330" spans="1:21" x14ac:dyDescent="0.2">
      <c r="A330">
        <f t="shared" si="5"/>
        <v>326</v>
      </c>
      <c r="B330" s="119">
        <v>0.25649355892562964</v>
      </c>
      <c r="C330" s="97">
        <v>9382.1578168968663</v>
      </c>
      <c r="D330" s="96">
        <v>0.64895550863367835</v>
      </c>
      <c r="E330" s="98">
        <v>0</v>
      </c>
      <c r="F330" s="119">
        <v>0</v>
      </c>
      <c r="G330" s="179">
        <v>0</v>
      </c>
      <c r="H330" s="97">
        <v>4736569.13934852</v>
      </c>
      <c r="I330" s="174">
        <v>254466810959.68036</v>
      </c>
      <c r="J330" s="186">
        <v>0.25649355892562964</v>
      </c>
      <c r="K330" s="189">
        <v>4629837387.9487495</v>
      </c>
      <c r="L330" s="185">
        <v>0</v>
      </c>
      <c r="M330" s="185">
        <v>0</v>
      </c>
      <c r="N330" s="174">
        <v>259096648347.62912</v>
      </c>
      <c r="O330" s="119">
        <v>0.25191023653819133</v>
      </c>
      <c r="P330" s="119">
        <v>0.14816500888586323</v>
      </c>
      <c r="Q330" s="97">
        <v>12.844555428731907</v>
      </c>
      <c r="R330" s="184">
        <v>549969883387.87769</v>
      </c>
      <c r="S330" s="199">
        <v>570.97892295071256</v>
      </c>
      <c r="T330" s="191">
        <v>5.4380593151198101E-2</v>
      </c>
      <c r="U330" s="198">
        <v>2.0000000000000001E-4</v>
      </c>
    </row>
    <row r="331" spans="1:21" x14ac:dyDescent="0.2">
      <c r="A331">
        <f t="shared" si="5"/>
        <v>327</v>
      </c>
      <c r="B331" s="119">
        <v>0.44032586316646904</v>
      </c>
      <c r="C331" s="97">
        <v>10853.238825772252</v>
      </c>
      <c r="D331" s="96">
        <v>0.96150033987594996</v>
      </c>
      <c r="E331" s="98">
        <v>2.4095801064583033E-2</v>
      </c>
      <c r="F331" s="119">
        <v>0.40091730789014812</v>
      </c>
      <c r="G331" s="179">
        <v>1</v>
      </c>
      <c r="H331" s="97">
        <v>7075447.4926890749</v>
      </c>
      <c r="I331" s="174">
        <v>296899208881.50336</v>
      </c>
      <c r="J331" s="186">
        <v>0.44032586316646904</v>
      </c>
      <c r="K331" s="189">
        <v>13684879834.794823</v>
      </c>
      <c r="L331" s="185">
        <v>0</v>
      </c>
      <c r="M331" s="185">
        <v>210494418381.91687</v>
      </c>
      <c r="N331" s="174">
        <v>521078507098.21503</v>
      </c>
      <c r="O331" s="119">
        <v>0.5740554082637348</v>
      </c>
      <c r="P331" s="119">
        <v>0.39325783790320351</v>
      </c>
      <c r="Q331" s="97">
        <v>15.971759527728247</v>
      </c>
      <c r="R331" s="184">
        <v>3527223853858.895</v>
      </c>
      <c r="S331" s="199">
        <v>3662.6874187459325</v>
      </c>
      <c r="T331" s="191">
        <v>4.6506231841238387E-2</v>
      </c>
      <c r="U331" s="198">
        <v>2.0000000000000001E-4</v>
      </c>
    </row>
    <row r="332" spans="1:21" x14ac:dyDescent="0.2">
      <c r="A332">
        <f t="shared" si="5"/>
        <v>328</v>
      </c>
      <c r="B332" s="119">
        <v>0.27441260074643525</v>
      </c>
      <c r="C332" s="97">
        <v>4000</v>
      </c>
      <c r="D332" s="96">
        <v>1.0896119705828184</v>
      </c>
      <c r="E332" s="98">
        <v>0.66809780582643408</v>
      </c>
      <c r="F332" s="119">
        <v>0.61080154151464416</v>
      </c>
      <c r="G332" s="179">
        <v>1</v>
      </c>
      <c r="H332" s="97">
        <v>86694199.251205787</v>
      </c>
      <c r="I332" s="174">
        <v>1644564260297.7021</v>
      </c>
      <c r="J332" s="186">
        <v>0.27441260074643525</v>
      </c>
      <c r="K332" s="189">
        <v>18748665732.274601</v>
      </c>
      <c r="L332" s="185">
        <v>0</v>
      </c>
      <c r="M332" s="185">
        <v>1153459141266.5591</v>
      </c>
      <c r="N332" s="174">
        <v>2816772067296.5356</v>
      </c>
      <c r="O332" s="119">
        <v>0.48781244486528896</v>
      </c>
      <c r="P332" s="119">
        <v>0.28999459331026439</v>
      </c>
      <c r="Q332" s="97">
        <v>17.073658353944253</v>
      </c>
      <c r="R332" s="184">
        <v>14724170296419.637</v>
      </c>
      <c r="S332" s="199">
        <v>15289.476682303028</v>
      </c>
      <c r="T332" s="191">
        <v>4.4268697877699853E-2</v>
      </c>
      <c r="U332" s="198">
        <v>2.0000000000000001E-4</v>
      </c>
    </row>
    <row r="333" spans="1:21" x14ac:dyDescent="0.2">
      <c r="A333">
        <f t="shared" si="5"/>
        <v>329</v>
      </c>
      <c r="B333" s="119">
        <v>0.51821973343798933</v>
      </c>
      <c r="C333" s="97">
        <v>9131.5799606385535</v>
      </c>
      <c r="D333" s="96">
        <v>1.0565208503560095</v>
      </c>
      <c r="E333" s="98">
        <v>0.14924878542495684</v>
      </c>
      <c r="F333" s="119">
        <v>0.37301672605656766</v>
      </c>
      <c r="G333" s="179">
        <v>1</v>
      </c>
      <c r="H333" s="97">
        <v>8649430.8421646543</v>
      </c>
      <c r="I333" s="174">
        <v>348082504980.21576</v>
      </c>
      <c r="J333" s="186">
        <v>0.46487398123258372</v>
      </c>
      <c r="K333" s="189">
        <v>2212530686.4241772</v>
      </c>
      <c r="L333" s="185">
        <v>0</v>
      </c>
      <c r="M333" s="185">
        <v>258423947464.98724</v>
      </c>
      <c r="N333" s="174">
        <v>608718983131.6272</v>
      </c>
      <c r="O333" s="119">
        <v>0.60545780248791525</v>
      </c>
      <c r="P333" s="119">
        <v>0.33976784081120337</v>
      </c>
      <c r="Q333" s="97">
        <v>15.64436433500199</v>
      </c>
      <c r="R333" s="184">
        <v>3509415499507.1006</v>
      </c>
      <c r="S333" s="199">
        <v>3643.6874904350962</v>
      </c>
      <c r="T333" s="191">
        <v>4.722100790650148E-2</v>
      </c>
      <c r="U333" s="198">
        <v>2.0000000000000001E-4</v>
      </c>
    </row>
    <row r="334" spans="1:21" x14ac:dyDescent="0.2">
      <c r="A334">
        <f t="shared" si="5"/>
        <v>330</v>
      </c>
      <c r="B334" s="119">
        <v>0.55717877298609064</v>
      </c>
      <c r="C334" s="97">
        <v>4000</v>
      </c>
      <c r="D334" s="96">
        <v>0.95010280835931182</v>
      </c>
      <c r="E334" s="98">
        <v>0.30782990288810763</v>
      </c>
      <c r="F334" s="119">
        <v>0</v>
      </c>
      <c r="G334" s="179">
        <v>0</v>
      </c>
      <c r="H334" s="97">
        <v>14696209.30824477</v>
      </c>
      <c r="I334" s="174">
        <v>495750993033.78741</v>
      </c>
      <c r="J334" s="186">
        <v>0.51348431218217017</v>
      </c>
      <c r="K334" s="189">
        <v>40819325897.579872</v>
      </c>
      <c r="L334" s="185">
        <v>63339554467.797859</v>
      </c>
      <c r="M334" s="185">
        <v>0</v>
      </c>
      <c r="N334" s="174">
        <v>599909873399.16516</v>
      </c>
      <c r="O334" s="119">
        <v>0.50879642889745647</v>
      </c>
      <c r="P334" s="119">
        <v>0.39905845497782988</v>
      </c>
      <c r="Q334" s="97">
        <v>13.479876926142163</v>
      </c>
      <c r="R334" s="184">
        <v>3602384933808.6914</v>
      </c>
      <c r="S334" s="199">
        <v>3739.7580366803013</v>
      </c>
      <c r="T334" s="191">
        <v>5.3348299111277968E-2</v>
      </c>
      <c r="U334" s="198">
        <v>2.0000000000000001E-4</v>
      </c>
    </row>
    <row r="335" spans="1:21" x14ac:dyDescent="0.2">
      <c r="A335">
        <f t="shared" si="5"/>
        <v>331</v>
      </c>
      <c r="B335" s="119">
        <v>0.50635343693211343</v>
      </c>
      <c r="C335" s="97">
        <v>8904.9629534029827</v>
      </c>
      <c r="D335" s="96">
        <v>1.07086369831434</v>
      </c>
      <c r="E335" s="98">
        <v>0.31842055915260992</v>
      </c>
      <c r="F335" s="119">
        <v>0.49079388980281885</v>
      </c>
      <c r="G335" s="179">
        <v>1</v>
      </c>
      <c r="H335" s="97">
        <v>9696640.3808677401</v>
      </c>
      <c r="I335" s="174">
        <v>350610819274.6828</v>
      </c>
      <c r="J335" s="186">
        <v>0.3961115483711577</v>
      </c>
      <c r="K335" s="189">
        <v>3705263905.286706</v>
      </c>
      <c r="L335" s="185">
        <v>0</v>
      </c>
      <c r="M335" s="185">
        <v>245899642154.73386</v>
      </c>
      <c r="N335" s="174">
        <v>600215725334.70337</v>
      </c>
      <c r="O335" s="119">
        <v>0.55913348160816334</v>
      </c>
      <c r="P335" s="119">
        <v>0.37287525114119963</v>
      </c>
      <c r="Q335" s="97">
        <v>16.473742794556781</v>
      </c>
      <c r="R335" s="184">
        <v>3956365560588.7295</v>
      </c>
      <c r="S335" s="199">
        <v>4110.1424151886358</v>
      </c>
      <c r="T335" s="191">
        <v>4.4866307525833656E-2</v>
      </c>
      <c r="U335" s="198">
        <v>2.0000000000000001E-4</v>
      </c>
    </row>
    <row r="336" spans="1:21" x14ac:dyDescent="0.2">
      <c r="A336">
        <f t="shared" si="5"/>
        <v>332</v>
      </c>
      <c r="B336" s="119">
        <v>0.50993032745018363</v>
      </c>
      <c r="C336" s="97">
        <v>8068.6107586782018</v>
      </c>
      <c r="D336" s="96">
        <v>1.6875048090401461</v>
      </c>
      <c r="E336" s="98">
        <v>0.7</v>
      </c>
      <c r="F336" s="119">
        <v>0.55760182693765392</v>
      </c>
      <c r="G336" s="179">
        <v>1</v>
      </c>
      <c r="H336" s="97">
        <v>26486278.678927295</v>
      </c>
      <c r="I336" s="174">
        <v>826632742604.55591</v>
      </c>
      <c r="J336" s="186">
        <v>0.45962057000911338</v>
      </c>
      <c r="K336" s="189">
        <v>5219112497.4534149</v>
      </c>
      <c r="L336" s="185">
        <v>0</v>
      </c>
      <c r="M336" s="185">
        <v>492552867437.07855</v>
      </c>
      <c r="N336" s="174">
        <v>1324404722539.0879</v>
      </c>
      <c r="O336" s="119">
        <v>0.58439817762800428</v>
      </c>
      <c r="P336" s="119">
        <v>0.36439587971341608</v>
      </c>
      <c r="Q336" s="97">
        <v>15.59677342961332</v>
      </c>
      <c r="R336" s="184">
        <v>7982999598154.1377</v>
      </c>
      <c r="S336" s="199">
        <v>8286.5453331309036</v>
      </c>
      <c r="T336" s="191">
        <v>4.7890397516704243E-2</v>
      </c>
      <c r="U336" s="198">
        <v>2.0000000000000001E-4</v>
      </c>
    </row>
    <row r="337" spans="1:21" x14ac:dyDescent="0.2">
      <c r="A337">
        <f t="shared" si="5"/>
        <v>333</v>
      </c>
      <c r="B337" s="119">
        <v>0.44206288587306003</v>
      </c>
      <c r="C337" s="97">
        <v>8012.3339576663566</v>
      </c>
      <c r="D337" s="96">
        <v>0.87139364336964886</v>
      </c>
      <c r="E337" s="98">
        <v>0</v>
      </c>
      <c r="F337" s="119">
        <v>0.63408220345158961</v>
      </c>
      <c r="G337" s="179">
        <v>1</v>
      </c>
      <c r="H337" s="97">
        <v>6966672.2180189341</v>
      </c>
      <c r="I337" s="174">
        <v>255219731871.3887</v>
      </c>
      <c r="J337" s="186">
        <v>0.41870697027160586</v>
      </c>
      <c r="K337" s="189">
        <v>4112054721.9713702</v>
      </c>
      <c r="L337" s="185">
        <v>0</v>
      </c>
      <c r="M337" s="185">
        <v>247703631325.93527</v>
      </c>
      <c r="N337" s="174">
        <v>507035417919.29535</v>
      </c>
      <c r="O337" s="119">
        <v>0.60158555983696538</v>
      </c>
      <c r="P337" s="119">
        <v>0.47117638684724272</v>
      </c>
      <c r="Q337" s="97">
        <v>17.008542876186684</v>
      </c>
      <c r="R337" s="184">
        <v>4380975140538.5684</v>
      </c>
      <c r="S337" s="199">
        <v>4542.1239850043048</v>
      </c>
      <c r="T337" s="191">
        <v>4.3604054402645413E-2</v>
      </c>
      <c r="U337" s="198">
        <v>2.0000000000000001E-4</v>
      </c>
    </row>
    <row r="338" spans="1:21" x14ac:dyDescent="0.2">
      <c r="A338">
        <f t="shared" si="5"/>
        <v>334</v>
      </c>
      <c r="B338" s="119">
        <v>0.54469429715161322</v>
      </c>
      <c r="C338" s="97">
        <v>12646.930312191515</v>
      </c>
      <c r="D338" s="96">
        <v>0.54349505021467426</v>
      </c>
      <c r="E338" s="98">
        <v>0.7</v>
      </c>
      <c r="F338" s="119">
        <v>0.58179540513038619</v>
      </c>
      <c r="G338" s="179">
        <v>1</v>
      </c>
      <c r="H338" s="97">
        <v>4160013.4248250187</v>
      </c>
      <c r="I338" s="174">
        <v>223696186224.41684</v>
      </c>
      <c r="J338" s="186">
        <v>0.54469429715161322</v>
      </c>
      <c r="K338" s="189">
        <v>2155834203.7865372</v>
      </c>
      <c r="L338" s="185">
        <v>0</v>
      </c>
      <c r="M338" s="185">
        <v>168534935711.08823</v>
      </c>
      <c r="N338" s="174">
        <v>394386956139.29163</v>
      </c>
      <c r="O338" s="119">
        <v>0.65081763355586808</v>
      </c>
      <c r="P338" s="119">
        <v>0.43601857876451089</v>
      </c>
      <c r="Q338" s="97">
        <v>15.816812918372111</v>
      </c>
      <c r="R338" s="184">
        <v>2972577632208.2227</v>
      </c>
      <c r="S338" s="199">
        <v>3078.6487324477607</v>
      </c>
      <c r="T338" s="191">
        <v>4.5750201446000158E-2</v>
      </c>
      <c r="U338" s="198">
        <v>2.0000000000000001E-4</v>
      </c>
    </row>
    <row r="339" spans="1:21" x14ac:dyDescent="0.2">
      <c r="A339">
        <f t="shared" si="5"/>
        <v>335</v>
      </c>
      <c r="B339" s="119">
        <v>0.56608310868289635</v>
      </c>
      <c r="C339" s="97">
        <v>15038.223777160196</v>
      </c>
      <c r="D339" s="96">
        <v>1.1088639781871363</v>
      </c>
      <c r="E339" s="98">
        <v>1.611664525199813E-3</v>
      </c>
      <c r="F339" s="119">
        <v>0</v>
      </c>
      <c r="G339" s="179">
        <v>0</v>
      </c>
      <c r="H339" s="97">
        <v>9152873.5272211898</v>
      </c>
      <c r="I339" s="174">
        <v>374956205812.95111</v>
      </c>
      <c r="J339" s="186">
        <v>0.46720878802196819</v>
      </c>
      <c r="K339" s="189">
        <v>9005472204.6921749</v>
      </c>
      <c r="L339" s="185">
        <v>892414904.85881555</v>
      </c>
      <c r="M339" s="185">
        <v>0</v>
      </c>
      <c r="N339" s="174">
        <v>384854092922.50214</v>
      </c>
      <c r="O339" s="119">
        <v>0.4570479296903095</v>
      </c>
      <c r="P339" s="119">
        <v>0.34960345079553562</v>
      </c>
      <c r="Q339" s="97">
        <v>12.927849490846295</v>
      </c>
      <c r="R339" s="184">
        <v>1851700124569.0842</v>
      </c>
      <c r="S339" s="199">
        <v>1921.2931993085417</v>
      </c>
      <c r="T339" s="191">
        <v>5.605626776164533E-2</v>
      </c>
      <c r="U339" s="198">
        <v>2.0000000000000001E-4</v>
      </c>
    </row>
    <row r="340" spans="1:21" x14ac:dyDescent="0.2">
      <c r="A340">
        <f t="shared" si="5"/>
        <v>336</v>
      </c>
      <c r="B340" s="119">
        <v>0.35412472084778057</v>
      </c>
      <c r="C340" s="97">
        <v>4000</v>
      </c>
      <c r="D340" s="96">
        <v>1.0129705388338368</v>
      </c>
      <c r="E340" s="98">
        <v>0.26631466398775433</v>
      </c>
      <c r="F340" s="119">
        <v>0</v>
      </c>
      <c r="G340" s="179">
        <v>0</v>
      </c>
      <c r="H340" s="97">
        <v>12898593.613253772</v>
      </c>
      <c r="I340" s="174">
        <v>395337592072.17981</v>
      </c>
      <c r="J340" s="186">
        <v>0.32114829898104247</v>
      </c>
      <c r="K340" s="189">
        <v>32569217824.416084</v>
      </c>
      <c r="L340" s="185">
        <v>76833759831.770721</v>
      </c>
      <c r="M340" s="185">
        <v>0</v>
      </c>
      <c r="N340" s="174">
        <v>504740569728.36658</v>
      </c>
      <c r="O340" s="119">
        <v>0.37331852120400028</v>
      </c>
      <c r="P340" s="119">
        <v>0.24148280043539097</v>
      </c>
      <c r="Q340" s="97">
        <v>14.69594094198127</v>
      </c>
      <c r="R340" s="184">
        <v>1974499276091.8821</v>
      </c>
      <c r="S340" s="199">
        <v>2048.9025710242863</v>
      </c>
      <c r="T340" s="191">
        <v>4.914299579249605E-2</v>
      </c>
      <c r="U340" s="198">
        <v>2.0000000000000001E-4</v>
      </c>
    </row>
    <row r="341" spans="1:21" x14ac:dyDescent="0.2">
      <c r="A341">
        <f t="shared" si="5"/>
        <v>337</v>
      </c>
      <c r="B341" s="119">
        <v>0.52621931176120096</v>
      </c>
      <c r="C341" s="97">
        <v>4000</v>
      </c>
      <c r="D341" s="96">
        <v>0.47089737218849781</v>
      </c>
      <c r="E341" s="98">
        <v>0</v>
      </c>
      <c r="F341" s="119">
        <v>0.32898560409429556</v>
      </c>
      <c r="G341" s="179">
        <v>1</v>
      </c>
      <c r="H341" s="97">
        <v>17298945.740857817</v>
      </c>
      <c r="I341" s="174">
        <v>464721610132.94244</v>
      </c>
      <c r="J341" s="186">
        <v>0.40014003256482367</v>
      </c>
      <c r="K341" s="189">
        <v>13915049792.907129</v>
      </c>
      <c r="L341" s="185">
        <v>0</v>
      </c>
      <c r="M341" s="185">
        <v>248300115297.85562</v>
      </c>
      <c r="N341" s="174">
        <v>726936775223.7052</v>
      </c>
      <c r="O341" s="119">
        <v>0.52906088336513679</v>
      </c>
      <c r="P341" s="119">
        <v>0.36060551866985052</v>
      </c>
      <c r="Q341" s="97">
        <v>16.009757657597053</v>
      </c>
      <c r="R341" s="184">
        <v>4615774203764.7773</v>
      </c>
      <c r="S341" s="199">
        <v>4790.5321444445726</v>
      </c>
      <c r="T341" s="191">
        <v>4.5051238767880426E-2</v>
      </c>
      <c r="U341" s="198">
        <v>2.0000000000000001E-4</v>
      </c>
    </row>
    <row r="342" spans="1:21" x14ac:dyDescent="0.2">
      <c r="A342">
        <f t="shared" si="5"/>
        <v>338</v>
      </c>
      <c r="B342" s="119">
        <v>0.57049985765305267</v>
      </c>
      <c r="C342" s="97">
        <v>12740.649544081107</v>
      </c>
      <c r="D342" s="96">
        <v>0.34699573936071837</v>
      </c>
      <c r="E342" s="98">
        <v>0.7</v>
      </c>
      <c r="F342" s="119">
        <v>0</v>
      </c>
      <c r="G342" s="179">
        <v>0</v>
      </c>
      <c r="H342" s="97">
        <v>2154330.9294502735</v>
      </c>
      <c r="I342" s="174">
        <v>96258741700.928574</v>
      </c>
      <c r="J342" s="186">
        <v>0.40630664128843619</v>
      </c>
      <c r="K342" s="189">
        <v>14887963848.519278</v>
      </c>
      <c r="L342" s="185">
        <v>29669728613.56628</v>
      </c>
      <c r="M342" s="185">
        <v>0</v>
      </c>
      <c r="N342" s="174">
        <v>140816434163.01413</v>
      </c>
      <c r="O342" s="119">
        <v>0.44629981791227058</v>
      </c>
      <c r="P342" s="119">
        <v>0.36317291324102546</v>
      </c>
      <c r="Q342" s="97">
        <v>14.634000088861839</v>
      </c>
      <c r="R342" s="184">
        <v>860226374307.61035</v>
      </c>
      <c r="S342" s="199">
        <v>892.38942858580083</v>
      </c>
      <c r="T342" s="191">
        <v>4.7958531599055755E-2</v>
      </c>
      <c r="U342" s="198">
        <v>2.0000000000000001E-4</v>
      </c>
    </row>
    <row r="343" spans="1:21" x14ac:dyDescent="0.2">
      <c r="A343">
        <f t="shared" si="5"/>
        <v>339</v>
      </c>
      <c r="B343" s="119">
        <v>0.48692339267221829</v>
      </c>
      <c r="C343" s="97">
        <v>5897.6984556861262</v>
      </c>
      <c r="D343" s="96">
        <v>0.94274269482836981</v>
      </c>
      <c r="E343" s="98">
        <v>0.50248002176450401</v>
      </c>
      <c r="F343" s="119">
        <v>0</v>
      </c>
      <c r="G343" s="179">
        <v>0</v>
      </c>
      <c r="H343" s="97">
        <v>9386169.6416657474</v>
      </c>
      <c r="I343" s="174">
        <v>248315214341.80148</v>
      </c>
      <c r="J343" s="186">
        <v>0.23704146603158949</v>
      </c>
      <c r="K343" s="189">
        <v>22961478179.660912</v>
      </c>
      <c r="L343" s="185">
        <v>75217734445.59256</v>
      </c>
      <c r="M343" s="185">
        <v>0</v>
      </c>
      <c r="N343" s="174">
        <v>346494426967.05493</v>
      </c>
      <c r="O343" s="119">
        <v>0.34354142732956872</v>
      </c>
      <c r="P343" s="119">
        <v>0.17830319085809557</v>
      </c>
      <c r="Q343" s="97">
        <v>14.351047138437822</v>
      </c>
      <c r="R343" s="184">
        <v>981623040914.94739</v>
      </c>
      <c r="S343" s="199">
        <v>1018.3310636924266</v>
      </c>
      <c r="T343" s="191">
        <v>4.9718623577376747E-2</v>
      </c>
      <c r="U343" s="198">
        <v>2.0000000000000001E-4</v>
      </c>
    </row>
    <row r="344" spans="1:21" x14ac:dyDescent="0.2">
      <c r="A344">
        <f t="shared" si="5"/>
        <v>340</v>
      </c>
      <c r="B344" s="119">
        <v>0.6116633890166393</v>
      </c>
      <c r="C344" s="97">
        <v>6766.8074245559092</v>
      </c>
      <c r="D344" s="96">
        <v>0.55070941015444963</v>
      </c>
      <c r="E344" s="98">
        <v>1.8636577895019546E-3</v>
      </c>
      <c r="F344" s="119">
        <v>0</v>
      </c>
      <c r="G344" s="179">
        <v>0</v>
      </c>
      <c r="H344" s="97">
        <v>3925013.0637643216</v>
      </c>
      <c r="I344" s="174">
        <v>210784292809.77335</v>
      </c>
      <c r="J344" s="186">
        <v>0.56396931712411513</v>
      </c>
      <c r="K344" s="189">
        <v>11209436496.90061</v>
      </c>
      <c r="L344" s="185">
        <v>321084926.92166412</v>
      </c>
      <c r="M344" s="185">
        <v>0</v>
      </c>
      <c r="N344" s="174">
        <v>222314814233.59561</v>
      </c>
      <c r="O344" s="119">
        <v>0.53587405782494058</v>
      </c>
      <c r="P344" s="119">
        <v>0.43867912943432918</v>
      </c>
      <c r="Q344" s="97">
        <v>12.840103385935963</v>
      </c>
      <c r="R344" s="184">
        <v>1425256588460.6587</v>
      </c>
      <c r="S344" s="199">
        <v>1477.3434373323007</v>
      </c>
      <c r="T344" s="191">
        <v>5.4876909140286728E-2</v>
      </c>
      <c r="U344" s="198">
        <v>2.0000000000000001E-4</v>
      </c>
    </row>
    <row r="345" spans="1:21" x14ac:dyDescent="0.2">
      <c r="A345">
        <f t="shared" si="5"/>
        <v>341</v>
      </c>
      <c r="B345" s="119">
        <v>0.51769122109147925</v>
      </c>
      <c r="C345" s="97">
        <v>5091.2852339467618</v>
      </c>
      <c r="D345" s="96">
        <v>0.75532903712355481</v>
      </c>
      <c r="E345" s="98">
        <v>0.31054991768031504</v>
      </c>
      <c r="F345" s="119">
        <v>0</v>
      </c>
      <c r="G345" s="179">
        <v>0</v>
      </c>
      <c r="H345" s="97">
        <v>7736549.4450806528</v>
      </c>
      <c r="I345" s="174">
        <v>265228503541.33987</v>
      </c>
      <c r="J345" s="186">
        <v>0.42572887962034722</v>
      </c>
      <c r="K345" s="189">
        <v>20255962239.595329</v>
      </c>
      <c r="L345" s="185">
        <v>61650208503.534668</v>
      </c>
      <c r="M345" s="185">
        <v>0</v>
      </c>
      <c r="N345" s="174">
        <v>347134674284.46985</v>
      </c>
      <c r="O345" s="119">
        <v>0.46735636764973487</v>
      </c>
      <c r="P345" s="119">
        <v>0.37046108584524945</v>
      </c>
      <c r="Q345" s="97">
        <v>14.451543083525557</v>
      </c>
      <c r="R345" s="184">
        <v>2077867132158.4177</v>
      </c>
      <c r="S345" s="199">
        <v>2156.6155287257093</v>
      </c>
      <c r="T345" s="191">
        <v>4.9249378146576588E-2</v>
      </c>
      <c r="U345" s="198">
        <v>2.0000000000000001E-4</v>
      </c>
    </row>
    <row r="346" spans="1:21" x14ac:dyDescent="0.2">
      <c r="A346">
        <f t="shared" si="5"/>
        <v>342</v>
      </c>
      <c r="B346" s="119">
        <v>0.46632346403816832</v>
      </c>
      <c r="C346" s="97">
        <v>5627.5442805402681</v>
      </c>
      <c r="D346" s="96">
        <v>0.84628937499035684</v>
      </c>
      <c r="E346" s="98">
        <v>0.60498748090749954</v>
      </c>
      <c r="F346" s="119">
        <v>0.52868688557924659</v>
      </c>
      <c r="G346" s="179">
        <v>1</v>
      </c>
      <c r="H346" s="97">
        <v>8341187.7268360863</v>
      </c>
      <c r="I346" s="174">
        <v>258871198307.66034</v>
      </c>
      <c r="J346" s="186">
        <v>0.43455893797849532</v>
      </c>
      <c r="K346" s="189">
        <v>3196897899.7853594</v>
      </c>
      <c r="L346" s="185">
        <v>0</v>
      </c>
      <c r="M346" s="185">
        <v>264608979151.80426</v>
      </c>
      <c r="N346" s="174">
        <v>526677075359.24994</v>
      </c>
      <c r="O346" s="119">
        <v>0.61552323330214065</v>
      </c>
      <c r="P346" s="119">
        <v>0.3450987264691498</v>
      </c>
      <c r="Q346" s="97">
        <v>16.271330336845462</v>
      </c>
      <c r="R346" s="184">
        <v>3221447935530.9443</v>
      </c>
      <c r="S346" s="199">
        <v>3344.7491206111586</v>
      </c>
      <c r="T346" s="191">
        <v>4.4990003129227504E-2</v>
      </c>
      <c r="U346" s="198">
        <v>2.0000000000000001E-4</v>
      </c>
    </row>
    <row r="347" spans="1:21" x14ac:dyDescent="0.2">
      <c r="A347">
        <f t="shared" si="5"/>
        <v>343</v>
      </c>
      <c r="B347" s="119">
        <v>0.53622664682246413</v>
      </c>
      <c r="C347" s="97">
        <v>6000.4835985947047</v>
      </c>
      <c r="D347" s="96">
        <v>1.4478294302125834</v>
      </c>
      <c r="E347" s="98">
        <v>0.18263580662157328</v>
      </c>
      <c r="F347" s="119">
        <v>0</v>
      </c>
      <c r="G347" s="179">
        <v>0</v>
      </c>
      <c r="H347" s="97">
        <v>22830093.433613554</v>
      </c>
      <c r="I347" s="174">
        <v>458715442184.92731</v>
      </c>
      <c r="J347" s="186">
        <v>7.6342657860999141E-2</v>
      </c>
      <c r="K347" s="189">
        <v>17372168974.357059</v>
      </c>
      <c r="L347" s="185">
        <v>56858420250.968536</v>
      </c>
      <c r="M347" s="185">
        <v>0</v>
      </c>
      <c r="N347" s="174">
        <v>532946031410.25293</v>
      </c>
      <c r="O347" s="119">
        <v>0.15105899568484313</v>
      </c>
      <c r="P347" s="119">
        <v>9.6364197248174476E-4</v>
      </c>
      <c r="Q347" s="97">
        <v>218.0846323122606</v>
      </c>
      <c r="R347" s="184">
        <v>47607383354.421967</v>
      </c>
      <c r="S347" s="199">
        <v>49.420383098665212</v>
      </c>
      <c r="T347" s="191">
        <v>-5.9249386516156924E-2</v>
      </c>
      <c r="U347" s="198">
        <v>2.0000000000000001E-4</v>
      </c>
    </row>
    <row r="348" spans="1:21" x14ac:dyDescent="0.2">
      <c r="A348">
        <f t="shared" si="5"/>
        <v>344</v>
      </c>
      <c r="B348" s="119">
        <v>0.47835021513182613</v>
      </c>
      <c r="C348" s="97">
        <v>4000</v>
      </c>
      <c r="D348" s="96">
        <v>0.86127124226658536</v>
      </c>
      <c r="E348" s="98">
        <v>1.8975113172856328E-2</v>
      </c>
      <c r="F348" s="119">
        <v>0</v>
      </c>
      <c r="G348" s="179">
        <v>0</v>
      </c>
      <c r="H348" s="97">
        <v>11665747.718736663</v>
      </c>
      <c r="I348" s="174">
        <v>425757736984.89532</v>
      </c>
      <c r="J348" s="186">
        <v>0.47835021513182618</v>
      </c>
      <c r="K348" s="189">
        <v>10239713047.368097</v>
      </c>
      <c r="L348" s="185">
        <v>12287407509.750662</v>
      </c>
      <c r="M348" s="185">
        <v>0</v>
      </c>
      <c r="N348" s="174">
        <v>448284857542.0141</v>
      </c>
      <c r="O348" s="119">
        <v>0.476240112724655</v>
      </c>
      <c r="P348" s="119">
        <v>0.35076720881870022</v>
      </c>
      <c r="Q348" s="97">
        <v>13.127300336938815</v>
      </c>
      <c r="R348" s="184">
        <v>2338815965363.0342</v>
      </c>
      <c r="S348" s="199">
        <v>2429.0206054881282</v>
      </c>
      <c r="T348" s="191">
        <v>5.3732317691614871E-2</v>
      </c>
      <c r="U348" s="198">
        <v>2.0000000000000001E-4</v>
      </c>
    </row>
    <row r="349" spans="1:21" x14ac:dyDescent="0.2">
      <c r="A349">
        <f t="shared" si="5"/>
        <v>345</v>
      </c>
      <c r="B349" s="119">
        <v>0.56332412252573993</v>
      </c>
      <c r="C349" s="97">
        <v>6372.1779329546362</v>
      </c>
      <c r="D349" s="96">
        <v>0.2</v>
      </c>
      <c r="E349" s="98">
        <v>0.7</v>
      </c>
      <c r="F349" s="119">
        <v>0</v>
      </c>
      <c r="G349" s="179">
        <v>0</v>
      </c>
      <c r="H349" s="97">
        <v>2596671.0821872079</v>
      </c>
      <c r="I349" s="174">
        <v>139076990773.62106</v>
      </c>
      <c r="J349" s="186">
        <v>0.54889160023040307</v>
      </c>
      <c r="K349" s="189">
        <v>29391712366.72142</v>
      </c>
      <c r="L349" s="185">
        <v>33242314165.401699</v>
      </c>
      <c r="M349" s="185">
        <v>0</v>
      </c>
      <c r="N349" s="174">
        <v>201711017305.7442</v>
      </c>
      <c r="O349" s="119">
        <v>0.51029460228869705</v>
      </c>
      <c r="P349" s="119">
        <v>0.42113879522776976</v>
      </c>
      <c r="Q349" s="97">
        <v>13.555260123000661</v>
      </c>
      <c r="R349" s="184">
        <v>1344797144957.1958</v>
      </c>
      <c r="S349" s="199">
        <v>1395.1534292798688</v>
      </c>
      <c r="T349" s="191">
        <v>5.0578983216760888E-2</v>
      </c>
      <c r="U349" s="198">
        <v>2.0000000000000001E-4</v>
      </c>
    </row>
    <row r="350" spans="1:21" x14ac:dyDescent="0.2">
      <c r="A350">
        <f t="shared" si="5"/>
        <v>346</v>
      </c>
      <c r="B350" s="119">
        <v>0.43405003758873795</v>
      </c>
      <c r="C350" s="97">
        <v>15824.260592850318</v>
      </c>
      <c r="D350" s="96">
        <v>0.54795285196180976</v>
      </c>
      <c r="E350" s="98">
        <v>0</v>
      </c>
      <c r="F350" s="119">
        <v>0</v>
      </c>
      <c r="G350" s="179">
        <v>0</v>
      </c>
      <c r="H350" s="97">
        <v>3121880.9689589017</v>
      </c>
      <c r="I350" s="174">
        <v>167940666861.6279</v>
      </c>
      <c r="J350" s="186">
        <v>0.43405003758873795</v>
      </c>
      <c r="K350" s="189">
        <v>11371143467.665054</v>
      </c>
      <c r="L350" s="185">
        <v>0</v>
      </c>
      <c r="M350" s="185">
        <v>0</v>
      </c>
      <c r="N350" s="174">
        <v>179311810329.29297</v>
      </c>
      <c r="O350" s="119">
        <v>0.40652454866247584</v>
      </c>
      <c r="P350" s="119">
        <v>0.34100304721748514</v>
      </c>
      <c r="Q350" s="97">
        <v>12.786654868795749</v>
      </c>
      <c r="R350" s="184">
        <v>879332308552.65186</v>
      </c>
      <c r="S350" s="199">
        <v>912.60603217019116</v>
      </c>
      <c r="T350" s="191">
        <v>5.4465993628849914E-2</v>
      </c>
      <c r="U350" s="198">
        <v>2.0000000000000001E-4</v>
      </c>
    </row>
    <row r="351" spans="1:21" x14ac:dyDescent="0.2">
      <c r="A351">
        <f t="shared" si="5"/>
        <v>347</v>
      </c>
      <c r="B351" s="119">
        <v>0.59795863706807273</v>
      </c>
      <c r="C351" s="97">
        <v>11644.065514276092</v>
      </c>
      <c r="D351" s="96">
        <v>0.7821075034863938</v>
      </c>
      <c r="E351" s="98">
        <v>0.33387666483675749</v>
      </c>
      <c r="F351" s="119">
        <v>0</v>
      </c>
      <c r="G351" s="179">
        <v>0</v>
      </c>
      <c r="H351" s="97">
        <v>10959877.635842843</v>
      </c>
      <c r="I351" s="174">
        <v>365032282224.97308</v>
      </c>
      <c r="J351" s="186">
        <v>0.37809368188371639</v>
      </c>
      <c r="K351" s="189">
        <v>47910390465.297409</v>
      </c>
      <c r="L351" s="185">
        <v>82944161418.615234</v>
      </c>
      <c r="M351" s="185">
        <v>0</v>
      </c>
      <c r="N351" s="174">
        <v>495886834108.88574</v>
      </c>
      <c r="O351" s="119">
        <v>0.41213380688964341</v>
      </c>
      <c r="P351" s="119">
        <v>0.31710638821792952</v>
      </c>
      <c r="Q351" s="97">
        <v>14.192967421578832</v>
      </c>
      <c r="R351" s="184">
        <v>2396492572372.5205</v>
      </c>
      <c r="S351" s="199">
        <v>2485.6756934596697</v>
      </c>
      <c r="T351" s="191">
        <v>5.1365065997061803E-2</v>
      </c>
      <c r="U351" s="198">
        <v>2.0000000000000001E-4</v>
      </c>
    </row>
    <row r="352" spans="1:21" x14ac:dyDescent="0.2">
      <c r="A352">
        <f t="shared" si="5"/>
        <v>348</v>
      </c>
      <c r="B352" s="119">
        <v>0.36022704132738326</v>
      </c>
      <c r="C352" s="97">
        <v>7988.2070848084741</v>
      </c>
      <c r="D352" s="96">
        <v>0.94664771675889803</v>
      </c>
      <c r="E352" s="98">
        <v>0.36941168565163596</v>
      </c>
      <c r="F352" s="119">
        <v>0.58765591019387808</v>
      </c>
      <c r="G352" s="179">
        <v>1</v>
      </c>
      <c r="H352" s="97">
        <v>10493537.50559037</v>
      </c>
      <c r="I352" s="174">
        <v>331962525180.96942</v>
      </c>
      <c r="J352" s="186">
        <v>0.36022704132738326</v>
      </c>
      <c r="K352" s="189">
        <v>2285381966.5976267</v>
      </c>
      <c r="L352" s="185">
        <v>0</v>
      </c>
      <c r="M352" s="185">
        <v>286668897381.36249</v>
      </c>
      <c r="N352" s="174">
        <v>620916804528.92957</v>
      </c>
      <c r="O352" s="119">
        <v>0.56193840082538937</v>
      </c>
      <c r="P352" s="119">
        <v>0.25870786403833096</v>
      </c>
      <c r="Q352" s="97">
        <v>15.993483140508177</v>
      </c>
      <c r="R352" s="184">
        <v>2761313956408.3716</v>
      </c>
      <c r="S352" s="199">
        <v>2866.4892220115644</v>
      </c>
      <c r="T352" s="191">
        <v>4.6626927241162845E-2</v>
      </c>
      <c r="U352" s="198">
        <v>2.0000000000000001E-4</v>
      </c>
    </row>
    <row r="353" spans="1:21" x14ac:dyDescent="0.2">
      <c r="A353">
        <f t="shared" si="5"/>
        <v>349</v>
      </c>
      <c r="B353" s="119">
        <v>0.52969936308650178</v>
      </c>
      <c r="C353" s="97">
        <v>8318.0654749250771</v>
      </c>
      <c r="D353" s="96">
        <v>0.80041485840506232</v>
      </c>
      <c r="E353" s="98">
        <v>0.7</v>
      </c>
      <c r="F353" s="119">
        <v>0</v>
      </c>
      <c r="G353" s="179">
        <v>0</v>
      </c>
      <c r="H353" s="97">
        <v>6251019.2028485304</v>
      </c>
      <c r="I353" s="174">
        <v>273876068822.73669</v>
      </c>
      <c r="J353" s="186">
        <v>0.5296993630865019</v>
      </c>
      <c r="K353" s="189">
        <v>46971785704.055473</v>
      </c>
      <c r="L353" s="185">
        <v>61645724485.884995</v>
      </c>
      <c r="M353" s="185">
        <v>0</v>
      </c>
      <c r="N353" s="174">
        <v>382493579012.67719</v>
      </c>
      <c r="O353" s="119">
        <v>0.50821391384011672</v>
      </c>
      <c r="P353" s="119">
        <v>0.41891092073351049</v>
      </c>
      <c r="Q353" s="97">
        <v>14.035157437358322</v>
      </c>
      <c r="R353" s="184">
        <v>2494451588159.3105</v>
      </c>
      <c r="S353" s="199">
        <v>2590.8537262646842</v>
      </c>
      <c r="T353" s="191">
        <v>5.1267162703607476E-2</v>
      </c>
      <c r="U353" s="198">
        <v>2.0000000000000001E-4</v>
      </c>
    </row>
    <row r="354" spans="1:21" x14ac:dyDescent="0.2">
      <c r="A354">
        <f t="shared" si="5"/>
        <v>350</v>
      </c>
      <c r="B354" s="119">
        <v>0.49595705035248383</v>
      </c>
      <c r="C354" s="97">
        <v>5022.4733562731617</v>
      </c>
      <c r="D354" s="96">
        <v>0.70945999247602487</v>
      </c>
      <c r="E354" s="98">
        <v>0</v>
      </c>
      <c r="F354" s="119">
        <v>0</v>
      </c>
      <c r="G354" s="179">
        <v>0</v>
      </c>
      <c r="H354" s="97">
        <v>9333979.1336645372</v>
      </c>
      <c r="I354" s="174">
        <v>321722646463.53955</v>
      </c>
      <c r="J354" s="186">
        <v>0.48685056017278083</v>
      </c>
      <c r="K354" s="189">
        <v>5629542378.3151693</v>
      </c>
      <c r="L354" s="185">
        <v>0</v>
      </c>
      <c r="M354" s="185">
        <v>0</v>
      </c>
      <c r="N354" s="174">
        <v>327352188841.85474</v>
      </c>
      <c r="O354" s="119">
        <v>0.47847809176163109</v>
      </c>
      <c r="P354" s="119">
        <v>0.36842435158640607</v>
      </c>
      <c r="Q354" s="97">
        <v>12.941362050321942</v>
      </c>
      <c r="R354" s="184">
        <v>1784081064837.6733</v>
      </c>
      <c r="S354" s="199">
        <v>1852.7460954409898</v>
      </c>
      <c r="T354" s="191">
        <v>5.3676496486587302E-2</v>
      </c>
      <c r="U354" s="198">
        <v>2.0000000000000001E-4</v>
      </c>
    </row>
    <row r="355" spans="1:21" x14ac:dyDescent="0.2">
      <c r="A355">
        <f t="shared" si="5"/>
        <v>351</v>
      </c>
      <c r="B355" s="119">
        <v>0.39284459636182412</v>
      </c>
      <c r="C355" s="97">
        <v>8773.3953720497775</v>
      </c>
      <c r="D355" s="96">
        <v>0.85665033925491096</v>
      </c>
      <c r="E355" s="98">
        <v>0</v>
      </c>
      <c r="F355" s="119">
        <v>0</v>
      </c>
      <c r="G355" s="179">
        <v>0</v>
      </c>
      <c r="H355" s="97">
        <v>6715497.1103100935</v>
      </c>
      <c r="I355" s="174">
        <v>219923046545.73105</v>
      </c>
      <c r="J355" s="186">
        <v>0.314772254667677</v>
      </c>
      <c r="K355" s="189">
        <v>7480332313.2157049</v>
      </c>
      <c r="L355" s="185">
        <v>0</v>
      </c>
      <c r="M355" s="185">
        <v>0</v>
      </c>
      <c r="N355" s="174">
        <v>227403378858.94675</v>
      </c>
      <c r="O355" s="119">
        <v>0.30441796230971296</v>
      </c>
      <c r="P355" s="119">
        <v>0.18238779121418203</v>
      </c>
      <c r="Q355" s="97">
        <v>12.873075230181016</v>
      </c>
      <c r="R355" s="184">
        <v>592178149516.73779</v>
      </c>
      <c r="S355" s="199">
        <v>614.46404295554191</v>
      </c>
      <c r="T355" s="191">
        <v>5.4952817467635799E-2</v>
      </c>
      <c r="U355" s="198">
        <v>2.0000000000000001E-4</v>
      </c>
    </row>
    <row r="356" spans="1:21" x14ac:dyDescent="0.2">
      <c r="A356">
        <f t="shared" si="5"/>
        <v>352</v>
      </c>
      <c r="B356" s="119">
        <v>0.59150902571339525</v>
      </c>
      <c r="C356" s="97">
        <v>11986.960877720283</v>
      </c>
      <c r="D356" s="96">
        <v>0.97997385965202888</v>
      </c>
      <c r="E356" s="98">
        <v>0</v>
      </c>
      <c r="F356" s="119">
        <v>0</v>
      </c>
      <c r="G356" s="179">
        <v>0</v>
      </c>
      <c r="H356" s="97">
        <v>5209050.378082945</v>
      </c>
      <c r="I356" s="174">
        <v>241814784148.89328</v>
      </c>
      <c r="J356" s="186">
        <v>0.47568543266048524</v>
      </c>
      <c r="K356" s="189">
        <v>2597446611.494463</v>
      </c>
      <c r="L356" s="185">
        <v>0</v>
      </c>
      <c r="M356" s="185">
        <v>0</v>
      </c>
      <c r="N356" s="174">
        <v>244412230760.38776</v>
      </c>
      <c r="O356" s="119">
        <v>0.47063017208143276</v>
      </c>
      <c r="P356" s="119">
        <v>0.32283988356949528</v>
      </c>
      <c r="Q356" s="97">
        <v>12.952601236746206</v>
      </c>
      <c r="R356" s="184">
        <v>1134484150340.9529</v>
      </c>
      <c r="S356" s="199">
        <v>1176.8215507455482</v>
      </c>
      <c r="T356" s="191">
        <v>5.6367888951384726E-2</v>
      </c>
      <c r="U356" s="198">
        <v>2.0000000000000001E-4</v>
      </c>
    </row>
    <row r="357" spans="1:21" x14ac:dyDescent="0.2">
      <c r="A357">
        <f t="shared" si="5"/>
        <v>353</v>
      </c>
      <c r="B357" s="119">
        <v>0.46574176484591417</v>
      </c>
      <c r="C357" s="97">
        <v>7487.7510067979747</v>
      </c>
      <c r="D357" s="96">
        <v>0.67233994771157546</v>
      </c>
      <c r="E357" s="98">
        <v>0</v>
      </c>
      <c r="F357" s="119">
        <v>0</v>
      </c>
      <c r="G357" s="179">
        <v>0</v>
      </c>
      <c r="H357" s="97">
        <v>5054491.435761271</v>
      </c>
      <c r="I357" s="174">
        <v>263898498120.56705</v>
      </c>
      <c r="J357" s="186">
        <v>0.46574176484591412</v>
      </c>
      <c r="K357" s="189">
        <v>6130860413.646368</v>
      </c>
      <c r="L357" s="185">
        <v>0</v>
      </c>
      <c r="M357" s="185">
        <v>0</v>
      </c>
      <c r="N357" s="174">
        <v>270029358534.21341</v>
      </c>
      <c r="O357" s="119">
        <v>0.4551673674375159</v>
      </c>
      <c r="P357" s="119">
        <v>0.32754620368732018</v>
      </c>
      <c r="Q357" s="97">
        <v>12.916449473827813</v>
      </c>
      <c r="R357" s="184">
        <v>1299259163586.9556</v>
      </c>
      <c r="S357" s="199">
        <v>1348.4072204984157</v>
      </c>
      <c r="T357" s="191">
        <v>5.4886305181260489E-2</v>
      </c>
      <c r="U357" s="198">
        <v>2.0000000000000001E-4</v>
      </c>
    </row>
    <row r="358" spans="1:21" x14ac:dyDescent="0.2">
      <c r="A358">
        <f t="shared" si="5"/>
        <v>354</v>
      </c>
      <c r="B358" s="119">
        <v>0.4558911604650886</v>
      </c>
      <c r="C358" s="97">
        <v>9169.1568894284264</v>
      </c>
      <c r="D358" s="96">
        <v>0.97337905328175678</v>
      </c>
      <c r="E358" s="98">
        <v>0.51646336837857831</v>
      </c>
      <c r="F358" s="119">
        <v>0.35124756215741348</v>
      </c>
      <c r="G358" s="179">
        <v>1</v>
      </c>
      <c r="H358" s="97">
        <v>8359445.7450809432</v>
      </c>
      <c r="I358" s="174">
        <v>290575295020.12146</v>
      </c>
      <c r="J358" s="186">
        <v>0.40731690943049259</v>
      </c>
      <c r="K358" s="189">
        <v>3045466969.185441</v>
      </c>
      <c r="L358" s="185">
        <v>0</v>
      </c>
      <c r="M358" s="185">
        <v>196551057525.41885</v>
      </c>
      <c r="N358" s="174">
        <v>490171819514.72571</v>
      </c>
      <c r="O358" s="119">
        <v>0.5622458619053784</v>
      </c>
      <c r="P358" s="119">
        <v>0.41934410494683155</v>
      </c>
      <c r="Q358" s="97">
        <v>16.644416116278194</v>
      </c>
      <c r="R358" s="184">
        <v>3678857758568.1367</v>
      </c>
      <c r="S358" s="199">
        <v>3817.8263567097847</v>
      </c>
      <c r="T358" s="191">
        <v>4.4622753695326915E-2</v>
      </c>
      <c r="U358" s="198">
        <v>2.0000000000000001E-4</v>
      </c>
    </row>
    <row r="359" spans="1:21" x14ac:dyDescent="0.2">
      <c r="A359">
        <f t="shared" si="5"/>
        <v>355</v>
      </c>
      <c r="B359" s="119">
        <v>0.48119877146540169</v>
      </c>
      <c r="C359" s="97">
        <v>4000</v>
      </c>
      <c r="D359" s="96">
        <v>0.84404558309879518</v>
      </c>
      <c r="E359" s="98">
        <v>0.7</v>
      </c>
      <c r="F359" s="119">
        <v>0.44593040570803755</v>
      </c>
      <c r="G359" s="179">
        <v>1</v>
      </c>
      <c r="H359" s="97">
        <v>12740881.398095036</v>
      </c>
      <c r="I359" s="174">
        <v>434254161802.81049</v>
      </c>
      <c r="J359" s="186">
        <v>0.42961871739835034</v>
      </c>
      <c r="K359" s="189">
        <v>3575311760.7757668</v>
      </c>
      <c r="L359" s="185">
        <v>0</v>
      </c>
      <c r="M359" s="185">
        <v>286599880454.86688</v>
      </c>
      <c r="N359" s="174">
        <v>724429354018.45312</v>
      </c>
      <c r="O359" s="119">
        <v>0.57402922462460026</v>
      </c>
      <c r="P359" s="119">
        <v>0.38785819954200779</v>
      </c>
      <c r="Q359" s="97">
        <v>16.285788818112167</v>
      </c>
      <c r="R359" s="184">
        <v>4987940642698.4453</v>
      </c>
      <c r="S359" s="199">
        <v>5176.0984425576289</v>
      </c>
      <c r="T359" s="191">
        <v>4.4974842882581328E-2</v>
      </c>
      <c r="U359" s="198">
        <v>2.0000000000000001E-4</v>
      </c>
    </row>
    <row r="360" spans="1:21" x14ac:dyDescent="0.2">
      <c r="A360">
        <f t="shared" si="5"/>
        <v>356</v>
      </c>
      <c r="B360" s="119">
        <v>0.36903428094912749</v>
      </c>
      <c r="C360" s="97">
        <v>16416.356176936428</v>
      </c>
      <c r="D360" s="96">
        <v>0.77429851231421876</v>
      </c>
      <c r="E360" s="98">
        <v>0.6757315331072502</v>
      </c>
      <c r="F360" s="119">
        <v>0</v>
      </c>
      <c r="G360" s="179">
        <v>0</v>
      </c>
      <c r="H360" s="97">
        <v>4322825.1499617314</v>
      </c>
      <c r="I360" s="174">
        <v>179497950475.56705</v>
      </c>
      <c r="J360" s="186">
        <v>0.36903428094912749</v>
      </c>
      <c r="K360" s="189">
        <v>26330782693.10635</v>
      </c>
      <c r="L360" s="185">
        <v>61319808591.48233</v>
      </c>
      <c r="M360" s="185">
        <v>0</v>
      </c>
      <c r="N360" s="174">
        <v>267148541760.15573</v>
      </c>
      <c r="O360" s="119">
        <v>0.43158290589619436</v>
      </c>
      <c r="P360" s="119">
        <v>0.36319243339338553</v>
      </c>
      <c r="Q360" s="97">
        <v>14.965673651403959</v>
      </c>
      <c r="R360" s="184">
        <v>1571864600777.8362</v>
      </c>
      <c r="S360" s="199">
        <v>1632.6969823036429</v>
      </c>
      <c r="T360" s="191">
        <v>4.9087796726742558E-2</v>
      </c>
      <c r="U360" s="198">
        <v>2.0000000000000001E-4</v>
      </c>
    </row>
    <row r="361" spans="1:21" x14ac:dyDescent="0.2">
      <c r="A361">
        <f t="shared" si="5"/>
        <v>357</v>
      </c>
      <c r="B361" s="119">
        <v>0.48019425234263274</v>
      </c>
      <c r="C361" s="97">
        <v>17000</v>
      </c>
      <c r="D361" s="96">
        <v>0.77091864584742553</v>
      </c>
      <c r="E361" s="98">
        <v>0.7</v>
      </c>
      <c r="F361" s="119">
        <v>0</v>
      </c>
      <c r="G361" s="179">
        <v>0</v>
      </c>
      <c r="H361" s="97">
        <v>4359459.1090950584</v>
      </c>
      <c r="I361" s="174">
        <v>196733745245.24625</v>
      </c>
      <c r="J361" s="186">
        <v>0.47517995243510325</v>
      </c>
      <c r="K361" s="189">
        <v>26624636647.258236</v>
      </c>
      <c r="L361" s="185">
        <v>57786060800.871178</v>
      </c>
      <c r="M361" s="185">
        <v>0</v>
      </c>
      <c r="N361" s="174">
        <v>281144442693.37567</v>
      </c>
      <c r="O361" s="119">
        <v>0.49694306247087244</v>
      </c>
      <c r="P361" s="119">
        <v>0.45695527421408305</v>
      </c>
      <c r="Q361" s="97">
        <v>14.740788071355304</v>
      </c>
      <c r="R361" s="184">
        <v>2061245733002.4973</v>
      </c>
      <c r="S361" s="199">
        <v>2138.0825333337762</v>
      </c>
      <c r="T361" s="191">
        <v>5.0023136027399689E-2</v>
      </c>
      <c r="U361" s="198">
        <v>2.0000000000000001E-4</v>
      </c>
    </row>
    <row r="362" spans="1:21" x14ac:dyDescent="0.2">
      <c r="A362">
        <f t="shared" si="5"/>
        <v>358</v>
      </c>
      <c r="B362" s="119">
        <v>0.41742126446535799</v>
      </c>
      <c r="C362" s="97">
        <v>11393.672712201876</v>
      </c>
      <c r="D362" s="96">
        <v>1.3562398555420407</v>
      </c>
      <c r="E362" s="98">
        <v>0.68173714589649437</v>
      </c>
      <c r="F362" s="119">
        <v>0.50151484477358799</v>
      </c>
      <c r="G362" s="179">
        <v>1</v>
      </c>
      <c r="H362" s="97">
        <v>13482730.158887755</v>
      </c>
      <c r="I362" s="174">
        <v>321567285716.64966</v>
      </c>
      <c r="J362" s="186">
        <v>8.3064128572416851E-2</v>
      </c>
      <c r="K362" s="189">
        <v>5246232131.9014711</v>
      </c>
      <c r="L362" s="185">
        <v>0</v>
      </c>
      <c r="M362" s="185">
        <v>415414728275.32178</v>
      </c>
      <c r="N362" s="174">
        <v>742228246123.87292</v>
      </c>
      <c r="O362" s="119">
        <v>0.48373595435195349</v>
      </c>
      <c r="P362" s="119">
        <v>0.22621553790453525</v>
      </c>
      <c r="Q362" s="97">
        <v>19.148087099768794</v>
      </c>
      <c r="R362" s="184">
        <v>3349944670696.7705</v>
      </c>
      <c r="S362" s="199">
        <v>3475.7134972719327</v>
      </c>
      <c r="T362" s="191">
        <v>3.990269426846834E-2</v>
      </c>
      <c r="U362" s="198">
        <v>2.0000000000000001E-4</v>
      </c>
    </row>
    <row r="363" spans="1:21" x14ac:dyDescent="0.2">
      <c r="A363">
        <f t="shared" si="5"/>
        <v>359</v>
      </c>
      <c r="B363" s="119">
        <v>0.48066105863065117</v>
      </c>
      <c r="C363" s="97">
        <v>6037.1327371339485</v>
      </c>
      <c r="D363" s="96">
        <v>0.80332909361494709</v>
      </c>
      <c r="E363" s="98">
        <v>0.41684272518820514</v>
      </c>
      <c r="F363" s="119">
        <v>0.3676373055549077</v>
      </c>
      <c r="G363" s="179">
        <v>1</v>
      </c>
      <c r="H363" s="97">
        <v>7659212.4043670446</v>
      </c>
      <c r="I363" s="174">
        <v>281597842727.34595</v>
      </c>
      <c r="J363" s="186">
        <v>0.39715087613202626</v>
      </c>
      <c r="K363" s="189">
        <v>2038460631.20944</v>
      </c>
      <c r="L363" s="185">
        <v>0</v>
      </c>
      <c r="M363" s="185">
        <v>304468378582.83508</v>
      </c>
      <c r="N363" s="174">
        <v>588104681941.3905</v>
      </c>
      <c r="O363" s="119">
        <v>0.60433379249604702</v>
      </c>
      <c r="P363" s="119">
        <v>0.44082613042275565</v>
      </c>
      <c r="Q363" s="97">
        <v>17.174530006857744</v>
      </c>
      <c r="R363" s="184">
        <v>4822278769339.502</v>
      </c>
      <c r="S363" s="199">
        <v>5008.025890124637</v>
      </c>
      <c r="T363" s="191">
        <v>4.286382421798629E-2</v>
      </c>
      <c r="U363" s="198">
        <v>2.0000000000000001E-4</v>
      </c>
    </row>
    <row r="364" spans="1:21" x14ac:dyDescent="0.2">
      <c r="A364">
        <f t="shared" si="5"/>
        <v>360</v>
      </c>
      <c r="B364" s="119">
        <v>0.61277358902664403</v>
      </c>
      <c r="C364" s="97">
        <v>15914.707768813631</v>
      </c>
      <c r="D364" s="96">
        <v>0.97111012701750477</v>
      </c>
      <c r="E364" s="98">
        <v>0</v>
      </c>
      <c r="F364" s="119">
        <v>0.57392536357468149</v>
      </c>
      <c r="G364" s="179">
        <v>1</v>
      </c>
      <c r="H364" s="97">
        <v>10357148.146510113</v>
      </c>
      <c r="I364" s="174">
        <v>363416289831.90356</v>
      </c>
      <c r="J364" s="186">
        <v>0.32826174906560934</v>
      </c>
      <c r="K364" s="189">
        <v>2013392937.5957136</v>
      </c>
      <c r="L364" s="185">
        <v>0</v>
      </c>
      <c r="M364" s="185">
        <v>250921132687.40381</v>
      </c>
      <c r="N364" s="174">
        <v>616350815456.90308</v>
      </c>
      <c r="O364" s="119">
        <v>0.5192376890940541</v>
      </c>
      <c r="P364" s="119">
        <v>0.39750986393472743</v>
      </c>
      <c r="Q364" s="97">
        <v>16.980040506451381</v>
      </c>
      <c r="R364" s="184">
        <v>4380360784941.9072</v>
      </c>
      <c r="S364" s="199">
        <v>4546.0439168464882</v>
      </c>
      <c r="T364" s="191">
        <v>4.4942195799782599E-2</v>
      </c>
      <c r="U364" s="198">
        <v>2.0000000000000001E-4</v>
      </c>
    </row>
    <row r="365" spans="1:21" x14ac:dyDescent="0.2">
      <c r="A365">
        <f t="shared" si="5"/>
        <v>361</v>
      </c>
      <c r="B365" s="119">
        <v>0.61372214293672134</v>
      </c>
      <c r="C365" s="97">
        <v>11203.34577534135</v>
      </c>
      <c r="D365" s="96">
        <v>1.0281729209269195</v>
      </c>
      <c r="E365" s="98">
        <v>0</v>
      </c>
      <c r="F365" s="119">
        <v>0.49059291989507259</v>
      </c>
      <c r="G365" s="179">
        <v>1</v>
      </c>
      <c r="H365" s="97">
        <v>8224995.7426012475</v>
      </c>
      <c r="I365" s="174">
        <v>319899869762.94275</v>
      </c>
      <c r="J365" s="186">
        <v>0.52284910144680319</v>
      </c>
      <c r="K365" s="189">
        <v>8530464928.5141125</v>
      </c>
      <c r="L365" s="185">
        <v>0</v>
      </c>
      <c r="M365" s="185">
        <v>331872387044.68359</v>
      </c>
      <c r="N365" s="174">
        <v>660302721736.1405</v>
      </c>
      <c r="O365" s="119">
        <v>0.65539222367037631</v>
      </c>
      <c r="P365" s="119">
        <v>0.48134821773282876</v>
      </c>
      <c r="Q365" s="97">
        <v>16.408694398174429</v>
      </c>
      <c r="R365" s="184">
        <v>5603699646236.6152</v>
      </c>
      <c r="S365" s="199">
        <v>5816.5243475562011</v>
      </c>
      <c r="T365" s="191">
        <v>4.5176500770404873E-2</v>
      </c>
      <c r="U365" s="198">
        <v>2.0000000000000001E-4</v>
      </c>
    </row>
    <row r="366" spans="1:21" x14ac:dyDescent="0.2">
      <c r="A366">
        <f t="shared" si="5"/>
        <v>362</v>
      </c>
      <c r="B366" s="119">
        <v>0.61552358648414984</v>
      </c>
      <c r="C366" s="97">
        <v>11570.346906971747</v>
      </c>
      <c r="D366" s="96">
        <v>0.69832012251078324</v>
      </c>
      <c r="E366" s="98">
        <v>0.28851916994742755</v>
      </c>
      <c r="F366" s="119">
        <v>0.39851093546813615</v>
      </c>
      <c r="G366" s="179">
        <v>1</v>
      </c>
      <c r="H366" s="97">
        <v>5481461.9684962137</v>
      </c>
      <c r="I366" s="174">
        <v>246275763367.06308</v>
      </c>
      <c r="J366" s="186">
        <v>0.51549377598614776</v>
      </c>
      <c r="K366" s="189">
        <v>7951995419.6697493</v>
      </c>
      <c r="L366" s="185">
        <v>0</v>
      </c>
      <c r="M366" s="185">
        <v>178659388382.33368</v>
      </c>
      <c r="N366" s="174">
        <v>432887147169.06647</v>
      </c>
      <c r="O366" s="119">
        <v>0.62344455284190203</v>
      </c>
      <c r="P366" s="119">
        <v>0.42932661363959951</v>
      </c>
      <c r="Q366" s="97">
        <v>15.607050807865827</v>
      </c>
      <c r="R366" s="184">
        <v>3163473053888.2036</v>
      </c>
      <c r="S366" s="199">
        <v>3285.6973684150194</v>
      </c>
      <c r="T366" s="191">
        <v>4.6656029310274079E-2</v>
      </c>
      <c r="U366" s="198">
        <v>2.0000000000000001E-4</v>
      </c>
    </row>
    <row r="367" spans="1:21" x14ac:dyDescent="0.2">
      <c r="A367">
        <f t="shared" si="5"/>
        <v>363</v>
      </c>
      <c r="B367" s="119">
        <v>0.38988002521470611</v>
      </c>
      <c r="C367" s="97">
        <v>10717.581526541508</v>
      </c>
      <c r="D367" s="96">
        <v>1.0117258873522825</v>
      </c>
      <c r="E367" s="98">
        <v>0</v>
      </c>
      <c r="F367" s="119">
        <v>0</v>
      </c>
      <c r="G367" s="179">
        <v>0</v>
      </c>
      <c r="H367" s="97">
        <v>7943274.1217241501</v>
      </c>
      <c r="I367" s="174">
        <v>293331683495.1745</v>
      </c>
      <c r="J367" s="186">
        <v>0.38988002521470611</v>
      </c>
      <c r="K367" s="189">
        <v>9162952083.0803452</v>
      </c>
      <c r="L367" s="185">
        <v>0</v>
      </c>
      <c r="M367" s="185">
        <v>0</v>
      </c>
      <c r="N367" s="174">
        <v>302494635578.25482</v>
      </c>
      <c r="O367" s="119">
        <v>0.37807005713919517</v>
      </c>
      <c r="P367" s="119">
        <v>0.28998830115673829</v>
      </c>
      <c r="Q367" s="97">
        <v>12.856429820622216</v>
      </c>
      <c r="R367" s="184">
        <v>1234545710137.3594</v>
      </c>
      <c r="S367" s="199">
        <v>1281.2516579210453</v>
      </c>
      <c r="T367" s="191">
        <v>5.6790504788774107E-2</v>
      </c>
      <c r="U367" s="198">
        <v>2.0000000000000001E-4</v>
      </c>
    </row>
    <row r="368" spans="1:21" x14ac:dyDescent="0.2">
      <c r="A368">
        <f t="shared" si="5"/>
        <v>364</v>
      </c>
      <c r="B368" s="119">
        <v>0.46857114356106888</v>
      </c>
      <c r="C368" s="97">
        <v>4955.7599075547996</v>
      </c>
      <c r="D368" s="96">
        <v>0.46175657125468134</v>
      </c>
      <c r="E368" s="98">
        <v>0.49343250354987056</v>
      </c>
      <c r="F368" s="119">
        <v>0</v>
      </c>
      <c r="G368" s="179">
        <v>0</v>
      </c>
      <c r="H368" s="97">
        <v>5950699.5965609578</v>
      </c>
      <c r="I368" s="174">
        <v>270571454422.10782</v>
      </c>
      <c r="J368" s="186">
        <v>0.46857114356106888</v>
      </c>
      <c r="K368" s="189">
        <v>44302473133.556694</v>
      </c>
      <c r="L368" s="185">
        <v>85938426324.07196</v>
      </c>
      <c r="M368" s="185">
        <v>0</v>
      </c>
      <c r="N368" s="174">
        <v>400812353879.73651</v>
      </c>
      <c r="O368" s="119">
        <v>0.48784104327152483</v>
      </c>
      <c r="P368" s="119">
        <v>0.40819725770571308</v>
      </c>
      <c r="Q368" s="97">
        <v>14.734411055995892</v>
      </c>
      <c r="R368" s="184">
        <v>2711265285685.8359</v>
      </c>
      <c r="S368" s="199">
        <v>2815.5213592318569</v>
      </c>
      <c r="T368" s="191">
        <v>4.8089161206561717E-2</v>
      </c>
      <c r="U368" s="198">
        <v>2.0000000000000001E-4</v>
      </c>
    </row>
    <row r="369" spans="1:21" x14ac:dyDescent="0.2">
      <c r="A369">
        <f t="shared" si="5"/>
        <v>365</v>
      </c>
      <c r="B369" s="119">
        <v>0.41827397767031349</v>
      </c>
      <c r="C369" s="97">
        <v>8076.5124522985716</v>
      </c>
      <c r="D369" s="96">
        <v>1.0069434242108846</v>
      </c>
      <c r="E369" s="98">
        <v>0</v>
      </c>
      <c r="F369" s="119">
        <v>0</v>
      </c>
      <c r="G369" s="179">
        <v>0</v>
      </c>
      <c r="H369" s="97">
        <v>13907216.273028845</v>
      </c>
      <c r="I369" s="174">
        <v>323700741062.40436</v>
      </c>
      <c r="J369" s="186">
        <v>0.15731976237373568</v>
      </c>
      <c r="K369" s="189">
        <v>14144904685.630005</v>
      </c>
      <c r="L369" s="185">
        <v>0</v>
      </c>
      <c r="M369" s="185">
        <v>0</v>
      </c>
      <c r="N369" s="174">
        <v>337845645748.03436</v>
      </c>
      <c r="O369" s="119">
        <v>0.1507331063906005</v>
      </c>
      <c r="P369" s="119">
        <v>5.1863245220150497E-2</v>
      </c>
      <c r="Q369" s="97">
        <v>11.71472214902168</v>
      </c>
      <c r="R369" s="184">
        <v>192697874709.92883</v>
      </c>
      <c r="S369" s="199">
        <v>200.07086344802062</v>
      </c>
      <c r="T369" s="191">
        <v>6.2810817369602492E-2</v>
      </c>
      <c r="U369" s="198">
        <v>2.0000000000000001E-4</v>
      </c>
    </row>
    <row r="370" spans="1:21" x14ac:dyDescent="0.2">
      <c r="A370">
        <f t="shared" si="5"/>
        <v>366</v>
      </c>
      <c r="B370" s="119">
        <v>0.38356996226208701</v>
      </c>
      <c r="C370" s="97">
        <v>9005.0670339622429</v>
      </c>
      <c r="D370" s="96">
        <v>0.7151693305511474</v>
      </c>
      <c r="E370" s="98">
        <v>0.18259991386127172</v>
      </c>
      <c r="F370" s="119">
        <v>0</v>
      </c>
      <c r="G370" s="179">
        <v>0</v>
      </c>
      <c r="H370" s="97">
        <v>7956998.0698241238</v>
      </c>
      <c r="I370" s="174">
        <v>339616267059.02692</v>
      </c>
      <c r="J370" s="186">
        <v>0.38356996226208695</v>
      </c>
      <c r="K370" s="189">
        <v>11088180933.251591</v>
      </c>
      <c r="L370" s="185">
        <v>31372790821.638496</v>
      </c>
      <c r="M370" s="185">
        <v>0</v>
      </c>
      <c r="N370" s="174">
        <v>382077238813.91699</v>
      </c>
      <c r="O370" s="119">
        <v>0.40663199901420954</v>
      </c>
      <c r="P370" s="119">
        <v>0.27814022716322445</v>
      </c>
      <c r="Q370" s="97">
        <v>13.712743703490277</v>
      </c>
      <c r="R370" s="184">
        <v>1610765470085.75</v>
      </c>
      <c r="S370" s="199">
        <v>1672.1967670948736</v>
      </c>
      <c r="T370" s="191">
        <v>5.1269240060367739E-2</v>
      </c>
      <c r="U370" s="198">
        <v>2.0000000000000001E-4</v>
      </c>
    </row>
    <row r="371" spans="1:21" x14ac:dyDescent="0.2">
      <c r="A371">
        <f t="shared" si="5"/>
        <v>367</v>
      </c>
      <c r="B371" s="119">
        <v>0.36754628301754216</v>
      </c>
      <c r="C371" s="97">
        <v>12623.290290868734</v>
      </c>
      <c r="D371" s="96">
        <v>0.49269685181917366</v>
      </c>
      <c r="E371" s="98">
        <v>0</v>
      </c>
      <c r="F371" s="119">
        <v>0.48093607857472376</v>
      </c>
      <c r="G371" s="179">
        <v>1</v>
      </c>
      <c r="H371" s="97">
        <v>3276116.242337021</v>
      </c>
      <c r="I371" s="174">
        <v>175903098417.35757</v>
      </c>
      <c r="J371" s="186">
        <v>0.36754628301754222</v>
      </c>
      <c r="K371" s="189">
        <v>6300066131.4991426</v>
      </c>
      <c r="L371" s="185">
        <v>0</v>
      </c>
      <c r="M371" s="185">
        <v>109021373085.32593</v>
      </c>
      <c r="N371" s="174">
        <v>291224537634.18262</v>
      </c>
      <c r="O371" s="119">
        <v>0.52148637507186368</v>
      </c>
      <c r="P371" s="119">
        <v>0.37411550273838706</v>
      </c>
      <c r="Q371" s="97">
        <v>16.051748413984573</v>
      </c>
      <c r="R371" s="184">
        <v>1921017884235.0015</v>
      </c>
      <c r="S371" s="199">
        <v>1995.1229986268575</v>
      </c>
      <c r="T371" s="191">
        <v>4.5492971115688778E-2</v>
      </c>
      <c r="U371" s="198">
        <v>2.0000000000000001E-4</v>
      </c>
    </row>
    <row r="372" spans="1:21" x14ac:dyDescent="0.2">
      <c r="A372">
        <f t="shared" si="5"/>
        <v>368</v>
      </c>
      <c r="B372" s="119">
        <v>0.57922618306253726</v>
      </c>
      <c r="C372" s="97">
        <v>14913.877122540198</v>
      </c>
      <c r="D372" s="96">
        <v>0.33561213190274164</v>
      </c>
      <c r="E372" s="98">
        <v>0</v>
      </c>
      <c r="F372" s="119">
        <v>0</v>
      </c>
      <c r="G372" s="179">
        <v>0</v>
      </c>
      <c r="H372" s="97">
        <v>2317426.948984839</v>
      </c>
      <c r="I372" s="174">
        <v>124254381115.72496</v>
      </c>
      <c r="J372" s="186">
        <v>0.50955620760890386</v>
      </c>
      <c r="K372" s="189">
        <v>3399720649.9787211</v>
      </c>
      <c r="L372" s="185">
        <v>0</v>
      </c>
      <c r="M372" s="185">
        <v>0</v>
      </c>
      <c r="N372" s="174">
        <v>127654101765.70367</v>
      </c>
      <c r="O372" s="119">
        <v>0.49598556054491538</v>
      </c>
      <c r="P372" s="119">
        <v>0.38580413897056981</v>
      </c>
      <c r="Q372" s="97">
        <v>12.925727058613941</v>
      </c>
      <c r="R372" s="184">
        <v>731482693216.1781</v>
      </c>
      <c r="S372" s="199">
        <v>759.66490339124312</v>
      </c>
      <c r="T372" s="191">
        <v>5.283798602359701E-2</v>
      </c>
      <c r="U372" s="198">
        <v>2.0000000000000001E-4</v>
      </c>
    </row>
    <row r="373" spans="1:21" x14ac:dyDescent="0.2">
      <c r="A373">
        <f t="shared" si="5"/>
        <v>369</v>
      </c>
      <c r="B373" s="119">
        <v>0.46671586419614269</v>
      </c>
      <c r="C373" s="97">
        <v>8701.8727238861393</v>
      </c>
      <c r="D373" s="96">
        <v>0.82284749400018409</v>
      </c>
      <c r="E373" s="98">
        <v>8.0674943028255286E-2</v>
      </c>
      <c r="F373" s="119">
        <v>0.52526393529823134</v>
      </c>
      <c r="G373" s="179">
        <v>1</v>
      </c>
      <c r="H373" s="97">
        <v>15523899.697239384</v>
      </c>
      <c r="I373" s="174">
        <v>347869798690.85736</v>
      </c>
      <c r="J373" s="186">
        <v>0.18328912021885702</v>
      </c>
      <c r="K373" s="189">
        <v>6755455283.9742393</v>
      </c>
      <c r="L373" s="185">
        <v>0</v>
      </c>
      <c r="M373" s="185">
        <v>427420091271.95685</v>
      </c>
      <c r="N373" s="174">
        <v>782045345246.78845</v>
      </c>
      <c r="O373" s="119">
        <v>0.51876380933166821</v>
      </c>
      <c r="P373" s="119">
        <v>0.3573000714928129</v>
      </c>
      <c r="Q373" s="97">
        <v>18.550749720971179</v>
      </c>
      <c r="R373" s="184">
        <v>5448836319627.3223</v>
      </c>
      <c r="S373" s="199">
        <v>5655.1381181987063</v>
      </c>
      <c r="T373" s="191">
        <v>4.0734537517234347E-2</v>
      </c>
      <c r="U373" s="198">
        <v>2.0000000000000001E-4</v>
      </c>
    </row>
    <row r="374" spans="1:21" x14ac:dyDescent="0.2">
      <c r="A374">
        <f t="shared" si="5"/>
        <v>370</v>
      </c>
      <c r="B374" s="119">
        <v>0.49290911788504338</v>
      </c>
      <c r="C374" s="97">
        <v>4000</v>
      </c>
      <c r="D374" s="96">
        <v>0.61231002452445837</v>
      </c>
      <c r="E374" s="98">
        <v>5.7665500625415117E-2</v>
      </c>
      <c r="F374" s="119">
        <v>0.47652861717952089</v>
      </c>
      <c r="G374" s="179">
        <v>1</v>
      </c>
      <c r="H374" s="97">
        <v>9910032.3805216309</v>
      </c>
      <c r="I374" s="174">
        <v>355380469318.80487</v>
      </c>
      <c r="J374" s="186">
        <v>0.49290911788504332</v>
      </c>
      <c r="K374" s="189">
        <v>4726891598.1897192</v>
      </c>
      <c r="L374" s="185">
        <v>0</v>
      </c>
      <c r="M374" s="185">
        <v>372334732570.11823</v>
      </c>
      <c r="N374" s="174">
        <v>732442093487.11279</v>
      </c>
      <c r="O374" s="119">
        <v>0.64583680253751341</v>
      </c>
      <c r="P374" s="119">
        <v>0.36192629153744205</v>
      </c>
      <c r="Q374" s="97">
        <v>15.950829848350642</v>
      </c>
      <c r="R374" s="184">
        <v>4657957854694.8018</v>
      </c>
      <c r="S374" s="199">
        <v>4834.9361965001162</v>
      </c>
      <c r="T374" s="191">
        <v>4.5290041305770717E-2</v>
      </c>
      <c r="U374" s="198">
        <v>2.0000000000000001E-4</v>
      </c>
    </row>
    <row r="375" spans="1:21" x14ac:dyDescent="0.2">
      <c r="A375">
        <f t="shared" si="5"/>
        <v>371</v>
      </c>
      <c r="B375" s="119">
        <v>0.52160466713796239</v>
      </c>
      <c r="C375" s="97">
        <v>4171.8849497526398</v>
      </c>
      <c r="D375" s="96">
        <v>0.50072168045260368</v>
      </c>
      <c r="E375" s="98">
        <v>0.34308268360794947</v>
      </c>
      <c r="F375" s="119">
        <v>0</v>
      </c>
      <c r="G375" s="179">
        <v>0</v>
      </c>
      <c r="H375" s="97">
        <v>6720721.3018288333</v>
      </c>
      <c r="I375" s="174">
        <v>220137152860.76581</v>
      </c>
      <c r="J375" s="186">
        <v>0.40928906582866043</v>
      </c>
      <c r="K375" s="189">
        <v>17711524269.403919</v>
      </c>
      <c r="L375" s="185">
        <v>42606417796.520592</v>
      </c>
      <c r="M375" s="185">
        <v>0</v>
      </c>
      <c r="N375" s="174">
        <v>280455094926.69031</v>
      </c>
      <c r="O375" s="119">
        <v>0.44279767468029668</v>
      </c>
      <c r="P375" s="119">
        <v>0.32562440286907862</v>
      </c>
      <c r="Q375" s="97">
        <v>14.285393703258125</v>
      </c>
      <c r="R375" s="184">
        <v>1477460981686.4646</v>
      </c>
      <c r="S375" s="199">
        <v>1532.9162276457128</v>
      </c>
      <c r="T375" s="191">
        <v>4.9013199039228232E-2</v>
      </c>
      <c r="U375" s="198">
        <v>2.0000000000000001E-4</v>
      </c>
    </row>
    <row r="376" spans="1:21" x14ac:dyDescent="0.2">
      <c r="A376">
        <f t="shared" si="5"/>
        <v>372</v>
      </c>
      <c r="B376" s="119">
        <v>0.4283343106102066</v>
      </c>
      <c r="C376" s="97">
        <v>8765.9471142985694</v>
      </c>
      <c r="D376" s="96">
        <v>1.1306967202756961</v>
      </c>
      <c r="E376" s="98">
        <v>0.47611239241622488</v>
      </c>
      <c r="F376" s="119">
        <v>0</v>
      </c>
      <c r="G376" s="179">
        <v>0</v>
      </c>
      <c r="H376" s="97">
        <v>14067717.503420869</v>
      </c>
      <c r="I376" s="174">
        <v>352578941295.89185</v>
      </c>
      <c r="J376" s="186">
        <v>0.28154055487698859</v>
      </c>
      <c r="K376" s="189">
        <v>40683109050.305832</v>
      </c>
      <c r="L376" s="185">
        <v>135465425292.26495</v>
      </c>
      <c r="M376" s="185">
        <v>0</v>
      </c>
      <c r="N376" s="174">
        <v>528727475638.46265</v>
      </c>
      <c r="O376" s="119">
        <v>0.39271197463961299</v>
      </c>
      <c r="P376" s="119">
        <v>0.25063587778885954</v>
      </c>
      <c r="Q376" s="97">
        <v>15.358822243444848</v>
      </c>
      <c r="R376" s="184">
        <v>2178842459199.6592</v>
      </c>
      <c r="S376" s="199">
        <v>2262.6759069692857</v>
      </c>
      <c r="T376" s="191">
        <v>4.7685169155595959E-2</v>
      </c>
      <c r="U376" s="198">
        <v>2.0000000000000001E-4</v>
      </c>
    </row>
    <row r="377" spans="1:21" x14ac:dyDescent="0.2">
      <c r="A377">
        <f t="shared" si="5"/>
        <v>373</v>
      </c>
      <c r="B377" s="119">
        <v>0.63596396327633986</v>
      </c>
      <c r="C377" s="97">
        <v>15233.451470184717</v>
      </c>
      <c r="D377" s="96">
        <v>0.58912232447477275</v>
      </c>
      <c r="E377" s="98">
        <v>0</v>
      </c>
      <c r="F377" s="119">
        <v>0</v>
      </c>
      <c r="G377" s="179">
        <v>0</v>
      </c>
      <c r="H377" s="97">
        <v>3753600.1862390302</v>
      </c>
      <c r="I377" s="174">
        <v>189081809112.83307</v>
      </c>
      <c r="J377" s="186">
        <v>0.49244714510417464</v>
      </c>
      <c r="K377" s="189">
        <v>3085183575.0622864</v>
      </c>
      <c r="L377" s="185">
        <v>0</v>
      </c>
      <c r="M377" s="185">
        <v>0</v>
      </c>
      <c r="N377" s="174">
        <v>192166992687.89536</v>
      </c>
      <c r="O377" s="119">
        <v>0.48454105351991783</v>
      </c>
      <c r="P377" s="119">
        <v>0.37391529349259262</v>
      </c>
      <c r="Q377" s="97">
        <v>12.957415681253568</v>
      </c>
      <c r="R377" s="184">
        <v>1035021700912.8575</v>
      </c>
      <c r="S377" s="199">
        <v>1071.7173013097017</v>
      </c>
      <c r="T377" s="191">
        <v>5.4699669675755139E-2</v>
      </c>
      <c r="U377" s="198">
        <v>2.0000000000000001E-4</v>
      </c>
    </row>
    <row r="378" spans="1:21" x14ac:dyDescent="0.2">
      <c r="A378">
        <f t="shared" si="5"/>
        <v>374</v>
      </c>
      <c r="B378" s="119">
        <v>0.49980725173414642</v>
      </c>
      <c r="C378" s="97">
        <v>10519.605735404064</v>
      </c>
      <c r="D378" s="96">
        <v>0.81067350291623164</v>
      </c>
      <c r="E378" s="98">
        <v>0</v>
      </c>
      <c r="F378" s="119">
        <v>0.57925619261795913</v>
      </c>
      <c r="G378" s="179">
        <v>1</v>
      </c>
      <c r="H378" s="97">
        <v>6622416.5192802027</v>
      </c>
      <c r="I378" s="174">
        <v>260194255119.15302</v>
      </c>
      <c r="J378" s="186">
        <v>0.387785782644129</v>
      </c>
      <c r="K378" s="189">
        <v>8198212464.2141466</v>
      </c>
      <c r="L378" s="185">
        <v>0</v>
      </c>
      <c r="M378" s="185">
        <v>343144364764.96497</v>
      </c>
      <c r="N378" s="174">
        <v>611536832348.33203</v>
      </c>
      <c r="O378" s="119">
        <v>0.61388800283908662</v>
      </c>
      <c r="P378" s="119">
        <v>0.33544761909869314</v>
      </c>
      <c r="Q378" s="97">
        <v>16.849763318860912</v>
      </c>
      <c r="R378" s="184">
        <v>3719311950698.1685</v>
      </c>
      <c r="S378" s="199">
        <v>3862.6958720264311</v>
      </c>
      <c r="T378" s="191">
        <v>4.3645974295485376E-2</v>
      </c>
      <c r="U378" s="198">
        <v>2.0000000000000001E-4</v>
      </c>
    </row>
    <row r="379" spans="1:21" x14ac:dyDescent="0.2">
      <c r="A379">
        <f t="shared" si="5"/>
        <v>375</v>
      </c>
      <c r="B379" s="119">
        <v>0.49505921817348997</v>
      </c>
      <c r="C379" s="97">
        <v>15663.26723037983</v>
      </c>
      <c r="D379" s="96">
        <v>0.95406781273814323</v>
      </c>
      <c r="E379" s="98">
        <v>0.30443731405885316</v>
      </c>
      <c r="F379" s="119">
        <v>0.52982579015079301</v>
      </c>
      <c r="G379" s="179">
        <v>1</v>
      </c>
      <c r="H379" s="97">
        <v>6978975.3832787089</v>
      </c>
      <c r="I379" s="174">
        <v>287984428371.55823</v>
      </c>
      <c r="J379" s="186">
        <v>0.47082585913100128</v>
      </c>
      <c r="K379" s="189">
        <v>5769594534.8005505</v>
      </c>
      <c r="L379" s="185">
        <v>0</v>
      </c>
      <c r="M379" s="185">
        <v>361208529787.6427</v>
      </c>
      <c r="N379" s="174">
        <v>654962552694.00146</v>
      </c>
      <c r="O379" s="119">
        <v>0.64821620409931535</v>
      </c>
      <c r="P379" s="119">
        <v>0.46145841664596204</v>
      </c>
      <c r="Q379" s="97">
        <v>16.870751653757281</v>
      </c>
      <c r="R379" s="184">
        <v>5441295162597.9629</v>
      </c>
      <c r="S379" s="199">
        <v>5653.313612194821</v>
      </c>
      <c r="T379" s="191">
        <v>4.3992877937892659E-2</v>
      </c>
      <c r="U379" s="198">
        <v>2.0000000000000001E-4</v>
      </c>
    </row>
    <row r="380" spans="1:21" x14ac:dyDescent="0.2">
      <c r="A380">
        <f t="shared" si="5"/>
        <v>376</v>
      </c>
      <c r="B380" s="119">
        <v>0.44853019215125162</v>
      </c>
      <c r="C380" s="97">
        <v>13356.898224590592</v>
      </c>
      <c r="D380" s="96">
        <v>0.2</v>
      </c>
      <c r="E380" s="98">
        <v>0.7</v>
      </c>
      <c r="F380" s="119">
        <v>0.43164237789698268</v>
      </c>
      <c r="G380" s="179">
        <v>1</v>
      </c>
      <c r="H380" s="97">
        <v>1565035.4478289511</v>
      </c>
      <c r="I380" s="174">
        <v>86856985851.145447</v>
      </c>
      <c r="J380" s="186">
        <v>0.44853019215125167</v>
      </c>
      <c r="K380" s="189">
        <v>1289914312.3153174</v>
      </c>
      <c r="L380" s="185">
        <v>0</v>
      </c>
      <c r="M380" s="185">
        <v>81827407738.5177</v>
      </c>
      <c r="N380" s="174">
        <v>169974307901.97845</v>
      </c>
      <c r="O380" s="119">
        <v>0.61432758887610428</v>
      </c>
      <c r="P380" s="119">
        <v>0.39461741134235917</v>
      </c>
      <c r="Q380" s="97">
        <v>16.429305128053844</v>
      </c>
      <c r="R380" s="184">
        <v>1252931154069.4768</v>
      </c>
      <c r="S380" s="199">
        <v>1300.383213599529</v>
      </c>
      <c r="T380" s="191">
        <v>4.3046096883204703E-2</v>
      </c>
      <c r="U380" s="198">
        <v>2.0000000000000001E-4</v>
      </c>
    </row>
    <row r="381" spans="1:21" x14ac:dyDescent="0.2">
      <c r="A381">
        <f t="shared" si="5"/>
        <v>377</v>
      </c>
      <c r="B381" s="119">
        <v>0.51635117771201233</v>
      </c>
      <c r="C381" s="97">
        <v>4317.7597836514742</v>
      </c>
      <c r="D381" s="96">
        <v>0.47674743232834427</v>
      </c>
      <c r="E381" s="98">
        <v>0.6296175815339129</v>
      </c>
      <c r="F381" s="119">
        <v>0</v>
      </c>
      <c r="G381" s="179">
        <v>0</v>
      </c>
      <c r="H381" s="97">
        <v>5604310.43035655</v>
      </c>
      <c r="I381" s="174">
        <v>249745179057.76123</v>
      </c>
      <c r="J381" s="186">
        <v>0.51635117771201233</v>
      </c>
      <c r="K381" s="189">
        <v>27595995823.928619</v>
      </c>
      <c r="L381" s="185">
        <v>56154075015.002022</v>
      </c>
      <c r="M381" s="185">
        <v>0</v>
      </c>
      <c r="N381" s="174">
        <v>333495249896.69189</v>
      </c>
      <c r="O381" s="119">
        <v>0.52138516935469792</v>
      </c>
      <c r="P381" s="119">
        <v>0.40261426999907968</v>
      </c>
      <c r="Q381" s="97">
        <v>14.249457034758716</v>
      </c>
      <c r="R381" s="184">
        <v>2180349885977.2566</v>
      </c>
      <c r="S381" s="199">
        <v>2263.7167015483355</v>
      </c>
      <c r="T381" s="191">
        <v>4.896457845969418E-2</v>
      </c>
      <c r="U381" s="198">
        <v>2.0000000000000001E-4</v>
      </c>
    </row>
    <row r="382" spans="1:21" x14ac:dyDescent="0.2">
      <c r="A382">
        <f t="shared" si="5"/>
        <v>378</v>
      </c>
      <c r="B382" s="119">
        <v>0.5243671854765124</v>
      </c>
      <c r="C382" s="97">
        <v>13832.251322831806</v>
      </c>
      <c r="D382" s="96">
        <v>0.98499942078236713</v>
      </c>
      <c r="E382" s="98">
        <v>0</v>
      </c>
      <c r="F382" s="119">
        <v>0.55122036755957704</v>
      </c>
      <c r="G382" s="179">
        <v>1</v>
      </c>
      <c r="H382" s="97">
        <v>6414145.5566259734</v>
      </c>
      <c r="I382" s="174">
        <v>276425603146.61456</v>
      </c>
      <c r="J382" s="186">
        <v>0.50481312737108175</v>
      </c>
      <c r="K382" s="189">
        <v>11241885519.78743</v>
      </c>
      <c r="L382" s="185">
        <v>0</v>
      </c>
      <c r="M382" s="185">
        <v>243596675245.93668</v>
      </c>
      <c r="N382" s="174">
        <v>531264163912.33868</v>
      </c>
      <c r="O382" s="119">
        <v>0.62948084234382973</v>
      </c>
      <c r="P382" s="119">
        <v>0.44381776774348919</v>
      </c>
      <c r="Q382" s="97">
        <v>16.122076804771826</v>
      </c>
      <c r="R382" s="184">
        <v>4079257133269.8047</v>
      </c>
      <c r="S382" s="199">
        <v>4233.7665898303758</v>
      </c>
      <c r="T382" s="191">
        <v>4.6098364365500931E-2</v>
      </c>
      <c r="U382" s="198">
        <v>2.0000000000000001E-4</v>
      </c>
    </row>
    <row r="383" spans="1:21" x14ac:dyDescent="0.2">
      <c r="A383">
        <f t="shared" si="5"/>
        <v>379</v>
      </c>
      <c r="B383" s="119">
        <v>0.53539327332518394</v>
      </c>
      <c r="C383" s="97">
        <v>14033.60163370517</v>
      </c>
      <c r="D383" s="96">
        <v>0.2</v>
      </c>
      <c r="E383" s="98">
        <v>0.6468970303769821</v>
      </c>
      <c r="F383" s="119">
        <v>0</v>
      </c>
      <c r="G383" s="179">
        <v>0</v>
      </c>
      <c r="H383" s="97">
        <v>5356920.8168046437</v>
      </c>
      <c r="I383" s="174">
        <v>219626162932.0231</v>
      </c>
      <c r="J383" s="186">
        <v>0.45811040529636171</v>
      </c>
      <c r="K383" s="189">
        <v>49729098254.518547</v>
      </c>
      <c r="L383" s="185">
        <v>102944917471.87274</v>
      </c>
      <c r="M383" s="185">
        <v>0</v>
      </c>
      <c r="N383" s="174">
        <v>372300178658.41443</v>
      </c>
      <c r="O383" s="119">
        <v>0.49145548398956362</v>
      </c>
      <c r="P383" s="119">
        <v>0.40254673405629138</v>
      </c>
      <c r="Q383" s="97">
        <v>14.623900889155257</v>
      </c>
      <c r="R383" s="184">
        <v>2461414977048.7163</v>
      </c>
      <c r="S383" s="199">
        <v>2557.2878270609722</v>
      </c>
      <c r="T383" s="191">
        <v>4.8506909935524506E-2</v>
      </c>
      <c r="U383" s="198">
        <v>2.0000000000000001E-4</v>
      </c>
    </row>
    <row r="384" spans="1:21" x14ac:dyDescent="0.2">
      <c r="A384">
        <f t="shared" si="5"/>
        <v>380</v>
      </c>
      <c r="B384" s="119">
        <v>0.46973831102169528</v>
      </c>
      <c r="C384" s="97">
        <v>7140.0079261321034</v>
      </c>
      <c r="D384" s="96">
        <v>1.0347142582455613</v>
      </c>
      <c r="E384" s="98">
        <v>0.22564252653954425</v>
      </c>
      <c r="F384" s="119">
        <v>0</v>
      </c>
      <c r="G384" s="179">
        <v>0</v>
      </c>
      <c r="H384" s="97">
        <v>10956103.889137276</v>
      </c>
      <c r="I384" s="174">
        <v>399400065706.78076</v>
      </c>
      <c r="J384" s="186">
        <v>0.46839612358780081</v>
      </c>
      <c r="K384" s="189">
        <v>22153675177.33247</v>
      </c>
      <c r="L384" s="185">
        <v>46131168131.690079</v>
      </c>
      <c r="M384" s="185">
        <v>0</v>
      </c>
      <c r="N384" s="174">
        <v>467684909015.80328</v>
      </c>
      <c r="O384" s="119">
        <v>0.47891726400680729</v>
      </c>
      <c r="P384" s="119">
        <v>0.38495713464415449</v>
      </c>
      <c r="Q384" s="97">
        <v>13.799661689889779</v>
      </c>
      <c r="R384" s="184">
        <v>2727121128427.8428</v>
      </c>
      <c r="S384" s="199">
        <v>2830.2796513238081</v>
      </c>
      <c r="T384" s="191">
        <v>5.2122285464050386E-2</v>
      </c>
      <c r="U384" s="198">
        <v>2.0000000000000001E-4</v>
      </c>
    </row>
    <row r="385" spans="1:21" x14ac:dyDescent="0.2">
      <c r="A385">
        <f t="shared" si="5"/>
        <v>381</v>
      </c>
      <c r="B385" s="119">
        <v>0.49081920387405398</v>
      </c>
      <c r="C385" s="97">
        <v>14529.995182031278</v>
      </c>
      <c r="D385" s="96">
        <v>1.06549024710736</v>
      </c>
      <c r="E385" s="98">
        <v>0.46230911888774495</v>
      </c>
      <c r="F385" s="119">
        <v>0</v>
      </c>
      <c r="G385" s="179">
        <v>0</v>
      </c>
      <c r="H385" s="97">
        <v>9966102.6957464069</v>
      </c>
      <c r="I385" s="174">
        <v>265127016246.11392</v>
      </c>
      <c r="J385" s="186">
        <v>0.2132567389240827</v>
      </c>
      <c r="K385" s="189">
        <v>8827279743.1190052</v>
      </c>
      <c r="L385" s="185">
        <v>35743340402.522102</v>
      </c>
      <c r="M385" s="185">
        <v>0</v>
      </c>
      <c r="N385" s="174">
        <v>309697636391.75507</v>
      </c>
      <c r="O385" s="119">
        <v>0.27489649646419695</v>
      </c>
      <c r="P385" s="119">
        <v>0.1689751639476462</v>
      </c>
      <c r="Q385" s="97">
        <v>14.726946849113718</v>
      </c>
      <c r="R385" s="184">
        <v>754351697658.74243</v>
      </c>
      <c r="S385" s="199">
        <v>782.84326741268762</v>
      </c>
      <c r="T385" s="191">
        <v>4.9307833267788211E-2</v>
      </c>
      <c r="U385" s="198">
        <v>2.0000000000000001E-4</v>
      </c>
    </row>
    <row r="386" spans="1:21" x14ac:dyDescent="0.2">
      <c r="A386">
        <f t="shared" si="5"/>
        <v>382</v>
      </c>
      <c r="B386" s="119">
        <v>0.58645874411504983</v>
      </c>
      <c r="C386" s="97">
        <v>10535.809465126265</v>
      </c>
      <c r="D386" s="96">
        <v>0.35742941695943292</v>
      </c>
      <c r="E386" s="98">
        <v>0.53965834646624034</v>
      </c>
      <c r="F386" s="119">
        <v>0</v>
      </c>
      <c r="G386" s="179">
        <v>0</v>
      </c>
      <c r="H386" s="97">
        <v>3042540.3514726409</v>
      </c>
      <c r="I386" s="174">
        <v>163182511757.87531</v>
      </c>
      <c r="J386" s="186">
        <v>0.51639607436032731</v>
      </c>
      <c r="K386" s="189">
        <v>23038044749.561771</v>
      </c>
      <c r="L386" s="185">
        <v>46591486469.242737</v>
      </c>
      <c r="M386" s="185">
        <v>0</v>
      </c>
      <c r="N386" s="174">
        <v>232812042976.67981</v>
      </c>
      <c r="O386" s="119">
        <v>0.52205202143942908</v>
      </c>
      <c r="P386" s="119">
        <v>0.44139569815441432</v>
      </c>
      <c r="Q386" s="97">
        <v>14.105686780714182</v>
      </c>
      <c r="R386" s="184">
        <v>1628802374581.1528</v>
      </c>
      <c r="S386" s="199">
        <v>1691.1446286177943</v>
      </c>
      <c r="T386" s="191">
        <v>4.9832826420352382E-2</v>
      </c>
      <c r="U386" s="198">
        <v>2.0000000000000001E-4</v>
      </c>
    </row>
    <row r="387" spans="1:21" x14ac:dyDescent="0.2">
      <c r="A387">
        <f t="shared" si="5"/>
        <v>383</v>
      </c>
      <c r="B387" s="119">
        <v>0.25844027128578617</v>
      </c>
      <c r="C387" s="97">
        <v>4000</v>
      </c>
      <c r="D387" s="96">
        <v>0.7301878843343742</v>
      </c>
      <c r="E387" s="98">
        <v>3.9028055685982541E-2</v>
      </c>
      <c r="F387" s="119">
        <v>0.44210340204184823</v>
      </c>
      <c r="G387" s="179">
        <v>1</v>
      </c>
      <c r="H387" s="97">
        <v>7008170.946853647</v>
      </c>
      <c r="I387" s="174">
        <v>329391619405.03406</v>
      </c>
      <c r="J387" s="186">
        <v>0.25844027128578617</v>
      </c>
      <c r="K387" s="189">
        <v>7621255164.2064867</v>
      </c>
      <c r="L387" s="185">
        <v>0</v>
      </c>
      <c r="M387" s="185">
        <v>297809487039.9364</v>
      </c>
      <c r="N387" s="174">
        <v>634822361609.177</v>
      </c>
      <c r="O387" s="119">
        <v>0.50939549182001564</v>
      </c>
      <c r="P387" s="119">
        <v>0.3105509965319273</v>
      </c>
      <c r="Q387" s="97">
        <v>17.500673378629187</v>
      </c>
      <c r="R387" s="184">
        <v>3723219345611.8809</v>
      </c>
      <c r="S387" s="199">
        <v>3866.1222220962591</v>
      </c>
      <c r="T387" s="191">
        <v>4.2464938551300221E-2</v>
      </c>
      <c r="U387" s="198">
        <v>2.0000000000000001E-4</v>
      </c>
    </row>
    <row r="388" spans="1:21" x14ac:dyDescent="0.2">
      <c r="A388">
        <f t="shared" si="5"/>
        <v>384</v>
      </c>
      <c r="B388" s="119">
        <v>0.41903615669789462</v>
      </c>
      <c r="C388" s="97">
        <v>7815.3401804197838</v>
      </c>
      <c r="D388" s="96">
        <v>1.5413376661907268</v>
      </c>
      <c r="E388" s="98">
        <v>0</v>
      </c>
      <c r="F388" s="119">
        <v>0</v>
      </c>
      <c r="G388" s="179">
        <v>0</v>
      </c>
      <c r="H388" s="97">
        <v>20003009.458729789</v>
      </c>
      <c r="I388" s="174">
        <v>446336790102.10107</v>
      </c>
      <c r="J388" s="186">
        <v>0.18349412217520167</v>
      </c>
      <c r="K388" s="189">
        <v>12649097285.951351</v>
      </c>
      <c r="L388" s="185">
        <v>0</v>
      </c>
      <c r="M388" s="185">
        <v>0</v>
      </c>
      <c r="N388" s="174">
        <v>458985887388.05243</v>
      </c>
      <c r="O388" s="119">
        <v>0.17843724555530674</v>
      </c>
      <c r="P388" s="119">
        <v>8.7967835388902613E-2</v>
      </c>
      <c r="Q388" s="97">
        <v>12.611115998806039</v>
      </c>
      <c r="R388" s="184">
        <v>495409510943.56396</v>
      </c>
      <c r="S388" s="199">
        <v>514.10778502665687</v>
      </c>
      <c r="T388" s="191">
        <v>6.0374798027466717E-2</v>
      </c>
      <c r="U388" s="198">
        <v>2.0000000000000001E-4</v>
      </c>
    </row>
    <row r="389" spans="1:21" x14ac:dyDescent="0.2">
      <c r="A389">
        <f t="shared" si="5"/>
        <v>385</v>
      </c>
      <c r="B389" s="119">
        <v>0.5809431209837439</v>
      </c>
      <c r="C389" s="97">
        <v>17000</v>
      </c>
      <c r="D389" s="96">
        <v>0.69308960880712034</v>
      </c>
      <c r="E389" s="98">
        <v>3.2560437645898985E-2</v>
      </c>
      <c r="F389" s="119">
        <v>0</v>
      </c>
      <c r="G389" s="179">
        <v>0</v>
      </c>
      <c r="H389" s="97">
        <v>4283898.6389457826</v>
      </c>
      <c r="I389" s="174">
        <v>230135542418.29965</v>
      </c>
      <c r="J389" s="186">
        <v>0.5265150781478245</v>
      </c>
      <c r="K389" s="189">
        <v>5271365293.3156557</v>
      </c>
      <c r="L389" s="185">
        <v>2891130817.7293105</v>
      </c>
      <c r="M389" s="185">
        <v>0</v>
      </c>
      <c r="N389" s="174">
        <v>238298038529.3446</v>
      </c>
      <c r="O389" s="119">
        <v>0.51818612741095016</v>
      </c>
      <c r="P389" s="119">
        <v>0.42604590314184909</v>
      </c>
      <c r="Q389" s="97">
        <v>13.031470492675544</v>
      </c>
      <c r="R389" s="184">
        <v>1450361865802.2424</v>
      </c>
      <c r="S389" s="199">
        <v>1505.8758368330064</v>
      </c>
      <c r="T389" s="191">
        <v>5.6456700223883959E-2</v>
      </c>
      <c r="U389" s="198">
        <v>2.0000000000000001E-4</v>
      </c>
    </row>
    <row r="390" spans="1:21" x14ac:dyDescent="0.2">
      <c r="A390">
        <f t="shared" si="5"/>
        <v>386</v>
      </c>
      <c r="B390" s="119">
        <v>0.53710379788005691</v>
      </c>
      <c r="C390" s="97">
        <v>5705.7847263786043</v>
      </c>
      <c r="D390" s="96">
        <v>1.1979024424549465</v>
      </c>
      <c r="E390" s="98">
        <v>0</v>
      </c>
      <c r="F390" s="119">
        <v>0.43141419105222978</v>
      </c>
      <c r="G390" s="179">
        <v>1</v>
      </c>
      <c r="H390" s="97">
        <v>16635459.346216809</v>
      </c>
      <c r="I390" s="174">
        <v>445043988386.70996</v>
      </c>
      <c r="J390" s="186">
        <v>0.28719878520535358</v>
      </c>
      <c r="K390" s="189">
        <v>13898244086.230366</v>
      </c>
      <c r="L390" s="185">
        <v>0</v>
      </c>
      <c r="M390" s="185">
        <v>367764612817.66064</v>
      </c>
      <c r="N390" s="174">
        <v>826706845290.60095</v>
      </c>
      <c r="O390" s="119">
        <v>0.5104926679703341</v>
      </c>
      <c r="P390" s="119">
        <v>0.26031310071499647</v>
      </c>
      <c r="Q390" s="97">
        <v>17.027487284195217</v>
      </c>
      <c r="R390" s="184">
        <v>3916431486766.0112</v>
      </c>
      <c r="S390" s="199">
        <v>4065.4419458898246</v>
      </c>
      <c r="T390" s="191">
        <v>4.341261127209943E-2</v>
      </c>
      <c r="U390" s="198">
        <v>2.0000000000000001E-4</v>
      </c>
    </row>
    <row r="391" spans="1:21" x14ac:dyDescent="0.2">
      <c r="A391">
        <f t="shared" ref="A391:A454" si="6">A390+1</f>
        <v>387</v>
      </c>
      <c r="B391" s="119">
        <v>0.28936104378319422</v>
      </c>
      <c r="C391" s="97">
        <v>15952.302037825135</v>
      </c>
      <c r="D391" s="96">
        <v>0.39423957812905186</v>
      </c>
      <c r="E391" s="98">
        <v>0</v>
      </c>
      <c r="F391" s="119">
        <v>0.37212265051815929</v>
      </c>
      <c r="G391" s="179">
        <v>1</v>
      </c>
      <c r="H391" s="97">
        <v>2453911.8512390521</v>
      </c>
      <c r="I391" s="174">
        <v>131700178832.86717</v>
      </c>
      <c r="J391" s="186">
        <v>0.28936104378319405</v>
      </c>
      <c r="K391" s="189">
        <v>3479234811.2680936</v>
      </c>
      <c r="L391" s="185">
        <v>0</v>
      </c>
      <c r="M391" s="185">
        <v>104329120459.94296</v>
      </c>
      <c r="N391" s="174">
        <v>239508534104.07822</v>
      </c>
      <c r="O391" s="119">
        <v>0.50759025366769206</v>
      </c>
      <c r="P391" s="119">
        <v>0.37558760229186827</v>
      </c>
      <c r="Q391" s="97">
        <v>17.288456428322799</v>
      </c>
      <c r="R391" s="184">
        <v>1686749777187.439</v>
      </c>
      <c r="S391" s="199">
        <v>1751.0452387713224</v>
      </c>
      <c r="T391" s="191">
        <v>4.231706662210713E-2</v>
      </c>
      <c r="U391" s="198">
        <v>2.0000000000000001E-4</v>
      </c>
    </row>
    <row r="392" spans="1:21" x14ac:dyDescent="0.2">
      <c r="A392">
        <f t="shared" si="6"/>
        <v>388</v>
      </c>
      <c r="B392" s="119">
        <v>0.45578913668770588</v>
      </c>
      <c r="C392" s="97">
        <v>6017.1444281728882</v>
      </c>
      <c r="D392" s="96">
        <v>0.83235350764057459</v>
      </c>
      <c r="E392" s="98">
        <v>0.7</v>
      </c>
      <c r="F392" s="119">
        <v>0</v>
      </c>
      <c r="G392" s="179">
        <v>0</v>
      </c>
      <c r="H392" s="97">
        <v>8473091.1573283002</v>
      </c>
      <c r="I392" s="174">
        <v>292321264518.94183</v>
      </c>
      <c r="J392" s="186">
        <v>0.40676398799504021</v>
      </c>
      <c r="K392" s="189">
        <v>25935161105.069382</v>
      </c>
      <c r="L392" s="185">
        <v>71545053732.670822</v>
      </c>
      <c r="M392" s="185">
        <v>0</v>
      </c>
      <c r="N392" s="174">
        <v>389801479356.68207</v>
      </c>
      <c r="O392" s="119">
        <v>0.45187567427479808</v>
      </c>
      <c r="P392" s="119">
        <v>0.32736847416777914</v>
      </c>
      <c r="Q392" s="97">
        <v>14.483842015347461</v>
      </c>
      <c r="R392" s="184">
        <v>2052708921844.1221</v>
      </c>
      <c r="S392" s="199">
        <v>2130.2717250765322</v>
      </c>
      <c r="T392" s="191">
        <v>4.9386396685575248E-2</v>
      </c>
      <c r="U392" s="198">
        <v>2.0000000000000001E-4</v>
      </c>
    </row>
    <row r="393" spans="1:21" x14ac:dyDescent="0.2">
      <c r="A393">
        <f t="shared" si="6"/>
        <v>389</v>
      </c>
      <c r="B393" s="119">
        <v>0.53891887438045194</v>
      </c>
      <c r="C393" s="97">
        <v>15096.726114938036</v>
      </c>
      <c r="D393" s="96">
        <v>0.38804959278115347</v>
      </c>
      <c r="E393" s="98">
        <v>0.19080891046035448</v>
      </c>
      <c r="F393" s="119">
        <v>0.47617945697743014</v>
      </c>
      <c r="G393" s="179">
        <v>1</v>
      </c>
      <c r="H393" s="97">
        <v>3038876.631198674</v>
      </c>
      <c r="I393" s="174">
        <v>163158573483.36945</v>
      </c>
      <c r="J393" s="186">
        <v>0.53788075755024689</v>
      </c>
      <c r="K393" s="189">
        <v>3643753371.4296522</v>
      </c>
      <c r="L393" s="185">
        <v>0</v>
      </c>
      <c r="M393" s="185">
        <v>183427627753.30203</v>
      </c>
      <c r="N393" s="174">
        <v>350229954608.10114</v>
      </c>
      <c r="O393" s="119">
        <v>0.66956568455458376</v>
      </c>
      <c r="P393" s="119">
        <v>0.51280695909978202</v>
      </c>
      <c r="Q393" s="97">
        <v>16.691077801366006</v>
      </c>
      <c r="R393" s="184">
        <v>3253499653862.5356</v>
      </c>
      <c r="S393" s="199">
        <v>3376.3870837105369</v>
      </c>
      <c r="T393" s="191">
        <v>4.3704317771017701E-2</v>
      </c>
      <c r="U393" s="198">
        <v>2.0000000000000001E-4</v>
      </c>
    </row>
    <row r="394" spans="1:21" x14ac:dyDescent="0.2">
      <c r="A394">
        <f t="shared" si="6"/>
        <v>390</v>
      </c>
      <c r="B394" s="119">
        <v>0.49780966459050546</v>
      </c>
      <c r="C394" s="97">
        <v>8842.468486276277</v>
      </c>
      <c r="D394" s="96">
        <v>0.83228133437500951</v>
      </c>
      <c r="E394" s="98">
        <v>0.57933026095405271</v>
      </c>
      <c r="F394" s="119">
        <v>0</v>
      </c>
      <c r="G394" s="179">
        <v>0</v>
      </c>
      <c r="H394" s="97">
        <v>8517765.3561643958</v>
      </c>
      <c r="I394" s="174">
        <v>355613273521.78271</v>
      </c>
      <c r="J394" s="186">
        <v>0.49780966459050546</v>
      </c>
      <c r="K394" s="189">
        <v>29392845557.189491</v>
      </c>
      <c r="L394" s="185">
        <v>41873784513.00882</v>
      </c>
      <c r="M394" s="185">
        <v>0</v>
      </c>
      <c r="N394" s="174">
        <v>426879903591.98102</v>
      </c>
      <c r="O394" s="119">
        <v>0.49317559869822875</v>
      </c>
      <c r="P394" s="119">
        <v>0.41235906150529333</v>
      </c>
      <c r="Q394" s="97">
        <v>13.720949855113256</v>
      </c>
      <c r="R394" s="184">
        <v>2676667245284.6904</v>
      </c>
      <c r="S394" s="199">
        <v>2776.8908447353488</v>
      </c>
      <c r="T394" s="191">
        <v>5.1806463642325266E-2</v>
      </c>
      <c r="U394" s="198">
        <v>2.0000000000000001E-4</v>
      </c>
    </row>
    <row r="395" spans="1:21" x14ac:dyDescent="0.2">
      <c r="A395">
        <f t="shared" si="6"/>
        <v>391</v>
      </c>
      <c r="B395" s="119">
        <v>0.45438147427543846</v>
      </c>
      <c r="C395" s="97">
        <v>10144.098609602746</v>
      </c>
      <c r="D395" s="96">
        <v>0.22203098816533806</v>
      </c>
      <c r="E395" s="98">
        <v>0.64010227894200455</v>
      </c>
      <c r="F395" s="119">
        <v>0</v>
      </c>
      <c r="G395" s="179">
        <v>0</v>
      </c>
      <c r="H395" s="97">
        <v>2321990.286377057</v>
      </c>
      <c r="I395" s="174">
        <v>124577255251.94232</v>
      </c>
      <c r="J395" s="186">
        <v>0.4543814742754384</v>
      </c>
      <c r="K395" s="189">
        <v>22844408995.865757</v>
      </c>
      <c r="L395" s="185">
        <v>44691917098.593582</v>
      </c>
      <c r="M395" s="185">
        <v>0</v>
      </c>
      <c r="N395" s="174">
        <v>192113581346.40164</v>
      </c>
      <c r="O395" s="119">
        <v>0.48075273978109073</v>
      </c>
      <c r="P395" s="119">
        <v>0.38672099279089361</v>
      </c>
      <c r="Q395" s="97">
        <v>14.393663676157034</v>
      </c>
      <c r="R395" s="184">
        <v>1230931665471.8643</v>
      </c>
      <c r="S395" s="199">
        <v>1277.5108453107939</v>
      </c>
      <c r="T395" s="191">
        <v>4.8103493054507694E-2</v>
      </c>
      <c r="U395" s="198">
        <v>2.0000000000000001E-4</v>
      </c>
    </row>
    <row r="396" spans="1:21" x14ac:dyDescent="0.2">
      <c r="A396">
        <f t="shared" si="6"/>
        <v>392</v>
      </c>
      <c r="B396" s="119">
        <v>0.54847214725705029</v>
      </c>
      <c r="C396" s="97">
        <v>11813.632749359502</v>
      </c>
      <c r="D396" s="96">
        <v>0.69408114958240397</v>
      </c>
      <c r="E396" s="98">
        <v>0</v>
      </c>
      <c r="F396" s="119">
        <v>0</v>
      </c>
      <c r="G396" s="179">
        <v>0</v>
      </c>
      <c r="H396" s="97">
        <v>4957503.4868840408</v>
      </c>
      <c r="I396" s="174">
        <v>220189051378.50238</v>
      </c>
      <c r="J396" s="186">
        <v>0.48139805283876524</v>
      </c>
      <c r="K396" s="189">
        <v>8859057327.4310513</v>
      </c>
      <c r="L396" s="185">
        <v>0</v>
      </c>
      <c r="M396" s="185">
        <v>0</v>
      </c>
      <c r="N396" s="174">
        <v>229048108705.93344</v>
      </c>
      <c r="O396" s="119">
        <v>0.46277867644877002</v>
      </c>
      <c r="P396" s="119">
        <v>0.34432816515836634</v>
      </c>
      <c r="Q396" s="97">
        <v>12.871163586359206</v>
      </c>
      <c r="R396" s="184">
        <v>1136557198810.2932</v>
      </c>
      <c r="S396" s="199">
        <v>1178.1948802571048</v>
      </c>
      <c r="T396" s="191">
        <v>5.5010875404490997E-2</v>
      </c>
      <c r="U396" s="198">
        <v>2.0000000000000001E-4</v>
      </c>
    </row>
    <row r="397" spans="1:21" x14ac:dyDescent="0.2">
      <c r="A397">
        <f t="shared" si="6"/>
        <v>393</v>
      </c>
      <c r="B397" s="119">
        <v>0.22338643073611802</v>
      </c>
      <c r="C397" s="97">
        <v>5697.2078139971436</v>
      </c>
      <c r="D397" s="96">
        <v>0.53434435297398719</v>
      </c>
      <c r="E397" s="98">
        <v>0</v>
      </c>
      <c r="F397" s="119">
        <v>0</v>
      </c>
      <c r="G397" s="179">
        <v>0</v>
      </c>
      <c r="H397" s="97">
        <v>4792878.2011346025</v>
      </c>
      <c r="I397" s="174">
        <v>179062127099.9422</v>
      </c>
      <c r="J397" s="186">
        <v>0.22338643073611797</v>
      </c>
      <c r="K397" s="189">
        <v>4784930508.8403053</v>
      </c>
      <c r="L397" s="185">
        <v>0</v>
      </c>
      <c r="M397" s="185">
        <v>0</v>
      </c>
      <c r="N397" s="174">
        <v>183847057608.7825</v>
      </c>
      <c r="O397" s="119">
        <v>0.21757242119148476</v>
      </c>
      <c r="P397" s="119">
        <v>8.9288164305736203E-2</v>
      </c>
      <c r="Q397" s="97">
        <v>12.723872389787768</v>
      </c>
      <c r="R397" s="184">
        <v>247756606562.36972</v>
      </c>
      <c r="S397" s="199">
        <v>257.00161264731059</v>
      </c>
      <c r="T397" s="191">
        <v>5.2316177434873525E-2</v>
      </c>
      <c r="U397" s="198">
        <v>2.0000000000000001E-4</v>
      </c>
    </row>
    <row r="398" spans="1:21" x14ac:dyDescent="0.2">
      <c r="A398">
        <f t="shared" si="6"/>
        <v>394</v>
      </c>
      <c r="B398" s="119">
        <v>0.43956408050438295</v>
      </c>
      <c r="C398" s="97">
        <v>10395.558288829036</v>
      </c>
      <c r="D398" s="96">
        <v>0.68483471578249033</v>
      </c>
      <c r="E398" s="98">
        <v>0.55884895834807868</v>
      </c>
      <c r="F398" s="119">
        <v>0.51396833321741009</v>
      </c>
      <c r="G398" s="179">
        <v>1</v>
      </c>
      <c r="H398" s="97">
        <v>6621217.6258941954</v>
      </c>
      <c r="I398" s="174">
        <v>291954387358.31079</v>
      </c>
      <c r="J398" s="186">
        <v>0.439564080504383</v>
      </c>
      <c r="K398" s="189">
        <v>2980460099.5581441</v>
      </c>
      <c r="L398" s="185">
        <v>0</v>
      </c>
      <c r="M398" s="185">
        <v>160753945345.53015</v>
      </c>
      <c r="N398" s="174">
        <v>455688792803.39911</v>
      </c>
      <c r="O398" s="119">
        <v>0.56384054679978057</v>
      </c>
      <c r="P398" s="119">
        <v>0.35953153078910643</v>
      </c>
      <c r="Q398" s="97">
        <v>15.829463524968236</v>
      </c>
      <c r="R398" s="184">
        <v>2825501732867.7515</v>
      </c>
      <c r="S398" s="199">
        <v>2930.3823656179129</v>
      </c>
      <c r="T398" s="191">
        <v>4.6090387181655784E-2</v>
      </c>
      <c r="U398" s="198">
        <v>2.0000000000000001E-4</v>
      </c>
    </row>
    <row r="399" spans="1:21" x14ac:dyDescent="0.2">
      <c r="A399">
        <f t="shared" si="6"/>
        <v>395</v>
      </c>
      <c r="B399" s="119">
        <v>0.39011740327358169</v>
      </c>
      <c r="C399" s="97">
        <v>10939.861085735329</v>
      </c>
      <c r="D399" s="96">
        <v>1.3364255003485801</v>
      </c>
      <c r="E399" s="98">
        <v>0.33051726330679515</v>
      </c>
      <c r="F399" s="119">
        <v>0.523511301911182</v>
      </c>
      <c r="G399" s="179">
        <v>1</v>
      </c>
      <c r="H399" s="97">
        <v>12403505.708615545</v>
      </c>
      <c r="I399" s="174">
        <v>429419050546.10083</v>
      </c>
      <c r="J399" s="186">
        <v>0.39011740327358169</v>
      </c>
      <c r="K399" s="189">
        <v>5632371591.8364525</v>
      </c>
      <c r="L399" s="185">
        <v>0</v>
      </c>
      <c r="M399" s="185">
        <v>257094368305.72647</v>
      </c>
      <c r="N399" s="174">
        <v>692145790443.6637</v>
      </c>
      <c r="O399" s="119">
        <v>0.53919180714891457</v>
      </c>
      <c r="P399" s="119">
        <v>0.4149000155585858</v>
      </c>
      <c r="Q399" s="97">
        <v>16.200505960472814</v>
      </c>
      <c r="R399" s="184">
        <v>4940464191117.541</v>
      </c>
      <c r="S399" s="199">
        <v>5127.5792951240119</v>
      </c>
      <c r="T399" s="191">
        <v>4.6399845647012293E-2</v>
      </c>
      <c r="U399" s="198">
        <v>2.0000000000000001E-4</v>
      </c>
    </row>
    <row r="400" spans="1:21" x14ac:dyDescent="0.2">
      <c r="A400">
        <f t="shared" si="6"/>
        <v>396</v>
      </c>
      <c r="B400" s="119">
        <v>0.41203855491146268</v>
      </c>
      <c r="C400" s="97">
        <v>6205.3676196719953</v>
      </c>
      <c r="D400" s="96">
        <v>0.72269515018853492</v>
      </c>
      <c r="E400" s="98">
        <v>0</v>
      </c>
      <c r="F400" s="119">
        <v>0.68863499138306983</v>
      </c>
      <c r="G400" s="179">
        <v>1</v>
      </c>
      <c r="H400" s="97">
        <v>9985833.3593415264</v>
      </c>
      <c r="I400" s="174">
        <v>264186823607.79092</v>
      </c>
      <c r="J400" s="186">
        <v>0.32769132241302434</v>
      </c>
      <c r="K400" s="189">
        <v>5267572965.6301003</v>
      </c>
      <c r="L400" s="185">
        <v>0</v>
      </c>
      <c r="M400" s="185">
        <v>374174763227.23224</v>
      </c>
      <c r="N400" s="174">
        <v>643629159800.65332</v>
      </c>
      <c r="O400" s="119">
        <v>0.59958678735662763</v>
      </c>
      <c r="P400" s="119">
        <v>0.32556747152424087</v>
      </c>
      <c r="Q400" s="97">
        <v>17.524600934807367</v>
      </c>
      <c r="R400" s="184">
        <v>3948223043597.1548</v>
      </c>
      <c r="S400" s="199">
        <v>4095.5286441344465</v>
      </c>
      <c r="T400" s="191">
        <v>4.2055606944559801E-2</v>
      </c>
      <c r="U400" s="198">
        <v>2.0000000000000001E-4</v>
      </c>
    </row>
    <row r="401" spans="1:21" x14ac:dyDescent="0.2">
      <c r="A401">
        <f t="shared" si="6"/>
        <v>397</v>
      </c>
      <c r="B401" s="119">
        <v>0.59767195014018804</v>
      </c>
      <c r="C401" s="97">
        <v>5001.912222165809</v>
      </c>
      <c r="D401" s="96">
        <v>0.4633325777437457</v>
      </c>
      <c r="E401" s="98">
        <v>0</v>
      </c>
      <c r="F401" s="119">
        <v>0</v>
      </c>
      <c r="G401" s="179">
        <v>0</v>
      </c>
      <c r="H401" s="97">
        <v>4931665.7062444109</v>
      </c>
      <c r="I401" s="174">
        <v>264416405832.57715</v>
      </c>
      <c r="J401" s="186">
        <v>0.59767195014018804</v>
      </c>
      <c r="K401" s="189">
        <v>12807535230.842024</v>
      </c>
      <c r="L401" s="185">
        <v>0</v>
      </c>
      <c r="M401" s="185">
        <v>0</v>
      </c>
      <c r="N401" s="174">
        <v>277223941063.41919</v>
      </c>
      <c r="O401" s="119">
        <v>0.57005996061091646</v>
      </c>
      <c r="P401" s="119">
        <v>0.45048581249444791</v>
      </c>
      <c r="Q401" s="97">
        <v>12.886280355887781</v>
      </c>
      <c r="R401" s="184">
        <v>1848631897560.0767</v>
      </c>
      <c r="S401" s="199">
        <v>1918.7247351360243</v>
      </c>
      <c r="T401" s="191">
        <v>5.4078768721449309E-2</v>
      </c>
      <c r="U401" s="198">
        <v>2.0000000000000001E-4</v>
      </c>
    </row>
    <row r="402" spans="1:21" x14ac:dyDescent="0.2">
      <c r="A402">
        <f t="shared" si="6"/>
        <v>398</v>
      </c>
      <c r="B402" s="119">
        <v>0.62750271568496263</v>
      </c>
      <c r="C402" s="97">
        <v>4000</v>
      </c>
      <c r="D402" s="96">
        <v>0.37367320911131896</v>
      </c>
      <c r="E402" s="98">
        <v>0.19049943566458577</v>
      </c>
      <c r="F402" s="119">
        <v>0.51708522124103651</v>
      </c>
      <c r="G402" s="179">
        <v>1</v>
      </c>
      <c r="H402" s="97">
        <v>4793585.6361000426</v>
      </c>
      <c r="I402" s="174">
        <v>257173941676.93988</v>
      </c>
      <c r="J402" s="186">
        <v>0.59276401769241849</v>
      </c>
      <c r="K402" s="189">
        <v>6245208412.5509338</v>
      </c>
      <c r="L402" s="185">
        <v>0</v>
      </c>
      <c r="M402" s="185">
        <v>269260313130.43896</v>
      </c>
      <c r="N402" s="174">
        <v>532679463219.92981</v>
      </c>
      <c r="O402" s="119">
        <v>0.69056859672229043</v>
      </c>
      <c r="P402" s="119">
        <v>0.42389797361310616</v>
      </c>
      <c r="Q402" s="97">
        <v>15.655599067506142</v>
      </c>
      <c r="R402" s="184">
        <v>3919690275862.7998</v>
      </c>
      <c r="S402" s="199">
        <v>4071.2490476595813</v>
      </c>
      <c r="T402" s="191">
        <v>4.5980231774588647E-2</v>
      </c>
      <c r="U402" s="198">
        <v>2.0000000000000001E-4</v>
      </c>
    </row>
    <row r="403" spans="1:21" x14ac:dyDescent="0.2">
      <c r="A403">
        <f t="shared" si="6"/>
        <v>399</v>
      </c>
      <c r="B403" s="119">
        <v>0.50539248086890121</v>
      </c>
      <c r="C403" s="97">
        <v>7864.775289484247</v>
      </c>
      <c r="D403" s="96">
        <v>0.83875271193470136</v>
      </c>
      <c r="E403" s="98">
        <v>0</v>
      </c>
      <c r="F403" s="119">
        <v>0.49018429168857436</v>
      </c>
      <c r="G403" s="179">
        <v>1</v>
      </c>
      <c r="H403" s="97">
        <v>20331044.918585546</v>
      </c>
      <c r="I403" s="174">
        <v>439258956522.56714</v>
      </c>
      <c r="J403" s="186">
        <v>0.16708555311347639</v>
      </c>
      <c r="K403" s="189">
        <v>2418239894.5005403</v>
      </c>
      <c r="L403" s="185">
        <v>0</v>
      </c>
      <c r="M403" s="185">
        <v>486616490492.57397</v>
      </c>
      <c r="N403" s="174">
        <v>928293686909.6416</v>
      </c>
      <c r="O403" s="119">
        <v>0.49842741002042157</v>
      </c>
      <c r="P403" s="119">
        <v>0.32938396531554098</v>
      </c>
      <c r="Q403" s="97">
        <v>18.66155157476442</v>
      </c>
      <c r="R403" s="184">
        <v>5983933195336.7334</v>
      </c>
      <c r="S403" s="199">
        <v>6212.6345944709019</v>
      </c>
      <c r="T403" s="191">
        <v>4.0121156884410397E-2</v>
      </c>
      <c r="U403" s="198">
        <v>2.0000000000000001E-4</v>
      </c>
    </row>
    <row r="404" spans="1:21" x14ac:dyDescent="0.2">
      <c r="A404">
        <f t="shared" si="6"/>
        <v>400</v>
      </c>
      <c r="B404" s="119">
        <v>0.51318548244505335</v>
      </c>
      <c r="C404" s="97">
        <v>8352.460945031582</v>
      </c>
      <c r="D404" s="96">
        <v>0.89181960069125266</v>
      </c>
      <c r="E404" s="98">
        <v>0</v>
      </c>
      <c r="F404" s="119">
        <v>0.42884592109780834</v>
      </c>
      <c r="G404" s="179">
        <v>1</v>
      </c>
      <c r="H404" s="97">
        <v>13435034.301039882</v>
      </c>
      <c r="I404" s="174">
        <v>485902565663.28943</v>
      </c>
      <c r="J404" s="186">
        <v>0.51318548244505324</v>
      </c>
      <c r="K404" s="189">
        <v>10888792453.078075</v>
      </c>
      <c r="L404" s="185">
        <v>0</v>
      </c>
      <c r="M404" s="185">
        <v>325164793812.43634</v>
      </c>
      <c r="N404" s="174">
        <v>821956151928.80396</v>
      </c>
      <c r="O404" s="119">
        <v>0.6198505558180728</v>
      </c>
      <c r="P404" s="119">
        <v>0.4463316557051018</v>
      </c>
      <c r="Q404" s="97">
        <v>15.842386366080445</v>
      </c>
      <c r="R404" s="184">
        <v>6258109161133.3945</v>
      </c>
      <c r="S404" s="199">
        <v>6494.1678404700315</v>
      </c>
      <c r="T404" s="191">
        <v>4.6899707523085366E-2</v>
      </c>
      <c r="U404" s="198">
        <v>2.0000000000000001E-4</v>
      </c>
    </row>
    <row r="405" spans="1:21" x14ac:dyDescent="0.2">
      <c r="A405">
        <f t="shared" si="6"/>
        <v>401</v>
      </c>
      <c r="B405" s="119">
        <v>0.42509326854635743</v>
      </c>
      <c r="C405" s="97">
        <v>15332.1370525202</v>
      </c>
      <c r="D405" s="96">
        <v>0.51296325354788674</v>
      </c>
      <c r="E405" s="98">
        <v>0</v>
      </c>
      <c r="F405" s="119">
        <v>0.4153412531031172</v>
      </c>
      <c r="G405" s="179">
        <v>1</v>
      </c>
      <c r="H405" s="97">
        <v>3206223.3522217837</v>
      </c>
      <c r="I405" s="174">
        <v>171952503963.30374</v>
      </c>
      <c r="J405" s="186">
        <v>0.42509326854635743</v>
      </c>
      <c r="K405" s="189">
        <v>3378361305.8457279</v>
      </c>
      <c r="L405" s="185">
        <v>0</v>
      </c>
      <c r="M405" s="185">
        <v>188557547037.26447</v>
      </c>
      <c r="N405" s="174">
        <v>363888412306.41394</v>
      </c>
      <c r="O405" s="119">
        <v>0.61541363231355539</v>
      </c>
      <c r="P405" s="119">
        <v>0.45272773629138646</v>
      </c>
      <c r="Q405" s="97">
        <v>17.174630965299912</v>
      </c>
      <c r="R405" s="184">
        <v>3056069569731.6997</v>
      </c>
      <c r="S405" s="199">
        <v>3174.5416122919269</v>
      </c>
      <c r="T405" s="191">
        <v>4.2897491157339977E-2</v>
      </c>
      <c r="U405" s="198">
        <v>2.0000000000000001E-4</v>
      </c>
    </row>
    <row r="406" spans="1:21" x14ac:dyDescent="0.2">
      <c r="A406">
        <f t="shared" si="6"/>
        <v>402</v>
      </c>
      <c r="B406" s="119">
        <v>0.41834634121259578</v>
      </c>
      <c r="C406" s="97">
        <v>4000</v>
      </c>
      <c r="D406" s="96">
        <v>1.1247537582534139</v>
      </c>
      <c r="E406" s="98">
        <v>0.49318204460591825</v>
      </c>
      <c r="F406" s="119">
        <v>0</v>
      </c>
      <c r="G406" s="179">
        <v>0</v>
      </c>
      <c r="H406" s="97">
        <v>17049593.417914513</v>
      </c>
      <c r="I406" s="174">
        <v>558782914078.51184</v>
      </c>
      <c r="J406" s="186">
        <v>0.41834634121259584</v>
      </c>
      <c r="K406" s="189">
        <v>40394955357.993607</v>
      </c>
      <c r="L406" s="185">
        <v>117110133811.31119</v>
      </c>
      <c r="M406" s="185">
        <v>0</v>
      </c>
      <c r="N406" s="174">
        <v>716288003247.81665</v>
      </c>
      <c r="O406" s="119">
        <v>0.45715256042424135</v>
      </c>
      <c r="P406" s="119">
        <v>0.32994425194198174</v>
      </c>
      <c r="Q406" s="97">
        <v>14.453557334984882</v>
      </c>
      <c r="R406" s="184">
        <v>3748962220980.4883</v>
      </c>
      <c r="S406" s="199">
        <v>3890.1618067333657</v>
      </c>
      <c r="T406" s="191">
        <v>5.0558362112342096E-2</v>
      </c>
      <c r="U406" s="198">
        <v>2.0000000000000001E-4</v>
      </c>
    </row>
    <row r="407" spans="1:21" x14ac:dyDescent="0.2">
      <c r="A407">
        <f t="shared" si="6"/>
        <v>403</v>
      </c>
      <c r="B407" s="119">
        <v>0.54285626905621265</v>
      </c>
      <c r="C407" s="97">
        <v>7163.6804902876484</v>
      </c>
      <c r="D407" s="96">
        <v>0.91599864784836715</v>
      </c>
      <c r="E407" s="98">
        <v>0.7</v>
      </c>
      <c r="F407" s="119">
        <v>0</v>
      </c>
      <c r="G407" s="179">
        <v>0</v>
      </c>
      <c r="H407" s="97">
        <v>10459844.104344385</v>
      </c>
      <c r="I407" s="174">
        <v>376560312840.43488</v>
      </c>
      <c r="J407" s="186">
        <v>0.41686938833912468</v>
      </c>
      <c r="K407" s="189">
        <v>31878932824.053177</v>
      </c>
      <c r="L407" s="185">
        <v>80839450567.719391</v>
      </c>
      <c r="M407" s="185">
        <v>0</v>
      </c>
      <c r="N407" s="174">
        <v>489278696232.2074</v>
      </c>
      <c r="O407" s="119">
        <v>0.45300976610591032</v>
      </c>
      <c r="P407" s="119">
        <v>0.34243305466374868</v>
      </c>
      <c r="Q407" s="97">
        <v>14.299248562402338</v>
      </c>
      <c r="R407" s="184">
        <v>2637501279975.6582</v>
      </c>
      <c r="S407" s="199">
        <v>2736.7450640156344</v>
      </c>
      <c r="T407" s="191">
        <v>5.0269634898647886E-2</v>
      </c>
      <c r="U407" s="198">
        <v>2.0000000000000001E-4</v>
      </c>
    </row>
    <row r="408" spans="1:21" x14ac:dyDescent="0.2">
      <c r="A408">
        <f t="shared" si="6"/>
        <v>404</v>
      </c>
      <c r="B408" s="119">
        <v>0.64217681537835436</v>
      </c>
      <c r="C408" s="97">
        <v>9499.718284003291</v>
      </c>
      <c r="D408" s="96">
        <v>1.0546312147801578</v>
      </c>
      <c r="E408" s="98">
        <v>0.61510046591524836</v>
      </c>
      <c r="F408" s="119">
        <v>0</v>
      </c>
      <c r="G408" s="179">
        <v>0</v>
      </c>
      <c r="H408" s="97">
        <v>13766635.71331091</v>
      </c>
      <c r="I408" s="174">
        <v>363058060261.13165</v>
      </c>
      <c r="J408" s="186">
        <v>0.33863701182486161</v>
      </c>
      <c r="K408" s="189">
        <v>39065557680.077225</v>
      </c>
      <c r="L408" s="185">
        <v>139134511235.05756</v>
      </c>
      <c r="M408" s="185">
        <v>0</v>
      </c>
      <c r="N408" s="174">
        <v>541258129176.26642</v>
      </c>
      <c r="O408" s="119">
        <v>0.43279258639553736</v>
      </c>
      <c r="P408" s="119">
        <v>0.37023835883403039</v>
      </c>
      <c r="Q408" s="97">
        <v>15.861393198790111</v>
      </c>
      <c r="R408" s="184">
        <v>3403378478983.5498</v>
      </c>
      <c r="S408" s="199">
        <v>3533.4248379777887</v>
      </c>
      <c r="T408" s="191">
        <v>4.6868336738178931E-2</v>
      </c>
      <c r="U408" s="198">
        <v>2.0000000000000001E-4</v>
      </c>
    </row>
    <row r="409" spans="1:21" x14ac:dyDescent="0.2">
      <c r="A409">
        <f t="shared" si="6"/>
        <v>405</v>
      </c>
      <c r="B409" s="119">
        <v>0.57182926984590765</v>
      </c>
      <c r="C409" s="97">
        <v>11178.179432273857</v>
      </c>
      <c r="D409" s="96">
        <v>0.99014952021336544</v>
      </c>
      <c r="E409" s="98">
        <v>0.7</v>
      </c>
      <c r="F409" s="119">
        <v>0.42129085526559151</v>
      </c>
      <c r="G409" s="179">
        <v>1</v>
      </c>
      <c r="H409" s="97">
        <v>6988473.9901568694</v>
      </c>
      <c r="I409" s="174">
        <v>273884778169.87268</v>
      </c>
      <c r="J409" s="186">
        <v>0.40819746032393356</v>
      </c>
      <c r="K409" s="189">
        <v>4296490643.0441179</v>
      </c>
      <c r="L409" s="185">
        <v>2681275586.5509701</v>
      </c>
      <c r="M409" s="185">
        <v>235261318126.55197</v>
      </c>
      <c r="N409" s="174">
        <v>516123862526.01971</v>
      </c>
      <c r="O409" s="119">
        <v>0.58542758391756322</v>
      </c>
      <c r="P409" s="119">
        <v>0.40786748875223766</v>
      </c>
      <c r="Q409" s="97">
        <v>16.780191655564085</v>
      </c>
      <c r="R409" s="184">
        <v>3799287039416.2749</v>
      </c>
      <c r="S409" s="199">
        <v>3943.5655063302383</v>
      </c>
      <c r="T409" s="191">
        <v>4.4311514669760417E-2</v>
      </c>
      <c r="U409" s="198">
        <v>2.0000000000000001E-4</v>
      </c>
    </row>
    <row r="410" spans="1:21" x14ac:dyDescent="0.2">
      <c r="A410">
        <f t="shared" si="6"/>
        <v>406</v>
      </c>
      <c r="B410" s="119">
        <v>0.6113964372192523</v>
      </c>
      <c r="C410" s="97">
        <v>9141.7788088400248</v>
      </c>
      <c r="D410" s="96">
        <v>0.49916107859188291</v>
      </c>
      <c r="E410" s="98">
        <v>0.66197168779102833</v>
      </c>
      <c r="F410" s="119">
        <v>0</v>
      </c>
      <c r="G410" s="179">
        <v>0</v>
      </c>
      <c r="H410" s="97">
        <v>14896138.450804126</v>
      </c>
      <c r="I410" s="174">
        <v>413285627831.06079</v>
      </c>
      <c r="J410" s="186">
        <v>0.34070036894438915</v>
      </c>
      <c r="K410" s="189">
        <v>19043657713.236458</v>
      </c>
      <c r="L410" s="185">
        <v>55481956611.697609</v>
      </c>
      <c r="M410" s="185">
        <v>0</v>
      </c>
      <c r="N410" s="174">
        <v>487811242155.99487</v>
      </c>
      <c r="O410" s="119">
        <v>0.37963891597150257</v>
      </c>
      <c r="P410" s="119">
        <v>0.28869606742469484</v>
      </c>
      <c r="Q410" s="97">
        <v>14.163881932870675</v>
      </c>
      <c r="R410" s="184">
        <v>2171029174744.1436</v>
      </c>
      <c r="S410" s="199">
        <v>2254.4691120538964</v>
      </c>
      <c r="T410" s="191">
        <v>4.9402521527623942E-2</v>
      </c>
      <c r="U410" s="198">
        <v>2.0000000000000001E-4</v>
      </c>
    </row>
    <row r="411" spans="1:21" x14ac:dyDescent="0.2">
      <c r="A411">
        <f t="shared" si="6"/>
        <v>407</v>
      </c>
      <c r="B411" s="119">
        <v>0.6318407177231562</v>
      </c>
      <c r="C411" s="97">
        <v>4000</v>
      </c>
      <c r="D411" s="96">
        <v>0.5868122573131167</v>
      </c>
      <c r="E411" s="98">
        <v>0</v>
      </c>
      <c r="F411" s="119">
        <v>0</v>
      </c>
      <c r="G411" s="179">
        <v>0</v>
      </c>
      <c r="H411" s="97">
        <v>7745244.7698185863</v>
      </c>
      <c r="I411" s="174">
        <v>299000129900.09717</v>
      </c>
      <c r="J411" s="186">
        <v>0.49211048749348973</v>
      </c>
      <c r="K411" s="189">
        <v>9200095779.2658367</v>
      </c>
      <c r="L411" s="185">
        <v>0</v>
      </c>
      <c r="M411" s="185">
        <v>0</v>
      </c>
      <c r="N411" s="174">
        <v>308200225679.36298</v>
      </c>
      <c r="O411" s="119">
        <v>0.47742048001883119</v>
      </c>
      <c r="P411" s="119">
        <v>0.34969064288410417</v>
      </c>
      <c r="Q411" s="97">
        <v>12.906496191993936</v>
      </c>
      <c r="R411" s="184">
        <v>1623954456456.2173</v>
      </c>
      <c r="S411" s="199">
        <v>1687.0980570483343</v>
      </c>
      <c r="T411" s="191">
        <v>5.2698416603474678E-2</v>
      </c>
      <c r="U411" s="198">
        <v>2.0000000000000001E-4</v>
      </c>
    </row>
    <row r="412" spans="1:21" x14ac:dyDescent="0.2">
      <c r="A412">
        <f t="shared" si="6"/>
        <v>408</v>
      </c>
      <c r="B412" s="119">
        <v>0.53669559394522603</v>
      </c>
      <c r="C412" s="97">
        <v>11950.513969015432</v>
      </c>
      <c r="D412" s="96">
        <v>0.65982518850266625</v>
      </c>
      <c r="E412" s="98">
        <v>0</v>
      </c>
      <c r="F412" s="119">
        <v>0.54419765049060376</v>
      </c>
      <c r="G412" s="179">
        <v>1</v>
      </c>
      <c r="H412" s="97">
        <v>4417067.516131063</v>
      </c>
      <c r="I412" s="174">
        <v>219447797306.01779</v>
      </c>
      <c r="J412" s="186">
        <v>0.52862989100465896</v>
      </c>
      <c r="K412" s="189">
        <v>13712624638.020947</v>
      </c>
      <c r="L412" s="185">
        <v>0</v>
      </c>
      <c r="M412" s="185">
        <v>186397176102.47723</v>
      </c>
      <c r="N412" s="174">
        <v>419557598046.51593</v>
      </c>
      <c r="O412" s="119">
        <v>0.63191420507579599</v>
      </c>
      <c r="P412" s="119">
        <v>0.41093207030226603</v>
      </c>
      <c r="Q412" s="97">
        <v>15.768013929586047</v>
      </c>
      <c r="R412" s="184">
        <v>2953443138555.3105</v>
      </c>
      <c r="S412" s="199">
        <v>3067.2382840166756</v>
      </c>
      <c r="T412" s="191">
        <v>4.6801411663798108E-2</v>
      </c>
      <c r="U412" s="198">
        <v>2.0000000000000001E-4</v>
      </c>
    </row>
    <row r="413" spans="1:21" x14ac:dyDescent="0.2">
      <c r="A413">
        <f t="shared" si="6"/>
        <v>409</v>
      </c>
      <c r="B413" s="119">
        <v>0.50528635726471605</v>
      </c>
      <c r="C413" s="97">
        <v>4759.0068623494672</v>
      </c>
      <c r="D413" s="96">
        <v>0.39162328766070537</v>
      </c>
      <c r="E413" s="98">
        <v>0.7</v>
      </c>
      <c r="F413" s="119">
        <v>0.49900326526180777</v>
      </c>
      <c r="G413" s="179">
        <v>1</v>
      </c>
      <c r="H413" s="97">
        <v>11011008.562849635</v>
      </c>
      <c r="I413" s="174">
        <v>392009181778.28564</v>
      </c>
      <c r="J413" s="186">
        <v>0.50528635726471594</v>
      </c>
      <c r="K413" s="189">
        <v>1708829721.4561498</v>
      </c>
      <c r="L413" s="185">
        <v>0</v>
      </c>
      <c r="M413" s="185">
        <v>406066825290.46222</v>
      </c>
      <c r="N413" s="174">
        <v>799784836790.20398</v>
      </c>
      <c r="O413" s="119">
        <v>0.65383879220082597</v>
      </c>
      <c r="P413" s="119">
        <v>0.43832422397935478</v>
      </c>
      <c r="Q413" s="97">
        <v>16.660149052201085</v>
      </c>
      <c r="R413" s="184">
        <v>6410480355107.4824</v>
      </c>
      <c r="S413" s="199">
        <v>6657.8431824600184</v>
      </c>
      <c r="T413" s="191">
        <v>4.3608646933312165E-2</v>
      </c>
      <c r="U413" s="198">
        <v>2.0000000000000001E-4</v>
      </c>
    </row>
    <row r="414" spans="1:21" x14ac:dyDescent="0.2">
      <c r="A414">
        <f t="shared" si="6"/>
        <v>410</v>
      </c>
      <c r="B414" s="119">
        <v>0.53670512496154121</v>
      </c>
      <c r="C414" s="97">
        <v>8732.8780589184535</v>
      </c>
      <c r="D414" s="96">
        <v>0.59307172573444555</v>
      </c>
      <c r="E414" s="98">
        <v>0.30099860016746643</v>
      </c>
      <c r="F414" s="119">
        <v>0</v>
      </c>
      <c r="G414" s="179">
        <v>0</v>
      </c>
      <c r="H414" s="97">
        <v>6965385.0990523323</v>
      </c>
      <c r="I414" s="174">
        <v>278222033722.59747</v>
      </c>
      <c r="J414" s="186">
        <v>0.42222304821910828</v>
      </c>
      <c r="K414" s="189">
        <v>25474430378.957832</v>
      </c>
      <c r="L414" s="185">
        <v>60442169670.831116</v>
      </c>
      <c r="M414" s="185">
        <v>0</v>
      </c>
      <c r="N414" s="174">
        <v>364138633772.38641</v>
      </c>
      <c r="O414" s="119">
        <v>0.4553910942621725</v>
      </c>
      <c r="P414" s="119">
        <v>0.33811637579088866</v>
      </c>
      <c r="Q414" s="97">
        <v>14.178198173064047</v>
      </c>
      <c r="R414" s="184">
        <v>1952197702780.4443</v>
      </c>
      <c r="S414" s="199">
        <v>2026.3816294749786</v>
      </c>
      <c r="T414" s="191">
        <v>4.9269899378121478E-2</v>
      </c>
      <c r="U414" s="198">
        <v>2.0000000000000001E-4</v>
      </c>
    </row>
    <row r="415" spans="1:21" x14ac:dyDescent="0.2">
      <c r="A415">
        <f t="shared" si="6"/>
        <v>411</v>
      </c>
      <c r="B415" s="119">
        <v>0.54693543078639617</v>
      </c>
      <c r="C415" s="97">
        <v>7924.6274294789091</v>
      </c>
      <c r="D415" s="96">
        <v>0.96719803595805531</v>
      </c>
      <c r="E415" s="98">
        <v>0.45223918755253212</v>
      </c>
      <c r="F415" s="119">
        <v>0</v>
      </c>
      <c r="G415" s="179">
        <v>0</v>
      </c>
      <c r="H415" s="97">
        <v>7940899.3590968568</v>
      </c>
      <c r="I415" s="174">
        <v>264217241713.40778</v>
      </c>
      <c r="J415" s="186">
        <v>0.32251185065143073</v>
      </c>
      <c r="K415" s="189">
        <v>28118130006.04052</v>
      </c>
      <c r="L415" s="185">
        <v>77236325590.211197</v>
      </c>
      <c r="M415" s="185">
        <v>0</v>
      </c>
      <c r="N415" s="174">
        <v>369571697309.65948</v>
      </c>
      <c r="O415" s="119">
        <v>0.39776382537217175</v>
      </c>
      <c r="P415" s="119">
        <v>0.25192038687462548</v>
      </c>
      <c r="Q415" s="97">
        <v>14.750011433552922</v>
      </c>
      <c r="R415" s="184">
        <v>1499783096753.7095</v>
      </c>
      <c r="S415" s="199">
        <v>1556.752928949611</v>
      </c>
      <c r="T415" s="191">
        <v>4.9817839862825064E-2</v>
      </c>
      <c r="U415" s="198">
        <v>2.0000000000000001E-4</v>
      </c>
    </row>
    <row r="416" spans="1:21" x14ac:dyDescent="0.2">
      <c r="A416">
        <f t="shared" si="6"/>
        <v>412</v>
      </c>
      <c r="B416" s="119">
        <v>0.33197248320998274</v>
      </c>
      <c r="C416" s="97">
        <v>4738.0529279811744</v>
      </c>
      <c r="D416" s="96">
        <v>0.71450353655647014</v>
      </c>
      <c r="E416" s="98">
        <v>0.30038271188470045</v>
      </c>
      <c r="F416" s="119">
        <v>0.57577655866667121</v>
      </c>
      <c r="G416" s="179">
        <v>1</v>
      </c>
      <c r="H416" s="97">
        <v>10847781.79908343</v>
      </c>
      <c r="I416" s="174">
        <v>357757501640.3418</v>
      </c>
      <c r="J416" s="186">
        <v>0.33197248320998274</v>
      </c>
      <c r="K416" s="189">
        <v>5108030301.0719347</v>
      </c>
      <c r="L416" s="185">
        <v>0</v>
      </c>
      <c r="M416" s="185">
        <v>351220307162.23309</v>
      </c>
      <c r="N416" s="174">
        <v>714085839103.64685</v>
      </c>
      <c r="O416" s="119">
        <v>0.55979529357157465</v>
      </c>
      <c r="P416" s="119">
        <v>0.28953844986615279</v>
      </c>
      <c r="Q416" s="97">
        <v>16.970666196247731</v>
      </c>
      <c r="R416" s="184">
        <v>3785115210583.375</v>
      </c>
      <c r="S416" s="199">
        <v>3929.6227166632693</v>
      </c>
      <c r="T416" s="191">
        <v>4.3480792421482409E-2</v>
      </c>
      <c r="U416" s="198">
        <v>2.0000000000000001E-4</v>
      </c>
    </row>
    <row r="417" spans="1:21" x14ac:dyDescent="0.2">
      <c r="A417">
        <f t="shared" si="6"/>
        <v>413</v>
      </c>
      <c r="B417" s="119">
        <v>0.50450572606888366</v>
      </c>
      <c r="C417" s="97">
        <v>5289.720912730133</v>
      </c>
      <c r="D417" s="96">
        <v>1.3424971774852872</v>
      </c>
      <c r="E417" s="98">
        <v>0</v>
      </c>
      <c r="F417" s="119">
        <v>0.63403136317641506</v>
      </c>
      <c r="G417" s="179">
        <v>1</v>
      </c>
      <c r="H417" s="97">
        <v>28969334.787810434</v>
      </c>
      <c r="I417" s="174">
        <v>752660857207.17358</v>
      </c>
      <c r="J417" s="186">
        <v>0.32645093379088941</v>
      </c>
      <c r="K417" s="189">
        <v>13420477993.054565</v>
      </c>
      <c r="L417" s="185">
        <v>0</v>
      </c>
      <c r="M417" s="185">
        <v>645419553614.39929</v>
      </c>
      <c r="N417" s="174">
        <v>1411500888814.6274</v>
      </c>
      <c r="O417" s="119">
        <v>0.53988097959655745</v>
      </c>
      <c r="P417" s="119">
        <v>0.36176822559154059</v>
      </c>
      <c r="Q417" s="97">
        <v>17.33305593815728</v>
      </c>
      <c r="R417" s="184">
        <v>9427999167724.4941</v>
      </c>
      <c r="S417" s="199">
        <v>9787.5431002352398</v>
      </c>
      <c r="T417" s="191">
        <v>4.3092632858010634E-2</v>
      </c>
      <c r="U417" s="198">
        <v>2.0000000000000001E-4</v>
      </c>
    </row>
    <row r="418" spans="1:21" x14ac:dyDescent="0.2">
      <c r="A418">
        <f t="shared" si="6"/>
        <v>414</v>
      </c>
      <c r="B418" s="119">
        <v>0.55777443354973899</v>
      </c>
      <c r="C418" s="97">
        <v>5471.7667365289399</v>
      </c>
      <c r="D418" s="96">
        <v>0.61189192498156075</v>
      </c>
      <c r="E418" s="98">
        <v>8.1678023692583548E-2</v>
      </c>
      <c r="F418" s="119">
        <v>0.5060375660137002</v>
      </c>
      <c r="G418" s="179">
        <v>1</v>
      </c>
      <c r="H418" s="97">
        <v>5360378.5194340413</v>
      </c>
      <c r="I418" s="174">
        <v>188653611094.70786</v>
      </c>
      <c r="J418" s="186">
        <v>0.34388233720860584</v>
      </c>
      <c r="K418" s="189">
        <v>4166950078.000299</v>
      </c>
      <c r="L418" s="185">
        <v>0</v>
      </c>
      <c r="M418" s="185">
        <v>242742577619.24408</v>
      </c>
      <c r="N418" s="174">
        <v>435563138791.95221</v>
      </c>
      <c r="O418" s="119">
        <v>0.59479024675968173</v>
      </c>
      <c r="P418" s="119">
        <v>0.44374447428045599</v>
      </c>
      <c r="Q418" s="97">
        <v>17.610684158884965</v>
      </c>
      <c r="R418" s="184">
        <v>3693019899729.7397</v>
      </c>
      <c r="S418" s="199">
        <v>3835.8804948375368</v>
      </c>
      <c r="T418" s="191">
        <v>4.1878291614558236E-2</v>
      </c>
      <c r="U418" s="198">
        <v>2.0000000000000001E-4</v>
      </c>
    </row>
    <row r="419" spans="1:21" x14ac:dyDescent="0.2">
      <c r="A419">
        <f t="shared" si="6"/>
        <v>415</v>
      </c>
      <c r="B419" s="119">
        <v>0.45052856085032361</v>
      </c>
      <c r="C419" s="97">
        <v>9605.8362283304796</v>
      </c>
      <c r="D419" s="96">
        <v>0.73217602642898538</v>
      </c>
      <c r="E419" s="98">
        <v>0</v>
      </c>
      <c r="F419" s="119">
        <v>0</v>
      </c>
      <c r="G419" s="179">
        <v>0</v>
      </c>
      <c r="H419" s="97">
        <v>10847303.093078021</v>
      </c>
      <c r="I419" s="174">
        <v>408302975050.849</v>
      </c>
      <c r="J419" s="186">
        <v>0.36737178035467855</v>
      </c>
      <c r="K419" s="189">
        <v>4316546123.451828</v>
      </c>
      <c r="L419" s="185">
        <v>0</v>
      </c>
      <c r="M419" s="185">
        <v>0</v>
      </c>
      <c r="N419" s="174">
        <v>412619521174.30084</v>
      </c>
      <c r="O419" s="119">
        <v>0.36352858546694633</v>
      </c>
      <c r="P419" s="119">
        <v>0.248331460779288</v>
      </c>
      <c r="Q419" s="97">
        <v>12.944417008851065</v>
      </c>
      <c r="R419" s="184">
        <v>1475926688443.0381</v>
      </c>
      <c r="S419" s="199">
        <v>1531.6124601602091</v>
      </c>
      <c r="T419" s="191">
        <v>5.3726325580566767E-2</v>
      </c>
      <c r="U419" s="198">
        <v>2.0000000000000001E-4</v>
      </c>
    </row>
    <row r="420" spans="1:21" x14ac:dyDescent="0.2">
      <c r="A420">
        <f t="shared" si="6"/>
        <v>416</v>
      </c>
      <c r="B420" s="119">
        <v>0.43743700493900989</v>
      </c>
      <c r="C420" s="97">
        <v>13241.50687483645</v>
      </c>
      <c r="D420" s="96">
        <v>0.83744247988073683</v>
      </c>
      <c r="E420" s="98">
        <v>0</v>
      </c>
      <c r="F420" s="119">
        <v>0</v>
      </c>
      <c r="G420" s="179">
        <v>0</v>
      </c>
      <c r="H420" s="97">
        <v>4915722.7112897849</v>
      </c>
      <c r="I420" s="174">
        <v>192934180386.43793</v>
      </c>
      <c r="J420" s="186">
        <v>0.43743700493900994</v>
      </c>
      <c r="K420" s="189">
        <v>3110821650.8820863</v>
      </c>
      <c r="L420" s="185">
        <v>0</v>
      </c>
      <c r="M420" s="185">
        <v>0</v>
      </c>
      <c r="N420" s="174">
        <v>196045002037.32001</v>
      </c>
      <c r="O420" s="119">
        <v>0.43049580015582328</v>
      </c>
      <c r="P420" s="119">
        <v>0.30465792780044898</v>
      </c>
      <c r="Q420" s="97">
        <v>12.938010761403953</v>
      </c>
      <c r="R420" s="184">
        <v>857038325435.40173</v>
      </c>
      <c r="S420" s="199">
        <v>889.88431183699709</v>
      </c>
      <c r="T420" s="191">
        <v>5.668080804684851E-2</v>
      </c>
      <c r="U420" s="198">
        <v>2.0000000000000001E-4</v>
      </c>
    </row>
    <row r="421" spans="1:21" x14ac:dyDescent="0.2">
      <c r="A421">
        <f t="shared" si="6"/>
        <v>417</v>
      </c>
      <c r="B421" s="119">
        <v>0.24704005019665681</v>
      </c>
      <c r="C421" s="97">
        <v>6088.3525366575122</v>
      </c>
      <c r="D421" s="96">
        <v>0.75707124187014418</v>
      </c>
      <c r="E421" s="98">
        <v>0</v>
      </c>
      <c r="F421" s="119">
        <v>0.61516737151844658</v>
      </c>
      <c r="G421" s="179">
        <v>1</v>
      </c>
      <c r="H421" s="97">
        <v>11136245.476590225</v>
      </c>
      <c r="I421" s="174">
        <v>384969165211.9895</v>
      </c>
      <c r="J421" s="186">
        <v>0.24704005019665676</v>
      </c>
      <c r="K421" s="189">
        <v>20087331977.183392</v>
      </c>
      <c r="L421" s="185">
        <v>0</v>
      </c>
      <c r="M421" s="185">
        <v>415164244190.86469</v>
      </c>
      <c r="N421" s="174">
        <v>820220741380.0376</v>
      </c>
      <c r="O421" s="119">
        <v>0.52087709527071546</v>
      </c>
      <c r="P421" s="119">
        <v>0.30791573227807495</v>
      </c>
      <c r="Q421" s="97">
        <v>17.773568355836186</v>
      </c>
      <c r="R421" s="184">
        <v>4783156586754.2578</v>
      </c>
      <c r="S421" s="199">
        <v>4961.0995928043094</v>
      </c>
      <c r="T421" s="191">
        <v>4.2352359709534437E-2</v>
      </c>
      <c r="U421" s="198">
        <v>2.0000000000000001E-4</v>
      </c>
    </row>
    <row r="422" spans="1:21" x14ac:dyDescent="0.2">
      <c r="A422">
        <f t="shared" si="6"/>
        <v>418</v>
      </c>
      <c r="B422" s="119">
        <v>0.67163451199150404</v>
      </c>
      <c r="C422" s="97">
        <v>7890.9147281214837</v>
      </c>
      <c r="D422" s="96">
        <v>0.90021296571857745</v>
      </c>
      <c r="E422" s="98">
        <v>5.7316650647754319E-3</v>
      </c>
      <c r="F422" s="119">
        <v>0</v>
      </c>
      <c r="G422" s="179">
        <v>0</v>
      </c>
      <c r="H422" s="97">
        <v>7937049.4447746631</v>
      </c>
      <c r="I422" s="174">
        <v>277543427463.89246</v>
      </c>
      <c r="J422" s="186">
        <v>0.34329394199704721</v>
      </c>
      <c r="K422" s="189">
        <v>8217662328.0875235</v>
      </c>
      <c r="L422" s="185">
        <v>1352528109.4042006</v>
      </c>
      <c r="M422" s="185">
        <v>0</v>
      </c>
      <c r="N422" s="174">
        <v>287113617901.38416</v>
      </c>
      <c r="O422" s="119">
        <v>0.33561974691869878</v>
      </c>
      <c r="P422" s="119">
        <v>0.23046869644537235</v>
      </c>
      <c r="Q422" s="97">
        <v>12.922504201470099</v>
      </c>
      <c r="R422" s="184">
        <v>959763559140.84363</v>
      </c>
      <c r="S422" s="199">
        <v>995.83773883782226</v>
      </c>
      <c r="T422" s="191">
        <v>5.4604414774204149E-2</v>
      </c>
      <c r="U422" s="198">
        <v>2.0000000000000001E-4</v>
      </c>
    </row>
    <row r="423" spans="1:21" x14ac:dyDescent="0.2">
      <c r="A423">
        <f t="shared" si="6"/>
        <v>419</v>
      </c>
      <c r="B423" s="119">
        <v>0.50870746666890432</v>
      </c>
      <c r="C423" s="97">
        <v>7138.6843010592856</v>
      </c>
      <c r="D423" s="96">
        <v>0.73837534677865213</v>
      </c>
      <c r="E423" s="98">
        <v>0</v>
      </c>
      <c r="F423" s="119">
        <v>0</v>
      </c>
      <c r="G423" s="179">
        <v>0</v>
      </c>
      <c r="H423" s="97">
        <v>7401540.5833474752</v>
      </c>
      <c r="I423" s="174">
        <v>313449072970.72418</v>
      </c>
      <c r="J423" s="186">
        <v>0.50870746666890421</v>
      </c>
      <c r="K423" s="189">
        <v>9258610029.3746929</v>
      </c>
      <c r="L423" s="185">
        <v>0</v>
      </c>
      <c r="M423" s="185">
        <v>0</v>
      </c>
      <c r="N423" s="174">
        <v>322707683000.09888</v>
      </c>
      <c r="O423" s="119">
        <v>0.49411244987496855</v>
      </c>
      <c r="P423" s="119">
        <v>0.36440156582506295</v>
      </c>
      <c r="Q423" s="97">
        <v>12.933224557877788</v>
      </c>
      <c r="R423" s="184">
        <v>1725583949647.156</v>
      </c>
      <c r="S423" s="199">
        <v>1791.2928783052355</v>
      </c>
      <c r="T423" s="191">
        <v>5.4235559398441623E-2</v>
      </c>
      <c r="U423" s="198">
        <v>2.0000000000000001E-4</v>
      </c>
    </row>
    <row r="424" spans="1:21" x14ac:dyDescent="0.2">
      <c r="A424">
        <f t="shared" si="6"/>
        <v>420</v>
      </c>
      <c r="B424" s="119">
        <v>0.57129233292219006</v>
      </c>
      <c r="C424" s="97">
        <v>4145.5897707017339</v>
      </c>
      <c r="D424" s="96">
        <v>0.60144129315936545</v>
      </c>
      <c r="E424" s="98">
        <v>0.25643125102530229</v>
      </c>
      <c r="F424" s="119">
        <v>0.46264019489677749</v>
      </c>
      <c r="G424" s="179">
        <v>1</v>
      </c>
      <c r="H424" s="97">
        <v>6443922.1058752071</v>
      </c>
      <c r="I424" s="174">
        <v>254888760493.83707</v>
      </c>
      <c r="J424" s="186">
        <v>0.45233662063408497</v>
      </c>
      <c r="K424" s="189">
        <v>6913812877.3446836</v>
      </c>
      <c r="L424" s="185">
        <v>0</v>
      </c>
      <c r="M424" s="185">
        <v>184079749251.82947</v>
      </c>
      <c r="N424" s="174">
        <v>445882322623.01117</v>
      </c>
      <c r="O424" s="119">
        <v>0.58885339615234678</v>
      </c>
      <c r="P424" s="119">
        <v>0.38539634630842279</v>
      </c>
      <c r="Q424" s="97">
        <v>15.991643777564217</v>
      </c>
      <c r="R424" s="184">
        <v>3049587437103.2827</v>
      </c>
      <c r="S424" s="199">
        <v>3164.1704435438683</v>
      </c>
      <c r="T424" s="191">
        <v>4.5061069783749609E-2</v>
      </c>
      <c r="U424" s="198">
        <v>2.0000000000000001E-4</v>
      </c>
    </row>
    <row r="425" spans="1:21" x14ac:dyDescent="0.2">
      <c r="A425">
        <f t="shared" si="6"/>
        <v>421</v>
      </c>
      <c r="B425" s="119">
        <v>0.62520599873388438</v>
      </c>
      <c r="C425" s="97">
        <v>14240.713652718448</v>
      </c>
      <c r="D425" s="96">
        <v>0.9944284547747233</v>
      </c>
      <c r="E425" s="98">
        <v>0</v>
      </c>
      <c r="F425" s="119">
        <v>0.55307100425724576</v>
      </c>
      <c r="G425" s="179">
        <v>1</v>
      </c>
      <c r="H425" s="97">
        <v>6526383.3152393056</v>
      </c>
      <c r="I425" s="174">
        <v>287423652469.43091</v>
      </c>
      <c r="J425" s="186">
        <v>0.52065044362060764</v>
      </c>
      <c r="K425" s="189">
        <v>4891790178.043808</v>
      </c>
      <c r="L425" s="185">
        <v>0</v>
      </c>
      <c r="M425" s="185">
        <v>240033849832.30664</v>
      </c>
      <c r="N425" s="174">
        <v>532349292479.78137</v>
      </c>
      <c r="O425" s="119">
        <v>0.64182358623889157</v>
      </c>
      <c r="P425" s="119">
        <v>0.49954011277637761</v>
      </c>
      <c r="Q425" s="97">
        <v>16.279006931793408</v>
      </c>
      <c r="R425" s="184">
        <v>4636463988527.4326</v>
      </c>
      <c r="S425" s="199">
        <v>4805.2544659489449</v>
      </c>
      <c r="T425" s="191">
        <v>4.5656840469073652E-2</v>
      </c>
      <c r="U425" s="198">
        <v>2.0000000000000001E-4</v>
      </c>
    </row>
    <row r="426" spans="1:21" x14ac:dyDescent="0.2">
      <c r="A426">
        <f t="shared" si="6"/>
        <v>422</v>
      </c>
      <c r="B426" s="119">
        <v>0.44212393491247148</v>
      </c>
      <c r="C426" s="97">
        <v>8266.9341890052565</v>
      </c>
      <c r="D426" s="96">
        <v>0.88958602201759196</v>
      </c>
      <c r="E426" s="98">
        <v>0</v>
      </c>
      <c r="F426" s="119">
        <v>0</v>
      </c>
      <c r="G426" s="179">
        <v>0</v>
      </c>
      <c r="H426" s="97">
        <v>9678860.3300080746</v>
      </c>
      <c r="I426" s="174">
        <v>264509238283.45444</v>
      </c>
      <c r="J426" s="186">
        <v>0.22721177071325416</v>
      </c>
      <c r="K426" s="189">
        <v>4834004837.283515</v>
      </c>
      <c r="L426" s="185">
        <v>0</v>
      </c>
      <c r="M426" s="185">
        <v>0</v>
      </c>
      <c r="N426" s="174">
        <v>269343243120.73795</v>
      </c>
      <c r="O426" s="119">
        <v>0.22313391531213214</v>
      </c>
      <c r="P426" s="119">
        <v>8.0162796747506607E-2</v>
      </c>
      <c r="Q426" s="97">
        <v>12.695032955305663</v>
      </c>
      <c r="R426" s="184">
        <v>295898888815.24524</v>
      </c>
      <c r="S426" s="199">
        <v>307.42633668588286</v>
      </c>
      <c r="T426" s="191">
        <v>5.5602218420376825E-2</v>
      </c>
      <c r="U426" s="198">
        <v>2.0000000000000001E-4</v>
      </c>
    </row>
    <row r="427" spans="1:21" x14ac:dyDescent="0.2">
      <c r="A427">
        <f t="shared" si="6"/>
        <v>423</v>
      </c>
      <c r="B427" s="119">
        <v>0.50325625051050404</v>
      </c>
      <c r="C427" s="97">
        <v>4259.8540529739721</v>
      </c>
      <c r="D427" s="96">
        <v>1.019702459442881</v>
      </c>
      <c r="E427" s="98">
        <v>0</v>
      </c>
      <c r="F427" s="119">
        <v>0</v>
      </c>
      <c r="G427" s="179">
        <v>0</v>
      </c>
      <c r="H427" s="97">
        <v>11292090.959033638</v>
      </c>
      <c r="I427" s="174">
        <v>422656265772.97839</v>
      </c>
      <c r="J427" s="186">
        <v>0.50162959073993096</v>
      </c>
      <c r="K427" s="189">
        <v>10318849592.326374</v>
      </c>
      <c r="L427" s="185">
        <v>0</v>
      </c>
      <c r="M427" s="185">
        <v>0</v>
      </c>
      <c r="N427" s="174">
        <v>432975115365.30475</v>
      </c>
      <c r="O427" s="119">
        <v>0.48967453809553513</v>
      </c>
      <c r="P427" s="119">
        <v>0.35316525151823408</v>
      </c>
      <c r="Q427" s="97">
        <v>12.890237147052748</v>
      </c>
      <c r="R427" s="184">
        <v>2222017244673.7705</v>
      </c>
      <c r="S427" s="199">
        <v>2305.5184784788717</v>
      </c>
      <c r="T427" s="191">
        <v>5.5443860517268705E-2</v>
      </c>
      <c r="U427" s="198">
        <v>2.0000000000000001E-4</v>
      </c>
    </row>
    <row r="428" spans="1:21" x14ac:dyDescent="0.2">
      <c r="A428">
        <f t="shared" si="6"/>
        <v>424</v>
      </c>
      <c r="B428" s="119">
        <v>0.47141543976801797</v>
      </c>
      <c r="C428" s="97">
        <v>11423.982143052468</v>
      </c>
      <c r="D428" s="96">
        <v>0.894939633909693</v>
      </c>
      <c r="E428" s="98">
        <v>0.15861634181731923</v>
      </c>
      <c r="F428" s="119">
        <v>0.35735260615242259</v>
      </c>
      <c r="G428" s="179">
        <v>1</v>
      </c>
      <c r="H428" s="97">
        <v>7199237.3194162492</v>
      </c>
      <c r="I428" s="174">
        <v>223027756637.54443</v>
      </c>
      <c r="J428" s="186">
        <v>0.27173349523674328</v>
      </c>
      <c r="K428" s="189">
        <v>3516172239.5277605</v>
      </c>
      <c r="L428" s="185">
        <v>0</v>
      </c>
      <c r="M428" s="185">
        <v>222081396810.45297</v>
      </c>
      <c r="N428" s="174">
        <v>448625325687.52521</v>
      </c>
      <c r="O428" s="119">
        <v>0.53110962678966211</v>
      </c>
      <c r="P428" s="119">
        <v>0.308830166447633</v>
      </c>
      <c r="Q428" s="97">
        <v>17.412214258536114</v>
      </c>
      <c r="R428" s="184">
        <v>2562998695655.2246</v>
      </c>
      <c r="S428" s="199">
        <v>2661.3448850242949</v>
      </c>
      <c r="T428" s="191">
        <v>4.2994368739713983E-2</v>
      </c>
      <c r="U428" s="198">
        <v>2.0000000000000001E-4</v>
      </c>
    </row>
    <row r="429" spans="1:21" x14ac:dyDescent="0.2">
      <c r="A429">
        <f t="shared" si="6"/>
        <v>425</v>
      </c>
      <c r="B429" s="119">
        <v>0.59786606153404431</v>
      </c>
      <c r="C429" s="97">
        <v>15943.745303479784</v>
      </c>
      <c r="D429" s="96">
        <v>0.64810037090253592</v>
      </c>
      <c r="E429" s="98">
        <v>0</v>
      </c>
      <c r="F429" s="119">
        <v>0.47517401001198528</v>
      </c>
      <c r="G429" s="179">
        <v>1</v>
      </c>
      <c r="H429" s="97">
        <v>3271336.9099335438</v>
      </c>
      <c r="I429" s="174">
        <v>174963347774.1571</v>
      </c>
      <c r="J429" s="186">
        <v>0.51238466789921089</v>
      </c>
      <c r="K429" s="189">
        <v>2441052188.6140003</v>
      </c>
      <c r="L429" s="185">
        <v>0</v>
      </c>
      <c r="M429" s="185">
        <v>194423772147.12616</v>
      </c>
      <c r="N429" s="174">
        <v>371828172109.89728</v>
      </c>
      <c r="O429" s="119">
        <v>0.65941091329956858</v>
      </c>
      <c r="P429" s="119">
        <v>0.50492845815549425</v>
      </c>
      <c r="Q429" s="97">
        <v>16.776228162611627</v>
      </c>
      <c r="R429" s="184">
        <v>3397283230214.6665</v>
      </c>
      <c r="S429" s="199">
        <v>3526.798338280284</v>
      </c>
      <c r="T429" s="191">
        <v>4.4415813158131104E-2</v>
      </c>
      <c r="U429" s="198">
        <v>2.0000000000000001E-4</v>
      </c>
    </row>
    <row r="430" spans="1:21" x14ac:dyDescent="0.2">
      <c r="A430">
        <f t="shared" si="6"/>
        <v>426</v>
      </c>
      <c r="B430" s="119">
        <v>0.45185267984047495</v>
      </c>
      <c r="C430" s="97">
        <v>5063.7116774809783</v>
      </c>
      <c r="D430" s="96">
        <v>0.78658535284617748</v>
      </c>
      <c r="E430" s="98">
        <v>0.3159002729441831</v>
      </c>
      <c r="F430" s="119">
        <v>0.40261747217246202</v>
      </c>
      <c r="G430" s="179">
        <v>1</v>
      </c>
      <c r="H430" s="97">
        <v>7445890.3587952321</v>
      </c>
      <c r="I430" s="174">
        <v>284194082000.50049</v>
      </c>
      <c r="J430" s="186">
        <v>0.40276907948714769</v>
      </c>
      <c r="K430" s="189">
        <v>6367675348.1359568</v>
      </c>
      <c r="L430" s="185">
        <v>0</v>
      </c>
      <c r="M430" s="185">
        <v>208800265986.93103</v>
      </c>
      <c r="N430" s="174">
        <v>499362023335.5675</v>
      </c>
      <c r="O430" s="119">
        <v>0.56372889494524547</v>
      </c>
      <c r="P430" s="119">
        <v>0.30601653599227518</v>
      </c>
      <c r="Q430" s="97">
        <v>15.887862685722295</v>
      </c>
      <c r="R430" s="184">
        <v>2677996492872.5947</v>
      </c>
      <c r="S430" s="199">
        <v>2778.0889988504414</v>
      </c>
      <c r="T430" s="191">
        <v>4.569700096782494E-2</v>
      </c>
      <c r="U430" s="198">
        <v>2.0000000000000001E-4</v>
      </c>
    </row>
    <row r="431" spans="1:21" x14ac:dyDescent="0.2">
      <c r="A431">
        <f t="shared" si="6"/>
        <v>427</v>
      </c>
      <c r="B431" s="119">
        <v>0.43416557250078941</v>
      </c>
      <c r="C431" s="97">
        <v>10887.696921500363</v>
      </c>
      <c r="D431" s="96">
        <v>0.5428250183758967</v>
      </c>
      <c r="E431" s="98">
        <v>0</v>
      </c>
      <c r="F431" s="119">
        <v>0</v>
      </c>
      <c r="G431" s="179">
        <v>0</v>
      </c>
      <c r="H431" s="97">
        <v>5794774.7998012248</v>
      </c>
      <c r="I431" s="174">
        <v>206341206340.62491</v>
      </c>
      <c r="J431" s="186">
        <v>0.30273076102674368</v>
      </c>
      <c r="K431" s="189">
        <v>5818207922.6413116</v>
      </c>
      <c r="L431" s="185">
        <v>0</v>
      </c>
      <c r="M431" s="185">
        <v>0</v>
      </c>
      <c r="N431" s="174">
        <v>212159414263.26624</v>
      </c>
      <c r="O431" s="119">
        <v>0.29442874662710267</v>
      </c>
      <c r="P431" s="119">
        <v>0.18968317800355605</v>
      </c>
      <c r="Q431" s="97">
        <v>12.802962399941141</v>
      </c>
      <c r="R431" s="184">
        <v>574865823018.61157</v>
      </c>
      <c r="S431" s="199">
        <v>596.93982208640443</v>
      </c>
      <c r="T431" s="191">
        <v>5.181693243525249E-2</v>
      </c>
      <c r="U431" s="198">
        <v>2.0000000000000001E-4</v>
      </c>
    </row>
    <row r="432" spans="1:21" x14ac:dyDescent="0.2">
      <c r="A432">
        <f t="shared" si="6"/>
        <v>428</v>
      </c>
      <c r="B432" s="119">
        <v>0.65009663000261741</v>
      </c>
      <c r="C432" s="97">
        <v>14232.870530236763</v>
      </c>
      <c r="D432" s="96">
        <v>0.6079512477782204</v>
      </c>
      <c r="E432" s="98">
        <v>0</v>
      </c>
      <c r="F432" s="119">
        <v>0</v>
      </c>
      <c r="G432" s="179">
        <v>0</v>
      </c>
      <c r="H432" s="97">
        <v>4796866.4524184112</v>
      </c>
      <c r="I432" s="174">
        <v>256850290516.6683</v>
      </c>
      <c r="J432" s="186">
        <v>0.55725925082453309</v>
      </c>
      <c r="K432" s="189">
        <v>7001530016.7091732</v>
      </c>
      <c r="L432" s="185">
        <v>0</v>
      </c>
      <c r="M432" s="185">
        <v>0</v>
      </c>
      <c r="N432" s="174">
        <v>263851820533.37747</v>
      </c>
      <c r="O432" s="119">
        <v>0.54247190782326216</v>
      </c>
      <c r="P432" s="119">
        <v>0.42553874856794821</v>
      </c>
      <c r="Q432" s="97">
        <v>12.922340375630887</v>
      </c>
      <c r="R432" s="184">
        <v>1596225505717.9624</v>
      </c>
      <c r="S432" s="199">
        <v>1656.674869466475</v>
      </c>
      <c r="T432" s="191">
        <v>5.5296307008988535E-2</v>
      </c>
      <c r="U432" s="198">
        <v>2.0000000000000001E-4</v>
      </c>
    </row>
    <row r="433" spans="1:21" x14ac:dyDescent="0.2">
      <c r="A433">
        <f t="shared" si="6"/>
        <v>429</v>
      </c>
      <c r="B433" s="119">
        <v>0.5657900375497722</v>
      </c>
      <c r="C433" s="97">
        <v>13539.916037672163</v>
      </c>
      <c r="D433" s="96">
        <v>0.77239795332801486</v>
      </c>
      <c r="E433" s="98">
        <v>6.3049733475832773E-2</v>
      </c>
      <c r="F433" s="119">
        <v>0</v>
      </c>
      <c r="G433" s="179">
        <v>0</v>
      </c>
      <c r="H433" s="97">
        <v>17323047.940069675</v>
      </c>
      <c r="I433" s="174">
        <v>373555940891.63397</v>
      </c>
      <c r="J433" s="186">
        <v>0.23247165677569526</v>
      </c>
      <c r="K433" s="189">
        <v>9954748377.4966354</v>
      </c>
      <c r="L433" s="185">
        <v>23977812269.19215</v>
      </c>
      <c r="M433" s="185">
        <v>0</v>
      </c>
      <c r="N433" s="174">
        <v>407488501538.32275</v>
      </c>
      <c r="O433" s="119">
        <v>0.26018750932255319</v>
      </c>
      <c r="P433" s="119">
        <v>0.19394934358764579</v>
      </c>
      <c r="Q433" s="97">
        <v>13.94454629620682</v>
      </c>
      <c r="R433" s="184">
        <v>1063398195301.5986</v>
      </c>
      <c r="S433" s="199">
        <v>1103.8909286642588</v>
      </c>
      <c r="T433" s="191">
        <v>5.8530186989120915E-2</v>
      </c>
      <c r="U433" s="198">
        <v>2.0000000000000001E-4</v>
      </c>
    </row>
    <row r="434" spans="1:21" x14ac:dyDescent="0.2">
      <c r="A434">
        <f t="shared" si="6"/>
        <v>430</v>
      </c>
      <c r="B434" s="119">
        <v>0.7275955187419425</v>
      </c>
      <c r="C434" s="97">
        <v>8604.865049728438</v>
      </c>
      <c r="D434" s="96">
        <v>0.74067188764150849</v>
      </c>
      <c r="E434" s="98">
        <v>0.3716771668630362</v>
      </c>
      <c r="F434" s="119">
        <v>0.47234534682009593</v>
      </c>
      <c r="G434" s="179">
        <v>1</v>
      </c>
      <c r="H434" s="97">
        <v>5647862.1856539967</v>
      </c>
      <c r="I434" s="174">
        <v>265974740031.52271</v>
      </c>
      <c r="J434" s="186">
        <v>0.49589868851427743</v>
      </c>
      <c r="K434" s="189">
        <v>2647801723.7884212</v>
      </c>
      <c r="L434" s="185">
        <v>0</v>
      </c>
      <c r="M434" s="185">
        <v>170682863634.51706</v>
      </c>
      <c r="N434" s="174">
        <v>439305405389.82819</v>
      </c>
      <c r="O434" s="119">
        <v>0.61106194545674319</v>
      </c>
      <c r="P434" s="119">
        <v>0.46507096773809031</v>
      </c>
      <c r="Q434" s="97">
        <v>16.001026677243072</v>
      </c>
      <c r="R434" s="184">
        <v>3562346621338.7822</v>
      </c>
      <c r="S434" s="199">
        <v>3695.3733090687488</v>
      </c>
      <c r="T434" s="191">
        <v>4.5900467643896208E-2</v>
      </c>
      <c r="U434" s="198">
        <v>2.0000000000000001E-4</v>
      </c>
    </row>
    <row r="435" spans="1:21" x14ac:dyDescent="0.2">
      <c r="A435">
        <f t="shared" si="6"/>
        <v>431</v>
      </c>
      <c r="B435" s="119">
        <v>0.67386048973724333</v>
      </c>
      <c r="C435" s="97">
        <v>12774.348769424982</v>
      </c>
      <c r="D435" s="96">
        <v>1.1412774291462602</v>
      </c>
      <c r="E435" s="98">
        <v>0</v>
      </c>
      <c r="F435" s="119">
        <v>0.52599395478288768</v>
      </c>
      <c r="G435" s="179">
        <v>1</v>
      </c>
      <c r="H435" s="97">
        <v>22326206.102938335</v>
      </c>
      <c r="I435" s="174">
        <v>447089220446.79541</v>
      </c>
      <c r="J435" s="186">
        <v>0.15516951348388663</v>
      </c>
      <c r="K435" s="189">
        <v>10511123066.762987</v>
      </c>
      <c r="L435" s="185">
        <v>0</v>
      </c>
      <c r="M435" s="185">
        <v>386008917502.67963</v>
      </c>
      <c r="N435" s="174">
        <v>843609261016.23804</v>
      </c>
      <c r="O435" s="119">
        <v>0.4482901839735538</v>
      </c>
      <c r="P435" s="119">
        <v>0.31240502516884089</v>
      </c>
      <c r="Q435" s="97">
        <v>18.287048318563496</v>
      </c>
      <c r="R435" s="184">
        <v>4880968718889.4414</v>
      </c>
      <c r="S435" s="199">
        <v>5070.6822721129083</v>
      </c>
      <c r="T435" s="191">
        <v>4.1289063833093928E-2</v>
      </c>
      <c r="U435" s="198">
        <v>2.0000000000000001E-4</v>
      </c>
    </row>
    <row r="436" spans="1:21" x14ac:dyDescent="0.2">
      <c r="A436">
        <f t="shared" si="6"/>
        <v>432</v>
      </c>
      <c r="B436" s="119">
        <v>0.36322207637390802</v>
      </c>
      <c r="C436" s="97">
        <v>15768.004926061401</v>
      </c>
      <c r="D436" s="96">
        <v>0.49593286021934208</v>
      </c>
      <c r="E436" s="98">
        <v>0.42849865554732264</v>
      </c>
      <c r="F436" s="119">
        <v>0.50860519045250785</v>
      </c>
      <c r="G436" s="179">
        <v>1</v>
      </c>
      <c r="H436" s="97">
        <v>9161193.0837306399</v>
      </c>
      <c r="I436" s="174">
        <v>332977652008.19299</v>
      </c>
      <c r="J436" s="186">
        <v>0.36322207637390802</v>
      </c>
      <c r="K436" s="189">
        <v>2354573250.253408</v>
      </c>
      <c r="L436" s="185">
        <v>0</v>
      </c>
      <c r="M436" s="185">
        <v>352679172921.75146</v>
      </c>
      <c r="N436" s="174">
        <v>688011398180.19788</v>
      </c>
      <c r="O436" s="119">
        <v>0.58587426538586551</v>
      </c>
      <c r="P436" s="119">
        <v>0.45341521356532544</v>
      </c>
      <c r="Q436" s="97">
        <v>17.316007401874803</v>
      </c>
      <c r="R436" s="184">
        <v>5743594040533.4941</v>
      </c>
      <c r="S436" s="199">
        <v>5961.5000448193787</v>
      </c>
      <c r="T436" s="191">
        <v>4.277621671011516E-2</v>
      </c>
      <c r="U436" s="198">
        <v>2.0000000000000001E-4</v>
      </c>
    </row>
    <row r="437" spans="1:21" x14ac:dyDescent="0.2">
      <c r="A437">
        <f t="shared" si="6"/>
        <v>433</v>
      </c>
      <c r="B437" s="119">
        <v>0.51765405213515725</v>
      </c>
      <c r="C437" s="97">
        <v>10017.560718108412</v>
      </c>
      <c r="D437" s="96">
        <v>1.3281683855765376</v>
      </c>
      <c r="E437" s="98">
        <v>0.19680740260438376</v>
      </c>
      <c r="F437" s="119">
        <v>0</v>
      </c>
      <c r="G437" s="179">
        <v>0</v>
      </c>
      <c r="H437" s="97">
        <v>18710319.845173534</v>
      </c>
      <c r="I437" s="174">
        <v>608734863920.16882</v>
      </c>
      <c r="J437" s="186">
        <v>0.47532076004117207</v>
      </c>
      <c r="K437" s="189">
        <v>47784401301.03376</v>
      </c>
      <c r="L437" s="185">
        <v>38663906941.247643</v>
      </c>
      <c r="M437" s="185">
        <v>0</v>
      </c>
      <c r="N437" s="174">
        <v>695183172162.45032</v>
      </c>
      <c r="O437" s="119">
        <v>0.46070655412851436</v>
      </c>
      <c r="P437" s="119">
        <v>0.3696988124844599</v>
      </c>
      <c r="Q437" s="97">
        <v>13.215866119635425</v>
      </c>
      <c r="R437" s="184">
        <v>3617030066354.8291</v>
      </c>
      <c r="S437" s="199">
        <v>3753.861326382354</v>
      </c>
      <c r="T437" s="191">
        <v>5.5064862491756857E-2</v>
      </c>
      <c r="U437" s="198">
        <v>2.0000000000000001E-4</v>
      </c>
    </row>
    <row r="438" spans="1:21" x14ac:dyDescent="0.2">
      <c r="A438">
        <f t="shared" si="6"/>
        <v>434</v>
      </c>
      <c r="B438" s="119">
        <v>0.61160295773281403</v>
      </c>
      <c r="C438" s="97">
        <v>8651.3122294805107</v>
      </c>
      <c r="D438" s="96">
        <v>1.1742408918706566</v>
      </c>
      <c r="E438" s="98">
        <v>0</v>
      </c>
      <c r="F438" s="119">
        <v>0.53322724779347197</v>
      </c>
      <c r="G438" s="179">
        <v>1</v>
      </c>
      <c r="H438" s="97">
        <v>16948587.346219476</v>
      </c>
      <c r="I438" s="174">
        <v>441059904200.56409</v>
      </c>
      <c r="J438" s="186">
        <v>0.37729594985174764</v>
      </c>
      <c r="K438" s="189">
        <v>7176451878.4745922</v>
      </c>
      <c r="L438" s="185">
        <v>0</v>
      </c>
      <c r="M438" s="185">
        <v>348234530404.13019</v>
      </c>
      <c r="N438" s="174">
        <v>796470886483.16895</v>
      </c>
      <c r="O438" s="119">
        <v>0.55871187179869441</v>
      </c>
      <c r="P438" s="119">
        <v>0.30848800372987151</v>
      </c>
      <c r="Q438" s="97">
        <v>15.932819533545919</v>
      </c>
      <c r="R438" s="184">
        <v>4174353123161.6182</v>
      </c>
      <c r="S438" s="199">
        <v>4333.3538921216696</v>
      </c>
      <c r="T438" s="191">
        <v>4.6921379663164259E-2</v>
      </c>
      <c r="U438" s="198">
        <v>2.0000000000000001E-4</v>
      </c>
    </row>
    <row r="439" spans="1:21" x14ac:dyDescent="0.2">
      <c r="A439">
        <f t="shared" si="6"/>
        <v>435</v>
      </c>
      <c r="B439" s="119">
        <v>0.4213278947352721</v>
      </c>
      <c r="C439" s="97">
        <v>4213.5603564657795</v>
      </c>
      <c r="D439" s="96">
        <v>1.1244241083580717</v>
      </c>
      <c r="E439" s="98">
        <v>0.7</v>
      </c>
      <c r="F439" s="119">
        <v>0.51242843565428564</v>
      </c>
      <c r="G439" s="179">
        <v>1</v>
      </c>
      <c r="H439" s="97">
        <v>22264214.440240934</v>
      </c>
      <c r="I439" s="174">
        <v>605967709922.51196</v>
      </c>
      <c r="J439" s="186">
        <v>0.41586651964175336</v>
      </c>
      <c r="K439" s="189">
        <v>3562921810.8321567</v>
      </c>
      <c r="L439" s="185">
        <v>0</v>
      </c>
      <c r="M439" s="185">
        <v>456655519557.97345</v>
      </c>
      <c r="N439" s="174">
        <v>1066186151291.3175</v>
      </c>
      <c r="O439" s="119">
        <v>0.57900404862646115</v>
      </c>
      <c r="P439" s="119">
        <v>0.33666176646508766</v>
      </c>
      <c r="Q439" s="97">
        <v>16.020149640844217</v>
      </c>
      <c r="R439" s="184">
        <v>6221959168698.0254</v>
      </c>
      <c r="S439" s="199">
        <v>6445.4037404024157</v>
      </c>
      <c r="T439" s="191">
        <v>4.5724946371739496E-2</v>
      </c>
      <c r="U439" s="198">
        <v>2.0000000000000001E-4</v>
      </c>
    </row>
    <row r="440" spans="1:21" x14ac:dyDescent="0.2">
      <c r="A440">
        <f t="shared" si="6"/>
        <v>436</v>
      </c>
      <c r="B440" s="119">
        <v>0.60664194741065613</v>
      </c>
      <c r="C440" s="97">
        <v>7236.6980138104182</v>
      </c>
      <c r="D440" s="96">
        <v>0.72050636523279332</v>
      </c>
      <c r="E440" s="98">
        <v>0</v>
      </c>
      <c r="F440" s="119">
        <v>0</v>
      </c>
      <c r="G440" s="179">
        <v>0</v>
      </c>
      <c r="H440" s="97">
        <v>14074535.309613127</v>
      </c>
      <c r="I440" s="174">
        <v>509171074004.17511</v>
      </c>
      <c r="J440" s="186">
        <v>0.49403004667535799</v>
      </c>
      <c r="K440" s="189">
        <v>14688400887.674734</v>
      </c>
      <c r="L440" s="185">
        <v>0</v>
      </c>
      <c r="M440" s="185">
        <v>0</v>
      </c>
      <c r="N440" s="174">
        <v>523859474891.84985</v>
      </c>
      <c r="O440" s="119">
        <v>0.48017802772004098</v>
      </c>
      <c r="P440" s="119">
        <v>0.36877707555543987</v>
      </c>
      <c r="Q440" s="97">
        <v>12.8838003823567</v>
      </c>
      <c r="R440" s="184">
        <v>2763851315531.6401</v>
      </c>
      <c r="S440" s="199">
        <v>2870.5280515910263</v>
      </c>
      <c r="T440" s="191">
        <v>5.5280224369899815E-2</v>
      </c>
      <c r="U440" s="198">
        <v>2.0000000000000001E-4</v>
      </c>
    </row>
    <row r="441" spans="1:21" x14ac:dyDescent="0.2">
      <c r="A441">
        <f t="shared" si="6"/>
        <v>437</v>
      </c>
      <c r="B441" s="119">
        <v>0.6017245358670027</v>
      </c>
      <c r="C441" s="97">
        <v>14176.852858489667</v>
      </c>
      <c r="D441" s="96">
        <v>1.1724342689615501</v>
      </c>
      <c r="E441" s="98">
        <v>0.17444340535221256</v>
      </c>
      <c r="F441" s="119">
        <v>0.51594927404833923</v>
      </c>
      <c r="G441" s="179">
        <v>1</v>
      </c>
      <c r="H441" s="97">
        <v>10712887.894140404</v>
      </c>
      <c r="I441" s="174">
        <v>314354785088.82751</v>
      </c>
      <c r="J441" s="186">
        <v>0.31014922828034386</v>
      </c>
      <c r="K441" s="189">
        <v>9144970993.2444267</v>
      </c>
      <c r="L441" s="185">
        <v>0</v>
      </c>
      <c r="M441" s="185">
        <v>269405366791.98813</v>
      </c>
      <c r="N441" s="174">
        <v>592905122874.06006</v>
      </c>
      <c r="O441" s="119">
        <v>0.52794481841846563</v>
      </c>
      <c r="P441" s="119">
        <v>0.27770979955742892</v>
      </c>
      <c r="Q441" s="97">
        <v>16.612698069167187</v>
      </c>
      <c r="R441" s="184">
        <v>2846926030818.2803</v>
      </c>
      <c r="S441" s="199">
        <v>2952.7368800147788</v>
      </c>
      <c r="T441" s="191">
        <v>4.4948198735235652E-2</v>
      </c>
      <c r="U441" s="198">
        <v>2.0000000000000001E-4</v>
      </c>
    </row>
    <row r="442" spans="1:21" x14ac:dyDescent="0.2">
      <c r="A442">
        <f t="shared" si="6"/>
        <v>438</v>
      </c>
      <c r="B442" s="119">
        <v>0.57769314403961858</v>
      </c>
      <c r="C442" s="97">
        <v>14498.321639478403</v>
      </c>
      <c r="D442" s="96">
        <v>1.2252774295878748</v>
      </c>
      <c r="E442" s="98">
        <v>0</v>
      </c>
      <c r="F442" s="119">
        <v>0.62103265452078982</v>
      </c>
      <c r="G442" s="179">
        <v>1</v>
      </c>
      <c r="H442" s="97">
        <v>13192001.983933214</v>
      </c>
      <c r="I442" s="174">
        <v>452210889073.50623</v>
      </c>
      <c r="J442" s="186">
        <v>0.42096562022540196</v>
      </c>
      <c r="K442" s="189">
        <v>857454734.33805621</v>
      </c>
      <c r="L442" s="185">
        <v>0</v>
      </c>
      <c r="M442" s="185">
        <v>429484280498.61877</v>
      </c>
      <c r="N442" s="174">
        <v>882552624306.46301</v>
      </c>
      <c r="O442" s="119">
        <v>0.6050094318284992</v>
      </c>
      <c r="P442" s="119">
        <v>0.29324771375813058</v>
      </c>
      <c r="Q442" s="97">
        <v>15.750319964884209</v>
      </c>
      <c r="R442" s="184">
        <v>4283259498395.9033</v>
      </c>
      <c r="S442" s="199">
        <v>4446.9326430268256</v>
      </c>
      <c r="T442" s="191">
        <v>4.8609186759972188E-2</v>
      </c>
      <c r="U442" s="198">
        <v>2.0000000000000001E-4</v>
      </c>
    </row>
    <row r="443" spans="1:21" x14ac:dyDescent="0.2">
      <c r="A443">
        <f t="shared" si="6"/>
        <v>439</v>
      </c>
      <c r="B443" s="119">
        <v>0.49232468521355682</v>
      </c>
      <c r="C443" s="97">
        <v>5288.715065870434</v>
      </c>
      <c r="D443" s="96">
        <v>0.56128295463393751</v>
      </c>
      <c r="E443" s="98">
        <v>0</v>
      </c>
      <c r="F443" s="119">
        <v>0.5761122954220963</v>
      </c>
      <c r="G443" s="179">
        <v>1</v>
      </c>
      <c r="H443" s="97">
        <v>6051784.0907216659</v>
      </c>
      <c r="I443" s="174">
        <v>243868860769.97794</v>
      </c>
      <c r="J443" s="186">
        <v>0.43365099333901314</v>
      </c>
      <c r="K443" s="189">
        <v>10752487617.136616</v>
      </c>
      <c r="L443" s="185">
        <v>0</v>
      </c>
      <c r="M443" s="185">
        <v>267610349155.38055</v>
      </c>
      <c r="N443" s="174">
        <v>522231697542.49512</v>
      </c>
      <c r="O443" s="119">
        <v>0.61245277631894912</v>
      </c>
      <c r="P443" s="119">
        <v>0.42105532432597237</v>
      </c>
      <c r="Q443" s="97">
        <v>16.779989950627126</v>
      </c>
      <c r="R443" s="184">
        <v>4034288607627.29</v>
      </c>
      <c r="S443" s="199">
        <v>4187.8238836399296</v>
      </c>
      <c r="T443" s="191">
        <v>4.3404259576613279E-2</v>
      </c>
      <c r="U443" s="198">
        <v>2.0000000000000001E-4</v>
      </c>
    </row>
    <row r="444" spans="1:21" x14ac:dyDescent="0.2">
      <c r="A444">
        <f t="shared" si="6"/>
        <v>440</v>
      </c>
      <c r="B444" s="119">
        <v>0.40390870031107839</v>
      </c>
      <c r="C444" s="97">
        <v>9212.826603817286</v>
      </c>
      <c r="D444" s="96">
        <v>0.71774217912270799</v>
      </c>
      <c r="E444" s="98">
        <v>0</v>
      </c>
      <c r="F444" s="119">
        <v>0</v>
      </c>
      <c r="G444" s="179">
        <v>0</v>
      </c>
      <c r="H444" s="97">
        <v>6114474.1807325389</v>
      </c>
      <c r="I444" s="174">
        <v>284813722011.77942</v>
      </c>
      <c r="J444" s="186">
        <v>0.40390870031107839</v>
      </c>
      <c r="K444" s="189">
        <v>6968211934.7290182</v>
      </c>
      <c r="L444" s="185">
        <v>0</v>
      </c>
      <c r="M444" s="185">
        <v>0</v>
      </c>
      <c r="N444" s="174">
        <v>291781933946.50842</v>
      </c>
      <c r="O444" s="119">
        <v>0.39426272467447671</v>
      </c>
      <c r="P444" s="119">
        <v>0.2934155703078673</v>
      </c>
      <c r="Q444" s="97">
        <v>12.894244764894081</v>
      </c>
      <c r="R444" s="184">
        <v>1239157821485.4497</v>
      </c>
      <c r="S444" s="199">
        <v>1286.3110391092971</v>
      </c>
      <c r="T444" s="191">
        <v>5.4319992281384837E-2</v>
      </c>
      <c r="U444" s="198">
        <v>2.0000000000000001E-4</v>
      </c>
    </row>
    <row r="445" spans="1:21" x14ac:dyDescent="0.2">
      <c r="A445">
        <f t="shared" si="6"/>
        <v>441</v>
      </c>
      <c r="B445" s="119">
        <v>0.48919024086481028</v>
      </c>
      <c r="C445" s="97">
        <v>10415.720782372211</v>
      </c>
      <c r="D445" s="96">
        <v>0.82784836763808434</v>
      </c>
      <c r="E445" s="98">
        <v>0.10126551158492902</v>
      </c>
      <c r="F445" s="119">
        <v>0.7327908176307284</v>
      </c>
      <c r="G445" s="179">
        <v>1</v>
      </c>
      <c r="H445" s="97">
        <v>6565234.7409951845</v>
      </c>
      <c r="I445" s="174">
        <v>244402550609.1297</v>
      </c>
      <c r="J445" s="186">
        <v>0.4130243860316879</v>
      </c>
      <c r="K445" s="189">
        <v>11977632650.117096</v>
      </c>
      <c r="L445" s="185">
        <v>0</v>
      </c>
      <c r="M445" s="185">
        <v>304510517336.02429</v>
      </c>
      <c r="N445" s="174">
        <v>560890700595.27112</v>
      </c>
      <c r="O445" s="119">
        <v>0.61429548914442944</v>
      </c>
      <c r="P445" s="119">
        <v>0.44742805575856492</v>
      </c>
      <c r="Q445" s="97">
        <v>17.106135398976594</v>
      </c>
      <c r="R445" s="184">
        <v>4610982499369.1367</v>
      </c>
      <c r="S445" s="199">
        <v>4788.9293155117994</v>
      </c>
      <c r="T445" s="191">
        <v>4.3281159310825823E-2</v>
      </c>
      <c r="U445" s="198">
        <v>2.0000000000000001E-4</v>
      </c>
    </row>
    <row r="446" spans="1:21" x14ac:dyDescent="0.2">
      <c r="A446">
        <f t="shared" si="6"/>
        <v>442</v>
      </c>
      <c r="B446" s="119">
        <v>0.51547217442817528</v>
      </c>
      <c r="C446" s="97">
        <v>8247.4699416353542</v>
      </c>
      <c r="D446" s="96">
        <v>0.62349182192793695</v>
      </c>
      <c r="E446" s="98">
        <v>0</v>
      </c>
      <c r="F446" s="119">
        <v>0</v>
      </c>
      <c r="G446" s="179">
        <v>0</v>
      </c>
      <c r="H446" s="97">
        <v>4505991.4261876252</v>
      </c>
      <c r="I446" s="174">
        <v>189675584387.16248</v>
      </c>
      <c r="J446" s="186">
        <v>0.49123930395753657</v>
      </c>
      <c r="K446" s="189">
        <v>6940305476.6727047</v>
      </c>
      <c r="L446" s="185">
        <v>0</v>
      </c>
      <c r="M446" s="185">
        <v>0</v>
      </c>
      <c r="N446" s="174">
        <v>196615889863.83517</v>
      </c>
      <c r="O446" s="119">
        <v>0.47389914475690181</v>
      </c>
      <c r="P446" s="119">
        <v>0.35644719173943457</v>
      </c>
      <c r="Q446" s="97">
        <v>12.906669730967691</v>
      </c>
      <c r="R446" s="184">
        <v>1041302642400.8789</v>
      </c>
      <c r="S446" s="199">
        <v>1080.9512075501016</v>
      </c>
      <c r="T446" s="191">
        <v>5.3359051359721563E-2</v>
      </c>
      <c r="U446" s="198">
        <v>2.0000000000000001E-4</v>
      </c>
    </row>
    <row r="447" spans="1:21" x14ac:dyDescent="0.2">
      <c r="A447">
        <f t="shared" si="6"/>
        <v>443</v>
      </c>
      <c r="B447" s="119">
        <v>0.56826159868038684</v>
      </c>
      <c r="C447" s="97">
        <v>9427.1606748422328</v>
      </c>
      <c r="D447" s="96">
        <v>0.3890382604659936</v>
      </c>
      <c r="E447" s="98">
        <v>0.30969526494061472</v>
      </c>
      <c r="F447" s="119">
        <v>0</v>
      </c>
      <c r="G447" s="179">
        <v>0</v>
      </c>
      <c r="H447" s="97">
        <v>2427300.6168970559</v>
      </c>
      <c r="I447" s="174">
        <v>130299744887.37448</v>
      </c>
      <c r="J447" s="186">
        <v>0.536374673434588</v>
      </c>
      <c r="K447" s="189">
        <v>15383578418.1754</v>
      </c>
      <c r="L447" s="185">
        <v>35359122230.363449</v>
      </c>
      <c r="M447" s="185">
        <v>0</v>
      </c>
      <c r="N447" s="174">
        <v>181042445535.91333</v>
      </c>
      <c r="O447" s="119">
        <v>0.5422859849592071</v>
      </c>
      <c r="P447" s="119">
        <v>0.38741556187168369</v>
      </c>
      <c r="Q447" s="97">
        <v>13.981551130371605</v>
      </c>
      <c r="R447" s="184">
        <v>1118796779059.1838</v>
      </c>
      <c r="S447" s="199">
        <v>1160.7201514675451</v>
      </c>
      <c r="T447" s="191">
        <v>5.0452014684888469E-2</v>
      </c>
      <c r="U447" s="198">
        <v>2.0000000000000001E-4</v>
      </c>
    </row>
    <row r="448" spans="1:21" x14ac:dyDescent="0.2">
      <c r="A448">
        <f t="shared" si="6"/>
        <v>444</v>
      </c>
      <c r="B448" s="119">
        <v>0.46610606204429977</v>
      </c>
      <c r="C448" s="97">
        <v>17000</v>
      </c>
      <c r="D448" s="96">
        <v>1.3450440999301625</v>
      </c>
      <c r="E448" s="98">
        <v>0</v>
      </c>
      <c r="F448" s="119">
        <v>0</v>
      </c>
      <c r="G448" s="179">
        <v>0</v>
      </c>
      <c r="H448" s="97">
        <v>33860099.971845746</v>
      </c>
      <c r="I448" s="174">
        <v>681650886571.28491</v>
      </c>
      <c r="J448" s="186">
        <v>0.11633157894104096</v>
      </c>
      <c r="K448" s="189">
        <v>19922391560.247452</v>
      </c>
      <c r="L448" s="185">
        <v>0</v>
      </c>
      <c r="M448" s="185">
        <v>0</v>
      </c>
      <c r="N448" s="174">
        <v>701573278131.53235</v>
      </c>
      <c r="O448" s="119">
        <v>0.11302814173964465</v>
      </c>
      <c r="P448" s="119">
        <v>6.9581531676166278E-2</v>
      </c>
      <c r="Q448" s="97">
        <v>12.379182569025396</v>
      </c>
      <c r="R448" s="184">
        <v>134199117818.83356</v>
      </c>
      <c r="S448" s="199">
        <v>139.40439651493475</v>
      </c>
      <c r="T448" s="191">
        <v>0.10313303223751349</v>
      </c>
      <c r="U448" s="198">
        <v>2.0000000000000001E-4</v>
      </c>
    </row>
    <row r="449" spans="1:21" x14ac:dyDescent="0.2">
      <c r="A449">
        <f t="shared" si="6"/>
        <v>445</v>
      </c>
      <c r="B449" s="119">
        <v>0.53535979643465881</v>
      </c>
      <c r="C449" s="97">
        <v>13214.951956596165</v>
      </c>
      <c r="D449" s="96">
        <v>0.84200721820381275</v>
      </c>
      <c r="E449" s="98">
        <v>0.26248906493939383</v>
      </c>
      <c r="F449" s="119">
        <v>0</v>
      </c>
      <c r="G449" s="179">
        <v>0</v>
      </c>
      <c r="H449" s="97">
        <v>6346057.8324386943</v>
      </c>
      <c r="I449" s="174">
        <v>220598635085.66437</v>
      </c>
      <c r="J449" s="186">
        <v>0.35673869105222011</v>
      </c>
      <c r="K449" s="189">
        <v>13424214634.033922</v>
      </c>
      <c r="L449" s="185">
        <v>36447058509.468422</v>
      </c>
      <c r="M449" s="185">
        <v>0</v>
      </c>
      <c r="N449" s="174">
        <v>270469908229.16672</v>
      </c>
      <c r="O449" s="119">
        <v>0.39876419466433777</v>
      </c>
      <c r="P449" s="119">
        <v>0.27015280730804936</v>
      </c>
      <c r="Q449" s="97">
        <v>14.515069968795439</v>
      </c>
      <c r="R449" s="184">
        <v>1132477007597.4451</v>
      </c>
      <c r="S449" s="199">
        <v>1172.9204491735234</v>
      </c>
      <c r="T449" s="191">
        <v>5.1553214309082412E-2</v>
      </c>
      <c r="U449" s="198">
        <v>2.0000000000000001E-4</v>
      </c>
    </row>
    <row r="450" spans="1:21" x14ac:dyDescent="0.2">
      <c r="A450">
        <f t="shared" si="6"/>
        <v>446</v>
      </c>
      <c r="B450" s="119">
        <v>0.64882690438309931</v>
      </c>
      <c r="C450" s="97">
        <v>7758.8590092146524</v>
      </c>
      <c r="D450" s="96">
        <v>0.94181042800251258</v>
      </c>
      <c r="E450" s="98">
        <v>0</v>
      </c>
      <c r="F450" s="119">
        <v>0.63568242584308821</v>
      </c>
      <c r="G450" s="179">
        <v>1</v>
      </c>
      <c r="H450" s="97">
        <v>9897987.9051737115</v>
      </c>
      <c r="I450" s="174">
        <v>352370038765.91449</v>
      </c>
      <c r="J450" s="186">
        <v>0.40839208802794236</v>
      </c>
      <c r="K450" s="189">
        <v>21961371545.805267</v>
      </c>
      <c r="L450" s="185">
        <v>0</v>
      </c>
      <c r="M450" s="185">
        <v>213280666152.94382</v>
      </c>
      <c r="N450" s="174">
        <v>587612076464.66357</v>
      </c>
      <c r="O450" s="119">
        <v>0.53526753688386508</v>
      </c>
      <c r="P450" s="119">
        <v>0.32701337719153983</v>
      </c>
      <c r="Q450" s="97">
        <v>15.551666891872889</v>
      </c>
      <c r="R450" s="184">
        <v>3246577696880.0469</v>
      </c>
      <c r="S450" s="199">
        <v>3370.128681807184</v>
      </c>
      <c r="T450" s="191">
        <v>4.7346703170955448E-2</v>
      </c>
      <c r="U450" s="198">
        <v>2.0000000000000001E-4</v>
      </c>
    </row>
    <row r="451" spans="1:21" x14ac:dyDescent="0.2">
      <c r="A451">
        <f t="shared" si="6"/>
        <v>447</v>
      </c>
      <c r="B451" s="119">
        <v>0.30934795069920118</v>
      </c>
      <c r="C451" s="97">
        <v>4000</v>
      </c>
      <c r="D451" s="96">
        <v>0.41791356982729194</v>
      </c>
      <c r="E451" s="98">
        <v>0.45666159930793515</v>
      </c>
      <c r="F451" s="119">
        <v>0</v>
      </c>
      <c r="G451" s="179">
        <v>0</v>
      </c>
      <c r="H451" s="97">
        <v>5134772.9129307326</v>
      </c>
      <c r="I451" s="174">
        <v>256491622506.17468</v>
      </c>
      <c r="J451" s="186">
        <v>0.30934795069920118</v>
      </c>
      <c r="K451" s="189">
        <v>9196908704.1265659</v>
      </c>
      <c r="L451" s="185">
        <v>16845610826.347298</v>
      </c>
      <c r="M451" s="185">
        <v>0</v>
      </c>
      <c r="N451" s="174">
        <v>282534142036.64856</v>
      </c>
      <c r="O451" s="119">
        <v>0.32853249446516747</v>
      </c>
      <c r="P451" s="119">
        <v>0.21602792787869921</v>
      </c>
      <c r="Q451" s="97">
        <v>13.699093387141179</v>
      </c>
      <c r="R451" s="184">
        <v>971311648415.35828</v>
      </c>
      <c r="S451" s="199">
        <v>1008.6300107806876</v>
      </c>
      <c r="T451" s="191">
        <v>4.9957720765358635E-2</v>
      </c>
      <c r="U451" s="198">
        <v>2.0000000000000001E-4</v>
      </c>
    </row>
    <row r="452" spans="1:21" x14ac:dyDescent="0.2">
      <c r="A452">
        <f t="shared" si="6"/>
        <v>448</v>
      </c>
      <c r="B452" s="119">
        <v>0.43297957980081297</v>
      </c>
      <c r="C452" s="97">
        <v>17000</v>
      </c>
      <c r="D452" s="96">
        <v>0.72986945656245428</v>
      </c>
      <c r="E452" s="98">
        <v>0</v>
      </c>
      <c r="F452" s="119">
        <v>0.60610636688188868</v>
      </c>
      <c r="G452" s="179">
        <v>1</v>
      </c>
      <c r="H452" s="97">
        <v>4718825.5329720387</v>
      </c>
      <c r="I452" s="174">
        <v>246989542737.34918</v>
      </c>
      <c r="J452" s="186">
        <v>0.43297957980081292</v>
      </c>
      <c r="K452" s="189">
        <v>7925885333.9972334</v>
      </c>
      <c r="L452" s="185">
        <v>0</v>
      </c>
      <c r="M452" s="185">
        <v>320986548818.20007</v>
      </c>
      <c r="N452" s="174">
        <v>575901976889.54651</v>
      </c>
      <c r="O452" s="119">
        <v>0.63158433566886873</v>
      </c>
      <c r="P452" s="119">
        <v>0.41513744841520139</v>
      </c>
      <c r="Q452" s="97">
        <v>16.898648072476004</v>
      </c>
      <c r="R452" s="184">
        <v>4333941645023.0967</v>
      </c>
      <c r="S452" s="199">
        <v>4502.2482344100454</v>
      </c>
      <c r="T452" s="191">
        <v>4.3940836734553471E-2</v>
      </c>
      <c r="U452" s="198">
        <v>2.0000000000000001E-4</v>
      </c>
    </row>
    <row r="453" spans="1:21" x14ac:dyDescent="0.2">
      <c r="A453">
        <f t="shared" si="6"/>
        <v>449</v>
      </c>
      <c r="B453" s="119">
        <v>0.48409635081540192</v>
      </c>
      <c r="C453" s="97">
        <v>10570.69862681608</v>
      </c>
      <c r="D453" s="96">
        <v>1.0727507931425104</v>
      </c>
      <c r="E453" s="98">
        <v>0</v>
      </c>
      <c r="F453" s="119">
        <v>0</v>
      </c>
      <c r="G453" s="179">
        <v>0</v>
      </c>
      <c r="H453" s="97">
        <v>15186017.835770406</v>
      </c>
      <c r="I453" s="174">
        <v>527741191549.68823</v>
      </c>
      <c r="J453" s="186">
        <v>0.41763463441062831</v>
      </c>
      <c r="K453" s="189">
        <v>0</v>
      </c>
      <c r="L453" s="185">
        <v>0</v>
      </c>
      <c r="M453" s="185">
        <v>0</v>
      </c>
      <c r="N453" s="174">
        <v>527741191549.68823</v>
      </c>
      <c r="O453" s="119">
        <v>0.41763463441062831</v>
      </c>
      <c r="P453" s="119">
        <v>0.3130026862371042</v>
      </c>
      <c r="Q453" s="97">
        <v>13</v>
      </c>
      <c r="R453" s="184">
        <v>2308077268950.2241</v>
      </c>
      <c r="S453" s="199">
        <v>2394.7675848529352</v>
      </c>
      <c r="T453" s="191">
        <v>5.6525309569473534E-2</v>
      </c>
      <c r="U453" s="198">
        <v>2.0000000000000001E-4</v>
      </c>
    </row>
    <row r="454" spans="1:21" x14ac:dyDescent="0.2">
      <c r="A454">
        <f t="shared" si="6"/>
        <v>450</v>
      </c>
      <c r="B454" s="119">
        <v>0.3966996584206024</v>
      </c>
      <c r="C454" s="97">
        <v>5631.5628558720473</v>
      </c>
      <c r="D454" s="96">
        <v>1.181948585373954</v>
      </c>
      <c r="E454" s="98">
        <v>0.7</v>
      </c>
      <c r="F454" s="119">
        <v>0</v>
      </c>
      <c r="G454" s="179">
        <v>0</v>
      </c>
      <c r="H454" s="97">
        <v>13608382.964695888</v>
      </c>
      <c r="I454" s="174">
        <v>442078471402.57153</v>
      </c>
      <c r="J454" s="186">
        <v>0.3966996584206024</v>
      </c>
      <c r="K454" s="189">
        <v>56433136568.406197</v>
      </c>
      <c r="L454" s="185">
        <v>93281859685.731354</v>
      </c>
      <c r="M454" s="185">
        <v>0</v>
      </c>
      <c r="N454" s="174">
        <v>591793467656.70911</v>
      </c>
      <c r="O454" s="119">
        <v>0.42244107110372409</v>
      </c>
      <c r="P454" s="119">
        <v>0.29262422253688114</v>
      </c>
      <c r="Q454" s="97">
        <v>14.055276657604892</v>
      </c>
      <c r="R454" s="184">
        <v>2655356031739.8818</v>
      </c>
      <c r="S454" s="199">
        <v>2754.6796900228273</v>
      </c>
      <c r="T454" s="191">
        <v>5.2268863831701234E-2</v>
      </c>
      <c r="U454" s="198">
        <v>2.0000000000000001E-4</v>
      </c>
    </row>
    <row r="455" spans="1:21" x14ac:dyDescent="0.2">
      <c r="A455">
        <f t="shared" ref="A455:A518" si="7">A454+1</f>
        <v>451</v>
      </c>
      <c r="B455" s="119">
        <v>0.53700845042998369</v>
      </c>
      <c r="C455" s="97">
        <v>7092.4709198848768</v>
      </c>
      <c r="D455" s="96">
        <v>0.74623383059994131</v>
      </c>
      <c r="E455" s="98">
        <v>0.35097047900546008</v>
      </c>
      <c r="F455" s="119">
        <v>0</v>
      </c>
      <c r="G455" s="179">
        <v>0</v>
      </c>
      <c r="H455" s="97">
        <v>7544599.0749331433</v>
      </c>
      <c r="I455" s="174">
        <v>255642996368.76328</v>
      </c>
      <c r="J455" s="186">
        <v>0.29351761371698704</v>
      </c>
      <c r="K455" s="189">
        <v>23053079742.597076</v>
      </c>
      <c r="L455" s="185">
        <v>67490547276.726578</v>
      </c>
      <c r="M455" s="185">
        <v>0</v>
      </c>
      <c r="N455" s="174">
        <v>346186623388.08691</v>
      </c>
      <c r="O455" s="119">
        <v>0.37271272591707305</v>
      </c>
      <c r="P455" s="119">
        <v>0.25860510873175468</v>
      </c>
      <c r="Q455" s="97">
        <v>15.667520082262898</v>
      </c>
      <c r="R455" s="184">
        <v>1532515629137.2419</v>
      </c>
      <c r="S455" s="199">
        <v>1587.6278827456556</v>
      </c>
      <c r="T455" s="191">
        <v>4.6739046358553943E-2</v>
      </c>
      <c r="U455" s="198">
        <v>2.0000000000000001E-4</v>
      </c>
    </row>
    <row r="456" spans="1:21" x14ac:dyDescent="0.2">
      <c r="A456">
        <f t="shared" si="7"/>
        <v>452</v>
      </c>
      <c r="B456" s="119">
        <v>0.47380218076291475</v>
      </c>
      <c r="C456" s="97">
        <v>15587.633077684697</v>
      </c>
      <c r="D456" s="96">
        <v>0.7041302234375002</v>
      </c>
      <c r="E456" s="98">
        <v>0</v>
      </c>
      <c r="F456" s="119">
        <v>0.47307611092468643</v>
      </c>
      <c r="G456" s="179">
        <v>1</v>
      </c>
      <c r="H456" s="97">
        <v>4197293.9040053012</v>
      </c>
      <c r="I456" s="174">
        <v>216690499738.45828</v>
      </c>
      <c r="J456" s="186">
        <v>0.47380218076291469</v>
      </c>
      <c r="K456" s="189">
        <v>179594961.07525972</v>
      </c>
      <c r="L456" s="185">
        <v>0</v>
      </c>
      <c r="M456" s="185">
        <v>226531117250.02832</v>
      </c>
      <c r="N456" s="174">
        <v>443401211949.56183</v>
      </c>
      <c r="O456" s="119">
        <v>0.64026285331625055</v>
      </c>
      <c r="P456" s="119">
        <v>0.46200258784138781</v>
      </c>
      <c r="Q456" s="97">
        <v>16.791605319632531</v>
      </c>
      <c r="R456" s="184">
        <v>3699027993403.667</v>
      </c>
      <c r="S456" s="199">
        <v>3835.6159532498023</v>
      </c>
      <c r="T456" s="191">
        <v>4.4221102844798792E-2</v>
      </c>
      <c r="U456" s="198">
        <v>2.0000000000000001E-4</v>
      </c>
    </row>
    <row r="457" spans="1:21" x14ac:dyDescent="0.2">
      <c r="A457">
        <f t="shared" si="7"/>
        <v>453</v>
      </c>
      <c r="B457" s="119">
        <v>0.57373651999468567</v>
      </c>
      <c r="C457" s="97">
        <v>9062.1486920874995</v>
      </c>
      <c r="D457" s="96">
        <v>0.79871833756168653</v>
      </c>
      <c r="E457" s="98">
        <v>0.12451764219126586</v>
      </c>
      <c r="F457" s="119">
        <v>0.5485490466106544</v>
      </c>
      <c r="G457" s="179">
        <v>1</v>
      </c>
      <c r="H457" s="97">
        <v>25097636.234225444</v>
      </c>
      <c r="I457" s="174">
        <v>664370475110.9563</v>
      </c>
      <c r="J457" s="186">
        <v>0.33030718375954837</v>
      </c>
      <c r="K457" s="189">
        <v>15858781888.216566</v>
      </c>
      <c r="L457" s="185">
        <v>0</v>
      </c>
      <c r="M457" s="185">
        <v>389334570176.11188</v>
      </c>
      <c r="N457" s="174">
        <v>1069563827175.2847</v>
      </c>
      <c r="O457" s="119">
        <v>0.49638365028660802</v>
      </c>
      <c r="P457" s="119">
        <v>0.36526604175272187</v>
      </c>
      <c r="Q457" s="97">
        <v>16.711353706561013</v>
      </c>
      <c r="R457" s="184">
        <v>6937615995490.8984</v>
      </c>
      <c r="S457" s="199">
        <v>7204.4704134436015</v>
      </c>
      <c r="T457" s="191">
        <v>4.3543091480867706E-2</v>
      </c>
      <c r="U457" s="198">
        <v>2.0000000000000001E-4</v>
      </c>
    </row>
    <row r="458" spans="1:21" x14ac:dyDescent="0.2">
      <c r="A458">
        <f t="shared" si="7"/>
        <v>454</v>
      </c>
      <c r="B458" s="119">
        <v>0.36509815046547167</v>
      </c>
      <c r="C458" s="97">
        <v>5029.33438165796</v>
      </c>
      <c r="D458" s="96">
        <v>0.46829103567471803</v>
      </c>
      <c r="E458" s="98">
        <v>0.7</v>
      </c>
      <c r="F458" s="119">
        <v>0</v>
      </c>
      <c r="G458" s="179">
        <v>0</v>
      </c>
      <c r="H458" s="97">
        <v>4814675.0185738895</v>
      </c>
      <c r="I458" s="174">
        <v>171431572551.96936</v>
      </c>
      <c r="J458" s="186">
        <v>0.35381057172016295</v>
      </c>
      <c r="K458" s="189">
        <v>32694908001.531261</v>
      </c>
      <c r="L458" s="185">
        <v>51495689660.869667</v>
      </c>
      <c r="M458" s="185">
        <v>0</v>
      </c>
      <c r="N458" s="174">
        <v>255622170214.37027</v>
      </c>
      <c r="O458" s="119">
        <v>0.3984429611045876</v>
      </c>
      <c r="P458" s="119">
        <v>0.33050760152589925</v>
      </c>
      <c r="Q458" s="97">
        <v>14.978551119641402</v>
      </c>
      <c r="R458" s="184">
        <v>1424845098676.8611</v>
      </c>
      <c r="S458" s="199">
        <v>1479.1817601558648</v>
      </c>
      <c r="T458" s="191">
        <v>4.7119407360871113E-2</v>
      </c>
      <c r="U458" s="198">
        <v>2.0000000000000001E-4</v>
      </c>
    </row>
    <row r="459" spans="1:21" x14ac:dyDescent="0.2">
      <c r="A459">
        <f t="shared" si="7"/>
        <v>455</v>
      </c>
      <c r="B459" s="119">
        <v>0.53419719611612293</v>
      </c>
      <c r="C459" s="97">
        <v>4352.8555566881087</v>
      </c>
      <c r="D459" s="96">
        <v>0.56497904847078906</v>
      </c>
      <c r="E459" s="98">
        <v>0.7</v>
      </c>
      <c r="F459" s="119">
        <v>0</v>
      </c>
      <c r="G459" s="179">
        <v>0</v>
      </c>
      <c r="H459" s="97">
        <v>7236835.2070094682</v>
      </c>
      <c r="I459" s="174">
        <v>266670408326.24692</v>
      </c>
      <c r="J459" s="186">
        <v>0.44535928962442306</v>
      </c>
      <c r="K459" s="189">
        <v>38504308341.581009</v>
      </c>
      <c r="L459" s="185">
        <v>103083576383.94305</v>
      </c>
      <c r="M459" s="185">
        <v>0</v>
      </c>
      <c r="N459" s="174">
        <v>408258293051.77094</v>
      </c>
      <c r="O459" s="119">
        <v>0.49290120531040543</v>
      </c>
      <c r="P459" s="119">
        <v>0.37365854745900529</v>
      </c>
      <c r="Q459" s="97">
        <v>14.703980704997852</v>
      </c>
      <c r="R459" s="184">
        <v>2529810433355.3511</v>
      </c>
      <c r="S459" s="199">
        <v>2624.880358440641</v>
      </c>
      <c r="T459" s="191">
        <v>4.830388507836611E-2</v>
      </c>
      <c r="U459" s="198">
        <v>2.0000000000000001E-4</v>
      </c>
    </row>
    <row r="460" spans="1:21" x14ac:dyDescent="0.2">
      <c r="A460">
        <f t="shared" si="7"/>
        <v>456</v>
      </c>
      <c r="B460" s="119">
        <v>0.52570435043213359</v>
      </c>
      <c r="C460" s="97">
        <v>8346.713791769962</v>
      </c>
      <c r="D460" s="96">
        <v>0.57769606954426389</v>
      </c>
      <c r="E460" s="98">
        <v>0.59957108014238292</v>
      </c>
      <c r="F460" s="119">
        <v>0</v>
      </c>
      <c r="G460" s="179">
        <v>0</v>
      </c>
      <c r="H460" s="97">
        <v>5801787.8417850491</v>
      </c>
      <c r="I460" s="174">
        <v>202434114013.17563</v>
      </c>
      <c r="J460" s="186">
        <v>0.37403351016190811</v>
      </c>
      <c r="K460" s="189">
        <v>25779785637.131786</v>
      </c>
      <c r="L460" s="185">
        <v>63163252110.199226</v>
      </c>
      <c r="M460" s="185">
        <v>0</v>
      </c>
      <c r="N460" s="174">
        <v>291377151760.50665</v>
      </c>
      <c r="O460" s="119">
        <v>0.43327949074329253</v>
      </c>
      <c r="P460" s="119">
        <v>0.28516566894727263</v>
      </c>
      <c r="Q460" s="97">
        <v>14.065145717515041</v>
      </c>
      <c r="R460" s="184">
        <v>1310691318164.738</v>
      </c>
      <c r="S460" s="199">
        <v>1360.2672487186715</v>
      </c>
      <c r="T460" s="191">
        <v>5.0178012219092107E-2</v>
      </c>
      <c r="U460" s="198">
        <v>2.0000000000000001E-4</v>
      </c>
    </row>
    <row r="461" spans="1:21" x14ac:dyDescent="0.2">
      <c r="A461">
        <f t="shared" si="7"/>
        <v>457</v>
      </c>
      <c r="B461" s="119">
        <v>0.49875801888157328</v>
      </c>
      <c r="C461" s="97">
        <v>5360.4112678279198</v>
      </c>
      <c r="D461" s="96">
        <v>0.91815118865868872</v>
      </c>
      <c r="E461" s="98">
        <v>0</v>
      </c>
      <c r="F461" s="119">
        <v>0.44186968703396434</v>
      </c>
      <c r="G461" s="179">
        <v>1</v>
      </c>
      <c r="H461" s="97">
        <v>11851996.427244416</v>
      </c>
      <c r="I461" s="174">
        <v>393827853002.08063</v>
      </c>
      <c r="J461" s="186">
        <v>0.39281395955356513</v>
      </c>
      <c r="K461" s="189">
        <v>5752472023.2555084</v>
      </c>
      <c r="L461" s="185">
        <v>0</v>
      </c>
      <c r="M461" s="185">
        <v>217188510123.9617</v>
      </c>
      <c r="N461" s="174">
        <v>616768835149.29785</v>
      </c>
      <c r="O461" s="119">
        <v>0.53253645077558032</v>
      </c>
      <c r="P461" s="119">
        <v>0.30665564450869232</v>
      </c>
      <c r="Q461" s="97">
        <v>15.745005383230485</v>
      </c>
      <c r="R461" s="184">
        <v>3235715188102.9102</v>
      </c>
      <c r="S461" s="199">
        <v>3359.6387795097262</v>
      </c>
      <c r="T461" s="191">
        <v>4.6408229253997242E-2</v>
      </c>
      <c r="U461" s="198">
        <v>2.0000000000000001E-4</v>
      </c>
    </row>
    <row r="462" spans="1:21" x14ac:dyDescent="0.2">
      <c r="A462">
        <f t="shared" si="7"/>
        <v>458</v>
      </c>
      <c r="B462" s="119">
        <v>0.53694113619823214</v>
      </c>
      <c r="C462" s="97">
        <v>12380.09330221044</v>
      </c>
      <c r="D462" s="96">
        <v>0.92158167642851896</v>
      </c>
      <c r="E462" s="98">
        <v>0</v>
      </c>
      <c r="F462" s="119">
        <v>0.37071413820647303</v>
      </c>
      <c r="G462" s="179">
        <v>1</v>
      </c>
      <c r="H462" s="97">
        <v>13998230.725936705</v>
      </c>
      <c r="I462" s="174">
        <v>462598285262.43579</v>
      </c>
      <c r="J462" s="186">
        <v>0.38794126739966628</v>
      </c>
      <c r="K462" s="189">
        <v>9910318567.0817223</v>
      </c>
      <c r="L462" s="185">
        <v>0</v>
      </c>
      <c r="M462" s="185">
        <v>277953378192.82971</v>
      </c>
      <c r="N462" s="174">
        <v>750461982022.34717</v>
      </c>
      <c r="O462" s="119">
        <v>0.53543507500946275</v>
      </c>
      <c r="P462" s="119">
        <v>0.36184675937568284</v>
      </c>
      <c r="Q462" s="97">
        <v>16.241142537704338</v>
      </c>
      <c r="R462" s="184">
        <v>4652791079654.1543</v>
      </c>
      <c r="S462" s="199">
        <v>4825.1638610421796</v>
      </c>
      <c r="T462" s="191">
        <v>4.5219780871298687E-2</v>
      </c>
      <c r="U462" s="198">
        <v>2.0000000000000001E-4</v>
      </c>
    </row>
    <row r="463" spans="1:21" x14ac:dyDescent="0.2">
      <c r="A463">
        <f t="shared" si="7"/>
        <v>459</v>
      </c>
      <c r="B463" s="119">
        <v>0.4421910154949753</v>
      </c>
      <c r="C463" s="97">
        <v>4397.6201058467168</v>
      </c>
      <c r="D463" s="96">
        <v>0.80915797411431001</v>
      </c>
      <c r="E463" s="98">
        <v>0</v>
      </c>
      <c r="F463" s="119">
        <v>0</v>
      </c>
      <c r="G463" s="179">
        <v>0</v>
      </c>
      <c r="H463" s="97">
        <v>11204796.261753775</v>
      </c>
      <c r="I463" s="174">
        <v>392628057966.95129</v>
      </c>
      <c r="J463" s="186">
        <v>0.43806824653534815</v>
      </c>
      <c r="K463" s="189">
        <v>13642477066.428076</v>
      </c>
      <c r="L463" s="185">
        <v>0</v>
      </c>
      <c r="M463" s="185">
        <v>0</v>
      </c>
      <c r="N463" s="174">
        <v>406270535033.37939</v>
      </c>
      <c r="O463" s="119">
        <v>0.42335800916507504</v>
      </c>
      <c r="P463" s="119">
        <v>0.29219868085247147</v>
      </c>
      <c r="Q463" s="97">
        <v>12.879628219569707</v>
      </c>
      <c r="R463" s="184">
        <v>1742798845423.1299</v>
      </c>
      <c r="S463" s="199">
        <v>1804.5879363642416</v>
      </c>
      <c r="T463" s="191">
        <v>5.434528461151189E-2</v>
      </c>
      <c r="U463" s="198">
        <v>2.0000000000000001E-4</v>
      </c>
    </row>
    <row r="464" spans="1:21" x14ac:dyDescent="0.2">
      <c r="A464">
        <f t="shared" si="7"/>
        <v>460</v>
      </c>
      <c r="B464" s="119">
        <v>0.2</v>
      </c>
      <c r="C464" s="97">
        <v>4500.8707127159087</v>
      </c>
      <c r="D464" s="96">
        <v>1.3176506919905564</v>
      </c>
      <c r="E464" s="98">
        <v>0</v>
      </c>
      <c r="F464" s="119">
        <v>0.43407624249014265</v>
      </c>
      <c r="G464" s="179">
        <v>1</v>
      </c>
      <c r="H464" s="97">
        <v>24389747.405420221</v>
      </c>
      <c r="I464" s="174">
        <v>599563196879.65344</v>
      </c>
      <c r="J464" s="186">
        <v>0.19999999999999996</v>
      </c>
      <c r="K464" s="189">
        <v>19744244501.141457</v>
      </c>
      <c r="L464" s="185">
        <v>0</v>
      </c>
      <c r="M464" s="185">
        <v>440345536000.5318</v>
      </c>
      <c r="N464" s="174">
        <v>1059652977381.3268</v>
      </c>
      <c r="O464" s="119">
        <v>0.44560726790317334</v>
      </c>
      <c r="P464" s="119">
        <v>0.24531224048397712</v>
      </c>
      <c r="Q464" s="97">
        <v>17.895512826774166</v>
      </c>
      <c r="R464" s="184">
        <v>4877295977522.1475</v>
      </c>
      <c r="S464" s="199">
        <v>5064.2108035460878</v>
      </c>
      <c r="T464" s="191">
        <v>4.2040220423784094E-2</v>
      </c>
      <c r="U464" s="198">
        <v>2.0000000000000001E-4</v>
      </c>
    </row>
    <row r="465" spans="1:21" x14ac:dyDescent="0.2">
      <c r="A465">
        <f t="shared" si="7"/>
        <v>461</v>
      </c>
      <c r="B465" s="119">
        <v>0.41699024620247982</v>
      </c>
      <c r="C465" s="97">
        <v>4000</v>
      </c>
      <c r="D465" s="96">
        <v>1.1018283624773357</v>
      </c>
      <c r="E465" s="98">
        <v>0</v>
      </c>
      <c r="F465" s="119">
        <v>0.52010037420205979</v>
      </c>
      <c r="G465" s="179">
        <v>1</v>
      </c>
      <c r="H465" s="97">
        <v>23636892.422995564</v>
      </c>
      <c r="I465" s="174">
        <v>672988834615.66931</v>
      </c>
      <c r="J465" s="186">
        <v>0.41699024620247982</v>
      </c>
      <c r="K465" s="189">
        <v>12422921507.491335</v>
      </c>
      <c r="L465" s="185">
        <v>0</v>
      </c>
      <c r="M465" s="185">
        <v>484334106562.17255</v>
      </c>
      <c r="N465" s="174">
        <v>1169745862685.3333</v>
      </c>
      <c r="O465" s="119">
        <v>0.57114719222338217</v>
      </c>
      <c r="P465" s="119">
        <v>0.3276721719627172</v>
      </c>
      <c r="Q465" s="97">
        <v>16.105478082659747</v>
      </c>
      <c r="R465" s="184">
        <v>6655726275752.7676</v>
      </c>
      <c r="S465" s="199">
        <v>6910.3331373331348</v>
      </c>
      <c r="T465" s="191">
        <v>4.5610286113442158E-2</v>
      </c>
      <c r="U465" s="198">
        <v>2.0000000000000001E-4</v>
      </c>
    </row>
    <row r="466" spans="1:21" x14ac:dyDescent="0.2">
      <c r="A466">
        <f t="shared" si="7"/>
        <v>462</v>
      </c>
      <c r="B466" s="119">
        <v>0.62194127910887909</v>
      </c>
      <c r="C466" s="97">
        <v>6244.422758948338</v>
      </c>
      <c r="D466" s="96">
        <v>0.7841106384487323</v>
      </c>
      <c r="E466" s="98">
        <v>0.51622061946048481</v>
      </c>
      <c r="F466" s="119">
        <v>0.4350266416881291</v>
      </c>
      <c r="G466" s="179">
        <v>1</v>
      </c>
      <c r="H466" s="97">
        <v>10456581.990002936</v>
      </c>
      <c r="I466" s="174">
        <v>362485232077.21051</v>
      </c>
      <c r="J466" s="186">
        <v>0.39800807508750369</v>
      </c>
      <c r="K466" s="189">
        <v>4602014529.7639647</v>
      </c>
      <c r="L466" s="185">
        <v>0</v>
      </c>
      <c r="M466" s="185">
        <v>271249389865.39929</v>
      </c>
      <c r="N466" s="174">
        <v>638336636472.37378</v>
      </c>
      <c r="O466" s="119">
        <v>0.56595774191421078</v>
      </c>
      <c r="P466" s="119">
        <v>0.34855363979118686</v>
      </c>
      <c r="Q466" s="97">
        <v>16.376393054762588</v>
      </c>
      <c r="R466" s="184">
        <v>3942583999687.5518</v>
      </c>
      <c r="S466" s="199">
        <v>4091.6508104599266</v>
      </c>
      <c r="T466" s="191">
        <v>4.4840451685131955E-2</v>
      </c>
      <c r="U466" s="198">
        <v>2.0000000000000001E-4</v>
      </c>
    </row>
    <row r="467" spans="1:21" x14ac:dyDescent="0.2">
      <c r="A467">
        <f t="shared" si="7"/>
        <v>463</v>
      </c>
      <c r="B467" s="119">
        <v>0.33035325668252652</v>
      </c>
      <c r="C467" s="97">
        <v>5281.6713888756485</v>
      </c>
      <c r="D467" s="96">
        <v>0.93601016870814591</v>
      </c>
      <c r="E467" s="98">
        <v>0.65922295042215096</v>
      </c>
      <c r="F467" s="119">
        <v>0</v>
      </c>
      <c r="G467" s="179">
        <v>0</v>
      </c>
      <c r="H467" s="97">
        <v>10355705.154690178</v>
      </c>
      <c r="I467" s="174">
        <v>368840664486.47113</v>
      </c>
      <c r="J467" s="186">
        <v>0.33035325668252646</v>
      </c>
      <c r="K467" s="189">
        <v>57645344681.125618</v>
      </c>
      <c r="L467" s="185">
        <v>142652588107.72986</v>
      </c>
      <c r="M467" s="185">
        <v>0</v>
      </c>
      <c r="N467" s="174">
        <v>569138597275.32666</v>
      </c>
      <c r="O467" s="119">
        <v>0.41460864950279219</v>
      </c>
      <c r="P467" s="119">
        <v>0.2935823810590481</v>
      </c>
      <c r="Q467" s="97">
        <v>15.787157506416177</v>
      </c>
      <c r="R467" s="184">
        <v>2865497861122.7168</v>
      </c>
      <c r="S467" s="199">
        <v>2974.1115060773955</v>
      </c>
      <c r="T467" s="191">
        <v>4.6399917380635529E-2</v>
      </c>
      <c r="U467" s="198">
        <v>2.0000000000000001E-4</v>
      </c>
    </row>
    <row r="468" spans="1:21" x14ac:dyDescent="0.2">
      <c r="A468">
        <f t="shared" si="7"/>
        <v>464</v>
      </c>
      <c r="B468" s="119">
        <v>0.47183121386184818</v>
      </c>
      <c r="C468" s="97">
        <v>15894.435273289946</v>
      </c>
      <c r="D468" s="96">
        <v>1.0488857191600025</v>
      </c>
      <c r="E468" s="98">
        <v>0.15338603455469327</v>
      </c>
      <c r="F468" s="119">
        <v>0.56036393960229702</v>
      </c>
      <c r="G468" s="179">
        <v>1</v>
      </c>
      <c r="H468" s="97">
        <v>7657393.6568363756</v>
      </c>
      <c r="I468" s="174">
        <v>269968762963.17377</v>
      </c>
      <c r="J468" s="186">
        <v>0.33709015764214822</v>
      </c>
      <c r="K468" s="189">
        <v>6381582559.4753151</v>
      </c>
      <c r="L468" s="185">
        <v>0</v>
      </c>
      <c r="M468" s="185">
        <v>413794187188.18262</v>
      </c>
      <c r="N468" s="174">
        <v>690144532710.83179</v>
      </c>
      <c r="O468" s="119">
        <v>0.61152286602709505</v>
      </c>
      <c r="P468" s="119">
        <v>0.46543518575283926</v>
      </c>
      <c r="Q468" s="97">
        <v>17.870298439244472</v>
      </c>
      <c r="R468" s="184">
        <v>6066544323738.1846</v>
      </c>
      <c r="S468" s="199">
        <v>6293.9780923322705</v>
      </c>
      <c r="T468" s="191">
        <v>4.1953677458680269E-2</v>
      </c>
      <c r="U468" s="198">
        <v>2.0000000000000001E-4</v>
      </c>
    </row>
    <row r="469" spans="1:21" x14ac:dyDescent="0.2">
      <c r="A469">
        <f t="shared" si="7"/>
        <v>465</v>
      </c>
      <c r="B469" s="119">
        <v>0.48201865102242525</v>
      </c>
      <c r="C469" s="97">
        <v>4054.8745680875918</v>
      </c>
      <c r="D469" s="96">
        <v>0.35779327909555669</v>
      </c>
      <c r="E469" s="98">
        <v>0</v>
      </c>
      <c r="F469" s="119">
        <v>0</v>
      </c>
      <c r="G469" s="179">
        <v>0</v>
      </c>
      <c r="H469" s="97">
        <v>5721490.4316160325</v>
      </c>
      <c r="I469" s="174">
        <v>244576309658.7663</v>
      </c>
      <c r="J469" s="186">
        <v>0.47288417425103968</v>
      </c>
      <c r="K469" s="189">
        <v>4321681830.538681</v>
      </c>
      <c r="L469" s="185">
        <v>0</v>
      </c>
      <c r="M469" s="185">
        <v>0</v>
      </c>
      <c r="N469" s="174">
        <v>248897991489.30499</v>
      </c>
      <c r="O469" s="119">
        <v>0.46467336093116673</v>
      </c>
      <c r="P469" s="119">
        <v>0.33815651119499718</v>
      </c>
      <c r="Q469" s="97">
        <v>12.933812602291452</v>
      </c>
      <c r="R469" s="184">
        <v>1303424254546.9902</v>
      </c>
      <c r="S469" s="199">
        <v>1353.1705366091051</v>
      </c>
      <c r="T469" s="191">
        <v>5.1576675215222342E-2</v>
      </c>
      <c r="U469" s="198">
        <v>2.0000000000000001E-4</v>
      </c>
    </row>
    <row r="470" spans="1:21" x14ac:dyDescent="0.2">
      <c r="A470">
        <f t="shared" si="7"/>
        <v>466</v>
      </c>
      <c r="B470" s="119">
        <v>0.60242114020892445</v>
      </c>
      <c r="C470" s="97">
        <v>8534.2864500501964</v>
      </c>
      <c r="D470" s="96">
        <v>0.7516877295090576</v>
      </c>
      <c r="E470" s="98">
        <v>0.51210185637310623</v>
      </c>
      <c r="F470" s="119">
        <v>0.64134629730281545</v>
      </c>
      <c r="G470" s="179">
        <v>1</v>
      </c>
      <c r="H470" s="97">
        <v>5496192.2666000314</v>
      </c>
      <c r="I470" s="174">
        <v>215825270696.30829</v>
      </c>
      <c r="J470" s="186">
        <v>0.47570860954567074</v>
      </c>
      <c r="K470" s="189">
        <v>3469754790.6984901</v>
      </c>
      <c r="L470" s="185">
        <v>0</v>
      </c>
      <c r="M470" s="185">
        <v>288938193599.16266</v>
      </c>
      <c r="N470" s="174">
        <v>508233219086.16943</v>
      </c>
      <c r="O470" s="119">
        <v>0.65682541355190449</v>
      </c>
      <c r="P470" s="119">
        <v>0.5248540583489234</v>
      </c>
      <c r="Q470" s="97">
        <v>17.177778720092963</v>
      </c>
      <c r="R470" s="184">
        <v>4951339000818.3867</v>
      </c>
      <c r="S470" s="199">
        <v>5142.6978221895206</v>
      </c>
      <c r="T470" s="191">
        <v>4.2951043544543654E-2</v>
      </c>
      <c r="U470" s="198">
        <v>2.0000000000000001E-4</v>
      </c>
    </row>
    <row r="471" spans="1:21" x14ac:dyDescent="0.2">
      <c r="A471">
        <f t="shared" si="7"/>
        <v>467</v>
      </c>
      <c r="B471" s="119">
        <v>0.51949896102757498</v>
      </c>
      <c r="C471" s="97">
        <v>9343.4381853187115</v>
      </c>
      <c r="D471" s="96">
        <v>0.46777484427781252</v>
      </c>
      <c r="E471" s="98">
        <v>0.56520931524893014</v>
      </c>
      <c r="F471" s="119">
        <v>0</v>
      </c>
      <c r="G471" s="179">
        <v>0</v>
      </c>
      <c r="H471" s="97">
        <v>14066152.707262794</v>
      </c>
      <c r="I471" s="174">
        <v>469634722578.72803</v>
      </c>
      <c r="J471" s="186">
        <v>0.42558594487090429</v>
      </c>
      <c r="K471" s="189">
        <v>91936928786.990005</v>
      </c>
      <c r="L471" s="185">
        <v>93114636018.264023</v>
      </c>
      <c r="M471" s="185">
        <v>0</v>
      </c>
      <c r="N471" s="174">
        <v>654686287383.98206</v>
      </c>
      <c r="O471" s="119">
        <v>0.41907345740166313</v>
      </c>
      <c r="P471" s="119">
        <v>0.33690104597265275</v>
      </c>
      <c r="Q471" s="97">
        <v>13.965235138958649</v>
      </c>
      <c r="R471" s="184">
        <v>3367692586710.1812</v>
      </c>
      <c r="S471" s="199">
        <v>3492.1305506122394</v>
      </c>
      <c r="T471" s="191">
        <v>5.0702887627871521E-2</v>
      </c>
      <c r="U471" s="198">
        <v>2.0000000000000001E-4</v>
      </c>
    </row>
    <row r="472" spans="1:21" x14ac:dyDescent="0.2">
      <c r="A472">
        <f t="shared" si="7"/>
        <v>468</v>
      </c>
      <c r="B472" s="119">
        <v>0.48991515436498739</v>
      </c>
      <c r="C472" s="97">
        <v>17000</v>
      </c>
      <c r="D472" s="96">
        <v>0.35746073881532736</v>
      </c>
      <c r="E472" s="98">
        <v>0.47860721167939585</v>
      </c>
      <c r="F472" s="119">
        <v>0</v>
      </c>
      <c r="G472" s="179">
        <v>0</v>
      </c>
      <c r="H472" s="97">
        <v>1897645.7359352729</v>
      </c>
      <c r="I472" s="174">
        <v>102170093572.49266</v>
      </c>
      <c r="J472" s="186">
        <v>0.47690298663021091</v>
      </c>
      <c r="K472" s="189">
        <v>17239626546.507477</v>
      </c>
      <c r="L472" s="185">
        <v>37887570783.685715</v>
      </c>
      <c r="M472" s="185">
        <v>0</v>
      </c>
      <c r="N472" s="174">
        <v>157297290902.68585</v>
      </c>
      <c r="O472" s="119">
        <v>0.50245798222205051</v>
      </c>
      <c r="P472" s="119">
        <v>0.41373589805659744</v>
      </c>
      <c r="Q472" s="97">
        <v>14.394085409964042</v>
      </c>
      <c r="R472" s="184">
        <v>1056729481329.2369</v>
      </c>
      <c r="S472" s="199">
        <v>1096.869012236411</v>
      </c>
      <c r="T472" s="191">
        <v>4.9545434527428871E-2</v>
      </c>
      <c r="U472" s="198">
        <v>2.0000000000000001E-4</v>
      </c>
    </row>
    <row r="473" spans="1:21" x14ac:dyDescent="0.2">
      <c r="A473">
        <f t="shared" si="7"/>
        <v>469</v>
      </c>
      <c r="B473" s="119">
        <v>0.32617006759928335</v>
      </c>
      <c r="C473" s="97">
        <v>7458.1684816626739</v>
      </c>
      <c r="D473" s="96">
        <v>0.92276246449966692</v>
      </c>
      <c r="E473" s="98">
        <v>0.29959478194134637</v>
      </c>
      <c r="F473" s="119">
        <v>0.5731886043233303</v>
      </c>
      <c r="G473" s="179">
        <v>1</v>
      </c>
      <c r="H473" s="97">
        <v>8720469.470800912</v>
      </c>
      <c r="I473" s="174">
        <v>300341422331.67957</v>
      </c>
      <c r="J473" s="186">
        <v>0.32617006759928335</v>
      </c>
      <c r="K473" s="189">
        <v>6419602072.6806984</v>
      </c>
      <c r="L473" s="185">
        <v>0</v>
      </c>
      <c r="M473" s="185">
        <v>461223703446.48792</v>
      </c>
      <c r="N473" s="174">
        <v>767984727850.84814</v>
      </c>
      <c r="O473" s="119">
        <v>0.60800863330795918</v>
      </c>
      <c r="P473" s="119">
        <v>0.39047682719396487</v>
      </c>
      <c r="Q473" s="97">
        <v>17.778961335156026</v>
      </c>
      <c r="R473" s="184">
        <v>5688742879660.2852</v>
      </c>
      <c r="S473" s="199">
        <v>5904.4075258357489</v>
      </c>
      <c r="T473" s="191">
        <v>4.2250931238498768E-2</v>
      </c>
      <c r="U473" s="198">
        <v>2.0000000000000001E-4</v>
      </c>
    </row>
    <row r="474" spans="1:21" x14ac:dyDescent="0.2">
      <c r="A474">
        <f t="shared" si="7"/>
        <v>470</v>
      </c>
      <c r="B474" s="119">
        <v>0.43100897735507043</v>
      </c>
      <c r="C474" s="97">
        <v>9681.8802208668112</v>
      </c>
      <c r="D474" s="96">
        <v>0.69483809896688598</v>
      </c>
      <c r="E474" s="98">
        <v>0.63457401526856061</v>
      </c>
      <c r="F474" s="119">
        <v>0.45828815501586928</v>
      </c>
      <c r="G474" s="179">
        <v>1</v>
      </c>
      <c r="H474" s="97">
        <v>4636804.8103211476</v>
      </c>
      <c r="I474" s="174">
        <v>205879234276.58609</v>
      </c>
      <c r="J474" s="186">
        <v>0.43100897735507049</v>
      </c>
      <c r="K474" s="189">
        <v>1278434189.9107633</v>
      </c>
      <c r="L474" s="185">
        <v>0</v>
      </c>
      <c r="M474" s="185">
        <v>270819437211.5213</v>
      </c>
      <c r="N474" s="174">
        <v>477977105678.01819</v>
      </c>
      <c r="O474" s="119">
        <v>0.63892463543878497</v>
      </c>
      <c r="P474" s="119">
        <v>0.35916388965497958</v>
      </c>
      <c r="Q474" s="97">
        <v>16.854156716242915</v>
      </c>
      <c r="R474" s="184">
        <v>3140254876130.8315</v>
      </c>
      <c r="S474" s="199">
        <v>3259.5452403497002</v>
      </c>
      <c r="T474" s="191">
        <v>4.3732702582935823E-2</v>
      </c>
      <c r="U474" s="198">
        <v>2.0000000000000001E-4</v>
      </c>
    </row>
    <row r="475" spans="1:21" x14ac:dyDescent="0.2">
      <c r="A475">
        <f t="shared" si="7"/>
        <v>471</v>
      </c>
      <c r="B475" s="119">
        <v>0.5035999565308068</v>
      </c>
      <c r="C475" s="97">
        <v>9398.4166992455212</v>
      </c>
      <c r="D475" s="96">
        <v>0.53750946947427125</v>
      </c>
      <c r="E475" s="98">
        <v>0.44928490486366696</v>
      </c>
      <c r="F475" s="119">
        <v>0.61371092862055376</v>
      </c>
      <c r="G475" s="179">
        <v>1</v>
      </c>
      <c r="H475" s="97">
        <v>3964153.6495253742</v>
      </c>
      <c r="I475" s="174">
        <v>172488925122.69699</v>
      </c>
      <c r="J475" s="186">
        <v>0.37786800002340437</v>
      </c>
      <c r="K475" s="189">
        <v>1614581724.260273</v>
      </c>
      <c r="L475" s="185">
        <v>0</v>
      </c>
      <c r="M475" s="185">
        <v>220424595115.76535</v>
      </c>
      <c r="N475" s="174">
        <v>394528101962.7226</v>
      </c>
      <c r="O475" s="119">
        <v>0.61216861372712206</v>
      </c>
      <c r="P475" s="119">
        <v>0.34292768375490873</v>
      </c>
      <c r="Q475" s="97">
        <v>17.054211417650698</v>
      </c>
      <c r="R475" s="184">
        <v>2521803259199.5967</v>
      </c>
      <c r="S475" s="199">
        <v>2619.646557837872</v>
      </c>
      <c r="T475" s="191">
        <v>4.2762233176290257E-2</v>
      </c>
      <c r="U475" s="198">
        <v>2.0000000000000001E-4</v>
      </c>
    </row>
    <row r="476" spans="1:21" x14ac:dyDescent="0.2">
      <c r="A476">
        <f t="shared" si="7"/>
        <v>472</v>
      </c>
      <c r="B476" s="119">
        <v>0.44305673815883245</v>
      </c>
      <c r="C476" s="97">
        <v>11387.50250231845</v>
      </c>
      <c r="D476" s="96">
        <v>1.220852149226433</v>
      </c>
      <c r="E476" s="98">
        <v>0.11317505477499359</v>
      </c>
      <c r="F476" s="119">
        <v>0.44132789789304017</v>
      </c>
      <c r="G476" s="179">
        <v>1</v>
      </c>
      <c r="H476" s="97">
        <v>9607476.5288341101</v>
      </c>
      <c r="I476" s="174">
        <v>400229384708.15436</v>
      </c>
      <c r="J476" s="186">
        <v>0.4430567381588324</v>
      </c>
      <c r="K476" s="189">
        <v>4020003228.2188377</v>
      </c>
      <c r="L476" s="185">
        <v>0</v>
      </c>
      <c r="M476" s="185">
        <v>204247053594.35065</v>
      </c>
      <c r="N476" s="174">
        <v>608496441530.72388</v>
      </c>
      <c r="O476" s="119">
        <v>0.55994077421796784</v>
      </c>
      <c r="P476" s="119">
        <v>0.38378748047209765</v>
      </c>
      <c r="Q476" s="97">
        <v>15.736721337943894</v>
      </c>
      <c r="R476" s="184">
        <v>3929977858677.1494</v>
      </c>
      <c r="S476" s="199">
        <v>4074.9113617489006</v>
      </c>
      <c r="T476" s="191">
        <v>4.7415564943082106E-2</v>
      </c>
      <c r="U476" s="198">
        <v>2.0000000000000001E-4</v>
      </c>
    </row>
    <row r="477" spans="1:21" x14ac:dyDescent="0.2">
      <c r="A477">
        <f t="shared" si="7"/>
        <v>473</v>
      </c>
      <c r="B477" s="119">
        <v>0.39915446858037418</v>
      </c>
      <c r="C477" s="97">
        <v>17000</v>
      </c>
      <c r="D477" s="96">
        <v>0.52112987048177684</v>
      </c>
      <c r="E477" s="98">
        <v>0</v>
      </c>
      <c r="F477" s="119">
        <v>0</v>
      </c>
      <c r="G477" s="179">
        <v>0</v>
      </c>
      <c r="H477" s="97">
        <v>2910526.6942291316</v>
      </c>
      <c r="I477" s="174">
        <v>136877736538.60309</v>
      </c>
      <c r="J477" s="186">
        <v>0.39915446858037418</v>
      </c>
      <c r="K477" s="189">
        <v>4521146601.1755428</v>
      </c>
      <c r="L477" s="185">
        <v>0</v>
      </c>
      <c r="M477" s="185">
        <v>0</v>
      </c>
      <c r="N477" s="174">
        <v>141398883139.77863</v>
      </c>
      <c r="O477" s="119">
        <v>0.38639173786501041</v>
      </c>
      <c r="P477" s="119">
        <v>0.29780434101067083</v>
      </c>
      <c r="Q477" s="97">
        <v>12.856229470308511</v>
      </c>
      <c r="R477" s="184">
        <v>614687985390.39209</v>
      </c>
      <c r="S477" s="199">
        <v>638.20580257192648</v>
      </c>
      <c r="T477" s="191">
        <v>5.4190158651919652E-2</v>
      </c>
      <c r="U477" s="198">
        <v>2.0000000000000001E-4</v>
      </c>
    </row>
    <row r="478" spans="1:21" x14ac:dyDescent="0.2">
      <c r="A478">
        <f t="shared" si="7"/>
        <v>474</v>
      </c>
      <c r="B478" s="119">
        <v>0.53019300470092379</v>
      </c>
      <c r="C478" s="97">
        <v>13393.401272870466</v>
      </c>
      <c r="D478" s="96">
        <v>1.1479471029959312</v>
      </c>
      <c r="E478" s="98">
        <v>0.31751475125011236</v>
      </c>
      <c r="F478" s="119">
        <v>0</v>
      </c>
      <c r="G478" s="179">
        <v>0</v>
      </c>
      <c r="H478" s="97">
        <v>8990864.2645104174</v>
      </c>
      <c r="I478" s="174">
        <v>317784209799.46222</v>
      </c>
      <c r="J478" s="186">
        <v>0.40357306994262432</v>
      </c>
      <c r="K478" s="189">
        <v>24168445884.91544</v>
      </c>
      <c r="L478" s="185">
        <v>49229599505.888878</v>
      </c>
      <c r="M478" s="185">
        <v>0</v>
      </c>
      <c r="N478" s="174">
        <v>391182255190.26654</v>
      </c>
      <c r="O478" s="119">
        <v>0.42852871393983966</v>
      </c>
      <c r="P478" s="119">
        <v>0.35288341532336165</v>
      </c>
      <c r="Q478" s="97">
        <v>13.949765241457213</v>
      </c>
      <c r="R478" s="184">
        <v>2065641821509.9731</v>
      </c>
      <c r="S478" s="199">
        <v>2145.0398388379954</v>
      </c>
      <c r="T478" s="191">
        <v>5.3916431649672796E-2</v>
      </c>
      <c r="U478" s="198">
        <v>2.0000000000000001E-4</v>
      </c>
    </row>
    <row r="479" spans="1:21" x14ac:dyDescent="0.2">
      <c r="A479">
        <f t="shared" si="7"/>
        <v>475</v>
      </c>
      <c r="B479" s="119">
        <v>0.38746303633007045</v>
      </c>
      <c r="C479" s="97">
        <v>4032.5877654241194</v>
      </c>
      <c r="D479" s="96">
        <v>0.82351994924189553</v>
      </c>
      <c r="E479" s="98">
        <v>0</v>
      </c>
      <c r="F479" s="119">
        <v>0.40390834427036315</v>
      </c>
      <c r="G479" s="179">
        <v>1</v>
      </c>
      <c r="H479" s="97">
        <v>10506063.873723209</v>
      </c>
      <c r="I479" s="174">
        <v>296083198917.7085</v>
      </c>
      <c r="J479" s="186">
        <v>0.33079415643182974</v>
      </c>
      <c r="K479" s="189">
        <v>2624649906.2307591</v>
      </c>
      <c r="L479" s="185">
        <v>0</v>
      </c>
      <c r="M479" s="185">
        <v>322619326922.48639</v>
      </c>
      <c r="N479" s="174">
        <v>621327175746.42554</v>
      </c>
      <c r="O479" s="119">
        <v>0.57302829725721749</v>
      </c>
      <c r="P479" s="119">
        <v>0.35099057180117044</v>
      </c>
      <c r="Q479" s="97">
        <v>17.232129873238382</v>
      </c>
      <c r="R479" s="184">
        <v>4067201996592.4844</v>
      </c>
      <c r="S479" s="199">
        <v>4221.0560797010266</v>
      </c>
      <c r="T479" s="191">
        <v>4.2689828140764274E-2</v>
      </c>
      <c r="U479" s="198">
        <v>2.0000000000000001E-4</v>
      </c>
    </row>
    <row r="480" spans="1:21" x14ac:dyDescent="0.2">
      <c r="A480">
        <f t="shared" si="7"/>
        <v>476</v>
      </c>
      <c r="B480" s="119">
        <v>0.49112439720487072</v>
      </c>
      <c r="C480" s="97">
        <v>7587.6757093861443</v>
      </c>
      <c r="D480" s="96">
        <v>0.85175653278031982</v>
      </c>
      <c r="E480" s="98">
        <v>9.6073488458523648E-2</v>
      </c>
      <c r="F480" s="119">
        <v>0.44101395011761274</v>
      </c>
      <c r="G480" s="179">
        <v>1</v>
      </c>
      <c r="H480" s="97">
        <v>8329953.7382691903</v>
      </c>
      <c r="I480" s="174">
        <v>362656254288.88953</v>
      </c>
      <c r="J480" s="186">
        <v>0.49112439720487067</v>
      </c>
      <c r="K480" s="189">
        <v>18017499221.121021</v>
      </c>
      <c r="L480" s="185">
        <v>0</v>
      </c>
      <c r="M480" s="185">
        <v>262313498022.85883</v>
      </c>
      <c r="N480" s="174">
        <v>642987251532.86926</v>
      </c>
      <c r="O480" s="119">
        <v>0.60337142264268029</v>
      </c>
      <c r="P480" s="119">
        <v>0.46805011709430205</v>
      </c>
      <c r="Q480" s="97">
        <v>16.298786258348098</v>
      </c>
      <c r="R480" s="184">
        <v>5312178081666.9395</v>
      </c>
      <c r="S480" s="199">
        <v>5510.7937337101439</v>
      </c>
      <c r="T480" s="191">
        <v>4.523922720388094E-2</v>
      </c>
      <c r="U480" s="198">
        <v>2.0000000000000001E-4</v>
      </c>
    </row>
    <row r="481" spans="1:21" x14ac:dyDescent="0.2">
      <c r="A481">
        <f t="shared" si="7"/>
        <v>477</v>
      </c>
      <c r="B481" s="119">
        <v>0.41735111497663352</v>
      </c>
      <c r="C481" s="97">
        <v>8472.5051611862345</v>
      </c>
      <c r="D481" s="96">
        <v>0.54744794203966629</v>
      </c>
      <c r="E481" s="98">
        <v>0.40786931793644865</v>
      </c>
      <c r="F481" s="119">
        <v>0</v>
      </c>
      <c r="G481" s="179">
        <v>0</v>
      </c>
      <c r="H481" s="97">
        <v>3774780.4524169108</v>
      </c>
      <c r="I481" s="174">
        <v>202394742403.77945</v>
      </c>
      <c r="J481" s="186">
        <v>0.41735111497663357</v>
      </c>
      <c r="K481" s="189">
        <v>22737727119.049717</v>
      </c>
      <c r="L481" s="185">
        <v>38721944130.587883</v>
      </c>
      <c r="M481" s="185">
        <v>0</v>
      </c>
      <c r="N481" s="174">
        <v>263854413653.41705</v>
      </c>
      <c r="O481" s="119">
        <v>0.43754138925923208</v>
      </c>
      <c r="P481" s="119">
        <v>0.2835869430342956</v>
      </c>
      <c r="Q481" s="97">
        <v>13.604996319151791</v>
      </c>
      <c r="R481" s="184">
        <v>1155922887360.5696</v>
      </c>
      <c r="S481" s="199">
        <v>1200.0569913803688</v>
      </c>
      <c r="T481" s="191">
        <v>5.147385323612453E-2</v>
      </c>
      <c r="U481" s="198">
        <v>2.0000000000000001E-4</v>
      </c>
    </row>
    <row r="482" spans="1:21" x14ac:dyDescent="0.2">
      <c r="A482">
        <f t="shared" si="7"/>
        <v>478</v>
      </c>
      <c r="B482" s="119">
        <v>0.63092106861526509</v>
      </c>
      <c r="C482" s="97">
        <v>8191.7048571782925</v>
      </c>
      <c r="D482" s="96">
        <v>1.1842355317648718</v>
      </c>
      <c r="E482" s="98">
        <v>0.36916781562508794</v>
      </c>
      <c r="F482" s="119">
        <v>0.48354307836750193</v>
      </c>
      <c r="G482" s="179">
        <v>1</v>
      </c>
      <c r="H482" s="97">
        <v>18375801.35211866</v>
      </c>
      <c r="I482" s="174">
        <v>608549400823.6687</v>
      </c>
      <c r="J482" s="186">
        <v>0.36891731565689345</v>
      </c>
      <c r="K482" s="189">
        <v>4180380087.3718848</v>
      </c>
      <c r="L482" s="185">
        <v>0</v>
      </c>
      <c r="M482" s="185">
        <v>586110814294.73291</v>
      </c>
      <c r="N482" s="174">
        <v>1198840595205.7734</v>
      </c>
      <c r="O482" s="119">
        <v>0.57838637230435841</v>
      </c>
      <c r="P482" s="119">
        <v>0.41465369315439971</v>
      </c>
      <c r="Q482" s="97">
        <v>17.286466969883097</v>
      </c>
      <c r="R482" s="184">
        <v>9139828679116.6406</v>
      </c>
      <c r="S482" s="199">
        <v>9482.3971643879049</v>
      </c>
      <c r="T482" s="191">
        <v>4.348519362478348E-2</v>
      </c>
      <c r="U482" s="198">
        <v>2.0000000000000001E-4</v>
      </c>
    </row>
    <row r="483" spans="1:21" x14ac:dyDescent="0.2">
      <c r="A483">
        <f t="shared" si="7"/>
        <v>479</v>
      </c>
      <c r="B483" s="119">
        <v>0.50003331851464783</v>
      </c>
      <c r="C483" s="97">
        <v>6666.8251033529723</v>
      </c>
      <c r="D483" s="96">
        <v>0.71129481590551324</v>
      </c>
      <c r="E483" s="98">
        <v>0.15293130674335634</v>
      </c>
      <c r="F483" s="119">
        <v>0.51502916417273936</v>
      </c>
      <c r="G483" s="179">
        <v>1</v>
      </c>
      <c r="H483" s="97">
        <v>12514364.428487543</v>
      </c>
      <c r="I483" s="174">
        <v>322608009616.33154</v>
      </c>
      <c r="J483" s="186">
        <v>0.25498659626418552</v>
      </c>
      <c r="K483" s="189">
        <v>4033285714.2513494</v>
      </c>
      <c r="L483" s="185">
        <v>0</v>
      </c>
      <c r="M483" s="185">
        <v>398643251155.12921</v>
      </c>
      <c r="N483" s="174">
        <v>725284546485.71204</v>
      </c>
      <c r="O483" s="119">
        <v>0.5531281773030835</v>
      </c>
      <c r="P483" s="119">
        <v>0.29796057714534063</v>
      </c>
      <c r="Q483" s="97">
        <v>17.954238316237788</v>
      </c>
      <c r="R483" s="184">
        <v>4137559756555.709</v>
      </c>
      <c r="S483" s="199">
        <v>4297.2390971456662</v>
      </c>
      <c r="T483" s="191">
        <v>4.1094723060849617E-2</v>
      </c>
      <c r="U483" s="198">
        <v>2.0000000000000001E-4</v>
      </c>
    </row>
    <row r="484" spans="1:21" x14ac:dyDescent="0.2">
      <c r="A484">
        <f t="shared" si="7"/>
        <v>480</v>
      </c>
      <c r="B484" s="119">
        <v>0.44294592139742761</v>
      </c>
      <c r="C484" s="97">
        <v>8905.583539760697</v>
      </c>
      <c r="D484" s="96">
        <v>1.0544296427960742</v>
      </c>
      <c r="E484" s="98">
        <v>0.7</v>
      </c>
      <c r="F484" s="119">
        <v>0.43325845273917474</v>
      </c>
      <c r="G484" s="179">
        <v>1</v>
      </c>
      <c r="H484" s="97">
        <v>12769822.216781778</v>
      </c>
      <c r="I484" s="174">
        <v>451276324411.48456</v>
      </c>
      <c r="J484" s="186">
        <v>0.36700503104251869</v>
      </c>
      <c r="K484" s="189">
        <v>10432515197.873034</v>
      </c>
      <c r="L484" s="185">
        <v>7921623648.4571781</v>
      </c>
      <c r="M484" s="185">
        <v>283604262430.89008</v>
      </c>
      <c r="N484" s="174">
        <v>753234725688.70483</v>
      </c>
      <c r="O484" s="119">
        <v>0.52950478345006713</v>
      </c>
      <c r="P484" s="119">
        <v>0.29966909196633862</v>
      </c>
      <c r="Q484" s="97">
        <v>15.998291560573787</v>
      </c>
      <c r="R484" s="184">
        <v>3878243023094.644</v>
      </c>
      <c r="S484" s="199">
        <v>4028.579523330674</v>
      </c>
      <c r="T484" s="191">
        <v>4.5667891200986736E-2</v>
      </c>
      <c r="U484" s="198">
        <v>2.0000000000000001E-4</v>
      </c>
    </row>
    <row r="485" spans="1:21" x14ac:dyDescent="0.2">
      <c r="A485">
        <f t="shared" si="7"/>
        <v>481</v>
      </c>
      <c r="B485" s="119">
        <v>0.41504537080946591</v>
      </c>
      <c r="C485" s="97">
        <v>5804.7663149984037</v>
      </c>
      <c r="D485" s="96">
        <v>0.40648064030912129</v>
      </c>
      <c r="E485" s="98">
        <v>0.19470237106120153</v>
      </c>
      <c r="F485" s="119">
        <v>0.61161943287199327</v>
      </c>
      <c r="G485" s="179">
        <v>1</v>
      </c>
      <c r="H485" s="97">
        <v>3791293.5798361665</v>
      </c>
      <c r="I485" s="174">
        <v>146110266268.22632</v>
      </c>
      <c r="J485" s="186">
        <v>0.37588374335288444</v>
      </c>
      <c r="K485" s="189">
        <v>1420768154.5088618</v>
      </c>
      <c r="L485" s="185">
        <v>0</v>
      </c>
      <c r="M485" s="185">
        <v>239587647823.27524</v>
      </c>
      <c r="N485" s="174">
        <v>387118682246.01044</v>
      </c>
      <c r="O485" s="119">
        <v>0.63698964528170643</v>
      </c>
      <c r="P485" s="119">
        <v>0.36306450247758465</v>
      </c>
      <c r="Q485" s="97">
        <v>17.497193356256247</v>
      </c>
      <c r="R485" s="184">
        <v>2695441541247.1465</v>
      </c>
      <c r="S485" s="199">
        <v>2798.806676705206</v>
      </c>
      <c r="T485" s="191">
        <v>4.1697904176249065E-2</v>
      </c>
      <c r="U485" s="198">
        <v>2.0000000000000001E-4</v>
      </c>
    </row>
    <row r="486" spans="1:21" x14ac:dyDescent="0.2">
      <c r="A486">
        <f t="shared" si="7"/>
        <v>482</v>
      </c>
      <c r="B486" s="119">
        <v>0.58109670308894101</v>
      </c>
      <c r="C486" s="97">
        <v>17000</v>
      </c>
      <c r="D486" s="96">
        <v>0.76201599330362413</v>
      </c>
      <c r="E486" s="98">
        <v>0</v>
      </c>
      <c r="F486" s="119">
        <v>0</v>
      </c>
      <c r="G486" s="179">
        <v>0</v>
      </c>
      <c r="H486" s="97">
        <v>4255443.1219820529</v>
      </c>
      <c r="I486" s="174">
        <v>227503675761.69003</v>
      </c>
      <c r="J486" s="186">
        <v>0.52625912743958536</v>
      </c>
      <c r="K486" s="189">
        <v>5933046556.2550955</v>
      </c>
      <c r="L486" s="185">
        <v>0</v>
      </c>
      <c r="M486" s="185">
        <v>0</v>
      </c>
      <c r="N486" s="174">
        <v>233436722317.94513</v>
      </c>
      <c r="O486" s="119">
        <v>0.51288368302471476</v>
      </c>
      <c r="P486" s="119">
        <v>0.39152737008886995</v>
      </c>
      <c r="Q486" s="97">
        <v>12.901266945326407</v>
      </c>
      <c r="R486" s="184">
        <v>1287439726840.3503</v>
      </c>
      <c r="S486" s="199">
        <v>1336.8233038069359</v>
      </c>
      <c r="T486" s="191">
        <v>5.6586645601127701E-2</v>
      </c>
      <c r="U486" s="198">
        <v>2.0000000000000001E-4</v>
      </c>
    </row>
    <row r="487" spans="1:21" x14ac:dyDescent="0.2">
      <c r="A487">
        <f t="shared" si="7"/>
        <v>483</v>
      </c>
      <c r="B487" s="119">
        <v>0.47571563489972335</v>
      </c>
      <c r="C487" s="97">
        <v>5125.2240668272398</v>
      </c>
      <c r="D487" s="96">
        <v>0.95306410067683489</v>
      </c>
      <c r="E487" s="98">
        <v>0</v>
      </c>
      <c r="F487" s="119">
        <v>0.43388982592797937</v>
      </c>
      <c r="G487" s="179">
        <v>1</v>
      </c>
      <c r="H487" s="97">
        <v>8775365.3263747152</v>
      </c>
      <c r="I487" s="174">
        <v>370637392683.09332</v>
      </c>
      <c r="J487" s="186">
        <v>0.47571563489972335</v>
      </c>
      <c r="K487" s="189">
        <v>8005472004.5031796</v>
      </c>
      <c r="L487" s="185">
        <v>0</v>
      </c>
      <c r="M487" s="185">
        <v>243597439650.513</v>
      </c>
      <c r="N487" s="174">
        <v>622240304338.1095</v>
      </c>
      <c r="O487" s="119">
        <v>0.59654759055358109</v>
      </c>
      <c r="P487" s="119">
        <v>0.40958191086009987</v>
      </c>
      <c r="Q487" s="97">
        <v>15.757962564586395</v>
      </c>
      <c r="R487" s="184">
        <v>4383335415081.5933</v>
      </c>
      <c r="S487" s="199">
        <v>4547.6197203836055</v>
      </c>
      <c r="T487" s="191">
        <v>4.6647581360056478E-2</v>
      </c>
      <c r="U487" s="198">
        <v>2.0000000000000001E-4</v>
      </c>
    </row>
    <row r="488" spans="1:21" x14ac:dyDescent="0.2">
      <c r="A488">
        <f t="shared" si="7"/>
        <v>484</v>
      </c>
      <c r="B488" s="119">
        <v>0.31550433737173234</v>
      </c>
      <c r="C488" s="97">
        <v>7188.3993636924897</v>
      </c>
      <c r="D488" s="96">
        <v>1.0058294496321996</v>
      </c>
      <c r="E488" s="98">
        <v>0.14936438206785707</v>
      </c>
      <c r="F488" s="119">
        <v>0.46390801487228334</v>
      </c>
      <c r="G488" s="179">
        <v>1</v>
      </c>
      <c r="H488" s="97">
        <v>12147712.187726004</v>
      </c>
      <c r="I488" s="174">
        <v>410148333249.20117</v>
      </c>
      <c r="J488" s="186">
        <v>0.31550433737173234</v>
      </c>
      <c r="K488" s="189">
        <v>2498745780.2325897</v>
      </c>
      <c r="L488" s="185">
        <v>0</v>
      </c>
      <c r="M488" s="185">
        <v>305039623276.99268</v>
      </c>
      <c r="N488" s="174">
        <v>717686702306.42639</v>
      </c>
      <c r="O488" s="119">
        <v>0.52033188789397455</v>
      </c>
      <c r="P488" s="119">
        <v>0.33032043777407671</v>
      </c>
      <c r="Q488" s="97">
        <v>16.925863061281834</v>
      </c>
      <c r="R488" s="184">
        <v>4280410605583.1562</v>
      </c>
      <c r="S488" s="199">
        <v>4443.4655539275464</v>
      </c>
      <c r="T488" s="191">
        <v>4.3865045829824659E-2</v>
      </c>
      <c r="U488" s="198">
        <v>2.0000000000000001E-4</v>
      </c>
    </row>
    <row r="489" spans="1:21" x14ac:dyDescent="0.2">
      <c r="A489">
        <f t="shared" si="7"/>
        <v>485</v>
      </c>
      <c r="B489" s="119">
        <v>0.6350160562203393</v>
      </c>
      <c r="C489" s="97">
        <v>10309.082328066033</v>
      </c>
      <c r="D489" s="96">
        <v>0.88888670045940155</v>
      </c>
      <c r="E489" s="98">
        <v>0</v>
      </c>
      <c r="F489" s="119">
        <v>0</v>
      </c>
      <c r="G489" s="179">
        <v>0</v>
      </c>
      <c r="H489" s="97">
        <v>8576221.4936179295</v>
      </c>
      <c r="I489" s="174">
        <v>340881673234.51428</v>
      </c>
      <c r="J489" s="186">
        <v>0.44423447968063989</v>
      </c>
      <c r="K489" s="189">
        <v>8881724571.2342129</v>
      </c>
      <c r="L489" s="185">
        <v>0</v>
      </c>
      <c r="M489" s="185">
        <v>0</v>
      </c>
      <c r="N489" s="174">
        <v>349763397805.74847</v>
      </c>
      <c r="O489" s="119">
        <v>0.43295380160419844</v>
      </c>
      <c r="P489" s="119">
        <v>0.31482810337338923</v>
      </c>
      <c r="Q489" s="97">
        <v>12.898174965622594</v>
      </c>
      <c r="R489" s="184">
        <v>1578731807869.4514</v>
      </c>
      <c r="S489" s="199">
        <v>1639.3986399451478</v>
      </c>
      <c r="T489" s="191">
        <v>5.6248430106458171E-2</v>
      </c>
      <c r="U489" s="198">
        <v>2.0000000000000001E-4</v>
      </c>
    </row>
    <row r="490" spans="1:21" x14ac:dyDescent="0.2">
      <c r="A490">
        <f t="shared" si="7"/>
        <v>486</v>
      </c>
      <c r="B490" s="119">
        <v>0.62417984540411942</v>
      </c>
      <c r="C490" s="97">
        <v>16459.998038983322</v>
      </c>
      <c r="D490" s="96">
        <v>0.39085058537136391</v>
      </c>
      <c r="E490" s="98">
        <v>0.18115206539402298</v>
      </c>
      <c r="F490" s="119">
        <v>0</v>
      </c>
      <c r="G490" s="179">
        <v>0</v>
      </c>
      <c r="H490" s="97">
        <v>2292598.1281485236</v>
      </c>
      <c r="I490" s="174">
        <v>123207947695.10765</v>
      </c>
      <c r="J490" s="186">
        <v>0.49791349202510538</v>
      </c>
      <c r="K490" s="189">
        <v>5191826875.1444731</v>
      </c>
      <c r="L490" s="185">
        <v>19265846370.379967</v>
      </c>
      <c r="M490" s="185">
        <v>0</v>
      </c>
      <c r="N490" s="174">
        <v>147665620940.63208</v>
      </c>
      <c r="O490" s="119">
        <v>0.5198202268711023</v>
      </c>
      <c r="P490" s="119">
        <v>0.38455923628956945</v>
      </c>
      <c r="Q490" s="97">
        <v>13.780696798050188</v>
      </c>
      <c r="R490" s="184">
        <v>883186620905.37793</v>
      </c>
      <c r="S490" s="199">
        <v>916.37081602882461</v>
      </c>
      <c r="T490" s="191">
        <v>5.1290846487599628E-2</v>
      </c>
      <c r="U490" s="198">
        <v>2.0000000000000001E-4</v>
      </c>
    </row>
    <row r="491" spans="1:21" x14ac:dyDescent="0.2">
      <c r="A491">
        <f t="shared" si="7"/>
        <v>487</v>
      </c>
      <c r="B491" s="119">
        <v>0.6114460311093266</v>
      </c>
      <c r="C491" s="97">
        <v>12169.687821417068</v>
      </c>
      <c r="D491" s="96">
        <v>0.50644261063009766</v>
      </c>
      <c r="E491" s="98">
        <v>0</v>
      </c>
      <c r="F491" s="119">
        <v>0.51723548987264978</v>
      </c>
      <c r="G491" s="179">
        <v>1</v>
      </c>
      <c r="H491" s="97">
        <v>5205413.0264969971</v>
      </c>
      <c r="I491" s="174">
        <v>188889910825.75159</v>
      </c>
      <c r="J491" s="186">
        <v>0.45647595178826395</v>
      </c>
      <c r="K491" s="189">
        <v>4368863629.479352</v>
      </c>
      <c r="L491" s="185">
        <v>0</v>
      </c>
      <c r="M491" s="185">
        <v>282584560223.35815</v>
      </c>
      <c r="N491" s="174">
        <v>475843334678.58911</v>
      </c>
      <c r="O491" s="119">
        <v>0.65629026876463581</v>
      </c>
      <c r="P491" s="119">
        <v>0.47805939728358438</v>
      </c>
      <c r="Q491" s="97">
        <v>17.238893989342259</v>
      </c>
      <c r="R491" s="184">
        <v>4230527063523.2788</v>
      </c>
      <c r="S491" s="199">
        <v>4391.9147105874235</v>
      </c>
      <c r="T491" s="191">
        <v>4.261755873380009E-2</v>
      </c>
      <c r="U491" s="198">
        <v>2.0000000000000001E-4</v>
      </c>
    </row>
    <row r="492" spans="1:21" x14ac:dyDescent="0.2">
      <c r="A492">
        <f t="shared" si="7"/>
        <v>488</v>
      </c>
      <c r="B492" s="119">
        <v>0.4661218491463448</v>
      </c>
      <c r="C492" s="97">
        <v>11177.593526321431</v>
      </c>
      <c r="D492" s="96">
        <v>0.74565949908161311</v>
      </c>
      <c r="E492" s="98">
        <v>0</v>
      </c>
      <c r="F492" s="119">
        <v>0</v>
      </c>
      <c r="G492" s="179">
        <v>0</v>
      </c>
      <c r="H492" s="97">
        <v>6071959.595892868</v>
      </c>
      <c r="I492" s="174">
        <v>207735143045.54141</v>
      </c>
      <c r="J492" s="186">
        <v>0.33280198092897451</v>
      </c>
      <c r="K492" s="189">
        <v>1706823820.5008121</v>
      </c>
      <c r="L492" s="185">
        <v>0</v>
      </c>
      <c r="M492" s="185">
        <v>0</v>
      </c>
      <c r="N492" s="174">
        <v>209441966866.04224</v>
      </c>
      <c r="O492" s="119">
        <v>0.33008984850843276</v>
      </c>
      <c r="P492" s="119">
        <v>0.23851307870050875</v>
      </c>
      <c r="Q492" s="97">
        <v>12.948983747455722</v>
      </c>
      <c r="R492" s="184">
        <v>714664433162.96826</v>
      </c>
      <c r="S492" s="199">
        <v>740.46515631509828</v>
      </c>
      <c r="T492" s="191">
        <v>5.6775805232054583E-2</v>
      </c>
      <c r="U492" s="198">
        <v>2.0000000000000001E-4</v>
      </c>
    </row>
    <row r="493" spans="1:21" x14ac:dyDescent="0.2">
      <c r="A493">
        <f t="shared" si="7"/>
        <v>489</v>
      </c>
      <c r="B493" s="119">
        <v>0.40126453173466758</v>
      </c>
      <c r="C493" s="97">
        <v>7832.0985350442543</v>
      </c>
      <c r="D493" s="96">
        <v>1.2096189735750311</v>
      </c>
      <c r="E493" s="98">
        <v>0</v>
      </c>
      <c r="F493" s="119">
        <v>0</v>
      </c>
      <c r="G493" s="179">
        <v>0</v>
      </c>
      <c r="H493" s="97">
        <v>12093647.93417668</v>
      </c>
      <c r="I493" s="174">
        <v>396948381766.5705</v>
      </c>
      <c r="J493" s="186">
        <v>0.39478926110050006</v>
      </c>
      <c r="K493" s="189">
        <v>7988818352.9831114</v>
      </c>
      <c r="L493" s="185">
        <v>0</v>
      </c>
      <c r="M493" s="185">
        <v>0</v>
      </c>
      <c r="N493" s="174">
        <v>404937200119.55359</v>
      </c>
      <c r="O493" s="119">
        <v>0.38700064673336076</v>
      </c>
      <c r="P493" s="119">
        <v>0.27140389035072399</v>
      </c>
      <c r="Q493" s="97">
        <v>12.888956044300366</v>
      </c>
      <c r="R493" s="184">
        <v>1533855469961.7114</v>
      </c>
      <c r="S493" s="199">
        <v>1589.9626285112395</v>
      </c>
      <c r="T493" s="191">
        <v>5.6994392600203746E-2</v>
      </c>
      <c r="U493" s="198">
        <v>2.0000000000000001E-4</v>
      </c>
    </row>
    <row r="494" spans="1:21" x14ac:dyDescent="0.2">
      <c r="A494">
        <f t="shared" si="7"/>
        <v>490</v>
      </c>
      <c r="B494" s="119">
        <v>0.4221605417729361</v>
      </c>
      <c r="C494" s="97">
        <v>5001.9060151032272</v>
      </c>
      <c r="D494" s="96">
        <v>0.99345728682933465</v>
      </c>
      <c r="E494" s="98">
        <v>0.54165838198389771</v>
      </c>
      <c r="F494" s="119">
        <v>0.43246535807603337</v>
      </c>
      <c r="G494" s="179">
        <v>1</v>
      </c>
      <c r="H494" s="97">
        <v>61171072.514155418</v>
      </c>
      <c r="I494" s="174">
        <v>1107058151334.7234</v>
      </c>
      <c r="J494" s="186">
        <v>0.16680928078253143</v>
      </c>
      <c r="K494" s="189">
        <v>16496938408.612957</v>
      </c>
      <c r="L494" s="185">
        <v>0</v>
      </c>
      <c r="M494" s="185">
        <v>633185125470.59741</v>
      </c>
      <c r="N494" s="174">
        <v>1756740215213.9338</v>
      </c>
      <c r="O494" s="119">
        <v>0.39346493488275186</v>
      </c>
      <c r="P494" s="119">
        <v>0.19125791401925396</v>
      </c>
      <c r="Q494" s="97">
        <v>17.903631909433539</v>
      </c>
      <c r="R494" s="184">
        <v>6211630372705.4023</v>
      </c>
      <c r="S494" s="199">
        <v>6446.612310012265</v>
      </c>
      <c r="T494" s="191">
        <v>4.3001669444100991E-2</v>
      </c>
      <c r="U494" s="198">
        <v>2.0000000000000001E-4</v>
      </c>
    </row>
    <row r="495" spans="1:21" x14ac:dyDescent="0.2">
      <c r="A495">
        <f t="shared" si="7"/>
        <v>491</v>
      </c>
      <c r="B495" s="119">
        <v>0.50994216752309263</v>
      </c>
      <c r="C495" s="97">
        <v>4000</v>
      </c>
      <c r="D495" s="96">
        <v>1.0688524912318285</v>
      </c>
      <c r="E495" s="98">
        <v>7.6440874572362261E-2</v>
      </c>
      <c r="F495" s="119">
        <v>0</v>
      </c>
      <c r="G495" s="179">
        <v>0</v>
      </c>
      <c r="H495" s="97">
        <v>25071279.903752144</v>
      </c>
      <c r="I495" s="174">
        <v>876768540109.91565</v>
      </c>
      <c r="J495" s="186">
        <v>0.50994216752309263</v>
      </c>
      <c r="K495" s="189">
        <v>35667607974.584587</v>
      </c>
      <c r="L495" s="185">
        <v>55899781910.001816</v>
      </c>
      <c r="M495" s="185">
        <v>0</v>
      </c>
      <c r="N495" s="174">
        <v>968335929994.50208</v>
      </c>
      <c r="O495" s="119">
        <v>0.50790336292747273</v>
      </c>
      <c r="P495" s="119">
        <v>0.3841585721789163</v>
      </c>
      <c r="Q495" s="97">
        <v>13.405931081445345</v>
      </c>
      <c r="R495" s="184">
        <v>5518740186898.9443</v>
      </c>
      <c r="S495" s="199">
        <v>5726.741005642124</v>
      </c>
      <c r="T495" s="191">
        <v>5.3314203255398547E-2</v>
      </c>
      <c r="U495" s="198">
        <v>2.0000000000000001E-4</v>
      </c>
    </row>
    <row r="496" spans="1:21" x14ac:dyDescent="0.2">
      <c r="A496">
        <f t="shared" si="7"/>
        <v>492</v>
      </c>
      <c r="B496" s="119">
        <v>0.44898659703731097</v>
      </c>
      <c r="C496" s="97">
        <v>12693.453306730142</v>
      </c>
      <c r="D496" s="96">
        <v>0.74935412571499838</v>
      </c>
      <c r="E496" s="98">
        <v>0.7</v>
      </c>
      <c r="F496" s="119">
        <v>0</v>
      </c>
      <c r="G496" s="179">
        <v>0</v>
      </c>
      <c r="H496" s="97">
        <v>4673552.9779374013</v>
      </c>
      <c r="I496" s="174">
        <v>216440167176.25311</v>
      </c>
      <c r="J496" s="186">
        <v>0.43204483672609573</v>
      </c>
      <c r="K496" s="189">
        <v>18873642434.522228</v>
      </c>
      <c r="L496" s="185">
        <v>26130857120.716919</v>
      </c>
      <c r="M496" s="185">
        <v>0</v>
      </c>
      <c r="N496" s="174">
        <v>261444666731.49225</v>
      </c>
      <c r="O496" s="119">
        <v>0.43763196172869051</v>
      </c>
      <c r="P496" s="119">
        <v>0.32051851625307287</v>
      </c>
      <c r="Q496" s="97">
        <v>13.585137537378175</v>
      </c>
      <c r="R496" s="184">
        <v>1256704717041.4043</v>
      </c>
      <c r="S496" s="199">
        <v>1304.5654790931885</v>
      </c>
      <c r="T496" s="191">
        <v>5.2871383578760825E-2</v>
      </c>
      <c r="U496" s="198">
        <v>2.0000000000000001E-4</v>
      </c>
    </row>
    <row r="497" spans="1:21" x14ac:dyDescent="0.2">
      <c r="A497">
        <f t="shared" si="7"/>
        <v>493</v>
      </c>
      <c r="B497" s="119">
        <v>0.66937919949860925</v>
      </c>
      <c r="C497" s="97">
        <v>4692.7762286943962</v>
      </c>
      <c r="D497" s="96">
        <v>1.0174530390723404</v>
      </c>
      <c r="E497" s="98">
        <v>0.15132406895862874</v>
      </c>
      <c r="F497" s="119">
        <v>0</v>
      </c>
      <c r="G497" s="179">
        <v>0</v>
      </c>
      <c r="H497" s="97">
        <v>12666390.277330354</v>
      </c>
      <c r="I497" s="174">
        <v>439456881248.80261</v>
      </c>
      <c r="J497" s="186">
        <v>0.42333869232106058</v>
      </c>
      <c r="K497" s="189">
        <v>15279431727.750546</v>
      </c>
      <c r="L497" s="185">
        <v>33876713244.469749</v>
      </c>
      <c r="M497" s="185">
        <v>0</v>
      </c>
      <c r="N497" s="174">
        <v>488613026221.02289</v>
      </c>
      <c r="O497" s="119">
        <v>0.43621528816655403</v>
      </c>
      <c r="P497" s="119">
        <v>0.30710741855530299</v>
      </c>
      <c r="Q497" s="97">
        <v>13.621828221975759</v>
      </c>
      <c r="R497" s="184">
        <v>2280640083885.5757</v>
      </c>
      <c r="S497" s="199">
        <v>2367.8645693878088</v>
      </c>
      <c r="T497" s="191">
        <v>5.221807712249419E-2</v>
      </c>
      <c r="U497" s="198">
        <v>2.0000000000000001E-4</v>
      </c>
    </row>
    <row r="498" spans="1:21" x14ac:dyDescent="0.2">
      <c r="A498">
        <f t="shared" si="7"/>
        <v>494</v>
      </c>
      <c r="B498" s="119">
        <v>0.47543924281577327</v>
      </c>
      <c r="C498" s="97">
        <v>12899.313904210376</v>
      </c>
      <c r="D498" s="96">
        <v>1.323570797930512</v>
      </c>
      <c r="E498" s="98">
        <v>0.1466101765685163</v>
      </c>
      <c r="F498" s="119">
        <v>0</v>
      </c>
      <c r="G498" s="179">
        <v>0</v>
      </c>
      <c r="H498" s="97">
        <v>13220830.370870262</v>
      </c>
      <c r="I498" s="174">
        <v>480076381396.32465</v>
      </c>
      <c r="J498" s="186">
        <v>0.43183051047271359</v>
      </c>
      <c r="K498" s="189">
        <v>15637350021.167576</v>
      </c>
      <c r="L498" s="185">
        <v>36025020239.771378</v>
      </c>
      <c r="M498" s="185">
        <v>0</v>
      </c>
      <c r="N498" s="174">
        <v>531738751657.26361</v>
      </c>
      <c r="O498" s="119">
        <v>0.44407454657035345</v>
      </c>
      <c r="P498" s="119">
        <v>0.35842414279365786</v>
      </c>
      <c r="Q498" s="97">
        <v>13.689308950088426</v>
      </c>
      <c r="R498" s="184">
        <v>2761181103860.6294</v>
      </c>
      <c r="S498" s="199">
        <v>2866.8551640482715</v>
      </c>
      <c r="T498" s="191">
        <v>5.3453116972423671E-2</v>
      </c>
      <c r="U498" s="198">
        <v>2.0000000000000001E-4</v>
      </c>
    </row>
    <row r="499" spans="1:21" x14ac:dyDescent="0.2">
      <c r="A499">
        <f t="shared" si="7"/>
        <v>495</v>
      </c>
      <c r="B499" s="119">
        <v>0.51945053096652072</v>
      </c>
      <c r="C499" s="97">
        <v>8568.4298497637392</v>
      </c>
      <c r="D499" s="96">
        <v>0.81107818439185198</v>
      </c>
      <c r="E499" s="98">
        <v>0</v>
      </c>
      <c r="F499" s="119">
        <v>0</v>
      </c>
      <c r="G499" s="179">
        <v>0</v>
      </c>
      <c r="H499" s="97">
        <v>27671767.957073055</v>
      </c>
      <c r="I499" s="174">
        <v>795893768577.89685</v>
      </c>
      <c r="J499" s="186">
        <v>0.47955866345412912</v>
      </c>
      <c r="K499" s="189">
        <v>6932546979.3662167</v>
      </c>
      <c r="L499" s="185">
        <v>0</v>
      </c>
      <c r="M499" s="185">
        <v>0</v>
      </c>
      <c r="N499" s="174">
        <v>802826315557.26306</v>
      </c>
      <c r="O499" s="119">
        <v>0.4754175897258095</v>
      </c>
      <c r="P499" s="119">
        <v>0.36287254448219197</v>
      </c>
      <c r="Q499" s="97">
        <v>12.981073358745071</v>
      </c>
      <c r="R499" s="184">
        <v>4123344472829.1333</v>
      </c>
      <c r="S499" s="199">
        <v>4278.6355967228928</v>
      </c>
      <c r="T499" s="191">
        <v>5.3946581732798385E-2</v>
      </c>
      <c r="U499" s="198">
        <v>2.0000000000000001E-4</v>
      </c>
    </row>
    <row r="500" spans="1:21" x14ac:dyDescent="0.2">
      <c r="A500">
        <f t="shared" si="7"/>
        <v>496</v>
      </c>
      <c r="B500" s="119">
        <v>0.38447005065981832</v>
      </c>
      <c r="C500" s="97">
        <v>7558.036493902162</v>
      </c>
      <c r="D500" s="96">
        <v>0.82957268492160829</v>
      </c>
      <c r="E500" s="98">
        <v>0.27100747110645129</v>
      </c>
      <c r="F500" s="119">
        <v>0.44939681647083468</v>
      </c>
      <c r="G500" s="179">
        <v>1</v>
      </c>
      <c r="H500" s="97">
        <v>10960401.392803</v>
      </c>
      <c r="I500" s="174">
        <v>395063569694.2998</v>
      </c>
      <c r="J500" s="186">
        <v>0.38447005065981832</v>
      </c>
      <c r="K500" s="189">
        <v>1173131268.8001032</v>
      </c>
      <c r="L500" s="185">
        <v>0</v>
      </c>
      <c r="M500" s="185">
        <v>264318897697.7738</v>
      </c>
      <c r="N500" s="174">
        <v>660555598660.87366</v>
      </c>
      <c r="O500" s="119">
        <v>0.55006002454454261</v>
      </c>
      <c r="P500" s="119">
        <v>0.32638941396751364</v>
      </c>
      <c r="Q500" s="97">
        <v>16.080294494621391</v>
      </c>
      <c r="R500" s="184">
        <v>3750034928668.8467</v>
      </c>
      <c r="S500" s="199">
        <v>3885.9284352158957</v>
      </c>
      <c r="T500" s="191">
        <v>4.5802841479891991E-2</v>
      </c>
      <c r="U500" s="198">
        <v>2.0000000000000001E-4</v>
      </c>
    </row>
    <row r="501" spans="1:21" x14ac:dyDescent="0.2">
      <c r="A501">
        <f t="shared" si="7"/>
        <v>497</v>
      </c>
      <c r="B501" s="119">
        <v>0.48520215893036528</v>
      </c>
      <c r="C501" s="97">
        <v>14026.531559629373</v>
      </c>
      <c r="D501" s="96">
        <v>0.82366549095158459</v>
      </c>
      <c r="E501" s="98">
        <v>0.11470884936871192</v>
      </c>
      <c r="F501" s="119">
        <v>0</v>
      </c>
      <c r="G501" s="179">
        <v>0</v>
      </c>
      <c r="H501" s="97">
        <v>4962842.1256129202</v>
      </c>
      <c r="I501" s="174">
        <v>185632376994.02875</v>
      </c>
      <c r="J501" s="186">
        <v>0.3219746744352775</v>
      </c>
      <c r="K501" s="189">
        <v>6543756551.1253033</v>
      </c>
      <c r="L501" s="185">
        <v>21088127700.523521</v>
      </c>
      <c r="M501" s="185">
        <v>0</v>
      </c>
      <c r="N501" s="174">
        <v>213264261245.67758</v>
      </c>
      <c r="O501" s="119">
        <v>0.35936366393537605</v>
      </c>
      <c r="P501" s="119">
        <v>0.25837715527969934</v>
      </c>
      <c r="Q501" s="97">
        <v>14.449744106712558</v>
      </c>
      <c r="R501" s="184">
        <v>868931150341.11523</v>
      </c>
      <c r="S501" s="199">
        <v>901.91366133437862</v>
      </c>
      <c r="T501" s="191">
        <v>5.1099803192303693E-2</v>
      </c>
      <c r="U501" s="198">
        <v>2.0000000000000001E-4</v>
      </c>
    </row>
    <row r="502" spans="1:21" x14ac:dyDescent="0.2">
      <c r="A502">
        <f t="shared" si="7"/>
        <v>498</v>
      </c>
      <c r="B502" s="119">
        <v>0.49850347339339507</v>
      </c>
      <c r="C502" s="97">
        <v>6673.2187144554682</v>
      </c>
      <c r="D502" s="96">
        <v>0.79727230122202863</v>
      </c>
      <c r="E502" s="98">
        <v>0.56040444354704877</v>
      </c>
      <c r="F502" s="119">
        <v>0.53146248755781222</v>
      </c>
      <c r="G502" s="179">
        <v>1</v>
      </c>
      <c r="H502" s="97">
        <v>8007624.8917248771</v>
      </c>
      <c r="I502" s="174">
        <v>289053981181.29077</v>
      </c>
      <c r="J502" s="186">
        <v>0.45723925739124249</v>
      </c>
      <c r="K502" s="189">
        <v>1868723618.2832539</v>
      </c>
      <c r="L502" s="185">
        <v>0</v>
      </c>
      <c r="M502" s="185">
        <v>280991793072.25494</v>
      </c>
      <c r="N502" s="174">
        <v>571914497871.82886</v>
      </c>
      <c r="O502" s="119">
        <v>0.6241496998020104</v>
      </c>
      <c r="P502" s="119">
        <v>0.38553803171164674</v>
      </c>
      <c r="Q502" s="97">
        <v>16.538784655534641</v>
      </c>
      <c r="R502" s="184">
        <v>3961724926269.3232</v>
      </c>
      <c r="S502" s="199">
        <v>4113.9376586622284</v>
      </c>
      <c r="T502" s="191">
        <v>4.4229115324175138E-2</v>
      </c>
      <c r="U502" s="198">
        <v>2.0000000000000001E-4</v>
      </c>
    </row>
    <row r="503" spans="1:21" x14ac:dyDescent="0.2">
      <c r="A503">
        <f t="shared" si="7"/>
        <v>499</v>
      </c>
      <c r="B503" s="119">
        <v>0.37477405932983487</v>
      </c>
      <c r="C503" s="97">
        <v>12093.372140657679</v>
      </c>
      <c r="D503" s="96">
        <v>0.53974304423602282</v>
      </c>
      <c r="E503" s="98">
        <v>0</v>
      </c>
      <c r="F503" s="119">
        <v>0.59129194603623614</v>
      </c>
      <c r="G503" s="179">
        <v>1</v>
      </c>
      <c r="H503" s="97">
        <v>3641154.2862389991</v>
      </c>
      <c r="I503" s="174">
        <v>193671578356.3548</v>
      </c>
      <c r="J503" s="186">
        <v>0.37477405932983487</v>
      </c>
      <c r="K503" s="189">
        <v>7475144364.4680662</v>
      </c>
      <c r="L503" s="185">
        <v>0</v>
      </c>
      <c r="M503" s="185">
        <v>221797919744.73984</v>
      </c>
      <c r="N503" s="174">
        <v>422944642465.56268</v>
      </c>
      <c r="O503" s="119">
        <v>0.59114454774912195</v>
      </c>
      <c r="P503" s="119">
        <v>0.39770136612939777</v>
      </c>
      <c r="Q503" s="97">
        <v>17.181920308155796</v>
      </c>
      <c r="R503" s="184">
        <v>3125018385003.479</v>
      </c>
      <c r="S503" s="199">
        <v>3245.8342757408614</v>
      </c>
      <c r="T503" s="191">
        <v>4.2858877836255325E-2</v>
      </c>
      <c r="U503" s="198">
        <v>2.0000000000000001E-4</v>
      </c>
    </row>
    <row r="504" spans="1:21" x14ac:dyDescent="0.2">
      <c r="A504">
        <f t="shared" si="7"/>
        <v>500</v>
      </c>
      <c r="B504" s="119">
        <v>0.50075939742736031</v>
      </c>
      <c r="C504" s="97">
        <v>11715.281694021551</v>
      </c>
      <c r="D504" s="96">
        <v>0.5061551941527338</v>
      </c>
      <c r="E504" s="98">
        <v>0.51220313872580736</v>
      </c>
      <c r="F504" s="119">
        <v>0.64779190920184004</v>
      </c>
      <c r="G504" s="179">
        <v>1</v>
      </c>
      <c r="H504" s="97">
        <v>3566675.7070218893</v>
      </c>
      <c r="I504" s="174">
        <v>167324552040.49048</v>
      </c>
      <c r="J504" s="186">
        <v>0.44175013723085954</v>
      </c>
      <c r="K504" s="189">
        <v>338902060.2292785</v>
      </c>
      <c r="L504" s="185">
        <v>0</v>
      </c>
      <c r="M504" s="185">
        <v>175049312803.67645</v>
      </c>
      <c r="N504" s="174">
        <v>342712766904.39618</v>
      </c>
      <c r="O504" s="119">
        <v>0.62429858099977131</v>
      </c>
      <c r="P504" s="119">
        <v>0.41336158180024618</v>
      </c>
      <c r="Q504" s="97">
        <v>16.647518001769136</v>
      </c>
      <c r="R504" s="184">
        <v>2576369695045.9712</v>
      </c>
      <c r="S504" s="199">
        <v>2676.1429193516756</v>
      </c>
      <c r="T504" s="191">
        <v>4.3913904575466567E-2</v>
      </c>
      <c r="U504" s="198">
        <v>2.0000000000000001E-4</v>
      </c>
    </row>
    <row r="505" spans="1:21" x14ac:dyDescent="0.2">
      <c r="A505">
        <f t="shared" si="7"/>
        <v>501</v>
      </c>
      <c r="B505" s="119">
        <v>0.43266785159309057</v>
      </c>
      <c r="C505" s="97">
        <v>7975.0486613871399</v>
      </c>
      <c r="D505" s="96">
        <v>0.52321848787468794</v>
      </c>
      <c r="E505" s="98">
        <v>0.19412972359504518</v>
      </c>
      <c r="F505" s="119">
        <v>0</v>
      </c>
      <c r="G505" s="179">
        <v>0</v>
      </c>
      <c r="H505" s="97">
        <v>3452514.3320817887</v>
      </c>
      <c r="I505" s="174">
        <v>148986845117.98898</v>
      </c>
      <c r="J505" s="186">
        <v>0.43266785159309062</v>
      </c>
      <c r="K505" s="189">
        <v>7403763815.6009302</v>
      </c>
      <c r="L505" s="185">
        <v>28674040287.127007</v>
      </c>
      <c r="M505" s="185">
        <v>0</v>
      </c>
      <c r="N505" s="174">
        <v>185064649220.71692</v>
      </c>
      <c r="O505" s="119">
        <v>0.4722730720889638</v>
      </c>
      <c r="P505" s="119">
        <v>0.30828571780644826</v>
      </c>
      <c r="Q505" s="97">
        <v>13.465299544504738</v>
      </c>
      <c r="R505" s="184">
        <v>890689700827.64868</v>
      </c>
      <c r="S505" s="199">
        <v>925.09555692752713</v>
      </c>
      <c r="T505" s="191">
        <v>5.1639953581890101E-2</v>
      </c>
      <c r="U505" s="198">
        <v>2.0000000000000001E-4</v>
      </c>
    </row>
    <row r="506" spans="1:21" x14ac:dyDescent="0.2">
      <c r="A506">
        <f t="shared" si="7"/>
        <v>502</v>
      </c>
      <c r="B506" s="119">
        <v>0.72370657282994322</v>
      </c>
      <c r="C506" s="97">
        <v>16211.112520454351</v>
      </c>
      <c r="D506" s="96">
        <v>0.96070381198443733</v>
      </c>
      <c r="E506" s="98">
        <v>0</v>
      </c>
      <c r="F506" s="119">
        <v>0.5691178716237808</v>
      </c>
      <c r="G506" s="179">
        <v>1</v>
      </c>
      <c r="H506" s="97">
        <v>6475984.2337096892</v>
      </c>
      <c r="I506" s="174">
        <v>276909587723.64459</v>
      </c>
      <c r="J506" s="186">
        <v>0.46605452125608382</v>
      </c>
      <c r="K506" s="189">
        <v>6191388022.6786699</v>
      </c>
      <c r="L506" s="185">
        <v>0</v>
      </c>
      <c r="M506" s="185">
        <v>190454083363.49048</v>
      </c>
      <c r="N506" s="174">
        <v>473555059109.81372</v>
      </c>
      <c r="O506" s="119">
        <v>0.59426718522987299</v>
      </c>
      <c r="P506" s="119">
        <v>0.46594169473877117</v>
      </c>
      <c r="Q506" s="97">
        <v>16.018047848295296</v>
      </c>
      <c r="R506" s="184">
        <v>3782921057979.3706</v>
      </c>
      <c r="S506" s="199">
        <v>3925.1916684103453</v>
      </c>
      <c r="T506" s="191">
        <v>4.6119853405705104E-2</v>
      </c>
      <c r="U506" s="198">
        <v>2.0000000000000001E-4</v>
      </c>
    </row>
    <row r="507" spans="1:21" x14ac:dyDescent="0.2">
      <c r="A507">
        <f t="shared" si="7"/>
        <v>503</v>
      </c>
      <c r="B507" s="119">
        <v>0.34664339648392206</v>
      </c>
      <c r="C507" s="97">
        <v>10459.597891081514</v>
      </c>
      <c r="D507" s="96">
        <v>1.1412966875079542</v>
      </c>
      <c r="E507" s="98">
        <v>0.7</v>
      </c>
      <c r="F507" s="119">
        <v>0</v>
      </c>
      <c r="G507" s="179">
        <v>0</v>
      </c>
      <c r="H507" s="97">
        <v>10001125.913937761</v>
      </c>
      <c r="I507" s="174">
        <v>399972328857.40356</v>
      </c>
      <c r="J507" s="186">
        <v>0.34664339648392206</v>
      </c>
      <c r="K507" s="189">
        <v>41168440270.927338</v>
      </c>
      <c r="L507" s="185">
        <v>89222460692.78479</v>
      </c>
      <c r="M507" s="185">
        <v>0</v>
      </c>
      <c r="N507" s="174">
        <v>530363229821.11572</v>
      </c>
      <c r="O507" s="119">
        <v>0.39600357513431172</v>
      </c>
      <c r="P507" s="119">
        <v>0.25772633300910097</v>
      </c>
      <c r="Q507" s="97">
        <v>14.172665402856984</v>
      </c>
      <c r="R507" s="184">
        <v>2077299199114.4358</v>
      </c>
      <c r="S507" s="199">
        <v>2155.961908554199</v>
      </c>
      <c r="T507" s="191">
        <v>5.2482516610182627E-2</v>
      </c>
      <c r="U507" s="198">
        <v>2.0000000000000001E-4</v>
      </c>
    </row>
    <row r="508" spans="1:21" x14ac:dyDescent="0.2">
      <c r="A508">
        <f t="shared" si="7"/>
        <v>504</v>
      </c>
      <c r="B508" s="119">
        <v>0.4746399735677681</v>
      </c>
      <c r="C508" s="97">
        <v>5106.0716474865021</v>
      </c>
      <c r="D508" s="96">
        <v>0.2</v>
      </c>
      <c r="E508" s="98">
        <v>0.7</v>
      </c>
      <c r="F508" s="119">
        <v>0.50233968916259497</v>
      </c>
      <c r="G508" s="179">
        <v>1</v>
      </c>
      <c r="H508" s="97">
        <v>3907111.6944698929</v>
      </c>
      <c r="I508" s="174">
        <v>195677157458.27408</v>
      </c>
      <c r="J508" s="186">
        <v>0.4746399735677681</v>
      </c>
      <c r="K508" s="189">
        <v>1118394451.9743218</v>
      </c>
      <c r="L508" s="185">
        <v>0</v>
      </c>
      <c r="M508" s="185">
        <v>181018854719.46481</v>
      </c>
      <c r="N508" s="174">
        <v>377814406629.7132</v>
      </c>
      <c r="O508" s="119">
        <v>0.62912181337843631</v>
      </c>
      <c r="P508" s="119">
        <v>0.48391745872173225</v>
      </c>
      <c r="Q508" s="97">
        <v>16.547142288775063</v>
      </c>
      <c r="R508" s="184">
        <v>3379392975215.3984</v>
      </c>
      <c r="S508" s="199">
        <v>3508.7078357299915</v>
      </c>
      <c r="T508" s="191">
        <v>4.3053548684390222E-2</v>
      </c>
      <c r="U508" s="198">
        <v>2.0000000000000001E-4</v>
      </c>
    </row>
    <row r="509" spans="1:21" x14ac:dyDescent="0.2">
      <c r="A509">
        <f t="shared" si="7"/>
        <v>505</v>
      </c>
      <c r="B509" s="119">
        <v>0.49505343664267998</v>
      </c>
      <c r="C509" s="97">
        <v>7225.404555524934</v>
      </c>
      <c r="D509" s="96">
        <v>0.87220225741757051</v>
      </c>
      <c r="E509" s="98">
        <v>0</v>
      </c>
      <c r="F509" s="119">
        <v>0</v>
      </c>
      <c r="G509" s="179">
        <v>0</v>
      </c>
      <c r="H509" s="97">
        <v>10054032.999688461</v>
      </c>
      <c r="I509" s="174">
        <v>329938835171.50623</v>
      </c>
      <c r="J509" s="186">
        <v>0.31913612864344743</v>
      </c>
      <c r="K509" s="189">
        <v>11762654707.899298</v>
      </c>
      <c r="L509" s="185">
        <v>0</v>
      </c>
      <c r="M509" s="185">
        <v>0</v>
      </c>
      <c r="N509" s="174">
        <v>341701489879.40552</v>
      </c>
      <c r="O509" s="119">
        <v>0.30815025882071578</v>
      </c>
      <c r="P509" s="119">
        <v>0.1929600358811453</v>
      </c>
      <c r="Q509" s="97">
        <v>12.754922142434872</v>
      </c>
      <c r="R509" s="184">
        <v>934801855885.78357</v>
      </c>
      <c r="S509" s="199">
        <v>970.72882786943751</v>
      </c>
      <c r="T509" s="191">
        <v>5.5827114356225317E-2</v>
      </c>
      <c r="U509" s="198">
        <v>2.0000000000000001E-4</v>
      </c>
    </row>
    <row r="510" spans="1:21" x14ac:dyDescent="0.2">
      <c r="A510">
        <f t="shared" si="7"/>
        <v>506</v>
      </c>
      <c r="B510" s="119">
        <v>0.61217950996080206</v>
      </c>
      <c r="C510" s="97">
        <v>4000</v>
      </c>
      <c r="D510" s="96">
        <v>0.66314205787158187</v>
      </c>
      <c r="E510" s="98">
        <v>0.3026690308338138</v>
      </c>
      <c r="F510" s="119">
        <v>0</v>
      </c>
      <c r="G510" s="179">
        <v>0</v>
      </c>
      <c r="H510" s="97">
        <v>7194455.3855729653</v>
      </c>
      <c r="I510" s="174">
        <v>304177898501.03668</v>
      </c>
      <c r="J510" s="186">
        <v>0.43281968045535402</v>
      </c>
      <c r="K510" s="189">
        <v>20020459664.756428</v>
      </c>
      <c r="L510" s="185">
        <v>40557770385.715492</v>
      </c>
      <c r="M510" s="185">
        <v>0</v>
      </c>
      <c r="N510" s="174">
        <v>364756128551.50861</v>
      </c>
      <c r="O510" s="119">
        <v>0.44989071956387688</v>
      </c>
      <c r="P510" s="119">
        <v>0.30030904626082322</v>
      </c>
      <c r="Q510" s="97">
        <v>13.574244403817566</v>
      </c>
      <c r="R510" s="184">
        <v>1710607334671.6196</v>
      </c>
      <c r="S510" s="199">
        <v>1775.5856235777383</v>
      </c>
      <c r="T510" s="191">
        <v>5.1275052780927283E-2</v>
      </c>
      <c r="U510" s="198">
        <v>2.0000000000000001E-4</v>
      </c>
    </row>
    <row r="511" spans="1:21" x14ac:dyDescent="0.2">
      <c r="A511">
        <f t="shared" si="7"/>
        <v>507</v>
      </c>
      <c r="B511" s="119">
        <v>0.52717453386320645</v>
      </c>
      <c r="C511" s="97">
        <v>5828.1875460498586</v>
      </c>
      <c r="D511" s="96">
        <v>0.89267159727790868</v>
      </c>
      <c r="E511" s="98">
        <v>0.7</v>
      </c>
      <c r="F511" s="119">
        <v>0</v>
      </c>
      <c r="G511" s="179">
        <v>0</v>
      </c>
      <c r="H511" s="97">
        <v>11809521.545776239</v>
      </c>
      <c r="I511" s="174">
        <v>426994947410.90485</v>
      </c>
      <c r="J511" s="186">
        <v>0.51390430869830506</v>
      </c>
      <c r="K511" s="189">
        <v>94153729519.093872</v>
      </c>
      <c r="L511" s="185">
        <v>155644775577.51486</v>
      </c>
      <c r="M511" s="185">
        <v>0</v>
      </c>
      <c r="N511" s="174">
        <v>676793452507.51355</v>
      </c>
      <c r="O511" s="119">
        <v>0.50820580851447239</v>
      </c>
      <c r="P511" s="119">
        <v>0.38032241716393245</v>
      </c>
      <c r="Q511" s="97">
        <v>13.909913339295731</v>
      </c>
      <c r="R511" s="184">
        <v>3966144129831.5957</v>
      </c>
      <c r="S511" s="199">
        <v>4119.4363120155394</v>
      </c>
      <c r="T511" s="191">
        <v>5.2079016649217283E-2</v>
      </c>
      <c r="U511" s="198">
        <v>2.0000000000000001E-4</v>
      </c>
    </row>
    <row r="512" spans="1:21" x14ac:dyDescent="0.2">
      <c r="A512">
        <f t="shared" si="7"/>
        <v>508</v>
      </c>
      <c r="B512" s="119">
        <v>0.4849328631869248</v>
      </c>
      <c r="C512" s="97">
        <v>8911.2122741878266</v>
      </c>
      <c r="D512" s="96">
        <v>0.88241654888633625</v>
      </c>
      <c r="E512" s="98">
        <v>0.60143286599150181</v>
      </c>
      <c r="F512" s="119">
        <v>0</v>
      </c>
      <c r="G512" s="179">
        <v>0</v>
      </c>
      <c r="H512" s="97">
        <v>10157906.431858741</v>
      </c>
      <c r="I512" s="174">
        <v>271411037156.14926</v>
      </c>
      <c r="J512" s="186">
        <v>0.112398600776214</v>
      </c>
      <c r="K512" s="189">
        <v>34691236405.679031</v>
      </c>
      <c r="L512" s="185">
        <v>104734035941.75212</v>
      </c>
      <c r="M512" s="185">
        <v>0</v>
      </c>
      <c r="N512" s="174">
        <v>410836309503.58038</v>
      </c>
      <c r="O512" s="119">
        <v>0.27819705055543015</v>
      </c>
      <c r="P512" s="119">
        <v>0.11886656052901774</v>
      </c>
      <c r="Q512" s="97">
        <v>16.653412048674078</v>
      </c>
      <c r="R512" s="184">
        <v>858721635140.98657</v>
      </c>
      <c r="S512" s="199">
        <v>891.25131972251313</v>
      </c>
      <c r="T512" s="191">
        <v>4.3698907879047136E-2</v>
      </c>
      <c r="U512" s="198">
        <v>2.0000000000000001E-4</v>
      </c>
    </row>
    <row r="513" spans="1:21" x14ac:dyDescent="0.2">
      <c r="A513">
        <f t="shared" si="7"/>
        <v>509</v>
      </c>
      <c r="B513" s="119">
        <v>0.63813830723316856</v>
      </c>
      <c r="C513" s="97">
        <v>5401.676575523983</v>
      </c>
      <c r="D513" s="96">
        <v>1.1017256030097593</v>
      </c>
      <c r="E513" s="98">
        <v>0.7</v>
      </c>
      <c r="F513" s="119">
        <v>0</v>
      </c>
      <c r="G513" s="179">
        <v>0</v>
      </c>
      <c r="H513" s="97">
        <v>26598641.669979338</v>
      </c>
      <c r="I513" s="174">
        <v>753020387406.5376</v>
      </c>
      <c r="J513" s="186">
        <v>0.39082440060866108</v>
      </c>
      <c r="K513" s="189">
        <v>52363988937.338135</v>
      </c>
      <c r="L513" s="185">
        <v>73487865225.709</v>
      </c>
      <c r="M513" s="185">
        <v>0</v>
      </c>
      <c r="N513" s="174">
        <v>878872241569.58472</v>
      </c>
      <c r="O513" s="119">
        <v>0.40175240158256065</v>
      </c>
      <c r="P513" s="119">
        <v>0.26820965764311744</v>
      </c>
      <c r="Q513" s="97">
        <v>13.575032101559895</v>
      </c>
      <c r="R513" s="184">
        <v>3517443628104.2715</v>
      </c>
      <c r="S513" s="199">
        <v>3649.7115072679298</v>
      </c>
      <c r="T513" s="191">
        <v>5.264903216012104E-2</v>
      </c>
      <c r="U513" s="198">
        <v>2.0000000000000001E-4</v>
      </c>
    </row>
    <row r="514" spans="1:21" x14ac:dyDescent="0.2">
      <c r="A514">
        <f t="shared" si="7"/>
        <v>510</v>
      </c>
      <c r="B514" s="119">
        <v>0.56550901622468586</v>
      </c>
      <c r="C514" s="97">
        <v>7185.6764922468674</v>
      </c>
      <c r="D514" s="96">
        <v>0.7017158167962767</v>
      </c>
      <c r="E514" s="98">
        <v>0.56758142338712281</v>
      </c>
      <c r="F514" s="119">
        <v>0</v>
      </c>
      <c r="G514" s="179">
        <v>0</v>
      </c>
      <c r="H514" s="97">
        <v>6943801.2736758739</v>
      </c>
      <c r="I514" s="174">
        <v>288322999401.76111</v>
      </c>
      <c r="J514" s="186">
        <v>0.51374377917095626</v>
      </c>
      <c r="K514" s="189">
        <v>26579344139.707146</v>
      </c>
      <c r="L514" s="185">
        <v>74856703345.920349</v>
      </c>
      <c r="M514" s="185">
        <v>0</v>
      </c>
      <c r="N514" s="174">
        <v>389759046887.38861</v>
      </c>
      <c r="O514" s="119">
        <v>0.5336874452882211</v>
      </c>
      <c r="P514" s="119">
        <v>0.38724094037962425</v>
      </c>
      <c r="Q514" s="97">
        <v>14.09160713450478</v>
      </c>
      <c r="R514" s="184">
        <v>2376532593403.5215</v>
      </c>
      <c r="S514" s="199">
        <v>2468.0647869593195</v>
      </c>
      <c r="T514" s="191">
        <v>5.028128042250634E-2</v>
      </c>
      <c r="U514" s="198">
        <v>2.0000000000000001E-4</v>
      </c>
    </row>
    <row r="515" spans="1:21" x14ac:dyDescent="0.2">
      <c r="A515">
        <f t="shared" si="7"/>
        <v>511</v>
      </c>
      <c r="B515" s="119">
        <v>0.58462813081411713</v>
      </c>
      <c r="C515" s="97">
        <v>9502.5036138234973</v>
      </c>
      <c r="D515" s="96">
        <v>0.77546847257642926</v>
      </c>
      <c r="E515" s="98">
        <v>0.12989181829660437</v>
      </c>
      <c r="F515" s="119">
        <v>0.34715085031445281</v>
      </c>
      <c r="G515" s="179">
        <v>1</v>
      </c>
      <c r="H515" s="97">
        <v>7998270.6803104533</v>
      </c>
      <c r="I515" s="174">
        <v>308281300640.76404</v>
      </c>
      <c r="J515" s="186">
        <v>0.46303941755350064</v>
      </c>
      <c r="K515" s="189">
        <v>596851854.38286209</v>
      </c>
      <c r="L515" s="185">
        <v>0</v>
      </c>
      <c r="M515" s="185">
        <v>285163175975.02509</v>
      </c>
      <c r="N515" s="174">
        <v>594041328470.17188</v>
      </c>
      <c r="O515" s="119">
        <v>0.62432850526826211</v>
      </c>
      <c r="P515" s="119">
        <v>0.40845565163488434</v>
      </c>
      <c r="Q515" s="97">
        <v>16.21731478052472</v>
      </c>
      <c r="R515" s="184">
        <v>4268038494538.7729</v>
      </c>
      <c r="S515" s="199">
        <v>4429.6319531453983</v>
      </c>
      <c r="T515" s="191">
        <v>4.4926283912618027E-2</v>
      </c>
      <c r="U515" s="198">
        <v>2.0000000000000001E-4</v>
      </c>
    </row>
    <row r="516" spans="1:21" x14ac:dyDescent="0.2">
      <c r="A516">
        <f t="shared" si="7"/>
        <v>512</v>
      </c>
      <c r="B516" s="119">
        <v>0.47613982920684311</v>
      </c>
      <c r="C516" s="97">
        <v>17000</v>
      </c>
      <c r="D516" s="96">
        <v>1.251041800759513</v>
      </c>
      <c r="E516" s="98">
        <v>0</v>
      </c>
      <c r="F516" s="119">
        <v>0</v>
      </c>
      <c r="G516" s="179">
        <v>0</v>
      </c>
      <c r="H516" s="97">
        <v>13249804.37811585</v>
      </c>
      <c r="I516" s="174">
        <v>472457357414.57678</v>
      </c>
      <c r="J516" s="186">
        <v>0.3930211659569991</v>
      </c>
      <c r="K516" s="189">
        <v>11372398957.071774</v>
      </c>
      <c r="L516" s="185">
        <v>0</v>
      </c>
      <c r="M516" s="185">
        <v>0</v>
      </c>
      <c r="N516" s="174">
        <v>483829756371.64856</v>
      </c>
      <c r="O516" s="119">
        <v>0.38378321926402381</v>
      </c>
      <c r="P516" s="119">
        <v>0.2938428729959322</v>
      </c>
      <c r="Q516" s="97">
        <v>12.886314582137958</v>
      </c>
      <c r="R516" s="184">
        <v>1861059080157.0132</v>
      </c>
      <c r="S516" s="199">
        <v>1929.5791952970451</v>
      </c>
      <c r="T516" s="191">
        <v>6.0776247309136298E-2</v>
      </c>
      <c r="U516" s="198">
        <v>2.0000000000000001E-4</v>
      </c>
    </row>
    <row r="517" spans="1:21" x14ac:dyDescent="0.2">
      <c r="A517">
        <f t="shared" si="7"/>
        <v>513</v>
      </c>
      <c r="B517" s="119">
        <v>0.48961202355617889</v>
      </c>
      <c r="C517" s="97">
        <v>12273.709558637982</v>
      </c>
      <c r="D517" s="96">
        <v>1.2702330016214733</v>
      </c>
      <c r="E517" s="98">
        <v>0.30093921617802011</v>
      </c>
      <c r="F517" s="119">
        <v>0</v>
      </c>
      <c r="G517" s="179">
        <v>0</v>
      </c>
      <c r="H517" s="97">
        <v>8477809.7838506196</v>
      </c>
      <c r="I517" s="174">
        <v>263518603289.95737</v>
      </c>
      <c r="J517" s="186">
        <v>0.28949748071583226</v>
      </c>
      <c r="K517" s="189">
        <v>14363463516.502567</v>
      </c>
      <c r="L517" s="185">
        <v>47427946898.868843</v>
      </c>
      <c r="M517" s="185">
        <v>0</v>
      </c>
      <c r="N517" s="174">
        <v>325310013705.3288</v>
      </c>
      <c r="O517" s="119">
        <v>0.35114298509348774</v>
      </c>
      <c r="P517" s="119">
        <v>0.23264899531738903</v>
      </c>
      <c r="Q517" s="97">
        <v>14.632797175303951</v>
      </c>
      <c r="R517" s="184">
        <v>1161492890608.3884</v>
      </c>
      <c r="S517" s="199">
        <v>1206.1606115464976</v>
      </c>
      <c r="T517" s="191">
        <v>5.1290154171349259E-2</v>
      </c>
      <c r="U517" s="198">
        <v>2.0000000000000001E-4</v>
      </c>
    </row>
    <row r="518" spans="1:21" x14ac:dyDescent="0.2">
      <c r="A518">
        <f t="shared" si="7"/>
        <v>514</v>
      </c>
      <c r="B518" s="119">
        <v>0.6637631780374571</v>
      </c>
      <c r="C518" s="97">
        <v>6114.5866783652236</v>
      </c>
      <c r="D518" s="96">
        <v>1.049402430563837</v>
      </c>
      <c r="E518" s="98">
        <v>0</v>
      </c>
      <c r="F518" s="119">
        <v>0</v>
      </c>
      <c r="G518" s="179">
        <v>0</v>
      </c>
      <c r="H518" s="97">
        <v>14907343.332766669</v>
      </c>
      <c r="I518" s="174">
        <v>337973963700.24341</v>
      </c>
      <c r="J518" s="186">
        <v>0.1780394616953167</v>
      </c>
      <c r="K518" s="189">
        <v>1612573400.4384937</v>
      </c>
      <c r="L518" s="185">
        <v>0</v>
      </c>
      <c r="M518" s="185">
        <v>0</v>
      </c>
      <c r="N518" s="174">
        <v>339586537100.68188</v>
      </c>
      <c r="O518" s="119">
        <v>0.17719401681222605</v>
      </c>
      <c r="P518" s="119">
        <v>7.7409441867412276E-2</v>
      </c>
      <c r="Q518" s="97">
        <v>12.91442383238155</v>
      </c>
      <c r="R518" s="184">
        <v>375611511823.55621</v>
      </c>
      <c r="S518" s="199">
        <v>390.00366105852652</v>
      </c>
      <c r="T518" s="191">
        <v>5.8038067669991603E-2</v>
      </c>
      <c r="U518" s="198">
        <v>2.0000000000000001E-4</v>
      </c>
    </row>
    <row r="519" spans="1:21" x14ac:dyDescent="0.2">
      <c r="A519">
        <f t="shared" ref="A519:A582" si="8">A518+1</f>
        <v>515</v>
      </c>
      <c r="B519" s="119">
        <v>0.51376939908824504</v>
      </c>
      <c r="C519" s="97">
        <v>8378.9599625060582</v>
      </c>
      <c r="D519" s="96">
        <v>0.21488405694006929</v>
      </c>
      <c r="E519" s="98">
        <v>0.51826918072393424</v>
      </c>
      <c r="F519" s="119">
        <v>0</v>
      </c>
      <c r="G519" s="179">
        <v>0</v>
      </c>
      <c r="H519" s="97">
        <v>2480611.3025834761</v>
      </c>
      <c r="I519" s="174">
        <v>133977949354.10693</v>
      </c>
      <c r="J519" s="186">
        <v>0.51376939908824504</v>
      </c>
      <c r="K519" s="189">
        <v>21841000122.332123</v>
      </c>
      <c r="L519" s="185">
        <v>38335649206.735901</v>
      </c>
      <c r="M519" s="185">
        <v>0</v>
      </c>
      <c r="N519" s="174">
        <v>194154598683.17496</v>
      </c>
      <c r="O519" s="119">
        <v>0.51248999802725881</v>
      </c>
      <c r="P519" s="119">
        <v>0.42998250168365537</v>
      </c>
      <c r="Q519" s="97">
        <v>14.223484834171012</v>
      </c>
      <c r="R519" s="184">
        <v>1369491093827.1777</v>
      </c>
      <c r="S519" s="199">
        <v>1422.38046504713</v>
      </c>
      <c r="T519" s="191">
        <v>4.8285841630508509E-2</v>
      </c>
      <c r="U519" s="198">
        <v>2.0000000000000001E-4</v>
      </c>
    </row>
    <row r="520" spans="1:21" x14ac:dyDescent="0.2">
      <c r="A520">
        <f t="shared" si="8"/>
        <v>516</v>
      </c>
      <c r="B520" s="119">
        <v>0.48118398817627767</v>
      </c>
      <c r="C520" s="97">
        <v>9633.1064088133735</v>
      </c>
      <c r="D520" s="96">
        <v>1.2036474269634525</v>
      </c>
      <c r="E520" s="98">
        <v>0</v>
      </c>
      <c r="F520" s="119">
        <v>0.48476249824983952</v>
      </c>
      <c r="G520" s="179">
        <v>1</v>
      </c>
      <c r="H520" s="97">
        <v>45630593.300221115</v>
      </c>
      <c r="I520" s="174">
        <v>1021933744147.7407</v>
      </c>
      <c r="J520" s="186">
        <v>0.32917584135793287</v>
      </c>
      <c r="K520" s="189">
        <v>27628972494.965843</v>
      </c>
      <c r="L520" s="185">
        <v>0</v>
      </c>
      <c r="M520" s="185">
        <v>881687376407.57007</v>
      </c>
      <c r="N520" s="174">
        <v>1931250093050.2766</v>
      </c>
      <c r="O520" s="119">
        <v>0.53941527558586955</v>
      </c>
      <c r="P520" s="119">
        <v>0.39790272744881633</v>
      </c>
      <c r="Q520" s="97">
        <v>17.091488119419736</v>
      </c>
      <c r="R520" s="184">
        <v>13793054039379.838</v>
      </c>
      <c r="S520" s="199">
        <v>14319.200637906772</v>
      </c>
      <c r="T520" s="191">
        <v>4.3598830612469462E-2</v>
      </c>
      <c r="U520" s="198">
        <v>2.0000000000000001E-4</v>
      </c>
    </row>
    <row r="521" spans="1:21" x14ac:dyDescent="0.2">
      <c r="A521">
        <f t="shared" si="8"/>
        <v>517</v>
      </c>
      <c r="B521" s="119">
        <v>0.66533630722358661</v>
      </c>
      <c r="C521" s="97">
        <v>7872.4612907174123</v>
      </c>
      <c r="D521" s="96">
        <v>0.53196740464020043</v>
      </c>
      <c r="E521" s="98">
        <v>0</v>
      </c>
      <c r="F521" s="119">
        <v>0</v>
      </c>
      <c r="G521" s="179">
        <v>0</v>
      </c>
      <c r="H521" s="97">
        <v>4948418.4148942521</v>
      </c>
      <c r="I521" s="174">
        <v>239799830262.23645</v>
      </c>
      <c r="J521" s="186">
        <v>0.51042274352098849</v>
      </c>
      <c r="K521" s="189">
        <v>5634113014.1585579</v>
      </c>
      <c r="L521" s="185">
        <v>0</v>
      </c>
      <c r="M521" s="185">
        <v>0</v>
      </c>
      <c r="N521" s="174">
        <v>245433943276.39502</v>
      </c>
      <c r="O521" s="119">
        <v>0.49870562166080806</v>
      </c>
      <c r="P521" s="119">
        <v>0.3664420600451932</v>
      </c>
      <c r="Q521" s="97">
        <v>12.906908987509574</v>
      </c>
      <c r="R521" s="184">
        <v>1322663699068.2471</v>
      </c>
      <c r="S521" s="199">
        <v>1374.4711072432897</v>
      </c>
      <c r="T521" s="191">
        <v>5.3547269241804814E-2</v>
      </c>
      <c r="U521" s="198">
        <v>2.0000000000000001E-4</v>
      </c>
    </row>
    <row r="522" spans="1:21" x14ac:dyDescent="0.2">
      <c r="A522">
        <f t="shared" si="8"/>
        <v>518</v>
      </c>
      <c r="B522" s="119">
        <v>0.69536631586856879</v>
      </c>
      <c r="C522" s="97">
        <v>7867.9270197689821</v>
      </c>
      <c r="D522" s="96">
        <v>1.2551822031987674</v>
      </c>
      <c r="E522" s="98">
        <v>0</v>
      </c>
      <c r="F522" s="119">
        <v>0</v>
      </c>
      <c r="G522" s="179">
        <v>0</v>
      </c>
      <c r="H522" s="97">
        <v>15389105.840372156</v>
      </c>
      <c r="I522" s="174">
        <v>416518180379.2406</v>
      </c>
      <c r="J522" s="186">
        <v>0.1404212954663131</v>
      </c>
      <c r="K522" s="189">
        <v>18912269758.394321</v>
      </c>
      <c r="L522" s="185">
        <v>0</v>
      </c>
      <c r="M522" s="185">
        <v>0</v>
      </c>
      <c r="N522" s="174">
        <v>435430450137.63495</v>
      </c>
      <c r="O522" s="119">
        <v>0.13432230670968692</v>
      </c>
      <c r="P522" s="119">
        <v>5.9056293179172416E-2</v>
      </c>
      <c r="Q522" s="97">
        <v>12.088568274282853</v>
      </c>
      <c r="R522" s="184">
        <v>321166719539.42468</v>
      </c>
      <c r="S522" s="199">
        <v>333.46027682491899</v>
      </c>
      <c r="T522" s="191">
        <v>6.2328328765189588E-2</v>
      </c>
      <c r="U522" s="198">
        <v>2.0000000000000001E-4</v>
      </c>
    </row>
    <row r="523" spans="1:21" x14ac:dyDescent="0.2">
      <c r="A523">
        <f t="shared" si="8"/>
        <v>519</v>
      </c>
      <c r="B523" s="119">
        <v>0.31864852440457392</v>
      </c>
      <c r="C523" s="97">
        <v>10462.36930749272</v>
      </c>
      <c r="D523" s="96">
        <v>0.30306787633309401</v>
      </c>
      <c r="E523" s="98">
        <v>0</v>
      </c>
      <c r="F523" s="119">
        <v>0</v>
      </c>
      <c r="G523" s="179">
        <v>0</v>
      </c>
      <c r="H523" s="97">
        <v>2596877.3548552697</v>
      </c>
      <c r="I523" s="174">
        <v>121166124029.43523</v>
      </c>
      <c r="J523" s="186">
        <v>0.31864852440457392</v>
      </c>
      <c r="K523" s="189">
        <v>2424387779.2464356</v>
      </c>
      <c r="L523" s="185">
        <v>0</v>
      </c>
      <c r="M523" s="185">
        <v>0</v>
      </c>
      <c r="N523" s="174">
        <v>123590511808.68166</v>
      </c>
      <c r="O523" s="119">
        <v>0.31239782136001315</v>
      </c>
      <c r="P523" s="119">
        <v>0.1935251068948971</v>
      </c>
      <c r="Q523" s="97">
        <v>12.915991506940626</v>
      </c>
      <c r="R523" s="184">
        <v>375643661608.36987</v>
      </c>
      <c r="S523" s="199">
        <v>389.92961946422702</v>
      </c>
      <c r="T523" s="191">
        <v>5.1153109014402849E-2</v>
      </c>
      <c r="U523" s="198">
        <v>2.0000000000000001E-4</v>
      </c>
    </row>
    <row r="524" spans="1:21" x14ac:dyDescent="0.2">
      <c r="A524">
        <f t="shared" si="8"/>
        <v>520</v>
      </c>
      <c r="B524" s="119">
        <v>0.6434268570397681</v>
      </c>
      <c r="C524" s="97">
        <v>10166.188450943535</v>
      </c>
      <c r="D524" s="96">
        <v>1.1302043628115155</v>
      </c>
      <c r="E524" s="98">
        <v>0.37671049652528921</v>
      </c>
      <c r="F524" s="119">
        <v>0.53223731746935621</v>
      </c>
      <c r="G524" s="179">
        <v>1</v>
      </c>
      <c r="H524" s="97">
        <v>9757578.0565811079</v>
      </c>
      <c r="I524" s="174">
        <v>370649107051.5965</v>
      </c>
      <c r="J524" s="186">
        <v>0.4167919840000166</v>
      </c>
      <c r="K524" s="189">
        <v>4017930647.4170127</v>
      </c>
      <c r="L524" s="185">
        <v>0</v>
      </c>
      <c r="M524" s="185">
        <v>348491462773.64227</v>
      </c>
      <c r="N524" s="174">
        <v>723158500472.65576</v>
      </c>
      <c r="O524" s="119">
        <v>0.59914492691656662</v>
      </c>
      <c r="P524" s="119">
        <v>0.39962087917902345</v>
      </c>
      <c r="Q524" s="97">
        <v>16.619657020851982</v>
      </c>
      <c r="R524" s="184">
        <v>5150631729623.0732</v>
      </c>
      <c r="S524" s="199">
        <v>5349.0926344733707</v>
      </c>
      <c r="T524" s="191">
        <v>4.488674702752752E-2</v>
      </c>
      <c r="U524" s="198">
        <v>2.0000000000000001E-4</v>
      </c>
    </row>
    <row r="525" spans="1:21" x14ac:dyDescent="0.2">
      <c r="A525">
        <f t="shared" si="8"/>
        <v>521</v>
      </c>
      <c r="B525" s="119">
        <v>0.546077242842816</v>
      </c>
      <c r="C525" s="97">
        <v>8347.2585160401468</v>
      </c>
      <c r="D525" s="96">
        <v>0.51483425021209828</v>
      </c>
      <c r="E525" s="98">
        <v>0.59229150885222248</v>
      </c>
      <c r="F525" s="119">
        <v>0</v>
      </c>
      <c r="G525" s="179">
        <v>0</v>
      </c>
      <c r="H525" s="97">
        <v>3543600.4443107736</v>
      </c>
      <c r="I525" s="174">
        <v>190078779523.22455</v>
      </c>
      <c r="J525" s="186">
        <v>0.51527504320512008</v>
      </c>
      <c r="K525" s="189">
        <v>33204629391.345085</v>
      </c>
      <c r="L525" s="185">
        <v>34108433974.539669</v>
      </c>
      <c r="M525" s="185">
        <v>0</v>
      </c>
      <c r="N525" s="174">
        <v>257391842889.10931</v>
      </c>
      <c r="O525" s="119">
        <v>0.48653289515779152</v>
      </c>
      <c r="P525" s="119">
        <v>0.42129527677399314</v>
      </c>
      <c r="Q525" s="97">
        <v>13.607272582264189</v>
      </c>
      <c r="R525" s="184">
        <v>1656723088775.573</v>
      </c>
      <c r="S525" s="199">
        <v>1719.7653446841016</v>
      </c>
      <c r="T525" s="191">
        <v>5.2244435094280291E-2</v>
      </c>
      <c r="U525" s="198">
        <v>2.0000000000000001E-4</v>
      </c>
    </row>
    <row r="526" spans="1:21" x14ac:dyDescent="0.2">
      <c r="A526">
        <f t="shared" si="8"/>
        <v>522</v>
      </c>
      <c r="B526" s="119">
        <v>0.51973484057284902</v>
      </c>
      <c r="C526" s="97">
        <v>9774.8295420039685</v>
      </c>
      <c r="D526" s="96">
        <v>0.2</v>
      </c>
      <c r="E526" s="98">
        <v>0</v>
      </c>
      <c r="F526" s="119">
        <v>0</v>
      </c>
      <c r="G526" s="179">
        <v>0</v>
      </c>
      <c r="H526" s="97">
        <v>2075293.7898503286</v>
      </c>
      <c r="I526" s="174">
        <v>111050761938.40816</v>
      </c>
      <c r="J526" s="186">
        <v>0.51973484057284902</v>
      </c>
      <c r="K526" s="189">
        <v>3958633180.2361937</v>
      </c>
      <c r="L526" s="185">
        <v>0</v>
      </c>
      <c r="M526" s="185">
        <v>0</v>
      </c>
      <c r="N526" s="174">
        <v>115009395118.64435</v>
      </c>
      <c r="O526" s="119">
        <v>0.50184552307236152</v>
      </c>
      <c r="P526" s="119">
        <v>0.37694891710777118</v>
      </c>
      <c r="Q526" s="97">
        <v>12.90293313950581</v>
      </c>
      <c r="R526" s="184">
        <v>667085456136.9635</v>
      </c>
      <c r="S526" s="199">
        <v>693.26298443614269</v>
      </c>
      <c r="T526" s="191">
        <v>5.1039482213502518E-2</v>
      </c>
      <c r="U526" s="198">
        <v>2.0000000000000001E-4</v>
      </c>
    </row>
    <row r="527" spans="1:21" x14ac:dyDescent="0.2">
      <c r="A527">
        <f t="shared" si="8"/>
        <v>523</v>
      </c>
      <c r="B527" s="119">
        <v>0.52765765926597119</v>
      </c>
      <c r="C527" s="97">
        <v>15695.772609416628</v>
      </c>
      <c r="D527" s="96">
        <v>0.78520851052393559</v>
      </c>
      <c r="E527" s="98">
        <v>0</v>
      </c>
      <c r="F527" s="119">
        <v>0</v>
      </c>
      <c r="G527" s="179">
        <v>0</v>
      </c>
      <c r="H527" s="97">
        <v>4912167.5784721319</v>
      </c>
      <c r="I527" s="174">
        <v>256569350781.14838</v>
      </c>
      <c r="J527" s="186">
        <v>0.52765765926597119</v>
      </c>
      <c r="K527" s="189">
        <v>11566535092.849304</v>
      </c>
      <c r="L527" s="185">
        <v>0</v>
      </c>
      <c r="M527" s="185">
        <v>0</v>
      </c>
      <c r="N527" s="174">
        <v>268135885873.99768</v>
      </c>
      <c r="O527" s="119">
        <v>0.5048961746813283</v>
      </c>
      <c r="P527" s="119">
        <v>0.38399343354688725</v>
      </c>
      <c r="Q527" s="97">
        <v>12.876577674952044</v>
      </c>
      <c r="R527" s="184">
        <v>1453130122795.6511</v>
      </c>
      <c r="S527" s="199">
        <v>1507.9116518702831</v>
      </c>
      <c r="T527" s="191">
        <v>5.7235874722575082E-2</v>
      </c>
      <c r="U527" s="198">
        <v>2.0000000000000001E-4</v>
      </c>
    </row>
    <row r="528" spans="1:21" x14ac:dyDescent="0.2">
      <c r="A528">
        <f t="shared" si="8"/>
        <v>524</v>
      </c>
      <c r="B528" s="119">
        <v>0.49287119521695116</v>
      </c>
      <c r="C528" s="97">
        <v>5757.9647218392074</v>
      </c>
      <c r="D528" s="96">
        <v>0.62238742983443562</v>
      </c>
      <c r="E528" s="98">
        <v>0.7</v>
      </c>
      <c r="F528" s="119">
        <v>0.58335080849615972</v>
      </c>
      <c r="G528" s="179">
        <v>1</v>
      </c>
      <c r="H528" s="97">
        <v>5188765.3501334982</v>
      </c>
      <c r="I528" s="174">
        <v>217774711104.65411</v>
      </c>
      <c r="J528" s="186">
        <v>0.48042841927253777</v>
      </c>
      <c r="K528" s="189">
        <v>2437002109.0327425</v>
      </c>
      <c r="L528" s="185">
        <v>0</v>
      </c>
      <c r="M528" s="185">
        <v>286722559806.27087</v>
      </c>
      <c r="N528" s="174">
        <v>506934273019.9577</v>
      </c>
      <c r="O528" s="119">
        <v>0.65886886295693359</v>
      </c>
      <c r="P528" s="119">
        <v>0.38768100800547273</v>
      </c>
      <c r="Q528" s="97">
        <v>16.626064204477338</v>
      </c>
      <c r="R528" s="184">
        <v>3578625048592.001</v>
      </c>
      <c r="S528" s="199">
        <v>3716.991564076573</v>
      </c>
      <c r="T528" s="191">
        <v>4.3859223280956261E-2</v>
      </c>
      <c r="U528" s="198">
        <v>2.0000000000000001E-4</v>
      </c>
    </row>
    <row r="529" spans="1:21" x14ac:dyDescent="0.2">
      <c r="A529">
        <f t="shared" si="8"/>
        <v>525</v>
      </c>
      <c r="B529" s="119">
        <v>0.56459785066554691</v>
      </c>
      <c r="C529" s="97">
        <v>15691.79838103664</v>
      </c>
      <c r="D529" s="96">
        <v>0.96791641563511432</v>
      </c>
      <c r="E529" s="98">
        <v>0</v>
      </c>
      <c r="F529" s="119">
        <v>0</v>
      </c>
      <c r="G529" s="179">
        <v>0</v>
      </c>
      <c r="H529" s="97">
        <v>6253600.7614136022</v>
      </c>
      <c r="I529" s="174">
        <v>223477637890.04187</v>
      </c>
      <c r="J529" s="186">
        <v>0.36112308650520908</v>
      </c>
      <c r="K529" s="189">
        <v>6705476846.0795622</v>
      </c>
      <c r="L529" s="185">
        <v>0</v>
      </c>
      <c r="M529" s="185">
        <v>0</v>
      </c>
      <c r="N529" s="174">
        <v>230183114736.12143</v>
      </c>
      <c r="O529" s="119">
        <v>0.3506031902134179</v>
      </c>
      <c r="P529" s="119">
        <v>0.25558953828660858</v>
      </c>
      <c r="Q529" s="97">
        <v>12.869059751945219</v>
      </c>
      <c r="R529" s="184">
        <v>807866484506.63843</v>
      </c>
      <c r="S529" s="199">
        <v>838.15755488436366</v>
      </c>
      <c r="T529" s="191">
        <v>5.7532589775423477E-2</v>
      </c>
      <c r="U529" s="198">
        <v>2.0000000000000001E-4</v>
      </c>
    </row>
    <row r="530" spans="1:21" x14ac:dyDescent="0.2">
      <c r="A530">
        <f t="shared" si="8"/>
        <v>526</v>
      </c>
      <c r="B530" s="119">
        <v>0.49322280497593579</v>
      </c>
      <c r="C530" s="97">
        <v>7310.5304594594381</v>
      </c>
      <c r="D530" s="96">
        <v>0.88696546394790987</v>
      </c>
      <c r="E530" s="98">
        <v>0</v>
      </c>
      <c r="F530" s="119">
        <v>0</v>
      </c>
      <c r="G530" s="179">
        <v>0</v>
      </c>
      <c r="H530" s="97">
        <v>12881182.54553275</v>
      </c>
      <c r="I530" s="174">
        <v>384687379907.4361</v>
      </c>
      <c r="J530" s="186">
        <v>0.35050549025271638</v>
      </c>
      <c r="K530" s="189">
        <v>11771372969.264318</v>
      </c>
      <c r="L530" s="185">
        <v>0</v>
      </c>
      <c r="M530" s="185">
        <v>0</v>
      </c>
      <c r="N530" s="174">
        <v>396458752876.70044</v>
      </c>
      <c r="O530" s="119">
        <v>0.34009852906545074</v>
      </c>
      <c r="P530" s="119">
        <v>0.24534676762712809</v>
      </c>
      <c r="Q530" s="97">
        <v>12.843171902157932</v>
      </c>
      <c r="R530" s="184">
        <v>1374729512497.0544</v>
      </c>
      <c r="S530" s="199">
        <v>1426.7060439677382</v>
      </c>
      <c r="T530" s="191">
        <v>5.417203461016367E-2</v>
      </c>
      <c r="U530" s="198">
        <v>2.0000000000000001E-4</v>
      </c>
    </row>
    <row r="531" spans="1:21" x14ac:dyDescent="0.2">
      <c r="A531">
        <f t="shared" si="8"/>
        <v>527</v>
      </c>
      <c r="B531" s="119">
        <v>0.47268633585902109</v>
      </c>
      <c r="C531" s="97">
        <v>9643.6569715668265</v>
      </c>
      <c r="D531" s="96">
        <v>0.64651228547289885</v>
      </c>
      <c r="E531" s="98">
        <v>0.42276567225538947</v>
      </c>
      <c r="F531" s="119">
        <v>0.53171162305522468</v>
      </c>
      <c r="G531" s="179">
        <v>1</v>
      </c>
      <c r="H531" s="97">
        <v>5171086.6027313657</v>
      </c>
      <c r="I531" s="174">
        <v>219745692373.55652</v>
      </c>
      <c r="J531" s="186">
        <v>0.42346888099282798</v>
      </c>
      <c r="K531" s="189">
        <v>4535312341.798192</v>
      </c>
      <c r="L531" s="185">
        <v>0</v>
      </c>
      <c r="M531" s="185">
        <v>281123200572.85004</v>
      </c>
      <c r="N531" s="174">
        <v>505404205288.20477</v>
      </c>
      <c r="O531" s="119">
        <v>0.62910838410889791</v>
      </c>
      <c r="P531" s="119">
        <v>0.32466719698111057</v>
      </c>
      <c r="Q531" s="97">
        <v>16.63296338534354</v>
      </c>
      <c r="R531" s="184">
        <v>2971770720021.0557</v>
      </c>
      <c r="S531" s="199">
        <v>3083.9819509652079</v>
      </c>
      <c r="T531" s="191">
        <v>4.3930510394168225E-2</v>
      </c>
      <c r="U531" s="198">
        <v>2.0000000000000001E-4</v>
      </c>
    </row>
    <row r="532" spans="1:21" x14ac:dyDescent="0.2">
      <c r="A532">
        <f t="shared" si="8"/>
        <v>528</v>
      </c>
      <c r="B532" s="119">
        <v>0.49852742872181927</v>
      </c>
      <c r="C532" s="97">
        <v>9869.0952741656183</v>
      </c>
      <c r="D532" s="96">
        <v>0.78136026018764904</v>
      </c>
      <c r="E532" s="98">
        <v>1.9889887337803114E-2</v>
      </c>
      <c r="F532" s="119">
        <v>0</v>
      </c>
      <c r="G532" s="179">
        <v>0</v>
      </c>
      <c r="H532" s="97">
        <v>5994106.5192982024</v>
      </c>
      <c r="I532" s="174">
        <v>284892943190.32452</v>
      </c>
      <c r="J532" s="186">
        <v>0.49852742872181932</v>
      </c>
      <c r="K532" s="189">
        <v>5420717650.3103333</v>
      </c>
      <c r="L532" s="185">
        <v>7264000651.4880276</v>
      </c>
      <c r="M532" s="185">
        <v>0</v>
      </c>
      <c r="N532" s="174">
        <v>297577661492.12292</v>
      </c>
      <c r="O532" s="119">
        <v>0.49680525819565802</v>
      </c>
      <c r="P532" s="119">
        <v>0.37908491086873208</v>
      </c>
      <c r="Q532" s="97">
        <v>13.175953703658005</v>
      </c>
      <c r="R532" s="184">
        <v>1657000362307.7517</v>
      </c>
      <c r="S532" s="199">
        <v>1719.8508594005457</v>
      </c>
      <c r="T532" s="191">
        <v>5.4291312020991911E-2</v>
      </c>
      <c r="U532" s="198">
        <v>2.0000000000000001E-4</v>
      </c>
    </row>
    <row r="533" spans="1:21" x14ac:dyDescent="0.2">
      <c r="A533">
        <f t="shared" si="8"/>
        <v>529</v>
      </c>
      <c r="B533" s="119">
        <v>0.43423975721049912</v>
      </c>
      <c r="C533" s="97">
        <v>13209.692417094127</v>
      </c>
      <c r="D533" s="96">
        <v>0.81122866773402103</v>
      </c>
      <c r="E533" s="98">
        <v>0</v>
      </c>
      <c r="F533" s="119">
        <v>0.51867016824618328</v>
      </c>
      <c r="G533" s="179">
        <v>1</v>
      </c>
      <c r="H533" s="97">
        <v>4573015.5111631788</v>
      </c>
      <c r="I533" s="174">
        <v>201959901878.22595</v>
      </c>
      <c r="J533" s="186">
        <v>0.43423975721049912</v>
      </c>
      <c r="K533" s="189">
        <v>2591478230.228446</v>
      </c>
      <c r="L533" s="185">
        <v>0</v>
      </c>
      <c r="M533" s="185">
        <v>317018099273.37982</v>
      </c>
      <c r="N533" s="174">
        <v>521569479381.83423</v>
      </c>
      <c r="O533" s="119">
        <v>0.65439699152083575</v>
      </c>
      <c r="P533" s="119">
        <v>0.3236213156242369</v>
      </c>
      <c r="Q533" s="97">
        <v>16.735492502826975</v>
      </c>
      <c r="R533" s="184">
        <v>3045735297125.8833</v>
      </c>
      <c r="S533" s="199">
        <v>3163.0441924726229</v>
      </c>
      <c r="T533" s="191">
        <v>4.4620533236566534E-2</v>
      </c>
      <c r="U533" s="198">
        <v>2.0000000000000001E-4</v>
      </c>
    </row>
    <row r="534" spans="1:21" x14ac:dyDescent="0.2">
      <c r="A534">
        <f t="shared" si="8"/>
        <v>530</v>
      </c>
      <c r="B534" s="119">
        <v>0.39165614705836599</v>
      </c>
      <c r="C534" s="97">
        <v>5331.9481825654366</v>
      </c>
      <c r="D534" s="96">
        <v>0.47912051277551138</v>
      </c>
      <c r="E534" s="98">
        <v>0</v>
      </c>
      <c r="F534" s="119">
        <v>0</v>
      </c>
      <c r="G534" s="179">
        <v>0</v>
      </c>
      <c r="H534" s="97">
        <v>7692656.4311482515</v>
      </c>
      <c r="I534" s="174">
        <v>281211105887.78925</v>
      </c>
      <c r="J534" s="186">
        <v>0.39165614705836593</v>
      </c>
      <c r="K534" s="189">
        <v>5637812420.9704504</v>
      </c>
      <c r="L534" s="185">
        <v>0</v>
      </c>
      <c r="M534" s="185">
        <v>0</v>
      </c>
      <c r="N534" s="174">
        <v>286848918308.7597</v>
      </c>
      <c r="O534" s="119">
        <v>0.38395842275229641</v>
      </c>
      <c r="P534" s="119">
        <v>0.250117580641677</v>
      </c>
      <c r="Q534" s="97">
        <v>12.909380209647018</v>
      </c>
      <c r="R534" s="184">
        <v>1067256823203.1108</v>
      </c>
      <c r="S534" s="199">
        <v>1107.983959803558</v>
      </c>
      <c r="T534" s="191">
        <v>5.2654194814624578E-2</v>
      </c>
      <c r="U534" s="198">
        <v>2.0000000000000001E-4</v>
      </c>
    </row>
    <row r="535" spans="1:21" x14ac:dyDescent="0.2">
      <c r="A535">
        <f t="shared" si="8"/>
        <v>531</v>
      </c>
      <c r="B535" s="119">
        <v>0.45813552371096089</v>
      </c>
      <c r="C535" s="97">
        <v>11894.940605165364</v>
      </c>
      <c r="D535" s="96">
        <v>0.43618893031260697</v>
      </c>
      <c r="E535" s="98">
        <v>6.4058040461568766E-2</v>
      </c>
      <c r="F535" s="119">
        <v>0</v>
      </c>
      <c r="G535" s="179">
        <v>0</v>
      </c>
      <c r="H535" s="97">
        <v>10211192.393640896</v>
      </c>
      <c r="I535" s="174">
        <v>355572680046.55841</v>
      </c>
      <c r="J535" s="186">
        <v>0.38404040397074535</v>
      </c>
      <c r="K535" s="189">
        <v>14244027819.526251</v>
      </c>
      <c r="L535" s="185">
        <v>6086059277.3682632</v>
      </c>
      <c r="M535" s="185">
        <v>0</v>
      </c>
      <c r="N535" s="174">
        <v>375902767143.45294</v>
      </c>
      <c r="O535" s="119">
        <v>0.37622261783980232</v>
      </c>
      <c r="P535" s="119">
        <v>0.31018807102738655</v>
      </c>
      <c r="Q535" s="97">
        <v>12.992865263984083</v>
      </c>
      <c r="R535" s="184">
        <v>1666551004316.623</v>
      </c>
      <c r="S535" s="199">
        <v>1728.1149220786901</v>
      </c>
      <c r="T535" s="191">
        <v>5.2702293768518038E-2</v>
      </c>
      <c r="U535" s="198">
        <v>2.0000000000000001E-4</v>
      </c>
    </row>
    <row r="536" spans="1:21" x14ac:dyDescent="0.2">
      <c r="A536">
        <f t="shared" si="8"/>
        <v>532</v>
      </c>
      <c r="B536" s="119">
        <v>0.58159501378676282</v>
      </c>
      <c r="C536" s="97">
        <v>12466.484809330743</v>
      </c>
      <c r="D536" s="96">
        <v>1.2753940677157114</v>
      </c>
      <c r="E536" s="98">
        <v>0</v>
      </c>
      <c r="F536" s="119">
        <v>0</v>
      </c>
      <c r="G536" s="179">
        <v>0</v>
      </c>
      <c r="H536" s="97">
        <v>16554681.356921799</v>
      </c>
      <c r="I536" s="174">
        <v>568856914399.09253</v>
      </c>
      <c r="J536" s="186">
        <v>0.32666581627758318</v>
      </c>
      <c r="K536" s="189">
        <v>11685107057.920744</v>
      </c>
      <c r="L536" s="185">
        <v>0</v>
      </c>
      <c r="M536" s="185">
        <v>0</v>
      </c>
      <c r="N536" s="174">
        <v>580542021457.01331</v>
      </c>
      <c r="O536" s="119">
        <v>0.32009071078257245</v>
      </c>
      <c r="P536" s="119">
        <v>0.22123537586669226</v>
      </c>
      <c r="Q536" s="97">
        <v>12.869720416960622</v>
      </c>
      <c r="R536" s="184">
        <v>1691584696759.3643</v>
      </c>
      <c r="S536" s="199">
        <v>1753.5643760439639</v>
      </c>
      <c r="T536" s="191">
        <v>5.7709022316697153E-2</v>
      </c>
      <c r="U536" s="198">
        <v>2.0000000000000001E-4</v>
      </c>
    </row>
    <row r="537" spans="1:21" x14ac:dyDescent="0.2">
      <c r="A537">
        <f t="shared" si="8"/>
        <v>533</v>
      </c>
      <c r="B537" s="119">
        <v>0.62917231506518245</v>
      </c>
      <c r="C537" s="97">
        <v>13300.599954855163</v>
      </c>
      <c r="D537" s="96">
        <v>0.69355419497089121</v>
      </c>
      <c r="E537" s="98">
        <v>0</v>
      </c>
      <c r="F537" s="119">
        <v>0.35245517836162943</v>
      </c>
      <c r="G537" s="179">
        <v>1</v>
      </c>
      <c r="H537" s="97">
        <v>4965908.407543364</v>
      </c>
      <c r="I537" s="174">
        <v>253609717505.66479</v>
      </c>
      <c r="J537" s="186">
        <v>0.50906311499342249</v>
      </c>
      <c r="K537" s="189">
        <v>4217537548.054565</v>
      </c>
      <c r="L537" s="185">
        <v>0</v>
      </c>
      <c r="M537" s="185">
        <v>206389531104.29651</v>
      </c>
      <c r="N537" s="174">
        <v>464216786158.01587</v>
      </c>
      <c r="O537" s="119">
        <v>0.63378789057689155</v>
      </c>
      <c r="P537" s="119">
        <v>0.43590615236096542</v>
      </c>
      <c r="Q537" s="97">
        <v>16.237521130444126</v>
      </c>
      <c r="R537" s="184">
        <v>3537096048796.3779</v>
      </c>
      <c r="S537" s="199">
        <v>3670.6399153227617</v>
      </c>
      <c r="T537" s="191">
        <v>4.56272810570343E-2</v>
      </c>
      <c r="U537" s="198">
        <v>2.0000000000000001E-4</v>
      </c>
    </row>
    <row r="538" spans="1:21" x14ac:dyDescent="0.2">
      <c r="A538">
        <f t="shared" si="8"/>
        <v>534</v>
      </c>
      <c r="B538" s="119">
        <v>0.76413333949430196</v>
      </c>
      <c r="C538" s="97">
        <v>8223.3653132506061</v>
      </c>
      <c r="D538" s="96">
        <v>1.377553829176986</v>
      </c>
      <c r="E538" s="98">
        <v>0.6328402123598087</v>
      </c>
      <c r="F538" s="119">
        <v>0</v>
      </c>
      <c r="G538" s="179">
        <v>0</v>
      </c>
      <c r="H538" s="97">
        <v>25417057.688388225</v>
      </c>
      <c r="I538" s="174">
        <v>551560199503.34521</v>
      </c>
      <c r="J538" s="186">
        <v>0.22709489586339293</v>
      </c>
      <c r="K538" s="189">
        <v>55515015778.974083</v>
      </c>
      <c r="L538" s="185">
        <v>166887468611.22134</v>
      </c>
      <c r="M538" s="185">
        <v>0</v>
      </c>
      <c r="N538" s="174">
        <v>773962683893.54065</v>
      </c>
      <c r="O538" s="119">
        <v>0.33433973800366723</v>
      </c>
      <c r="P538" s="119">
        <v>0.21594586620643971</v>
      </c>
      <c r="Q538" s="97">
        <v>15.704497407665594</v>
      </c>
      <c r="R538" s="184">
        <v>2720896803749.7329</v>
      </c>
      <c r="S538" s="199">
        <v>2823.1462662985373</v>
      </c>
      <c r="T538" s="191">
        <v>4.6414348810054087E-2</v>
      </c>
      <c r="U538" s="198">
        <v>2.0000000000000001E-4</v>
      </c>
    </row>
    <row r="539" spans="1:21" x14ac:dyDescent="0.2">
      <c r="A539">
        <f t="shared" si="8"/>
        <v>535</v>
      </c>
      <c r="B539" s="119">
        <v>0.55231226736160566</v>
      </c>
      <c r="C539" s="97">
        <v>7365.2751479824838</v>
      </c>
      <c r="D539" s="96">
        <v>0.84957982409958355</v>
      </c>
      <c r="E539" s="98">
        <v>0.2530082887681126</v>
      </c>
      <c r="F539" s="119">
        <v>0.48055582735742253</v>
      </c>
      <c r="G539" s="179">
        <v>1</v>
      </c>
      <c r="H539" s="97">
        <v>9346636.5909670219</v>
      </c>
      <c r="I539" s="174">
        <v>268577574579.80597</v>
      </c>
      <c r="J539" s="186">
        <v>0.27229991882541038</v>
      </c>
      <c r="K539" s="189">
        <v>4541988585.7410183</v>
      </c>
      <c r="L539" s="185">
        <v>0</v>
      </c>
      <c r="M539" s="185">
        <v>395975200045.05646</v>
      </c>
      <c r="N539" s="174">
        <v>669094763210.60339</v>
      </c>
      <c r="O539" s="119">
        <v>0.58274826411953717</v>
      </c>
      <c r="P539" s="119">
        <v>0.3457202699331331</v>
      </c>
      <c r="Q539" s="97">
        <v>18.031146552269703</v>
      </c>
      <c r="R539" s="184">
        <v>4448871432891.1523</v>
      </c>
      <c r="S539" s="199">
        <v>4616.4608140383125</v>
      </c>
      <c r="T539" s="191">
        <v>4.1233890664426405E-2</v>
      </c>
      <c r="U539" s="198">
        <v>2.0000000000000001E-4</v>
      </c>
    </row>
    <row r="540" spans="1:21" x14ac:dyDescent="0.2">
      <c r="A540">
        <f t="shared" si="8"/>
        <v>536</v>
      </c>
      <c r="B540" s="119">
        <v>0.52251666498384075</v>
      </c>
      <c r="C540" s="97">
        <v>4914.2131166596955</v>
      </c>
      <c r="D540" s="96">
        <v>1.0705478230675236</v>
      </c>
      <c r="E540" s="98">
        <v>0.1040307474811166</v>
      </c>
      <c r="F540" s="119">
        <v>0</v>
      </c>
      <c r="G540" s="179">
        <v>0</v>
      </c>
      <c r="H540" s="97">
        <v>14119737.441629652</v>
      </c>
      <c r="I540" s="174">
        <v>488405004570.87994</v>
      </c>
      <c r="J540" s="186">
        <v>0.43329820215379977</v>
      </c>
      <c r="K540" s="189">
        <v>11870536780.714981</v>
      </c>
      <c r="L540" s="185">
        <v>20647484118.681313</v>
      </c>
      <c r="M540" s="185">
        <v>0</v>
      </c>
      <c r="N540" s="174">
        <v>520923025470.27625</v>
      </c>
      <c r="O540" s="119">
        <v>0.4379591351187902</v>
      </c>
      <c r="P540" s="119">
        <v>0.2914287687145834</v>
      </c>
      <c r="Q540" s="97">
        <v>13.090783282517672</v>
      </c>
      <c r="R540" s="184">
        <v>2207397021376.6514</v>
      </c>
      <c r="S540" s="199">
        <v>2290.7057252045206</v>
      </c>
      <c r="T540" s="191">
        <v>5.442957453172665E-2</v>
      </c>
      <c r="U540" s="198">
        <v>2.0000000000000001E-4</v>
      </c>
    </row>
    <row r="541" spans="1:21" x14ac:dyDescent="0.2">
      <c r="A541">
        <f t="shared" si="8"/>
        <v>537</v>
      </c>
      <c r="B541" s="119">
        <v>0.38016995652567737</v>
      </c>
      <c r="C541" s="97">
        <v>8310.3345797851471</v>
      </c>
      <c r="D541" s="96">
        <v>1.450921885678496</v>
      </c>
      <c r="E541" s="98">
        <v>0</v>
      </c>
      <c r="F541" s="119">
        <v>0.6504801381571278</v>
      </c>
      <c r="G541" s="179">
        <v>1</v>
      </c>
      <c r="H541" s="97">
        <v>14181085.222229803</v>
      </c>
      <c r="I541" s="174">
        <v>474355126952.15826</v>
      </c>
      <c r="J541" s="186">
        <v>0.38016995652567731</v>
      </c>
      <c r="K541" s="189">
        <v>5277637554.2565546</v>
      </c>
      <c r="L541" s="185">
        <v>0</v>
      </c>
      <c r="M541" s="185">
        <v>262583009048.49622</v>
      </c>
      <c r="N541" s="174">
        <v>742215773554.91113</v>
      </c>
      <c r="O541" s="119">
        <v>0.52599525520734325</v>
      </c>
      <c r="P541" s="119">
        <v>0.3526916520677747</v>
      </c>
      <c r="Q541" s="97">
        <v>16.31682821426806</v>
      </c>
      <c r="R541" s="184">
        <v>4536816298517.0645</v>
      </c>
      <c r="S541" s="199">
        <v>4711.8121702116241</v>
      </c>
      <c r="T541" s="191">
        <v>4.6139386237949664E-2</v>
      </c>
      <c r="U541" s="198">
        <v>2.0000000000000001E-4</v>
      </c>
    </row>
    <row r="542" spans="1:21" x14ac:dyDescent="0.2">
      <c r="A542">
        <f t="shared" si="8"/>
        <v>538</v>
      </c>
      <c r="B542" s="119">
        <v>0.43708059160030577</v>
      </c>
      <c r="C542" s="97">
        <v>8404.6556158297408</v>
      </c>
      <c r="D542" s="96">
        <v>0.79142607214525906</v>
      </c>
      <c r="E542" s="98">
        <v>0</v>
      </c>
      <c r="F542" s="119">
        <v>0</v>
      </c>
      <c r="G542" s="179">
        <v>0</v>
      </c>
      <c r="H542" s="97">
        <v>7600366.0059769116</v>
      </c>
      <c r="I542" s="174">
        <v>326786096607.39191</v>
      </c>
      <c r="J542" s="186">
        <v>0.43708059160030577</v>
      </c>
      <c r="K542" s="189">
        <v>8050242417.3786411</v>
      </c>
      <c r="L542" s="185">
        <v>0</v>
      </c>
      <c r="M542" s="185">
        <v>0</v>
      </c>
      <c r="N542" s="174">
        <v>334836339024.77057</v>
      </c>
      <c r="O542" s="119">
        <v>0.4265721601422332</v>
      </c>
      <c r="P542" s="119">
        <v>0.28808428612572595</v>
      </c>
      <c r="Q542" s="97">
        <v>12.901739509360738</v>
      </c>
      <c r="R542" s="184">
        <v>1390747056155.6392</v>
      </c>
      <c r="S542" s="199">
        <v>1443.5836604380918</v>
      </c>
      <c r="T542" s="191">
        <v>5.4356502307780545E-2</v>
      </c>
      <c r="U542" s="198">
        <v>2.0000000000000001E-4</v>
      </c>
    </row>
    <row r="543" spans="1:21" x14ac:dyDescent="0.2">
      <c r="A543">
        <f t="shared" si="8"/>
        <v>539</v>
      </c>
      <c r="B543" s="119">
        <v>0.53997308551519529</v>
      </c>
      <c r="C543" s="97">
        <v>4000</v>
      </c>
      <c r="D543" s="96">
        <v>0.53002943428383398</v>
      </c>
      <c r="E543" s="98">
        <v>0</v>
      </c>
      <c r="F543" s="119">
        <v>0</v>
      </c>
      <c r="G543" s="179">
        <v>0</v>
      </c>
      <c r="H543" s="97">
        <v>6712440.855587895</v>
      </c>
      <c r="I543" s="174">
        <v>281734462935.91626</v>
      </c>
      <c r="J543" s="186">
        <v>0.51045690662875987</v>
      </c>
      <c r="K543" s="189">
        <v>11311065342.819921</v>
      </c>
      <c r="L543" s="185">
        <v>0</v>
      </c>
      <c r="M543" s="185">
        <v>0</v>
      </c>
      <c r="N543" s="174">
        <v>293045528278.73621</v>
      </c>
      <c r="O543" s="119">
        <v>0.49075412713410144</v>
      </c>
      <c r="P543" s="119">
        <v>0.35854485608338182</v>
      </c>
      <c r="Q543" s="97">
        <v>12.91023436985</v>
      </c>
      <c r="R543" s="184">
        <v>1591452044840.2034</v>
      </c>
      <c r="S543" s="199">
        <v>1652.5938636001024</v>
      </c>
      <c r="T543" s="191">
        <v>5.2899910849145401E-2</v>
      </c>
      <c r="U543" s="198">
        <v>2.0000000000000001E-4</v>
      </c>
    </row>
    <row r="544" spans="1:21" x14ac:dyDescent="0.2">
      <c r="A544">
        <f t="shared" si="8"/>
        <v>540</v>
      </c>
      <c r="B544" s="119">
        <v>0.51974393375912209</v>
      </c>
      <c r="C544" s="97">
        <v>13339.720074369543</v>
      </c>
      <c r="D544" s="96">
        <v>0.71104740653868603</v>
      </c>
      <c r="E544" s="98">
        <v>0.12816860530469698</v>
      </c>
      <c r="F544" s="119">
        <v>0.58970241592848871</v>
      </c>
      <c r="G544" s="179">
        <v>1</v>
      </c>
      <c r="H544" s="97">
        <v>4391193.6372789433</v>
      </c>
      <c r="I544" s="174">
        <v>225637316100.18695</v>
      </c>
      <c r="J544" s="186">
        <v>0.51974393375912209</v>
      </c>
      <c r="K544" s="189">
        <v>4711919767.6300917</v>
      </c>
      <c r="L544" s="185">
        <v>0</v>
      </c>
      <c r="M544" s="185">
        <v>167258001680.47153</v>
      </c>
      <c r="N544" s="174">
        <v>397607237548.28851</v>
      </c>
      <c r="O544" s="119">
        <v>0.63147750821976867</v>
      </c>
      <c r="P544" s="119">
        <v>0.45545330365729819</v>
      </c>
      <c r="Q544" s="97">
        <v>15.852465742354759</v>
      </c>
      <c r="R544" s="184">
        <v>3115075458368.2251</v>
      </c>
      <c r="S544" s="199">
        <v>3233.7772850765318</v>
      </c>
      <c r="T544" s="191">
        <v>4.6716665379279543E-2</v>
      </c>
      <c r="U544" s="198">
        <v>2.0000000000000001E-4</v>
      </c>
    </row>
    <row r="545" spans="1:21" x14ac:dyDescent="0.2">
      <c r="A545">
        <f t="shared" si="8"/>
        <v>541</v>
      </c>
      <c r="B545" s="119">
        <v>0.43076534828765772</v>
      </c>
      <c r="C545" s="97">
        <v>11632.312319605335</v>
      </c>
      <c r="D545" s="96">
        <v>0.71419696313234715</v>
      </c>
      <c r="E545" s="98">
        <v>3.7251741458733806E-2</v>
      </c>
      <c r="F545" s="119">
        <v>0</v>
      </c>
      <c r="G545" s="179">
        <v>0</v>
      </c>
      <c r="H545" s="97">
        <v>6425830.6553075071</v>
      </c>
      <c r="I545" s="174">
        <v>233224414766.6702</v>
      </c>
      <c r="J545" s="186">
        <v>0.40904690512463182</v>
      </c>
      <c r="K545" s="189">
        <v>7400126506.9855881</v>
      </c>
      <c r="L545" s="185">
        <v>13788864131.572771</v>
      </c>
      <c r="M545" s="185">
        <v>0</v>
      </c>
      <c r="N545" s="174">
        <v>254413405405.22858</v>
      </c>
      <c r="O545" s="119">
        <v>0.41833808322932353</v>
      </c>
      <c r="P545" s="119">
        <v>0.29583827799936241</v>
      </c>
      <c r="Q545" s="97">
        <v>13.373006385941755</v>
      </c>
      <c r="R545" s="184">
        <v>1111932840952.2544</v>
      </c>
      <c r="S545" s="199">
        <v>1155.0485719961862</v>
      </c>
      <c r="T545" s="191">
        <v>5.3332795472250075E-2</v>
      </c>
      <c r="U545" s="198">
        <v>2.0000000000000001E-4</v>
      </c>
    </row>
    <row r="546" spans="1:21" x14ac:dyDescent="0.2">
      <c r="A546">
        <f t="shared" si="8"/>
        <v>542</v>
      </c>
      <c r="B546" s="119">
        <v>0.45772221446196426</v>
      </c>
      <c r="C546" s="97">
        <v>9923.8881344738511</v>
      </c>
      <c r="D546" s="96">
        <v>1.0118295091860054</v>
      </c>
      <c r="E546" s="98">
        <v>0.7</v>
      </c>
      <c r="F546" s="119">
        <v>0.57605944310745372</v>
      </c>
      <c r="G546" s="179">
        <v>1</v>
      </c>
      <c r="H546" s="97">
        <v>12658734.09926766</v>
      </c>
      <c r="I546" s="174">
        <v>421568812334.92004</v>
      </c>
      <c r="J546" s="186">
        <v>0.35073619889976804</v>
      </c>
      <c r="K546" s="189">
        <v>2916711990.310082</v>
      </c>
      <c r="L546" s="185">
        <v>0</v>
      </c>
      <c r="M546" s="185">
        <v>477675744032.47858</v>
      </c>
      <c r="N546" s="174">
        <v>902161268357.70874</v>
      </c>
      <c r="O546" s="119">
        <v>0.5874781556559534</v>
      </c>
      <c r="P546" s="119">
        <v>0.27297269488358961</v>
      </c>
      <c r="Q546" s="97">
        <v>16.767973001514132</v>
      </c>
      <c r="R546" s="184">
        <v>4389498245470.4434</v>
      </c>
      <c r="S546" s="199">
        <v>4557.4143159266787</v>
      </c>
      <c r="T546" s="191">
        <v>4.432392583254384E-2</v>
      </c>
      <c r="U546" s="198">
        <v>2.0000000000000001E-4</v>
      </c>
    </row>
    <row r="547" spans="1:21" x14ac:dyDescent="0.2">
      <c r="A547">
        <f t="shared" si="8"/>
        <v>543</v>
      </c>
      <c r="B547" s="119">
        <v>0.62923164182259872</v>
      </c>
      <c r="C547" s="97">
        <v>16202.008176121388</v>
      </c>
      <c r="D547" s="96">
        <v>1.0872370413333521</v>
      </c>
      <c r="E547" s="98">
        <v>0.50466756715111305</v>
      </c>
      <c r="F547" s="119">
        <v>0</v>
      </c>
      <c r="G547" s="179">
        <v>0</v>
      </c>
      <c r="H547" s="97">
        <v>7091654.7629297711</v>
      </c>
      <c r="I547" s="174">
        <v>288221219008.38849</v>
      </c>
      <c r="J547" s="186">
        <v>0.46007290877313245</v>
      </c>
      <c r="K547" s="189">
        <v>33959412091.989304</v>
      </c>
      <c r="L547" s="185">
        <v>76832179896.422882</v>
      </c>
      <c r="M547" s="185">
        <v>0</v>
      </c>
      <c r="N547" s="174">
        <v>399012810996.80072</v>
      </c>
      <c r="O547" s="119">
        <v>0.48637164814746181</v>
      </c>
      <c r="P547" s="119">
        <v>0.35529905543830376</v>
      </c>
      <c r="Q547" s="97">
        <v>14.003127501869082</v>
      </c>
      <c r="R547" s="184">
        <v>2126802033539.137</v>
      </c>
      <c r="S547" s="199">
        <v>2208.596202422214</v>
      </c>
      <c r="T547" s="191">
        <v>5.2590006545719589E-2</v>
      </c>
      <c r="U547" s="198">
        <v>2.0000000000000001E-4</v>
      </c>
    </row>
    <row r="548" spans="1:21" x14ac:dyDescent="0.2">
      <c r="A548">
        <f t="shared" si="8"/>
        <v>544</v>
      </c>
      <c r="B548" s="119">
        <v>0.59444266426429193</v>
      </c>
      <c r="C548" s="97">
        <v>16725.273353059729</v>
      </c>
      <c r="D548" s="96">
        <v>0.62235959787552408</v>
      </c>
      <c r="E548" s="98">
        <v>0.37949156081609237</v>
      </c>
      <c r="F548" s="119">
        <v>0</v>
      </c>
      <c r="G548" s="179">
        <v>0</v>
      </c>
      <c r="H548" s="97">
        <v>3280710.5531528131</v>
      </c>
      <c r="I548" s="174">
        <v>176088715518.03827</v>
      </c>
      <c r="J548" s="186">
        <v>0.54484109923427271</v>
      </c>
      <c r="K548" s="189">
        <v>15440026466.561838</v>
      </c>
      <c r="L548" s="185">
        <v>37455715543.727966</v>
      </c>
      <c r="M548" s="185">
        <v>0</v>
      </c>
      <c r="N548" s="174">
        <v>228984457528.32806</v>
      </c>
      <c r="O548" s="119">
        <v>0.54984055738807325</v>
      </c>
      <c r="P548" s="119">
        <v>0.43584632687416969</v>
      </c>
      <c r="Q548" s="97">
        <v>13.780416664758373</v>
      </c>
      <c r="R548" s="184">
        <v>1515188386249.8088</v>
      </c>
      <c r="S548" s="199">
        <v>1572.8540343800341</v>
      </c>
      <c r="T548" s="191">
        <v>5.2810510869943116E-2</v>
      </c>
      <c r="U548" s="198">
        <v>2.0000000000000001E-4</v>
      </c>
    </row>
    <row r="549" spans="1:21" x14ac:dyDescent="0.2">
      <c r="A549">
        <f t="shared" si="8"/>
        <v>545</v>
      </c>
      <c r="B549" s="119">
        <v>0.59440108212970821</v>
      </c>
      <c r="C549" s="97">
        <v>4322.1179311943688</v>
      </c>
      <c r="D549" s="96">
        <v>0.22370084021315728</v>
      </c>
      <c r="E549" s="98">
        <v>0.17456887702457086</v>
      </c>
      <c r="F549" s="119">
        <v>0</v>
      </c>
      <c r="G549" s="179">
        <v>0</v>
      </c>
      <c r="H549" s="97">
        <v>16389273.322758557</v>
      </c>
      <c r="I549" s="174">
        <v>497562329123.18762</v>
      </c>
      <c r="J549" s="186">
        <v>0.51317102777882084</v>
      </c>
      <c r="K549" s="189">
        <v>25108923069.004238</v>
      </c>
      <c r="L549" s="185">
        <v>39368547105.586525</v>
      </c>
      <c r="M549" s="185">
        <v>0</v>
      </c>
      <c r="N549" s="174">
        <v>562039799297.77844</v>
      </c>
      <c r="O549" s="119">
        <v>0.51033647414828742</v>
      </c>
      <c r="P549" s="119">
        <v>0.41188112298462387</v>
      </c>
      <c r="Q549" s="97">
        <v>13.440739106271302</v>
      </c>
      <c r="R549" s="184">
        <v>3595815173788.4536</v>
      </c>
      <c r="S549" s="199">
        <v>3732.5800743182431</v>
      </c>
      <c r="T549" s="191">
        <v>5.0608925163180288E-2</v>
      </c>
      <c r="U549" s="198">
        <v>2.0000000000000001E-4</v>
      </c>
    </row>
    <row r="550" spans="1:21" x14ac:dyDescent="0.2">
      <c r="A550">
        <f t="shared" si="8"/>
        <v>546</v>
      </c>
      <c r="B550" s="119">
        <v>0.55447176060765413</v>
      </c>
      <c r="C550" s="97">
        <v>4000</v>
      </c>
      <c r="D550" s="96">
        <v>0.38138342102019757</v>
      </c>
      <c r="E550" s="98">
        <v>6.4123907590938944E-2</v>
      </c>
      <c r="F550" s="119">
        <v>0.43455731313449636</v>
      </c>
      <c r="G550" s="179">
        <v>1</v>
      </c>
      <c r="H550" s="97">
        <v>5576480.2849642076</v>
      </c>
      <c r="I550" s="174">
        <v>197270209010.80551</v>
      </c>
      <c r="J550" s="186">
        <v>0.3901059703695996</v>
      </c>
      <c r="K550" s="189">
        <v>3588329611.3249178</v>
      </c>
      <c r="L550" s="185">
        <v>0</v>
      </c>
      <c r="M550" s="185">
        <v>162781075917.35355</v>
      </c>
      <c r="N550" s="174">
        <v>363639614539.48395</v>
      </c>
      <c r="O550" s="119">
        <v>0.5697430608802968</v>
      </c>
      <c r="P550" s="119">
        <v>0.37293533333874584</v>
      </c>
      <c r="Q550" s="97">
        <v>16.550336812915539</v>
      </c>
      <c r="R550" s="184">
        <v>2468195677067.3418</v>
      </c>
      <c r="S550" s="199">
        <v>2556.4722986465708</v>
      </c>
      <c r="T550" s="191">
        <v>4.4009852364043853E-2</v>
      </c>
      <c r="U550" s="198">
        <v>2.0000000000000001E-4</v>
      </c>
    </row>
    <row r="551" spans="1:21" x14ac:dyDescent="0.2">
      <c r="A551">
        <f t="shared" si="8"/>
        <v>547</v>
      </c>
      <c r="B551" s="119">
        <v>0.36009027866872112</v>
      </c>
      <c r="C551" s="97">
        <v>15558.981666282711</v>
      </c>
      <c r="D551" s="96">
        <v>0.48164760647951815</v>
      </c>
      <c r="E551" s="98">
        <v>0.7</v>
      </c>
      <c r="F551" s="119">
        <v>0.36456213444953001</v>
      </c>
      <c r="G551" s="179">
        <v>1</v>
      </c>
      <c r="H551" s="97">
        <v>2852160.3262084299</v>
      </c>
      <c r="I551" s="174">
        <v>153139137547.64365</v>
      </c>
      <c r="J551" s="186">
        <v>0.36009027866872112</v>
      </c>
      <c r="K551" s="189">
        <v>314084943.01959801</v>
      </c>
      <c r="L551" s="185">
        <v>0</v>
      </c>
      <c r="M551" s="185">
        <v>129523503124.01794</v>
      </c>
      <c r="N551" s="174">
        <v>282976725614.68121</v>
      </c>
      <c r="O551" s="119">
        <v>0.56104514203056477</v>
      </c>
      <c r="P551" s="119">
        <v>0.38433797706433365</v>
      </c>
      <c r="Q551" s="97">
        <v>16.931420246919224</v>
      </c>
      <c r="R551" s="184">
        <v>2005298237342.3162</v>
      </c>
      <c r="S551" s="199">
        <v>2082.5659069376698</v>
      </c>
      <c r="T551" s="191">
        <v>4.3482166308187173E-2</v>
      </c>
      <c r="U551" s="198">
        <v>2.0000000000000001E-4</v>
      </c>
    </row>
    <row r="552" spans="1:21" x14ac:dyDescent="0.2">
      <c r="A552">
        <f t="shared" si="8"/>
        <v>548</v>
      </c>
      <c r="B552" s="119">
        <v>0.63190405184676801</v>
      </c>
      <c r="C552" s="97">
        <v>7489.4712882710701</v>
      </c>
      <c r="D552" s="96">
        <v>0.72611389257725245</v>
      </c>
      <c r="E552" s="98">
        <v>0.31924979825020317</v>
      </c>
      <c r="F552" s="119">
        <v>0.64702584818804465</v>
      </c>
      <c r="G552" s="179">
        <v>1</v>
      </c>
      <c r="H552" s="97">
        <v>8610026.3080458585</v>
      </c>
      <c r="I552" s="174">
        <v>245943429337.13358</v>
      </c>
      <c r="J552" s="186">
        <v>0.27712572698945881</v>
      </c>
      <c r="K552" s="189">
        <v>2403726935.624383</v>
      </c>
      <c r="L552" s="185">
        <v>0</v>
      </c>
      <c r="M552" s="185">
        <v>289767127898.9325</v>
      </c>
      <c r="N552" s="174">
        <v>538114284171.69043</v>
      </c>
      <c r="O552" s="119">
        <v>0.55744841346150031</v>
      </c>
      <c r="P552" s="119">
        <v>0.35447030962820281</v>
      </c>
      <c r="Q552" s="97">
        <v>17.687383189480471</v>
      </c>
      <c r="R552" s="184">
        <v>3617628237378.772</v>
      </c>
      <c r="S552" s="199">
        <v>3755.306066295972</v>
      </c>
      <c r="T552" s="191">
        <v>4.16004239887625E-2</v>
      </c>
      <c r="U552" s="198">
        <v>2.0000000000000001E-4</v>
      </c>
    </row>
    <row r="553" spans="1:21" x14ac:dyDescent="0.2">
      <c r="A553">
        <f t="shared" si="8"/>
        <v>549</v>
      </c>
      <c r="B553" s="119">
        <v>0.43538831147908763</v>
      </c>
      <c r="C553" s="97">
        <v>13470.143497809724</v>
      </c>
      <c r="D553" s="96">
        <v>0.9405398386147984</v>
      </c>
      <c r="E553" s="98">
        <v>8.0363024016375198E-2</v>
      </c>
      <c r="F553" s="119">
        <v>0</v>
      </c>
      <c r="G553" s="179">
        <v>0</v>
      </c>
      <c r="H553" s="97">
        <v>23766811.583552606</v>
      </c>
      <c r="I553" s="174">
        <v>564650857147.33691</v>
      </c>
      <c r="J553" s="186">
        <v>0.24383680278875242</v>
      </c>
      <c r="K553" s="189">
        <v>28558172248.33567</v>
      </c>
      <c r="L553" s="185">
        <v>37870552889.943558</v>
      </c>
      <c r="M553" s="185">
        <v>0</v>
      </c>
      <c r="N553" s="174">
        <v>631079582285.61621</v>
      </c>
      <c r="O553" s="119">
        <v>0.26617736768207706</v>
      </c>
      <c r="P553" s="119">
        <v>0.19012651528535568</v>
      </c>
      <c r="Q553" s="97">
        <v>13.658149873596191</v>
      </c>
      <c r="R553" s="184">
        <v>1588988794597.238</v>
      </c>
      <c r="S553" s="199">
        <v>1649.5772915912094</v>
      </c>
      <c r="T553" s="191">
        <v>5.2929860682808562E-2</v>
      </c>
      <c r="U553" s="198">
        <v>2.0000000000000001E-4</v>
      </c>
    </row>
    <row r="554" spans="1:21" x14ac:dyDescent="0.2">
      <c r="A554">
        <f t="shared" si="8"/>
        <v>550</v>
      </c>
      <c r="B554" s="119">
        <v>0.58284307581420181</v>
      </c>
      <c r="C554" s="97">
        <v>9212.387674390091</v>
      </c>
      <c r="D554" s="96">
        <v>1.7361251148257526</v>
      </c>
      <c r="E554" s="98">
        <v>0</v>
      </c>
      <c r="F554" s="119">
        <v>0</v>
      </c>
      <c r="G554" s="179">
        <v>0</v>
      </c>
      <c r="H554" s="97">
        <v>24168224.735419966</v>
      </c>
      <c r="I554" s="174">
        <v>647777473779.21118</v>
      </c>
      <c r="J554" s="186">
        <v>0.19391683588759567</v>
      </c>
      <c r="K554" s="189">
        <v>20352257509.800236</v>
      </c>
      <c r="L554" s="185">
        <v>0</v>
      </c>
      <c r="M554" s="185">
        <v>0</v>
      </c>
      <c r="N554" s="174">
        <v>668129731289.01147</v>
      </c>
      <c r="O554" s="119">
        <v>0.18800983131251736</v>
      </c>
      <c r="P554" s="119">
        <v>8.7645845200576791E-2</v>
      </c>
      <c r="Q554" s="97">
        <v>12.593118738325492</v>
      </c>
      <c r="R554" s="184">
        <v>697130333876.88831</v>
      </c>
      <c r="S554" s="199">
        <v>723.94669636360504</v>
      </c>
      <c r="T554" s="191">
        <v>6.7433105808294452E-2</v>
      </c>
      <c r="U554" s="198">
        <v>2.0000000000000001E-4</v>
      </c>
    </row>
    <row r="555" spans="1:21" x14ac:dyDescent="0.2">
      <c r="A555">
        <f t="shared" si="8"/>
        <v>551</v>
      </c>
      <c r="B555" s="119">
        <v>0.71655963884157137</v>
      </c>
      <c r="C555" s="97">
        <v>6144.7743844962715</v>
      </c>
      <c r="D555" s="96">
        <v>0.88087742485498621</v>
      </c>
      <c r="E555" s="98">
        <v>0</v>
      </c>
      <c r="F555" s="119">
        <v>0.22291222364031715</v>
      </c>
      <c r="G555" s="179">
        <v>1</v>
      </c>
      <c r="H555" s="97">
        <v>7965308.4036313798</v>
      </c>
      <c r="I555" s="174">
        <v>260689546666.51349</v>
      </c>
      <c r="J555" s="186">
        <v>0.40106805448117833</v>
      </c>
      <c r="K555" s="189">
        <v>5142418649.6121264</v>
      </c>
      <c r="L555" s="185">
        <v>0</v>
      </c>
      <c r="M555" s="185">
        <v>161659792487.24313</v>
      </c>
      <c r="N555" s="174">
        <v>427491757803.36871</v>
      </c>
      <c r="O555" s="119">
        <v>0.54710314064696197</v>
      </c>
      <c r="P555" s="119">
        <v>0.36215700424203134</v>
      </c>
      <c r="Q555" s="97">
        <v>16.076025774079831</v>
      </c>
      <c r="R555" s="184">
        <v>2705309299303.1055</v>
      </c>
      <c r="S555" s="199">
        <v>2809.6164661385878</v>
      </c>
      <c r="T555" s="191">
        <v>4.5851319539213398E-2</v>
      </c>
      <c r="U555" s="198">
        <v>2.0000000000000001E-4</v>
      </c>
    </row>
    <row r="556" spans="1:21" x14ac:dyDescent="0.2">
      <c r="A556">
        <f t="shared" si="8"/>
        <v>552</v>
      </c>
      <c r="B556" s="119">
        <v>0.48676931187369521</v>
      </c>
      <c r="C556" s="97">
        <v>6915.3086464520511</v>
      </c>
      <c r="D556" s="96">
        <v>0.90603003662172221</v>
      </c>
      <c r="E556" s="98">
        <v>0</v>
      </c>
      <c r="F556" s="119">
        <v>0</v>
      </c>
      <c r="G556" s="179">
        <v>0</v>
      </c>
      <c r="H556" s="97">
        <v>8835576.0089897681</v>
      </c>
      <c r="I556" s="174">
        <v>332471834821.54315</v>
      </c>
      <c r="J556" s="186">
        <v>0.40630215457032604</v>
      </c>
      <c r="K556" s="189">
        <v>10753924115.492672</v>
      </c>
      <c r="L556" s="185">
        <v>0</v>
      </c>
      <c r="M556" s="185">
        <v>0</v>
      </c>
      <c r="N556" s="174">
        <v>343225758937.03583</v>
      </c>
      <c r="O556" s="119">
        <v>0.39357192548803854</v>
      </c>
      <c r="P556" s="119">
        <v>0.24188447670777666</v>
      </c>
      <c r="Q556" s="97">
        <v>12.849284663533448</v>
      </c>
      <c r="R556" s="184">
        <v>1200790200937.6787</v>
      </c>
      <c r="S556" s="199">
        <v>1245.6118119941818</v>
      </c>
      <c r="T556" s="191">
        <v>5.5148257584731165E-2</v>
      </c>
      <c r="U556" s="198">
        <v>2.0000000000000001E-4</v>
      </c>
    </row>
    <row r="557" spans="1:21" x14ac:dyDescent="0.2">
      <c r="A557">
        <f t="shared" si="8"/>
        <v>553</v>
      </c>
      <c r="B557" s="119">
        <v>0.47874243795888427</v>
      </c>
      <c r="C557" s="97">
        <v>8196.3491733239225</v>
      </c>
      <c r="D557" s="96">
        <v>0.69610613913730657</v>
      </c>
      <c r="E557" s="98">
        <v>0</v>
      </c>
      <c r="F557" s="119">
        <v>0.56301798949473425</v>
      </c>
      <c r="G557" s="179">
        <v>1</v>
      </c>
      <c r="H557" s="97">
        <v>4981796.380694082</v>
      </c>
      <c r="I557" s="174">
        <v>181307372064.74207</v>
      </c>
      <c r="J557" s="186">
        <v>0.40823770919877644</v>
      </c>
      <c r="K557" s="189">
        <v>1026666644.4335152</v>
      </c>
      <c r="L557" s="185">
        <v>0</v>
      </c>
      <c r="M557" s="185">
        <v>196087297537.9827</v>
      </c>
      <c r="N557" s="174">
        <v>378421336247.15826</v>
      </c>
      <c r="O557" s="119">
        <v>0.6101303551027788</v>
      </c>
      <c r="P557" s="119">
        <v>0.36599905146344641</v>
      </c>
      <c r="Q557" s="97">
        <v>16.750705952285735</v>
      </c>
      <c r="R557" s="184">
        <v>2529651215526.1777</v>
      </c>
      <c r="S557" s="199">
        <v>2626.1214876983049</v>
      </c>
      <c r="T557" s="191">
        <v>4.3820410449561059E-2</v>
      </c>
      <c r="U557" s="198">
        <v>2.0000000000000001E-4</v>
      </c>
    </row>
    <row r="558" spans="1:21" x14ac:dyDescent="0.2">
      <c r="A558">
        <f t="shared" si="8"/>
        <v>554</v>
      </c>
      <c r="B558" s="119">
        <v>0.52739339169812982</v>
      </c>
      <c r="C558" s="97">
        <v>14608.778570284368</v>
      </c>
      <c r="D558" s="96">
        <v>0.51136608063195221</v>
      </c>
      <c r="E558" s="98">
        <v>0.43305720948521031</v>
      </c>
      <c r="F558" s="119">
        <v>0</v>
      </c>
      <c r="G558" s="179">
        <v>0</v>
      </c>
      <c r="H558" s="97">
        <v>2686708.9199685007</v>
      </c>
      <c r="I558" s="174">
        <v>127180004592.67555</v>
      </c>
      <c r="J558" s="186">
        <v>0.47539958783432301</v>
      </c>
      <c r="K558" s="189">
        <v>16028273663.293022</v>
      </c>
      <c r="L558" s="185">
        <v>30606776550.544804</v>
      </c>
      <c r="M558" s="185">
        <v>0</v>
      </c>
      <c r="N558" s="174">
        <v>173815054806.5134</v>
      </c>
      <c r="O558" s="119">
        <v>0.48871913367413261</v>
      </c>
      <c r="P558" s="119">
        <v>0.37678860931116803</v>
      </c>
      <c r="Q558" s="97">
        <v>13.924621658791706</v>
      </c>
      <c r="R558" s="184">
        <v>1024628379571.5942</v>
      </c>
      <c r="S558" s="199">
        <v>1063.6084841570514</v>
      </c>
      <c r="T558" s="191">
        <v>5.1543095014534822E-2</v>
      </c>
      <c r="U558" s="198">
        <v>2.0000000000000001E-4</v>
      </c>
    </row>
    <row r="559" spans="1:21" x14ac:dyDescent="0.2">
      <c r="A559">
        <f t="shared" si="8"/>
        <v>555</v>
      </c>
      <c r="B559" s="119">
        <v>0.59222409652550423</v>
      </c>
      <c r="C559" s="97">
        <v>10175.199662757979</v>
      </c>
      <c r="D559" s="96">
        <v>1.0684694238737449</v>
      </c>
      <c r="E559" s="98">
        <v>0.7</v>
      </c>
      <c r="F559" s="119">
        <v>0.45698204210235993</v>
      </c>
      <c r="G559" s="179">
        <v>1</v>
      </c>
      <c r="H559" s="97">
        <v>13407921.340636604</v>
      </c>
      <c r="I559" s="174">
        <v>463940759550.04492</v>
      </c>
      <c r="J559" s="186">
        <v>0.40151265554405791</v>
      </c>
      <c r="K559" s="189">
        <v>5651794405.9654417</v>
      </c>
      <c r="L559" s="185">
        <v>1582968599.3559299</v>
      </c>
      <c r="M559" s="185">
        <v>310045311124.36017</v>
      </c>
      <c r="N559" s="174">
        <v>781220833679.72644</v>
      </c>
      <c r="O559" s="119">
        <v>0.55756412448622916</v>
      </c>
      <c r="P559" s="119">
        <v>0.35349737500541334</v>
      </c>
      <c r="Q559" s="97">
        <v>16.289420309103129</v>
      </c>
      <c r="R559" s="184">
        <v>4797046110985.6377</v>
      </c>
      <c r="S559" s="199">
        <v>4980.9761269432338</v>
      </c>
      <c r="T559" s="191">
        <v>4.5732801762617931E-2</v>
      </c>
      <c r="U559" s="198">
        <v>2.0000000000000001E-4</v>
      </c>
    </row>
    <row r="560" spans="1:21" x14ac:dyDescent="0.2">
      <c r="A560">
        <f t="shared" si="8"/>
        <v>556</v>
      </c>
      <c r="B560" s="119">
        <v>0.31507128935724266</v>
      </c>
      <c r="C560" s="97">
        <v>11021.400810798659</v>
      </c>
      <c r="D560" s="96">
        <v>0.2</v>
      </c>
      <c r="E560" s="98">
        <v>0.27392582212689165</v>
      </c>
      <c r="F560" s="119">
        <v>0</v>
      </c>
      <c r="G560" s="179">
        <v>0</v>
      </c>
      <c r="H560" s="97">
        <v>2004667.1816595555</v>
      </c>
      <c r="I560" s="174">
        <v>101466663642.90825</v>
      </c>
      <c r="J560" s="186">
        <v>0.31507128935724271</v>
      </c>
      <c r="K560" s="189">
        <v>9906622955.7532673</v>
      </c>
      <c r="L560" s="185">
        <v>33713021481.786697</v>
      </c>
      <c r="M560" s="185">
        <v>0</v>
      </c>
      <c r="N560" s="174">
        <v>145086308080.44821</v>
      </c>
      <c r="O560" s="119">
        <v>0.40623853832917817</v>
      </c>
      <c r="P560" s="119">
        <v>0.24166541915219425</v>
      </c>
      <c r="Q560" s="97">
        <v>14.864557126271706</v>
      </c>
      <c r="R560" s="184">
        <v>605933524380.71167</v>
      </c>
      <c r="S560" s="199">
        <v>629.2214883130614</v>
      </c>
      <c r="T560" s="191">
        <v>4.5557842673579402E-2</v>
      </c>
      <c r="U560" s="198">
        <v>2.0000000000000001E-4</v>
      </c>
    </row>
    <row r="561" spans="1:21" x14ac:dyDescent="0.2">
      <c r="A561">
        <f t="shared" si="8"/>
        <v>557</v>
      </c>
      <c r="B561" s="119">
        <v>0.5840219955482383</v>
      </c>
      <c r="C561" s="97">
        <v>12884.571991928718</v>
      </c>
      <c r="D561" s="96">
        <v>0.79310238724456195</v>
      </c>
      <c r="E561" s="98">
        <v>0.7</v>
      </c>
      <c r="F561" s="119">
        <v>0</v>
      </c>
      <c r="G561" s="179">
        <v>0</v>
      </c>
      <c r="H561" s="97">
        <v>6852967.538783378</v>
      </c>
      <c r="I561" s="174">
        <v>293751890306.99829</v>
      </c>
      <c r="J561" s="186">
        <v>0.49377508215732635</v>
      </c>
      <c r="K561" s="189">
        <v>52171645233.698151</v>
      </c>
      <c r="L561" s="185">
        <v>95254507863.739319</v>
      </c>
      <c r="M561" s="185">
        <v>0</v>
      </c>
      <c r="N561" s="174">
        <v>441178043404.43579</v>
      </c>
      <c r="O561" s="119">
        <v>0.50150041093131814</v>
      </c>
      <c r="P561" s="119">
        <v>0.40354065722410393</v>
      </c>
      <c r="Q561" s="97">
        <v>14.414233903215944</v>
      </c>
      <c r="R561" s="184">
        <v>2798494168968.4624</v>
      </c>
      <c r="S561" s="199">
        <v>2904.6004176230545</v>
      </c>
      <c r="T561" s="191">
        <v>4.9948975122601193E-2</v>
      </c>
      <c r="U561" s="198">
        <v>2.0000000000000001E-4</v>
      </c>
    </row>
    <row r="562" spans="1:21" x14ac:dyDescent="0.2">
      <c r="A562">
        <f t="shared" si="8"/>
        <v>558</v>
      </c>
      <c r="B562" s="119">
        <v>0.60723705748445544</v>
      </c>
      <c r="C562" s="97">
        <v>9324.2475954425536</v>
      </c>
      <c r="D562" s="96">
        <v>0.6101173529533922</v>
      </c>
      <c r="E562" s="98">
        <v>0</v>
      </c>
      <c r="F562" s="119">
        <v>0.37363799548060578</v>
      </c>
      <c r="G562" s="179">
        <v>1</v>
      </c>
      <c r="H562" s="97">
        <v>4800915.1561972387</v>
      </c>
      <c r="I562" s="174">
        <v>187871032861.77808</v>
      </c>
      <c r="J562" s="186">
        <v>0.44860016803272729</v>
      </c>
      <c r="K562" s="189">
        <v>886693928.58121026</v>
      </c>
      <c r="L562" s="185">
        <v>0</v>
      </c>
      <c r="M562" s="185">
        <v>167207674504.73703</v>
      </c>
      <c r="N562" s="174">
        <v>355965401295.09637</v>
      </c>
      <c r="O562" s="119">
        <v>0.61254581406158981</v>
      </c>
      <c r="P562" s="119">
        <v>0.45225254970586704</v>
      </c>
      <c r="Q562" s="97">
        <v>16.890749010541345</v>
      </c>
      <c r="R562" s="184">
        <v>2956164404727.9316</v>
      </c>
      <c r="S562" s="199">
        <v>3070.1663283153193</v>
      </c>
      <c r="T562" s="191">
        <v>4.3522928583154832E-2</v>
      </c>
      <c r="U562" s="198">
        <v>2.0000000000000001E-4</v>
      </c>
    </row>
    <row r="563" spans="1:21" x14ac:dyDescent="0.2">
      <c r="A563">
        <f t="shared" si="8"/>
        <v>559</v>
      </c>
      <c r="B563" s="119">
        <v>0.52233381545728297</v>
      </c>
      <c r="C563" s="97">
        <v>5122.9945810577283</v>
      </c>
      <c r="D563" s="96">
        <v>0.44312712540208055</v>
      </c>
      <c r="E563" s="98">
        <v>0.64613953124194845</v>
      </c>
      <c r="F563" s="119">
        <v>0.5850788100724208</v>
      </c>
      <c r="G563" s="179">
        <v>1</v>
      </c>
      <c r="H563" s="97">
        <v>5364730.924006057</v>
      </c>
      <c r="I563" s="174">
        <v>203538960235.89514</v>
      </c>
      <c r="J563" s="186">
        <v>0.39217658747294748</v>
      </c>
      <c r="K563" s="189">
        <v>3278448520.6160274</v>
      </c>
      <c r="L563" s="185">
        <v>0</v>
      </c>
      <c r="M563" s="185">
        <v>350265881785.08099</v>
      </c>
      <c r="N563" s="174">
        <v>557083290541.59204</v>
      </c>
      <c r="O563" s="119">
        <v>0.64628741587482552</v>
      </c>
      <c r="P563" s="119">
        <v>0.39850592629393339</v>
      </c>
      <c r="Q563" s="97">
        <v>17.622271482777894</v>
      </c>
      <c r="R563" s="184">
        <v>4261308289807.0254</v>
      </c>
      <c r="S563" s="199">
        <v>4424.6745788453691</v>
      </c>
      <c r="T563" s="191">
        <v>4.1629765674628026E-2</v>
      </c>
      <c r="U563" s="198">
        <v>2.0000000000000001E-4</v>
      </c>
    </row>
    <row r="564" spans="1:21" x14ac:dyDescent="0.2">
      <c r="A564">
        <f t="shared" si="8"/>
        <v>560</v>
      </c>
      <c r="B564" s="119">
        <v>0.4365632436739264</v>
      </c>
      <c r="C564" s="97">
        <v>16697.174957220788</v>
      </c>
      <c r="D564" s="96">
        <v>0.5086147022821208</v>
      </c>
      <c r="E564" s="98">
        <v>0</v>
      </c>
      <c r="F564" s="119">
        <v>0</v>
      </c>
      <c r="G564" s="179">
        <v>0</v>
      </c>
      <c r="H564" s="97">
        <v>2748953.3610293344</v>
      </c>
      <c r="I564" s="174">
        <v>147398812355.27612</v>
      </c>
      <c r="J564" s="186">
        <v>0.4365632436739264</v>
      </c>
      <c r="K564" s="189">
        <v>4088997331.0394692</v>
      </c>
      <c r="L564" s="185">
        <v>0</v>
      </c>
      <c r="M564" s="185">
        <v>0</v>
      </c>
      <c r="N564" s="174">
        <v>151487809686.31558</v>
      </c>
      <c r="O564" s="119">
        <v>0.42477941801885211</v>
      </c>
      <c r="P564" s="119">
        <v>0.32556718203731194</v>
      </c>
      <c r="Q564" s="97">
        <v>12.883771026625672</v>
      </c>
      <c r="R564" s="184">
        <v>724213413813.64502</v>
      </c>
      <c r="S564" s="199">
        <v>752.34093127558049</v>
      </c>
      <c r="T564" s="191">
        <v>5.4474310386840537E-2</v>
      </c>
      <c r="U564" s="198">
        <v>2.0000000000000001E-4</v>
      </c>
    </row>
    <row r="565" spans="1:21" x14ac:dyDescent="0.2">
      <c r="A565">
        <f t="shared" si="8"/>
        <v>561</v>
      </c>
      <c r="B565" s="119">
        <v>0.4232316750198708</v>
      </c>
      <c r="C565" s="97">
        <v>4000</v>
      </c>
      <c r="D565" s="96">
        <v>0.34015603672099176</v>
      </c>
      <c r="E565" s="98">
        <v>0</v>
      </c>
      <c r="F565" s="119">
        <v>0</v>
      </c>
      <c r="G565" s="179">
        <v>0</v>
      </c>
      <c r="H565" s="97">
        <v>4260131.7543456238</v>
      </c>
      <c r="I565" s="174">
        <v>228475022396.39581</v>
      </c>
      <c r="J565" s="186">
        <v>0.4232316750198708</v>
      </c>
      <c r="K565" s="189">
        <v>4518656423.4168415</v>
      </c>
      <c r="L565" s="185">
        <v>0</v>
      </c>
      <c r="M565" s="185">
        <v>0</v>
      </c>
      <c r="N565" s="174">
        <v>232993678819.81265</v>
      </c>
      <c r="O565" s="119">
        <v>0.41502356166413895</v>
      </c>
      <c r="P565" s="119">
        <v>0.26684269475691402</v>
      </c>
      <c r="Q565" s="97">
        <v>12.922096022722227</v>
      </c>
      <c r="R565" s="184">
        <v>958531647947.04163</v>
      </c>
      <c r="S565" s="199">
        <v>994.92516604628906</v>
      </c>
      <c r="T565" s="191">
        <v>5.1722585406686741E-2</v>
      </c>
      <c r="U565" s="198">
        <v>2.0000000000000001E-4</v>
      </c>
    </row>
    <row r="566" spans="1:21" x14ac:dyDescent="0.2">
      <c r="A566">
        <f t="shared" si="8"/>
        <v>562</v>
      </c>
      <c r="B566" s="119">
        <v>0.5584716320066091</v>
      </c>
      <c r="C566" s="97">
        <v>9400.0184615868129</v>
      </c>
      <c r="D566" s="96">
        <v>0.70263230259993814</v>
      </c>
      <c r="E566" s="98">
        <v>0.53335100375258326</v>
      </c>
      <c r="F566" s="119">
        <v>0.41817420378362469</v>
      </c>
      <c r="G566" s="179">
        <v>1</v>
      </c>
      <c r="H566" s="97">
        <v>8078879.1736646378</v>
      </c>
      <c r="I566" s="174">
        <v>291795673072.6416</v>
      </c>
      <c r="J566" s="186">
        <v>0.41598574270859057</v>
      </c>
      <c r="K566" s="189">
        <v>4090938188.5675178</v>
      </c>
      <c r="L566" s="185">
        <v>0</v>
      </c>
      <c r="M566" s="185">
        <v>302934245802.04779</v>
      </c>
      <c r="N566" s="174">
        <v>598820857063.25696</v>
      </c>
      <c r="O566" s="119">
        <v>0.60741076756698731</v>
      </c>
      <c r="P566" s="119">
        <v>0.34486447615274624</v>
      </c>
      <c r="Q566" s="97">
        <v>16.42339187805019</v>
      </c>
      <c r="R566" s="184">
        <v>3681198984338.5688</v>
      </c>
      <c r="S566" s="199">
        <v>3817.3410974553362</v>
      </c>
      <c r="T566" s="191">
        <v>4.475351316230456E-2</v>
      </c>
      <c r="U566" s="198">
        <v>2.0000000000000001E-4</v>
      </c>
    </row>
    <row r="567" spans="1:21" x14ac:dyDescent="0.2">
      <c r="A567">
        <f t="shared" si="8"/>
        <v>563</v>
      </c>
      <c r="B567" s="119">
        <v>0.51088991764872294</v>
      </c>
      <c r="C567" s="97">
        <v>4772.7256899562035</v>
      </c>
      <c r="D567" s="96">
        <v>0.71898515042671984</v>
      </c>
      <c r="E567" s="98">
        <v>0.15060805021988863</v>
      </c>
      <c r="F567" s="119">
        <v>0.45479411982319218</v>
      </c>
      <c r="G567" s="179">
        <v>1</v>
      </c>
      <c r="H567" s="97">
        <v>9540554.7723527346</v>
      </c>
      <c r="I567" s="174">
        <v>295775938711.70148</v>
      </c>
      <c r="J567" s="186">
        <v>0.32434623103226423</v>
      </c>
      <c r="K567" s="189">
        <v>9313633615.598032</v>
      </c>
      <c r="L567" s="185">
        <v>0</v>
      </c>
      <c r="M567" s="185">
        <v>260957567172.30182</v>
      </c>
      <c r="N567" s="174">
        <v>566047139499.60132</v>
      </c>
      <c r="O567" s="119">
        <v>0.53829415154075955</v>
      </c>
      <c r="P567" s="119">
        <v>0.25753408646766701</v>
      </c>
      <c r="Q567" s="97">
        <v>16.611167316733489</v>
      </c>
      <c r="R567" s="184">
        <v>2645239639502.4087</v>
      </c>
      <c r="S567" s="199">
        <v>2742.4083134573425</v>
      </c>
      <c r="T567" s="191">
        <v>4.4275759227913561E-2</v>
      </c>
      <c r="U567" s="198">
        <v>2.0000000000000001E-4</v>
      </c>
    </row>
    <row r="568" spans="1:21" x14ac:dyDescent="0.2">
      <c r="A568">
        <f t="shared" si="8"/>
        <v>564</v>
      </c>
      <c r="B568" s="119">
        <v>0.47135833463335391</v>
      </c>
      <c r="C568" s="97">
        <v>12725.604571937507</v>
      </c>
      <c r="D568" s="96">
        <v>1.3471871954663617</v>
      </c>
      <c r="E568" s="98">
        <v>0.25414552041470134</v>
      </c>
      <c r="F568" s="119">
        <v>0.62763563389499888</v>
      </c>
      <c r="G568" s="179">
        <v>1</v>
      </c>
      <c r="H568" s="97">
        <v>12632168.510204021</v>
      </c>
      <c r="I568" s="174">
        <v>371628849570.19684</v>
      </c>
      <c r="J568" s="186">
        <v>0.30900469974161582</v>
      </c>
      <c r="K568" s="189">
        <v>10884958805.419815</v>
      </c>
      <c r="L568" s="185">
        <v>0</v>
      </c>
      <c r="M568" s="185">
        <v>392164535711.69281</v>
      </c>
      <c r="N568" s="174">
        <v>774678344087.30945</v>
      </c>
      <c r="O568" s="119">
        <v>0.55321888486637982</v>
      </c>
      <c r="P568" s="119">
        <v>0.36869376907046991</v>
      </c>
      <c r="Q568" s="97">
        <v>17.449860184360563</v>
      </c>
      <c r="R568" s="184">
        <v>5237723704010.5654</v>
      </c>
      <c r="S568" s="199">
        <v>5433.5730146132673</v>
      </c>
      <c r="T568" s="191">
        <v>4.3555282983342235E-2</v>
      </c>
      <c r="U568" s="198">
        <v>2.0000000000000001E-4</v>
      </c>
    </row>
    <row r="569" spans="1:21" x14ac:dyDescent="0.2">
      <c r="A569">
        <f t="shared" si="8"/>
        <v>565</v>
      </c>
      <c r="B569" s="119">
        <v>0.48823322703660665</v>
      </c>
      <c r="C569" s="97">
        <v>4000</v>
      </c>
      <c r="D569" s="96">
        <v>0.98546447473257415</v>
      </c>
      <c r="E569" s="98">
        <v>0.23998599991011832</v>
      </c>
      <c r="F569" s="119">
        <v>0.52203959664764987</v>
      </c>
      <c r="G569" s="179">
        <v>1</v>
      </c>
      <c r="H569" s="97">
        <v>14040521.146476978</v>
      </c>
      <c r="I569" s="174">
        <v>490082308604.02295</v>
      </c>
      <c r="J569" s="186">
        <v>0.44134095011543872</v>
      </c>
      <c r="K569" s="189">
        <v>17006427466.420572</v>
      </c>
      <c r="L569" s="185">
        <v>0</v>
      </c>
      <c r="M569" s="185">
        <v>462967876790.14264</v>
      </c>
      <c r="N569" s="174">
        <v>970056612860.58606</v>
      </c>
      <c r="O569" s="119">
        <v>0.6047767577359896</v>
      </c>
      <c r="P569" s="119">
        <v>0.42621324566247265</v>
      </c>
      <c r="Q569" s="97">
        <v>16.901475791802159</v>
      </c>
      <c r="R569" s="184">
        <v>7531951106929.4219</v>
      </c>
      <c r="S569" s="199">
        <v>7820.9127743028266</v>
      </c>
      <c r="T569" s="191">
        <v>4.3838980236467477E-2</v>
      </c>
      <c r="U569" s="198">
        <v>2.0000000000000001E-4</v>
      </c>
    </row>
    <row r="570" spans="1:21" x14ac:dyDescent="0.2">
      <c r="A570">
        <f t="shared" si="8"/>
        <v>566</v>
      </c>
      <c r="B570" s="119">
        <v>0.56685584431972391</v>
      </c>
      <c r="C570" s="97">
        <v>6947.074356257699</v>
      </c>
      <c r="D570" s="96">
        <v>1.0303917626240273</v>
      </c>
      <c r="E570" s="98">
        <v>0.48396545474748548</v>
      </c>
      <c r="F570" s="119">
        <v>0.5151826728271639</v>
      </c>
      <c r="G570" s="179">
        <v>1</v>
      </c>
      <c r="H570" s="97">
        <v>11203317.212231992</v>
      </c>
      <c r="I570" s="174">
        <v>399174396423.0376</v>
      </c>
      <c r="J570" s="186">
        <v>0.49198399006419657</v>
      </c>
      <c r="K570" s="189">
        <v>6208243290.7862692</v>
      </c>
      <c r="L570" s="185">
        <v>0</v>
      </c>
      <c r="M570" s="185">
        <v>342309034193.09064</v>
      </c>
      <c r="N570" s="174">
        <v>747691673906.91443</v>
      </c>
      <c r="O570" s="119">
        <v>0.62891517459466706</v>
      </c>
      <c r="P570" s="119">
        <v>0.38182143785531919</v>
      </c>
      <c r="Q570" s="97">
        <v>16.049015323081335</v>
      </c>
      <c r="R570" s="184">
        <v>4949004143832.1729</v>
      </c>
      <c r="S570" s="199">
        <v>5136.2562436816224</v>
      </c>
      <c r="T570" s="191">
        <v>4.5801193495730898E-2</v>
      </c>
      <c r="U570" s="198">
        <v>2.0000000000000001E-4</v>
      </c>
    </row>
    <row r="571" spans="1:21" x14ac:dyDescent="0.2">
      <c r="A571">
        <f t="shared" si="8"/>
        <v>567</v>
      </c>
      <c r="B571" s="119">
        <v>0.43439584522746028</v>
      </c>
      <c r="C571" s="97">
        <v>9618.4214262685637</v>
      </c>
      <c r="D571" s="96">
        <v>0.49590163829559852</v>
      </c>
      <c r="E571" s="98">
        <v>0.27879510056664997</v>
      </c>
      <c r="F571" s="119">
        <v>0</v>
      </c>
      <c r="G571" s="179">
        <v>0</v>
      </c>
      <c r="H571" s="97">
        <v>4386153.6134211319</v>
      </c>
      <c r="I571" s="174">
        <v>156880656824.03781</v>
      </c>
      <c r="J571" s="186">
        <v>0.35171613195117313</v>
      </c>
      <c r="K571" s="189">
        <v>10383061058.182108</v>
      </c>
      <c r="L571" s="185">
        <v>24875570230.924316</v>
      </c>
      <c r="M571" s="185">
        <v>0</v>
      </c>
      <c r="N571" s="174">
        <v>192139288113.14423</v>
      </c>
      <c r="O571" s="119">
        <v>0.39074733084593627</v>
      </c>
      <c r="P571" s="119">
        <v>0.28643115924292478</v>
      </c>
      <c r="Q571" s="97">
        <v>14.162245887657861</v>
      </c>
      <c r="R571" s="184">
        <v>881720950161.27832</v>
      </c>
      <c r="S571" s="199">
        <v>915.40746914255294</v>
      </c>
      <c r="T571" s="191">
        <v>4.8841918439867085E-2</v>
      </c>
      <c r="U571" s="198">
        <v>2.0000000000000001E-4</v>
      </c>
    </row>
    <row r="572" spans="1:21" x14ac:dyDescent="0.2">
      <c r="A572">
        <f t="shared" si="8"/>
        <v>568</v>
      </c>
      <c r="B572" s="119">
        <v>0.37901762790873006</v>
      </c>
      <c r="C572" s="97">
        <v>4000</v>
      </c>
      <c r="D572" s="96">
        <v>0.56766766825690707</v>
      </c>
      <c r="E572" s="98">
        <v>0.7</v>
      </c>
      <c r="F572" s="119">
        <v>0</v>
      </c>
      <c r="G572" s="179">
        <v>0</v>
      </c>
      <c r="H572" s="97">
        <v>8797429.714065535</v>
      </c>
      <c r="I572" s="174">
        <v>326957356728.08075</v>
      </c>
      <c r="J572" s="186">
        <v>0.37901762790873006</v>
      </c>
      <c r="K572" s="189">
        <v>22729869771.504833</v>
      </c>
      <c r="L572" s="185">
        <v>51837362489.293709</v>
      </c>
      <c r="M572" s="185">
        <v>0</v>
      </c>
      <c r="N572" s="174">
        <v>401524588988.87927</v>
      </c>
      <c r="O572" s="119">
        <v>0.41191124105826898</v>
      </c>
      <c r="P572" s="119">
        <v>0.29822766529763706</v>
      </c>
      <c r="Q572" s="97">
        <v>14.253485320094363</v>
      </c>
      <c r="R572" s="184">
        <v>1941788829735.2927</v>
      </c>
      <c r="S572" s="199">
        <v>2014.9923989558267</v>
      </c>
      <c r="T572" s="191">
        <v>4.9506658493019474E-2</v>
      </c>
      <c r="U572" s="198">
        <v>2.0000000000000001E-4</v>
      </c>
    </row>
    <row r="573" spans="1:21" x14ac:dyDescent="0.2">
      <c r="A573">
        <f t="shared" si="8"/>
        <v>569</v>
      </c>
      <c r="B573" s="119">
        <v>0.43393002115311008</v>
      </c>
      <c r="C573" s="97">
        <v>6646.803309786098</v>
      </c>
      <c r="D573" s="96">
        <v>0.77544465981825528</v>
      </c>
      <c r="E573" s="98">
        <v>0.32085089804087891</v>
      </c>
      <c r="F573" s="119">
        <v>0</v>
      </c>
      <c r="G573" s="179">
        <v>0</v>
      </c>
      <c r="H573" s="97">
        <v>7194299.3471974023</v>
      </c>
      <c r="I573" s="174">
        <v>246714774288.02567</v>
      </c>
      <c r="J573" s="186">
        <v>0.35375770885571933</v>
      </c>
      <c r="K573" s="189">
        <v>12632284841.081264</v>
      </c>
      <c r="L573" s="185">
        <v>27949780383.165913</v>
      </c>
      <c r="M573" s="185">
        <v>0</v>
      </c>
      <c r="N573" s="174">
        <v>287296839512.27283</v>
      </c>
      <c r="O573" s="119">
        <v>0.38161602398983968</v>
      </c>
      <c r="P573" s="119">
        <v>0.26178322165888473</v>
      </c>
      <c r="Q573" s="97">
        <v>14.194552042001858</v>
      </c>
      <c r="R573" s="184">
        <v>1194511906803.2927</v>
      </c>
      <c r="S573" s="199">
        <v>1239.8209298747101</v>
      </c>
      <c r="T573" s="191">
        <v>5.0574912550163817E-2</v>
      </c>
      <c r="U573" s="198">
        <v>2.0000000000000001E-4</v>
      </c>
    </row>
    <row r="574" spans="1:21" x14ac:dyDescent="0.2">
      <c r="A574">
        <f t="shared" si="8"/>
        <v>570</v>
      </c>
      <c r="B574" s="119">
        <v>0.27332203665447374</v>
      </c>
      <c r="C574" s="97">
        <v>6154.4243144644915</v>
      </c>
      <c r="D574" s="96">
        <v>1.1999855981667498</v>
      </c>
      <c r="E574" s="98">
        <v>0.42138695953305882</v>
      </c>
      <c r="F574" s="119">
        <v>0.31032292970888409</v>
      </c>
      <c r="G574" s="179">
        <v>1</v>
      </c>
      <c r="H574" s="97">
        <v>15107718.478659458</v>
      </c>
      <c r="I574" s="174">
        <v>489275605626.31732</v>
      </c>
      <c r="J574" s="186">
        <v>0.27332203665447374</v>
      </c>
      <c r="K574" s="189">
        <v>13908531680.818108</v>
      </c>
      <c r="L574" s="185">
        <v>0</v>
      </c>
      <c r="M574" s="185">
        <v>316363987182.21759</v>
      </c>
      <c r="N574" s="174">
        <v>819548124489.35303</v>
      </c>
      <c r="O574" s="119">
        <v>0.47199302054645298</v>
      </c>
      <c r="P574" s="119">
        <v>0.25865183271605502</v>
      </c>
      <c r="Q574" s="97">
        <v>16.672107936530704</v>
      </c>
      <c r="R574" s="184">
        <v>3749798085572.0298</v>
      </c>
      <c r="S574" s="199">
        <v>3891.1476706225062</v>
      </c>
      <c r="T574" s="191">
        <v>4.4736728685640499E-2</v>
      </c>
      <c r="U574" s="198">
        <v>2.0000000000000001E-4</v>
      </c>
    </row>
    <row r="575" spans="1:21" x14ac:dyDescent="0.2">
      <c r="A575">
        <f t="shared" si="8"/>
        <v>571</v>
      </c>
      <c r="B575" s="119">
        <v>0.35519272352758341</v>
      </c>
      <c r="C575" s="97">
        <v>9598.1644213379986</v>
      </c>
      <c r="D575" s="96">
        <v>1.5995646800639236</v>
      </c>
      <c r="E575" s="98">
        <v>0</v>
      </c>
      <c r="F575" s="119">
        <v>0.41488387146253325</v>
      </c>
      <c r="G575" s="179">
        <v>1</v>
      </c>
      <c r="H575" s="97">
        <v>19941541.903211113</v>
      </c>
      <c r="I575" s="174">
        <v>521571766592.12512</v>
      </c>
      <c r="J575" s="186">
        <v>0.28188709140417667</v>
      </c>
      <c r="K575" s="189">
        <v>5596529790.2735062</v>
      </c>
      <c r="L575" s="185">
        <v>0</v>
      </c>
      <c r="M575" s="185">
        <v>348564237408.94727</v>
      </c>
      <c r="N575" s="174">
        <v>875732533791.34595</v>
      </c>
      <c r="O575" s="119">
        <v>0.48630800128732027</v>
      </c>
      <c r="P575" s="119">
        <v>0.28856289757440612</v>
      </c>
      <c r="Q575" s="97">
        <v>16.79597598046939</v>
      </c>
      <c r="R575" s="184">
        <v>4419082270191.3594</v>
      </c>
      <c r="S575" s="199">
        <v>4585.4564992448695</v>
      </c>
      <c r="T575" s="191">
        <v>4.4963814902494223E-2</v>
      </c>
      <c r="U575" s="198">
        <v>2.0000000000000001E-4</v>
      </c>
    </row>
    <row r="576" spans="1:21" x14ac:dyDescent="0.2">
      <c r="A576">
        <f t="shared" si="8"/>
        <v>572</v>
      </c>
      <c r="B576" s="119">
        <v>0.48076466017649988</v>
      </c>
      <c r="C576" s="97">
        <v>14567.897093549069</v>
      </c>
      <c r="D576" s="96">
        <v>0.29646807624783689</v>
      </c>
      <c r="E576" s="98">
        <v>0.35567403944396847</v>
      </c>
      <c r="F576" s="119">
        <v>0.56919684812993498</v>
      </c>
      <c r="G576" s="179">
        <v>1</v>
      </c>
      <c r="H576" s="97">
        <v>3000161.7784849619</v>
      </c>
      <c r="I576" s="174">
        <v>160992409760.03439</v>
      </c>
      <c r="J576" s="186">
        <v>0.48076466017649988</v>
      </c>
      <c r="K576" s="189">
        <v>3508695975.0256233</v>
      </c>
      <c r="L576" s="185">
        <v>0</v>
      </c>
      <c r="M576" s="185">
        <v>237790296114.7323</v>
      </c>
      <c r="N576" s="174">
        <v>402291401849.79236</v>
      </c>
      <c r="O576" s="119">
        <v>0.66526825288946401</v>
      </c>
      <c r="P576" s="119">
        <v>0.32358029976421709</v>
      </c>
      <c r="Q576" s="97">
        <v>16.42237215940143</v>
      </c>
      <c r="R576" s="184">
        <v>2340961942301.6743</v>
      </c>
      <c r="S576" s="199">
        <v>2431.0944467464133</v>
      </c>
      <c r="T576" s="191">
        <v>4.3901260756766501E-2</v>
      </c>
      <c r="U576" s="198">
        <v>2.0000000000000001E-4</v>
      </c>
    </row>
    <row r="577" spans="1:21" x14ac:dyDescent="0.2">
      <c r="A577">
        <f t="shared" si="8"/>
        <v>573</v>
      </c>
      <c r="B577" s="119">
        <v>0.56471411447842768</v>
      </c>
      <c r="C577" s="97">
        <v>11828.72692268187</v>
      </c>
      <c r="D577" s="96">
        <v>0.69379060050721864</v>
      </c>
      <c r="E577" s="98">
        <v>0.25791923314571674</v>
      </c>
      <c r="F577" s="119">
        <v>0.25706433840637433</v>
      </c>
      <c r="G577" s="179">
        <v>1</v>
      </c>
      <c r="H577" s="97">
        <v>4608618.9403276509</v>
      </c>
      <c r="I577" s="174">
        <v>218855977239.48373</v>
      </c>
      <c r="J577" s="186">
        <v>0.53366277597269063</v>
      </c>
      <c r="K577" s="189">
        <v>4494655460.842886</v>
      </c>
      <c r="L577" s="185">
        <v>0</v>
      </c>
      <c r="M577" s="185">
        <v>116509467377.63525</v>
      </c>
      <c r="N577" s="174">
        <v>339860100077.96191</v>
      </c>
      <c r="O577" s="119">
        <v>0.6179097287553722</v>
      </c>
      <c r="P577" s="119">
        <v>0.46681217008522069</v>
      </c>
      <c r="Q577" s="97">
        <v>15.553246567161626</v>
      </c>
      <c r="R577" s="184">
        <v>2690405297679.1538</v>
      </c>
      <c r="S577" s="199">
        <v>2790.4850807316893</v>
      </c>
      <c r="T577" s="191">
        <v>4.7233324179465429E-2</v>
      </c>
      <c r="U577" s="198">
        <v>2.0000000000000001E-4</v>
      </c>
    </row>
    <row r="578" spans="1:21" x14ac:dyDescent="0.2">
      <c r="A578">
        <f t="shared" si="8"/>
        <v>574</v>
      </c>
      <c r="B578" s="119">
        <v>0.70838390752102642</v>
      </c>
      <c r="C578" s="97">
        <v>10819.634289720028</v>
      </c>
      <c r="D578" s="96">
        <v>0.53829139233103462</v>
      </c>
      <c r="E578" s="98">
        <v>0.50063985873132544</v>
      </c>
      <c r="F578" s="119">
        <v>0</v>
      </c>
      <c r="G578" s="179">
        <v>0</v>
      </c>
      <c r="H578" s="97">
        <v>4631194.614754457</v>
      </c>
      <c r="I578" s="174">
        <v>196837757374.12454</v>
      </c>
      <c r="J578" s="186">
        <v>0.44766695583848182</v>
      </c>
      <c r="K578" s="189">
        <v>20197621220.997272</v>
      </c>
      <c r="L578" s="185">
        <v>69370631158.94989</v>
      </c>
      <c r="M578" s="185">
        <v>0</v>
      </c>
      <c r="N578" s="174">
        <v>286406009754.07172</v>
      </c>
      <c r="O578" s="119">
        <v>0.50143593246603035</v>
      </c>
      <c r="P578" s="119">
        <v>0.38114900003172431</v>
      </c>
      <c r="Q578" s="97">
        <v>14.545868829426775</v>
      </c>
      <c r="R578" s="184">
        <v>1774680386094.1018</v>
      </c>
      <c r="S578" s="199">
        <v>1842.3006096715249</v>
      </c>
      <c r="T578" s="191">
        <v>4.8537016110928262E-2</v>
      </c>
      <c r="U578" s="198">
        <v>2.0000000000000001E-4</v>
      </c>
    </row>
    <row r="579" spans="1:21" x14ac:dyDescent="0.2">
      <c r="A579">
        <f t="shared" si="8"/>
        <v>575</v>
      </c>
      <c r="B579" s="119">
        <v>0.4301959967573723</v>
      </c>
      <c r="C579" s="97">
        <v>11388.834669065436</v>
      </c>
      <c r="D579" s="96">
        <v>0.99633924646988725</v>
      </c>
      <c r="E579" s="98">
        <v>0.7</v>
      </c>
      <c r="F579" s="119">
        <v>0</v>
      </c>
      <c r="G579" s="179">
        <v>0</v>
      </c>
      <c r="H579" s="97">
        <v>7110597.5027525388</v>
      </c>
      <c r="I579" s="174">
        <v>282792555167.52936</v>
      </c>
      <c r="J579" s="186">
        <v>0.4301959967573723</v>
      </c>
      <c r="K579" s="189">
        <v>45413391327.936279</v>
      </c>
      <c r="L579" s="185">
        <v>54288009638.517944</v>
      </c>
      <c r="M579" s="185">
        <v>0</v>
      </c>
      <c r="N579" s="174">
        <v>382493956133.98358</v>
      </c>
      <c r="O579" s="119">
        <v>0.43160585993375994</v>
      </c>
      <c r="P579" s="119">
        <v>0.36507249690603127</v>
      </c>
      <c r="Q579" s="97">
        <v>13.951920472992658</v>
      </c>
      <c r="R579" s="184">
        <v>2125901438139.7336</v>
      </c>
      <c r="S579" s="199">
        <v>2207.8365314127218</v>
      </c>
      <c r="T579" s="191">
        <v>5.2412605958131207E-2</v>
      </c>
      <c r="U579" s="198">
        <v>2.0000000000000001E-4</v>
      </c>
    </row>
    <row r="580" spans="1:21" x14ac:dyDescent="0.2">
      <c r="A580">
        <f t="shared" si="8"/>
        <v>576</v>
      </c>
      <c r="B580" s="119">
        <v>0.4857118037480021</v>
      </c>
      <c r="C580" s="97">
        <v>13297.761686856204</v>
      </c>
      <c r="D580" s="96">
        <v>1.1044002085740932</v>
      </c>
      <c r="E580" s="98">
        <v>0.7</v>
      </c>
      <c r="F580" s="119">
        <v>0.52577226859186321</v>
      </c>
      <c r="G580" s="179">
        <v>1</v>
      </c>
      <c r="H580" s="97">
        <v>9804440.7786444873</v>
      </c>
      <c r="I580" s="174">
        <v>335125336109.37726</v>
      </c>
      <c r="J580" s="186">
        <v>0.48571180374800216</v>
      </c>
      <c r="K580" s="189">
        <v>3938164063.1335912</v>
      </c>
      <c r="L580" s="185">
        <v>0</v>
      </c>
      <c r="M580" s="185">
        <v>297654404163.35028</v>
      </c>
      <c r="N580" s="174">
        <v>636717904335.86108</v>
      </c>
      <c r="O580" s="119">
        <v>0.62963182295334441</v>
      </c>
      <c r="P580" s="119">
        <v>0.48532995209056418</v>
      </c>
      <c r="Q580" s="97">
        <v>16.528124001123619</v>
      </c>
      <c r="R580" s="184">
        <v>5437337213258.0596</v>
      </c>
      <c r="S580" s="199">
        <v>5644.8423433109301</v>
      </c>
      <c r="T580" s="191">
        <v>4.534619914079778E-2</v>
      </c>
      <c r="U580" s="198">
        <v>2.0000000000000001E-4</v>
      </c>
    </row>
    <row r="581" spans="1:21" x14ac:dyDescent="0.2">
      <c r="A581">
        <f t="shared" si="8"/>
        <v>577</v>
      </c>
      <c r="B581" s="119">
        <v>0.32239441391500306</v>
      </c>
      <c r="C581" s="97">
        <v>9370.1942752698342</v>
      </c>
      <c r="D581" s="96">
        <v>0.8510920192729281</v>
      </c>
      <c r="E581" s="98">
        <v>0.20496463248987726</v>
      </c>
      <c r="F581" s="119">
        <v>0</v>
      </c>
      <c r="G581" s="179">
        <v>0</v>
      </c>
      <c r="H581" s="97">
        <v>7248929.7326781759</v>
      </c>
      <c r="I581" s="174">
        <v>257735011398.59134</v>
      </c>
      <c r="J581" s="186">
        <v>0.32239441391500301</v>
      </c>
      <c r="K581" s="189">
        <v>16061626452.917221</v>
      </c>
      <c r="L581" s="185">
        <v>41617787796.89286</v>
      </c>
      <c r="M581" s="185">
        <v>0</v>
      </c>
      <c r="N581" s="174">
        <v>315414425648.40143</v>
      </c>
      <c r="O581" s="119">
        <v>0.36899567273590123</v>
      </c>
      <c r="P581" s="119">
        <v>0.24512038626298574</v>
      </c>
      <c r="Q581" s="97">
        <v>13.996209512924921</v>
      </c>
      <c r="R581" s="184">
        <v>1179885388826.2742</v>
      </c>
      <c r="S581" s="199">
        <v>1224.8911243219666</v>
      </c>
      <c r="T581" s="191">
        <v>5.1683048662714566E-2</v>
      </c>
      <c r="U581" s="198">
        <v>2.0000000000000001E-4</v>
      </c>
    </row>
    <row r="582" spans="1:21" x14ac:dyDescent="0.2">
      <c r="A582">
        <f t="shared" si="8"/>
        <v>578</v>
      </c>
      <c r="B582" s="119">
        <v>0.30067265765082724</v>
      </c>
      <c r="C582" s="97">
        <v>15332.516309661845</v>
      </c>
      <c r="D582" s="96">
        <v>1.198911721618962</v>
      </c>
      <c r="E582" s="98">
        <v>0.53229545331704275</v>
      </c>
      <c r="F582" s="119">
        <v>0</v>
      </c>
      <c r="G582" s="179">
        <v>0</v>
      </c>
      <c r="H582" s="97">
        <v>9003952.6301495135</v>
      </c>
      <c r="I582" s="174">
        <v>321167736415.55396</v>
      </c>
      <c r="J582" s="186">
        <v>0.30067265765082718</v>
      </c>
      <c r="K582" s="189">
        <v>18688102643.22393</v>
      </c>
      <c r="L582" s="185">
        <v>53040838754.080956</v>
      </c>
      <c r="M582" s="185">
        <v>0</v>
      </c>
      <c r="N582" s="174">
        <v>392896677812.85883</v>
      </c>
      <c r="O582" s="119">
        <v>0.35378010482755101</v>
      </c>
      <c r="P582" s="119">
        <v>0.24956996446761504</v>
      </c>
      <c r="Q582" s="97">
        <v>14.240897509445414</v>
      </c>
      <c r="R582" s="184">
        <v>1441956534267.1655</v>
      </c>
      <c r="S582" s="199">
        <v>1497.1965498274599</v>
      </c>
      <c r="T582" s="191">
        <v>5.436726807377542E-2</v>
      </c>
      <c r="U582" s="198">
        <v>2.0000000000000001E-4</v>
      </c>
    </row>
    <row r="583" spans="1:21" x14ac:dyDescent="0.2">
      <c r="A583">
        <f t="shared" ref="A583:A646" si="9">A582+1</f>
        <v>579</v>
      </c>
      <c r="B583" s="119">
        <v>0.54477201330222969</v>
      </c>
      <c r="C583" s="97">
        <v>8067.5258729066354</v>
      </c>
      <c r="D583" s="96">
        <v>1.2777351909090813</v>
      </c>
      <c r="E583" s="98">
        <v>0.16634135576305448</v>
      </c>
      <c r="F583" s="119">
        <v>0.48262154032768378</v>
      </c>
      <c r="G583" s="179">
        <v>1</v>
      </c>
      <c r="H583" s="97">
        <v>15456956.775498642</v>
      </c>
      <c r="I583" s="174">
        <v>399174125006.16687</v>
      </c>
      <c r="J583" s="186">
        <v>0.27666386005753918</v>
      </c>
      <c r="K583" s="189">
        <v>6553473677.2840891</v>
      </c>
      <c r="L583" s="185">
        <v>0</v>
      </c>
      <c r="M583" s="185">
        <v>265602521719.82193</v>
      </c>
      <c r="N583" s="174">
        <v>671330120403.27283</v>
      </c>
      <c r="O583" s="119">
        <v>0.48101382884649141</v>
      </c>
      <c r="P583" s="119">
        <v>0.38750658870527144</v>
      </c>
      <c r="Q583" s="97">
        <v>17.389220552095516</v>
      </c>
      <c r="R583" s="184">
        <v>4797788776562.6299</v>
      </c>
      <c r="S583" s="199">
        <v>4979.8915452648826</v>
      </c>
      <c r="T583" s="191">
        <v>4.3326497269833911E-2</v>
      </c>
      <c r="U583" s="198">
        <v>2.0000000000000001E-4</v>
      </c>
    </row>
    <row r="584" spans="1:21" x14ac:dyDescent="0.2">
      <c r="A584">
        <f t="shared" si="9"/>
        <v>580</v>
      </c>
      <c r="B584" s="119">
        <v>0.5820129753489528</v>
      </c>
      <c r="C584" s="97">
        <v>10473.121225726671</v>
      </c>
      <c r="D584" s="96">
        <v>0.69762364761980522</v>
      </c>
      <c r="E584" s="98">
        <v>0</v>
      </c>
      <c r="F584" s="119">
        <v>0</v>
      </c>
      <c r="G584" s="179">
        <v>0</v>
      </c>
      <c r="H584" s="97">
        <v>4368830.8637520699</v>
      </c>
      <c r="I584" s="174">
        <v>233549792691.28329</v>
      </c>
      <c r="J584" s="186">
        <v>0.54103705317066864</v>
      </c>
      <c r="K584" s="189">
        <v>7694767681.441453</v>
      </c>
      <c r="L584" s="185">
        <v>0</v>
      </c>
      <c r="M584" s="185">
        <v>0</v>
      </c>
      <c r="N584" s="174">
        <v>241244560372.72476</v>
      </c>
      <c r="O584" s="119">
        <v>0.52378006538711863</v>
      </c>
      <c r="P584" s="119">
        <v>0.39498017030820559</v>
      </c>
      <c r="Q584" s="97">
        <v>12.922885806418314</v>
      </c>
      <c r="R584" s="184">
        <v>1372536669532.9431</v>
      </c>
      <c r="S584" s="199">
        <v>1423.726848545132</v>
      </c>
      <c r="T584" s="191">
        <v>5.5951778672942952E-2</v>
      </c>
      <c r="U584" s="198">
        <v>2.0000000000000001E-4</v>
      </c>
    </row>
    <row r="585" spans="1:21" x14ac:dyDescent="0.2">
      <c r="A585">
        <f t="shared" si="9"/>
        <v>581</v>
      </c>
      <c r="B585" s="119">
        <v>0.41184332085574055</v>
      </c>
      <c r="C585" s="97">
        <v>13491.684277534559</v>
      </c>
      <c r="D585" s="96">
        <v>1.518544211088027</v>
      </c>
      <c r="E585" s="98">
        <v>0.14361495192993382</v>
      </c>
      <c r="F585" s="119">
        <v>0</v>
      </c>
      <c r="G585" s="179">
        <v>0</v>
      </c>
      <c r="H585" s="97">
        <v>13494460.08236501</v>
      </c>
      <c r="I585" s="174">
        <v>422121675408.15723</v>
      </c>
      <c r="J585" s="186">
        <v>0.28789698135643615</v>
      </c>
      <c r="K585" s="189">
        <v>16614675527.228691</v>
      </c>
      <c r="L585" s="185">
        <v>46400038919.647095</v>
      </c>
      <c r="M585" s="185">
        <v>0</v>
      </c>
      <c r="N585" s="174">
        <v>485136389855.03302</v>
      </c>
      <c r="O585" s="119">
        <v>0.327016464995038</v>
      </c>
      <c r="P585" s="119">
        <v>0.22203680196982473</v>
      </c>
      <c r="Q585" s="97">
        <v>14.003911836646221</v>
      </c>
      <c r="R585" s="184">
        <v>1528123696038.3381</v>
      </c>
      <c r="S585" s="199">
        <v>1585.9481758070954</v>
      </c>
      <c r="T585" s="191">
        <v>5.367418877507274E-2</v>
      </c>
      <c r="U585" s="198">
        <v>2.0000000000000001E-4</v>
      </c>
    </row>
    <row r="586" spans="1:21" x14ac:dyDescent="0.2">
      <c r="A586">
        <f t="shared" si="9"/>
        <v>582</v>
      </c>
      <c r="B586" s="119">
        <v>0.45793074738804446</v>
      </c>
      <c r="C586" s="97">
        <v>8788.7090008336836</v>
      </c>
      <c r="D586" s="96">
        <v>0.67614689068076528</v>
      </c>
      <c r="E586" s="98">
        <v>0.32247826802123369</v>
      </c>
      <c r="F586" s="119">
        <v>0</v>
      </c>
      <c r="G586" s="179">
        <v>0</v>
      </c>
      <c r="H586" s="97">
        <v>8234354.5711547891</v>
      </c>
      <c r="I586" s="174">
        <v>285332286280.30463</v>
      </c>
      <c r="J586" s="186">
        <v>0.3928438619639506</v>
      </c>
      <c r="K586" s="189">
        <v>21142017502.724072</v>
      </c>
      <c r="L586" s="185">
        <v>46371393797.010269</v>
      </c>
      <c r="M586" s="185">
        <v>0</v>
      </c>
      <c r="N586" s="174">
        <v>352845697580.03894</v>
      </c>
      <c r="O586" s="119">
        <v>0.42281414608754031</v>
      </c>
      <c r="P586" s="119">
        <v>0.27555692827533618</v>
      </c>
      <c r="Q586" s="97">
        <v>14.069404227307079</v>
      </c>
      <c r="R586" s="184">
        <v>1513063301440.1147</v>
      </c>
      <c r="S586" s="199">
        <v>1570.3729475191785</v>
      </c>
      <c r="T586" s="191">
        <v>5.0979087542828296E-2</v>
      </c>
      <c r="U586" s="198">
        <v>2.0000000000000001E-4</v>
      </c>
    </row>
    <row r="587" spans="1:21" x14ac:dyDescent="0.2">
      <c r="A587">
        <f t="shared" si="9"/>
        <v>583</v>
      </c>
      <c r="B587" s="119">
        <v>0.6149574528843067</v>
      </c>
      <c r="C587" s="97">
        <v>11344.548485651438</v>
      </c>
      <c r="D587" s="96">
        <v>0.64926676394812488</v>
      </c>
      <c r="E587" s="98">
        <v>0.63276409156872371</v>
      </c>
      <c r="F587" s="119">
        <v>0</v>
      </c>
      <c r="G587" s="179">
        <v>0</v>
      </c>
      <c r="H587" s="97">
        <v>5485602.4223779766</v>
      </c>
      <c r="I587" s="174">
        <v>294811917512.55731</v>
      </c>
      <c r="J587" s="186">
        <v>0.53832870477421135</v>
      </c>
      <c r="K587" s="189">
        <v>34976022439.505852</v>
      </c>
      <c r="L587" s="185">
        <v>37546297370.101608</v>
      </c>
      <c r="M587" s="185">
        <v>0</v>
      </c>
      <c r="N587" s="174">
        <v>367334237322.16479</v>
      </c>
      <c r="O587" s="119">
        <v>0.5138174894301617</v>
      </c>
      <c r="P587" s="119">
        <v>0.42350435313128415</v>
      </c>
      <c r="Q587" s="97">
        <v>13.720895310311247</v>
      </c>
      <c r="R587" s="184">
        <v>2353735370104.9248</v>
      </c>
      <c r="S587" s="199">
        <v>2442.1981720161912</v>
      </c>
      <c r="T587" s="191">
        <v>5.3076414267233092E-2</v>
      </c>
      <c r="U587" s="198">
        <v>2.0000000000000001E-4</v>
      </c>
    </row>
    <row r="588" spans="1:21" x14ac:dyDescent="0.2">
      <c r="A588">
        <f t="shared" si="9"/>
        <v>584</v>
      </c>
      <c r="B588" s="119">
        <v>0.48450830174961707</v>
      </c>
      <c r="C588" s="97">
        <v>8720.824083090356</v>
      </c>
      <c r="D588" s="96">
        <v>0.34754401415742675</v>
      </c>
      <c r="E588" s="98">
        <v>0</v>
      </c>
      <c r="F588" s="119">
        <v>0.51703412585360975</v>
      </c>
      <c r="G588" s="179">
        <v>1</v>
      </c>
      <c r="H588" s="97">
        <v>3322974.2517025634</v>
      </c>
      <c r="I588" s="174">
        <v>157314057123.28693</v>
      </c>
      <c r="J588" s="186">
        <v>0.48450830174961701</v>
      </c>
      <c r="K588" s="189">
        <v>2823368901.0448899</v>
      </c>
      <c r="L588" s="185">
        <v>0</v>
      </c>
      <c r="M588" s="185">
        <v>175732455690.61539</v>
      </c>
      <c r="N588" s="174">
        <v>335869881714.9472</v>
      </c>
      <c r="O588" s="119">
        <v>0.645505724132304</v>
      </c>
      <c r="P588" s="119">
        <v>0.40972513491700152</v>
      </c>
      <c r="Q588" s="97">
        <v>16.568764475878993</v>
      </c>
      <c r="R588" s="184">
        <v>2514782538014.166</v>
      </c>
      <c r="S588" s="199">
        <v>2606.5632259986196</v>
      </c>
      <c r="T588" s="191">
        <v>4.3412071373938176E-2</v>
      </c>
      <c r="U588" s="198">
        <v>2.0000000000000001E-4</v>
      </c>
    </row>
    <row r="589" spans="1:21" x14ac:dyDescent="0.2">
      <c r="A589">
        <f t="shared" si="9"/>
        <v>585</v>
      </c>
      <c r="B589" s="119">
        <v>0.51976822600718264</v>
      </c>
      <c r="C589" s="97">
        <v>12969.42777488206</v>
      </c>
      <c r="D589" s="96">
        <v>0.9285027493161867</v>
      </c>
      <c r="E589" s="98">
        <v>0.40292263265640355</v>
      </c>
      <c r="F589" s="119">
        <v>0.73529473291146841</v>
      </c>
      <c r="G589" s="179">
        <v>1</v>
      </c>
      <c r="H589" s="97">
        <v>6122382.9493048331</v>
      </c>
      <c r="I589" s="174">
        <v>241031174624.13065</v>
      </c>
      <c r="J589" s="186">
        <v>0.4256654617624942</v>
      </c>
      <c r="K589" s="189">
        <v>4218432765.8980932</v>
      </c>
      <c r="L589" s="185">
        <v>0</v>
      </c>
      <c r="M589" s="185">
        <v>309621142795.07898</v>
      </c>
      <c r="N589" s="174">
        <v>554870750185.10767</v>
      </c>
      <c r="O589" s="119">
        <v>0.6313101931661379</v>
      </c>
      <c r="P589" s="119">
        <v>0.38203036984024702</v>
      </c>
      <c r="Q589" s="97">
        <v>16.737586543867113</v>
      </c>
      <c r="R589" s="184">
        <v>3807917920156.2344</v>
      </c>
      <c r="S589" s="199">
        <v>3947.3785891193393</v>
      </c>
      <c r="T589" s="191">
        <v>4.4628534631298726E-2</v>
      </c>
      <c r="U589" s="198">
        <v>2.0000000000000001E-4</v>
      </c>
    </row>
    <row r="590" spans="1:21" x14ac:dyDescent="0.2">
      <c r="A590">
        <f t="shared" si="9"/>
        <v>586</v>
      </c>
      <c r="B590" s="119">
        <v>0.47260595718757104</v>
      </c>
      <c r="C590" s="97">
        <v>12932.642718342253</v>
      </c>
      <c r="D590" s="96">
        <v>0.49340613906461167</v>
      </c>
      <c r="E590" s="98">
        <v>0.59144995076105789</v>
      </c>
      <c r="F590" s="119">
        <v>0.38379149068095175</v>
      </c>
      <c r="G590" s="179">
        <v>1</v>
      </c>
      <c r="H590" s="97">
        <v>9251652.7321959622</v>
      </c>
      <c r="I590" s="174">
        <v>379771855471.89948</v>
      </c>
      <c r="J590" s="186">
        <v>0.47260595718757104</v>
      </c>
      <c r="K590" s="189">
        <v>867308927.21484387</v>
      </c>
      <c r="L590" s="185">
        <v>0</v>
      </c>
      <c r="M590" s="185">
        <v>274777511401.22995</v>
      </c>
      <c r="N590" s="174">
        <v>655416675800.34424</v>
      </c>
      <c r="O590" s="119">
        <v>0.60923755090848297</v>
      </c>
      <c r="P590" s="119">
        <v>0.44080368301841633</v>
      </c>
      <c r="Q590" s="97">
        <v>16.180690925595862</v>
      </c>
      <c r="R590" s="184">
        <v>5081041072849.7979</v>
      </c>
      <c r="S590" s="199">
        <v>5270.827341731615</v>
      </c>
      <c r="T590" s="191">
        <v>4.4837045821631859E-2</v>
      </c>
      <c r="U590" s="198">
        <v>2.0000000000000001E-4</v>
      </c>
    </row>
    <row r="591" spans="1:21" x14ac:dyDescent="0.2">
      <c r="A591">
        <f t="shared" si="9"/>
        <v>587</v>
      </c>
      <c r="B591" s="119">
        <v>0.60544386186355237</v>
      </c>
      <c r="C591" s="97">
        <v>9061.529463954641</v>
      </c>
      <c r="D591" s="96">
        <v>0.90915092250644525</v>
      </c>
      <c r="E591" s="98">
        <v>0.42931848776291565</v>
      </c>
      <c r="F591" s="119">
        <v>0</v>
      </c>
      <c r="G591" s="179">
        <v>0</v>
      </c>
      <c r="H591" s="97">
        <v>7556966.7127203792</v>
      </c>
      <c r="I591" s="174">
        <v>284990006590.50775</v>
      </c>
      <c r="J591" s="186">
        <v>0.43843629418861407</v>
      </c>
      <c r="K591" s="189">
        <v>14929448022.45085</v>
      </c>
      <c r="L591" s="185">
        <v>25921742714.265388</v>
      </c>
      <c r="M591" s="185">
        <v>0</v>
      </c>
      <c r="N591" s="174">
        <v>325841197327.224</v>
      </c>
      <c r="O591" s="119">
        <v>0.44711153082167693</v>
      </c>
      <c r="P591" s="119">
        <v>0.31007366256715663</v>
      </c>
      <c r="Q591" s="97">
        <v>13.543566874845697</v>
      </c>
      <c r="R591" s="184">
        <v>1511375069340.5991</v>
      </c>
      <c r="S591" s="199">
        <v>1570.2111400682816</v>
      </c>
      <c r="T591" s="191">
        <v>5.2932091500920014E-2</v>
      </c>
      <c r="U591" s="198">
        <v>2.0000000000000001E-4</v>
      </c>
    </row>
    <row r="592" spans="1:21" x14ac:dyDescent="0.2">
      <c r="A592">
        <f t="shared" si="9"/>
        <v>588</v>
      </c>
      <c r="B592" s="119">
        <v>0.54744360299267902</v>
      </c>
      <c r="C592" s="97">
        <v>10238.099773784274</v>
      </c>
      <c r="D592" s="96">
        <v>0.68503463466776626</v>
      </c>
      <c r="E592" s="98">
        <v>0</v>
      </c>
      <c r="F592" s="119">
        <v>0</v>
      </c>
      <c r="G592" s="179">
        <v>0</v>
      </c>
      <c r="H592" s="97">
        <v>7119317.4810205754</v>
      </c>
      <c r="I592" s="174">
        <v>298141449052.76013</v>
      </c>
      <c r="J592" s="186">
        <v>0.46539399134084203</v>
      </c>
      <c r="K592" s="189">
        <v>12194911895.501242</v>
      </c>
      <c r="L592" s="185">
        <v>0</v>
      </c>
      <c r="M592" s="185">
        <v>0</v>
      </c>
      <c r="N592" s="174">
        <v>310336360948.26135</v>
      </c>
      <c r="O592" s="119">
        <v>0.44710596765017491</v>
      </c>
      <c r="P592" s="119">
        <v>0.36398164067702649</v>
      </c>
      <c r="Q592" s="97">
        <v>12.869268523992488</v>
      </c>
      <c r="R592" s="184">
        <v>1633750665765.0369</v>
      </c>
      <c r="S592" s="199">
        <v>1695.2358196572732</v>
      </c>
      <c r="T592" s="191">
        <v>5.3891708899897459E-2</v>
      </c>
      <c r="U592" s="198">
        <v>2.0000000000000001E-4</v>
      </c>
    </row>
    <row r="593" spans="1:21" x14ac:dyDescent="0.2">
      <c r="A593">
        <f t="shared" si="9"/>
        <v>589</v>
      </c>
      <c r="B593" s="119">
        <v>0.58930246829081367</v>
      </c>
      <c r="C593" s="97">
        <v>6465.755414393132</v>
      </c>
      <c r="D593" s="96">
        <v>1.3569660807182604</v>
      </c>
      <c r="E593" s="98">
        <v>0.47560590827246613</v>
      </c>
      <c r="F593" s="119">
        <v>0.57396994796690604</v>
      </c>
      <c r="G593" s="179">
        <v>1</v>
      </c>
      <c r="H593" s="97">
        <v>22272328.174295001</v>
      </c>
      <c r="I593" s="174">
        <v>571457113814.12781</v>
      </c>
      <c r="J593" s="186">
        <v>0.25669227383534887</v>
      </c>
      <c r="K593" s="189">
        <v>9638135722.7191372</v>
      </c>
      <c r="L593" s="185">
        <v>0</v>
      </c>
      <c r="M593" s="185">
        <v>480538196101.75354</v>
      </c>
      <c r="N593" s="174">
        <v>1061633445638.6005</v>
      </c>
      <c r="O593" s="119">
        <v>0.50028490060074826</v>
      </c>
      <c r="P593" s="119">
        <v>0.3093712276277521</v>
      </c>
      <c r="Q593" s="97">
        <v>17.579935703334538</v>
      </c>
      <c r="R593" s="184">
        <v>6138806801683.9717</v>
      </c>
      <c r="S593" s="199">
        <v>6359.393468308007</v>
      </c>
      <c r="T593" s="191">
        <v>4.2766899970094925E-2</v>
      </c>
      <c r="U593" s="198">
        <v>2.0000000000000001E-4</v>
      </c>
    </row>
    <row r="594" spans="1:21" x14ac:dyDescent="0.2">
      <c r="A594">
        <f t="shared" si="9"/>
        <v>590</v>
      </c>
      <c r="B594" s="119">
        <v>0.64903807665629132</v>
      </c>
      <c r="C594" s="97">
        <v>11571.544381794174</v>
      </c>
      <c r="D594" s="96">
        <v>0.76809945065774343</v>
      </c>
      <c r="E594" s="98">
        <v>0</v>
      </c>
      <c r="F594" s="119">
        <v>0</v>
      </c>
      <c r="G594" s="179">
        <v>0</v>
      </c>
      <c r="H594" s="97">
        <v>7426028.065425789</v>
      </c>
      <c r="I594" s="174">
        <v>262685446460.03656</v>
      </c>
      <c r="J594" s="186">
        <v>0.38751700337402861</v>
      </c>
      <c r="K594" s="189">
        <v>8647018563.476469</v>
      </c>
      <c r="L594" s="185">
        <v>0</v>
      </c>
      <c r="M594" s="185">
        <v>0</v>
      </c>
      <c r="N594" s="174">
        <v>271332465023.51303</v>
      </c>
      <c r="O594" s="119">
        <v>0.37516733220015114</v>
      </c>
      <c r="P594" s="119">
        <v>0.28269332070896219</v>
      </c>
      <c r="Q594" s="97">
        <v>12.895316039979683</v>
      </c>
      <c r="R594" s="184">
        <v>1069801989380.3389</v>
      </c>
      <c r="S594" s="199">
        <v>1109.8744411731009</v>
      </c>
      <c r="T594" s="191">
        <v>5.5177823911688295E-2</v>
      </c>
      <c r="U594" s="198">
        <v>2.0000000000000001E-4</v>
      </c>
    </row>
    <row r="595" spans="1:21" x14ac:dyDescent="0.2">
      <c r="A595">
        <f t="shared" si="9"/>
        <v>591</v>
      </c>
      <c r="B595" s="119">
        <v>0.70584583210203822</v>
      </c>
      <c r="C595" s="97">
        <v>5726.7434598593281</v>
      </c>
      <c r="D595" s="96">
        <v>0.7979299689823347</v>
      </c>
      <c r="E595" s="98">
        <v>0</v>
      </c>
      <c r="F595" s="119">
        <v>0.4230945010479954</v>
      </c>
      <c r="G595" s="179">
        <v>1</v>
      </c>
      <c r="H595" s="97">
        <v>8981666.2355681825</v>
      </c>
      <c r="I595" s="174">
        <v>328454497335.91748</v>
      </c>
      <c r="J595" s="186">
        <v>0.48717399416009888</v>
      </c>
      <c r="K595" s="189">
        <v>6373273885.509038</v>
      </c>
      <c r="L595" s="185">
        <v>0</v>
      </c>
      <c r="M595" s="185">
        <v>234807638610.83005</v>
      </c>
      <c r="N595" s="174">
        <v>569635409832.25659</v>
      </c>
      <c r="O595" s="119">
        <v>0.6106723603402513</v>
      </c>
      <c r="P595" s="119">
        <v>0.44807693445787183</v>
      </c>
      <c r="Q595" s="97">
        <v>15.976678182973723</v>
      </c>
      <c r="R595" s="184">
        <v>4461712064962.9512</v>
      </c>
      <c r="S595" s="199">
        <v>4632.8560064125759</v>
      </c>
      <c r="T595" s="191">
        <v>4.5886696475520877E-2</v>
      </c>
      <c r="U595" s="198">
        <v>2.0000000000000001E-4</v>
      </c>
    </row>
    <row r="596" spans="1:21" x14ac:dyDescent="0.2">
      <c r="A596">
        <f t="shared" si="9"/>
        <v>592</v>
      </c>
      <c r="B596" s="119">
        <v>0.55089849572810889</v>
      </c>
      <c r="C596" s="97">
        <v>8131.0220046072727</v>
      </c>
      <c r="D596" s="96">
        <v>1.2306861834578342</v>
      </c>
      <c r="E596" s="98">
        <v>0</v>
      </c>
      <c r="F596" s="119">
        <v>0</v>
      </c>
      <c r="G596" s="179">
        <v>0</v>
      </c>
      <c r="H596" s="97">
        <v>15188833.526210207</v>
      </c>
      <c r="I596" s="174">
        <v>457441642274.62219</v>
      </c>
      <c r="J596" s="186">
        <v>0.44153687880169967</v>
      </c>
      <c r="K596" s="189">
        <v>12823531101.371365</v>
      </c>
      <c r="L596" s="185">
        <v>0</v>
      </c>
      <c r="M596" s="185">
        <v>0</v>
      </c>
      <c r="N596" s="174">
        <v>470265173375.99353</v>
      </c>
      <c r="O596" s="119">
        <v>0.42949673162884278</v>
      </c>
      <c r="P596" s="119">
        <v>0.3132835207093817</v>
      </c>
      <c r="Q596" s="97">
        <v>12.910647781668393</v>
      </c>
      <c r="R596" s="184">
        <v>2068735148046.9536</v>
      </c>
      <c r="S596" s="199">
        <v>2149.002961295872</v>
      </c>
      <c r="T596" s="191">
        <v>5.7123939458255224E-2</v>
      </c>
      <c r="U596" s="198">
        <v>2.0000000000000001E-4</v>
      </c>
    </row>
    <row r="597" spans="1:21" x14ac:dyDescent="0.2">
      <c r="A597">
        <f t="shared" si="9"/>
        <v>593</v>
      </c>
      <c r="B597" s="119">
        <v>0.53447579921362887</v>
      </c>
      <c r="C597" s="97">
        <v>13333.229711791993</v>
      </c>
      <c r="D597" s="96">
        <v>0.30953145918730524</v>
      </c>
      <c r="E597" s="98">
        <v>0.7</v>
      </c>
      <c r="F597" s="119">
        <v>0</v>
      </c>
      <c r="G597" s="179">
        <v>0</v>
      </c>
      <c r="H597" s="97">
        <v>1867555.7226721677</v>
      </c>
      <c r="I597" s="174">
        <v>100857588543.7968</v>
      </c>
      <c r="J597" s="186">
        <v>0.5292020261313346</v>
      </c>
      <c r="K597" s="189">
        <v>14431280906.210606</v>
      </c>
      <c r="L597" s="185">
        <v>37822732901.705429</v>
      </c>
      <c r="M597" s="185">
        <v>0</v>
      </c>
      <c r="N597" s="174">
        <v>153111602351.71283</v>
      </c>
      <c r="O597" s="119">
        <v>0.54621743385161903</v>
      </c>
      <c r="P597" s="119">
        <v>0.3743863032451214</v>
      </c>
      <c r="Q597" s="97">
        <v>13.782977450258359</v>
      </c>
      <c r="R597" s="184">
        <v>913722243098.44604</v>
      </c>
      <c r="S597" s="199">
        <v>948.21161449424494</v>
      </c>
      <c r="T597" s="191">
        <v>5.0229712232049112E-2</v>
      </c>
      <c r="U597" s="198">
        <v>2.0000000000000001E-4</v>
      </c>
    </row>
    <row r="598" spans="1:21" x14ac:dyDescent="0.2">
      <c r="A598">
        <f t="shared" si="9"/>
        <v>594</v>
      </c>
      <c r="B598" s="119">
        <v>0.41209351095538471</v>
      </c>
      <c r="C598" s="97">
        <v>13376.955371318474</v>
      </c>
      <c r="D598" s="96">
        <v>1.3648393836301342</v>
      </c>
      <c r="E598" s="98">
        <v>0.31340608273995008</v>
      </c>
      <c r="F598" s="119">
        <v>0.56200358247263249</v>
      </c>
      <c r="G598" s="179">
        <v>1</v>
      </c>
      <c r="H598" s="97">
        <v>5990334.6578214448</v>
      </c>
      <c r="I598" s="174">
        <v>204046515172.57452</v>
      </c>
      <c r="J598" s="186">
        <v>0.3028460547172338</v>
      </c>
      <c r="K598" s="189">
        <v>5778880056.7397013</v>
      </c>
      <c r="L598" s="185">
        <v>0</v>
      </c>
      <c r="M598" s="185">
        <v>197792084372.29892</v>
      </c>
      <c r="N598" s="174">
        <v>407617479601.6131</v>
      </c>
      <c r="O598" s="119">
        <v>0.53979125186608601</v>
      </c>
      <c r="P598" s="119">
        <v>0.34612307105979606</v>
      </c>
      <c r="Q598" s="97">
        <v>17.123362724296989</v>
      </c>
      <c r="R598" s="184">
        <v>2567495586587.4751</v>
      </c>
      <c r="S598" s="199">
        <v>2666.7108884565064</v>
      </c>
      <c r="T598" s="191">
        <v>4.4076797554539721E-2</v>
      </c>
      <c r="U598" s="198">
        <v>2.0000000000000001E-4</v>
      </c>
    </row>
    <row r="599" spans="1:21" x14ac:dyDescent="0.2">
      <c r="A599">
        <f t="shared" si="9"/>
        <v>595</v>
      </c>
      <c r="B599" s="119">
        <v>0.41854406997099369</v>
      </c>
      <c r="C599" s="97">
        <v>4000</v>
      </c>
      <c r="D599" s="96">
        <v>0.97501134317041704</v>
      </c>
      <c r="E599" s="98">
        <v>0</v>
      </c>
      <c r="F599" s="119">
        <v>0.27204189253243249</v>
      </c>
      <c r="G599" s="179">
        <v>1</v>
      </c>
      <c r="H599" s="97">
        <v>13989779.318677213</v>
      </c>
      <c r="I599" s="174">
        <v>444625973231.54352</v>
      </c>
      <c r="J599" s="186">
        <v>0.36242026249055215</v>
      </c>
      <c r="K599" s="189">
        <v>11603779026.093246</v>
      </c>
      <c r="L599" s="185">
        <v>0</v>
      </c>
      <c r="M599" s="185">
        <v>182241178556.59995</v>
      </c>
      <c r="N599" s="174">
        <v>638470930814.23669</v>
      </c>
      <c r="O599" s="119">
        <v>0.48073356195330968</v>
      </c>
      <c r="P599" s="119">
        <v>0.36669514085481103</v>
      </c>
      <c r="Q599" s="97">
        <v>15.870342214293053</v>
      </c>
      <c r="R599" s="184">
        <v>4054113655896.8184</v>
      </c>
      <c r="S599" s="199">
        <v>4206.3018358930485</v>
      </c>
      <c r="T599" s="191">
        <v>4.6108720345754264E-2</v>
      </c>
      <c r="U599" s="198">
        <v>2.0000000000000001E-4</v>
      </c>
    </row>
    <row r="600" spans="1:21" x14ac:dyDescent="0.2">
      <c r="A600">
        <f t="shared" si="9"/>
        <v>596</v>
      </c>
      <c r="B600" s="119">
        <v>0.51133231226247311</v>
      </c>
      <c r="C600" s="97">
        <v>9539.2286445600712</v>
      </c>
      <c r="D600" s="96">
        <v>0.71821064325578254</v>
      </c>
      <c r="E600" s="98">
        <v>0</v>
      </c>
      <c r="F600" s="119">
        <v>0.39544145897357452</v>
      </c>
      <c r="G600" s="179">
        <v>1</v>
      </c>
      <c r="H600" s="97">
        <v>5753824.0224198848</v>
      </c>
      <c r="I600" s="174">
        <v>261517077146.17627</v>
      </c>
      <c r="J600" s="186">
        <v>0.51133231226247311</v>
      </c>
      <c r="K600" s="189">
        <v>5657845682.9804688</v>
      </c>
      <c r="L600" s="185">
        <v>0</v>
      </c>
      <c r="M600" s="185">
        <v>166499796836.76785</v>
      </c>
      <c r="N600" s="174">
        <v>433674719665.92456</v>
      </c>
      <c r="O600" s="119">
        <v>0.61548888399192803</v>
      </c>
      <c r="P600" s="119">
        <v>0.43916548701866315</v>
      </c>
      <c r="Q600" s="97">
        <v>16.017815213873146</v>
      </c>
      <c r="R600" s="184">
        <v>3317806948802.2627</v>
      </c>
      <c r="S600" s="199">
        <v>3440.021714801378</v>
      </c>
      <c r="T600" s="191">
        <v>4.5858659414547309E-2</v>
      </c>
      <c r="U600" s="198">
        <v>2.0000000000000001E-4</v>
      </c>
    </row>
    <row r="601" spans="1:21" x14ac:dyDescent="0.2">
      <c r="A601">
        <f t="shared" si="9"/>
        <v>597</v>
      </c>
      <c r="B601" s="119">
        <v>0.3178246713165897</v>
      </c>
      <c r="C601" s="97">
        <v>7158.7742883972915</v>
      </c>
      <c r="D601" s="96">
        <v>0.62887168635948176</v>
      </c>
      <c r="E601" s="98">
        <v>0</v>
      </c>
      <c r="F601" s="119">
        <v>0.33552723303125598</v>
      </c>
      <c r="G601" s="179">
        <v>1</v>
      </c>
      <c r="H601" s="97">
        <v>5725246.9910097113</v>
      </c>
      <c r="I601" s="174">
        <v>226907924116.15982</v>
      </c>
      <c r="J601" s="186">
        <v>0.31782467131658976</v>
      </c>
      <c r="K601" s="189">
        <v>6671263515.872489</v>
      </c>
      <c r="L601" s="185">
        <v>0</v>
      </c>
      <c r="M601" s="185">
        <v>209702549271.85278</v>
      </c>
      <c r="N601" s="174">
        <v>443281736903.88507</v>
      </c>
      <c r="O601" s="119">
        <v>0.54114337643204646</v>
      </c>
      <c r="P601" s="119">
        <v>0.35027062169666356</v>
      </c>
      <c r="Q601" s="97">
        <v>17.10126796067205</v>
      </c>
      <c r="R601" s="184">
        <v>2876856305170.8291</v>
      </c>
      <c r="S601" s="199">
        <v>2984.9022863168479</v>
      </c>
      <c r="T601" s="191">
        <v>4.3156350296402211E-2</v>
      </c>
      <c r="U601" s="198">
        <v>2.0000000000000001E-4</v>
      </c>
    </row>
    <row r="602" spans="1:21" x14ac:dyDescent="0.2">
      <c r="A602">
        <f t="shared" si="9"/>
        <v>598</v>
      </c>
      <c r="B602" s="119">
        <v>0.33699396120203018</v>
      </c>
      <c r="C602" s="97">
        <v>9358.8775655534137</v>
      </c>
      <c r="D602" s="96">
        <v>0.86455601950483363</v>
      </c>
      <c r="E602" s="98">
        <v>0.43666140183889324</v>
      </c>
      <c r="F602" s="119">
        <v>0</v>
      </c>
      <c r="G602" s="179">
        <v>0</v>
      </c>
      <c r="H602" s="97">
        <v>8365282.3081980506</v>
      </c>
      <c r="I602" s="174">
        <v>369601486692.35663</v>
      </c>
      <c r="J602" s="186">
        <v>0.33699396120203018</v>
      </c>
      <c r="K602" s="189">
        <v>44235264144.20784</v>
      </c>
      <c r="L602" s="185">
        <v>50730491101.896606</v>
      </c>
      <c r="M602" s="185">
        <v>0</v>
      </c>
      <c r="N602" s="174">
        <v>464567241938.46106</v>
      </c>
      <c r="O602" s="119">
        <v>0.3554660058661841</v>
      </c>
      <c r="P602" s="119">
        <v>0.26763964557238878</v>
      </c>
      <c r="Q602" s="97">
        <v>13.716160959540346</v>
      </c>
      <c r="R602" s="184">
        <v>1858073824190.7869</v>
      </c>
      <c r="S602" s="199">
        <v>1926.6695130000735</v>
      </c>
      <c r="T602" s="191">
        <v>5.2361302329268569E-2</v>
      </c>
      <c r="U602" s="198">
        <v>2.0000000000000001E-4</v>
      </c>
    </row>
    <row r="603" spans="1:21" x14ac:dyDescent="0.2">
      <c r="A603">
        <f t="shared" si="9"/>
        <v>599</v>
      </c>
      <c r="B603" s="119">
        <v>0.46671153807488935</v>
      </c>
      <c r="C603" s="97">
        <v>6963.2715978768247</v>
      </c>
      <c r="D603" s="96">
        <v>1.3219693425212151</v>
      </c>
      <c r="E603" s="98">
        <v>0</v>
      </c>
      <c r="F603" s="119">
        <v>0.59207542385407275</v>
      </c>
      <c r="G603" s="179">
        <v>1</v>
      </c>
      <c r="H603" s="97">
        <v>14586749.715727499</v>
      </c>
      <c r="I603" s="174">
        <v>407200422244.50409</v>
      </c>
      <c r="J603" s="186">
        <v>0.29988058508365822</v>
      </c>
      <c r="K603" s="189">
        <v>11247319002.333046</v>
      </c>
      <c r="L603" s="185">
        <v>0</v>
      </c>
      <c r="M603" s="185">
        <v>337627692670.83771</v>
      </c>
      <c r="N603" s="174">
        <v>756075433917.6748</v>
      </c>
      <c r="O603" s="119">
        <v>0.51874936998465004</v>
      </c>
      <c r="P603" s="119">
        <v>0.32126650370008053</v>
      </c>
      <c r="Q603" s="97">
        <v>16.988771664258902</v>
      </c>
      <c r="R603" s="184">
        <v>4401095259450.5537</v>
      </c>
      <c r="S603" s="199">
        <v>4561.4747361200025</v>
      </c>
      <c r="T603" s="191">
        <v>4.4014144883847243E-2</v>
      </c>
      <c r="U603" s="198">
        <v>2.0000000000000001E-4</v>
      </c>
    </row>
    <row r="604" spans="1:21" x14ac:dyDescent="0.2">
      <c r="A604">
        <f t="shared" si="9"/>
        <v>600</v>
      </c>
      <c r="B604" s="119">
        <v>0.41675686499938663</v>
      </c>
      <c r="C604" s="97">
        <v>11354.629802279183</v>
      </c>
      <c r="D604" s="96">
        <v>1.0652423662213799</v>
      </c>
      <c r="E604" s="98">
        <v>0</v>
      </c>
      <c r="F604" s="119">
        <v>0</v>
      </c>
      <c r="G604" s="179">
        <v>0</v>
      </c>
      <c r="H604" s="97">
        <v>8153867.4996403744</v>
      </c>
      <c r="I604" s="174">
        <v>319994098837.22815</v>
      </c>
      <c r="J604" s="186">
        <v>0.41675686499938669</v>
      </c>
      <c r="K604" s="189">
        <v>7253204055.7959576</v>
      </c>
      <c r="L604" s="185">
        <v>0</v>
      </c>
      <c r="M604" s="185">
        <v>0</v>
      </c>
      <c r="N604" s="174">
        <v>327247302893.02411</v>
      </c>
      <c r="O604" s="119">
        <v>0.40751974506968475</v>
      </c>
      <c r="P604" s="119">
        <v>0.30797871678581185</v>
      </c>
      <c r="Q604" s="97">
        <v>12.903429619360912</v>
      </c>
      <c r="R604" s="184">
        <v>1419779550315.5059</v>
      </c>
      <c r="S604" s="199">
        <v>1473.2371138534879</v>
      </c>
      <c r="T604" s="191">
        <v>5.700052686916332E-2</v>
      </c>
      <c r="U604" s="198">
        <v>2.0000000000000001E-4</v>
      </c>
    </row>
    <row r="605" spans="1:21" x14ac:dyDescent="0.2">
      <c r="A605">
        <f t="shared" si="9"/>
        <v>601</v>
      </c>
      <c r="B605" s="119">
        <v>0.38888788904990546</v>
      </c>
      <c r="C605" s="97">
        <v>10245.766923815814</v>
      </c>
      <c r="D605" s="96">
        <v>1.0782523697904058</v>
      </c>
      <c r="E605" s="98">
        <v>0.49392706152576693</v>
      </c>
      <c r="F605" s="119">
        <v>0</v>
      </c>
      <c r="G605" s="179">
        <v>0</v>
      </c>
      <c r="H605" s="97">
        <v>11591566.734934295</v>
      </c>
      <c r="I605" s="174">
        <v>407226946134.53015</v>
      </c>
      <c r="J605" s="186">
        <v>0.38888788904990546</v>
      </c>
      <c r="K605" s="189">
        <v>31464692854.592506</v>
      </c>
      <c r="L605" s="185">
        <v>38456670913.620834</v>
      </c>
      <c r="M605" s="185">
        <v>0</v>
      </c>
      <c r="N605" s="174">
        <v>477148309902.74353</v>
      </c>
      <c r="O605" s="119">
        <v>0.39637773047114838</v>
      </c>
      <c r="P605" s="119">
        <v>0.31340011854758731</v>
      </c>
      <c r="Q605" s="97">
        <v>13.654700266352696</v>
      </c>
      <c r="R605" s="184">
        <v>2191586689707.8528</v>
      </c>
      <c r="S605" s="199">
        <v>2274.0777298618473</v>
      </c>
      <c r="T605" s="191">
        <v>5.3239509334619885E-2</v>
      </c>
      <c r="U605" s="198">
        <v>2.0000000000000001E-4</v>
      </c>
    </row>
    <row r="606" spans="1:21" x14ac:dyDescent="0.2">
      <c r="A606">
        <f t="shared" si="9"/>
        <v>602</v>
      </c>
      <c r="B606" s="119">
        <v>0.34731768621386849</v>
      </c>
      <c r="C606" s="97">
        <v>10385.088860226111</v>
      </c>
      <c r="D606" s="96">
        <v>0.81569326254520347</v>
      </c>
      <c r="E606" s="98">
        <v>0.18105143958965231</v>
      </c>
      <c r="F606" s="119">
        <v>0</v>
      </c>
      <c r="G606" s="179">
        <v>0</v>
      </c>
      <c r="H606" s="97">
        <v>6679630.866222105</v>
      </c>
      <c r="I606" s="174">
        <v>270004418690.28931</v>
      </c>
      <c r="J606" s="186">
        <v>0.34731768621386849</v>
      </c>
      <c r="K606" s="189">
        <v>26900660578.200287</v>
      </c>
      <c r="L606" s="185">
        <v>67211866182.517616</v>
      </c>
      <c r="M606" s="185">
        <v>0</v>
      </c>
      <c r="N606" s="174">
        <v>364116945451.0072</v>
      </c>
      <c r="O606" s="119">
        <v>0.4052181716791281</v>
      </c>
      <c r="P606" s="119">
        <v>0.31774662367438244</v>
      </c>
      <c r="Q606" s="97">
        <v>14.835018104570937</v>
      </c>
      <c r="R606" s="184">
        <v>1867296134002.9944</v>
      </c>
      <c r="S606" s="199">
        <v>1938.0258384139427</v>
      </c>
      <c r="T606" s="191">
        <v>4.8854249349080919E-2</v>
      </c>
      <c r="U606" s="198">
        <v>2.0000000000000001E-4</v>
      </c>
    </row>
    <row r="607" spans="1:21" x14ac:dyDescent="0.2">
      <c r="A607">
        <f t="shared" si="9"/>
        <v>603</v>
      </c>
      <c r="B607" s="119">
        <v>0.46557760037954926</v>
      </c>
      <c r="C607" s="97">
        <v>8729.174276708567</v>
      </c>
      <c r="D607" s="96">
        <v>0.70129777511039515</v>
      </c>
      <c r="E607" s="98">
        <v>0</v>
      </c>
      <c r="F607" s="119">
        <v>0</v>
      </c>
      <c r="G607" s="179">
        <v>0</v>
      </c>
      <c r="H607" s="97">
        <v>9245350.817977149</v>
      </c>
      <c r="I607" s="174">
        <v>382194270144.74335</v>
      </c>
      <c r="J607" s="186">
        <v>0.46557760037954932</v>
      </c>
      <c r="K607" s="189">
        <v>16036171264.555721</v>
      </c>
      <c r="L607" s="185">
        <v>0</v>
      </c>
      <c r="M607" s="185">
        <v>0</v>
      </c>
      <c r="N607" s="174">
        <v>398230441409.29907</v>
      </c>
      <c r="O607" s="119">
        <v>0.44682945518450695</v>
      </c>
      <c r="P607" s="119">
        <v>0.33618555217948631</v>
      </c>
      <c r="Q607" s="97">
        <v>12.835761333943267</v>
      </c>
      <c r="R607" s="184">
        <v>1919378139274.1357</v>
      </c>
      <c r="S607" s="199">
        <v>1993.1160783586354</v>
      </c>
      <c r="T607" s="191">
        <v>5.4255766665958667E-2</v>
      </c>
      <c r="U607" s="198">
        <v>2.0000000000000001E-4</v>
      </c>
    </row>
    <row r="608" spans="1:21" x14ac:dyDescent="0.2">
      <c r="A608">
        <f t="shared" si="9"/>
        <v>604</v>
      </c>
      <c r="B608" s="119">
        <v>0.58494581602736351</v>
      </c>
      <c r="C608" s="97">
        <v>7636.8167546459554</v>
      </c>
      <c r="D608" s="96">
        <v>0.82320698701022221</v>
      </c>
      <c r="E608" s="98">
        <v>0.3938061550381729</v>
      </c>
      <c r="F608" s="119">
        <v>0</v>
      </c>
      <c r="G608" s="179">
        <v>0</v>
      </c>
      <c r="H608" s="97">
        <v>7993818.5104212314</v>
      </c>
      <c r="I608" s="174">
        <v>276465266132.29285</v>
      </c>
      <c r="J608" s="186">
        <v>0.3884215816108062</v>
      </c>
      <c r="K608" s="189">
        <v>28999086737.468288</v>
      </c>
      <c r="L608" s="185">
        <v>51866661815.601059</v>
      </c>
      <c r="M608" s="185">
        <v>0</v>
      </c>
      <c r="N608" s="174">
        <v>357331014685.36218</v>
      </c>
      <c r="O608" s="119">
        <v>0.41664003197463623</v>
      </c>
      <c r="P608" s="119">
        <v>0.31361462226850467</v>
      </c>
      <c r="Q608" s="97">
        <v>14.444766297461376</v>
      </c>
      <c r="R608" s="184">
        <v>1788551417164.3843</v>
      </c>
      <c r="S608" s="199">
        <v>1854.9299277839996</v>
      </c>
      <c r="T608" s="191">
        <v>4.9911490874596363E-2</v>
      </c>
      <c r="U608" s="198">
        <v>2.0000000000000001E-4</v>
      </c>
    </row>
    <row r="609" spans="1:21" x14ac:dyDescent="0.2">
      <c r="A609">
        <f t="shared" si="9"/>
        <v>605</v>
      </c>
      <c r="B609" s="119">
        <v>0.56893656181394325</v>
      </c>
      <c r="C609" s="97">
        <v>9665.0730325275308</v>
      </c>
      <c r="D609" s="96">
        <v>0.91203350046644016</v>
      </c>
      <c r="E609" s="98">
        <v>0.11862271380142347</v>
      </c>
      <c r="F609" s="119">
        <v>0.49330005132388083</v>
      </c>
      <c r="G609" s="179">
        <v>1</v>
      </c>
      <c r="H609" s="97">
        <v>7242158.11107325</v>
      </c>
      <c r="I609" s="174">
        <v>302294141877.22778</v>
      </c>
      <c r="J609" s="186">
        <v>0.43984243639875908</v>
      </c>
      <c r="K609" s="189">
        <v>4607587680.8897171</v>
      </c>
      <c r="L609" s="185">
        <v>0</v>
      </c>
      <c r="M609" s="185">
        <v>314685825402.65509</v>
      </c>
      <c r="N609" s="174">
        <v>621587554960.77258</v>
      </c>
      <c r="O609" s="119">
        <v>0.6189159501733501</v>
      </c>
      <c r="P609" s="119">
        <v>0.49519387453081448</v>
      </c>
      <c r="Q609" s="97">
        <v>17.044495060388954</v>
      </c>
      <c r="R609" s="184">
        <v>5642285970071.5869</v>
      </c>
      <c r="S609" s="199">
        <v>5862.7465958444336</v>
      </c>
      <c r="T609" s="191">
        <v>4.3507339557990986E-2</v>
      </c>
      <c r="U609" s="198">
        <v>2.0000000000000001E-4</v>
      </c>
    </row>
    <row r="610" spans="1:21" x14ac:dyDescent="0.2">
      <c r="A610">
        <f t="shared" si="9"/>
        <v>606</v>
      </c>
      <c r="B610" s="119">
        <v>0.52409911633932027</v>
      </c>
      <c r="C610" s="97">
        <v>10495.617015156666</v>
      </c>
      <c r="D610" s="96">
        <v>0.93127933727162004</v>
      </c>
      <c r="E610" s="98">
        <v>0.28185314895310326</v>
      </c>
      <c r="F610" s="119">
        <v>0</v>
      </c>
      <c r="G610" s="179">
        <v>0</v>
      </c>
      <c r="H610" s="97">
        <v>6695792.4828263111</v>
      </c>
      <c r="I610" s="174">
        <v>273528722019.22552</v>
      </c>
      <c r="J610" s="186">
        <v>0.40123514003730787</v>
      </c>
      <c r="K610" s="189">
        <v>20764545304.678085</v>
      </c>
      <c r="L610" s="185">
        <v>40108221491.277901</v>
      </c>
      <c r="M610" s="185">
        <v>0</v>
      </c>
      <c r="N610" s="174">
        <v>334401488815.18152</v>
      </c>
      <c r="O610" s="119">
        <v>0.42414856697908615</v>
      </c>
      <c r="P610" s="119">
        <v>0.29500397774812076</v>
      </c>
      <c r="Q610" s="97">
        <v>13.855921569413479</v>
      </c>
      <c r="R610" s="184">
        <v>1510142413409.5918</v>
      </c>
      <c r="S610" s="199">
        <v>1567.6113698358783</v>
      </c>
      <c r="T610" s="191">
        <v>5.2349511453734364E-2</v>
      </c>
      <c r="U610" s="198">
        <v>2.0000000000000001E-4</v>
      </c>
    </row>
    <row r="611" spans="1:21" x14ac:dyDescent="0.2">
      <c r="A611">
        <f t="shared" si="9"/>
        <v>607</v>
      </c>
      <c r="B611" s="119">
        <v>0.57671324843713756</v>
      </c>
      <c r="C611" s="97">
        <v>5198.5033308291895</v>
      </c>
      <c r="D611" s="96">
        <v>0.73085705475025087</v>
      </c>
      <c r="E611" s="98">
        <v>0</v>
      </c>
      <c r="F611" s="119">
        <v>0</v>
      </c>
      <c r="G611" s="179">
        <v>0</v>
      </c>
      <c r="H611" s="97">
        <v>23890446.555379637</v>
      </c>
      <c r="I611" s="174">
        <v>562360206142.06934</v>
      </c>
      <c r="J611" s="186">
        <v>0.285511500735664</v>
      </c>
      <c r="K611" s="189">
        <v>23195835107.321465</v>
      </c>
      <c r="L611" s="185">
        <v>0</v>
      </c>
      <c r="M611" s="185">
        <v>0</v>
      </c>
      <c r="N611" s="174">
        <v>585556041249.39075</v>
      </c>
      <c r="O611" s="119">
        <v>0.27420143436152561</v>
      </c>
      <c r="P611" s="119">
        <v>0.15897275604261277</v>
      </c>
      <c r="Q611" s="97">
        <v>12.688282005441803</v>
      </c>
      <c r="R611" s="184">
        <v>1317808559069.8994</v>
      </c>
      <c r="S611" s="199">
        <v>1368.1959566642709</v>
      </c>
      <c r="T611" s="191">
        <v>5.5730245923983603E-2</v>
      </c>
      <c r="U611" s="198">
        <v>2.0000000000000001E-4</v>
      </c>
    </row>
    <row r="612" spans="1:21" x14ac:dyDescent="0.2">
      <c r="A612">
        <f t="shared" si="9"/>
        <v>608</v>
      </c>
      <c r="B612" s="119">
        <v>0.38410425995033021</v>
      </c>
      <c r="C612" s="97">
        <v>7916.937870587999</v>
      </c>
      <c r="D612" s="96">
        <v>1.3183474541072444</v>
      </c>
      <c r="E612" s="98">
        <v>0</v>
      </c>
      <c r="F612" s="119">
        <v>0.28760540234024518</v>
      </c>
      <c r="G612" s="179">
        <v>1</v>
      </c>
      <c r="H612" s="97">
        <v>37353338.65913789</v>
      </c>
      <c r="I612" s="174">
        <v>882289865276.97046</v>
      </c>
      <c r="J612" s="186">
        <v>0.3689729300175163</v>
      </c>
      <c r="K612" s="189">
        <v>15702668428.633162</v>
      </c>
      <c r="L612" s="185">
        <v>0</v>
      </c>
      <c r="M612" s="185">
        <v>418179038636.7879</v>
      </c>
      <c r="N612" s="174">
        <v>1316171572342.3914</v>
      </c>
      <c r="O612" s="119">
        <v>0.50151843535921492</v>
      </c>
      <c r="P612" s="119">
        <v>0.33082868941101151</v>
      </c>
      <c r="Q612" s="97">
        <v>15.524498237769684</v>
      </c>
      <c r="R612" s="184">
        <v>7121897878279.8301</v>
      </c>
      <c r="S612" s="199">
        <v>7396.8373569276537</v>
      </c>
      <c r="T612" s="191">
        <v>4.7445592969966484E-2</v>
      </c>
      <c r="U612" s="198">
        <v>2.0000000000000001E-4</v>
      </c>
    </row>
    <row r="613" spans="1:21" x14ac:dyDescent="0.2">
      <c r="A613">
        <f t="shared" si="9"/>
        <v>609</v>
      </c>
      <c r="B613" s="119">
        <v>0.66210780239784128</v>
      </c>
      <c r="C613" s="97">
        <v>9939.9406021671257</v>
      </c>
      <c r="D613" s="96">
        <v>0.97913642651621235</v>
      </c>
      <c r="E613" s="98">
        <v>0</v>
      </c>
      <c r="F613" s="119">
        <v>0.43602455488511244</v>
      </c>
      <c r="G613" s="179">
        <v>1</v>
      </c>
      <c r="H613" s="97">
        <v>9669499.9375993591</v>
      </c>
      <c r="I613" s="174">
        <v>383119358014.42255</v>
      </c>
      <c r="J613" s="186">
        <v>0.49716259796846429</v>
      </c>
      <c r="K613" s="189">
        <v>13759837675.5926</v>
      </c>
      <c r="L613" s="185">
        <v>0</v>
      </c>
      <c r="M613" s="185">
        <v>240719782167.10663</v>
      </c>
      <c r="N613" s="174">
        <v>637598977857.12183</v>
      </c>
      <c r="O613" s="119">
        <v>0.60076702504059265</v>
      </c>
      <c r="P613" s="119">
        <v>0.41236369369995962</v>
      </c>
      <c r="Q613" s="97">
        <v>15.656600721403931</v>
      </c>
      <c r="R613" s="184">
        <v>4436283301971.8691</v>
      </c>
      <c r="S613" s="199">
        <v>4604.3485408097458</v>
      </c>
      <c r="T613" s="191">
        <v>4.6725465303628866E-2</v>
      </c>
      <c r="U613" s="198">
        <v>2.0000000000000001E-4</v>
      </c>
    </row>
    <row r="614" spans="1:21" x14ac:dyDescent="0.2">
      <c r="A614">
        <f t="shared" si="9"/>
        <v>610</v>
      </c>
      <c r="B614" s="119">
        <v>0.5420614682207211</v>
      </c>
      <c r="C614" s="97">
        <v>4000</v>
      </c>
      <c r="D614" s="96">
        <v>0.39149680952828425</v>
      </c>
      <c r="E614" s="98">
        <v>0</v>
      </c>
      <c r="F614" s="119">
        <v>0</v>
      </c>
      <c r="G614" s="179">
        <v>0</v>
      </c>
      <c r="H614" s="97">
        <v>5479846.6948395958</v>
      </c>
      <c r="I614" s="174">
        <v>238088460525.72614</v>
      </c>
      <c r="J614" s="186">
        <v>0.47486231755809294</v>
      </c>
      <c r="K614" s="189">
        <v>5087451264.4621477</v>
      </c>
      <c r="L614" s="185">
        <v>0</v>
      </c>
      <c r="M614" s="185">
        <v>0</v>
      </c>
      <c r="N614" s="174">
        <v>243175911790.18829</v>
      </c>
      <c r="O614" s="119">
        <v>0.4649277854733907</v>
      </c>
      <c r="P614" s="119">
        <v>0.34956611177782032</v>
      </c>
      <c r="Q614" s="97">
        <v>12.921713775735071</v>
      </c>
      <c r="R614" s="184">
        <v>1311354741326.8557</v>
      </c>
      <c r="S614" s="199">
        <v>1359.1679862635601</v>
      </c>
      <c r="T614" s="191">
        <v>5.1651285395965543E-2</v>
      </c>
      <c r="U614" s="198">
        <v>2.0000000000000001E-4</v>
      </c>
    </row>
    <row r="615" spans="1:21" x14ac:dyDescent="0.2">
      <c r="A615">
        <f t="shared" si="9"/>
        <v>611</v>
      </c>
      <c r="B615" s="119">
        <v>0.31746755292526907</v>
      </c>
      <c r="C615" s="97">
        <v>10098.305951280541</v>
      </c>
      <c r="D615" s="96">
        <v>0.58113431713596675</v>
      </c>
      <c r="E615" s="98">
        <v>1.0371294192293212E-2</v>
      </c>
      <c r="F615" s="119">
        <v>0.59643377411472709</v>
      </c>
      <c r="G615" s="179">
        <v>1</v>
      </c>
      <c r="H615" s="97">
        <v>3946998.3845845</v>
      </c>
      <c r="I615" s="174">
        <v>185082362149.87769</v>
      </c>
      <c r="J615" s="186">
        <v>0.31746755292526907</v>
      </c>
      <c r="K615" s="189">
        <v>4802068059.9172325</v>
      </c>
      <c r="L615" s="185">
        <v>0</v>
      </c>
      <c r="M615" s="185">
        <v>164148413466.10724</v>
      </c>
      <c r="N615" s="174">
        <v>354032843675.90216</v>
      </c>
      <c r="O615" s="119">
        <v>0.53688910158923131</v>
      </c>
      <c r="P615" s="119">
        <v>0.35703594092134067</v>
      </c>
      <c r="Q615" s="97">
        <v>17.133802247516144</v>
      </c>
      <c r="R615" s="184">
        <v>2348282082208.2446</v>
      </c>
      <c r="S615" s="199">
        <v>2436.2377796765259</v>
      </c>
      <c r="T615" s="191">
        <v>4.3263363352538844E-2</v>
      </c>
      <c r="U615" s="198">
        <v>2.0000000000000001E-4</v>
      </c>
    </row>
    <row r="616" spans="1:21" x14ac:dyDescent="0.2">
      <c r="A616">
        <f t="shared" si="9"/>
        <v>612</v>
      </c>
      <c r="B616" s="119">
        <v>0.34967563703973736</v>
      </c>
      <c r="C616" s="97">
        <v>4000</v>
      </c>
      <c r="D616" s="96">
        <v>0.77832426697576185</v>
      </c>
      <c r="E616" s="98">
        <v>0.46938141768936559</v>
      </c>
      <c r="F616" s="119">
        <v>0.31599083057048438</v>
      </c>
      <c r="G616" s="179">
        <v>1</v>
      </c>
      <c r="H616" s="97">
        <v>11519687.748370342</v>
      </c>
      <c r="I616" s="174">
        <v>368589272839.46265</v>
      </c>
      <c r="J616" s="186">
        <v>0.34967563703973736</v>
      </c>
      <c r="K616" s="189">
        <v>10017939389.150692</v>
      </c>
      <c r="L616" s="185">
        <v>0</v>
      </c>
      <c r="M616" s="185">
        <v>173676660814.70761</v>
      </c>
      <c r="N616" s="174">
        <v>552283873043.32092</v>
      </c>
      <c r="O616" s="119">
        <v>0.4849462939449446</v>
      </c>
      <c r="P616" s="119">
        <v>0.27240091919864745</v>
      </c>
      <c r="Q616" s="97">
        <v>15.605036598097175</v>
      </c>
      <c r="R616" s="184">
        <v>2580646665361.2778</v>
      </c>
      <c r="S616" s="199">
        <v>2677.5917690278561</v>
      </c>
      <c r="T616" s="191">
        <v>4.6560405766841853E-2</v>
      </c>
      <c r="U616" s="198">
        <v>2.0000000000000001E-4</v>
      </c>
    </row>
    <row r="617" spans="1:21" x14ac:dyDescent="0.2">
      <c r="A617">
        <f t="shared" si="9"/>
        <v>613</v>
      </c>
      <c r="B617" s="119">
        <v>0.63734990805708214</v>
      </c>
      <c r="C617" s="97">
        <v>6203.1785113740416</v>
      </c>
      <c r="D617" s="96">
        <v>0.96068119455672407</v>
      </c>
      <c r="E617" s="98">
        <v>0.21853153705830025</v>
      </c>
      <c r="F617" s="119">
        <v>0</v>
      </c>
      <c r="G617" s="179">
        <v>0</v>
      </c>
      <c r="H617" s="97">
        <v>11105878.571624247</v>
      </c>
      <c r="I617" s="174">
        <v>391657004938.11102</v>
      </c>
      <c r="J617" s="186">
        <v>0.40010525621015069</v>
      </c>
      <c r="K617" s="189">
        <v>28153932764.735939</v>
      </c>
      <c r="L617" s="185">
        <v>30927533732.401478</v>
      </c>
      <c r="M617" s="185">
        <v>0</v>
      </c>
      <c r="N617" s="174">
        <v>450738471435.24847</v>
      </c>
      <c r="O617" s="119">
        <v>0.40255284337150316</v>
      </c>
      <c r="P617" s="119">
        <v>0.2790637641505192</v>
      </c>
      <c r="Q617" s="97">
        <v>13.484863819402371</v>
      </c>
      <c r="R617" s="184">
        <v>1887886256115.7751</v>
      </c>
      <c r="S617" s="199">
        <v>1961.4722070836306</v>
      </c>
      <c r="T617" s="191">
        <v>5.3683769260135482E-2</v>
      </c>
      <c r="U617" s="198">
        <v>2.0000000000000001E-4</v>
      </c>
    </row>
    <row r="618" spans="1:21" x14ac:dyDescent="0.2">
      <c r="A618">
        <f t="shared" si="9"/>
        <v>614</v>
      </c>
      <c r="B618" s="119">
        <v>0.60888708614105846</v>
      </c>
      <c r="C618" s="97">
        <v>5722.0739611677409</v>
      </c>
      <c r="D618" s="96">
        <v>0.55839017512747513</v>
      </c>
      <c r="E618" s="98">
        <v>0</v>
      </c>
      <c r="F618" s="119">
        <v>0</v>
      </c>
      <c r="G618" s="179">
        <v>0</v>
      </c>
      <c r="H618" s="97">
        <v>5439202.9156525545</v>
      </c>
      <c r="I618" s="174">
        <v>291794606158.09857</v>
      </c>
      <c r="J618" s="186">
        <v>0.55395667676455451</v>
      </c>
      <c r="K618" s="189">
        <v>4572048187.1507292</v>
      </c>
      <c r="L618" s="185">
        <v>0</v>
      </c>
      <c r="M618" s="185">
        <v>0</v>
      </c>
      <c r="N618" s="174">
        <v>296366654345.24933</v>
      </c>
      <c r="O618" s="119">
        <v>0.5454107874661891</v>
      </c>
      <c r="P618" s="119">
        <v>0.41493373511907289</v>
      </c>
      <c r="Q618" s="97">
        <v>12.939559468934966</v>
      </c>
      <c r="R618" s="184">
        <v>1804639490292.6304</v>
      </c>
      <c r="S618" s="199">
        <v>1874.4618788772443</v>
      </c>
      <c r="T618" s="191">
        <v>5.4162617528693696E-2</v>
      </c>
      <c r="U618" s="198">
        <v>2.0000000000000001E-4</v>
      </c>
    </row>
    <row r="619" spans="1:21" x14ac:dyDescent="0.2">
      <c r="A619">
        <f t="shared" si="9"/>
        <v>615</v>
      </c>
      <c r="B619" s="119">
        <v>0.40296416013600267</v>
      </c>
      <c r="C619" s="97">
        <v>4000</v>
      </c>
      <c r="D619" s="96">
        <v>0.69510175173317923</v>
      </c>
      <c r="E619" s="98">
        <v>0.7</v>
      </c>
      <c r="F619" s="119">
        <v>0</v>
      </c>
      <c r="G619" s="179">
        <v>0</v>
      </c>
      <c r="H619" s="97">
        <v>10331183.228909504</v>
      </c>
      <c r="I619" s="174">
        <v>377453520382.07751</v>
      </c>
      <c r="J619" s="186">
        <v>0.40296416013600267</v>
      </c>
      <c r="K619" s="189">
        <v>43990124321.906235</v>
      </c>
      <c r="L619" s="185">
        <v>111243197219.16304</v>
      </c>
      <c r="M619" s="185">
        <v>0</v>
      </c>
      <c r="N619" s="174">
        <v>532686841923.14679</v>
      </c>
      <c r="O619" s="119">
        <v>0.45260137783027071</v>
      </c>
      <c r="P619" s="119">
        <v>0.32500117339544338</v>
      </c>
      <c r="Q619" s="97">
        <v>14.644522433349637</v>
      </c>
      <c r="R619" s="184">
        <v>2836926887875.666</v>
      </c>
      <c r="S619" s="199">
        <v>2944.7575584803126</v>
      </c>
      <c r="T619" s="191">
        <v>4.8967864209091778E-2</v>
      </c>
      <c r="U619" s="198">
        <v>2.0000000000000001E-4</v>
      </c>
    </row>
    <row r="620" spans="1:21" x14ac:dyDescent="0.2">
      <c r="A620">
        <f t="shared" si="9"/>
        <v>616</v>
      </c>
      <c r="B620" s="119">
        <v>0.35256253404371279</v>
      </c>
      <c r="C620" s="97">
        <v>5851.8123261065393</v>
      </c>
      <c r="D620" s="96">
        <v>0.98309903246585228</v>
      </c>
      <c r="E620" s="98">
        <v>0</v>
      </c>
      <c r="F620" s="119">
        <v>0.4912773710908826</v>
      </c>
      <c r="G620" s="179">
        <v>1</v>
      </c>
      <c r="H620" s="97">
        <v>10303962.1176567</v>
      </c>
      <c r="I620" s="174">
        <v>354499718904.35205</v>
      </c>
      <c r="J620" s="186">
        <v>0.35256253404371285</v>
      </c>
      <c r="K620" s="189">
        <v>4654449936.9020224</v>
      </c>
      <c r="L620" s="185">
        <v>0</v>
      </c>
      <c r="M620" s="185">
        <v>277288470777.00885</v>
      </c>
      <c r="N620" s="174">
        <v>636442639618.26282</v>
      </c>
      <c r="O620" s="119">
        <v>0.54492592772276827</v>
      </c>
      <c r="P620" s="119">
        <v>0.33419614573036055</v>
      </c>
      <c r="Q620" s="97">
        <v>16.843162600284273</v>
      </c>
      <c r="R620" s="184">
        <v>3845606016335.123</v>
      </c>
      <c r="S620" s="199">
        <v>3993.7735561950776</v>
      </c>
      <c r="T620" s="191">
        <v>4.3982165939129639E-2</v>
      </c>
      <c r="U620" s="198">
        <v>2.0000000000000001E-4</v>
      </c>
    </row>
    <row r="621" spans="1:21" x14ac:dyDescent="0.2">
      <c r="A621">
        <f t="shared" si="9"/>
        <v>617</v>
      </c>
      <c r="B621" s="119">
        <v>0.30270033769726556</v>
      </c>
      <c r="C621" s="97">
        <v>14382.669166002317</v>
      </c>
      <c r="D621" s="96">
        <v>0.56095704620656373</v>
      </c>
      <c r="E621" s="98">
        <v>0.10591412603711606</v>
      </c>
      <c r="F621" s="119">
        <v>0</v>
      </c>
      <c r="G621" s="179">
        <v>0</v>
      </c>
      <c r="H621" s="97">
        <v>11448761.532250371</v>
      </c>
      <c r="I621" s="174">
        <v>328600481928.32404</v>
      </c>
      <c r="J621" s="186">
        <v>0.23927520260988278</v>
      </c>
      <c r="K621" s="189">
        <v>7022060503.6324482</v>
      </c>
      <c r="L621" s="185">
        <v>38434685220.598724</v>
      </c>
      <c r="M621" s="185">
        <v>0</v>
      </c>
      <c r="N621" s="174">
        <v>374057227652.55518</v>
      </c>
      <c r="O621" s="119">
        <v>0.29239829358190106</v>
      </c>
      <c r="P621" s="119">
        <v>0.20081103106940792</v>
      </c>
      <c r="Q621" s="97">
        <v>14.562233821957703</v>
      </c>
      <c r="R621" s="184">
        <v>1120924294579.6414</v>
      </c>
      <c r="S621" s="199">
        <v>1162.5216507031378</v>
      </c>
      <c r="T621" s="191">
        <v>4.9878164356800252E-2</v>
      </c>
      <c r="U621" s="198">
        <v>2.0000000000000001E-4</v>
      </c>
    </row>
    <row r="622" spans="1:21" x14ac:dyDescent="0.2">
      <c r="A622">
        <f t="shared" si="9"/>
        <v>618</v>
      </c>
      <c r="B622" s="119">
        <v>0.39908476662183245</v>
      </c>
      <c r="C622" s="97">
        <v>4000</v>
      </c>
      <c r="D622" s="96">
        <v>1.0501014976315211</v>
      </c>
      <c r="E622" s="98">
        <v>0</v>
      </c>
      <c r="F622" s="119">
        <v>0.44636512685643026</v>
      </c>
      <c r="G622" s="179">
        <v>1</v>
      </c>
      <c r="H622" s="97">
        <v>27524529.459538348</v>
      </c>
      <c r="I622" s="174">
        <v>704041632591.37292</v>
      </c>
      <c r="J622" s="186">
        <v>0.39908476662183245</v>
      </c>
      <c r="K622" s="189">
        <v>2204337059.2487922</v>
      </c>
      <c r="L622" s="185">
        <v>0</v>
      </c>
      <c r="M622" s="185">
        <v>398601046790.77704</v>
      </c>
      <c r="N622" s="174">
        <v>1104847016441.3987</v>
      </c>
      <c r="O622" s="119">
        <v>0.54292867622475938</v>
      </c>
      <c r="P622" s="119">
        <v>0.30722188096780412</v>
      </c>
      <c r="Q622" s="97">
        <v>15.575022263950302</v>
      </c>
      <c r="R622" s="184">
        <v>5743287448752.1309</v>
      </c>
      <c r="S622" s="199">
        <v>5960.3834551529344</v>
      </c>
      <c r="T622" s="191">
        <v>4.7269609024343094E-2</v>
      </c>
      <c r="U622" s="198">
        <v>2.0000000000000001E-4</v>
      </c>
    </row>
    <row r="623" spans="1:21" x14ac:dyDescent="0.2">
      <c r="A623">
        <f t="shared" si="9"/>
        <v>619</v>
      </c>
      <c r="B623" s="119">
        <v>0.58958976041210365</v>
      </c>
      <c r="C623" s="97">
        <v>12903.784143556768</v>
      </c>
      <c r="D623" s="96">
        <v>0.27737498418134821</v>
      </c>
      <c r="E623" s="98">
        <v>0</v>
      </c>
      <c r="F623" s="119">
        <v>0.54283016646906346</v>
      </c>
      <c r="G623" s="179">
        <v>1</v>
      </c>
      <c r="H623" s="97">
        <v>7045303.1529265186</v>
      </c>
      <c r="I623" s="174">
        <v>297432469733.276</v>
      </c>
      <c r="J623" s="186">
        <v>0.53894464075535975</v>
      </c>
      <c r="K623" s="189">
        <v>12176475036.085598</v>
      </c>
      <c r="L623" s="185">
        <v>0</v>
      </c>
      <c r="M623" s="185">
        <v>238805983765.95337</v>
      </c>
      <c r="N623" s="174">
        <v>548414928535.31494</v>
      </c>
      <c r="O623" s="119">
        <v>0.64065437368836675</v>
      </c>
      <c r="P623" s="119">
        <v>0.46036143150194819</v>
      </c>
      <c r="Q623" s="97">
        <v>15.813194964817125</v>
      </c>
      <c r="R623" s="184">
        <v>4409666053651.4492</v>
      </c>
      <c r="S623" s="199">
        <v>4572.5781196265289</v>
      </c>
      <c r="T623" s="191">
        <v>4.5300813438454213E-2</v>
      </c>
      <c r="U623" s="198">
        <v>2.0000000000000001E-4</v>
      </c>
    </row>
    <row r="624" spans="1:21" x14ac:dyDescent="0.2">
      <c r="A624">
        <f t="shared" si="9"/>
        <v>620</v>
      </c>
      <c r="B624" s="119">
        <v>0.36728339413638245</v>
      </c>
      <c r="C624" s="97">
        <v>7589.014050618448</v>
      </c>
      <c r="D624" s="96">
        <v>0.9336259877567159</v>
      </c>
      <c r="E624" s="98">
        <v>0</v>
      </c>
      <c r="F624" s="119">
        <v>0.44378933107214114</v>
      </c>
      <c r="G624" s="179">
        <v>1</v>
      </c>
      <c r="H624" s="97">
        <v>11101221.946617868</v>
      </c>
      <c r="I624" s="174">
        <v>400890281731.56866</v>
      </c>
      <c r="J624" s="186">
        <v>0.36728339413638245</v>
      </c>
      <c r="K624" s="189">
        <v>2180000764.7872314</v>
      </c>
      <c r="L624" s="185">
        <v>0</v>
      </c>
      <c r="M624" s="185">
        <v>152630018233.66046</v>
      </c>
      <c r="N624" s="174">
        <v>555700300730.01636</v>
      </c>
      <c r="O624" s="119">
        <v>0.48469356159022281</v>
      </c>
      <c r="P624" s="119">
        <v>0.36261915148016421</v>
      </c>
      <c r="Q624" s="97">
        <v>15.860062988769601</v>
      </c>
      <c r="R624" s="184">
        <v>3444727747577.8506</v>
      </c>
      <c r="S624" s="199">
        <v>3577.3239614380127</v>
      </c>
      <c r="T624" s="191">
        <v>4.6838792117158343E-2</v>
      </c>
      <c r="U624" s="198">
        <v>2.0000000000000001E-4</v>
      </c>
    </row>
    <row r="625" spans="1:21" x14ac:dyDescent="0.2">
      <c r="A625">
        <f t="shared" si="9"/>
        <v>621</v>
      </c>
      <c r="B625" s="119">
        <v>0.46785186292012459</v>
      </c>
      <c r="C625" s="97">
        <v>16852.890165708646</v>
      </c>
      <c r="D625" s="96">
        <v>1.0277689313871634</v>
      </c>
      <c r="E625" s="98">
        <v>6.5369512868078794E-2</v>
      </c>
      <c r="F625" s="119">
        <v>0</v>
      </c>
      <c r="G625" s="179">
        <v>0</v>
      </c>
      <c r="H625" s="97">
        <v>5923197.0076905359</v>
      </c>
      <c r="I625" s="174">
        <v>232093112304.62415</v>
      </c>
      <c r="J625" s="186">
        <v>0.43052945963789924</v>
      </c>
      <c r="K625" s="189">
        <v>9566975239.2974167</v>
      </c>
      <c r="L625" s="185">
        <v>5986900218.676898</v>
      </c>
      <c r="M625" s="185">
        <v>0</v>
      </c>
      <c r="N625" s="174">
        <v>247646987762.59848</v>
      </c>
      <c r="O625" s="119">
        <v>0.42282946119057974</v>
      </c>
      <c r="P625" s="119">
        <v>0.31606055977205355</v>
      </c>
      <c r="Q625" s="97">
        <v>13.132184435416283</v>
      </c>
      <c r="R625" s="184">
        <v>1103921554358.1719</v>
      </c>
      <c r="S625" s="199">
        <v>1146.2626717391759</v>
      </c>
      <c r="T625" s="191">
        <v>5.5966662208551086E-2</v>
      </c>
      <c r="U625" s="198">
        <v>2.0000000000000001E-4</v>
      </c>
    </row>
    <row r="626" spans="1:21" x14ac:dyDescent="0.2">
      <c r="A626">
        <f t="shared" si="9"/>
        <v>622</v>
      </c>
      <c r="B626" s="119">
        <v>0.52571330992099485</v>
      </c>
      <c r="C626" s="97">
        <v>8335.0635325637832</v>
      </c>
      <c r="D626" s="96">
        <v>0.89749958762223536</v>
      </c>
      <c r="E626" s="98">
        <v>0.20687257637251857</v>
      </c>
      <c r="F626" s="119">
        <v>0.59637417834724937</v>
      </c>
      <c r="G626" s="179">
        <v>1</v>
      </c>
      <c r="H626" s="97">
        <v>8765072.4452913143</v>
      </c>
      <c r="I626" s="174">
        <v>349817627096.23157</v>
      </c>
      <c r="J626" s="186">
        <v>0.48105237546852309</v>
      </c>
      <c r="K626" s="189">
        <v>9898860160.3033028</v>
      </c>
      <c r="L626" s="185">
        <v>0</v>
      </c>
      <c r="M626" s="185">
        <v>261973666909.88028</v>
      </c>
      <c r="N626" s="174">
        <v>621690154166.41516</v>
      </c>
      <c r="O626" s="119">
        <v>0.60779398144073271</v>
      </c>
      <c r="P626" s="119">
        <v>0.36461565121293676</v>
      </c>
      <c r="Q626" s="97">
        <v>15.533746409576729</v>
      </c>
      <c r="R626" s="184">
        <v>3839350644547.1138</v>
      </c>
      <c r="S626" s="199">
        <v>3987.0648846672411</v>
      </c>
      <c r="T626" s="191">
        <v>4.6958402145729064E-2</v>
      </c>
      <c r="U626" s="198">
        <v>2.0000000000000001E-4</v>
      </c>
    </row>
    <row r="627" spans="1:21" x14ac:dyDescent="0.2">
      <c r="A627">
        <f t="shared" si="9"/>
        <v>623</v>
      </c>
      <c r="B627" s="119">
        <v>0.51118561712877775</v>
      </c>
      <c r="C627" s="97">
        <v>7723.8083938529635</v>
      </c>
      <c r="D627" s="96">
        <v>1.1082974511652759</v>
      </c>
      <c r="E627" s="98">
        <v>0.32268926330376402</v>
      </c>
      <c r="F627" s="119">
        <v>0</v>
      </c>
      <c r="G627" s="179">
        <v>0</v>
      </c>
      <c r="H627" s="97">
        <v>48689724.379505493</v>
      </c>
      <c r="I627" s="174">
        <v>865059135926.25317</v>
      </c>
      <c r="J627" s="186">
        <v>0.30119010365529753</v>
      </c>
      <c r="K627" s="189">
        <v>49506664342.63073</v>
      </c>
      <c r="L627" s="185">
        <v>177148697909.00772</v>
      </c>
      <c r="M627" s="185">
        <v>0</v>
      </c>
      <c r="N627" s="174">
        <v>1091714498177.8916</v>
      </c>
      <c r="O627" s="119">
        <v>0.3684719858682764</v>
      </c>
      <c r="P627" s="119">
        <v>0.22958899269529304</v>
      </c>
      <c r="Q627" s="97">
        <v>14.22049858066355</v>
      </c>
      <c r="R627" s="184">
        <v>3580004976283.3545</v>
      </c>
      <c r="S627" s="199">
        <v>3712.7618149297168</v>
      </c>
      <c r="T627" s="191">
        <v>5.5920379230033665E-2</v>
      </c>
      <c r="U627" s="198">
        <v>2.0000000000000001E-4</v>
      </c>
    </row>
    <row r="628" spans="1:21" x14ac:dyDescent="0.2">
      <c r="A628">
        <f t="shared" si="9"/>
        <v>624</v>
      </c>
      <c r="B628" s="119">
        <v>0.65379045587099838</v>
      </c>
      <c r="C628" s="97">
        <v>7988.343903000281</v>
      </c>
      <c r="D628" s="96">
        <v>0.99268472526655416</v>
      </c>
      <c r="E628" s="98">
        <v>0</v>
      </c>
      <c r="F628" s="119">
        <v>0</v>
      </c>
      <c r="G628" s="179">
        <v>0</v>
      </c>
      <c r="H628" s="97">
        <v>10379334.531937798</v>
      </c>
      <c r="I628" s="174">
        <v>356978534827.7403</v>
      </c>
      <c r="J628" s="186">
        <v>0.44689622636343285</v>
      </c>
      <c r="K628" s="189">
        <v>7148435440.2037344</v>
      </c>
      <c r="L628" s="185">
        <v>0</v>
      </c>
      <c r="M628" s="185">
        <v>0</v>
      </c>
      <c r="N628" s="174">
        <v>364126970267.94403</v>
      </c>
      <c r="O628" s="119">
        <v>0.43812288880956007</v>
      </c>
      <c r="P628" s="119">
        <v>0.3261882283705092</v>
      </c>
      <c r="Q628" s="97">
        <v>12.931849881545507</v>
      </c>
      <c r="R628" s="184">
        <v>1687002605791.1375</v>
      </c>
      <c r="S628" s="199">
        <v>1750.7135733396683</v>
      </c>
      <c r="T628" s="191">
        <v>5.6182878001478379E-2</v>
      </c>
      <c r="U628" s="198">
        <v>2.0000000000000001E-4</v>
      </c>
    </row>
    <row r="629" spans="1:21" x14ac:dyDescent="0.2">
      <c r="A629">
        <f t="shared" si="9"/>
        <v>625</v>
      </c>
      <c r="B629" s="119">
        <v>0.42290245982466046</v>
      </c>
      <c r="C629" s="97">
        <v>7574.7565320183539</v>
      </c>
      <c r="D629" s="96">
        <v>0.77199688073270223</v>
      </c>
      <c r="E629" s="98">
        <v>0</v>
      </c>
      <c r="F629" s="119">
        <v>0.45915841884187381</v>
      </c>
      <c r="G629" s="179">
        <v>1</v>
      </c>
      <c r="H629" s="97">
        <v>6331145.2190866936</v>
      </c>
      <c r="I629" s="174">
        <v>255499725460.28442</v>
      </c>
      <c r="J629" s="186">
        <v>0.42290245982466046</v>
      </c>
      <c r="K629" s="189">
        <v>5304059546.6720562</v>
      </c>
      <c r="L629" s="185">
        <v>0</v>
      </c>
      <c r="M629" s="185">
        <v>283828415464.27789</v>
      </c>
      <c r="N629" s="174">
        <v>544632200471.23438</v>
      </c>
      <c r="O629" s="119">
        <v>0.61530367551376841</v>
      </c>
      <c r="P629" s="119">
        <v>0.41278520634335458</v>
      </c>
      <c r="Q629" s="97">
        <v>16.917028092488398</v>
      </c>
      <c r="R629" s="184">
        <v>4115378554459.2627</v>
      </c>
      <c r="S629" s="199">
        <v>4274.6105739397799</v>
      </c>
      <c r="T629" s="191">
        <v>4.3573089505373558E-2</v>
      </c>
      <c r="U629" s="198">
        <v>2.0000000000000001E-4</v>
      </c>
    </row>
    <row r="630" spans="1:21" x14ac:dyDescent="0.2">
      <c r="A630">
        <f t="shared" si="9"/>
        <v>626</v>
      </c>
      <c r="B630" s="119">
        <v>0.69429242121495482</v>
      </c>
      <c r="C630" s="97">
        <v>4000</v>
      </c>
      <c r="D630" s="96">
        <v>0.36958568092706617</v>
      </c>
      <c r="E630" s="98">
        <v>0</v>
      </c>
      <c r="F630" s="119">
        <v>0</v>
      </c>
      <c r="G630" s="179">
        <v>0</v>
      </c>
      <c r="H630" s="97">
        <v>4932051.4106657365</v>
      </c>
      <c r="I630" s="174">
        <v>245097552040.7749</v>
      </c>
      <c r="J630" s="186">
        <v>0.56565549109691871</v>
      </c>
      <c r="K630" s="189">
        <v>6742234886.1664991</v>
      </c>
      <c r="L630" s="185">
        <v>0</v>
      </c>
      <c r="M630" s="185">
        <v>0</v>
      </c>
      <c r="N630" s="174">
        <v>251839786926.94141</v>
      </c>
      <c r="O630" s="119">
        <v>0.55051180696280033</v>
      </c>
      <c r="P630" s="119">
        <v>0.42400013757919591</v>
      </c>
      <c r="Q630" s="97">
        <v>12.941242635278416</v>
      </c>
      <c r="R630" s="184">
        <v>1620709910284.0334</v>
      </c>
      <c r="S630" s="199">
        <v>1682.7923864045597</v>
      </c>
      <c r="T630" s="191">
        <v>5.2680224206851686E-2</v>
      </c>
      <c r="U630" s="198">
        <v>2.0000000000000001E-4</v>
      </c>
    </row>
    <row r="631" spans="1:21" x14ac:dyDescent="0.2">
      <c r="A631">
        <f t="shared" si="9"/>
        <v>627</v>
      </c>
      <c r="B631" s="119">
        <v>0.50655242830371605</v>
      </c>
      <c r="C631" s="97">
        <v>10952.940489299754</v>
      </c>
      <c r="D631" s="96">
        <v>0.83185952418426268</v>
      </c>
      <c r="E631" s="98">
        <v>0.64036310631086735</v>
      </c>
      <c r="F631" s="119">
        <v>0.47715929681099517</v>
      </c>
      <c r="G631" s="179">
        <v>1</v>
      </c>
      <c r="H631" s="97">
        <v>12127001.29599013</v>
      </c>
      <c r="I631" s="174">
        <v>415020527901.21454</v>
      </c>
      <c r="J631" s="186">
        <v>0.43734146927151196</v>
      </c>
      <c r="K631" s="189">
        <v>5675508124.1163349</v>
      </c>
      <c r="L631" s="185">
        <v>0</v>
      </c>
      <c r="M631" s="185">
        <v>309924200739.98669</v>
      </c>
      <c r="N631" s="174">
        <v>730620236765.3175</v>
      </c>
      <c r="O631" s="119">
        <v>0.58778148541769326</v>
      </c>
      <c r="P631" s="119">
        <v>0.35585629323566814</v>
      </c>
      <c r="Q631" s="97">
        <v>15.758236075975454</v>
      </c>
      <c r="R631" s="184">
        <v>4401939822107.0986</v>
      </c>
      <c r="S631" s="199">
        <v>4570.4935264493015</v>
      </c>
      <c r="T631" s="191">
        <v>4.6698565333608125E-2</v>
      </c>
      <c r="U631" s="198">
        <v>2.0000000000000001E-4</v>
      </c>
    </row>
    <row r="632" spans="1:21" x14ac:dyDescent="0.2">
      <c r="A632">
        <f t="shared" si="9"/>
        <v>628</v>
      </c>
      <c r="B632" s="119">
        <v>0.50322568952675095</v>
      </c>
      <c r="C632" s="97">
        <v>9237.2871943223199</v>
      </c>
      <c r="D632" s="96">
        <v>1.2993614939353284</v>
      </c>
      <c r="E632" s="98">
        <v>0.62104627364395593</v>
      </c>
      <c r="F632" s="119">
        <v>0</v>
      </c>
      <c r="G632" s="179">
        <v>0</v>
      </c>
      <c r="H632" s="97">
        <v>17540950.569038834</v>
      </c>
      <c r="I632" s="174">
        <v>534285458324.82013</v>
      </c>
      <c r="J632" s="186">
        <v>0.35617784827805299</v>
      </c>
      <c r="K632" s="189">
        <v>81683260239.418976</v>
      </c>
      <c r="L632" s="185">
        <v>167473619281.24152</v>
      </c>
      <c r="M632" s="185">
        <v>0</v>
      </c>
      <c r="N632" s="174">
        <v>783442337845.48059</v>
      </c>
      <c r="O632" s="119">
        <v>0.41391628288710008</v>
      </c>
      <c r="P632" s="119">
        <v>0.3464070344271169</v>
      </c>
      <c r="Q632" s="97">
        <v>14.805130579029285</v>
      </c>
      <c r="R632" s="184">
        <v>4279170344250.4844</v>
      </c>
      <c r="S632" s="199">
        <v>4440.7609816793656</v>
      </c>
      <c r="T632" s="191">
        <v>4.9497873364889602E-2</v>
      </c>
      <c r="U632" s="198">
        <v>2.0000000000000001E-4</v>
      </c>
    </row>
    <row r="633" spans="1:21" x14ac:dyDescent="0.2">
      <c r="A633">
        <f t="shared" si="9"/>
        <v>629</v>
      </c>
      <c r="B633" s="119">
        <v>0.53015636075796302</v>
      </c>
      <c r="C633" s="97">
        <v>13147.390195005619</v>
      </c>
      <c r="D633" s="96">
        <v>0.87822869706426132</v>
      </c>
      <c r="E633" s="98">
        <v>0.27563637999440671</v>
      </c>
      <c r="F633" s="119">
        <v>0.47663255771455654</v>
      </c>
      <c r="G633" s="179">
        <v>1</v>
      </c>
      <c r="H633" s="97">
        <v>5344776.2873450359</v>
      </c>
      <c r="I633" s="174">
        <v>199778832232.16931</v>
      </c>
      <c r="J633" s="186">
        <v>0.3248023785185844</v>
      </c>
      <c r="K633" s="189">
        <v>0</v>
      </c>
      <c r="L633" s="185">
        <v>0</v>
      </c>
      <c r="M633" s="185">
        <v>159671043743.82648</v>
      </c>
      <c r="N633" s="174">
        <v>359449875975.99579</v>
      </c>
      <c r="O633" s="119">
        <v>0.53588966850721242</v>
      </c>
      <c r="P633" s="119">
        <v>0.42250904232431996</v>
      </c>
      <c r="Q633" s="97">
        <v>17.176639906556293</v>
      </c>
      <c r="R633" s="184">
        <v>2806500326074.4946</v>
      </c>
      <c r="S633" s="199">
        <v>2912.5497189718531</v>
      </c>
      <c r="T633" s="191">
        <v>4.3683240066339515E-2</v>
      </c>
      <c r="U633" s="198">
        <v>2.0000000000000001E-4</v>
      </c>
    </row>
    <row r="634" spans="1:21" x14ac:dyDescent="0.2">
      <c r="A634">
        <f t="shared" si="9"/>
        <v>630</v>
      </c>
      <c r="B634" s="119">
        <v>0.41741110880560406</v>
      </c>
      <c r="C634" s="97">
        <v>6723.7675873680064</v>
      </c>
      <c r="D634" s="96">
        <v>0.74753917086290633</v>
      </c>
      <c r="E634" s="98">
        <v>0.3710880044952628</v>
      </c>
      <c r="F634" s="119">
        <v>0</v>
      </c>
      <c r="G634" s="179">
        <v>0</v>
      </c>
      <c r="H634" s="97">
        <v>6388781.2876614369</v>
      </c>
      <c r="I634" s="174">
        <v>251310079861.64368</v>
      </c>
      <c r="J634" s="186">
        <v>0.41741110880560406</v>
      </c>
      <c r="K634" s="189">
        <v>24967321995.836861</v>
      </c>
      <c r="L634" s="185">
        <v>33881049884.097752</v>
      </c>
      <c r="M634" s="185">
        <v>0</v>
      </c>
      <c r="N634" s="174">
        <v>310158451741.57831</v>
      </c>
      <c r="O634" s="119">
        <v>0.42560329488082732</v>
      </c>
      <c r="P634" s="119">
        <v>0.31592627618834035</v>
      </c>
      <c r="Q634" s="97">
        <v>13.754896769329068</v>
      </c>
      <c r="R634" s="184">
        <v>1515490139624.5193</v>
      </c>
      <c r="S634" s="199">
        <v>1573.2170443747732</v>
      </c>
      <c r="T634" s="191">
        <v>5.1687981867549478E-2</v>
      </c>
      <c r="U634" s="198">
        <v>2.0000000000000001E-4</v>
      </c>
    </row>
    <row r="635" spans="1:21" x14ac:dyDescent="0.2">
      <c r="A635">
        <f t="shared" si="9"/>
        <v>631</v>
      </c>
      <c r="B635" s="119">
        <v>0.37119670366750568</v>
      </c>
      <c r="C635" s="97">
        <v>9202.7210354691197</v>
      </c>
      <c r="D635" s="96">
        <v>1.1779527511588159</v>
      </c>
      <c r="E635" s="98">
        <v>0</v>
      </c>
      <c r="F635" s="119">
        <v>0</v>
      </c>
      <c r="G635" s="179">
        <v>0</v>
      </c>
      <c r="H635" s="97">
        <v>9604656.7613175195</v>
      </c>
      <c r="I635" s="174">
        <v>354692961537.91107</v>
      </c>
      <c r="J635" s="186">
        <v>0.37119670366750568</v>
      </c>
      <c r="K635" s="189">
        <v>7418091470.0272818</v>
      </c>
      <c r="L635" s="185">
        <v>0</v>
      </c>
      <c r="M635" s="185">
        <v>0</v>
      </c>
      <c r="N635" s="174">
        <v>362111053007.93835</v>
      </c>
      <c r="O635" s="119">
        <v>0.36359248645760511</v>
      </c>
      <c r="P635" s="119">
        <v>0.24870708127428387</v>
      </c>
      <c r="Q635" s="97">
        <v>12.927351889816135</v>
      </c>
      <c r="R635" s="184">
        <v>1257440158621.5588</v>
      </c>
      <c r="S635" s="199">
        <v>1305.6715150959551</v>
      </c>
      <c r="T635" s="191">
        <v>5.7109024409487882E-2</v>
      </c>
      <c r="U635" s="198">
        <v>2.0000000000000001E-4</v>
      </c>
    </row>
    <row r="636" spans="1:21" x14ac:dyDescent="0.2">
      <c r="A636">
        <f t="shared" si="9"/>
        <v>632</v>
      </c>
      <c r="B636" s="119">
        <v>0.61430354314101954</v>
      </c>
      <c r="C636" s="97">
        <v>7053.1659766737803</v>
      </c>
      <c r="D636" s="96">
        <v>0.46635078501701455</v>
      </c>
      <c r="E636" s="98">
        <v>0.40114046501981626</v>
      </c>
      <c r="F636" s="119">
        <v>0.33317647774731179</v>
      </c>
      <c r="G636" s="179">
        <v>1</v>
      </c>
      <c r="H636" s="97">
        <v>4944318.2976926602</v>
      </c>
      <c r="I636" s="174">
        <v>223546604696.66599</v>
      </c>
      <c r="J636" s="186">
        <v>0.51098328988391506</v>
      </c>
      <c r="K636" s="189">
        <v>4148158769.5506439</v>
      </c>
      <c r="L636" s="185">
        <v>0</v>
      </c>
      <c r="M636" s="185">
        <v>143712410810.71573</v>
      </c>
      <c r="N636" s="174">
        <v>371407174276.93237</v>
      </c>
      <c r="O636" s="119">
        <v>0.61710845679021997</v>
      </c>
      <c r="P636" s="119">
        <v>0.42033567107991238</v>
      </c>
      <c r="Q636" s="97">
        <v>15.575191735485856</v>
      </c>
      <c r="R636" s="184">
        <v>2711837570184.4678</v>
      </c>
      <c r="S636" s="199">
        <v>2815.0603978607714</v>
      </c>
      <c r="T636" s="191">
        <v>4.6165720343598921E-2</v>
      </c>
      <c r="U636" s="198">
        <v>2.0000000000000001E-4</v>
      </c>
    </row>
    <row r="637" spans="1:21" x14ac:dyDescent="0.2">
      <c r="A637">
        <f t="shared" si="9"/>
        <v>633</v>
      </c>
      <c r="B637" s="119">
        <v>0.46719922403035624</v>
      </c>
      <c r="C637" s="97">
        <v>4000</v>
      </c>
      <c r="D637" s="96">
        <v>0.97618123588552819</v>
      </c>
      <c r="E637" s="98">
        <v>0.36653806511638398</v>
      </c>
      <c r="F637" s="119">
        <v>0</v>
      </c>
      <c r="G637" s="179">
        <v>0</v>
      </c>
      <c r="H637" s="97">
        <v>15213956.723214434</v>
      </c>
      <c r="I637" s="174">
        <v>553982468876.64026</v>
      </c>
      <c r="J637" s="186">
        <v>0.46719922403035619</v>
      </c>
      <c r="K637" s="189">
        <v>56835531305.63533</v>
      </c>
      <c r="L637" s="185">
        <v>79289445857.62352</v>
      </c>
      <c r="M637" s="185">
        <v>0</v>
      </c>
      <c r="N637" s="174">
        <v>690107446039.89917</v>
      </c>
      <c r="O637" s="119">
        <v>0.46695878753502801</v>
      </c>
      <c r="P637" s="119">
        <v>0.34892048954168048</v>
      </c>
      <c r="Q637" s="97">
        <v>13.880004226132442</v>
      </c>
      <c r="R637" s="184">
        <v>3704157635066.0322</v>
      </c>
      <c r="S637" s="199">
        <v>3843.2750394693117</v>
      </c>
      <c r="T637" s="191">
        <v>5.1760382078019293E-2</v>
      </c>
      <c r="U637" s="198">
        <v>2.0000000000000001E-4</v>
      </c>
    </row>
    <row r="638" spans="1:21" x14ac:dyDescent="0.2">
      <c r="A638">
        <f t="shared" si="9"/>
        <v>634</v>
      </c>
      <c r="B638" s="119">
        <v>0.41775280159279626</v>
      </c>
      <c r="C638" s="97">
        <v>4000</v>
      </c>
      <c r="D638" s="96">
        <v>0.69961968245400197</v>
      </c>
      <c r="E638" s="98">
        <v>0</v>
      </c>
      <c r="F638" s="119">
        <v>0.39735809304718211</v>
      </c>
      <c r="G638" s="179">
        <v>1</v>
      </c>
      <c r="H638" s="97">
        <v>14302425.106509704</v>
      </c>
      <c r="I638" s="174">
        <v>506202790197.35693</v>
      </c>
      <c r="J638" s="186">
        <v>0.41775280159279626</v>
      </c>
      <c r="K638" s="189">
        <v>11385879973.692991</v>
      </c>
      <c r="L638" s="185">
        <v>0</v>
      </c>
      <c r="M638" s="185">
        <v>443865247140.86292</v>
      </c>
      <c r="N638" s="174">
        <v>961453917311.91284</v>
      </c>
      <c r="O638" s="119">
        <v>0.58927403725780914</v>
      </c>
      <c r="P638" s="119">
        <v>0.45044683188847312</v>
      </c>
      <c r="Q638" s="97">
        <v>16.934557149297262</v>
      </c>
      <c r="R638" s="184">
        <v>7939329017556.6992</v>
      </c>
      <c r="S638" s="199">
        <v>8243.6425867479629</v>
      </c>
      <c r="T638" s="191">
        <v>4.3491626362556275E-2</v>
      </c>
      <c r="U638" s="198">
        <v>2.0000000000000001E-4</v>
      </c>
    </row>
    <row r="639" spans="1:21" x14ac:dyDescent="0.2">
      <c r="A639">
        <f t="shared" si="9"/>
        <v>635</v>
      </c>
      <c r="B639" s="119">
        <v>0.33142981471868405</v>
      </c>
      <c r="C639" s="97">
        <v>6768.4516404562855</v>
      </c>
      <c r="D639" s="96">
        <v>0.6283218420798834</v>
      </c>
      <c r="E639" s="98">
        <v>0.47651296456467107</v>
      </c>
      <c r="F639" s="119">
        <v>0</v>
      </c>
      <c r="G639" s="179">
        <v>0</v>
      </c>
      <c r="H639" s="97">
        <v>6969125.1961740823</v>
      </c>
      <c r="I639" s="174">
        <v>223670548868.41827</v>
      </c>
      <c r="J639" s="186">
        <v>0.33142981471868405</v>
      </c>
      <c r="K639" s="189">
        <v>33633213955.045307</v>
      </c>
      <c r="L639" s="185">
        <v>98978457452.081146</v>
      </c>
      <c r="M639" s="185">
        <v>0</v>
      </c>
      <c r="N639" s="174">
        <v>356282220275.54474</v>
      </c>
      <c r="O639" s="119">
        <v>0.43031576038955843</v>
      </c>
      <c r="P639" s="119">
        <v>0.29821609586721709</v>
      </c>
      <c r="Q639" s="97">
        <v>15.074946209402681</v>
      </c>
      <c r="R639" s="184">
        <v>1762784820256.3894</v>
      </c>
      <c r="S639" s="199">
        <v>1829.5381448111605</v>
      </c>
      <c r="T639" s="191">
        <v>4.7439242762784828E-2</v>
      </c>
      <c r="U639" s="198">
        <v>2.0000000000000001E-4</v>
      </c>
    </row>
    <row r="640" spans="1:21" x14ac:dyDescent="0.2">
      <c r="A640">
        <f t="shared" si="9"/>
        <v>636</v>
      </c>
      <c r="B640" s="119">
        <v>0.47948436439758946</v>
      </c>
      <c r="C640" s="97">
        <v>15645.167119107315</v>
      </c>
      <c r="D640" s="96">
        <v>1.0404214097030513</v>
      </c>
      <c r="E640" s="98">
        <v>0</v>
      </c>
      <c r="F640" s="119">
        <v>0</v>
      </c>
      <c r="G640" s="179">
        <v>0</v>
      </c>
      <c r="H640" s="97">
        <v>7279158.4282905171</v>
      </c>
      <c r="I640" s="174">
        <v>282661583271.43024</v>
      </c>
      <c r="J640" s="186">
        <v>0.4613080057103407</v>
      </c>
      <c r="K640" s="189">
        <v>8000314697.4811163</v>
      </c>
      <c r="L640" s="185">
        <v>0</v>
      </c>
      <c r="M640" s="185">
        <v>0</v>
      </c>
      <c r="N640" s="174">
        <v>290661897968.91138</v>
      </c>
      <c r="O640" s="119">
        <v>0.44861074733578449</v>
      </c>
      <c r="P640" s="119">
        <v>0.35164175794956498</v>
      </c>
      <c r="Q640" s="97">
        <v>12.913371812405082</v>
      </c>
      <c r="R640" s="184">
        <v>1425182111317.8318</v>
      </c>
      <c r="S640" s="199">
        <v>1478.5904239897986</v>
      </c>
      <c r="T640" s="191">
        <v>5.784584758672405E-2</v>
      </c>
      <c r="U640" s="198">
        <v>2.0000000000000001E-4</v>
      </c>
    </row>
    <row r="641" spans="1:21" x14ac:dyDescent="0.2">
      <c r="A641">
        <f t="shared" si="9"/>
        <v>637</v>
      </c>
      <c r="B641" s="119">
        <v>0.59995929493210021</v>
      </c>
      <c r="C641" s="97">
        <v>8283.0532055302501</v>
      </c>
      <c r="D641" s="96">
        <v>1.0057395006806296</v>
      </c>
      <c r="E641" s="98">
        <v>0.63237102921779798</v>
      </c>
      <c r="F641" s="119">
        <v>0.45486957729325783</v>
      </c>
      <c r="G641" s="179">
        <v>1</v>
      </c>
      <c r="H641" s="97">
        <v>16202391.684745613</v>
      </c>
      <c r="I641" s="174">
        <v>407632823811.37695</v>
      </c>
      <c r="J641" s="186">
        <v>0.23532096024940974</v>
      </c>
      <c r="K641" s="189">
        <v>4434654886.4755812</v>
      </c>
      <c r="L641" s="185">
        <v>0</v>
      </c>
      <c r="M641" s="185">
        <v>296963664992.10052</v>
      </c>
      <c r="N641" s="174">
        <v>709031143689.95312</v>
      </c>
      <c r="O641" s="119">
        <v>0.47035378133965838</v>
      </c>
      <c r="P641" s="119">
        <v>0.27362547298581391</v>
      </c>
      <c r="Q641" s="97">
        <v>16.999798718832011</v>
      </c>
      <c r="R641" s="184">
        <v>3525612022703.4619</v>
      </c>
      <c r="S641" s="199">
        <v>3663.030540092223</v>
      </c>
      <c r="T641" s="191">
        <v>4.3641020885351919E-2</v>
      </c>
      <c r="U641" s="198">
        <v>2.0000000000000001E-4</v>
      </c>
    </row>
    <row r="642" spans="1:21" x14ac:dyDescent="0.2">
      <c r="A642">
        <f t="shared" si="9"/>
        <v>638</v>
      </c>
      <c r="B642" s="119">
        <v>0.38162170529346057</v>
      </c>
      <c r="C642" s="97">
        <v>5113.1867087895644</v>
      </c>
      <c r="D642" s="96">
        <v>1.0161646670778639</v>
      </c>
      <c r="E642" s="98">
        <v>0.7</v>
      </c>
      <c r="F642" s="119">
        <v>0</v>
      </c>
      <c r="G642" s="179">
        <v>0</v>
      </c>
      <c r="H642" s="97">
        <v>11708885.458907666</v>
      </c>
      <c r="I642" s="174">
        <v>290236127921.27515</v>
      </c>
      <c r="J642" s="186">
        <v>0.20745568377830315</v>
      </c>
      <c r="K642" s="189">
        <v>67995654363.096756</v>
      </c>
      <c r="L642" s="185">
        <v>164936718346.93414</v>
      </c>
      <c r="M642" s="185">
        <v>0</v>
      </c>
      <c r="N642" s="174">
        <v>523168500631.30603</v>
      </c>
      <c r="O642" s="119">
        <v>0.36730137388000794</v>
      </c>
      <c r="P642" s="119">
        <v>0.33855834056123829</v>
      </c>
      <c r="Q642" s="97">
        <v>16.134838573554379</v>
      </c>
      <c r="R642" s="184">
        <v>3118662190072.293</v>
      </c>
      <c r="S642" s="199">
        <v>3239.0106088144189</v>
      </c>
      <c r="T642" s="191">
        <v>4.5160188246177381E-2</v>
      </c>
      <c r="U642" s="198">
        <v>2.0000000000000001E-4</v>
      </c>
    </row>
    <row r="643" spans="1:21" x14ac:dyDescent="0.2">
      <c r="A643">
        <f t="shared" si="9"/>
        <v>639</v>
      </c>
      <c r="B643" s="119">
        <v>0.69195960596568018</v>
      </c>
      <c r="C643" s="97">
        <v>4252.9062185354842</v>
      </c>
      <c r="D643" s="96">
        <v>0.45052535269917454</v>
      </c>
      <c r="E643" s="98">
        <v>0</v>
      </c>
      <c r="F643" s="119">
        <v>0</v>
      </c>
      <c r="G643" s="179">
        <v>0</v>
      </c>
      <c r="H643" s="97">
        <v>5042664.3563924907</v>
      </c>
      <c r="I643" s="174">
        <v>230535583973.68448</v>
      </c>
      <c r="J643" s="186">
        <v>0.56105297911717766</v>
      </c>
      <c r="K643" s="189">
        <v>4359398797.8240433</v>
      </c>
      <c r="L643" s="185">
        <v>0</v>
      </c>
      <c r="M643" s="185">
        <v>0</v>
      </c>
      <c r="N643" s="174">
        <v>234894982771.50851</v>
      </c>
      <c r="O643" s="119">
        <v>0.55064043793038608</v>
      </c>
      <c r="P643" s="119">
        <v>0.43495928455148747</v>
      </c>
      <c r="Q643" s="97">
        <v>12.941187138961793</v>
      </c>
      <c r="R643" s="184">
        <v>1554341977453.8362</v>
      </c>
      <c r="S643" s="199">
        <v>1611.0807996267579</v>
      </c>
      <c r="T643" s="191">
        <v>5.2455661416417533E-2</v>
      </c>
      <c r="U643" s="198">
        <v>2.0000000000000001E-4</v>
      </c>
    </row>
    <row r="644" spans="1:21" x14ac:dyDescent="0.2">
      <c r="A644">
        <f t="shared" si="9"/>
        <v>640</v>
      </c>
      <c r="B644" s="119">
        <v>0.47379485205720201</v>
      </c>
      <c r="C644" s="97">
        <v>9696.6775832989861</v>
      </c>
      <c r="D644" s="96">
        <v>0.87864558332077614</v>
      </c>
      <c r="E644" s="98">
        <v>0.60505763083675268</v>
      </c>
      <c r="F644" s="119">
        <v>0</v>
      </c>
      <c r="G644" s="179">
        <v>0</v>
      </c>
      <c r="H644" s="97">
        <v>8379231.3837930672</v>
      </c>
      <c r="I644" s="174">
        <v>319112399198.31073</v>
      </c>
      <c r="J644" s="186">
        <v>0.47379485205720195</v>
      </c>
      <c r="K644" s="189">
        <v>54927204323.062485</v>
      </c>
      <c r="L644" s="185">
        <v>172678373371.88086</v>
      </c>
      <c r="M644" s="185">
        <v>0</v>
      </c>
      <c r="N644" s="174">
        <v>546717976893.25409</v>
      </c>
      <c r="O644" s="119">
        <v>0.52922443178007961</v>
      </c>
      <c r="P644" s="119">
        <v>0.40960501427147428</v>
      </c>
      <c r="Q644" s="97">
        <v>15.321054020411715</v>
      </c>
      <c r="R644" s="184">
        <v>3731895478069.4727</v>
      </c>
      <c r="S644" s="199">
        <v>3875.5250639594251</v>
      </c>
      <c r="T644" s="191">
        <v>4.7868616634050565E-2</v>
      </c>
      <c r="U644" s="198">
        <v>2.0000000000000001E-4</v>
      </c>
    </row>
    <row r="645" spans="1:21" x14ac:dyDescent="0.2">
      <c r="A645">
        <f t="shared" si="9"/>
        <v>641</v>
      </c>
      <c r="B645" s="119">
        <v>0.72676176309180529</v>
      </c>
      <c r="C645" s="97">
        <v>13313.261234996848</v>
      </c>
      <c r="D645" s="96">
        <v>0.68754624733241787</v>
      </c>
      <c r="E645" s="98">
        <v>0.7</v>
      </c>
      <c r="F645" s="119">
        <v>0</v>
      </c>
      <c r="G645" s="179">
        <v>0</v>
      </c>
      <c r="H645" s="97">
        <v>6399798.995438559</v>
      </c>
      <c r="I645" s="174">
        <v>280988033678.03052</v>
      </c>
      <c r="J645" s="186">
        <v>0.49748696498704592</v>
      </c>
      <c r="K645" s="189">
        <v>51005137013.589996</v>
      </c>
      <c r="L645" s="185">
        <v>110222372692.25842</v>
      </c>
      <c r="M645" s="185">
        <v>0</v>
      </c>
      <c r="N645" s="174">
        <v>442215543383.87891</v>
      </c>
      <c r="O645" s="119">
        <v>0.51550829824196209</v>
      </c>
      <c r="P645" s="119">
        <v>0.4224706590761505</v>
      </c>
      <c r="Q645" s="97">
        <v>14.428221123601837</v>
      </c>
      <c r="R645" s="184">
        <v>2961437852862.8667</v>
      </c>
      <c r="S645" s="199">
        <v>3073.6638708666273</v>
      </c>
      <c r="T645" s="191">
        <v>5.0657510653833691E-2</v>
      </c>
      <c r="U645" s="198">
        <v>2.0000000000000001E-4</v>
      </c>
    </row>
    <row r="646" spans="1:21" x14ac:dyDescent="0.2">
      <c r="A646">
        <f t="shared" si="9"/>
        <v>642</v>
      </c>
      <c r="B646" s="119">
        <v>0.47375429896793197</v>
      </c>
      <c r="C646" s="97">
        <v>9473.4611248364345</v>
      </c>
      <c r="D646" s="96">
        <v>0.47554718862801793</v>
      </c>
      <c r="E646" s="98">
        <v>0.20920959616202192</v>
      </c>
      <c r="F646" s="119">
        <v>0.36462787634173338</v>
      </c>
      <c r="G646" s="179">
        <v>1</v>
      </c>
      <c r="H646" s="97">
        <v>3401926.249123754</v>
      </c>
      <c r="I646" s="174">
        <v>165741477956.50092</v>
      </c>
      <c r="J646" s="186">
        <v>0.47375429896793197</v>
      </c>
      <c r="K646" s="189">
        <v>4451682336.1341181</v>
      </c>
      <c r="L646" s="185">
        <v>0</v>
      </c>
      <c r="M646" s="185">
        <v>78664034056.189148</v>
      </c>
      <c r="N646" s="174">
        <v>248857194348.82419</v>
      </c>
      <c r="O646" s="119">
        <v>0.56840617091370305</v>
      </c>
      <c r="P646" s="119">
        <v>0.40933374372683756</v>
      </c>
      <c r="Q646" s="97">
        <v>15.64185749392821</v>
      </c>
      <c r="R646" s="184">
        <v>1764648140940.0432</v>
      </c>
      <c r="S646" s="199">
        <v>1829.7819478375031</v>
      </c>
      <c r="T646" s="191">
        <v>4.594882315214123E-2</v>
      </c>
      <c r="U646" s="198">
        <v>2.0000000000000001E-4</v>
      </c>
    </row>
    <row r="647" spans="1:21" x14ac:dyDescent="0.2">
      <c r="A647">
        <f t="shared" ref="A647:A710" si="10">A646+1</f>
        <v>643</v>
      </c>
      <c r="B647" s="119">
        <v>0.28203657947756305</v>
      </c>
      <c r="C647" s="97">
        <v>6068.1655646843519</v>
      </c>
      <c r="D647" s="96">
        <v>0.55410668200669788</v>
      </c>
      <c r="E647" s="98">
        <v>0</v>
      </c>
      <c r="F647" s="119">
        <v>0.2969214106142033</v>
      </c>
      <c r="G647" s="179">
        <v>1</v>
      </c>
      <c r="H647" s="97">
        <v>5290576.3066376112</v>
      </c>
      <c r="I647" s="174">
        <v>261598579135.01132</v>
      </c>
      <c r="J647" s="186">
        <v>0.282036579477563</v>
      </c>
      <c r="K647" s="189">
        <v>4917231488.8600769</v>
      </c>
      <c r="L647" s="185">
        <v>0</v>
      </c>
      <c r="M647" s="185">
        <v>167371626413.16046</v>
      </c>
      <c r="N647" s="174">
        <v>433887437037.03186</v>
      </c>
      <c r="O647" s="119">
        <v>0.47864411794027689</v>
      </c>
      <c r="P647" s="119">
        <v>0.19444674044015683</v>
      </c>
      <c r="Q647" s="97">
        <v>16.130782863940084</v>
      </c>
      <c r="R647" s="184">
        <v>1496394103137.0342</v>
      </c>
      <c r="S647" s="199">
        <v>1554.3790534757588</v>
      </c>
      <c r="T647" s="191">
        <v>4.5379996481032102E-2</v>
      </c>
      <c r="U647" s="198">
        <v>2.0000000000000001E-4</v>
      </c>
    </row>
    <row r="648" spans="1:21" x14ac:dyDescent="0.2">
      <c r="A648">
        <f t="shared" si="10"/>
        <v>644</v>
      </c>
      <c r="B648" s="119">
        <v>0.47212950559461164</v>
      </c>
      <c r="C648" s="97">
        <v>12338.09427199502</v>
      </c>
      <c r="D648" s="96">
        <v>0.83847965920480427</v>
      </c>
      <c r="E648" s="98">
        <v>2.0355596126411246E-2</v>
      </c>
      <c r="F648" s="119">
        <v>0</v>
      </c>
      <c r="G648" s="179">
        <v>0</v>
      </c>
      <c r="H648" s="97">
        <v>7071138.6259189621</v>
      </c>
      <c r="I648" s="174">
        <v>250156284274.98975</v>
      </c>
      <c r="J648" s="186">
        <v>0.42471500278280172</v>
      </c>
      <c r="K648" s="189">
        <v>3580771305.1278052</v>
      </c>
      <c r="L648" s="185">
        <v>3794540809.5959802</v>
      </c>
      <c r="M648" s="185">
        <v>0</v>
      </c>
      <c r="N648" s="174">
        <v>257531596389.71353</v>
      </c>
      <c r="O648" s="119">
        <v>0.42433923119201911</v>
      </c>
      <c r="P648" s="119">
        <v>0.32770346871616357</v>
      </c>
      <c r="Q648" s="97">
        <v>13.082618384398097</v>
      </c>
      <c r="R648" s="184">
        <v>1204077563987.8052</v>
      </c>
      <c r="S648" s="199">
        <v>1250.4311707467325</v>
      </c>
      <c r="T648" s="191">
        <v>5.3810316358115361E-2</v>
      </c>
      <c r="U648" s="198">
        <v>2.0000000000000001E-4</v>
      </c>
    </row>
    <row r="649" spans="1:21" x14ac:dyDescent="0.2">
      <c r="A649">
        <f t="shared" si="10"/>
        <v>645</v>
      </c>
      <c r="B649" s="119">
        <v>0.51539325909802369</v>
      </c>
      <c r="C649" s="97">
        <v>10200.088178246999</v>
      </c>
      <c r="D649" s="96">
        <v>0.69482937551047086</v>
      </c>
      <c r="E649" s="98">
        <v>0.2804957850180082</v>
      </c>
      <c r="F649" s="119">
        <v>0</v>
      </c>
      <c r="G649" s="179">
        <v>0</v>
      </c>
      <c r="H649" s="97">
        <v>5558611.1886944249</v>
      </c>
      <c r="I649" s="174">
        <v>248694578159.13553</v>
      </c>
      <c r="J649" s="186">
        <v>0.51333521463922072</v>
      </c>
      <c r="K649" s="189">
        <v>34304041616.83844</v>
      </c>
      <c r="L649" s="185">
        <v>56611694662.678474</v>
      </c>
      <c r="M649" s="185">
        <v>0</v>
      </c>
      <c r="N649" s="174">
        <v>339610314438.65247</v>
      </c>
      <c r="O649" s="119">
        <v>0.50926910354578014</v>
      </c>
      <c r="P649" s="119">
        <v>0.40679887970876022</v>
      </c>
      <c r="Q649" s="97">
        <v>13.747714168817037</v>
      </c>
      <c r="R649" s="184">
        <v>2111561332553.2004</v>
      </c>
      <c r="S649" s="199">
        <v>2190.4333294620192</v>
      </c>
      <c r="T649" s="191">
        <v>5.2190374689919911E-2</v>
      </c>
      <c r="U649" s="198">
        <v>2.0000000000000001E-4</v>
      </c>
    </row>
    <row r="650" spans="1:21" x14ac:dyDescent="0.2">
      <c r="A650">
        <f t="shared" si="10"/>
        <v>646</v>
      </c>
      <c r="B650" s="119">
        <v>0.56407570699288034</v>
      </c>
      <c r="C650" s="97">
        <v>10928.525209230358</v>
      </c>
      <c r="D650" s="96">
        <v>0.72179104597171362</v>
      </c>
      <c r="E650" s="98">
        <v>0.21167133063723712</v>
      </c>
      <c r="F650" s="119">
        <v>0</v>
      </c>
      <c r="G650" s="179">
        <v>0</v>
      </c>
      <c r="H650" s="97">
        <v>4658677.1702485597</v>
      </c>
      <c r="I650" s="174">
        <v>232345281626.84613</v>
      </c>
      <c r="J650" s="186">
        <v>0.5000050039393048</v>
      </c>
      <c r="K650" s="189">
        <v>12840212204.540279</v>
      </c>
      <c r="L650" s="185">
        <v>31194127028.292641</v>
      </c>
      <c r="M650" s="185">
        <v>0</v>
      </c>
      <c r="N650" s="174">
        <v>276379620859.67902</v>
      </c>
      <c r="O650" s="119">
        <v>0.51063499052050954</v>
      </c>
      <c r="P650" s="119">
        <v>0.36731700465486289</v>
      </c>
      <c r="Q650" s="97">
        <v>13.63577553072038</v>
      </c>
      <c r="R650" s="184">
        <v>1528727626648.6279</v>
      </c>
      <c r="S650" s="199">
        <v>1587.9603330470616</v>
      </c>
      <c r="T650" s="191">
        <v>5.301282517576008E-2</v>
      </c>
      <c r="U650" s="198">
        <v>2.0000000000000001E-4</v>
      </c>
    </row>
    <row r="651" spans="1:21" x14ac:dyDescent="0.2">
      <c r="A651">
        <f t="shared" si="10"/>
        <v>647</v>
      </c>
      <c r="B651" s="119">
        <v>0.47201478724490542</v>
      </c>
      <c r="C651" s="97">
        <v>9623.3742328739754</v>
      </c>
      <c r="D651" s="96">
        <v>0.27465134845422279</v>
      </c>
      <c r="E651" s="98">
        <v>0.26297250380971682</v>
      </c>
      <c r="F651" s="119">
        <v>0.65703151575654906</v>
      </c>
      <c r="G651" s="179">
        <v>1</v>
      </c>
      <c r="H651" s="97">
        <v>2213464.4149933937</v>
      </c>
      <c r="I651" s="174">
        <v>118767270265.81367</v>
      </c>
      <c r="J651" s="186">
        <v>0.47201478724490542</v>
      </c>
      <c r="K651" s="189">
        <v>3272808106.2127914</v>
      </c>
      <c r="L651" s="185">
        <v>0</v>
      </c>
      <c r="M651" s="185">
        <v>230998446147.3837</v>
      </c>
      <c r="N651" s="174">
        <v>353038524519.41016</v>
      </c>
      <c r="O651" s="119">
        <v>0.68224470701027051</v>
      </c>
      <c r="P651" s="119">
        <v>0.50906774714273617</v>
      </c>
      <c r="Q651" s="97">
        <v>17.577398106976702</v>
      </c>
      <c r="R651" s="184">
        <v>3449290196881.3091</v>
      </c>
      <c r="S651" s="199">
        <v>3581.4292066022167</v>
      </c>
      <c r="T651" s="191">
        <v>4.1715679758033405E-2</v>
      </c>
      <c r="U651" s="198">
        <v>2.0000000000000001E-4</v>
      </c>
    </row>
    <row r="652" spans="1:21" x14ac:dyDescent="0.2">
      <c r="A652">
        <f t="shared" si="10"/>
        <v>648</v>
      </c>
      <c r="B652" s="119">
        <v>0.50651055893485475</v>
      </c>
      <c r="C652" s="97">
        <v>14626.901326184714</v>
      </c>
      <c r="D652" s="96">
        <v>0.3213287062694094</v>
      </c>
      <c r="E652" s="98">
        <v>0</v>
      </c>
      <c r="F652" s="119">
        <v>0.50860266384261443</v>
      </c>
      <c r="G652" s="179">
        <v>1</v>
      </c>
      <c r="H652" s="97">
        <v>2038278.6488389557</v>
      </c>
      <c r="I652" s="174">
        <v>110405259540.40445</v>
      </c>
      <c r="J652" s="186">
        <v>0.50651055893485475</v>
      </c>
      <c r="K652" s="189">
        <v>2323982817.4679217</v>
      </c>
      <c r="L652" s="185">
        <v>0</v>
      </c>
      <c r="M652" s="185">
        <v>168234019008.64865</v>
      </c>
      <c r="N652" s="174">
        <v>280963261366.521</v>
      </c>
      <c r="O652" s="119">
        <v>0.67805535855292975</v>
      </c>
      <c r="P652" s="119">
        <v>0.54475718488304636</v>
      </c>
      <c r="Q652" s="97">
        <v>17.238237376380468</v>
      </c>
      <c r="R652" s="184">
        <v>2883858149491.6772</v>
      </c>
      <c r="S652" s="199">
        <v>2993.2482286419354</v>
      </c>
      <c r="T652" s="191">
        <v>4.2457969097132391E-2</v>
      </c>
      <c r="U652" s="198">
        <v>2.0000000000000001E-4</v>
      </c>
    </row>
    <row r="653" spans="1:21" x14ac:dyDescent="0.2">
      <c r="A653">
        <f t="shared" si="10"/>
        <v>649</v>
      </c>
      <c r="B653" s="119">
        <v>0.53779870284919051</v>
      </c>
      <c r="C653" s="97">
        <v>7725.2292180180793</v>
      </c>
      <c r="D653" s="96">
        <v>0.78393551382825444</v>
      </c>
      <c r="E653" s="98">
        <v>0</v>
      </c>
      <c r="F653" s="119">
        <v>0</v>
      </c>
      <c r="G653" s="179">
        <v>0</v>
      </c>
      <c r="H653" s="97">
        <v>9065890.5565746594</v>
      </c>
      <c r="I653" s="174">
        <v>370260950105.84369</v>
      </c>
      <c r="J653" s="186">
        <v>0.48819714577437645</v>
      </c>
      <c r="K653" s="189">
        <v>8123738942.6918182</v>
      </c>
      <c r="L653" s="185">
        <v>0</v>
      </c>
      <c r="M653" s="185">
        <v>0</v>
      </c>
      <c r="N653" s="174">
        <v>378384689048.53552</v>
      </c>
      <c r="O653" s="119">
        <v>0.47771578572037704</v>
      </c>
      <c r="P653" s="119">
        <v>0.37109684444667917</v>
      </c>
      <c r="Q653" s="97">
        <v>12.936360134325831</v>
      </c>
      <c r="R653" s="184">
        <v>2049952845212.3748</v>
      </c>
      <c r="S653" s="199">
        <v>2127.450183816266</v>
      </c>
      <c r="T653" s="191">
        <v>5.4449521036944504E-2</v>
      </c>
      <c r="U653" s="198">
        <v>2.0000000000000001E-4</v>
      </c>
    </row>
    <row r="654" spans="1:21" x14ac:dyDescent="0.2">
      <c r="A654">
        <f t="shared" si="10"/>
        <v>650</v>
      </c>
      <c r="B654" s="119">
        <v>0.69430211298249045</v>
      </c>
      <c r="C654" s="97">
        <v>7376.2954566380513</v>
      </c>
      <c r="D654" s="96">
        <v>0.91853908639134807</v>
      </c>
      <c r="E654" s="98">
        <v>0</v>
      </c>
      <c r="F654" s="119">
        <v>0</v>
      </c>
      <c r="G654" s="179">
        <v>0</v>
      </c>
      <c r="H654" s="97">
        <v>20508279.113109034</v>
      </c>
      <c r="I654" s="174">
        <v>729531829022.69958</v>
      </c>
      <c r="J654" s="186">
        <v>0.53753803414468648</v>
      </c>
      <c r="K654" s="189">
        <v>16212493235.222198</v>
      </c>
      <c r="L654" s="185">
        <v>0</v>
      </c>
      <c r="M654" s="185">
        <v>0</v>
      </c>
      <c r="N654" s="174">
        <v>745744322257.92175</v>
      </c>
      <c r="O654" s="119">
        <v>0.52585194887103792</v>
      </c>
      <c r="P654" s="119">
        <v>0.42524085897041297</v>
      </c>
      <c r="Q654" s="97">
        <v>12.919107997559097</v>
      </c>
      <c r="R654" s="184">
        <v>4506390003795.6367</v>
      </c>
      <c r="S654" s="199">
        <v>4677.1852887910218</v>
      </c>
      <c r="T654" s="191">
        <v>5.4978022403417384E-2</v>
      </c>
      <c r="U654" s="198">
        <v>2.0000000000000001E-4</v>
      </c>
    </row>
    <row r="655" spans="1:21" x14ac:dyDescent="0.2">
      <c r="A655">
        <f t="shared" si="10"/>
        <v>651</v>
      </c>
      <c r="B655" s="119">
        <v>0.56381750557003774</v>
      </c>
      <c r="C655" s="97">
        <v>12221.384407721793</v>
      </c>
      <c r="D655" s="96">
        <v>1.2543964942037973</v>
      </c>
      <c r="E655" s="98">
        <v>0.48664737928613172</v>
      </c>
      <c r="F655" s="119">
        <v>0.47780686830540947</v>
      </c>
      <c r="G655" s="179">
        <v>1</v>
      </c>
      <c r="H655" s="97">
        <v>39596775.416561238</v>
      </c>
      <c r="I655" s="174">
        <v>779037079166.9668</v>
      </c>
      <c r="J655" s="186">
        <v>0.13205924477253672</v>
      </c>
      <c r="K655" s="189">
        <v>9519008806.9495659</v>
      </c>
      <c r="L655" s="185">
        <v>0</v>
      </c>
      <c r="M655" s="185">
        <v>428199636898.80768</v>
      </c>
      <c r="N655" s="174">
        <v>1216755724872.7239</v>
      </c>
      <c r="O655" s="119">
        <v>0.3660872504957664</v>
      </c>
      <c r="P655" s="119">
        <v>0.25461354940314473</v>
      </c>
      <c r="Q655" s="97">
        <v>18.205494554588778</v>
      </c>
      <c r="R655" s="184">
        <v>5572997254128.0684</v>
      </c>
      <c r="S655" s="199">
        <v>5786.1031999322277</v>
      </c>
      <c r="T655" s="191">
        <v>4.0651288918104656E-2</v>
      </c>
      <c r="U655" s="198">
        <v>2.0000000000000001E-4</v>
      </c>
    </row>
    <row r="656" spans="1:21" x14ac:dyDescent="0.2">
      <c r="A656">
        <f t="shared" si="10"/>
        <v>652</v>
      </c>
      <c r="B656" s="119">
        <v>0.41896835352379808</v>
      </c>
      <c r="C656" s="97">
        <v>11775.445029979846</v>
      </c>
      <c r="D656" s="96">
        <v>0.46400883819784128</v>
      </c>
      <c r="E656" s="98">
        <v>0.7</v>
      </c>
      <c r="F656" s="119">
        <v>0</v>
      </c>
      <c r="G656" s="179">
        <v>0</v>
      </c>
      <c r="H656" s="97">
        <v>3234485.5787658151</v>
      </c>
      <c r="I656" s="174">
        <v>171422834496.59183</v>
      </c>
      <c r="J656" s="186">
        <v>0.41896835352379802</v>
      </c>
      <c r="K656" s="189">
        <v>25862623977.029793</v>
      </c>
      <c r="L656" s="185">
        <v>42684864239.091995</v>
      </c>
      <c r="M656" s="185">
        <v>0</v>
      </c>
      <c r="N656" s="174">
        <v>239970322712.71362</v>
      </c>
      <c r="O656" s="119">
        <v>0.44159058053006067</v>
      </c>
      <c r="P656" s="119">
        <v>0.34554678817337742</v>
      </c>
      <c r="Q656" s="97">
        <v>14.521718841792216</v>
      </c>
      <c r="R656" s="184">
        <v>1350513866765.6099</v>
      </c>
      <c r="S656" s="199">
        <v>1400.2305175338759</v>
      </c>
      <c r="T656" s="191">
        <v>4.8465387003173759E-2</v>
      </c>
      <c r="U656" s="198">
        <v>2.0000000000000001E-4</v>
      </c>
    </row>
    <row r="657" spans="1:21" x14ac:dyDescent="0.2">
      <c r="A657">
        <f t="shared" si="10"/>
        <v>653</v>
      </c>
      <c r="B657" s="119">
        <v>0.42163562183100622</v>
      </c>
      <c r="C657" s="97">
        <v>9174.2616442795552</v>
      </c>
      <c r="D657" s="96">
        <v>0.57850631436943212</v>
      </c>
      <c r="E657" s="98">
        <v>0.2280443162605989</v>
      </c>
      <c r="F657" s="119">
        <v>0</v>
      </c>
      <c r="G657" s="179">
        <v>0</v>
      </c>
      <c r="H657" s="97">
        <v>4029352.2808179026</v>
      </c>
      <c r="I657" s="174">
        <v>159268617437.47897</v>
      </c>
      <c r="J657" s="186">
        <v>0.42163562183100622</v>
      </c>
      <c r="K657" s="189">
        <v>10739788301.809914</v>
      </c>
      <c r="L657" s="185">
        <v>25275441493.195911</v>
      </c>
      <c r="M657" s="185">
        <v>0</v>
      </c>
      <c r="N657" s="174">
        <v>195283847232.4848</v>
      </c>
      <c r="O657" s="119">
        <v>0.44741885713647744</v>
      </c>
      <c r="P657" s="119">
        <v>0.32905017318315322</v>
      </c>
      <c r="Q657" s="97">
        <v>14.019846757534333</v>
      </c>
      <c r="R657" s="184">
        <v>1021615955769.2692</v>
      </c>
      <c r="S657" s="199">
        <v>1061.4652753990611</v>
      </c>
      <c r="T657" s="191">
        <v>5.0154611820120765E-2</v>
      </c>
      <c r="U657" s="198">
        <v>2.0000000000000001E-4</v>
      </c>
    </row>
    <row r="658" spans="1:21" x14ac:dyDescent="0.2">
      <c r="A658">
        <f t="shared" si="10"/>
        <v>654</v>
      </c>
      <c r="B658" s="119">
        <v>0.54074486666940114</v>
      </c>
      <c r="C658" s="97">
        <v>15811.032207593906</v>
      </c>
      <c r="D658" s="96">
        <v>0.2</v>
      </c>
      <c r="E658" s="98">
        <v>0</v>
      </c>
      <c r="F658" s="119">
        <v>0.51356408014103527</v>
      </c>
      <c r="G658" s="179">
        <v>1</v>
      </c>
      <c r="H658" s="97">
        <v>1481111.7806121425</v>
      </c>
      <c r="I658" s="174">
        <v>80520830259.487854</v>
      </c>
      <c r="J658" s="186">
        <v>0.49927566936091405</v>
      </c>
      <c r="K658" s="189">
        <v>673002970.20930207</v>
      </c>
      <c r="L658" s="185">
        <v>0</v>
      </c>
      <c r="M658" s="185">
        <v>104132404527.96034</v>
      </c>
      <c r="N658" s="174">
        <v>185326237757.65747</v>
      </c>
      <c r="O658" s="119">
        <v>0.66643566794452669</v>
      </c>
      <c r="P658" s="119">
        <v>0.48952070682664223</v>
      </c>
      <c r="Q658" s="97">
        <v>16.855968150566287</v>
      </c>
      <c r="R658" s="184">
        <v>1697743578608.0613</v>
      </c>
      <c r="S658" s="199">
        <v>1763.7019750394434</v>
      </c>
      <c r="T658" s="191">
        <v>4.2541700983818966E-2</v>
      </c>
      <c r="U658" s="198">
        <v>2.0000000000000001E-4</v>
      </c>
    </row>
    <row r="659" spans="1:21" x14ac:dyDescent="0.2">
      <c r="A659">
        <f t="shared" si="10"/>
        <v>655</v>
      </c>
      <c r="B659" s="119">
        <v>0.54962730840935758</v>
      </c>
      <c r="C659" s="97">
        <v>8566.9249603577191</v>
      </c>
      <c r="D659" s="96">
        <v>1.0501676035231544</v>
      </c>
      <c r="E659" s="98">
        <v>4.0087723637203532E-3</v>
      </c>
      <c r="F659" s="119">
        <v>0</v>
      </c>
      <c r="G659" s="179">
        <v>0</v>
      </c>
      <c r="H659" s="97">
        <v>16349392.482643222</v>
      </c>
      <c r="I659" s="174">
        <v>416603165047.24915</v>
      </c>
      <c r="J659" s="186">
        <v>0.29618535203227081</v>
      </c>
      <c r="K659" s="189">
        <v>12765241080.584936</v>
      </c>
      <c r="L659" s="185">
        <v>3239388820.2409925</v>
      </c>
      <c r="M659" s="185">
        <v>0</v>
      </c>
      <c r="N659" s="174">
        <v>432607794948.07507</v>
      </c>
      <c r="O659" s="119">
        <v>0.29121820647866964</v>
      </c>
      <c r="P659" s="119">
        <v>0.1836342176547012</v>
      </c>
      <c r="Q659" s="97">
        <v>12.879214539810514</v>
      </c>
      <c r="R659" s="184">
        <v>1088416972238.2012</v>
      </c>
      <c r="S659" s="199">
        <v>1128.7010604126508</v>
      </c>
      <c r="T659" s="191">
        <v>5.3606869191309088E-2</v>
      </c>
      <c r="U659" s="198">
        <v>2.0000000000000001E-4</v>
      </c>
    </row>
    <row r="660" spans="1:21" x14ac:dyDescent="0.2">
      <c r="A660">
        <f t="shared" si="10"/>
        <v>656</v>
      </c>
      <c r="B660" s="119">
        <v>0.56674096590797307</v>
      </c>
      <c r="C660" s="97">
        <v>4000</v>
      </c>
      <c r="D660" s="96">
        <v>0.68516231727060561</v>
      </c>
      <c r="E660" s="98">
        <v>0.21266659893540568</v>
      </c>
      <c r="F660" s="119">
        <v>0.4834453050647487</v>
      </c>
      <c r="G660" s="179">
        <v>1</v>
      </c>
      <c r="H660" s="97">
        <v>7104203.7736068182</v>
      </c>
      <c r="I660" s="174">
        <v>276171646438.84473</v>
      </c>
      <c r="J660" s="186">
        <v>0.46687904687076021</v>
      </c>
      <c r="K660" s="189">
        <v>6891169380.4023638</v>
      </c>
      <c r="L660" s="185">
        <v>0</v>
      </c>
      <c r="M660" s="185">
        <v>178475536166.85358</v>
      </c>
      <c r="N660" s="174">
        <v>461538351986.10065</v>
      </c>
      <c r="O660" s="119">
        <v>0.58872503839889379</v>
      </c>
      <c r="P660" s="119">
        <v>0.40427059088245881</v>
      </c>
      <c r="Q660" s="97">
        <v>16.10056806468333</v>
      </c>
      <c r="R660" s="184">
        <v>3314141280462.708</v>
      </c>
      <c r="S660" s="199">
        <v>3439.7771302020128</v>
      </c>
      <c r="T660" s="191">
        <v>4.4977854380274761E-2</v>
      </c>
      <c r="U660" s="198">
        <v>2.0000000000000001E-4</v>
      </c>
    </row>
    <row r="661" spans="1:21" x14ac:dyDescent="0.2">
      <c r="A661">
        <f t="shared" si="10"/>
        <v>657</v>
      </c>
      <c r="B661" s="119">
        <v>0.43516216092600835</v>
      </c>
      <c r="C661" s="97">
        <v>11973.301352682229</v>
      </c>
      <c r="D661" s="96">
        <v>0.82488115655520855</v>
      </c>
      <c r="E661" s="98">
        <v>0.38784091680245175</v>
      </c>
      <c r="F661" s="119">
        <v>0</v>
      </c>
      <c r="G661" s="179">
        <v>0</v>
      </c>
      <c r="H661" s="97">
        <v>5202365.6354416432</v>
      </c>
      <c r="I661" s="174">
        <v>240090444695.9538</v>
      </c>
      <c r="J661" s="186">
        <v>0.43516216092600835</v>
      </c>
      <c r="K661" s="189">
        <v>24739325136.727356</v>
      </c>
      <c r="L661" s="185">
        <v>53877339712.448074</v>
      </c>
      <c r="M661" s="185">
        <v>0</v>
      </c>
      <c r="N661" s="174">
        <v>318707109545.12921</v>
      </c>
      <c r="O661" s="119">
        <v>0.46305885272583958</v>
      </c>
      <c r="P661" s="119">
        <v>0.35870839639840152</v>
      </c>
      <c r="Q661" s="97">
        <v>14.368929515807427</v>
      </c>
      <c r="R661" s="184">
        <v>1800020601872.6272</v>
      </c>
      <c r="S661" s="199">
        <v>1867.6787266902447</v>
      </c>
      <c r="T661" s="191">
        <v>5.0557510192429156E-2</v>
      </c>
      <c r="U661" s="198">
        <v>2.0000000000000001E-4</v>
      </c>
    </row>
    <row r="662" spans="1:21" x14ac:dyDescent="0.2">
      <c r="A662">
        <f t="shared" si="10"/>
        <v>658</v>
      </c>
      <c r="B662" s="119">
        <v>0.44265423335367682</v>
      </c>
      <c r="C662" s="97">
        <v>17000</v>
      </c>
      <c r="D662" s="96">
        <v>0.68281016318131149</v>
      </c>
      <c r="E662" s="98">
        <v>0</v>
      </c>
      <c r="F662" s="119">
        <v>0.5285903265701809</v>
      </c>
      <c r="G662" s="179">
        <v>1</v>
      </c>
      <c r="H662" s="97">
        <v>4063721.2095712344</v>
      </c>
      <c r="I662" s="174">
        <v>217976193939.54492</v>
      </c>
      <c r="J662" s="186">
        <v>0.44265423335367682</v>
      </c>
      <c r="K662" s="189">
        <v>7913531249.0461626</v>
      </c>
      <c r="L662" s="185">
        <v>0</v>
      </c>
      <c r="M662" s="185">
        <v>231992206224.45853</v>
      </c>
      <c r="N662" s="174">
        <v>457881931413.04956</v>
      </c>
      <c r="O662" s="119">
        <v>0.61605805043826012</v>
      </c>
      <c r="P662" s="119">
        <v>0.42209434224633535</v>
      </c>
      <c r="Q662" s="97">
        <v>16.830974050760947</v>
      </c>
      <c r="R662" s="184">
        <v>3490911575342.3477</v>
      </c>
      <c r="S662" s="199">
        <v>3623.6066547498804</v>
      </c>
      <c r="T662" s="191">
        <v>4.3874263042556913E-2</v>
      </c>
      <c r="U662" s="198">
        <v>2.0000000000000001E-4</v>
      </c>
    </row>
    <row r="663" spans="1:21" x14ac:dyDescent="0.2">
      <c r="A663">
        <f t="shared" si="10"/>
        <v>659</v>
      </c>
      <c r="B663" s="119">
        <v>0.27720266276907357</v>
      </c>
      <c r="C663" s="97">
        <v>12759.610968418112</v>
      </c>
      <c r="D663" s="96">
        <v>0.80053469302068159</v>
      </c>
      <c r="E663" s="98">
        <v>0</v>
      </c>
      <c r="F663" s="119">
        <v>0.49811485100551989</v>
      </c>
      <c r="G663" s="179">
        <v>1</v>
      </c>
      <c r="H663" s="97">
        <v>5523004.4229115844</v>
      </c>
      <c r="I663" s="174">
        <v>203010568877.44986</v>
      </c>
      <c r="J663" s="186">
        <v>0.27720266276907357</v>
      </c>
      <c r="K663" s="189">
        <v>3028543800.3110819</v>
      </c>
      <c r="L663" s="185">
        <v>0</v>
      </c>
      <c r="M663" s="185">
        <v>209738134212.4071</v>
      </c>
      <c r="N663" s="174">
        <v>415777246890.16803</v>
      </c>
      <c r="O663" s="119">
        <v>0.5389077428092367</v>
      </c>
      <c r="P663" s="119">
        <v>0.28519263175833498</v>
      </c>
      <c r="Q663" s="97">
        <v>17.282312386309194</v>
      </c>
      <c r="R663" s="184">
        <v>2178747834754.6248</v>
      </c>
      <c r="S663" s="199">
        <v>2263.0431887946211</v>
      </c>
      <c r="T663" s="191">
        <v>4.3261201371781306E-2</v>
      </c>
      <c r="U663" s="198">
        <v>2.0000000000000001E-4</v>
      </c>
    </row>
    <row r="664" spans="1:21" x14ac:dyDescent="0.2">
      <c r="A664">
        <f t="shared" si="10"/>
        <v>660</v>
      </c>
      <c r="B664" s="119">
        <v>0.41556208653759352</v>
      </c>
      <c r="C664" s="97">
        <v>12955.316385506165</v>
      </c>
      <c r="D664" s="96">
        <v>0.66583239207448397</v>
      </c>
      <c r="E664" s="98">
        <v>0</v>
      </c>
      <c r="F664" s="119">
        <v>0</v>
      </c>
      <c r="G664" s="179">
        <v>0</v>
      </c>
      <c r="H664" s="97">
        <v>4043351.4326659008</v>
      </c>
      <c r="I664" s="174">
        <v>212141077038.64127</v>
      </c>
      <c r="J664" s="186">
        <v>0.41556208653759352</v>
      </c>
      <c r="K664" s="189">
        <v>1581626349.6709344</v>
      </c>
      <c r="L664" s="185">
        <v>0</v>
      </c>
      <c r="M664" s="185">
        <v>0</v>
      </c>
      <c r="N664" s="174">
        <v>213722703388.31219</v>
      </c>
      <c r="O664" s="119">
        <v>0.41248677476410395</v>
      </c>
      <c r="P664" s="119">
        <v>0.28616775684695706</v>
      </c>
      <c r="Q664" s="97">
        <v>12.963124668507806</v>
      </c>
      <c r="R664" s="184">
        <v>889792310743.74426</v>
      </c>
      <c r="S664" s="199">
        <v>923.68515733657205</v>
      </c>
      <c r="T664" s="191">
        <v>5.5003231329396475E-2</v>
      </c>
      <c r="U664" s="198">
        <v>2.0000000000000001E-4</v>
      </c>
    </row>
    <row r="665" spans="1:21" x14ac:dyDescent="0.2">
      <c r="A665">
        <f t="shared" si="10"/>
        <v>661</v>
      </c>
      <c r="B665" s="119">
        <v>0.48417744536087981</v>
      </c>
      <c r="C665" s="97">
        <v>4000</v>
      </c>
      <c r="D665" s="96">
        <v>1.3875768282375676</v>
      </c>
      <c r="E665" s="98">
        <v>0.66402507060119653</v>
      </c>
      <c r="F665" s="119">
        <v>0.4153887637693362</v>
      </c>
      <c r="G665" s="179">
        <v>1</v>
      </c>
      <c r="H665" s="97">
        <v>32786142.748143066</v>
      </c>
      <c r="I665" s="174">
        <v>813012362493.70752</v>
      </c>
      <c r="J665" s="186">
        <v>0.43239223040487318</v>
      </c>
      <c r="K665" s="189">
        <v>25135687147.13839</v>
      </c>
      <c r="L665" s="185">
        <v>16345603482.098188</v>
      </c>
      <c r="M665" s="185">
        <v>430604363058.06085</v>
      </c>
      <c r="N665" s="174">
        <v>1285098016181.0051</v>
      </c>
      <c r="O665" s="119">
        <v>0.55178686222299833</v>
      </c>
      <c r="P665" s="119">
        <v>0.40254822427989578</v>
      </c>
      <c r="Q665" s="97">
        <v>15.57447072379297</v>
      </c>
      <c r="R665" s="184">
        <v>8727484140917.0234</v>
      </c>
      <c r="S665" s="199">
        <v>9055.693141043077</v>
      </c>
      <c r="T665" s="191">
        <v>4.6971762133658779E-2</v>
      </c>
      <c r="U665" s="198">
        <v>2.0000000000000001E-4</v>
      </c>
    </row>
    <row r="666" spans="1:21" x14ac:dyDescent="0.2">
      <c r="A666">
        <f t="shared" si="10"/>
        <v>662</v>
      </c>
      <c r="B666" s="119">
        <v>0.56614899328353774</v>
      </c>
      <c r="C666" s="97">
        <v>5411.7550336251861</v>
      </c>
      <c r="D666" s="96">
        <v>1.0808944311447517</v>
      </c>
      <c r="E666" s="98">
        <v>0.3895952735084135</v>
      </c>
      <c r="F666" s="119">
        <v>0</v>
      </c>
      <c r="G666" s="179">
        <v>0</v>
      </c>
      <c r="H666" s="97">
        <v>66377759.850524843</v>
      </c>
      <c r="I666" s="174">
        <v>1187875048131.4624</v>
      </c>
      <c r="J666" s="186">
        <v>0.19106376113728518</v>
      </c>
      <c r="K666" s="189">
        <v>100113074041.4529</v>
      </c>
      <c r="L666" s="185">
        <v>211859978931.85605</v>
      </c>
      <c r="M666" s="185">
        <v>0</v>
      </c>
      <c r="N666" s="174">
        <v>1499848101104.7712</v>
      </c>
      <c r="O666" s="119">
        <v>0.26432533888638238</v>
      </c>
      <c r="P666" s="119">
        <v>0.1382720933396839</v>
      </c>
      <c r="Q666" s="97">
        <v>14.620325658609445</v>
      </c>
      <c r="R666" s="184">
        <v>3011285193598.8735</v>
      </c>
      <c r="S666" s="199">
        <v>3126.6316433153288</v>
      </c>
      <c r="T666" s="191">
        <v>5.2422785074977794E-2</v>
      </c>
      <c r="U666" s="198">
        <v>2.0000000000000001E-4</v>
      </c>
    </row>
    <row r="667" spans="1:21" x14ac:dyDescent="0.2">
      <c r="A667">
        <f t="shared" si="10"/>
        <v>663</v>
      </c>
      <c r="B667" s="119">
        <v>0.44215523246278327</v>
      </c>
      <c r="C667" s="97">
        <v>5980.8757045797065</v>
      </c>
      <c r="D667" s="96">
        <v>1.4221777618983276</v>
      </c>
      <c r="E667" s="98">
        <v>2.313761864217237E-2</v>
      </c>
      <c r="F667" s="119">
        <v>0</v>
      </c>
      <c r="G667" s="179">
        <v>0</v>
      </c>
      <c r="H667" s="97">
        <v>31786817.581851404</v>
      </c>
      <c r="I667" s="174">
        <v>621454540668.2052</v>
      </c>
      <c r="J667" s="186">
        <v>0.17703423975899923</v>
      </c>
      <c r="K667" s="189">
        <v>11222614803.163452</v>
      </c>
      <c r="L667" s="185">
        <v>19629394707.030861</v>
      </c>
      <c r="M667" s="185">
        <v>0</v>
      </c>
      <c r="N667" s="174">
        <v>652306550178.39954</v>
      </c>
      <c r="O667" s="119">
        <v>0.19273491563623676</v>
      </c>
      <c r="P667" s="119">
        <v>6.7590393387384831E-2</v>
      </c>
      <c r="Q667" s="97">
        <v>14.435297565867398</v>
      </c>
      <c r="R667" s="184">
        <v>585691996349.12805</v>
      </c>
      <c r="S667" s="199">
        <v>608.15752150280207</v>
      </c>
      <c r="T667" s="191">
        <v>5.3646963691515143E-2</v>
      </c>
      <c r="U667" s="198">
        <v>2.0000000000000001E-4</v>
      </c>
    </row>
    <row r="668" spans="1:21" x14ac:dyDescent="0.2">
      <c r="A668">
        <f t="shared" si="10"/>
        <v>664</v>
      </c>
      <c r="B668" s="119">
        <v>0.56637395822458503</v>
      </c>
      <c r="C668" s="97">
        <v>17000</v>
      </c>
      <c r="D668" s="96">
        <v>0.80864153528345994</v>
      </c>
      <c r="E668" s="98">
        <v>0.56502836339662421</v>
      </c>
      <c r="F668" s="119">
        <v>0</v>
      </c>
      <c r="G668" s="179">
        <v>0</v>
      </c>
      <c r="H668" s="97">
        <v>4405707.1589234471</v>
      </c>
      <c r="I668" s="174">
        <v>236144078325.07935</v>
      </c>
      <c r="J668" s="186">
        <v>0.5188070640831679</v>
      </c>
      <c r="K668" s="189">
        <v>28271533302.770897</v>
      </c>
      <c r="L668" s="185">
        <v>63380930141.387154</v>
      </c>
      <c r="M668" s="185">
        <v>0</v>
      </c>
      <c r="N668" s="174">
        <v>327796541769.23737</v>
      </c>
      <c r="O668" s="119">
        <v>0.52843132253515968</v>
      </c>
      <c r="P668" s="119">
        <v>0.44080411422313975</v>
      </c>
      <c r="Q668" s="97">
        <v>14.337272300191822</v>
      </c>
      <c r="R668" s="184">
        <v>2246911874989.2485</v>
      </c>
      <c r="S668" s="199">
        <v>2333.4483800993189</v>
      </c>
      <c r="T668" s="191">
        <v>5.1685545756528152E-2</v>
      </c>
      <c r="U668" s="198">
        <v>2.0000000000000001E-4</v>
      </c>
    </row>
    <row r="669" spans="1:21" x14ac:dyDescent="0.2">
      <c r="A669">
        <f t="shared" si="10"/>
        <v>665</v>
      </c>
      <c r="B669" s="119">
        <v>0.4878823168667793</v>
      </c>
      <c r="C669" s="97">
        <v>9328.438623620681</v>
      </c>
      <c r="D669" s="96">
        <v>0.5968382252741069</v>
      </c>
      <c r="E669" s="98">
        <v>0.59917209276037808</v>
      </c>
      <c r="F669" s="119">
        <v>0</v>
      </c>
      <c r="G669" s="179">
        <v>0</v>
      </c>
      <c r="H669" s="97">
        <v>4274129.1083451714</v>
      </c>
      <c r="I669" s="174">
        <v>157167108753.03281</v>
      </c>
      <c r="J669" s="186">
        <v>0.37002339054207056</v>
      </c>
      <c r="K669" s="189">
        <v>21846990775.186943</v>
      </c>
      <c r="L669" s="185">
        <v>63315175317.375473</v>
      </c>
      <c r="M669" s="185">
        <v>0</v>
      </c>
      <c r="N669" s="174">
        <v>242329274845.59525</v>
      </c>
      <c r="O669" s="119">
        <v>0.44900743744527277</v>
      </c>
      <c r="P669" s="119">
        <v>0.32904614588776154</v>
      </c>
      <c r="Q669" s="97">
        <v>14.784166229621396</v>
      </c>
      <c r="R669" s="184">
        <v>1316306424826.928</v>
      </c>
      <c r="S669" s="199">
        <v>1362.9746777946157</v>
      </c>
      <c r="T669" s="191">
        <v>4.7939751598630599E-2</v>
      </c>
      <c r="U669" s="198">
        <v>2.0000000000000001E-4</v>
      </c>
    </row>
    <row r="670" spans="1:21" x14ac:dyDescent="0.2">
      <c r="A670">
        <f t="shared" si="10"/>
        <v>666</v>
      </c>
      <c r="B670" s="119">
        <v>0.53960484901001549</v>
      </c>
      <c r="C670" s="97">
        <v>16472.168976370362</v>
      </c>
      <c r="D670" s="96">
        <v>0.43764285401438396</v>
      </c>
      <c r="E670" s="98">
        <v>0.40868961073908511</v>
      </c>
      <c r="F670" s="119">
        <v>0.63705660883980686</v>
      </c>
      <c r="G670" s="179">
        <v>1</v>
      </c>
      <c r="H670" s="97">
        <v>2733209.4025561744</v>
      </c>
      <c r="I670" s="174">
        <v>146690923788.49268</v>
      </c>
      <c r="J670" s="186">
        <v>0.49895921734847604</v>
      </c>
      <c r="K670" s="189">
        <v>4213586303.1702595</v>
      </c>
      <c r="L670" s="185">
        <v>0</v>
      </c>
      <c r="M670" s="185">
        <v>162771700711.7991</v>
      </c>
      <c r="N670" s="174">
        <v>313676210803.46204</v>
      </c>
      <c r="O670" s="119">
        <v>0.64847171092142486</v>
      </c>
      <c r="P670" s="119">
        <v>0.40551745066783557</v>
      </c>
      <c r="Q670" s="97">
        <v>16.255256762298142</v>
      </c>
      <c r="R670" s="184">
        <v>2258019510944.3921</v>
      </c>
      <c r="S670" s="199">
        <v>2343.3562485252342</v>
      </c>
      <c r="T670" s="191">
        <v>4.4882939015777501E-2</v>
      </c>
      <c r="U670" s="198">
        <v>2.0000000000000001E-4</v>
      </c>
    </row>
    <row r="671" spans="1:21" x14ac:dyDescent="0.2">
      <c r="A671">
        <f t="shared" si="10"/>
        <v>667</v>
      </c>
      <c r="B671" s="119">
        <v>0.56258299719094607</v>
      </c>
      <c r="C671" s="97">
        <v>8813.4968919084895</v>
      </c>
      <c r="D671" s="96">
        <v>0.77855886288308551</v>
      </c>
      <c r="E671" s="98">
        <v>0.12315122306953918</v>
      </c>
      <c r="F671" s="119">
        <v>0.62003506934575181</v>
      </c>
      <c r="G671" s="179">
        <v>1</v>
      </c>
      <c r="H671" s="97">
        <v>6735150.9259051224</v>
      </c>
      <c r="I671" s="174">
        <v>235532807777.1601</v>
      </c>
      <c r="J671" s="186">
        <v>0.35017853934491905</v>
      </c>
      <c r="K671" s="189">
        <v>10527288871.594429</v>
      </c>
      <c r="L671" s="185">
        <v>0</v>
      </c>
      <c r="M671" s="185">
        <v>217490792101.59726</v>
      </c>
      <c r="N671" s="174">
        <v>463550888750.35175</v>
      </c>
      <c r="O671" s="119">
        <v>0.55327510851697559</v>
      </c>
      <c r="P671" s="119">
        <v>0.30099598067662625</v>
      </c>
      <c r="Q671" s="97">
        <v>16.644582481378581</v>
      </c>
      <c r="R671" s="184">
        <v>2512302338222.7739</v>
      </c>
      <c r="S671" s="199">
        <v>2608.9695665843215</v>
      </c>
      <c r="T671" s="191">
        <v>4.4261782774232296E-2</v>
      </c>
      <c r="U671" s="198">
        <v>2.0000000000000001E-4</v>
      </c>
    </row>
    <row r="672" spans="1:21" x14ac:dyDescent="0.2">
      <c r="A672">
        <f t="shared" si="10"/>
        <v>668</v>
      </c>
      <c r="B672" s="119">
        <v>0.73344267202067404</v>
      </c>
      <c r="C672" s="97">
        <v>7720.5504061069805</v>
      </c>
      <c r="D672" s="96">
        <v>0.93492065720238648</v>
      </c>
      <c r="E672" s="98">
        <v>0.10458744097023265</v>
      </c>
      <c r="F672" s="119">
        <v>0.46678790374946827</v>
      </c>
      <c r="G672" s="179">
        <v>1</v>
      </c>
      <c r="H672" s="97">
        <v>7255759.9126494741</v>
      </c>
      <c r="I672" s="174">
        <v>222150539529.26767</v>
      </c>
      <c r="J672" s="186">
        <v>0.29318432776381764</v>
      </c>
      <c r="K672" s="189">
        <v>7158012271.3588772</v>
      </c>
      <c r="L672" s="185">
        <v>0</v>
      </c>
      <c r="M672" s="185">
        <v>207993186300.19601</v>
      </c>
      <c r="N672" s="174">
        <v>437301738100.82257</v>
      </c>
      <c r="O672" s="119">
        <v>0.5294413112555133</v>
      </c>
      <c r="P672" s="119">
        <v>0.38707424436645876</v>
      </c>
      <c r="Q672" s="97">
        <v>17.421944762774181</v>
      </c>
      <c r="R672" s="184">
        <v>3162867798627.2529</v>
      </c>
      <c r="S672" s="199">
        <v>3280.7796123730855</v>
      </c>
      <c r="T672" s="191">
        <v>4.2772498545587512E-2</v>
      </c>
      <c r="U672" s="198">
        <v>2.0000000000000001E-4</v>
      </c>
    </row>
    <row r="673" spans="1:21" x14ac:dyDescent="0.2">
      <c r="A673">
        <f t="shared" si="10"/>
        <v>669</v>
      </c>
      <c r="B673" s="119">
        <v>0.44036405584897792</v>
      </c>
      <c r="C673" s="97">
        <v>14117.674865232482</v>
      </c>
      <c r="D673" s="96">
        <v>0.37594334609758734</v>
      </c>
      <c r="E673" s="98">
        <v>0</v>
      </c>
      <c r="F673" s="119">
        <v>0</v>
      </c>
      <c r="G673" s="179">
        <v>0</v>
      </c>
      <c r="H673" s="97">
        <v>2138392.797791902</v>
      </c>
      <c r="I673" s="174">
        <v>116371888358.28059</v>
      </c>
      <c r="J673" s="186">
        <v>0.44036405584897786</v>
      </c>
      <c r="K673" s="189">
        <v>3020597414.259953</v>
      </c>
      <c r="L673" s="185">
        <v>0</v>
      </c>
      <c r="M673" s="185">
        <v>0</v>
      </c>
      <c r="N673" s="174">
        <v>119392485772.54054</v>
      </c>
      <c r="O673" s="119">
        <v>0.42922296501881796</v>
      </c>
      <c r="P673" s="119">
        <v>0.34068218813977053</v>
      </c>
      <c r="Q673" s="97">
        <v>12.884299106556623</v>
      </c>
      <c r="R673" s="184">
        <v>624280019862.47681</v>
      </c>
      <c r="S673" s="199">
        <v>648.42852057309733</v>
      </c>
      <c r="T673" s="191">
        <v>5.1395649415396864E-2</v>
      </c>
      <c r="U673" s="198">
        <v>2.0000000000000001E-4</v>
      </c>
    </row>
    <row r="674" spans="1:21" x14ac:dyDescent="0.2">
      <c r="A674">
        <f t="shared" si="10"/>
        <v>670</v>
      </c>
      <c r="B674" s="119">
        <v>0.48230670922354263</v>
      </c>
      <c r="C674" s="97">
        <v>4752.8548731586998</v>
      </c>
      <c r="D674" s="96">
        <v>0.62099247502953314</v>
      </c>
      <c r="E674" s="98">
        <v>0.23709373843160267</v>
      </c>
      <c r="F674" s="119">
        <v>0</v>
      </c>
      <c r="G674" s="179">
        <v>0</v>
      </c>
      <c r="H674" s="97">
        <v>8225000.5346790329</v>
      </c>
      <c r="I674" s="174">
        <v>342342275906.89099</v>
      </c>
      <c r="J674" s="186">
        <v>0.48230670922354268</v>
      </c>
      <c r="K674" s="189">
        <v>28320148055.903053</v>
      </c>
      <c r="L674" s="185">
        <v>52053462162.148651</v>
      </c>
      <c r="M674" s="185">
        <v>0</v>
      </c>
      <c r="N674" s="174">
        <v>422715886124.94275</v>
      </c>
      <c r="O674" s="119">
        <v>0.48911515520700882</v>
      </c>
      <c r="P674" s="119">
        <v>0.36524309964890528</v>
      </c>
      <c r="Q674" s="97">
        <v>13.875020569952053</v>
      </c>
      <c r="R674" s="184">
        <v>2430895341950.665</v>
      </c>
      <c r="S674" s="199">
        <v>2521.1145615289443</v>
      </c>
      <c r="T674" s="191">
        <v>5.0558138627959937E-2</v>
      </c>
      <c r="U674" s="198">
        <v>2.0000000000000001E-4</v>
      </c>
    </row>
    <row r="675" spans="1:21" x14ac:dyDescent="0.2">
      <c r="A675">
        <f t="shared" si="10"/>
        <v>671</v>
      </c>
      <c r="B675" s="119">
        <v>0.50863963979280646</v>
      </c>
      <c r="C675" s="97">
        <v>12764.382023919683</v>
      </c>
      <c r="D675" s="96">
        <v>0.2</v>
      </c>
      <c r="E675" s="98">
        <v>0</v>
      </c>
      <c r="F675" s="119">
        <v>0</v>
      </c>
      <c r="G675" s="179">
        <v>0</v>
      </c>
      <c r="H675" s="97">
        <v>1924363.6352487614</v>
      </c>
      <c r="I675" s="174">
        <v>103510835996.13402</v>
      </c>
      <c r="J675" s="186">
        <v>0.50863963979280646</v>
      </c>
      <c r="K675" s="189">
        <v>4820796523.0269861</v>
      </c>
      <c r="L675" s="185">
        <v>0</v>
      </c>
      <c r="M675" s="185">
        <v>0</v>
      </c>
      <c r="N675" s="174">
        <v>108331632519.16101</v>
      </c>
      <c r="O675" s="119">
        <v>0.48600499329144264</v>
      </c>
      <c r="P675" s="119">
        <v>0.38997903053701588</v>
      </c>
      <c r="Q675" s="97">
        <v>12.842390664589853</v>
      </c>
      <c r="R675" s="184">
        <v>649933152351.31555</v>
      </c>
      <c r="S675" s="199">
        <v>673.65466643222078</v>
      </c>
      <c r="T675" s="191">
        <v>5.1812205520551637E-2</v>
      </c>
      <c r="U675" s="198">
        <v>2.0000000000000001E-4</v>
      </c>
    </row>
    <row r="676" spans="1:21" x14ac:dyDescent="0.2">
      <c r="A676">
        <f t="shared" si="10"/>
        <v>672</v>
      </c>
      <c r="B676" s="119">
        <v>0.35494172374708233</v>
      </c>
      <c r="C676" s="97">
        <v>6856.4781130242573</v>
      </c>
      <c r="D676" s="96">
        <v>0.43875818669764272</v>
      </c>
      <c r="E676" s="98">
        <v>0</v>
      </c>
      <c r="F676" s="119">
        <v>0</v>
      </c>
      <c r="G676" s="179">
        <v>0</v>
      </c>
      <c r="H676" s="97">
        <v>4684646.0073263533</v>
      </c>
      <c r="I676" s="174">
        <v>202169132622.4527</v>
      </c>
      <c r="J676" s="186">
        <v>0.35494172374708233</v>
      </c>
      <c r="K676" s="189">
        <v>2554248763.2671289</v>
      </c>
      <c r="L676" s="185">
        <v>0</v>
      </c>
      <c r="M676" s="185">
        <v>0</v>
      </c>
      <c r="N676" s="174">
        <v>204723381385.71982</v>
      </c>
      <c r="O676" s="119">
        <v>0.350513262997869</v>
      </c>
      <c r="P676" s="119">
        <v>0.22189391647399889</v>
      </c>
      <c r="Q676" s="97">
        <v>12.920719947984932</v>
      </c>
      <c r="R676" s="184">
        <v>690575154783.72266</v>
      </c>
      <c r="S676" s="199">
        <v>716.3046924313478</v>
      </c>
      <c r="T676" s="191">
        <v>5.1828549265070002E-2</v>
      </c>
      <c r="U676" s="198">
        <v>2.0000000000000001E-4</v>
      </c>
    </row>
    <row r="677" spans="1:21" x14ac:dyDescent="0.2">
      <c r="A677">
        <f t="shared" si="10"/>
        <v>673</v>
      </c>
      <c r="B677" s="119">
        <v>0.54765168295846012</v>
      </c>
      <c r="C677" s="97">
        <v>11257.2834423362</v>
      </c>
      <c r="D677" s="96">
        <v>0.76090971360446968</v>
      </c>
      <c r="E677" s="98">
        <v>0</v>
      </c>
      <c r="F677" s="119">
        <v>0.59582947735898162</v>
      </c>
      <c r="G677" s="179">
        <v>1</v>
      </c>
      <c r="H677" s="97">
        <v>4747140.6484835334</v>
      </c>
      <c r="I677" s="174">
        <v>203119377724.33078</v>
      </c>
      <c r="J677" s="186">
        <v>0.46487982057538502</v>
      </c>
      <c r="K677" s="189">
        <v>4696821927.6488676</v>
      </c>
      <c r="L677" s="185">
        <v>0</v>
      </c>
      <c r="M677" s="185">
        <v>317622896938.03357</v>
      </c>
      <c r="N677" s="174">
        <v>525439096590.01324</v>
      </c>
      <c r="O677" s="119">
        <v>0.66330126494991737</v>
      </c>
      <c r="P677" s="119">
        <v>0.36349717024466888</v>
      </c>
      <c r="Q677" s="97">
        <v>16.944519921800858</v>
      </c>
      <c r="R677" s="184">
        <v>3494925499011.1738</v>
      </c>
      <c r="S677" s="199">
        <v>3627.405457620127</v>
      </c>
      <c r="T677" s="191">
        <v>4.3806516986318621E-2</v>
      </c>
      <c r="U677" s="198">
        <v>2.0000000000000001E-4</v>
      </c>
    </row>
    <row r="678" spans="1:21" x14ac:dyDescent="0.2">
      <c r="A678">
        <f t="shared" si="10"/>
        <v>674</v>
      </c>
      <c r="B678" s="119">
        <v>0.5498138043449956</v>
      </c>
      <c r="C678" s="97">
        <v>8610.1666894044683</v>
      </c>
      <c r="D678" s="96">
        <v>1.0449285993493003</v>
      </c>
      <c r="E678" s="98">
        <v>0.7</v>
      </c>
      <c r="F678" s="119">
        <v>0</v>
      </c>
      <c r="G678" s="179">
        <v>0</v>
      </c>
      <c r="H678" s="97">
        <v>13684121.967051107</v>
      </c>
      <c r="I678" s="174">
        <v>499716580676.62286</v>
      </c>
      <c r="J678" s="186">
        <v>0.44041715631557332</v>
      </c>
      <c r="K678" s="189">
        <v>56072285837.835854</v>
      </c>
      <c r="L678" s="185">
        <v>141402877879.02344</v>
      </c>
      <c r="M678" s="185">
        <v>0</v>
      </c>
      <c r="N678" s="174">
        <v>697191744393.48206</v>
      </c>
      <c r="O678" s="119">
        <v>0.47792599440262945</v>
      </c>
      <c r="P678" s="119">
        <v>0.30673476761766999</v>
      </c>
      <c r="Q678" s="97">
        <v>13.683527345650562</v>
      </c>
      <c r="R678" s="184">
        <v>3159802814527.6401</v>
      </c>
      <c r="S678" s="199">
        <v>3281.1387896200099</v>
      </c>
      <c r="T678" s="191">
        <v>5.31438877051814E-2</v>
      </c>
      <c r="U678" s="198">
        <v>2.0000000000000001E-4</v>
      </c>
    </row>
    <row r="679" spans="1:21" x14ac:dyDescent="0.2">
      <c r="A679">
        <f t="shared" si="10"/>
        <v>675</v>
      </c>
      <c r="B679" s="119">
        <v>0.49814022694495774</v>
      </c>
      <c r="C679" s="97">
        <v>8538.4003288367221</v>
      </c>
      <c r="D679" s="96">
        <v>1.3200219942795057</v>
      </c>
      <c r="E679" s="98">
        <v>0.7</v>
      </c>
      <c r="F679" s="119">
        <v>0.48595647922039548</v>
      </c>
      <c r="G679" s="179">
        <v>1</v>
      </c>
      <c r="H679" s="97">
        <v>18843791.69337061</v>
      </c>
      <c r="I679" s="174">
        <v>501006384444.00848</v>
      </c>
      <c r="J679" s="186">
        <v>0.28608227968953226</v>
      </c>
      <c r="K679" s="189">
        <v>11378223983.463976</v>
      </c>
      <c r="L679" s="185">
        <v>3318541157.5351939</v>
      </c>
      <c r="M679" s="185">
        <v>474469977572.94794</v>
      </c>
      <c r="N679" s="174">
        <v>990173127157.95569</v>
      </c>
      <c r="O679" s="119">
        <v>0.53077572918346794</v>
      </c>
      <c r="P679" s="119">
        <v>0.31469372742326773</v>
      </c>
      <c r="Q679" s="97">
        <v>17.443037649123539</v>
      </c>
      <c r="R679" s="184">
        <v>5741231493523.7275</v>
      </c>
      <c r="S679" s="199">
        <v>5960.9246517075899</v>
      </c>
      <c r="T679" s="191">
        <v>4.2952797676549435E-2</v>
      </c>
      <c r="U679" s="198">
        <v>2.0000000000000001E-4</v>
      </c>
    </row>
    <row r="680" spans="1:21" x14ac:dyDescent="0.2">
      <c r="A680">
        <f t="shared" si="10"/>
        <v>676</v>
      </c>
      <c r="B680" s="119">
        <v>0.32775598769598535</v>
      </c>
      <c r="C680" s="97">
        <v>8409.6198073524447</v>
      </c>
      <c r="D680" s="96">
        <v>0.42559749972195526</v>
      </c>
      <c r="E680" s="98">
        <v>0.28415482262343361</v>
      </c>
      <c r="F680" s="119">
        <v>0.63052078116146348</v>
      </c>
      <c r="G680" s="179">
        <v>1</v>
      </c>
      <c r="H680" s="97">
        <v>3383147.9017880554</v>
      </c>
      <c r="I680" s="174">
        <v>181049860420.56467</v>
      </c>
      <c r="J680" s="186">
        <v>0.32775598769598535</v>
      </c>
      <c r="K680" s="189">
        <v>2363297903.124146</v>
      </c>
      <c r="L680" s="185">
        <v>0</v>
      </c>
      <c r="M680" s="185">
        <v>249018012592.62448</v>
      </c>
      <c r="N680" s="174">
        <v>432431170916.31329</v>
      </c>
      <c r="O680" s="119">
        <v>0.59790922414448033</v>
      </c>
      <c r="P680" s="119">
        <v>0.31011383575196139</v>
      </c>
      <c r="Q680" s="97">
        <v>17.192463869323841</v>
      </c>
      <c r="R680" s="184">
        <v>2515101192181.6069</v>
      </c>
      <c r="S680" s="199">
        <v>2611.3088432728687</v>
      </c>
      <c r="T680" s="191">
        <v>4.2520253160800693E-2</v>
      </c>
      <c r="U680" s="198">
        <v>2.0000000000000001E-4</v>
      </c>
    </row>
    <row r="681" spans="1:21" x14ac:dyDescent="0.2">
      <c r="A681">
        <f t="shared" si="10"/>
        <v>677</v>
      </c>
      <c r="B681" s="119">
        <v>0.44910435583376773</v>
      </c>
      <c r="C681" s="97">
        <v>4811.7121611611256</v>
      </c>
      <c r="D681" s="96">
        <v>0.95762268276838247</v>
      </c>
      <c r="E681" s="98">
        <v>0.52094179639238836</v>
      </c>
      <c r="F681" s="119">
        <v>0.47954391721388878</v>
      </c>
      <c r="G681" s="179">
        <v>1</v>
      </c>
      <c r="H681" s="97">
        <v>11729989.95347164</v>
      </c>
      <c r="I681" s="174">
        <v>412903997529.90649</v>
      </c>
      <c r="J681" s="186">
        <v>0.44910435583376773</v>
      </c>
      <c r="K681" s="189">
        <v>3820016000.8077836</v>
      </c>
      <c r="L681" s="185">
        <v>0</v>
      </c>
      <c r="M681" s="185">
        <v>274283982918.89325</v>
      </c>
      <c r="N681" s="174">
        <v>691007996449.60754</v>
      </c>
      <c r="O681" s="119">
        <v>0.58590374098007425</v>
      </c>
      <c r="P681" s="119">
        <v>0.3682494768105532</v>
      </c>
      <c r="Q681" s="97">
        <v>16.076427360613391</v>
      </c>
      <c r="R681" s="184">
        <v>4431449343649.5781</v>
      </c>
      <c r="S681" s="199">
        <v>4597.6192142388882</v>
      </c>
      <c r="T681" s="191">
        <v>4.5750802172585439E-2</v>
      </c>
      <c r="U681" s="198">
        <v>2.0000000000000001E-4</v>
      </c>
    </row>
    <row r="682" spans="1:21" x14ac:dyDescent="0.2">
      <c r="A682">
        <f t="shared" si="10"/>
        <v>678</v>
      </c>
      <c r="B682" s="119">
        <v>0.3930375281063625</v>
      </c>
      <c r="C682" s="97">
        <v>12104.118585809052</v>
      </c>
      <c r="D682" s="96">
        <v>0.90504867867141203</v>
      </c>
      <c r="E682" s="98">
        <v>0</v>
      </c>
      <c r="F682" s="119">
        <v>0.43141069850325497</v>
      </c>
      <c r="G682" s="179">
        <v>1</v>
      </c>
      <c r="H682" s="97">
        <v>5643830.8707026066</v>
      </c>
      <c r="I682" s="174">
        <v>234789109833.72412</v>
      </c>
      <c r="J682" s="186">
        <v>0.3930375281063625</v>
      </c>
      <c r="K682" s="189">
        <v>6987258890.6256094</v>
      </c>
      <c r="L682" s="185">
        <v>0</v>
      </c>
      <c r="M682" s="185">
        <v>119132730295.84198</v>
      </c>
      <c r="N682" s="174">
        <v>360909099020.19171</v>
      </c>
      <c r="O682" s="119">
        <v>0.51976277711280106</v>
      </c>
      <c r="P682" s="119">
        <v>0.40101150447925266</v>
      </c>
      <c r="Q682" s="97">
        <v>16.185207195284342</v>
      </c>
      <c r="R682" s="184">
        <v>2523628899276.5249</v>
      </c>
      <c r="S682" s="199">
        <v>2617.3805200940533</v>
      </c>
      <c r="T682" s="191">
        <v>4.6277152112607592E-2</v>
      </c>
      <c r="U682" s="198">
        <v>2.0000000000000001E-4</v>
      </c>
    </row>
    <row r="683" spans="1:21" x14ac:dyDescent="0.2">
      <c r="A683">
        <f t="shared" si="10"/>
        <v>679</v>
      </c>
      <c r="B683" s="119">
        <v>0.49370011182927537</v>
      </c>
      <c r="C683" s="97">
        <v>5873.6749604831375</v>
      </c>
      <c r="D683" s="96">
        <v>0.70121141363854289</v>
      </c>
      <c r="E683" s="98">
        <v>0.33334212577690303</v>
      </c>
      <c r="F683" s="119">
        <v>0.46301959516122904</v>
      </c>
      <c r="G683" s="179">
        <v>1</v>
      </c>
      <c r="H683" s="97">
        <v>8539567.8293799814</v>
      </c>
      <c r="I683" s="174">
        <v>245188888469.54337</v>
      </c>
      <c r="J683" s="186">
        <v>0.28268992964509654</v>
      </c>
      <c r="K683" s="189">
        <v>1614764871.8622687</v>
      </c>
      <c r="L683" s="185">
        <v>0</v>
      </c>
      <c r="M683" s="185">
        <v>150583771722.48486</v>
      </c>
      <c r="N683" s="174">
        <v>397387425063.89044</v>
      </c>
      <c r="O683" s="119">
        <v>0.47756782182700042</v>
      </c>
      <c r="P683" s="119">
        <v>0.24960820010111376</v>
      </c>
      <c r="Q683" s="97">
        <v>16.438844722486174</v>
      </c>
      <c r="R683" s="184">
        <v>1786103284860.6484</v>
      </c>
      <c r="S683" s="199">
        <v>1853.9063945978899</v>
      </c>
      <c r="T683" s="191">
        <v>4.4054273859342609E-2</v>
      </c>
      <c r="U683" s="198">
        <v>2.0000000000000001E-4</v>
      </c>
    </row>
    <row r="684" spans="1:21" x14ac:dyDescent="0.2">
      <c r="A684">
        <f t="shared" si="10"/>
        <v>680</v>
      </c>
      <c r="B684" s="119">
        <v>0.55853077452501476</v>
      </c>
      <c r="C684" s="97">
        <v>12287.620937414402</v>
      </c>
      <c r="D684" s="96">
        <v>1.0507905970828473</v>
      </c>
      <c r="E684" s="98">
        <v>0</v>
      </c>
      <c r="F684" s="119">
        <v>0</v>
      </c>
      <c r="G684" s="179">
        <v>0</v>
      </c>
      <c r="H684" s="97">
        <v>8850354.0294585787</v>
      </c>
      <c r="I684" s="174">
        <v>318776610771.59155</v>
      </c>
      <c r="J684" s="186">
        <v>0.37969796528217903</v>
      </c>
      <c r="K684" s="189">
        <v>9488113134.1915493</v>
      </c>
      <c r="L684" s="185">
        <v>0</v>
      </c>
      <c r="M684" s="185">
        <v>0</v>
      </c>
      <c r="N684" s="174">
        <v>328264723905.78308</v>
      </c>
      <c r="O684" s="119">
        <v>0.36872323364316911</v>
      </c>
      <c r="P684" s="119">
        <v>0.25142373216891473</v>
      </c>
      <c r="Q684" s="97">
        <v>12.882711955573743</v>
      </c>
      <c r="R684" s="184">
        <v>1139617452966.21</v>
      </c>
      <c r="S684" s="199">
        <v>1182.6692510166017</v>
      </c>
      <c r="T684" s="191">
        <v>5.5856329787284872E-2</v>
      </c>
      <c r="U684" s="198">
        <v>2.0000000000000001E-4</v>
      </c>
    </row>
    <row r="685" spans="1:21" x14ac:dyDescent="0.2">
      <c r="A685">
        <f t="shared" si="10"/>
        <v>681</v>
      </c>
      <c r="B685" s="119">
        <v>0.32891457180516026</v>
      </c>
      <c r="C685" s="97">
        <v>15134.000251727979</v>
      </c>
      <c r="D685" s="96">
        <v>0.55208313890692229</v>
      </c>
      <c r="E685" s="98">
        <v>0.30182978155890844</v>
      </c>
      <c r="F685" s="119">
        <v>0.4828405620483866</v>
      </c>
      <c r="G685" s="179">
        <v>1</v>
      </c>
      <c r="H685" s="97">
        <v>3181468.0995147387</v>
      </c>
      <c r="I685" s="174">
        <v>171091644995.64261</v>
      </c>
      <c r="J685" s="186">
        <v>0.32891457180516026</v>
      </c>
      <c r="K685" s="189">
        <v>5084539791.9610023</v>
      </c>
      <c r="L685" s="185">
        <v>0</v>
      </c>
      <c r="M685" s="185">
        <v>198812462974.60519</v>
      </c>
      <c r="N685" s="174">
        <v>374988647762.2088</v>
      </c>
      <c r="O685" s="119">
        <v>0.57421606445379647</v>
      </c>
      <c r="P685" s="119">
        <v>0.31811233772300263</v>
      </c>
      <c r="Q685" s="97">
        <v>17.049228176505633</v>
      </c>
      <c r="R685" s="184">
        <v>2199079234967.6543</v>
      </c>
      <c r="S685" s="199">
        <v>2283.408367469845</v>
      </c>
      <c r="T685" s="191">
        <v>4.3216787687029842E-2</v>
      </c>
      <c r="U685" s="198">
        <v>2.0000000000000001E-4</v>
      </c>
    </row>
    <row r="686" spans="1:21" x14ac:dyDescent="0.2">
      <c r="A686">
        <f t="shared" si="10"/>
        <v>682</v>
      </c>
      <c r="B686" s="119">
        <v>0.54690520467655301</v>
      </c>
      <c r="C686" s="97">
        <v>5393.6833819344747</v>
      </c>
      <c r="D686" s="96">
        <v>0.39576875597911831</v>
      </c>
      <c r="E686" s="98">
        <v>0.7</v>
      </c>
      <c r="F686" s="119">
        <v>0.4722822281983004</v>
      </c>
      <c r="G686" s="179">
        <v>1</v>
      </c>
      <c r="H686" s="97">
        <v>9193442.0219559427</v>
      </c>
      <c r="I686" s="174">
        <v>347710978048.74286</v>
      </c>
      <c r="J686" s="186">
        <v>0.51985744844922377</v>
      </c>
      <c r="K686" s="189">
        <v>3323086123.2826939</v>
      </c>
      <c r="L686" s="185">
        <v>0</v>
      </c>
      <c r="M686" s="185">
        <v>435729958083.99487</v>
      </c>
      <c r="N686" s="174">
        <v>786764022256.02051</v>
      </c>
      <c r="O686" s="119">
        <v>0.67281178770163164</v>
      </c>
      <c r="P686" s="119">
        <v>0.41196658629891769</v>
      </c>
      <c r="Q686" s="97">
        <v>16.66276184706582</v>
      </c>
      <c r="R686" s="184">
        <v>5927067719304.0547</v>
      </c>
      <c r="S686" s="199">
        <v>6145.6707218304055</v>
      </c>
      <c r="T686" s="191">
        <v>4.3396560880293096E-2</v>
      </c>
      <c r="U686" s="198">
        <v>2.0000000000000001E-4</v>
      </c>
    </row>
    <row r="687" spans="1:21" x14ac:dyDescent="0.2">
      <c r="A687">
        <f t="shared" si="10"/>
        <v>683</v>
      </c>
      <c r="B687" s="119">
        <v>0.35757587703299754</v>
      </c>
      <c r="C687" s="97">
        <v>4000</v>
      </c>
      <c r="D687" s="96">
        <v>0.81108112199935378</v>
      </c>
      <c r="E687" s="98">
        <v>0</v>
      </c>
      <c r="F687" s="119">
        <v>0</v>
      </c>
      <c r="G687" s="179">
        <v>0</v>
      </c>
      <c r="H687" s="97">
        <v>11068200.596981024</v>
      </c>
      <c r="I687" s="174">
        <v>387086458208.59131</v>
      </c>
      <c r="J687" s="186">
        <v>0.35757587703299754</v>
      </c>
      <c r="K687" s="189">
        <v>14588987818.486425</v>
      </c>
      <c r="L687" s="185">
        <v>0</v>
      </c>
      <c r="M687" s="185">
        <v>0</v>
      </c>
      <c r="N687" s="174">
        <v>401675446027.07776</v>
      </c>
      <c r="O687" s="119">
        <v>0.34458860044983458</v>
      </c>
      <c r="P687" s="119">
        <v>0.22507620062722608</v>
      </c>
      <c r="Q687" s="97">
        <v>12.804109380259829</v>
      </c>
      <c r="R687" s="184">
        <v>1317099080586.5947</v>
      </c>
      <c r="S687" s="199">
        <v>1367.5106911111823</v>
      </c>
      <c r="T687" s="191">
        <v>5.426485436873623E-2</v>
      </c>
      <c r="U687" s="198">
        <v>2.0000000000000001E-4</v>
      </c>
    </row>
    <row r="688" spans="1:21" x14ac:dyDescent="0.2">
      <c r="A688">
        <f t="shared" si="10"/>
        <v>684</v>
      </c>
      <c r="B688" s="119">
        <v>0.53933545254868465</v>
      </c>
      <c r="C688" s="97">
        <v>8056.1912858475189</v>
      </c>
      <c r="D688" s="96">
        <v>0.69328067515081182</v>
      </c>
      <c r="E688" s="98">
        <v>0.26715538872072908</v>
      </c>
      <c r="F688" s="119">
        <v>0</v>
      </c>
      <c r="G688" s="179">
        <v>0</v>
      </c>
      <c r="H688" s="97">
        <v>5722062.5196217056</v>
      </c>
      <c r="I688" s="174">
        <v>209475681210.15298</v>
      </c>
      <c r="J688" s="186">
        <v>0.3473084803393105</v>
      </c>
      <c r="K688" s="189">
        <v>6045662704.3117619</v>
      </c>
      <c r="L688" s="185">
        <v>23855466021.83012</v>
      </c>
      <c r="M688" s="185">
        <v>0</v>
      </c>
      <c r="N688" s="174">
        <v>239376809936.29486</v>
      </c>
      <c r="O688" s="119">
        <v>0.38365058566468785</v>
      </c>
      <c r="P688" s="119">
        <v>0.25046813125157347</v>
      </c>
      <c r="Q688" s="97">
        <v>14.286824072565414</v>
      </c>
      <c r="R688" s="184">
        <v>964078640626.42712</v>
      </c>
      <c r="S688" s="199">
        <v>1001.0266570543902</v>
      </c>
      <c r="T688" s="191">
        <v>4.9026992836930967E-2</v>
      </c>
      <c r="U688" s="198">
        <v>2.0000000000000001E-4</v>
      </c>
    </row>
    <row r="689" spans="1:21" x14ac:dyDescent="0.2">
      <c r="A689">
        <f t="shared" si="10"/>
        <v>685</v>
      </c>
      <c r="B689" s="119">
        <v>0.55226312154264334</v>
      </c>
      <c r="C689" s="97">
        <v>9215.8888613093222</v>
      </c>
      <c r="D689" s="96">
        <v>1.6075335828548418</v>
      </c>
      <c r="E689" s="98">
        <v>0</v>
      </c>
      <c r="F689" s="119">
        <v>0.54436279327160497</v>
      </c>
      <c r="G689" s="179">
        <v>1</v>
      </c>
      <c r="H689" s="97">
        <v>19614291.739975706</v>
      </c>
      <c r="I689" s="174">
        <v>613748225875.48743</v>
      </c>
      <c r="J689" s="186">
        <v>0.438134795077602</v>
      </c>
      <c r="K689" s="189">
        <v>15523454668.801594</v>
      </c>
      <c r="L689" s="185">
        <v>0</v>
      </c>
      <c r="M689" s="185">
        <v>374862396189.01508</v>
      </c>
      <c r="N689" s="174">
        <v>1004134076733.3041</v>
      </c>
      <c r="O689" s="119">
        <v>0.56645261156243099</v>
      </c>
      <c r="P689" s="119">
        <v>0.41059334774849282</v>
      </c>
      <c r="Q689" s="97">
        <v>16.026528596446603</v>
      </c>
      <c r="R689" s="184">
        <v>7006704041961.0967</v>
      </c>
      <c r="S689" s="199">
        <v>7273.0000509015999</v>
      </c>
      <c r="T689" s="191">
        <v>4.733763453438998E-2</v>
      </c>
      <c r="U689" s="198">
        <v>2.0000000000000001E-4</v>
      </c>
    </row>
    <row r="690" spans="1:21" x14ac:dyDescent="0.2">
      <c r="A690">
        <f t="shared" si="10"/>
        <v>686</v>
      </c>
      <c r="B690" s="119">
        <v>0.50479030458168261</v>
      </c>
      <c r="C690" s="97">
        <v>4000</v>
      </c>
      <c r="D690" s="96">
        <v>1.0481262326426157</v>
      </c>
      <c r="E690" s="98">
        <v>6.1314298727143723E-2</v>
      </c>
      <c r="F690" s="119">
        <v>0.67657065736683042</v>
      </c>
      <c r="G690" s="179">
        <v>1</v>
      </c>
      <c r="H690" s="97">
        <v>29800976.757920615</v>
      </c>
      <c r="I690" s="174">
        <v>663882871636.27808</v>
      </c>
      <c r="J690" s="186">
        <v>0.2214755286252782</v>
      </c>
      <c r="K690" s="189">
        <v>5457669537.7477226</v>
      </c>
      <c r="L690" s="185">
        <v>0</v>
      </c>
      <c r="M690" s="185">
        <v>771735468862.36902</v>
      </c>
      <c r="N690" s="174">
        <v>1441076010036.3948</v>
      </c>
      <c r="O690" s="119">
        <v>0.53045237010884794</v>
      </c>
      <c r="P690" s="119">
        <v>0.32237415715230144</v>
      </c>
      <c r="Q690" s="97">
        <v>18.106474553548026</v>
      </c>
      <c r="R690" s="184">
        <v>8995288604351.4668</v>
      </c>
      <c r="S690" s="199">
        <v>9332.3594270909471</v>
      </c>
      <c r="T690" s="191">
        <v>4.1168205189498097E-2</v>
      </c>
      <c r="U690" s="198">
        <v>2.0000000000000001E-4</v>
      </c>
    </row>
    <row r="691" spans="1:21" x14ac:dyDescent="0.2">
      <c r="A691">
        <f t="shared" si="10"/>
        <v>687</v>
      </c>
      <c r="B691" s="119">
        <v>0.24854259518248795</v>
      </c>
      <c r="C691" s="97">
        <v>5444.4386680224325</v>
      </c>
      <c r="D691" s="96">
        <v>0.81264073046010776</v>
      </c>
      <c r="E691" s="98">
        <v>0</v>
      </c>
      <c r="F691" s="119">
        <v>0</v>
      </c>
      <c r="G691" s="179">
        <v>0</v>
      </c>
      <c r="H691" s="97">
        <v>8783114.8328365292</v>
      </c>
      <c r="I691" s="174">
        <v>328025687508.62708</v>
      </c>
      <c r="J691" s="186">
        <v>0.248542595182488</v>
      </c>
      <c r="K691" s="189">
        <v>5236659476.8961725</v>
      </c>
      <c r="L691" s="185">
        <v>0</v>
      </c>
      <c r="M691" s="185">
        <v>0</v>
      </c>
      <c r="N691" s="174">
        <v>333262346985.52325</v>
      </c>
      <c r="O691" s="119">
        <v>0.24463716467631899</v>
      </c>
      <c r="P691" s="119">
        <v>0.10987915488864081</v>
      </c>
      <c r="Q691" s="97">
        <v>12.828776030049848</v>
      </c>
      <c r="R691" s="184">
        <v>522849520994.51843</v>
      </c>
      <c r="S691" s="199">
        <v>542.20126927485819</v>
      </c>
      <c r="T691" s="191">
        <v>5.568934762021889E-2</v>
      </c>
      <c r="U691" s="198">
        <v>2.0000000000000001E-4</v>
      </c>
    </row>
    <row r="692" spans="1:21" x14ac:dyDescent="0.2">
      <c r="A692">
        <f t="shared" si="10"/>
        <v>688</v>
      </c>
      <c r="B692" s="119">
        <v>0.60248430220092397</v>
      </c>
      <c r="C692" s="97">
        <v>9807.9030817004477</v>
      </c>
      <c r="D692" s="96">
        <v>1.0492654189486452</v>
      </c>
      <c r="E692" s="98">
        <v>0.14981938657862218</v>
      </c>
      <c r="F692" s="119">
        <v>0.59974187931888501</v>
      </c>
      <c r="G692" s="179">
        <v>1</v>
      </c>
      <c r="H692" s="97">
        <v>8613177.3818254657</v>
      </c>
      <c r="I692" s="174">
        <v>342784785028.90375</v>
      </c>
      <c r="J692" s="186">
        <v>0.4020848795494848</v>
      </c>
      <c r="K692" s="189">
        <v>5385491682.8295498</v>
      </c>
      <c r="L692" s="185">
        <v>0</v>
      </c>
      <c r="M692" s="185">
        <v>270063968802.49725</v>
      </c>
      <c r="N692" s="174">
        <v>618234245514.23059</v>
      </c>
      <c r="O692" s="119">
        <v>0.57240399833786781</v>
      </c>
      <c r="P692" s="119">
        <v>0.38804499761474293</v>
      </c>
      <c r="Q692" s="97">
        <v>16.308595383073843</v>
      </c>
      <c r="R692" s="184">
        <v>4215507056624.5234</v>
      </c>
      <c r="S692" s="199">
        <v>4377.5021150222847</v>
      </c>
      <c r="T692" s="191">
        <v>4.5519742469071783E-2</v>
      </c>
      <c r="U692" s="198">
        <v>2.0000000000000001E-4</v>
      </c>
    </row>
    <row r="693" spans="1:21" x14ac:dyDescent="0.2">
      <c r="A693">
        <f t="shared" si="10"/>
        <v>689</v>
      </c>
      <c r="B693" s="119">
        <v>0.53878160302035805</v>
      </c>
      <c r="C693" s="97">
        <v>6215.7758384234667</v>
      </c>
      <c r="D693" s="96">
        <v>0.63917613478403001</v>
      </c>
      <c r="E693" s="98">
        <v>0.7</v>
      </c>
      <c r="F693" s="119">
        <v>0.53870381547005608</v>
      </c>
      <c r="G693" s="179">
        <v>1</v>
      </c>
      <c r="H693" s="97">
        <v>5284721.6518000001</v>
      </c>
      <c r="I693" s="174">
        <v>228837796174.21545</v>
      </c>
      <c r="J693" s="186">
        <v>0.47192236073878735</v>
      </c>
      <c r="K693" s="189">
        <v>3244393661.1297178</v>
      </c>
      <c r="L693" s="185">
        <v>0</v>
      </c>
      <c r="M693" s="185">
        <v>213853962551.25793</v>
      </c>
      <c r="N693" s="174">
        <v>445936152386.60309</v>
      </c>
      <c r="O693" s="119">
        <v>0.62582242221047524</v>
      </c>
      <c r="P693" s="119">
        <v>0.47855768725532322</v>
      </c>
      <c r="Q693" s="97">
        <v>16.901660828902521</v>
      </c>
      <c r="R693" s="184">
        <v>3932437486154.0322</v>
      </c>
      <c r="S693" s="199">
        <v>4083.5144662851335</v>
      </c>
      <c r="T693" s="191">
        <v>4.3356784532709948E-2</v>
      </c>
      <c r="U693" s="198">
        <v>2.0000000000000001E-4</v>
      </c>
    </row>
    <row r="694" spans="1:21" x14ac:dyDescent="0.2">
      <c r="A694">
        <f t="shared" si="10"/>
        <v>690</v>
      </c>
      <c r="B694" s="119">
        <v>0.45326016676673342</v>
      </c>
      <c r="C694" s="97">
        <v>4000</v>
      </c>
      <c r="D694" s="96">
        <v>1.2409185981706496</v>
      </c>
      <c r="E694" s="98">
        <v>0.23283070051456495</v>
      </c>
      <c r="F694" s="119">
        <v>0</v>
      </c>
      <c r="G694" s="179">
        <v>0</v>
      </c>
      <c r="H694" s="97">
        <v>17177766.950559109</v>
      </c>
      <c r="I694" s="174">
        <v>519308380388.87195</v>
      </c>
      <c r="J694" s="186">
        <v>0.42656569356953467</v>
      </c>
      <c r="K694" s="189">
        <v>43487578253.347733</v>
      </c>
      <c r="L694" s="185">
        <v>104790179210.83455</v>
      </c>
      <c r="M694" s="185">
        <v>0</v>
      </c>
      <c r="N694" s="174">
        <v>667586137853.05432</v>
      </c>
      <c r="O694" s="119">
        <v>0.45739608046344865</v>
      </c>
      <c r="P694" s="119">
        <v>0.3522128357552855</v>
      </c>
      <c r="Q694" s="97">
        <v>14.637884743674174</v>
      </c>
      <c r="R694" s="184">
        <v>3771481850058.9751</v>
      </c>
      <c r="S694" s="199">
        <v>3915.9155388930744</v>
      </c>
      <c r="T694" s="191">
        <v>4.9802904120980297E-2</v>
      </c>
      <c r="U694" s="198">
        <v>2.0000000000000001E-4</v>
      </c>
    </row>
    <row r="695" spans="1:21" x14ac:dyDescent="0.2">
      <c r="A695">
        <f t="shared" si="10"/>
        <v>691</v>
      </c>
      <c r="B695" s="119">
        <v>0.39655694782913731</v>
      </c>
      <c r="C695" s="97">
        <v>4000</v>
      </c>
      <c r="D695" s="96">
        <v>1.0614381882534567</v>
      </c>
      <c r="E695" s="98">
        <v>0</v>
      </c>
      <c r="F695" s="119">
        <v>0</v>
      </c>
      <c r="G695" s="179">
        <v>0</v>
      </c>
      <c r="H695" s="97">
        <v>34506772.949803405</v>
      </c>
      <c r="I695" s="174">
        <v>857795521291.91711</v>
      </c>
      <c r="J695" s="186">
        <v>0.39655694782913731</v>
      </c>
      <c r="K695" s="189">
        <v>13694593366.882792</v>
      </c>
      <c r="L695" s="185">
        <v>0</v>
      </c>
      <c r="M695" s="185">
        <v>0</v>
      </c>
      <c r="N695" s="174">
        <v>871490114658.79993</v>
      </c>
      <c r="O695" s="119">
        <v>0.39032545299519034</v>
      </c>
      <c r="P695" s="119">
        <v>0.27240503524613086</v>
      </c>
      <c r="Q695" s="97">
        <v>12.915894175907956</v>
      </c>
      <c r="R695" s="184">
        <v>3388466287660.4912</v>
      </c>
      <c r="S695" s="199">
        <v>3514.503873811921</v>
      </c>
      <c r="T695" s="191">
        <v>5.4585731504793795E-2</v>
      </c>
      <c r="U695" s="198">
        <v>2.0000000000000001E-4</v>
      </c>
    </row>
    <row r="696" spans="1:21" x14ac:dyDescent="0.2">
      <c r="A696">
        <f t="shared" si="10"/>
        <v>692</v>
      </c>
      <c r="B696" s="119">
        <v>0.44580909173515254</v>
      </c>
      <c r="C696" s="97">
        <v>15032.09266221211</v>
      </c>
      <c r="D696" s="96">
        <v>0.98601404013526861</v>
      </c>
      <c r="E696" s="98">
        <v>4.0925960113568929E-2</v>
      </c>
      <c r="F696" s="119">
        <v>0.36481826670433481</v>
      </c>
      <c r="G696" s="179">
        <v>1</v>
      </c>
      <c r="H696" s="97">
        <v>6929329.5584552409</v>
      </c>
      <c r="I696" s="174">
        <v>245935118485.1734</v>
      </c>
      <c r="J696" s="186">
        <v>0.43072921315313695</v>
      </c>
      <c r="K696" s="189">
        <v>5899797268.5462799</v>
      </c>
      <c r="L696" s="185">
        <v>0</v>
      </c>
      <c r="M696" s="185">
        <v>200393641198.98883</v>
      </c>
      <c r="N696" s="174">
        <v>452228556952.7085</v>
      </c>
      <c r="O696" s="119">
        <v>0.58874290209602098</v>
      </c>
      <c r="P696" s="119">
        <v>0.43961398909244992</v>
      </c>
      <c r="Q696" s="97">
        <v>16.484179643843493</v>
      </c>
      <c r="R696" s="184">
        <v>3490873487578.6167</v>
      </c>
      <c r="S696" s="199">
        <v>3624.6096146484824</v>
      </c>
      <c r="T696" s="191">
        <v>4.5091517990984875E-2</v>
      </c>
      <c r="U696" s="198">
        <v>2.0000000000000001E-4</v>
      </c>
    </row>
    <row r="697" spans="1:21" x14ac:dyDescent="0.2">
      <c r="A697">
        <f t="shared" si="10"/>
        <v>693</v>
      </c>
      <c r="B697" s="119">
        <v>0.53226855901424408</v>
      </c>
      <c r="C697" s="97">
        <v>14155.409558967733</v>
      </c>
      <c r="D697" s="96">
        <v>0.91394615745735652</v>
      </c>
      <c r="E697" s="98">
        <v>0.16398470823636283</v>
      </c>
      <c r="F697" s="119">
        <v>0.49554103160668694</v>
      </c>
      <c r="G697" s="179">
        <v>1</v>
      </c>
      <c r="H697" s="97">
        <v>5361880.3771451525</v>
      </c>
      <c r="I697" s="174">
        <v>231321774728.73111</v>
      </c>
      <c r="J697" s="186">
        <v>0.45191145871697025</v>
      </c>
      <c r="K697" s="189">
        <v>10087804485.720093</v>
      </c>
      <c r="L697" s="185">
        <v>0</v>
      </c>
      <c r="M697" s="185">
        <v>272595912076.83023</v>
      </c>
      <c r="N697" s="174">
        <v>514005491291.28143</v>
      </c>
      <c r="O697" s="119">
        <v>0.6276463885661131</v>
      </c>
      <c r="P697" s="119">
        <v>0.41599273260102548</v>
      </c>
      <c r="Q697" s="97">
        <v>16.708601107607304</v>
      </c>
      <c r="R697" s="184">
        <v>3828198710976.2441</v>
      </c>
      <c r="S697" s="199">
        <v>3975.676497926961</v>
      </c>
      <c r="T697" s="191">
        <v>4.4589847381588811E-2</v>
      </c>
      <c r="U697" s="198">
        <v>2.0000000000000001E-4</v>
      </c>
    </row>
    <row r="698" spans="1:21" x14ac:dyDescent="0.2">
      <c r="A698">
        <f t="shared" si="10"/>
        <v>694</v>
      </c>
      <c r="B698" s="119">
        <v>0.46789107809378633</v>
      </c>
      <c r="C698" s="97">
        <v>9507.0919802946701</v>
      </c>
      <c r="D698" s="96">
        <v>0.62336153532528815</v>
      </c>
      <c r="E698" s="98">
        <v>0.18271163350401259</v>
      </c>
      <c r="F698" s="119">
        <v>0</v>
      </c>
      <c r="G698" s="179">
        <v>0</v>
      </c>
      <c r="H698" s="97">
        <v>5293699.0079057403</v>
      </c>
      <c r="I698" s="174">
        <v>181160024533.60263</v>
      </c>
      <c r="J698" s="186">
        <v>0.36748872451153125</v>
      </c>
      <c r="K698" s="189">
        <v>8430789240.4478579</v>
      </c>
      <c r="L698" s="185">
        <v>23045517082.127136</v>
      </c>
      <c r="M698" s="185">
        <v>0</v>
      </c>
      <c r="N698" s="174">
        <v>212636330856.17761</v>
      </c>
      <c r="O698" s="119">
        <v>0.39979376841078179</v>
      </c>
      <c r="P698" s="119">
        <v>0.283306576471965</v>
      </c>
      <c r="Q698" s="97">
        <v>14.108463175040754</v>
      </c>
      <c r="R698" s="184">
        <v>948113380399.51733</v>
      </c>
      <c r="S698" s="199">
        <v>984.18217329494939</v>
      </c>
      <c r="T698" s="191">
        <v>5.0255584561492164E-2</v>
      </c>
      <c r="U698" s="198">
        <v>2.0000000000000001E-4</v>
      </c>
    </row>
    <row r="699" spans="1:21" x14ac:dyDescent="0.2">
      <c r="A699">
        <f t="shared" si="10"/>
        <v>695</v>
      </c>
      <c r="B699" s="119">
        <v>0.54488867745266778</v>
      </c>
      <c r="C699" s="97">
        <v>9697.4476155223711</v>
      </c>
      <c r="D699" s="96">
        <v>0.67403891804876559</v>
      </c>
      <c r="E699" s="98">
        <v>0.16786519072015069</v>
      </c>
      <c r="F699" s="119">
        <v>0.58409987309386502</v>
      </c>
      <c r="G699" s="179">
        <v>1</v>
      </c>
      <c r="H699" s="97">
        <v>6417631.053987422</v>
      </c>
      <c r="I699" s="174">
        <v>301693490221.25232</v>
      </c>
      <c r="J699" s="186">
        <v>0.53175331162754147</v>
      </c>
      <c r="K699" s="189">
        <v>8133929689.7769651</v>
      </c>
      <c r="L699" s="185">
        <v>0</v>
      </c>
      <c r="M699" s="185">
        <v>290935868951.83276</v>
      </c>
      <c r="N699" s="174">
        <v>600763288862.86206</v>
      </c>
      <c r="O699" s="119">
        <v>0.65445944346449514</v>
      </c>
      <c r="P699" s="119">
        <v>0.43127438337684204</v>
      </c>
      <c r="Q699" s="97">
        <v>16.003263194243114</v>
      </c>
      <c r="R699" s="184">
        <v>4510291063596.1758</v>
      </c>
      <c r="S699" s="199">
        <v>4681.3744101349321</v>
      </c>
      <c r="T699" s="191">
        <v>4.5895017779785864E-2</v>
      </c>
      <c r="U699" s="198">
        <v>2.0000000000000001E-4</v>
      </c>
    </row>
    <row r="700" spans="1:21" x14ac:dyDescent="0.2">
      <c r="A700">
        <f t="shared" si="10"/>
        <v>696</v>
      </c>
      <c r="B700" s="119">
        <v>0.52093855645119069</v>
      </c>
      <c r="C700" s="97">
        <v>7313.6169583976171</v>
      </c>
      <c r="D700" s="96">
        <v>0.71159772517409436</v>
      </c>
      <c r="E700" s="98">
        <v>0</v>
      </c>
      <c r="F700" s="119">
        <v>0.56075401857865903</v>
      </c>
      <c r="G700" s="179">
        <v>1</v>
      </c>
      <c r="H700" s="97">
        <v>5950514.8430206729</v>
      </c>
      <c r="I700" s="174">
        <v>278934698243.89111</v>
      </c>
      <c r="J700" s="186">
        <v>0.5209385564511908</v>
      </c>
      <c r="K700" s="189">
        <v>7569779439.9142895</v>
      </c>
      <c r="L700" s="185">
        <v>0</v>
      </c>
      <c r="M700" s="185">
        <v>233000928435.20029</v>
      </c>
      <c r="N700" s="174">
        <v>519505406119.00574</v>
      </c>
      <c r="O700" s="119">
        <v>0.63850843107394961</v>
      </c>
      <c r="P700" s="119">
        <v>0.49841373142776613</v>
      </c>
      <c r="Q700" s="97">
        <v>16.427496874015358</v>
      </c>
      <c r="R700" s="184">
        <v>4623520399812.7002</v>
      </c>
      <c r="S700" s="199">
        <v>4802.5554789264033</v>
      </c>
      <c r="T700" s="191">
        <v>4.4904008395477979E-2</v>
      </c>
      <c r="U700" s="198">
        <v>2.0000000000000001E-4</v>
      </c>
    </row>
    <row r="701" spans="1:21" x14ac:dyDescent="0.2">
      <c r="A701">
        <f t="shared" si="10"/>
        <v>697</v>
      </c>
      <c r="B701" s="119">
        <v>0.50196316760565762</v>
      </c>
      <c r="C701" s="97">
        <v>6290.4053327087086</v>
      </c>
      <c r="D701" s="96">
        <v>1.0205702664722145</v>
      </c>
      <c r="E701" s="98">
        <v>0.26070955214070357</v>
      </c>
      <c r="F701" s="119">
        <v>0</v>
      </c>
      <c r="G701" s="179">
        <v>0</v>
      </c>
      <c r="H701" s="97">
        <v>16394721.89366575</v>
      </c>
      <c r="I701" s="174">
        <v>515206229854.46747</v>
      </c>
      <c r="J701" s="186">
        <v>0.39824296312901608</v>
      </c>
      <c r="K701" s="189">
        <v>38188004392.944756</v>
      </c>
      <c r="L701" s="185">
        <v>66250585457.913193</v>
      </c>
      <c r="M701" s="185">
        <v>0</v>
      </c>
      <c r="N701" s="174">
        <v>619644819705.32532</v>
      </c>
      <c r="O701" s="119">
        <v>0.41665437320831655</v>
      </c>
      <c r="P701" s="119">
        <v>0.29496246683809124</v>
      </c>
      <c r="Q701" s="97">
        <v>13.695754681367127</v>
      </c>
      <c r="R701" s="184">
        <v>2739418355940.793</v>
      </c>
      <c r="S701" s="199">
        <v>2843.9048901170818</v>
      </c>
      <c r="T701" s="191">
        <v>5.2422908158612856E-2</v>
      </c>
      <c r="U701" s="198">
        <v>2.0000000000000001E-4</v>
      </c>
    </row>
    <row r="702" spans="1:21" x14ac:dyDescent="0.2">
      <c r="A702">
        <f t="shared" si="10"/>
        <v>698</v>
      </c>
      <c r="B702" s="119">
        <v>0.54790865269083655</v>
      </c>
      <c r="C702" s="97">
        <v>4360.6070787805356</v>
      </c>
      <c r="D702" s="96">
        <v>1.3183548561033018</v>
      </c>
      <c r="E702" s="98">
        <v>0</v>
      </c>
      <c r="F702" s="119">
        <v>0.54301747512229437</v>
      </c>
      <c r="G702" s="179">
        <v>1</v>
      </c>
      <c r="H702" s="97">
        <v>25030013.593374006</v>
      </c>
      <c r="I702" s="174">
        <v>635155110568.86023</v>
      </c>
      <c r="J702" s="186">
        <v>0.25670988760844227</v>
      </c>
      <c r="K702" s="189">
        <v>9976870310.8574543</v>
      </c>
      <c r="L702" s="185">
        <v>0</v>
      </c>
      <c r="M702" s="185">
        <v>571683566142.37073</v>
      </c>
      <c r="N702" s="174">
        <v>1216815547022.0884</v>
      </c>
      <c r="O702" s="119">
        <v>0.50985332286413876</v>
      </c>
      <c r="P702" s="119">
        <v>0.35073359382300567</v>
      </c>
      <c r="Q702" s="97">
        <v>17.746661569576556</v>
      </c>
      <c r="R702" s="184">
        <v>8091299749061.2988</v>
      </c>
      <c r="S702" s="199">
        <v>8404.1195486314646</v>
      </c>
      <c r="T702" s="191">
        <v>4.1863792350956282E-2</v>
      </c>
      <c r="U702" s="198">
        <v>2.0000000000000001E-4</v>
      </c>
    </row>
    <row r="703" spans="1:21" x14ac:dyDescent="0.2">
      <c r="A703">
        <f t="shared" si="10"/>
        <v>699</v>
      </c>
      <c r="B703" s="119">
        <v>0.51504432503001274</v>
      </c>
      <c r="C703" s="97">
        <v>4000</v>
      </c>
      <c r="D703" s="96">
        <v>0.86154922265587219</v>
      </c>
      <c r="E703" s="98">
        <v>0</v>
      </c>
      <c r="F703" s="119">
        <v>0</v>
      </c>
      <c r="G703" s="179">
        <v>0</v>
      </c>
      <c r="H703" s="97">
        <v>31799334.515922152</v>
      </c>
      <c r="I703" s="174">
        <v>678952189979.50122</v>
      </c>
      <c r="J703" s="186">
        <v>0.18859996687305902</v>
      </c>
      <c r="K703" s="189">
        <v>21738567164.234081</v>
      </c>
      <c r="L703" s="185">
        <v>0</v>
      </c>
      <c r="M703" s="185">
        <v>0</v>
      </c>
      <c r="N703" s="174">
        <v>700690757143.73535</v>
      </c>
      <c r="O703" s="119">
        <v>0.18274875076203889</v>
      </c>
      <c r="P703" s="119">
        <v>6.1324530391007208E-2</v>
      </c>
      <c r="Q703" s="97">
        <v>12.235020872566091</v>
      </c>
      <c r="R703" s="184">
        <v>578160185404.76123</v>
      </c>
      <c r="S703" s="199">
        <v>600.2784935392184</v>
      </c>
      <c r="T703" s="191">
        <v>5.7346725679757286E-2</v>
      </c>
      <c r="U703" s="198">
        <v>2.0000000000000001E-4</v>
      </c>
    </row>
    <row r="704" spans="1:21" x14ac:dyDescent="0.2">
      <c r="A704">
        <f t="shared" si="10"/>
        <v>700</v>
      </c>
      <c r="B704" s="119">
        <v>0.37317468903186268</v>
      </c>
      <c r="C704" s="97">
        <v>4000</v>
      </c>
      <c r="D704" s="96">
        <v>1.2296179588328622</v>
      </c>
      <c r="E704" s="98">
        <v>0</v>
      </c>
      <c r="F704" s="119">
        <v>0</v>
      </c>
      <c r="G704" s="179">
        <v>0</v>
      </c>
      <c r="H704" s="97">
        <v>33074041.109909445</v>
      </c>
      <c r="I704" s="174">
        <v>730108697473.17029</v>
      </c>
      <c r="J704" s="186">
        <v>0.30141255715893733</v>
      </c>
      <c r="K704" s="189">
        <v>6064795810.6328583</v>
      </c>
      <c r="L704" s="185">
        <v>0</v>
      </c>
      <c r="M704" s="185">
        <v>0</v>
      </c>
      <c r="N704" s="174">
        <v>736173493283.8031</v>
      </c>
      <c r="O704" s="119">
        <v>0.29892943921105308</v>
      </c>
      <c r="P704" s="119">
        <v>0.19797433850974117</v>
      </c>
      <c r="Q704" s="97">
        <v>12.941071917197428</v>
      </c>
      <c r="R704" s="184">
        <v>2093277253737.168</v>
      </c>
      <c r="S704" s="199">
        <v>2171.5533227587766</v>
      </c>
      <c r="T704" s="191">
        <v>5.5466538256557049E-2</v>
      </c>
      <c r="U704" s="198">
        <v>2.0000000000000001E-4</v>
      </c>
    </row>
    <row r="705" spans="1:21" x14ac:dyDescent="0.2">
      <c r="A705">
        <f t="shared" si="10"/>
        <v>701</v>
      </c>
      <c r="B705" s="119">
        <v>0.66304636391226313</v>
      </c>
      <c r="C705" s="97">
        <v>9280.6151161869875</v>
      </c>
      <c r="D705" s="96">
        <v>1.2633502873608959</v>
      </c>
      <c r="E705" s="98">
        <v>0.45034824584834005</v>
      </c>
      <c r="F705" s="119">
        <v>0</v>
      </c>
      <c r="G705" s="179">
        <v>0</v>
      </c>
      <c r="H705" s="97">
        <v>16971462.974055946</v>
      </c>
      <c r="I705" s="174">
        <v>500173302321.64569</v>
      </c>
      <c r="J705" s="186">
        <v>0.34939918184648189</v>
      </c>
      <c r="K705" s="189">
        <v>57388976371.353897</v>
      </c>
      <c r="L705" s="185">
        <v>126075532909.30101</v>
      </c>
      <c r="M705" s="185">
        <v>0</v>
      </c>
      <c r="N705" s="174">
        <v>683637811602.30054</v>
      </c>
      <c r="O705" s="119">
        <v>0.4031675314946101</v>
      </c>
      <c r="P705" s="119">
        <v>0.30505547256766552</v>
      </c>
      <c r="Q705" s="97">
        <v>14.593193242149717</v>
      </c>
      <c r="R705" s="184">
        <v>3234328142760.6792</v>
      </c>
      <c r="S705" s="199">
        <v>3359.8147154640301</v>
      </c>
      <c r="T705" s="191">
        <v>4.9979064861752472E-2</v>
      </c>
      <c r="U705" s="198">
        <v>2.0000000000000001E-4</v>
      </c>
    </row>
    <row r="706" spans="1:21" x14ac:dyDescent="0.2">
      <c r="A706">
        <f t="shared" si="10"/>
        <v>702</v>
      </c>
      <c r="B706" s="119">
        <v>0.40336098547572286</v>
      </c>
      <c r="C706" s="97">
        <v>10942.50990438394</v>
      </c>
      <c r="D706" s="96">
        <v>0.6047339824350223</v>
      </c>
      <c r="E706" s="98">
        <v>0.7</v>
      </c>
      <c r="F706" s="119">
        <v>0</v>
      </c>
      <c r="G706" s="179">
        <v>0</v>
      </c>
      <c r="H706" s="97">
        <v>12592329.270496421</v>
      </c>
      <c r="I706" s="174">
        <v>427436884796.65668</v>
      </c>
      <c r="J706" s="186">
        <v>0.38321654380895342</v>
      </c>
      <c r="K706" s="189">
        <v>67428696681.561363</v>
      </c>
      <c r="L706" s="185">
        <v>117859745831.07959</v>
      </c>
      <c r="M706" s="185">
        <v>0</v>
      </c>
      <c r="N706" s="174">
        <v>612725327309.29761</v>
      </c>
      <c r="O706" s="119">
        <v>0.42121432043043927</v>
      </c>
      <c r="P706" s="119">
        <v>0.31642231603271531</v>
      </c>
      <c r="Q706" s="97">
        <v>14.492290819079674</v>
      </c>
      <c r="R706" s="184">
        <v>3034044361768.7295</v>
      </c>
      <c r="S706" s="199">
        <v>3147.9621762433403</v>
      </c>
      <c r="T706" s="191">
        <v>5.0315241890069098E-2</v>
      </c>
      <c r="U706" s="198">
        <v>2.0000000000000001E-4</v>
      </c>
    </row>
    <row r="707" spans="1:21" x14ac:dyDescent="0.2">
      <c r="A707">
        <f t="shared" si="10"/>
        <v>703</v>
      </c>
      <c r="B707" s="119">
        <v>0.59180090617079484</v>
      </c>
      <c r="C707" s="97">
        <v>7979.006700980708</v>
      </c>
      <c r="D707" s="96">
        <v>0.58354589806620027</v>
      </c>
      <c r="E707" s="98">
        <v>0.7</v>
      </c>
      <c r="F707" s="119">
        <v>0</v>
      </c>
      <c r="G707" s="179">
        <v>0</v>
      </c>
      <c r="H707" s="97">
        <v>8205526.3657220118</v>
      </c>
      <c r="I707" s="174">
        <v>240658059826.00388</v>
      </c>
      <c r="J707" s="186">
        <v>0.29464420784828282</v>
      </c>
      <c r="K707" s="189">
        <v>37844579714.252045</v>
      </c>
      <c r="L707" s="185">
        <v>94009471621.582779</v>
      </c>
      <c r="M707" s="185">
        <v>0</v>
      </c>
      <c r="N707" s="174">
        <v>372512111161.83875</v>
      </c>
      <c r="O707" s="119">
        <v>0.39224518161645305</v>
      </c>
      <c r="P707" s="119">
        <v>0.25831674296885559</v>
      </c>
      <c r="Q707" s="97">
        <v>14.919146289951469</v>
      </c>
      <c r="R707" s="184">
        <v>1571594616029.95</v>
      </c>
      <c r="S707" s="199">
        <v>1630.1891524639807</v>
      </c>
      <c r="T707" s="191">
        <v>4.7634404331918977E-2</v>
      </c>
      <c r="U707" s="198">
        <v>2.0000000000000001E-4</v>
      </c>
    </row>
    <row r="708" spans="1:21" x14ac:dyDescent="0.2">
      <c r="A708">
        <f t="shared" si="10"/>
        <v>704</v>
      </c>
      <c r="B708" s="119">
        <v>0.36607489348514227</v>
      </c>
      <c r="C708" s="97">
        <v>11556.357455690293</v>
      </c>
      <c r="D708" s="96">
        <v>0.69400526749609304</v>
      </c>
      <c r="E708" s="98">
        <v>0</v>
      </c>
      <c r="F708" s="119">
        <v>0</v>
      </c>
      <c r="G708" s="179">
        <v>0</v>
      </c>
      <c r="H708" s="97">
        <v>6401100.6362469317</v>
      </c>
      <c r="I708" s="174">
        <v>266822791027.71008</v>
      </c>
      <c r="J708" s="186">
        <v>0.36607489348514233</v>
      </c>
      <c r="K708" s="189">
        <v>6300270229.2162409</v>
      </c>
      <c r="L708" s="185">
        <v>0</v>
      </c>
      <c r="M708" s="185">
        <v>0</v>
      </c>
      <c r="N708" s="174">
        <v>273123061256.92633</v>
      </c>
      <c r="O708" s="119">
        <v>0.35763045550003075</v>
      </c>
      <c r="P708" s="119">
        <v>0.25860350272835697</v>
      </c>
      <c r="Q708" s="97">
        <v>12.898072843534434</v>
      </c>
      <c r="R708" s="184">
        <v>1014976068952.2207</v>
      </c>
      <c r="S708" s="199">
        <v>1053.6858349203717</v>
      </c>
      <c r="T708" s="191">
        <v>5.621255277728026E-2</v>
      </c>
      <c r="U708" s="198">
        <v>2.0000000000000001E-4</v>
      </c>
    </row>
    <row r="709" spans="1:21" x14ac:dyDescent="0.2">
      <c r="A709">
        <f t="shared" si="10"/>
        <v>705</v>
      </c>
      <c r="B709" s="119">
        <v>0.45956585998139504</v>
      </c>
      <c r="C709" s="97">
        <v>7581.7723062352361</v>
      </c>
      <c r="D709" s="96">
        <v>0.80002328359105324</v>
      </c>
      <c r="E709" s="98">
        <v>0.48594688173816286</v>
      </c>
      <c r="F709" s="119">
        <v>0.52454531454463083</v>
      </c>
      <c r="G709" s="179">
        <v>1</v>
      </c>
      <c r="H709" s="97">
        <v>7695094.8704919722</v>
      </c>
      <c r="I709" s="174">
        <v>234752756390.71289</v>
      </c>
      <c r="J709" s="186">
        <v>0.29405011381327584</v>
      </c>
      <c r="K709" s="189">
        <v>5341926851.9665432</v>
      </c>
      <c r="L709" s="185">
        <v>0</v>
      </c>
      <c r="M709" s="185">
        <v>191819727243.76178</v>
      </c>
      <c r="N709" s="174">
        <v>431914410486.44122</v>
      </c>
      <c r="O709" s="119">
        <v>0.51511329820902807</v>
      </c>
      <c r="P709" s="119">
        <v>0.33314699823478727</v>
      </c>
      <c r="Q709" s="97">
        <v>17.389994990453474</v>
      </c>
      <c r="R709" s="184">
        <v>2691115599025.1001</v>
      </c>
      <c r="S709" s="199">
        <v>2795.1032546285455</v>
      </c>
      <c r="T709" s="191">
        <v>4.2565768980922236E-2</v>
      </c>
      <c r="U709" s="198">
        <v>2.0000000000000001E-4</v>
      </c>
    </row>
    <row r="710" spans="1:21" x14ac:dyDescent="0.2">
      <c r="A710">
        <f t="shared" si="10"/>
        <v>706</v>
      </c>
      <c r="B710" s="119">
        <v>0.49359739510616085</v>
      </c>
      <c r="C710" s="97">
        <v>4000</v>
      </c>
      <c r="D710" s="96">
        <v>0.2</v>
      </c>
      <c r="E710" s="98">
        <v>0.19423365035301041</v>
      </c>
      <c r="F710" s="119">
        <v>0</v>
      </c>
      <c r="G710" s="179">
        <v>0</v>
      </c>
      <c r="H710" s="97">
        <v>2753661.8276556008</v>
      </c>
      <c r="I710" s="174">
        <v>147282351513.78418</v>
      </c>
      <c r="J710" s="186">
        <v>0.49359739510616085</v>
      </c>
      <c r="K710" s="189">
        <v>7452702487.6317463</v>
      </c>
      <c r="L710" s="185">
        <v>12905512271.003473</v>
      </c>
      <c r="M710" s="185">
        <v>0</v>
      </c>
      <c r="N710" s="174">
        <v>167640566272.4194</v>
      </c>
      <c r="O710" s="119">
        <v>0.49524167518143036</v>
      </c>
      <c r="P710" s="119">
        <v>0.34994568055348829</v>
      </c>
      <c r="Q710" s="97">
        <v>13.604355038687537</v>
      </c>
      <c r="R710" s="184">
        <v>959618191291.21533</v>
      </c>
      <c r="S710" s="199">
        <v>995.00744134795673</v>
      </c>
      <c r="T710" s="191">
        <v>4.86305062324804E-2</v>
      </c>
      <c r="U710" s="198">
        <v>2.0000000000000001E-4</v>
      </c>
    </row>
    <row r="711" spans="1:21" x14ac:dyDescent="0.2">
      <c r="A711">
        <f t="shared" ref="A711:A774" si="11">A710+1</f>
        <v>707</v>
      </c>
      <c r="B711" s="119">
        <v>0.58362394281547958</v>
      </c>
      <c r="C711" s="97">
        <v>4204.5413128127484</v>
      </c>
      <c r="D711" s="96">
        <v>1.2957090999615839</v>
      </c>
      <c r="E711" s="98">
        <v>0.42599570109917939</v>
      </c>
      <c r="F711" s="119">
        <v>0</v>
      </c>
      <c r="G711" s="179">
        <v>0</v>
      </c>
      <c r="H711" s="97">
        <v>26186061.248706482</v>
      </c>
      <c r="I711" s="174">
        <v>603802202154.93335</v>
      </c>
      <c r="J711" s="186">
        <v>0.16665443054366635</v>
      </c>
      <c r="K711" s="189">
        <v>52457643172.668663</v>
      </c>
      <c r="L711" s="185">
        <v>83836949782.05809</v>
      </c>
      <c r="M711" s="185">
        <v>0</v>
      </c>
      <c r="N711" s="174">
        <v>740096795109.66016</v>
      </c>
      <c r="O711" s="119">
        <v>0.22658640477147465</v>
      </c>
      <c r="P711" s="119">
        <v>0.1178035717185853</v>
      </c>
      <c r="Q711" s="97">
        <v>15.623831105490238</v>
      </c>
      <c r="R711" s="184">
        <v>1491649607540.9175</v>
      </c>
      <c r="S711" s="199">
        <v>1546.9111013086317</v>
      </c>
      <c r="T711" s="191">
        <v>4.46859855237942E-2</v>
      </c>
      <c r="U711" s="198">
        <v>2.0000000000000001E-4</v>
      </c>
    </row>
    <row r="712" spans="1:21" x14ac:dyDescent="0.2">
      <c r="A712">
        <f t="shared" si="11"/>
        <v>708</v>
      </c>
      <c r="B712" s="119">
        <v>0.36827060144189994</v>
      </c>
      <c r="C712" s="97">
        <v>7757.1373050943712</v>
      </c>
      <c r="D712" s="96">
        <v>0.7454056372202843</v>
      </c>
      <c r="E712" s="98">
        <v>0.7</v>
      </c>
      <c r="F712" s="119">
        <v>0.57180520477568475</v>
      </c>
      <c r="G712" s="179">
        <v>1</v>
      </c>
      <c r="H712" s="97">
        <v>7247824.5785329146</v>
      </c>
      <c r="I712" s="174">
        <v>285926828026.55695</v>
      </c>
      <c r="J712" s="186">
        <v>0.36827060144189994</v>
      </c>
      <c r="K712" s="189">
        <v>310778668.6964429</v>
      </c>
      <c r="L712" s="185">
        <v>0</v>
      </c>
      <c r="M712" s="185">
        <v>257331774016.0864</v>
      </c>
      <c r="N712" s="174">
        <v>543569380711.33978</v>
      </c>
      <c r="O712" s="119">
        <v>0.57244553350554939</v>
      </c>
      <c r="P712" s="119">
        <v>0.37808380093215044</v>
      </c>
      <c r="Q712" s="97">
        <v>16.823563641031697</v>
      </c>
      <c r="R712" s="184">
        <v>3738499852759.7476</v>
      </c>
      <c r="S712" s="199">
        <v>3879.4526318679223</v>
      </c>
      <c r="T712" s="191">
        <v>4.3563948637811482E-2</v>
      </c>
      <c r="U712" s="198">
        <v>2.0000000000000001E-4</v>
      </c>
    </row>
    <row r="713" spans="1:21" x14ac:dyDescent="0.2">
      <c r="A713">
        <f t="shared" si="11"/>
        <v>709</v>
      </c>
      <c r="B713" s="119">
        <v>0.66276996252221443</v>
      </c>
      <c r="C713" s="97">
        <v>9064.500989783608</v>
      </c>
      <c r="D713" s="96">
        <v>1.1565880141817069</v>
      </c>
      <c r="E713" s="98">
        <v>1.4103870872450852E-3</v>
      </c>
      <c r="F713" s="119">
        <v>0</v>
      </c>
      <c r="G713" s="179">
        <v>0</v>
      </c>
      <c r="H713" s="97">
        <v>14279792.500405237</v>
      </c>
      <c r="I713" s="174">
        <v>375416735822.22144</v>
      </c>
      <c r="J713" s="186">
        <v>0.32649180365670738</v>
      </c>
      <c r="K713" s="189">
        <v>7150505713.5259018</v>
      </c>
      <c r="L713" s="185">
        <v>702408166.21249187</v>
      </c>
      <c r="M713" s="185">
        <v>0</v>
      </c>
      <c r="N713" s="174">
        <v>383269649701.95978</v>
      </c>
      <c r="O713" s="119">
        <v>0.32126836505377243</v>
      </c>
      <c r="P713" s="119">
        <v>0.20470998553615591</v>
      </c>
      <c r="Q713" s="97">
        <v>12.912288771586478</v>
      </c>
      <c r="R713" s="184">
        <v>1078973988876.2961</v>
      </c>
      <c r="S713" s="199">
        <v>1118.3999718355262</v>
      </c>
      <c r="T713" s="191">
        <v>5.8189454311592267E-2</v>
      </c>
      <c r="U713" s="198">
        <v>2.0000000000000001E-4</v>
      </c>
    </row>
    <row r="714" spans="1:21" x14ac:dyDescent="0.2">
      <c r="A714">
        <f t="shared" si="11"/>
        <v>710</v>
      </c>
      <c r="B714" s="119">
        <v>0.63634893718052232</v>
      </c>
      <c r="C714" s="97">
        <v>4000</v>
      </c>
      <c r="D714" s="96">
        <v>1.15781393872489</v>
      </c>
      <c r="E714" s="98">
        <v>0.4603378469109598</v>
      </c>
      <c r="F714" s="119">
        <v>0.56548243381218022</v>
      </c>
      <c r="G714" s="179">
        <v>1</v>
      </c>
      <c r="H714" s="97">
        <v>31774213.862720415</v>
      </c>
      <c r="I714" s="174">
        <v>817401274523.37073</v>
      </c>
      <c r="J714" s="186">
        <v>0.43497443186028673</v>
      </c>
      <c r="K714" s="189">
        <v>13265222886.20516</v>
      </c>
      <c r="L714" s="185">
        <v>0</v>
      </c>
      <c r="M714" s="185">
        <v>338425264290.00519</v>
      </c>
      <c r="N714" s="174">
        <v>1169091761699.5811</v>
      </c>
      <c r="O714" s="119">
        <v>0.53570548261259388</v>
      </c>
      <c r="P714" s="119">
        <v>0.39208347285698431</v>
      </c>
      <c r="Q714" s="97">
        <v>15.605432054916996</v>
      </c>
      <c r="R714" s="184">
        <v>7780780543121.9756</v>
      </c>
      <c r="S714" s="199">
        <v>8076.0604195932356</v>
      </c>
      <c r="T714" s="191">
        <v>4.6535314225328132E-2</v>
      </c>
      <c r="U714" s="198">
        <v>2.0000000000000001E-4</v>
      </c>
    </row>
    <row r="715" spans="1:21" x14ac:dyDescent="0.2">
      <c r="A715">
        <f t="shared" si="11"/>
        <v>711</v>
      </c>
      <c r="B715" s="119">
        <v>0.51981146491980756</v>
      </c>
      <c r="C715" s="97">
        <v>4000</v>
      </c>
      <c r="D715" s="96">
        <v>0.50039321501615963</v>
      </c>
      <c r="E715" s="98">
        <v>0.7</v>
      </c>
      <c r="F715" s="119">
        <v>0.30834810481865726</v>
      </c>
      <c r="G715" s="179">
        <v>1</v>
      </c>
      <c r="H715" s="97">
        <v>6508428.4968363475</v>
      </c>
      <c r="I715" s="174">
        <v>311700965485.37585</v>
      </c>
      <c r="J715" s="186">
        <v>0.51981146491980756</v>
      </c>
      <c r="K715" s="189">
        <v>13340301084.72765</v>
      </c>
      <c r="L715" s="185">
        <v>10466554645.004015</v>
      </c>
      <c r="M715" s="185">
        <v>236555356325.6358</v>
      </c>
      <c r="N715" s="174">
        <v>572063177540.74329</v>
      </c>
      <c r="O715" s="119">
        <v>0.62867752790603104</v>
      </c>
      <c r="P715" s="119">
        <v>0.46832204872391064</v>
      </c>
      <c r="Q715" s="97">
        <v>16.335524683698043</v>
      </c>
      <c r="R715" s="184">
        <v>4816133209275.8623</v>
      </c>
      <c r="S715" s="199">
        <v>5001.1811302588749</v>
      </c>
      <c r="T715" s="191">
        <v>4.4432648760889502E-2</v>
      </c>
      <c r="U715" s="198">
        <v>2.0000000000000001E-4</v>
      </c>
    </row>
    <row r="716" spans="1:21" x14ac:dyDescent="0.2">
      <c r="A716">
        <f t="shared" si="11"/>
        <v>712</v>
      </c>
      <c r="B716" s="119">
        <v>0.37493431343258099</v>
      </c>
      <c r="C716" s="97">
        <v>6973.8032669952754</v>
      </c>
      <c r="D716" s="96">
        <v>0.47284936156682111</v>
      </c>
      <c r="E716" s="98">
        <v>0.1144011433541427</v>
      </c>
      <c r="F716" s="119">
        <v>0</v>
      </c>
      <c r="G716" s="179">
        <v>0</v>
      </c>
      <c r="H716" s="97">
        <v>5244967.9779531872</v>
      </c>
      <c r="I716" s="174">
        <v>217241884997.4191</v>
      </c>
      <c r="J716" s="186">
        <v>0.37493431343258099</v>
      </c>
      <c r="K716" s="189">
        <v>10435785522.343348</v>
      </c>
      <c r="L716" s="185">
        <v>29268330688.545982</v>
      </c>
      <c r="M716" s="185">
        <v>0</v>
      </c>
      <c r="N716" s="174">
        <v>256946001208.30844</v>
      </c>
      <c r="O716" s="119">
        <v>0.40812505763079748</v>
      </c>
      <c r="P716" s="119">
        <v>0.25828837133676474</v>
      </c>
      <c r="Q716" s="97">
        <v>13.738632126760285</v>
      </c>
      <c r="R716" s="184">
        <v>1044268420032.9536</v>
      </c>
      <c r="S716" s="199">
        <v>1084.3160984191636</v>
      </c>
      <c r="T716" s="191">
        <v>4.9989482380088698E-2</v>
      </c>
      <c r="U716" s="198">
        <v>2.0000000000000001E-4</v>
      </c>
    </row>
    <row r="717" spans="1:21" x14ac:dyDescent="0.2">
      <c r="A717">
        <f t="shared" si="11"/>
        <v>713</v>
      </c>
      <c r="B717" s="119">
        <v>0.57473036393971877</v>
      </c>
      <c r="C717" s="97">
        <v>15846.785862831117</v>
      </c>
      <c r="D717" s="96">
        <v>0.81999395087569049</v>
      </c>
      <c r="E717" s="98">
        <v>0.12664996319787047</v>
      </c>
      <c r="F717" s="119">
        <v>0.39547026663700591</v>
      </c>
      <c r="G717" s="179">
        <v>1</v>
      </c>
      <c r="H717" s="97">
        <v>5633682.7750679171</v>
      </c>
      <c r="I717" s="174">
        <v>200570570413.94888</v>
      </c>
      <c r="J717" s="186">
        <v>0.31871351473331389</v>
      </c>
      <c r="K717" s="189">
        <v>3456988849.2257109</v>
      </c>
      <c r="L717" s="185">
        <v>0</v>
      </c>
      <c r="M717" s="185">
        <v>208133881380.36093</v>
      </c>
      <c r="N717" s="174">
        <v>412161440643.53552</v>
      </c>
      <c r="O717" s="119">
        <v>0.55908106346191799</v>
      </c>
      <c r="P717" s="119">
        <v>0.32905699021110668</v>
      </c>
      <c r="Q717" s="97">
        <v>16.968151382657869</v>
      </c>
      <c r="R717" s="184">
        <v>2438943120757.2905</v>
      </c>
      <c r="S717" s="199">
        <v>2532.1708384167559</v>
      </c>
      <c r="T717" s="191">
        <v>4.4030177043318547E-2</v>
      </c>
      <c r="U717" s="198">
        <v>2.0000000000000001E-4</v>
      </c>
    </row>
    <row r="718" spans="1:21" x14ac:dyDescent="0.2">
      <c r="A718">
        <f t="shared" si="11"/>
        <v>714</v>
      </c>
      <c r="B718" s="119">
        <v>0.5739336307723949</v>
      </c>
      <c r="C718" s="97">
        <v>14620.356013612487</v>
      </c>
      <c r="D718" s="96">
        <v>1.1885816180399658</v>
      </c>
      <c r="E718" s="98">
        <v>0</v>
      </c>
      <c r="F718" s="119">
        <v>0.45095456775352433</v>
      </c>
      <c r="G718" s="179">
        <v>1</v>
      </c>
      <c r="H718" s="97">
        <v>12144423.942284849</v>
      </c>
      <c r="I718" s="174">
        <v>441549531915.19366</v>
      </c>
      <c r="J718" s="186">
        <v>0.3899417854777194</v>
      </c>
      <c r="K718" s="189">
        <v>10670436582.717598</v>
      </c>
      <c r="L718" s="185">
        <v>0</v>
      </c>
      <c r="M718" s="185">
        <v>372588393175.22858</v>
      </c>
      <c r="N718" s="174">
        <v>824808361673.13989</v>
      </c>
      <c r="O718" s="119">
        <v>0.57013161995367601</v>
      </c>
      <c r="P718" s="119">
        <v>0.41758041082519359</v>
      </c>
      <c r="Q718" s="97">
        <v>16.695532096014457</v>
      </c>
      <c r="R718" s="184">
        <v>6081236696259.7197</v>
      </c>
      <c r="S718" s="199">
        <v>6315.2846379094053</v>
      </c>
      <c r="T718" s="191">
        <v>4.5033821883162586E-2</v>
      </c>
      <c r="U718" s="198">
        <v>2.0000000000000001E-4</v>
      </c>
    </row>
    <row r="719" spans="1:21" x14ac:dyDescent="0.2">
      <c r="A719">
        <f t="shared" si="11"/>
        <v>715</v>
      </c>
      <c r="B719" s="119">
        <v>0.44621672660888251</v>
      </c>
      <c r="C719" s="97">
        <v>9321.4167295825646</v>
      </c>
      <c r="D719" s="96">
        <v>0.93752643353615817</v>
      </c>
      <c r="E719" s="98">
        <v>0.40811235461427825</v>
      </c>
      <c r="F719" s="119">
        <v>0</v>
      </c>
      <c r="G719" s="179">
        <v>0</v>
      </c>
      <c r="H719" s="97">
        <v>8306355.3837075746</v>
      </c>
      <c r="I719" s="174">
        <v>327376503980.46777</v>
      </c>
      <c r="J719" s="186">
        <v>0.44520035807390179</v>
      </c>
      <c r="K719" s="189">
        <v>33693033891.534393</v>
      </c>
      <c r="L719" s="185">
        <v>51003823408.473549</v>
      </c>
      <c r="M719" s="185">
        <v>0</v>
      </c>
      <c r="N719" s="174">
        <v>412073361280.47571</v>
      </c>
      <c r="O719" s="119">
        <v>0.45271355310174993</v>
      </c>
      <c r="P719" s="119">
        <v>0.38929340672050333</v>
      </c>
      <c r="Q719" s="97">
        <v>14.168213729168691</v>
      </c>
      <c r="R719" s="184">
        <v>2480472160277.521</v>
      </c>
      <c r="S719" s="199">
        <v>2574.0898041884034</v>
      </c>
      <c r="T719" s="191">
        <v>5.1029795755610147E-2</v>
      </c>
      <c r="U719" s="198">
        <v>2.0000000000000001E-4</v>
      </c>
    </row>
    <row r="720" spans="1:21" x14ac:dyDescent="0.2">
      <c r="A720">
        <f t="shared" si="11"/>
        <v>716</v>
      </c>
      <c r="B720" s="119">
        <v>0.49472969081841262</v>
      </c>
      <c r="C720" s="97">
        <v>5544.6399813061971</v>
      </c>
      <c r="D720" s="96">
        <v>0.80034689781574753</v>
      </c>
      <c r="E720" s="98">
        <v>0.7</v>
      </c>
      <c r="F720" s="119">
        <v>0.61103298579885745</v>
      </c>
      <c r="G720" s="179">
        <v>1</v>
      </c>
      <c r="H720" s="97">
        <v>7630584.4157032175</v>
      </c>
      <c r="I720" s="174">
        <v>310088333028.45844</v>
      </c>
      <c r="J720" s="186">
        <v>0.47031580144732732</v>
      </c>
      <c r="K720" s="189">
        <v>1999279309.9287803</v>
      </c>
      <c r="L720" s="185">
        <v>0</v>
      </c>
      <c r="M720" s="185">
        <v>355929168471.95087</v>
      </c>
      <c r="N720" s="174">
        <v>668016780810.33813</v>
      </c>
      <c r="O720" s="119">
        <v>0.64456880427911889</v>
      </c>
      <c r="P720" s="119">
        <v>0.49090395810020104</v>
      </c>
      <c r="Q720" s="97">
        <v>17.014570071772411</v>
      </c>
      <c r="R720" s="184">
        <v>6043516073925.5908</v>
      </c>
      <c r="S720" s="199">
        <v>6272.5270029581206</v>
      </c>
      <c r="T720" s="191">
        <v>4.333629884941026E-2</v>
      </c>
      <c r="U720" s="198">
        <v>2.0000000000000001E-4</v>
      </c>
    </row>
    <row r="721" spans="1:21" x14ac:dyDescent="0.2">
      <c r="A721">
        <f t="shared" si="11"/>
        <v>717</v>
      </c>
      <c r="B721" s="119">
        <v>0.38448905774310915</v>
      </c>
      <c r="C721" s="97">
        <v>5266.2630325304035</v>
      </c>
      <c r="D721" s="96">
        <v>0.53943256318474719</v>
      </c>
      <c r="E721" s="98">
        <v>0.39919262936226407</v>
      </c>
      <c r="F721" s="119">
        <v>0.43136574563261726</v>
      </c>
      <c r="G721" s="179">
        <v>1</v>
      </c>
      <c r="H721" s="97">
        <v>18263799.917891406</v>
      </c>
      <c r="I721" s="174">
        <v>434695398184.69244</v>
      </c>
      <c r="J721" s="186">
        <v>0.23845730466328341</v>
      </c>
      <c r="K721" s="189">
        <v>2075861831.5891993</v>
      </c>
      <c r="L721" s="185">
        <v>0</v>
      </c>
      <c r="M721" s="185">
        <v>358117466960.63586</v>
      </c>
      <c r="N721" s="174">
        <v>794888726976.9176</v>
      </c>
      <c r="O721" s="119">
        <v>0.49082375095815467</v>
      </c>
      <c r="P721" s="119">
        <v>0.33559462332709278</v>
      </c>
      <c r="Q721" s="97">
        <v>17.756145027758809</v>
      </c>
      <c r="R721" s="184">
        <v>5104898196346.4756</v>
      </c>
      <c r="S721" s="199">
        <v>5296.7373779775317</v>
      </c>
      <c r="T721" s="191">
        <v>4.1591272984040181E-2</v>
      </c>
      <c r="U721" s="198">
        <v>2.0000000000000001E-4</v>
      </c>
    </row>
    <row r="722" spans="1:21" x14ac:dyDescent="0.2">
      <c r="A722">
        <f t="shared" si="11"/>
        <v>718</v>
      </c>
      <c r="B722" s="119">
        <v>0.43359656660165546</v>
      </c>
      <c r="C722" s="97">
        <v>17000</v>
      </c>
      <c r="D722" s="96">
        <v>0.40077616229052632</v>
      </c>
      <c r="E722" s="98">
        <v>0</v>
      </c>
      <c r="F722" s="119">
        <v>0</v>
      </c>
      <c r="G722" s="179">
        <v>0</v>
      </c>
      <c r="H722" s="97">
        <v>2228945.9234670168</v>
      </c>
      <c r="I722" s="174">
        <v>119228529441.60933</v>
      </c>
      <c r="J722" s="186">
        <v>0.43359656660165546</v>
      </c>
      <c r="K722" s="189">
        <v>2126334160.8476269</v>
      </c>
      <c r="L722" s="185">
        <v>0</v>
      </c>
      <c r="M722" s="185">
        <v>0</v>
      </c>
      <c r="N722" s="174">
        <v>121354863602.45695</v>
      </c>
      <c r="O722" s="119">
        <v>0.42599925105761921</v>
      </c>
      <c r="P722" s="119">
        <v>0.32259065325680547</v>
      </c>
      <c r="Q722" s="97">
        <v>12.944435046915004</v>
      </c>
      <c r="R722" s="184">
        <v>587977629599.06909</v>
      </c>
      <c r="S722" s="199">
        <v>610.69288146168776</v>
      </c>
      <c r="T722" s="191">
        <v>5.2494035715440091E-2</v>
      </c>
      <c r="U722" s="198">
        <v>2.0000000000000001E-4</v>
      </c>
    </row>
    <row r="723" spans="1:21" x14ac:dyDescent="0.2">
      <c r="A723">
        <f t="shared" si="11"/>
        <v>719</v>
      </c>
      <c r="B723" s="119">
        <v>0.39564510150248366</v>
      </c>
      <c r="C723" s="97">
        <v>7667.530689850726</v>
      </c>
      <c r="D723" s="96">
        <v>0.59795727628657724</v>
      </c>
      <c r="E723" s="98">
        <v>0</v>
      </c>
      <c r="F723" s="119">
        <v>0</v>
      </c>
      <c r="G723" s="179">
        <v>0</v>
      </c>
      <c r="H723" s="97">
        <v>4392933.9436927959</v>
      </c>
      <c r="I723" s="174">
        <v>206495444558.75586</v>
      </c>
      <c r="J723" s="186">
        <v>0.39564510150248366</v>
      </c>
      <c r="K723" s="189">
        <v>10661020796.137671</v>
      </c>
      <c r="L723" s="185">
        <v>0</v>
      </c>
      <c r="M723" s="185">
        <v>0</v>
      </c>
      <c r="N723" s="174">
        <v>217156465354.89352</v>
      </c>
      <c r="O723" s="119">
        <v>0.37622140786244107</v>
      </c>
      <c r="P723" s="119">
        <v>0.28723417631759196</v>
      </c>
      <c r="Q723" s="97">
        <v>12.81370513490881</v>
      </c>
      <c r="R723" s="184">
        <v>923074752942.75989</v>
      </c>
      <c r="S723" s="199">
        <v>955.80139262628381</v>
      </c>
      <c r="T723" s="191">
        <v>5.3734502391596273E-2</v>
      </c>
      <c r="U723" s="198">
        <v>2.0000000000000001E-4</v>
      </c>
    </row>
    <row r="724" spans="1:21" x14ac:dyDescent="0.2">
      <c r="A724">
        <f t="shared" si="11"/>
        <v>720</v>
      </c>
      <c r="B724" s="119">
        <v>0.72339375158514296</v>
      </c>
      <c r="C724" s="97">
        <v>13203.104072488521</v>
      </c>
      <c r="D724" s="96">
        <v>0.59754280448038055</v>
      </c>
      <c r="E724" s="98">
        <v>0.38496539441242317</v>
      </c>
      <c r="F724" s="119">
        <v>0</v>
      </c>
      <c r="G724" s="179">
        <v>0</v>
      </c>
      <c r="H724" s="97">
        <v>3610475.799457028</v>
      </c>
      <c r="I724" s="174">
        <v>193211970987.73721</v>
      </c>
      <c r="J724" s="186">
        <v>0.54675566137822862</v>
      </c>
      <c r="K724" s="189">
        <v>30425824864.685043</v>
      </c>
      <c r="L724" s="185">
        <v>44061887394.309364</v>
      </c>
      <c r="M724" s="185">
        <v>0</v>
      </c>
      <c r="N724" s="174">
        <v>267699683246.73163</v>
      </c>
      <c r="O724" s="119">
        <v>0.5262959118602506</v>
      </c>
      <c r="P724" s="119">
        <v>0.3878849164167385</v>
      </c>
      <c r="Q724" s="97">
        <v>13.592847363415796</v>
      </c>
      <c r="R724" s="184">
        <v>1565926408162.1257</v>
      </c>
      <c r="S724" s="199">
        <v>1626.0534914192074</v>
      </c>
      <c r="T724" s="191">
        <v>5.3036698169678022E-2</v>
      </c>
      <c r="U724" s="198">
        <v>2.0000000000000001E-4</v>
      </c>
    </row>
    <row r="725" spans="1:21" x14ac:dyDescent="0.2">
      <c r="A725">
        <f t="shared" si="11"/>
        <v>721</v>
      </c>
      <c r="B725" s="119">
        <v>0.48859478917481186</v>
      </c>
      <c r="C725" s="97">
        <v>15181.899368046612</v>
      </c>
      <c r="D725" s="96">
        <v>0.90957352485551157</v>
      </c>
      <c r="E725" s="98">
        <v>0.42066608189825866</v>
      </c>
      <c r="F725" s="119">
        <v>0</v>
      </c>
      <c r="G725" s="179">
        <v>0</v>
      </c>
      <c r="H725" s="97">
        <v>5757448.2294958271</v>
      </c>
      <c r="I725" s="174">
        <v>203546945539.65176</v>
      </c>
      <c r="J725" s="186">
        <v>0.32867547239455652</v>
      </c>
      <c r="K725" s="189">
        <v>24735734778.584389</v>
      </c>
      <c r="L725" s="185">
        <v>89047004734.502502</v>
      </c>
      <c r="M725" s="185">
        <v>0</v>
      </c>
      <c r="N725" s="174">
        <v>317329685052.73865</v>
      </c>
      <c r="O725" s="119">
        <v>0.43531537947468785</v>
      </c>
      <c r="P725" s="119">
        <v>0.31202985399753042</v>
      </c>
      <c r="Q725" s="97">
        <v>15.514364542627684</v>
      </c>
      <c r="R725" s="184">
        <v>1627529379324.1292</v>
      </c>
      <c r="S725" s="199">
        <v>1686.7717380665063</v>
      </c>
      <c r="T725" s="191">
        <v>4.7945866882096497E-2</v>
      </c>
      <c r="U725" s="198">
        <v>2.0000000000000001E-4</v>
      </c>
    </row>
    <row r="726" spans="1:21" x14ac:dyDescent="0.2">
      <c r="A726">
        <f t="shared" si="11"/>
        <v>722</v>
      </c>
      <c r="B726" s="119">
        <v>0.59932090962607176</v>
      </c>
      <c r="C726" s="97">
        <v>8785.7469699568592</v>
      </c>
      <c r="D726" s="96">
        <v>0.89430799302468955</v>
      </c>
      <c r="E726" s="98">
        <v>0</v>
      </c>
      <c r="F726" s="119">
        <v>0</v>
      </c>
      <c r="G726" s="179">
        <v>0</v>
      </c>
      <c r="H726" s="97">
        <v>7076739.9751309212</v>
      </c>
      <c r="I726" s="174">
        <v>238790557578.55429</v>
      </c>
      <c r="J726" s="186">
        <v>0.36212626410364013</v>
      </c>
      <c r="K726" s="189">
        <v>9212240960.6252575</v>
      </c>
      <c r="L726" s="185">
        <v>0</v>
      </c>
      <c r="M726" s="185">
        <v>0</v>
      </c>
      <c r="N726" s="174">
        <v>248002798539.17953</v>
      </c>
      <c r="O726" s="119">
        <v>0.34867482556043061</v>
      </c>
      <c r="P726" s="119">
        <v>0.26062186044216867</v>
      </c>
      <c r="Q726" s="97">
        <v>12.760624276898938</v>
      </c>
      <c r="R726" s="184">
        <v>917125246875.11975</v>
      </c>
      <c r="S726" s="199">
        <v>951.94214103448007</v>
      </c>
      <c r="T726" s="191">
        <v>5.6585290335659712E-2</v>
      </c>
      <c r="U726" s="198">
        <v>2.0000000000000001E-4</v>
      </c>
    </row>
    <row r="727" spans="1:21" x14ac:dyDescent="0.2">
      <c r="A727">
        <f t="shared" si="11"/>
        <v>723</v>
      </c>
      <c r="B727" s="119">
        <v>0.36140507471483208</v>
      </c>
      <c r="C727" s="97">
        <v>8545.6455218908104</v>
      </c>
      <c r="D727" s="96">
        <v>0.86204902350588353</v>
      </c>
      <c r="E727" s="98">
        <v>0</v>
      </c>
      <c r="F727" s="119">
        <v>0.37766042885438</v>
      </c>
      <c r="G727" s="179">
        <v>1</v>
      </c>
      <c r="H727" s="97">
        <v>7272079.9672020227</v>
      </c>
      <c r="I727" s="174">
        <v>257558845333.93597</v>
      </c>
      <c r="J727" s="186">
        <v>0.32535401402099529</v>
      </c>
      <c r="K727" s="189">
        <v>4214218594.1721854</v>
      </c>
      <c r="L727" s="185">
        <v>0</v>
      </c>
      <c r="M727" s="185">
        <v>138607459646.60141</v>
      </c>
      <c r="N727" s="174">
        <v>400380523574.70953</v>
      </c>
      <c r="O727" s="119">
        <v>0.4862468587510167</v>
      </c>
      <c r="P727" s="119">
        <v>0.29797719032458964</v>
      </c>
      <c r="Q727" s="97">
        <v>16.613015215744884</v>
      </c>
      <c r="R727" s="184">
        <v>2136039993168.511</v>
      </c>
      <c r="S727" s="199">
        <v>2215.8317350288453</v>
      </c>
      <c r="T727" s="191">
        <v>4.4195273843570804E-2</v>
      </c>
      <c r="U727" s="198">
        <v>2.0000000000000001E-4</v>
      </c>
    </row>
    <row r="728" spans="1:21" x14ac:dyDescent="0.2">
      <c r="A728">
        <f t="shared" si="11"/>
        <v>724</v>
      </c>
      <c r="B728" s="119">
        <v>0.49971443270294397</v>
      </c>
      <c r="C728" s="97">
        <v>10506.201892412824</v>
      </c>
      <c r="D728" s="96">
        <v>0.81346415055098009</v>
      </c>
      <c r="E728" s="98">
        <v>0.65387814293052537</v>
      </c>
      <c r="F728" s="119">
        <v>0.534440538666895</v>
      </c>
      <c r="G728" s="179">
        <v>1</v>
      </c>
      <c r="H728" s="97">
        <v>7127618.4959401134</v>
      </c>
      <c r="I728" s="174">
        <v>276876500746.38904</v>
      </c>
      <c r="J728" s="186">
        <v>0.42313235640209601</v>
      </c>
      <c r="K728" s="189">
        <v>2500383796.0624399</v>
      </c>
      <c r="L728" s="185">
        <v>0</v>
      </c>
      <c r="M728" s="185">
        <v>257113679848.70648</v>
      </c>
      <c r="N728" s="174">
        <v>536490564391.15796</v>
      </c>
      <c r="O728" s="119">
        <v>0.60177451664697423</v>
      </c>
      <c r="P728" s="119">
        <v>0.35081720211604006</v>
      </c>
      <c r="Q728" s="97">
        <v>16.480920786826751</v>
      </c>
      <c r="R728" s="184">
        <v>3353774026422.5098</v>
      </c>
      <c r="S728" s="199">
        <v>3483.2376823112204</v>
      </c>
      <c r="T728" s="191">
        <v>4.4799530313537297E-2</v>
      </c>
      <c r="U728" s="198">
        <v>2.0000000000000001E-4</v>
      </c>
    </row>
    <row r="729" spans="1:21" x14ac:dyDescent="0.2">
      <c r="A729">
        <f t="shared" si="11"/>
        <v>725</v>
      </c>
      <c r="B729" s="119">
        <v>0.47061849726712934</v>
      </c>
      <c r="C729" s="97">
        <v>16806.79364292579</v>
      </c>
      <c r="D729" s="96">
        <v>1.2408658467813127</v>
      </c>
      <c r="E729" s="98">
        <v>0.50965656413938798</v>
      </c>
      <c r="F729" s="119">
        <v>0.59740947803782929</v>
      </c>
      <c r="G729" s="179">
        <v>1</v>
      </c>
      <c r="H729" s="97">
        <v>10155784.583525809</v>
      </c>
      <c r="I729" s="174">
        <v>289681903606.87231</v>
      </c>
      <c r="J729" s="186">
        <v>0.2959411790478732</v>
      </c>
      <c r="K729" s="189">
        <v>3164225112.7917786</v>
      </c>
      <c r="L729" s="185">
        <v>0</v>
      </c>
      <c r="M729" s="185">
        <v>350555156580.33533</v>
      </c>
      <c r="N729" s="174">
        <v>643401285299.99939</v>
      </c>
      <c r="O729" s="119">
        <v>0.56912060596177172</v>
      </c>
      <c r="P729" s="119">
        <v>0.30190358628838987</v>
      </c>
      <c r="Q729" s="97">
        <v>17.319513635105103</v>
      </c>
      <c r="R729" s="184">
        <v>3484498207366.0439</v>
      </c>
      <c r="S729" s="199">
        <v>3616.2252469150262</v>
      </c>
      <c r="T729" s="191">
        <v>4.3947546006583613E-2</v>
      </c>
      <c r="U729" s="198">
        <v>2.0000000000000001E-4</v>
      </c>
    </row>
    <row r="730" spans="1:21" x14ac:dyDescent="0.2">
      <c r="A730">
        <f t="shared" si="11"/>
        <v>726</v>
      </c>
      <c r="B730" s="119">
        <v>0.56949578181965166</v>
      </c>
      <c r="C730" s="97">
        <v>4000</v>
      </c>
      <c r="D730" s="96">
        <v>1.0163113394635346</v>
      </c>
      <c r="E730" s="98">
        <v>0</v>
      </c>
      <c r="F730" s="119">
        <v>0</v>
      </c>
      <c r="G730" s="179">
        <v>0</v>
      </c>
      <c r="H730" s="97">
        <v>15473000.218590518</v>
      </c>
      <c r="I730" s="174">
        <v>500292217874.23962</v>
      </c>
      <c r="J730" s="186">
        <v>0.38089680178735985</v>
      </c>
      <c r="K730" s="189">
        <v>7860040644.520113</v>
      </c>
      <c r="L730" s="185">
        <v>0</v>
      </c>
      <c r="M730" s="185">
        <v>0</v>
      </c>
      <c r="N730" s="174">
        <v>508152258518.75977</v>
      </c>
      <c r="O730" s="119">
        <v>0.37500513389997631</v>
      </c>
      <c r="P730" s="119">
        <v>0.24057945137163864</v>
      </c>
      <c r="Q730" s="97">
        <v>12.905843865695308</v>
      </c>
      <c r="R730" s="184">
        <v>1780671992223.1987</v>
      </c>
      <c r="S730" s="199">
        <v>1848.8966067293914</v>
      </c>
      <c r="T730" s="191">
        <v>5.4412909798826056E-2</v>
      </c>
      <c r="U730" s="198">
        <v>2.0000000000000001E-4</v>
      </c>
    </row>
    <row r="731" spans="1:21" x14ac:dyDescent="0.2">
      <c r="A731">
        <f t="shared" si="11"/>
        <v>727</v>
      </c>
      <c r="B731" s="119">
        <v>0.5724824981794111</v>
      </c>
      <c r="C731" s="97">
        <v>10969.845383105778</v>
      </c>
      <c r="D731" s="96">
        <v>0.59127855850240618</v>
      </c>
      <c r="E731" s="98">
        <v>0</v>
      </c>
      <c r="F731" s="119">
        <v>0.54582116686242033</v>
      </c>
      <c r="G731" s="179">
        <v>1</v>
      </c>
      <c r="H731" s="97">
        <v>4472434.512030011</v>
      </c>
      <c r="I731" s="174">
        <v>217005917641.04477</v>
      </c>
      <c r="J731" s="186">
        <v>0.52191823144638383</v>
      </c>
      <c r="K731" s="189">
        <v>3855779201.7396717</v>
      </c>
      <c r="L731" s="185">
        <v>0</v>
      </c>
      <c r="M731" s="185">
        <v>290922169782.48285</v>
      </c>
      <c r="N731" s="174">
        <v>511783866625.26727</v>
      </c>
      <c r="O731" s="119">
        <v>0.67606093731739714</v>
      </c>
      <c r="P731" s="119">
        <v>0.45372010919542555</v>
      </c>
      <c r="Q731" s="97">
        <v>16.867809451347593</v>
      </c>
      <c r="R731" s="184">
        <v>4236627670062.1523</v>
      </c>
      <c r="S731" s="199">
        <v>4399.8272133571381</v>
      </c>
      <c r="T731" s="191">
        <v>4.373488940511961E-2</v>
      </c>
      <c r="U731" s="198">
        <v>2.0000000000000001E-4</v>
      </c>
    </row>
    <row r="732" spans="1:21" x14ac:dyDescent="0.2">
      <c r="A732">
        <f t="shared" si="11"/>
        <v>728</v>
      </c>
      <c r="B732" s="119">
        <v>0.68931411762398143</v>
      </c>
      <c r="C732" s="97">
        <v>5111.8192065325311</v>
      </c>
      <c r="D732" s="96">
        <v>0.66419204692984946</v>
      </c>
      <c r="E732" s="98">
        <v>0.7</v>
      </c>
      <c r="F732" s="119">
        <v>0</v>
      </c>
      <c r="G732" s="179">
        <v>0</v>
      </c>
      <c r="H732" s="97">
        <v>6552329.3771060202</v>
      </c>
      <c r="I732" s="174">
        <v>269662837127.4028</v>
      </c>
      <c r="J732" s="186">
        <v>0.50657169436315053</v>
      </c>
      <c r="K732" s="189">
        <v>49149318438.60218</v>
      </c>
      <c r="L732" s="185">
        <v>100042874959.16057</v>
      </c>
      <c r="M732" s="185">
        <v>0</v>
      </c>
      <c r="N732" s="174">
        <v>418855030525.16553</v>
      </c>
      <c r="O732" s="119">
        <v>0.51721441665892853</v>
      </c>
      <c r="P732" s="119">
        <v>0.36821355150202001</v>
      </c>
      <c r="Q732" s="97">
        <v>13.994618270524763</v>
      </c>
      <c r="R732" s="184">
        <v>2434630629838.5293</v>
      </c>
      <c r="S732" s="199">
        <v>2528.9929506593949</v>
      </c>
      <c r="T732" s="191">
        <v>5.0488300975740641E-2</v>
      </c>
      <c r="U732" s="198">
        <v>2.0000000000000001E-4</v>
      </c>
    </row>
    <row r="733" spans="1:21" x14ac:dyDescent="0.2">
      <c r="A733">
        <f t="shared" si="11"/>
        <v>729</v>
      </c>
      <c r="B733" s="119">
        <v>0.58892192583546843</v>
      </c>
      <c r="C733" s="97">
        <v>5020.355734455683</v>
      </c>
      <c r="D733" s="96">
        <v>1.1035638833316503</v>
      </c>
      <c r="E733" s="98">
        <v>0.31212639329221281</v>
      </c>
      <c r="F733" s="119">
        <v>0.63760442094664738</v>
      </c>
      <c r="G733" s="179">
        <v>1</v>
      </c>
      <c r="H733" s="97">
        <v>21887334.157951619</v>
      </c>
      <c r="I733" s="174">
        <v>606987679108.83667</v>
      </c>
      <c r="J733" s="186">
        <v>0.36962887452534898</v>
      </c>
      <c r="K733" s="189">
        <v>17946330793.982906</v>
      </c>
      <c r="L733" s="185">
        <v>0</v>
      </c>
      <c r="M733" s="185">
        <v>336990558275.36353</v>
      </c>
      <c r="N733" s="174">
        <v>961924568178.18311</v>
      </c>
      <c r="O733" s="119">
        <v>0.51350452586480355</v>
      </c>
      <c r="P733" s="119">
        <v>0.3278411511833163</v>
      </c>
      <c r="Q733" s="97">
        <v>16.231476274171111</v>
      </c>
      <c r="R733" s="184">
        <v>5534513383533.7764</v>
      </c>
      <c r="S733" s="199">
        <v>5744.1846539488524</v>
      </c>
      <c r="T733" s="191">
        <v>4.5574942012561973E-2</v>
      </c>
      <c r="U733" s="198">
        <v>2.0000000000000001E-4</v>
      </c>
    </row>
    <row r="734" spans="1:21" x14ac:dyDescent="0.2">
      <c r="A734">
        <f t="shared" si="11"/>
        <v>730</v>
      </c>
      <c r="B734" s="119">
        <v>0.42914575167267083</v>
      </c>
      <c r="C734" s="97">
        <v>10844.915601886252</v>
      </c>
      <c r="D734" s="96">
        <v>1.4501003928218901</v>
      </c>
      <c r="E734" s="98">
        <v>0.7</v>
      </c>
      <c r="F734" s="119">
        <v>0</v>
      </c>
      <c r="G734" s="179">
        <v>0</v>
      </c>
      <c r="H734" s="97">
        <v>14154695.995644694</v>
      </c>
      <c r="I734" s="174">
        <v>447253638077.07281</v>
      </c>
      <c r="J734" s="186">
        <v>0.3557193308242097</v>
      </c>
      <c r="K734" s="189">
        <v>38555102451.936646</v>
      </c>
      <c r="L734" s="185">
        <v>78888759633.693375</v>
      </c>
      <c r="M734" s="185">
        <v>0</v>
      </c>
      <c r="N734" s="174">
        <v>564697500162.70288</v>
      </c>
      <c r="O734" s="119">
        <v>0.39349877144559858</v>
      </c>
      <c r="P734" s="119">
        <v>0.26923354576869596</v>
      </c>
      <c r="Q734" s="97">
        <v>13.791042696208553</v>
      </c>
      <c r="R734" s="184">
        <v>2213571931098.2046</v>
      </c>
      <c r="S734" s="199">
        <v>2294.4505757900106</v>
      </c>
      <c r="T734" s="191">
        <v>5.5295019155785871E-2</v>
      </c>
      <c r="U734" s="198">
        <v>2.0000000000000001E-4</v>
      </c>
    </row>
    <row r="735" spans="1:21" x14ac:dyDescent="0.2">
      <c r="A735">
        <f t="shared" si="11"/>
        <v>731</v>
      </c>
      <c r="B735" s="119">
        <v>0.58596984185718615</v>
      </c>
      <c r="C735" s="97">
        <v>6025.5043979755483</v>
      </c>
      <c r="D735" s="96">
        <v>0.76647469253815881</v>
      </c>
      <c r="E735" s="98">
        <v>0</v>
      </c>
      <c r="F735" s="119">
        <v>0</v>
      </c>
      <c r="G735" s="179">
        <v>0</v>
      </c>
      <c r="H735" s="97">
        <v>7983421.3882369976</v>
      </c>
      <c r="I735" s="174">
        <v>334478618851.63391</v>
      </c>
      <c r="J735" s="186">
        <v>0.46577055429103964</v>
      </c>
      <c r="K735" s="189">
        <v>7110386362.7577457</v>
      </c>
      <c r="L735" s="185">
        <v>0</v>
      </c>
      <c r="M735" s="185">
        <v>0</v>
      </c>
      <c r="N735" s="174">
        <v>341589005214.39166</v>
      </c>
      <c r="O735" s="119">
        <v>0.45607525219744172</v>
      </c>
      <c r="P735" s="119">
        <v>0.34376065988063598</v>
      </c>
      <c r="Q735" s="97">
        <v>12.912876926696738</v>
      </c>
      <c r="R735" s="184">
        <v>1733362060297.446</v>
      </c>
      <c r="S735" s="199">
        <v>1794.816579996527</v>
      </c>
      <c r="T735" s="191">
        <v>5.3604670713077299E-2</v>
      </c>
      <c r="U735" s="198">
        <v>2.0000000000000001E-4</v>
      </c>
    </row>
    <row r="736" spans="1:21" x14ac:dyDescent="0.2">
      <c r="A736">
        <f t="shared" si="11"/>
        <v>732</v>
      </c>
      <c r="B736" s="119">
        <v>0.50641241291688477</v>
      </c>
      <c r="C736" s="97">
        <v>13478.168252510599</v>
      </c>
      <c r="D736" s="96">
        <v>0.34049406485850164</v>
      </c>
      <c r="E736" s="98">
        <v>0</v>
      </c>
      <c r="F736" s="119">
        <v>0.42630333763188089</v>
      </c>
      <c r="G736" s="179">
        <v>1</v>
      </c>
      <c r="H736" s="97">
        <v>2286440.5443233037</v>
      </c>
      <c r="I736" s="174">
        <v>123227718832.0605</v>
      </c>
      <c r="J736" s="186">
        <v>0.50641241291688477</v>
      </c>
      <c r="K736" s="189">
        <v>6665413097.5919199</v>
      </c>
      <c r="L736" s="185">
        <v>0</v>
      </c>
      <c r="M736" s="185">
        <v>132809009730.91528</v>
      </c>
      <c r="N736" s="174">
        <v>262702141660.56769</v>
      </c>
      <c r="O736" s="119">
        <v>0.64198659801803371</v>
      </c>
      <c r="P736" s="119">
        <v>0.50012048130477771</v>
      </c>
      <c r="Q736" s="97">
        <v>16.577280567231291</v>
      </c>
      <c r="R736" s="184">
        <v>2395178834847.522</v>
      </c>
      <c r="S736" s="199">
        <v>2484.4241509892822</v>
      </c>
      <c r="T736" s="191">
        <v>4.3811344291390053E-2</v>
      </c>
      <c r="U736" s="198">
        <v>2.0000000000000001E-4</v>
      </c>
    </row>
    <row r="737" spans="1:21" x14ac:dyDescent="0.2">
      <c r="A737">
        <f t="shared" si="11"/>
        <v>733</v>
      </c>
      <c r="B737" s="119">
        <v>0.39989286964594645</v>
      </c>
      <c r="C737" s="97">
        <v>6555.9502894541583</v>
      </c>
      <c r="D737" s="96">
        <v>1.0779782426160842</v>
      </c>
      <c r="E737" s="98">
        <v>0.7</v>
      </c>
      <c r="F737" s="119">
        <v>0.61927536616830936</v>
      </c>
      <c r="G737" s="179">
        <v>1</v>
      </c>
      <c r="H737" s="97">
        <v>12715039.532890568</v>
      </c>
      <c r="I737" s="174">
        <v>449068622237.16553</v>
      </c>
      <c r="J737" s="186">
        <v>0.3998928696459465</v>
      </c>
      <c r="K737" s="189">
        <v>3200393783.9051418</v>
      </c>
      <c r="L737" s="185">
        <v>0</v>
      </c>
      <c r="M737" s="185">
        <v>450719276148.77679</v>
      </c>
      <c r="N737" s="174">
        <v>902988292169.84753</v>
      </c>
      <c r="O737" s="119">
        <v>0.59818578559354418</v>
      </c>
      <c r="P737" s="119">
        <v>0.41663425055814185</v>
      </c>
      <c r="Q737" s="97">
        <v>16.91633729756601</v>
      </c>
      <c r="R737" s="184">
        <v>6828309005519.9189</v>
      </c>
      <c r="S737" s="199">
        <v>7088.9677137499457</v>
      </c>
      <c r="T737" s="191">
        <v>4.4025350647069125E-2</v>
      </c>
      <c r="U737" s="198">
        <v>2.0000000000000001E-4</v>
      </c>
    </row>
    <row r="738" spans="1:21" x14ac:dyDescent="0.2">
      <c r="A738">
        <f t="shared" si="11"/>
        <v>734</v>
      </c>
      <c r="B738" s="119">
        <v>0.50129976197150472</v>
      </c>
      <c r="C738" s="97">
        <v>4000</v>
      </c>
      <c r="D738" s="96">
        <v>0.89614264810787059</v>
      </c>
      <c r="E738" s="98">
        <v>0.23989765533662993</v>
      </c>
      <c r="F738" s="119">
        <v>0</v>
      </c>
      <c r="G738" s="179">
        <v>0</v>
      </c>
      <c r="H738" s="97">
        <v>14062863.39903681</v>
      </c>
      <c r="I738" s="174">
        <v>331831339946.6319</v>
      </c>
      <c r="J738" s="186">
        <v>0.15356450589133219</v>
      </c>
      <c r="K738" s="189">
        <v>12813599708.833538</v>
      </c>
      <c r="L738" s="185">
        <v>47481641895.764</v>
      </c>
      <c r="M738" s="185">
        <v>0</v>
      </c>
      <c r="N738" s="174">
        <v>392126581551.22943</v>
      </c>
      <c r="O738" s="119">
        <v>0.22682172915419779</v>
      </c>
      <c r="P738" s="119">
        <v>9.1529757585570318E-2</v>
      </c>
      <c r="Q738" s="97">
        <v>16.458941092785455</v>
      </c>
      <c r="R738" s="184">
        <v>666771769828.53589</v>
      </c>
      <c r="S738" s="199">
        <v>692.09352486574096</v>
      </c>
      <c r="T738" s="191">
        <v>4.1459447410516791E-2</v>
      </c>
      <c r="U738" s="198">
        <v>2.0000000000000001E-4</v>
      </c>
    </row>
    <row r="739" spans="1:21" x14ac:dyDescent="0.2">
      <c r="A739">
        <f t="shared" si="11"/>
        <v>735</v>
      </c>
      <c r="B739" s="119">
        <v>0.40496049585905963</v>
      </c>
      <c r="C739" s="97">
        <v>10114.093242750965</v>
      </c>
      <c r="D739" s="96">
        <v>0.58851134404141814</v>
      </c>
      <c r="E739" s="98">
        <v>0.26949217101283501</v>
      </c>
      <c r="F739" s="119">
        <v>0</v>
      </c>
      <c r="G739" s="179">
        <v>0</v>
      </c>
      <c r="H739" s="97">
        <v>16692805.947818799</v>
      </c>
      <c r="I739" s="174">
        <v>503116585373.13129</v>
      </c>
      <c r="J739" s="186">
        <v>0.39735934197993639</v>
      </c>
      <c r="K739" s="189">
        <v>39151243492.288101</v>
      </c>
      <c r="L739" s="185">
        <v>62066096413.933289</v>
      </c>
      <c r="M739" s="185">
        <v>0</v>
      </c>
      <c r="N739" s="174">
        <v>604333925279.35266</v>
      </c>
      <c r="O739" s="119">
        <v>0.41296862875742529</v>
      </c>
      <c r="P739" s="119">
        <v>0.34301251789764303</v>
      </c>
      <c r="Q739" s="97">
        <v>13.838257747159384</v>
      </c>
      <c r="R739" s="184">
        <v>3121135163384.1377</v>
      </c>
      <c r="S739" s="199">
        <v>3242.0180447341309</v>
      </c>
      <c r="T739" s="191">
        <v>5.1714161914634328E-2</v>
      </c>
      <c r="U739" s="198">
        <v>2.0000000000000001E-4</v>
      </c>
    </row>
    <row r="740" spans="1:21" x14ac:dyDescent="0.2">
      <c r="A740">
        <f t="shared" si="11"/>
        <v>736</v>
      </c>
      <c r="B740" s="119">
        <v>0.48446424073370309</v>
      </c>
      <c r="C740" s="97">
        <v>4000</v>
      </c>
      <c r="D740" s="96">
        <v>0.39198842638293624</v>
      </c>
      <c r="E740" s="98">
        <v>0</v>
      </c>
      <c r="F740" s="119">
        <v>0.43453897660958724</v>
      </c>
      <c r="G740" s="179">
        <v>1</v>
      </c>
      <c r="H740" s="97">
        <v>9696703.2936332803</v>
      </c>
      <c r="I740" s="174">
        <v>371027033833.60181</v>
      </c>
      <c r="J740" s="186">
        <v>0.48446424073370309</v>
      </c>
      <c r="K740" s="189">
        <v>13409158972.619764</v>
      </c>
      <c r="L740" s="185">
        <v>0</v>
      </c>
      <c r="M740" s="185">
        <v>325747392440.82947</v>
      </c>
      <c r="N740" s="174">
        <v>710183585247.05103</v>
      </c>
      <c r="O740" s="119">
        <v>0.620047060137773</v>
      </c>
      <c r="P740" s="119">
        <v>0.41653779543274322</v>
      </c>
      <c r="Q740" s="97">
        <v>16.341583891449485</v>
      </c>
      <c r="R740" s="184">
        <v>5331139212643.4668</v>
      </c>
      <c r="S740" s="199">
        <v>5528.1338633693804</v>
      </c>
      <c r="T740" s="191">
        <v>4.4093410230110881E-2</v>
      </c>
      <c r="U740" s="198">
        <v>2.0000000000000001E-4</v>
      </c>
    </row>
    <row r="741" spans="1:21" x14ac:dyDescent="0.2">
      <c r="A741">
        <f t="shared" si="11"/>
        <v>737</v>
      </c>
      <c r="B741" s="119">
        <v>0.48847165010315152</v>
      </c>
      <c r="C741" s="97">
        <v>4000</v>
      </c>
      <c r="D741" s="96">
        <v>1.0577007250785804</v>
      </c>
      <c r="E741" s="98">
        <v>0</v>
      </c>
      <c r="F741" s="119">
        <v>0</v>
      </c>
      <c r="G741" s="179">
        <v>0</v>
      </c>
      <c r="H741" s="97">
        <v>53114196.814203553</v>
      </c>
      <c r="I741" s="174">
        <v>982930792128.47156</v>
      </c>
      <c r="J741" s="186">
        <v>0.32214080739973394</v>
      </c>
      <c r="K741" s="189">
        <v>20352408355.252243</v>
      </c>
      <c r="L741" s="185">
        <v>0</v>
      </c>
      <c r="M741" s="185">
        <v>0</v>
      </c>
      <c r="N741" s="174">
        <v>1003283200483.7238</v>
      </c>
      <c r="O741" s="119">
        <v>0.31560592148025579</v>
      </c>
      <c r="P741" s="119">
        <v>0.21029328090264696</v>
      </c>
      <c r="Q741" s="97">
        <v>12.910088836091468</v>
      </c>
      <c r="R741" s="184">
        <v>2913182004333.4536</v>
      </c>
      <c r="S741" s="199">
        <v>3026.4629829475452</v>
      </c>
      <c r="T741" s="191">
        <v>5.7150661308717987E-2</v>
      </c>
      <c r="U741" s="198">
        <v>2.0000000000000001E-4</v>
      </c>
    </row>
    <row r="742" spans="1:21" x14ac:dyDescent="0.2">
      <c r="A742">
        <f t="shared" si="11"/>
        <v>738</v>
      </c>
      <c r="B742" s="119">
        <v>0.56707597525848341</v>
      </c>
      <c r="C742" s="97">
        <v>5307.536986252393</v>
      </c>
      <c r="D742" s="96">
        <v>0.79308249645679973</v>
      </c>
      <c r="E742" s="98">
        <v>0.35405154448982201</v>
      </c>
      <c r="F742" s="119">
        <v>0.4772684154004222</v>
      </c>
      <c r="G742" s="179">
        <v>1</v>
      </c>
      <c r="H742" s="97">
        <v>10067583.910735805</v>
      </c>
      <c r="I742" s="174">
        <v>345443762411.25488</v>
      </c>
      <c r="J742" s="186">
        <v>0.45612638822157714</v>
      </c>
      <c r="K742" s="189">
        <v>3533036900.6842942</v>
      </c>
      <c r="L742" s="185">
        <v>0</v>
      </c>
      <c r="M742" s="185">
        <v>342639076810.73553</v>
      </c>
      <c r="N742" s="174">
        <v>691615876122.6748</v>
      </c>
      <c r="O742" s="119">
        <v>0.624157559180059</v>
      </c>
      <c r="P742" s="119">
        <v>0.37163740891744607</v>
      </c>
      <c r="Q742" s="97">
        <v>16.421249429582026</v>
      </c>
      <c r="R742" s="184">
        <v>4588694250716.709</v>
      </c>
      <c r="S742" s="199">
        <v>4764.8287162752931</v>
      </c>
      <c r="T742" s="191">
        <v>4.4648670757222141E-2</v>
      </c>
      <c r="U742" s="198">
        <v>2.0000000000000001E-4</v>
      </c>
    </row>
    <row r="743" spans="1:21" x14ac:dyDescent="0.2">
      <c r="A743">
        <f t="shared" si="11"/>
        <v>739</v>
      </c>
      <c r="B743" s="119">
        <v>0.54711951281501425</v>
      </c>
      <c r="C743" s="97">
        <v>7990.3320178407812</v>
      </c>
      <c r="D743" s="96">
        <v>0.28517990857040065</v>
      </c>
      <c r="E743" s="98">
        <v>0.7</v>
      </c>
      <c r="F743" s="119">
        <v>0.49866141510170425</v>
      </c>
      <c r="G743" s="179">
        <v>1</v>
      </c>
      <c r="H743" s="97">
        <v>3102297.1740530077</v>
      </c>
      <c r="I743" s="174">
        <v>130936282153.89854</v>
      </c>
      <c r="J743" s="186">
        <v>0.45916231701736232</v>
      </c>
      <c r="K743" s="189">
        <v>968918066.00577581</v>
      </c>
      <c r="L743" s="185">
        <v>0</v>
      </c>
      <c r="M743" s="185">
        <v>186871410887.88684</v>
      </c>
      <c r="N743" s="174">
        <v>318776611107.7912</v>
      </c>
      <c r="O743" s="119">
        <v>0.65757062501317676</v>
      </c>
      <c r="P743" s="119">
        <v>0.40927625036539345</v>
      </c>
      <c r="Q743" s="97">
        <v>16.960933135350899</v>
      </c>
      <c r="R743" s="184">
        <v>2448062316665.5</v>
      </c>
      <c r="S743" s="199">
        <v>2539.8462157677809</v>
      </c>
      <c r="T743" s="191">
        <v>4.2533937709121013E-2</v>
      </c>
      <c r="U743" s="198">
        <v>2.0000000000000001E-4</v>
      </c>
    </row>
    <row r="744" spans="1:21" x14ac:dyDescent="0.2">
      <c r="A744">
        <f t="shared" si="11"/>
        <v>740</v>
      </c>
      <c r="B744" s="119">
        <v>0.61724301028080963</v>
      </c>
      <c r="C744" s="97">
        <v>17000</v>
      </c>
      <c r="D744" s="96">
        <v>0.26975825589969793</v>
      </c>
      <c r="E744" s="98">
        <v>0.45546297264442676</v>
      </c>
      <c r="F744" s="119">
        <v>0.5641921816076837</v>
      </c>
      <c r="G744" s="179">
        <v>1</v>
      </c>
      <c r="H744" s="97">
        <v>5498629.8266738337</v>
      </c>
      <c r="I744" s="174">
        <v>253437060994.91187</v>
      </c>
      <c r="J744" s="186">
        <v>0.50423607089024636</v>
      </c>
      <c r="K744" s="189">
        <v>3612740441.930233</v>
      </c>
      <c r="L744" s="185">
        <v>0</v>
      </c>
      <c r="M744" s="185">
        <v>263693676390.45706</v>
      </c>
      <c r="N744" s="174">
        <v>520743477827.29913</v>
      </c>
      <c r="O744" s="119">
        <v>0.6505065610802615</v>
      </c>
      <c r="P744" s="119">
        <v>0.45756002094005993</v>
      </c>
      <c r="Q744" s="97">
        <v>16.49146976640364</v>
      </c>
      <c r="R744" s="184">
        <v>4286204138002.8877</v>
      </c>
      <c r="S744" s="199">
        <v>4447.2293384640125</v>
      </c>
      <c r="T744" s="191">
        <v>4.3883883283597977E-2</v>
      </c>
      <c r="U744" s="198">
        <v>2.0000000000000001E-4</v>
      </c>
    </row>
    <row r="745" spans="1:21" x14ac:dyDescent="0.2">
      <c r="A745">
        <f t="shared" si="11"/>
        <v>741</v>
      </c>
      <c r="B745" s="119">
        <v>0.50708903881089162</v>
      </c>
      <c r="C745" s="97">
        <v>11484.517917372479</v>
      </c>
      <c r="D745" s="96">
        <v>0.56377683724495231</v>
      </c>
      <c r="E745" s="98">
        <v>0</v>
      </c>
      <c r="F745" s="119">
        <v>0.4940324902017465</v>
      </c>
      <c r="G745" s="179">
        <v>1</v>
      </c>
      <c r="H745" s="97">
        <v>3344144.9295434477</v>
      </c>
      <c r="I745" s="174">
        <v>168140981591.39633</v>
      </c>
      <c r="J745" s="186">
        <v>0.47047826014295391</v>
      </c>
      <c r="K745" s="189">
        <v>1489986361.4746795</v>
      </c>
      <c r="L745" s="185">
        <v>0</v>
      </c>
      <c r="M745" s="185">
        <v>132986448716.60553</v>
      </c>
      <c r="N745" s="174">
        <v>302617416669.4765</v>
      </c>
      <c r="O745" s="119">
        <v>0.61297144590238328</v>
      </c>
      <c r="P745" s="119">
        <v>0.39859165701170346</v>
      </c>
      <c r="Q745" s="97">
        <v>16.300887225102979</v>
      </c>
      <c r="R745" s="184">
        <v>2140453358482.0061</v>
      </c>
      <c r="S745" s="199">
        <v>2221.9688226171907</v>
      </c>
      <c r="T745" s="191">
        <v>4.4857325145726955E-2</v>
      </c>
      <c r="U745" s="198">
        <v>2.0000000000000001E-4</v>
      </c>
    </row>
    <row r="746" spans="1:21" x14ac:dyDescent="0.2">
      <c r="A746">
        <f t="shared" si="11"/>
        <v>742</v>
      </c>
      <c r="B746" s="119">
        <v>0.50571560771979007</v>
      </c>
      <c r="C746" s="97">
        <v>14613.940444243715</v>
      </c>
      <c r="D746" s="96">
        <v>1.0230068270000183</v>
      </c>
      <c r="E746" s="98">
        <v>0.11740863057699649</v>
      </c>
      <c r="F746" s="119">
        <v>0</v>
      </c>
      <c r="G746" s="179">
        <v>0</v>
      </c>
      <c r="H746" s="97">
        <v>7544442.369482209</v>
      </c>
      <c r="I746" s="174">
        <v>301260450136.10052</v>
      </c>
      <c r="J746" s="186">
        <v>0.37828331733837239</v>
      </c>
      <c r="K746" s="189">
        <v>11020160136.426407</v>
      </c>
      <c r="L746" s="185">
        <v>26745819144.099293</v>
      </c>
      <c r="M746" s="185">
        <v>0</v>
      </c>
      <c r="N746" s="174">
        <v>339026429416.62622</v>
      </c>
      <c r="O746" s="119">
        <v>0.39925635888780281</v>
      </c>
      <c r="P746" s="119">
        <v>0.29306830064828093</v>
      </c>
      <c r="Q746" s="97">
        <v>13.506654629289901</v>
      </c>
      <c r="R746" s="184">
        <v>1448659718061.1943</v>
      </c>
      <c r="S746" s="199">
        <v>1504.2753116493948</v>
      </c>
      <c r="T746" s="191">
        <v>5.4679613520215553E-2</v>
      </c>
      <c r="U746" s="198">
        <v>2.0000000000000001E-4</v>
      </c>
    </row>
    <row r="747" spans="1:21" x14ac:dyDescent="0.2">
      <c r="A747">
        <f t="shared" si="11"/>
        <v>743</v>
      </c>
      <c r="B747" s="119">
        <v>0.48459904365838075</v>
      </c>
      <c r="C747" s="97">
        <v>8497.6399982977964</v>
      </c>
      <c r="D747" s="96">
        <v>0.92691645297766767</v>
      </c>
      <c r="E747" s="98">
        <v>0.7</v>
      </c>
      <c r="F747" s="119">
        <v>0.58566121946150429</v>
      </c>
      <c r="G747" s="179">
        <v>1</v>
      </c>
      <c r="H747" s="97">
        <v>8139912.8998058848</v>
      </c>
      <c r="I747" s="174">
        <v>331849333891.34027</v>
      </c>
      <c r="J747" s="186">
        <v>0.48459904365838069</v>
      </c>
      <c r="K747" s="189">
        <v>4292215065.7998347</v>
      </c>
      <c r="L747" s="185">
        <v>0</v>
      </c>
      <c r="M747" s="185">
        <v>268199781517.68192</v>
      </c>
      <c r="N747" s="174">
        <v>604341330474.82202</v>
      </c>
      <c r="O747" s="119">
        <v>0.62112861743484293</v>
      </c>
      <c r="P747" s="119">
        <v>0.37665510645102795</v>
      </c>
      <c r="Q747" s="97">
        <v>15.807074978689887</v>
      </c>
      <c r="R747" s="184">
        <v>3910457814735.479</v>
      </c>
      <c r="S747" s="199">
        <v>4058.3055378628778</v>
      </c>
      <c r="T747" s="191">
        <v>4.6509317095053612E-2</v>
      </c>
      <c r="U747" s="198">
        <v>2.0000000000000001E-4</v>
      </c>
    </row>
    <row r="748" spans="1:21" x14ac:dyDescent="0.2">
      <c r="A748">
        <f t="shared" si="11"/>
        <v>744</v>
      </c>
      <c r="B748" s="119">
        <v>0.76420184711835748</v>
      </c>
      <c r="C748" s="97">
        <v>17000</v>
      </c>
      <c r="D748" s="96">
        <v>0.72499131119461235</v>
      </c>
      <c r="E748" s="98">
        <v>0.7</v>
      </c>
      <c r="F748" s="119">
        <v>0</v>
      </c>
      <c r="G748" s="179">
        <v>0</v>
      </c>
      <c r="H748" s="97">
        <v>3816204.3228323893</v>
      </c>
      <c r="I748" s="174">
        <v>189649918320.74191</v>
      </c>
      <c r="J748" s="186">
        <v>0.51996923739859269</v>
      </c>
      <c r="K748" s="189">
        <v>35093465989.178131</v>
      </c>
      <c r="L748" s="185">
        <v>62272658158.39827</v>
      </c>
      <c r="M748" s="185">
        <v>0</v>
      </c>
      <c r="N748" s="174">
        <v>287016042468.3183</v>
      </c>
      <c r="O748" s="119">
        <v>0.51714966401240214</v>
      </c>
      <c r="P748" s="119">
        <v>0.38766281125808538</v>
      </c>
      <c r="Q748" s="97">
        <v>14.240813804352227</v>
      </c>
      <c r="R748" s="184">
        <v>1727642725159.9934</v>
      </c>
      <c r="S748" s="199">
        <v>1793.2220499630782</v>
      </c>
      <c r="T748" s="191">
        <v>5.1526683627683631E-2</v>
      </c>
      <c r="U748" s="198">
        <v>2.0000000000000001E-4</v>
      </c>
    </row>
    <row r="749" spans="1:21" x14ac:dyDescent="0.2">
      <c r="A749">
        <f t="shared" si="11"/>
        <v>745</v>
      </c>
      <c r="B749" s="119">
        <v>0.42104251080615263</v>
      </c>
      <c r="C749" s="97">
        <v>15697.595255840333</v>
      </c>
      <c r="D749" s="96">
        <v>0.57905272488378301</v>
      </c>
      <c r="E749" s="98">
        <v>0</v>
      </c>
      <c r="F749" s="119">
        <v>0.54308022070061313</v>
      </c>
      <c r="G749" s="179">
        <v>1</v>
      </c>
      <c r="H749" s="97">
        <v>7570668.4863947015</v>
      </c>
      <c r="I749" s="174">
        <v>294613745585.53229</v>
      </c>
      <c r="J749" s="186">
        <v>0.42104251080615263</v>
      </c>
      <c r="K749" s="189">
        <v>3429127428.1082997</v>
      </c>
      <c r="L749" s="185">
        <v>0</v>
      </c>
      <c r="M749" s="185">
        <v>259241142502.64536</v>
      </c>
      <c r="N749" s="174">
        <v>557284015516.28589</v>
      </c>
      <c r="O749" s="119">
        <v>0.5947377206834098</v>
      </c>
      <c r="P749" s="119">
        <v>0.42810672637322889</v>
      </c>
      <c r="Q749" s="97">
        <v>16.555358072239677</v>
      </c>
      <c r="R749" s="184">
        <v>4234805492297.9277</v>
      </c>
      <c r="S749" s="199">
        <v>4384.9460448744285</v>
      </c>
      <c r="T749" s="191">
        <v>4.4349698616881476E-2</v>
      </c>
      <c r="U749" s="198">
        <v>2.0000000000000001E-4</v>
      </c>
    </row>
    <row r="750" spans="1:21" x14ac:dyDescent="0.2">
      <c r="A750">
        <f t="shared" si="11"/>
        <v>746</v>
      </c>
      <c r="B750" s="119">
        <v>0.39163864194157461</v>
      </c>
      <c r="C750" s="97">
        <v>4000</v>
      </c>
      <c r="D750" s="96">
        <v>0.66045786353985059</v>
      </c>
      <c r="E750" s="98">
        <v>0.38399236120581426</v>
      </c>
      <c r="F750" s="119">
        <v>0.55100531719525359</v>
      </c>
      <c r="G750" s="179">
        <v>1</v>
      </c>
      <c r="H750" s="97">
        <v>19221626.168854997</v>
      </c>
      <c r="I750" s="174">
        <v>585703474864.99219</v>
      </c>
      <c r="J750" s="186">
        <v>0.39159585340759273</v>
      </c>
      <c r="K750" s="189">
        <v>10504043687.557253</v>
      </c>
      <c r="L750" s="185">
        <v>0</v>
      </c>
      <c r="M750" s="185">
        <v>401069902330.54736</v>
      </c>
      <c r="N750" s="174">
        <v>997277420883.0968</v>
      </c>
      <c r="O750" s="119">
        <v>0.55171706731389492</v>
      </c>
      <c r="P750" s="119">
        <v>0.32281836611631992</v>
      </c>
      <c r="Q750" s="97">
        <v>16.045770766673677</v>
      </c>
      <c r="R750" s="184">
        <v>5647616186467.626</v>
      </c>
      <c r="S750" s="199">
        <v>5857.9565790469223</v>
      </c>
      <c r="T750" s="191">
        <v>4.5467047242033751E-2</v>
      </c>
      <c r="U750" s="198">
        <v>2.0000000000000001E-4</v>
      </c>
    </row>
    <row r="751" spans="1:21" x14ac:dyDescent="0.2">
      <c r="A751">
        <f t="shared" si="11"/>
        <v>747</v>
      </c>
      <c r="B751" s="119">
        <v>0.45361078620612533</v>
      </c>
      <c r="C751" s="97">
        <v>11153.470763382622</v>
      </c>
      <c r="D751" s="96">
        <v>0.92497796987325931</v>
      </c>
      <c r="E751" s="98">
        <v>0</v>
      </c>
      <c r="F751" s="119">
        <v>0</v>
      </c>
      <c r="G751" s="179">
        <v>0</v>
      </c>
      <c r="H751" s="97">
        <v>9438198.0139028579</v>
      </c>
      <c r="I751" s="174">
        <v>303243256983.75775</v>
      </c>
      <c r="J751" s="186">
        <v>0.37105085537137372</v>
      </c>
      <c r="K751" s="189">
        <v>3795416178.5485005</v>
      </c>
      <c r="L751" s="185">
        <v>0</v>
      </c>
      <c r="M751" s="185">
        <v>0</v>
      </c>
      <c r="N751" s="174">
        <v>307038673162.30627</v>
      </c>
      <c r="O751" s="119">
        <v>0.36646416143788235</v>
      </c>
      <c r="P751" s="119">
        <v>0.25198637532915452</v>
      </c>
      <c r="Q751" s="97">
        <v>12.929400571319482</v>
      </c>
      <c r="R751" s="184">
        <v>1063958028280.9789</v>
      </c>
      <c r="S751" s="199">
        <v>1103.4255958092663</v>
      </c>
      <c r="T751" s="191">
        <v>5.4958540311757675E-2</v>
      </c>
      <c r="U751" s="198">
        <v>2.0000000000000001E-4</v>
      </c>
    </row>
    <row r="752" spans="1:21" x14ac:dyDescent="0.2">
      <c r="A752">
        <f t="shared" si="11"/>
        <v>748</v>
      </c>
      <c r="B752" s="119">
        <v>0.40068797298421566</v>
      </c>
      <c r="C752" s="97">
        <v>7493.863600432891</v>
      </c>
      <c r="D752" s="96">
        <v>0.7120550148945981</v>
      </c>
      <c r="E752" s="98">
        <v>0.3672260374353763</v>
      </c>
      <c r="F752" s="119">
        <v>0</v>
      </c>
      <c r="G752" s="179">
        <v>0</v>
      </c>
      <c r="H752" s="97">
        <v>9963752.1750210207</v>
      </c>
      <c r="I752" s="174">
        <v>393023902310.87994</v>
      </c>
      <c r="J752" s="186">
        <v>0.40068797298421566</v>
      </c>
      <c r="K752" s="189">
        <v>28559447848.020752</v>
      </c>
      <c r="L752" s="185">
        <v>63383277134.255089</v>
      </c>
      <c r="M752" s="185">
        <v>0</v>
      </c>
      <c r="N752" s="174">
        <v>484966627293.15576</v>
      </c>
      <c r="O752" s="119">
        <v>0.42928020350738688</v>
      </c>
      <c r="P752" s="119">
        <v>0.30097442193597457</v>
      </c>
      <c r="Q752" s="97">
        <v>13.966013714547598</v>
      </c>
      <c r="R752" s="184">
        <v>2261780060762.73</v>
      </c>
      <c r="S752" s="199">
        <v>2346.9135801134325</v>
      </c>
      <c r="T752" s="191">
        <v>5.12604410579501E-2</v>
      </c>
      <c r="U752" s="198">
        <v>2.0000000000000001E-4</v>
      </c>
    </row>
    <row r="753" spans="1:21" x14ac:dyDescent="0.2">
      <c r="A753">
        <f t="shared" si="11"/>
        <v>749</v>
      </c>
      <c r="B753" s="119">
        <v>0.47893841825955669</v>
      </c>
      <c r="C753" s="97">
        <v>4000</v>
      </c>
      <c r="D753" s="96">
        <v>0.87222049766626442</v>
      </c>
      <c r="E753" s="98">
        <v>0.25033231484636476</v>
      </c>
      <c r="F753" s="119">
        <v>0.60990468528259656</v>
      </c>
      <c r="G753" s="179">
        <v>1</v>
      </c>
      <c r="H753" s="97">
        <v>10779357.339458218</v>
      </c>
      <c r="I753" s="174">
        <v>407097845090.06671</v>
      </c>
      <c r="J753" s="186">
        <v>0.4776990027546606</v>
      </c>
      <c r="K753" s="189">
        <v>6678387525.6442499</v>
      </c>
      <c r="L753" s="185">
        <v>0</v>
      </c>
      <c r="M753" s="185">
        <v>468636804440.06268</v>
      </c>
      <c r="N753" s="174">
        <v>882413037055.77368</v>
      </c>
      <c r="O753" s="119">
        <v>0.64525302127778761</v>
      </c>
      <c r="P753" s="119">
        <v>0.45602747106993519</v>
      </c>
      <c r="Q753" s="97">
        <v>16.897905232213972</v>
      </c>
      <c r="R753" s="184">
        <v>7355942333216.4453</v>
      </c>
      <c r="S753" s="199">
        <v>7616.7394934729591</v>
      </c>
      <c r="T753" s="191">
        <v>4.3815390319811985E-2</v>
      </c>
      <c r="U753" s="198">
        <v>2.0000000000000001E-4</v>
      </c>
    </row>
    <row r="754" spans="1:21" x14ac:dyDescent="0.2">
      <c r="A754">
        <f t="shared" si="11"/>
        <v>750</v>
      </c>
      <c r="B754" s="119">
        <v>0.53524257735054792</v>
      </c>
      <c r="C754" s="97">
        <v>4262.3016385235114</v>
      </c>
      <c r="D754" s="96">
        <v>1.3444026147090453</v>
      </c>
      <c r="E754" s="98">
        <v>0</v>
      </c>
      <c r="F754" s="119">
        <v>0.41314232862758471</v>
      </c>
      <c r="G754" s="179">
        <v>1</v>
      </c>
      <c r="H754" s="97">
        <v>18187452.500023969</v>
      </c>
      <c r="I754" s="174">
        <v>611121434515.34717</v>
      </c>
      <c r="J754" s="186">
        <v>0.47602883132753082</v>
      </c>
      <c r="K754" s="189">
        <v>14356746725.99991</v>
      </c>
      <c r="L754" s="185">
        <v>0</v>
      </c>
      <c r="M754" s="185">
        <v>295554462707.89166</v>
      </c>
      <c r="N754" s="174">
        <v>921032643949.23865</v>
      </c>
      <c r="O754" s="119">
        <v>0.57256927417539238</v>
      </c>
      <c r="P754" s="119">
        <v>0.3530555605756967</v>
      </c>
      <c r="Q754" s="97">
        <v>15.078691342085166</v>
      </c>
      <c r="R754" s="184">
        <v>5317875948894.5811</v>
      </c>
      <c r="S754" s="199">
        <v>5522.6905583608313</v>
      </c>
      <c r="T754" s="191">
        <v>4.9040604792207239E-2</v>
      </c>
      <c r="U754" s="198">
        <v>2.0000000000000001E-4</v>
      </c>
    </row>
    <row r="755" spans="1:21" x14ac:dyDescent="0.2">
      <c r="A755">
        <f t="shared" si="11"/>
        <v>751</v>
      </c>
      <c r="B755" s="119">
        <v>0.5823599082098011</v>
      </c>
      <c r="C755" s="97">
        <v>4859.4430331995982</v>
      </c>
      <c r="D755" s="96">
        <v>0.82051858375538189</v>
      </c>
      <c r="E755" s="98">
        <v>9.9762930630535041E-3</v>
      </c>
      <c r="F755" s="119">
        <v>0.41023672537053957</v>
      </c>
      <c r="G755" s="179">
        <v>1</v>
      </c>
      <c r="H755" s="97">
        <v>9037699.8914654423</v>
      </c>
      <c r="I755" s="174">
        <v>264635535409.54987</v>
      </c>
      <c r="J755" s="186">
        <v>0.33993906447104227</v>
      </c>
      <c r="K755" s="189">
        <v>4716357846.7052259</v>
      </c>
      <c r="L755" s="185">
        <v>0</v>
      </c>
      <c r="M755" s="185">
        <v>210309771508.61917</v>
      </c>
      <c r="N755" s="174">
        <v>479661664764.87427</v>
      </c>
      <c r="O755" s="119">
        <v>0.53831229907935663</v>
      </c>
      <c r="P755" s="119">
        <v>0.34340373650115091</v>
      </c>
      <c r="Q755" s="97">
        <v>16.828401213404391</v>
      </c>
      <c r="R755" s="184">
        <v>3013964447463.1953</v>
      </c>
      <c r="S755" s="199">
        <v>3128.6842517828327</v>
      </c>
      <c r="T755" s="191">
        <v>4.3616447637966557E-2</v>
      </c>
      <c r="U755" s="198">
        <v>2.0000000000000001E-4</v>
      </c>
    </row>
    <row r="756" spans="1:21" x14ac:dyDescent="0.2">
      <c r="A756">
        <f t="shared" si="11"/>
        <v>752</v>
      </c>
      <c r="B756" s="119">
        <v>0.46054377044882921</v>
      </c>
      <c r="C756" s="97">
        <v>13043.62605289507</v>
      </c>
      <c r="D756" s="96">
        <v>0.35577698187808687</v>
      </c>
      <c r="E756" s="98">
        <v>0.55632816620575087</v>
      </c>
      <c r="F756" s="119">
        <v>0.44870777869763451</v>
      </c>
      <c r="G756" s="179">
        <v>1</v>
      </c>
      <c r="H756" s="97">
        <v>3806033.7790793967</v>
      </c>
      <c r="I756" s="174">
        <v>204483413325.74585</v>
      </c>
      <c r="J756" s="186">
        <v>0.46054377044882921</v>
      </c>
      <c r="K756" s="189">
        <v>743738198.30658209</v>
      </c>
      <c r="L756" s="185">
        <v>0</v>
      </c>
      <c r="M756" s="185">
        <v>200605936947.30353</v>
      </c>
      <c r="N756" s="174">
        <v>405833088471.35596</v>
      </c>
      <c r="O756" s="119">
        <v>0.62749519188872682</v>
      </c>
      <c r="P756" s="119">
        <v>0.33510567901293581</v>
      </c>
      <c r="Q756" s="97">
        <v>16.101276897074019</v>
      </c>
      <c r="R756" s="184">
        <v>2404775477538.0967</v>
      </c>
      <c r="S756" s="199">
        <v>2497.8340295613193</v>
      </c>
      <c r="T756" s="191">
        <v>4.4489556351476153E-2</v>
      </c>
      <c r="U756" s="198">
        <v>2.0000000000000001E-4</v>
      </c>
    </row>
    <row r="757" spans="1:21" x14ac:dyDescent="0.2">
      <c r="A757">
        <f t="shared" si="11"/>
        <v>753</v>
      </c>
      <c r="B757" s="119">
        <v>0.59775887252739024</v>
      </c>
      <c r="C757" s="97">
        <v>10494.213750408719</v>
      </c>
      <c r="D757" s="96">
        <v>0.60694789764032864</v>
      </c>
      <c r="E757" s="98">
        <v>0</v>
      </c>
      <c r="F757" s="119">
        <v>0.30064382619760976</v>
      </c>
      <c r="G757" s="179">
        <v>1</v>
      </c>
      <c r="H757" s="97">
        <v>4267252.253101157</v>
      </c>
      <c r="I757" s="174">
        <v>178585333053.03015</v>
      </c>
      <c r="J757" s="186">
        <v>0.48697367166631311</v>
      </c>
      <c r="K757" s="189">
        <v>9674701817.9122372</v>
      </c>
      <c r="L757" s="185">
        <v>0</v>
      </c>
      <c r="M757" s="185">
        <v>145580065678.7204</v>
      </c>
      <c r="N757" s="174">
        <v>333840100549.66278</v>
      </c>
      <c r="O757" s="119">
        <v>0.60936480533829418</v>
      </c>
      <c r="P757" s="119">
        <v>0.49668127688130187</v>
      </c>
      <c r="Q757" s="97">
        <v>16.285182216436684</v>
      </c>
      <c r="R757" s="184">
        <v>2949498526656.6255</v>
      </c>
      <c r="S757" s="199">
        <v>3060.4212342298874</v>
      </c>
      <c r="T757" s="191">
        <v>4.4805466417911666E-2</v>
      </c>
      <c r="U757" s="198">
        <v>2.0000000000000001E-4</v>
      </c>
    </row>
    <row r="758" spans="1:21" x14ac:dyDescent="0.2">
      <c r="A758">
        <f t="shared" si="11"/>
        <v>754</v>
      </c>
      <c r="B758" s="119">
        <v>0.48677067803528512</v>
      </c>
      <c r="C758" s="97">
        <v>12544.305783850106</v>
      </c>
      <c r="D758" s="96">
        <v>0.56369411271812975</v>
      </c>
      <c r="E758" s="98">
        <v>0.16722052538610671</v>
      </c>
      <c r="F758" s="119">
        <v>0</v>
      </c>
      <c r="G758" s="179">
        <v>0</v>
      </c>
      <c r="H758" s="97">
        <v>3567033.596130522</v>
      </c>
      <c r="I758" s="174">
        <v>190845359382.06689</v>
      </c>
      <c r="J758" s="186">
        <v>0.48677067803528518</v>
      </c>
      <c r="K758" s="189">
        <v>13211553391.487034</v>
      </c>
      <c r="L758" s="185">
        <v>27942831232.055691</v>
      </c>
      <c r="M758" s="185">
        <v>0</v>
      </c>
      <c r="N758" s="174">
        <v>231999744005.60962</v>
      </c>
      <c r="O758" s="119">
        <v>0.49677722906950356</v>
      </c>
      <c r="P758" s="119">
        <v>0.35291146302126092</v>
      </c>
      <c r="Q758" s="97">
        <v>13.567920103616769</v>
      </c>
      <c r="R758" s="184">
        <v>1242216068879.0813</v>
      </c>
      <c r="S758" s="199">
        <v>1286.9054014966177</v>
      </c>
      <c r="T758" s="191">
        <v>5.1944829136661715E-2</v>
      </c>
      <c r="U758" s="198">
        <v>2.0000000000000001E-4</v>
      </c>
    </row>
    <row r="759" spans="1:21" x14ac:dyDescent="0.2">
      <c r="A759">
        <f t="shared" si="11"/>
        <v>755</v>
      </c>
      <c r="B759" s="119">
        <v>0.44371078097801603</v>
      </c>
      <c r="C759" s="97">
        <v>5024.6005842702434</v>
      </c>
      <c r="D759" s="96">
        <v>0.90225023298611229</v>
      </c>
      <c r="E759" s="98">
        <v>0</v>
      </c>
      <c r="F759" s="119">
        <v>0.52453041477963225</v>
      </c>
      <c r="G759" s="179">
        <v>1</v>
      </c>
      <c r="H759" s="97">
        <v>53727842.864777967</v>
      </c>
      <c r="I759" s="174">
        <v>1108801867866.2166</v>
      </c>
      <c r="J759" s="186">
        <v>0.39342243300100344</v>
      </c>
      <c r="K759" s="189">
        <v>10188077921.427267</v>
      </c>
      <c r="L759" s="185">
        <v>0</v>
      </c>
      <c r="M759" s="185">
        <v>1063775963910.0906</v>
      </c>
      <c r="N759" s="174">
        <v>2182765909697.7344</v>
      </c>
      <c r="O759" s="119">
        <v>0.5897326387502142</v>
      </c>
      <c r="P759" s="119">
        <v>0.3802306898674403</v>
      </c>
      <c r="Q759" s="97">
        <v>16.937130636110609</v>
      </c>
      <c r="R759" s="184">
        <v>15009613819254.732</v>
      </c>
      <c r="S759" s="199">
        <v>15576.906126677735</v>
      </c>
      <c r="T759" s="191">
        <v>4.3561703128325052E-2</v>
      </c>
      <c r="U759" s="198">
        <v>2.0000000000000001E-4</v>
      </c>
    </row>
    <row r="760" spans="1:21" x14ac:dyDescent="0.2">
      <c r="A760">
        <f t="shared" si="11"/>
        <v>756</v>
      </c>
      <c r="B760" s="119">
        <v>0.48551463279000656</v>
      </c>
      <c r="C760" s="97">
        <v>6880.5110916036974</v>
      </c>
      <c r="D760" s="96">
        <v>0.92442869107396364</v>
      </c>
      <c r="E760" s="98">
        <v>0.28409511173553781</v>
      </c>
      <c r="F760" s="119">
        <v>0</v>
      </c>
      <c r="G760" s="179">
        <v>0</v>
      </c>
      <c r="H760" s="97">
        <v>13234852.968083652</v>
      </c>
      <c r="I760" s="174">
        <v>385645931562.77283</v>
      </c>
      <c r="J760" s="186">
        <v>0.29747304203493641</v>
      </c>
      <c r="K760" s="189">
        <v>29066644177.847183</v>
      </c>
      <c r="L760" s="185">
        <v>68587190144.830353</v>
      </c>
      <c r="M760" s="185">
        <v>0</v>
      </c>
      <c r="N760" s="174">
        <v>483299765885.45032</v>
      </c>
      <c r="O760" s="119">
        <v>0.35089820541405864</v>
      </c>
      <c r="P760" s="119">
        <v>0.21703206632925531</v>
      </c>
      <c r="Q760" s="97">
        <v>14.332637261428106</v>
      </c>
      <c r="R760" s="184">
        <v>1638371426333.5698</v>
      </c>
      <c r="S760" s="199">
        <v>1701.9427066505837</v>
      </c>
      <c r="T760" s="191">
        <v>4.9408252698574608E-2</v>
      </c>
      <c r="U760" s="198">
        <v>2.0000000000000001E-4</v>
      </c>
    </row>
    <row r="761" spans="1:21" x14ac:dyDescent="0.2">
      <c r="A761">
        <f t="shared" si="11"/>
        <v>757</v>
      </c>
      <c r="B761" s="119">
        <v>0.61093060885433526</v>
      </c>
      <c r="C761" s="97">
        <v>4000</v>
      </c>
      <c r="D761" s="96">
        <v>0.47961522574109122</v>
      </c>
      <c r="E761" s="98">
        <v>0.7</v>
      </c>
      <c r="F761" s="119">
        <v>0.63741039399270139</v>
      </c>
      <c r="G761" s="179">
        <v>1</v>
      </c>
      <c r="H761" s="97">
        <v>6112914.8878533645</v>
      </c>
      <c r="I761" s="174">
        <v>257009389616.95712</v>
      </c>
      <c r="J761" s="186">
        <v>0.4743834108797037</v>
      </c>
      <c r="K761" s="189">
        <v>4231706936.2132416</v>
      </c>
      <c r="L761" s="185">
        <v>0</v>
      </c>
      <c r="M761" s="185">
        <v>333708032867.61774</v>
      </c>
      <c r="N761" s="174">
        <v>594949129420.78809</v>
      </c>
      <c r="O761" s="119">
        <v>0.65364818257200885</v>
      </c>
      <c r="P761" s="119">
        <v>0.41194463201568648</v>
      </c>
      <c r="Q761" s="97">
        <v>16.87632758712374</v>
      </c>
      <c r="R761" s="184">
        <v>4539571193275.9404</v>
      </c>
      <c r="S761" s="199">
        <v>4709.1101717382226</v>
      </c>
      <c r="T761" s="191">
        <v>4.3121512129227331E-2</v>
      </c>
      <c r="U761" s="198">
        <v>2.0000000000000001E-4</v>
      </c>
    </row>
    <row r="762" spans="1:21" x14ac:dyDescent="0.2">
      <c r="A762">
        <f t="shared" si="11"/>
        <v>758</v>
      </c>
      <c r="B762" s="119">
        <v>0.38831687503863765</v>
      </c>
      <c r="C762" s="97">
        <v>11837.523652027918</v>
      </c>
      <c r="D762" s="96">
        <v>0.23036331352009276</v>
      </c>
      <c r="E762" s="98">
        <v>0</v>
      </c>
      <c r="F762" s="119">
        <v>0.55891348705841948</v>
      </c>
      <c r="G762" s="179">
        <v>1</v>
      </c>
      <c r="H762" s="97">
        <v>1996693.7710927981</v>
      </c>
      <c r="I762" s="174">
        <v>107239958689.6974</v>
      </c>
      <c r="J762" s="186">
        <v>0.38831687503863765</v>
      </c>
      <c r="K762" s="189">
        <v>3560419590.587698</v>
      </c>
      <c r="L762" s="185">
        <v>0</v>
      </c>
      <c r="M762" s="185">
        <v>211008576976.32095</v>
      </c>
      <c r="N762" s="174">
        <v>321808955256.60608</v>
      </c>
      <c r="O762" s="119">
        <v>0.65395926303822938</v>
      </c>
      <c r="P762" s="119">
        <v>0.40447330249116586</v>
      </c>
      <c r="Q762" s="97">
        <v>17.552398449397469</v>
      </c>
      <c r="R762" s="184">
        <v>2498025571577.1509</v>
      </c>
      <c r="S762" s="199">
        <v>2591.0267316488839</v>
      </c>
      <c r="T762" s="191">
        <v>4.1395307616483003E-2</v>
      </c>
      <c r="U762" s="198">
        <v>2.0000000000000001E-4</v>
      </c>
    </row>
    <row r="763" spans="1:21" x14ac:dyDescent="0.2">
      <c r="A763">
        <f t="shared" si="11"/>
        <v>759</v>
      </c>
      <c r="B763" s="119">
        <v>0.51719132420597302</v>
      </c>
      <c r="C763" s="97">
        <v>11001.300867259924</v>
      </c>
      <c r="D763" s="96">
        <v>1.0195754838154232</v>
      </c>
      <c r="E763" s="98">
        <v>0.14502188998965135</v>
      </c>
      <c r="F763" s="119">
        <v>0.4506919964600774</v>
      </c>
      <c r="G763" s="179">
        <v>1</v>
      </c>
      <c r="H763" s="97">
        <v>7923807.6924406178</v>
      </c>
      <c r="I763" s="174">
        <v>329867152771.19269</v>
      </c>
      <c r="J763" s="186">
        <v>0.49713616952615791</v>
      </c>
      <c r="K763" s="189">
        <v>10931497716.231932</v>
      </c>
      <c r="L763" s="185">
        <v>0</v>
      </c>
      <c r="M763" s="185">
        <v>190227067162.90921</v>
      </c>
      <c r="N763" s="174">
        <v>531025717650.33386</v>
      </c>
      <c r="O763" s="119">
        <v>0.59539592152048626</v>
      </c>
      <c r="P763" s="119">
        <v>0.37512455991631549</v>
      </c>
      <c r="Q763" s="97">
        <v>15.370982392901711</v>
      </c>
      <c r="R763" s="184">
        <v>3305350781824.9868</v>
      </c>
      <c r="S763" s="199">
        <v>3432.1148973211507</v>
      </c>
      <c r="T763" s="191">
        <v>4.7892849843641797E-2</v>
      </c>
      <c r="U763" s="198">
        <v>2.0000000000000001E-4</v>
      </c>
    </row>
    <row r="764" spans="1:21" x14ac:dyDescent="0.2">
      <c r="A764">
        <f t="shared" si="11"/>
        <v>760</v>
      </c>
      <c r="B764" s="119">
        <v>0.50788157202955964</v>
      </c>
      <c r="C764" s="97">
        <v>10147.748042039591</v>
      </c>
      <c r="D764" s="96">
        <v>0.71040856888864456</v>
      </c>
      <c r="E764" s="98">
        <v>0.30315293422612011</v>
      </c>
      <c r="F764" s="119">
        <v>0.39426658180888946</v>
      </c>
      <c r="G764" s="179">
        <v>1</v>
      </c>
      <c r="H764" s="97">
        <v>5277572.4020571215</v>
      </c>
      <c r="I764" s="174">
        <v>211970923005.87677</v>
      </c>
      <c r="J764" s="186">
        <v>0.39026620339728313</v>
      </c>
      <c r="K764" s="189">
        <v>1371791330.8890865</v>
      </c>
      <c r="L764" s="185">
        <v>0</v>
      </c>
      <c r="M764" s="185">
        <v>187522148777.51639</v>
      </c>
      <c r="N764" s="174">
        <v>400864863114.28229</v>
      </c>
      <c r="O764" s="119">
        <v>0.58060166352814513</v>
      </c>
      <c r="P764" s="119">
        <v>0.42627964291598969</v>
      </c>
      <c r="Q764" s="97">
        <v>17.05935925252534</v>
      </c>
      <c r="R764" s="184">
        <v>3149486641240.0479</v>
      </c>
      <c r="S764" s="199">
        <v>3267.2151046371978</v>
      </c>
      <c r="T764" s="191">
        <v>4.315862936436974E-2</v>
      </c>
      <c r="U764" s="198">
        <v>2.0000000000000001E-4</v>
      </c>
    </row>
    <row r="765" spans="1:21" x14ac:dyDescent="0.2">
      <c r="A765">
        <f t="shared" si="11"/>
        <v>761</v>
      </c>
      <c r="B765" s="119">
        <v>0.66112519883518628</v>
      </c>
      <c r="C765" s="97">
        <v>7872.8799925140138</v>
      </c>
      <c r="D765" s="96">
        <v>0.77025485237407687</v>
      </c>
      <c r="E765" s="98">
        <v>0.35166257352555841</v>
      </c>
      <c r="F765" s="119">
        <v>0.42516961534629794</v>
      </c>
      <c r="G765" s="179">
        <v>1</v>
      </c>
      <c r="H765" s="97">
        <v>6023470.446742679</v>
      </c>
      <c r="I765" s="174">
        <v>267542503038.01688</v>
      </c>
      <c r="J765" s="186">
        <v>0.46411127339304836</v>
      </c>
      <c r="K765" s="189">
        <v>3762917814.529479</v>
      </c>
      <c r="L765" s="185">
        <v>0</v>
      </c>
      <c r="M765" s="185">
        <v>272635163664.14673</v>
      </c>
      <c r="N765" s="174">
        <v>543940584516.69305</v>
      </c>
      <c r="O765" s="119">
        <v>0.62925553350128949</v>
      </c>
      <c r="P765" s="119">
        <v>0.4193147784894945</v>
      </c>
      <c r="Q765" s="97">
        <v>16.585028042114228</v>
      </c>
      <c r="R765" s="184">
        <v>4107802196849.6025</v>
      </c>
      <c r="S765" s="199">
        <v>4261.072504751588</v>
      </c>
      <c r="T765" s="191">
        <v>4.430663842670797E-2</v>
      </c>
      <c r="U765" s="198">
        <v>2.0000000000000001E-4</v>
      </c>
    </row>
    <row r="766" spans="1:21" x14ac:dyDescent="0.2">
      <c r="A766">
        <f t="shared" si="11"/>
        <v>762</v>
      </c>
      <c r="B766" s="119">
        <v>0.41965261308008989</v>
      </c>
      <c r="C766" s="97">
        <v>6119.3366841952811</v>
      </c>
      <c r="D766" s="96">
        <v>0.71062002770922383</v>
      </c>
      <c r="E766" s="98">
        <v>0.23382865202671019</v>
      </c>
      <c r="F766" s="119">
        <v>0.62250291230690336</v>
      </c>
      <c r="G766" s="179">
        <v>1</v>
      </c>
      <c r="H766" s="97">
        <v>7034580.66230461</v>
      </c>
      <c r="I766" s="174">
        <v>300036475477.74249</v>
      </c>
      <c r="J766" s="186">
        <v>0.41965261308008994</v>
      </c>
      <c r="K766" s="189">
        <v>6010356654.580987</v>
      </c>
      <c r="L766" s="185">
        <v>0</v>
      </c>
      <c r="M766" s="185">
        <v>305270033800.90497</v>
      </c>
      <c r="N766" s="174">
        <v>611316865933.22839</v>
      </c>
      <c r="O766" s="119">
        <v>0.60545870500279375</v>
      </c>
      <c r="P766" s="119">
        <v>0.49109946919042874</v>
      </c>
      <c r="Q766" s="97">
        <v>17.278667588158257</v>
      </c>
      <c r="R766" s="184">
        <v>5609092447374.7285</v>
      </c>
      <c r="S766" s="199">
        <v>5818.0942089305445</v>
      </c>
      <c r="T766" s="191">
        <v>4.2784053957065082E-2</v>
      </c>
      <c r="U766" s="198">
        <v>2.0000000000000001E-4</v>
      </c>
    </row>
    <row r="767" spans="1:21" x14ac:dyDescent="0.2">
      <c r="A767">
        <f t="shared" si="11"/>
        <v>763</v>
      </c>
      <c r="B767" s="119">
        <v>0.45434695455694646</v>
      </c>
      <c r="C767" s="97">
        <v>12105.368625150379</v>
      </c>
      <c r="D767" s="96">
        <v>0.50888419333751944</v>
      </c>
      <c r="E767" s="98">
        <v>0.7</v>
      </c>
      <c r="F767" s="119">
        <v>0.4498966180053342</v>
      </c>
      <c r="G767" s="179">
        <v>1</v>
      </c>
      <c r="H767" s="97">
        <v>7739591.6790719712</v>
      </c>
      <c r="I767" s="174">
        <v>340743902025.72076</v>
      </c>
      <c r="J767" s="186">
        <v>0.45434695455694651</v>
      </c>
      <c r="K767" s="189">
        <v>7153651436.3432922</v>
      </c>
      <c r="L767" s="185">
        <v>0</v>
      </c>
      <c r="M767" s="185">
        <v>237600660978.03381</v>
      </c>
      <c r="N767" s="174">
        <v>585498214440.0979</v>
      </c>
      <c r="O767" s="119">
        <v>0.58906496116556484</v>
      </c>
      <c r="P767" s="119">
        <v>0.45587951861421394</v>
      </c>
      <c r="Q767" s="97">
        <v>16.406761218323386</v>
      </c>
      <c r="R767" s="184">
        <v>4763553559405.5166</v>
      </c>
      <c r="S767" s="199">
        <v>4948.3654636425217</v>
      </c>
      <c r="T767" s="191">
        <v>4.4654307379797177E-2</v>
      </c>
      <c r="U767" s="198">
        <v>2.0000000000000001E-4</v>
      </c>
    </row>
    <row r="768" spans="1:21" x14ac:dyDescent="0.2">
      <c r="A768">
        <f t="shared" si="11"/>
        <v>764</v>
      </c>
      <c r="B768" s="119">
        <v>0.48031724667781811</v>
      </c>
      <c r="C768" s="97">
        <v>9723.4664498540569</v>
      </c>
      <c r="D768" s="96">
        <v>1.4961929036302406</v>
      </c>
      <c r="E768" s="98">
        <v>0.44309747189666449</v>
      </c>
      <c r="F768" s="119">
        <v>0</v>
      </c>
      <c r="G768" s="179">
        <v>0</v>
      </c>
      <c r="H768" s="97">
        <v>19959702.926357761</v>
      </c>
      <c r="I768" s="174">
        <v>434656173999.02332</v>
      </c>
      <c r="J768" s="186">
        <v>0.18128295658514237</v>
      </c>
      <c r="K768" s="189">
        <v>39179606925.940506</v>
      </c>
      <c r="L768" s="185">
        <v>115862439894.00946</v>
      </c>
      <c r="M768" s="185">
        <v>0</v>
      </c>
      <c r="N768" s="174">
        <v>589698220818.97327</v>
      </c>
      <c r="O768" s="119">
        <v>0.29080248537561659</v>
      </c>
      <c r="P768" s="119">
        <v>0.16319465055389229</v>
      </c>
      <c r="Q768" s="97">
        <v>16.324041323815987</v>
      </c>
      <c r="R768" s="184">
        <v>1572718251538.6021</v>
      </c>
      <c r="S768" s="199">
        <v>1632.7579924316703</v>
      </c>
      <c r="T768" s="191">
        <v>4.6635693138598305E-2</v>
      </c>
      <c r="U768" s="198">
        <v>2.0000000000000001E-4</v>
      </c>
    </row>
    <row r="769" spans="1:21" x14ac:dyDescent="0.2">
      <c r="A769">
        <f t="shared" si="11"/>
        <v>765</v>
      </c>
      <c r="B769" s="119">
        <v>0.54224580040193271</v>
      </c>
      <c r="C769" s="97">
        <v>4000</v>
      </c>
      <c r="D769" s="96">
        <v>0.72698941036116527</v>
      </c>
      <c r="E769" s="98">
        <v>0</v>
      </c>
      <c r="F769" s="119">
        <v>0.73760168588785879</v>
      </c>
      <c r="G769" s="179">
        <v>1</v>
      </c>
      <c r="H769" s="97">
        <v>10579995.069089422</v>
      </c>
      <c r="I769" s="174">
        <v>393122788209.82111</v>
      </c>
      <c r="J769" s="186">
        <v>0.53250983921036321</v>
      </c>
      <c r="K769" s="189">
        <v>11037781300.602318</v>
      </c>
      <c r="L769" s="185">
        <v>0</v>
      </c>
      <c r="M769" s="185">
        <v>369553932960.76367</v>
      </c>
      <c r="N769" s="174">
        <v>773714502471.18701</v>
      </c>
      <c r="O769" s="119">
        <v>0.65267601614712922</v>
      </c>
      <c r="P769" s="119">
        <v>0.45924096946730553</v>
      </c>
      <c r="Q769" s="97">
        <v>16.358914924384599</v>
      </c>
      <c r="R769" s="184">
        <v>6341775142048.0928</v>
      </c>
      <c r="S769" s="199">
        <v>6587.7086592112109</v>
      </c>
      <c r="T769" s="191">
        <v>4.4718580100050934E-2</v>
      </c>
      <c r="U769" s="198">
        <v>2.0000000000000001E-4</v>
      </c>
    </row>
    <row r="770" spans="1:21" x14ac:dyDescent="0.2">
      <c r="A770">
        <f t="shared" si="11"/>
        <v>766</v>
      </c>
      <c r="B770" s="119">
        <v>0.57499822065685091</v>
      </c>
      <c r="C770" s="97">
        <v>5007.4889276686617</v>
      </c>
      <c r="D770" s="96">
        <v>0.59185345287254532</v>
      </c>
      <c r="E770" s="98">
        <v>4.5680898492279243E-2</v>
      </c>
      <c r="F770" s="119">
        <v>0</v>
      </c>
      <c r="G770" s="179">
        <v>0</v>
      </c>
      <c r="H770" s="97">
        <v>6465071.9810459763</v>
      </c>
      <c r="I770" s="174">
        <v>233417541899.63959</v>
      </c>
      <c r="J770" s="186">
        <v>0.36780332767909041</v>
      </c>
      <c r="K770" s="189">
        <v>4994996688.329524</v>
      </c>
      <c r="L770" s="185">
        <v>13080706812.081974</v>
      </c>
      <c r="M770" s="185">
        <v>0</v>
      </c>
      <c r="N770" s="174">
        <v>251493245400.05109</v>
      </c>
      <c r="O770" s="119">
        <v>0.38297773741722513</v>
      </c>
      <c r="P770" s="119">
        <v>0.23189732336026908</v>
      </c>
      <c r="Q770" s="97">
        <v>13.515929452680048</v>
      </c>
      <c r="R770" s="184">
        <v>917584100861.90869</v>
      </c>
      <c r="S770" s="199">
        <v>952.87282214203162</v>
      </c>
      <c r="T770" s="191">
        <v>5.0186893979180865E-2</v>
      </c>
      <c r="U770" s="198">
        <v>2.0000000000000001E-4</v>
      </c>
    </row>
    <row r="771" spans="1:21" x14ac:dyDescent="0.2">
      <c r="A771">
        <f t="shared" si="11"/>
        <v>767</v>
      </c>
      <c r="B771" s="119">
        <v>0.36464583342651835</v>
      </c>
      <c r="C771" s="97">
        <v>12795.236951884199</v>
      </c>
      <c r="D771" s="96">
        <v>1.1102451362500432</v>
      </c>
      <c r="E771" s="98">
        <v>0</v>
      </c>
      <c r="F771" s="119">
        <v>0</v>
      </c>
      <c r="G771" s="179">
        <v>0</v>
      </c>
      <c r="H771" s="97">
        <v>12631973.816990651</v>
      </c>
      <c r="I771" s="174">
        <v>435039392534.49762</v>
      </c>
      <c r="J771" s="186">
        <v>0.36464583342651835</v>
      </c>
      <c r="K771" s="189">
        <v>8726662203.8917065</v>
      </c>
      <c r="L771" s="185">
        <v>0</v>
      </c>
      <c r="M771" s="185">
        <v>0</v>
      </c>
      <c r="N771" s="174">
        <v>443766054738.38934</v>
      </c>
      <c r="O771" s="119">
        <v>0.35747507086279379</v>
      </c>
      <c r="P771" s="119">
        <v>0.25796923544563116</v>
      </c>
      <c r="Q771" s="97">
        <v>12.912581387241321</v>
      </c>
      <c r="R771" s="184">
        <v>1544068898468.9053</v>
      </c>
      <c r="S771" s="199">
        <v>1602.3581388252435</v>
      </c>
      <c r="T771" s="191">
        <v>5.7238075534087864E-2</v>
      </c>
      <c r="U771" s="198">
        <v>2.0000000000000001E-4</v>
      </c>
    </row>
    <row r="772" spans="1:21" x14ac:dyDescent="0.2">
      <c r="A772">
        <f t="shared" si="11"/>
        <v>768</v>
      </c>
      <c r="B772" s="119">
        <v>0.62279368706087779</v>
      </c>
      <c r="C772" s="97">
        <v>15376.350890554551</v>
      </c>
      <c r="D772" s="96">
        <v>0.98317376941108237</v>
      </c>
      <c r="E772" s="98">
        <v>0.14954884600778259</v>
      </c>
      <c r="F772" s="119">
        <v>0.42487654064637354</v>
      </c>
      <c r="G772" s="179">
        <v>1</v>
      </c>
      <c r="H772" s="97">
        <v>7162216.1982365204</v>
      </c>
      <c r="I772" s="174">
        <v>295957042942.09613</v>
      </c>
      <c r="J772" s="186">
        <v>0.43243973317706519</v>
      </c>
      <c r="K772" s="189">
        <v>10005702529.872715</v>
      </c>
      <c r="L772" s="185">
        <v>0</v>
      </c>
      <c r="M772" s="185">
        <v>180217009023.80505</v>
      </c>
      <c r="N772" s="174">
        <v>486179754495.77393</v>
      </c>
      <c r="O772" s="119">
        <v>0.55978717621233853</v>
      </c>
      <c r="P772" s="119">
        <v>0.42317960115111142</v>
      </c>
      <c r="Q772" s="97">
        <v>15.996887690961863</v>
      </c>
      <c r="R772" s="184">
        <v>3523291019982.9956</v>
      </c>
      <c r="S772" s="199">
        <v>3655.5349442563052</v>
      </c>
      <c r="T772" s="191">
        <v>4.6709046211441077E-2</v>
      </c>
      <c r="U772" s="198">
        <v>2.0000000000000001E-4</v>
      </c>
    </row>
    <row r="773" spans="1:21" x14ac:dyDescent="0.2">
      <c r="A773">
        <f t="shared" si="11"/>
        <v>769</v>
      </c>
      <c r="B773" s="119">
        <v>0.4782152077579192</v>
      </c>
      <c r="C773" s="97">
        <v>4000</v>
      </c>
      <c r="D773" s="96">
        <v>0.69974408201769234</v>
      </c>
      <c r="E773" s="98">
        <v>0</v>
      </c>
      <c r="F773" s="119">
        <v>0.52627869999606947</v>
      </c>
      <c r="G773" s="179">
        <v>1</v>
      </c>
      <c r="H773" s="97">
        <v>13019093.817874826</v>
      </c>
      <c r="I773" s="174">
        <v>373725570045.10345</v>
      </c>
      <c r="J773" s="186">
        <v>0.32824931643508859</v>
      </c>
      <c r="K773" s="189">
        <v>10264840362.139492</v>
      </c>
      <c r="L773" s="185">
        <v>0</v>
      </c>
      <c r="M773" s="185">
        <v>321331392649.28888</v>
      </c>
      <c r="N773" s="174">
        <v>705321803056.53186</v>
      </c>
      <c r="O773" s="119">
        <v>0.53839293691962309</v>
      </c>
      <c r="P773" s="119">
        <v>0.31456153902939554</v>
      </c>
      <c r="Q773" s="97">
        <v>16.834762209963024</v>
      </c>
      <c r="R773" s="184">
        <v>4069319679332.5479</v>
      </c>
      <c r="S773" s="199">
        <v>4222.7704189139322</v>
      </c>
      <c r="T773" s="191">
        <v>4.3521559515922965E-2</v>
      </c>
      <c r="U773" s="198">
        <v>2.0000000000000001E-4</v>
      </c>
    </row>
    <row r="774" spans="1:21" x14ac:dyDescent="0.2">
      <c r="A774">
        <f t="shared" si="11"/>
        <v>770</v>
      </c>
      <c r="B774" s="119">
        <v>0.48547800401234792</v>
      </c>
      <c r="C774" s="97">
        <v>6973.8266087994316</v>
      </c>
      <c r="D774" s="96">
        <v>0.67395633950722733</v>
      </c>
      <c r="E774" s="98">
        <v>0</v>
      </c>
      <c r="F774" s="119">
        <v>0</v>
      </c>
      <c r="G774" s="179">
        <v>0</v>
      </c>
      <c r="H774" s="97">
        <v>5030874.1353706475</v>
      </c>
      <c r="I774" s="174">
        <v>224317505323.91971</v>
      </c>
      <c r="J774" s="186">
        <v>0.45863555127258804</v>
      </c>
      <c r="K774" s="189">
        <v>5562245062.5092964</v>
      </c>
      <c r="L774" s="185">
        <v>0</v>
      </c>
      <c r="M774" s="185">
        <v>0</v>
      </c>
      <c r="N774" s="174">
        <v>229879750386.42902</v>
      </c>
      <c r="O774" s="119">
        <v>0.44753825659452756</v>
      </c>
      <c r="P774" s="119">
        <v>0.34275538878457945</v>
      </c>
      <c r="Q774" s="97">
        <v>12.915693820986334</v>
      </c>
      <c r="R774" s="184">
        <v>1169765563632.0022</v>
      </c>
      <c r="S774" s="199">
        <v>1213.382726984009</v>
      </c>
      <c r="T774" s="191">
        <v>5.3891613870947229E-2</v>
      </c>
      <c r="U774" s="198">
        <v>2.0000000000000001E-4</v>
      </c>
    </row>
    <row r="775" spans="1:21" x14ac:dyDescent="0.2">
      <c r="A775">
        <f t="shared" ref="A775:A838" si="12">A774+1</f>
        <v>771</v>
      </c>
      <c r="B775" s="119">
        <v>0.48095489885122517</v>
      </c>
      <c r="C775" s="97">
        <v>12695.152800117665</v>
      </c>
      <c r="D775" s="96">
        <v>1.0253566468756954</v>
      </c>
      <c r="E775" s="98">
        <v>1.1167935280864544E-2</v>
      </c>
      <c r="F775" s="119">
        <v>0</v>
      </c>
      <c r="G775" s="179">
        <v>0</v>
      </c>
      <c r="H775" s="97">
        <v>8187423.2779264171</v>
      </c>
      <c r="I775" s="174">
        <v>296734766891.39941</v>
      </c>
      <c r="J775" s="186">
        <v>0.43240019372477811</v>
      </c>
      <c r="K775" s="189">
        <v>11243112495.343212</v>
      </c>
      <c r="L775" s="185">
        <v>5031739566.2779427</v>
      </c>
      <c r="M775" s="185">
        <v>0</v>
      </c>
      <c r="N775" s="174">
        <v>313009618953.02057</v>
      </c>
      <c r="O775" s="119">
        <v>0.42277794140761599</v>
      </c>
      <c r="P775" s="119">
        <v>0.32322351246830477</v>
      </c>
      <c r="Q775" s="97">
        <v>12.973006776853312</v>
      </c>
      <c r="R775" s="184">
        <v>1411592694553.4661</v>
      </c>
      <c r="S775" s="199">
        <v>1464.9874293231474</v>
      </c>
      <c r="T775" s="191">
        <v>5.5567861644589281E-2</v>
      </c>
      <c r="U775" s="198">
        <v>2.0000000000000001E-4</v>
      </c>
    </row>
    <row r="776" spans="1:21" x14ac:dyDescent="0.2">
      <c r="A776">
        <f t="shared" si="12"/>
        <v>772</v>
      </c>
      <c r="B776" s="119">
        <v>0.55784616233010342</v>
      </c>
      <c r="C776" s="97">
        <v>6874.0589691840032</v>
      </c>
      <c r="D776" s="96">
        <v>0.25960422450331133</v>
      </c>
      <c r="E776" s="98">
        <v>0</v>
      </c>
      <c r="F776" s="119">
        <v>0</v>
      </c>
      <c r="G776" s="179">
        <v>0</v>
      </c>
      <c r="H776" s="97">
        <v>2400425.8264971506</v>
      </c>
      <c r="I776" s="174">
        <v>128970799022.1667</v>
      </c>
      <c r="J776" s="186">
        <v>0.53215756360833555</v>
      </c>
      <c r="K776" s="189">
        <v>4021291045.1485233</v>
      </c>
      <c r="L776" s="185">
        <v>0</v>
      </c>
      <c r="M776" s="185">
        <v>0</v>
      </c>
      <c r="N776" s="174">
        <v>132992090067.31523</v>
      </c>
      <c r="O776" s="119">
        <v>0.51606667847326404</v>
      </c>
      <c r="P776" s="119">
        <v>0.41234349693708094</v>
      </c>
      <c r="Q776" s="97">
        <v>12.914689288677563</v>
      </c>
      <c r="R776" s="184">
        <v>840219605609.7417</v>
      </c>
      <c r="S776" s="199">
        <v>872.17221062501176</v>
      </c>
      <c r="T776" s="191">
        <v>5.1657491512662267E-2</v>
      </c>
      <c r="U776" s="198">
        <v>2.0000000000000001E-4</v>
      </c>
    </row>
    <row r="777" spans="1:21" x14ac:dyDescent="0.2">
      <c r="A777">
        <f t="shared" si="12"/>
        <v>773</v>
      </c>
      <c r="B777" s="119">
        <v>0.68056061605470186</v>
      </c>
      <c r="C777" s="97">
        <v>10559.778466695479</v>
      </c>
      <c r="D777" s="96">
        <v>0.80993660794941269</v>
      </c>
      <c r="E777" s="98">
        <v>0</v>
      </c>
      <c r="F777" s="119">
        <v>0</v>
      </c>
      <c r="G777" s="179">
        <v>0</v>
      </c>
      <c r="H777" s="97">
        <v>9649597.5920656975</v>
      </c>
      <c r="I777" s="174">
        <v>338251950210.50348</v>
      </c>
      <c r="J777" s="186">
        <v>0.50458760028276695</v>
      </c>
      <c r="K777" s="189">
        <v>21839871595.107365</v>
      </c>
      <c r="L777" s="185">
        <v>0</v>
      </c>
      <c r="M777" s="185">
        <v>0</v>
      </c>
      <c r="N777" s="174">
        <v>360091821805.61084</v>
      </c>
      <c r="O777" s="119">
        <v>0.47398393829621954</v>
      </c>
      <c r="P777" s="119">
        <v>0.39904017198662911</v>
      </c>
      <c r="Q777" s="97">
        <v>12.788685215930837</v>
      </c>
      <c r="R777" s="184">
        <v>2031555516318.3811</v>
      </c>
      <c r="S777" s="199">
        <v>2106.82644575429</v>
      </c>
      <c r="T777" s="191">
        <v>5.5338854004748202E-2</v>
      </c>
      <c r="U777" s="198">
        <v>2.0000000000000001E-4</v>
      </c>
    </row>
    <row r="778" spans="1:21" x14ac:dyDescent="0.2">
      <c r="A778">
        <f t="shared" si="12"/>
        <v>774</v>
      </c>
      <c r="B778" s="119">
        <v>0.40186516598075989</v>
      </c>
      <c r="C778" s="97">
        <v>7067.8548812746894</v>
      </c>
      <c r="D778" s="96">
        <v>0.56247179470107844</v>
      </c>
      <c r="E778" s="98">
        <v>0</v>
      </c>
      <c r="F778" s="119">
        <v>0</v>
      </c>
      <c r="G778" s="179">
        <v>0</v>
      </c>
      <c r="H778" s="97">
        <v>4785593.0862679891</v>
      </c>
      <c r="I778" s="174">
        <v>170343811223.5477</v>
      </c>
      <c r="J778" s="186">
        <v>0.33651868989171108</v>
      </c>
      <c r="K778" s="189">
        <v>3343772402.2176933</v>
      </c>
      <c r="L778" s="185">
        <v>0</v>
      </c>
      <c r="M778" s="185">
        <v>0</v>
      </c>
      <c r="N778" s="174">
        <v>173687583625.76538</v>
      </c>
      <c r="O778" s="119">
        <v>0.33004015017919575</v>
      </c>
      <c r="P778" s="119">
        <v>0.20439506056494608</v>
      </c>
      <c r="Q778" s="97">
        <v>12.917548234517044</v>
      </c>
      <c r="R778" s="184">
        <v>543358751211.22693</v>
      </c>
      <c r="S778" s="199">
        <v>564.05976780077765</v>
      </c>
      <c r="T778" s="191">
        <v>5.2408263373218349E-2</v>
      </c>
      <c r="U778" s="198">
        <v>2.0000000000000001E-4</v>
      </c>
    </row>
    <row r="779" spans="1:21" x14ac:dyDescent="0.2">
      <c r="A779">
        <f t="shared" si="12"/>
        <v>775</v>
      </c>
      <c r="B779" s="119">
        <v>0.34517626633193765</v>
      </c>
      <c r="C779" s="97">
        <v>4000</v>
      </c>
      <c r="D779" s="96">
        <v>0.50837594670970887</v>
      </c>
      <c r="E779" s="98">
        <v>0.52569382252646357</v>
      </c>
      <c r="F779" s="119">
        <v>0</v>
      </c>
      <c r="G779" s="179">
        <v>0</v>
      </c>
      <c r="H779" s="97">
        <v>8332282.2435077336</v>
      </c>
      <c r="I779" s="174">
        <v>295133584590.77069</v>
      </c>
      <c r="J779" s="186">
        <v>0.34517626633193765</v>
      </c>
      <c r="K779" s="189">
        <v>35650231179.095718</v>
      </c>
      <c r="L779" s="185">
        <v>77869580811.060226</v>
      </c>
      <c r="M779" s="185">
        <v>0</v>
      </c>
      <c r="N779" s="174">
        <v>408653396580.92664</v>
      </c>
      <c r="O779" s="119">
        <v>0.40173108756858389</v>
      </c>
      <c r="P779" s="119">
        <v>0.31529779040598033</v>
      </c>
      <c r="Q779" s="97">
        <v>14.89318258359946</v>
      </c>
      <c r="R779" s="184">
        <v>2153981063711.6797</v>
      </c>
      <c r="S779" s="199">
        <v>2236.3044320468266</v>
      </c>
      <c r="T779" s="191">
        <v>4.7755565433415526E-2</v>
      </c>
      <c r="U779" s="198">
        <v>2.0000000000000001E-4</v>
      </c>
    </row>
    <row r="780" spans="1:21" x14ac:dyDescent="0.2">
      <c r="A780">
        <f t="shared" si="12"/>
        <v>776</v>
      </c>
      <c r="B780" s="119">
        <v>0.45148734801292922</v>
      </c>
      <c r="C780" s="97">
        <v>12625.137373270121</v>
      </c>
      <c r="D780" s="96">
        <v>0.77311405759954011</v>
      </c>
      <c r="E780" s="98">
        <v>0</v>
      </c>
      <c r="F780" s="119">
        <v>0</v>
      </c>
      <c r="G780" s="179">
        <v>0</v>
      </c>
      <c r="H780" s="97">
        <v>5700160.4791331766</v>
      </c>
      <c r="I780" s="174">
        <v>248291361617.66846</v>
      </c>
      <c r="J780" s="186">
        <v>0.45148734801292922</v>
      </c>
      <c r="K780" s="189">
        <v>11446485156.957855</v>
      </c>
      <c r="L780" s="185">
        <v>0</v>
      </c>
      <c r="M780" s="185">
        <v>0</v>
      </c>
      <c r="N780" s="174">
        <v>259737846774.62631</v>
      </c>
      <c r="O780" s="119">
        <v>0.43159058174740894</v>
      </c>
      <c r="P780" s="119">
        <v>0.32026496717689218</v>
      </c>
      <c r="Q780" s="97">
        <v>12.864738390989809</v>
      </c>
      <c r="R780" s="184">
        <v>1189575909678.3479</v>
      </c>
      <c r="S780" s="199">
        <v>1234.4014138031323</v>
      </c>
      <c r="T780" s="191">
        <v>5.5954339713758301E-2</v>
      </c>
      <c r="U780" s="198">
        <v>2.0000000000000001E-4</v>
      </c>
    </row>
    <row r="781" spans="1:21" x14ac:dyDescent="0.2">
      <c r="A781">
        <f t="shared" si="12"/>
        <v>777</v>
      </c>
      <c r="B781" s="119">
        <v>0.72829534439821342</v>
      </c>
      <c r="C781" s="97">
        <v>11420.737130841193</v>
      </c>
      <c r="D781" s="96">
        <v>0.44474655552312414</v>
      </c>
      <c r="E781" s="98">
        <v>0.7</v>
      </c>
      <c r="F781" s="119">
        <v>0.44918438533471572</v>
      </c>
      <c r="G781" s="179">
        <v>1</v>
      </c>
      <c r="H781" s="97">
        <v>3483567.5640627616</v>
      </c>
      <c r="I781" s="174">
        <v>183799402628.90765</v>
      </c>
      <c r="J781" s="186">
        <v>0.52537212492138297</v>
      </c>
      <c r="K781" s="189">
        <v>1015498751.2498977</v>
      </c>
      <c r="L781" s="185">
        <v>0</v>
      </c>
      <c r="M781" s="185">
        <v>201684654482.5181</v>
      </c>
      <c r="N781" s="174">
        <v>386499555862.67566</v>
      </c>
      <c r="O781" s="119">
        <v>0.66729910136321324</v>
      </c>
      <c r="P781" s="119">
        <v>0.33943368375398641</v>
      </c>
      <c r="Q781" s="97">
        <v>15.650331771987906</v>
      </c>
      <c r="R781" s="184">
        <v>2256245682494.6938</v>
      </c>
      <c r="S781" s="199">
        <v>2342.7099576348141</v>
      </c>
      <c r="T781" s="191">
        <v>4.6128081886123988E-2</v>
      </c>
      <c r="U781" s="198">
        <v>2.0000000000000001E-4</v>
      </c>
    </row>
    <row r="782" spans="1:21" x14ac:dyDescent="0.2">
      <c r="A782">
        <f t="shared" si="12"/>
        <v>778</v>
      </c>
      <c r="B782" s="119">
        <v>0.54509196811573812</v>
      </c>
      <c r="C782" s="97">
        <v>11951.434375902098</v>
      </c>
      <c r="D782" s="96">
        <v>1.1583547425145999</v>
      </c>
      <c r="E782" s="98">
        <v>0</v>
      </c>
      <c r="F782" s="119">
        <v>0.46476921647415514</v>
      </c>
      <c r="G782" s="179">
        <v>1</v>
      </c>
      <c r="H782" s="97">
        <v>21747051.195912451</v>
      </c>
      <c r="I782" s="174">
        <v>564535400522.00842</v>
      </c>
      <c r="J782" s="186">
        <v>0.29797313624018817</v>
      </c>
      <c r="K782" s="189">
        <v>14047931595.162012</v>
      </c>
      <c r="L782" s="185">
        <v>0</v>
      </c>
      <c r="M782" s="185">
        <v>453396501494.58844</v>
      </c>
      <c r="N782" s="174">
        <v>1031979833611.7589</v>
      </c>
      <c r="O782" s="119">
        <v>0.51448058161141053</v>
      </c>
      <c r="P782" s="119">
        <v>0.34972987835277719</v>
      </c>
      <c r="Q782" s="97">
        <v>17.07056498572689</v>
      </c>
      <c r="R782" s="184">
        <v>6418774808626.71</v>
      </c>
      <c r="S782" s="199">
        <v>6662.8642220942929</v>
      </c>
      <c r="T782" s="191">
        <v>4.3282617402137798E-2</v>
      </c>
      <c r="U782" s="198">
        <v>2.0000000000000001E-4</v>
      </c>
    </row>
    <row r="783" spans="1:21" x14ac:dyDescent="0.2">
      <c r="A783">
        <f t="shared" si="12"/>
        <v>779</v>
      </c>
      <c r="B783" s="119">
        <v>0.56866413917852587</v>
      </c>
      <c r="C783" s="97">
        <v>11074.264864154864</v>
      </c>
      <c r="D783" s="96">
        <v>0.52183960136316576</v>
      </c>
      <c r="E783" s="98">
        <v>0</v>
      </c>
      <c r="F783" s="119">
        <v>0.65232195952332894</v>
      </c>
      <c r="G783" s="179">
        <v>1</v>
      </c>
      <c r="H783" s="97">
        <v>13203538.469533185</v>
      </c>
      <c r="I783" s="174">
        <v>472029909354.10034</v>
      </c>
      <c r="J783" s="186">
        <v>0.51795944108339143</v>
      </c>
      <c r="K783" s="189">
        <v>5738652993.8017349</v>
      </c>
      <c r="L783" s="185">
        <v>0</v>
      </c>
      <c r="M783" s="185">
        <v>461922051984.87634</v>
      </c>
      <c r="N783" s="174">
        <v>939690614332.77844</v>
      </c>
      <c r="O783" s="119">
        <v>0.65343846181499121</v>
      </c>
      <c r="P783" s="119">
        <v>0.40358332654023005</v>
      </c>
      <c r="Q783" s="97">
        <v>16.019404258577605</v>
      </c>
      <c r="R783" s="184">
        <v>6535874423055.9863</v>
      </c>
      <c r="S783" s="199">
        <v>6767.5969423624774</v>
      </c>
      <c r="T783" s="191">
        <v>4.5433397213543898E-2</v>
      </c>
      <c r="U783" s="198">
        <v>2.0000000000000001E-4</v>
      </c>
    </row>
    <row r="784" spans="1:21" x14ac:dyDescent="0.2">
      <c r="A784">
        <f t="shared" si="12"/>
        <v>780</v>
      </c>
      <c r="B784" s="119">
        <v>0.2675071033122669</v>
      </c>
      <c r="C784" s="97">
        <v>11077.807478823053</v>
      </c>
      <c r="D784" s="96">
        <v>0.3680927982089815</v>
      </c>
      <c r="E784" s="98">
        <v>0.44386330560970982</v>
      </c>
      <c r="F784" s="119">
        <v>0.29245678358189092</v>
      </c>
      <c r="G784" s="179">
        <v>1</v>
      </c>
      <c r="H784" s="97">
        <v>2636365.4546304191</v>
      </c>
      <c r="I784" s="174">
        <v>142329479564.0881</v>
      </c>
      <c r="J784" s="186">
        <v>0.2675071033122669</v>
      </c>
      <c r="K784" s="189">
        <v>4694865427.9554462</v>
      </c>
      <c r="L784" s="185">
        <v>0</v>
      </c>
      <c r="M784" s="185">
        <v>139299306518.66061</v>
      </c>
      <c r="N784" s="174">
        <v>286323651510.70416</v>
      </c>
      <c r="O784" s="119">
        <v>0.52218386857039167</v>
      </c>
      <c r="P784" s="119">
        <v>0.32073532681791705</v>
      </c>
      <c r="Q784" s="97">
        <v>17.640730561663556</v>
      </c>
      <c r="R784" s="184">
        <v>1760343348937.3296</v>
      </c>
      <c r="S784" s="199">
        <v>1826.4695852867424</v>
      </c>
      <c r="T784" s="191">
        <v>4.1720383510484758E-2</v>
      </c>
      <c r="U784" s="198">
        <v>2.0000000000000001E-4</v>
      </c>
    </row>
    <row r="785" spans="1:21" x14ac:dyDescent="0.2">
      <c r="A785">
        <f t="shared" si="12"/>
        <v>781</v>
      </c>
      <c r="B785" s="119">
        <v>0.5418215034073266</v>
      </c>
      <c r="C785" s="97">
        <v>6676.8077830035454</v>
      </c>
      <c r="D785" s="96">
        <v>1.0412800605892494</v>
      </c>
      <c r="E785" s="98">
        <v>0.41469038666586461</v>
      </c>
      <c r="F785" s="119">
        <v>0.43828444138791312</v>
      </c>
      <c r="G785" s="179">
        <v>1</v>
      </c>
      <c r="H785" s="97">
        <v>14720451.154814227</v>
      </c>
      <c r="I785" s="174">
        <v>511955890803.6546</v>
      </c>
      <c r="J785" s="186">
        <v>0.42539104564911501</v>
      </c>
      <c r="K785" s="189">
        <v>7827592543.1519041</v>
      </c>
      <c r="L785" s="185">
        <v>0</v>
      </c>
      <c r="M785" s="185">
        <v>302064787962.11023</v>
      </c>
      <c r="N785" s="174">
        <v>821848271308.91675</v>
      </c>
      <c r="O785" s="119">
        <v>0.55902445515053834</v>
      </c>
      <c r="P785" s="119">
        <v>0.30101033741422228</v>
      </c>
      <c r="Q785" s="97">
        <v>15.342967315184309</v>
      </c>
      <c r="R785" s="184">
        <v>4118096045675.6797</v>
      </c>
      <c r="S785" s="199">
        <v>4273.0268608884517</v>
      </c>
      <c r="T785" s="191">
        <v>4.76491928697187E-2</v>
      </c>
      <c r="U785" s="198">
        <v>2.0000000000000001E-4</v>
      </c>
    </row>
    <row r="786" spans="1:21" x14ac:dyDescent="0.2">
      <c r="A786">
        <f t="shared" si="12"/>
        <v>782</v>
      </c>
      <c r="B786" s="119">
        <v>0.58734937807833054</v>
      </c>
      <c r="C786" s="97">
        <v>6433.8267311345517</v>
      </c>
      <c r="D786" s="96">
        <v>0.74752892498118351</v>
      </c>
      <c r="E786" s="98">
        <v>0.7</v>
      </c>
      <c r="F786" s="119">
        <v>0</v>
      </c>
      <c r="G786" s="179">
        <v>0</v>
      </c>
      <c r="H786" s="97">
        <v>7713302.218842037</v>
      </c>
      <c r="I786" s="174">
        <v>319655153451.4726</v>
      </c>
      <c r="J786" s="186">
        <v>0.4435019274528218</v>
      </c>
      <c r="K786" s="189">
        <v>62848121585.955383</v>
      </c>
      <c r="L786" s="185">
        <v>84055149747.121246</v>
      </c>
      <c r="M786" s="185">
        <v>0</v>
      </c>
      <c r="N786" s="174">
        <v>466558424784.54919</v>
      </c>
      <c r="O786" s="119">
        <v>0.44798633005110056</v>
      </c>
      <c r="P786" s="119">
        <v>0.38442644843923113</v>
      </c>
      <c r="Q786" s="97">
        <v>14.176007632283174</v>
      </c>
      <c r="R786" s="184">
        <v>2832814854491.7959</v>
      </c>
      <c r="S786" s="199">
        <v>2937.7867168845346</v>
      </c>
      <c r="T786" s="191">
        <v>5.0292853348609043E-2</v>
      </c>
      <c r="U786" s="198">
        <v>2.0000000000000001E-4</v>
      </c>
    </row>
    <row r="787" spans="1:21" x14ac:dyDescent="0.2">
      <c r="A787">
        <f t="shared" si="12"/>
        <v>783</v>
      </c>
      <c r="B787" s="119">
        <v>0.59519351370312001</v>
      </c>
      <c r="C787" s="97">
        <v>15798.477854631747</v>
      </c>
      <c r="D787" s="96">
        <v>0.97095466086319171</v>
      </c>
      <c r="E787" s="98">
        <v>0.61219754772930446</v>
      </c>
      <c r="F787" s="119">
        <v>0</v>
      </c>
      <c r="G787" s="179">
        <v>0</v>
      </c>
      <c r="H787" s="97">
        <v>9205029.5601917151</v>
      </c>
      <c r="I787" s="174">
        <v>350902904082.3161</v>
      </c>
      <c r="J787" s="186">
        <v>0.42796890603293514</v>
      </c>
      <c r="K787" s="189">
        <v>35099407401.178642</v>
      </c>
      <c r="L787" s="185">
        <v>89185921815.524094</v>
      </c>
      <c r="M787" s="185">
        <v>0</v>
      </c>
      <c r="N787" s="174">
        <v>475188233299.01886</v>
      </c>
      <c r="O787" s="119">
        <v>0.46618214407028641</v>
      </c>
      <c r="P787" s="119">
        <v>0.36904985120761502</v>
      </c>
      <c r="Q787" s="97">
        <v>14.416642878691169</v>
      </c>
      <c r="R787" s="184">
        <v>2704040904788.834</v>
      </c>
      <c r="S787" s="199">
        <v>2805.2226300393418</v>
      </c>
      <c r="T787" s="191">
        <v>5.1565926560614837E-2</v>
      </c>
      <c r="U787" s="198">
        <v>2.0000000000000001E-4</v>
      </c>
    </row>
    <row r="788" spans="1:21" x14ac:dyDescent="0.2">
      <c r="A788">
        <f t="shared" si="12"/>
        <v>784</v>
      </c>
      <c r="B788" s="119">
        <v>0.37433357389739325</v>
      </c>
      <c r="C788" s="97">
        <v>7963.3516787299914</v>
      </c>
      <c r="D788" s="96">
        <v>0.7007571374239735</v>
      </c>
      <c r="E788" s="98">
        <v>0.7</v>
      </c>
      <c r="F788" s="119">
        <v>0.40309360452874987</v>
      </c>
      <c r="G788" s="179">
        <v>1</v>
      </c>
      <c r="H788" s="97">
        <v>6768390.0168088982</v>
      </c>
      <c r="I788" s="174">
        <v>253605794008.3866</v>
      </c>
      <c r="J788" s="186">
        <v>0.37433357389739319</v>
      </c>
      <c r="K788" s="189">
        <v>2623675893.9951811</v>
      </c>
      <c r="L788" s="185">
        <v>811738693.16971362</v>
      </c>
      <c r="M788" s="185">
        <v>195855962922.3136</v>
      </c>
      <c r="N788" s="174">
        <v>452897171517.86505</v>
      </c>
      <c r="O788" s="119">
        <v>0.55700794880031868</v>
      </c>
      <c r="P788" s="119">
        <v>0.32749525980869043</v>
      </c>
      <c r="Q788" s="97">
        <v>16.381150225340182</v>
      </c>
      <c r="R788" s="184">
        <v>2642663210022.0532</v>
      </c>
      <c r="S788" s="199">
        <v>2743.4812319672883</v>
      </c>
      <c r="T788" s="191">
        <v>4.4433005145265936E-2</v>
      </c>
      <c r="U788" s="198">
        <v>2.0000000000000001E-4</v>
      </c>
    </row>
    <row r="789" spans="1:21" x14ac:dyDescent="0.2">
      <c r="A789">
        <f t="shared" si="12"/>
        <v>785</v>
      </c>
      <c r="B789" s="119">
        <v>0.50857236625089475</v>
      </c>
      <c r="C789" s="97">
        <v>4265.4515188288078</v>
      </c>
      <c r="D789" s="96">
        <v>0.49148364981314252</v>
      </c>
      <c r="E789" s="98">
        <v>0.35797097636222686</v>
      </c>
      <c r="F789" s="119">
        <v>0.50455492145039205</v>
      </c>
      <c r="G789" s="179">
        <v>1</v>
      </c>
      <c r="H789" s="97">
        <v>5035443.155878352</v>
      </c>
      <c r="I789" s="174">
        <v>189785934099.82211</v>
      </c>
      <c r="J789" s="186">
        <v>0.42037683324706465</v>
      </c>
      <c r="K789" s="189">
        <v>2918521421.624402</v>
      </c>
      <c r="L789" s="185">
        <v>0</v>
      </c>
      <c r="M789" s="185">
        <v>258677947169.40149</v>
      </c>
      <c r="N789" s="174">
        <v>451382402690.84802</v>
      </c>
      <c r="O789" s="119">
        <v>0.63521299456509361</v>
      </c>
      <c r="P789" s="119">
        <v>0.36904845609610171</v>
      </c>
      <c r="Q789" s="97">
        <v>17.003624829743568</v>
      </c>
      <c r="R789" s="184">
        <v>3118283189970.4092</v>
      </c>
      <c r="S789" s="199">
        <v>3237.4542550518836</v>
      </c>
      <c r="T789" s="191">
        <v>4.2756465178589005E-2</v>
      </c>
      <c r="U789" s="198">
        <v>2.0000000000000001E-4</v>
      </c>
    </row>
    <row r="790" spans="1:21" x14ac:dyDescent="0.2">
      <c r="A790">
        <f t="shared" si="12"/>
        <v>786</v>
      </c>
      <c r="B790" s="119">
        <v>0.4229131467337931</v>
      </c>
      <c r="C790" s="97">
        <v>8217.4306580718076</v>
      </c>
      <c r="D790" s="96">
        <v>0.477102980694039</v>
      </c>
      <c r="E790" s="98">
        <v>0.12605109395513533</v>
      </c>
      <c r="F790" s="119">
        <v>0.53532006039748548</v>
      </c>
      <c r="G790" s="179">
        <v>1</v>
      </c>
      <c r="H790" s="97">
        <v>4135387.6427895119</v>
      </c>
      <c r="I790" s="174">
        <v>161829509340.24023</v>
      </c>
      <c r="J790" s="186">
        <v>0.4229131467337931</v>
      </c>
      <c r="K790" s="189">
        <v>2216551725.5884113</v>
      </c>
      <c r="L790" s="185">
        <v>0</v>
      </c>
      <c r="M790" s="185">
        <v>135459981829.21056</v>
      </c>
      <c r="N790" s="174">
        <v>299506042895.03925</v>
      </c>
      <c r="O790" s="119">
        <v>0.59033136955703036</v>
      </c>
      <c r="P790" s="119">
        <v>0.40066131190511478</v>
      </c>
      <c r="Q790" s="97">
        <v>16.646767196213613</v>
      </c>
      <c r="R790" s="184">
        <v>2193040793462.7656</v>
      </c>
      <c r="S790" s="199">
        <v>2275.0311110506236</v>
      </c>
      <c r="T790" s="191">
        <v>4.3507362920007502E-2</v>
      </c>
      <c r="U790" s="198">
        <v>2.0000000000000001E-4</v>
      </c>
    </row>
    <row r="791" spans="1:21" x14ac:dyDescent="0.2">
      <c r="A791">
        <f t="shared" si="12"/>
        <v>787</v>
      </c>
      <c r="B791" s="119">
        <v>0.50685967865704962</v>
      </c>
      <c r="C791" s="97">
        <v>6784.3216671814907</v>
      </c>
      <c r="D791" s="96">
        <v>0.81510612019260242</v>
      </c>
      <c r="E791" s="98">
        <v>0</v>
      </c>
      <c r="F791" s="119">
        <v>0.49817077833014689</v>
      </c>
      <c r="G791" s="179">
        <v>1</v>
      </c>
      <c r="H791" s="97">
        <v>9392270.2545090392</v>
      </c>
      <c r="I791" s="174">
        <v>343278081674.35199</v>
      </c>
      <c r="J791" s="186">
        <v>0.50545246462642424</v>
      </c>
      <c r="K791" s="189">
        <v>0</v>
      </c>
      <c r="L791" s="185">
        <v>0</v>
      </c>
      <c r="M791" s="185">
        <v>247623798022.78406</v>
      </c>
      <c r="N791" s="174">
        <v>590901879697.13599</v>
      </c>
      <c r="O791" s="119">
        <v>0.62888578226088276</v>
      </c>
      <c r="P791" s="119">
        <v>0.42802941125655619</v>
      </c>
      <c r="Q791" s="97">
        <v>16.052299139055677</v>
      </c>
      <c r="R791" s="184">
        <v>4413142427545.8418</v>
      </c>
      <c r="S791" s="199">
        <v>4578.4710410890066</v>
      </c>
      <c r="T791" s="191">
        <v>4.5443674088820926E-2</v>
      </c>
      <c r="U791" s="198">
        <v>2.0000000000000001E-4</v>
      </c>
    </row>
    <row r="792" spans="1:21" x14ac:dyDescent="0.2">
      <c r="A792">
        <f t="shared" si="12"/>
        <v>788</v>
      </c>
      <c r="B792" s="119">
        <v>0.67655306253616998</v>
      </c>
      <c r="C792" s="97">
        <v>8578.6888612561997</v>
      </c>
      <c r="D792" s="96">
        <v>0.75819028675866995</v>
      </c>
      <c r="E792" s="98">
        <v>0.7</v>
      </c>
      <c r="F792" s="119">
        <v>0.34259736629399229</v>
      </c>
      <c r="G792" s="179">
        <v>1</v>
      </c>
      <c r="H792" s="97">
        <v>7234090.6653717859</v>
      </c>
      <c r="I792" s="174">
        <v>287107915706.09827</v>
      </c>
      <c r="J792" s="186">
        <v>0.46764612357653301</v>
      </c>
      <c r="K792" s="189">
        <v>12137890862.290319</v>
      </c>
      <c r="L792" s="185">
        <v>18559946985.051003</v>
      </c>
      <c r="M792" s="185">
        <v>192731536325.36554</v>
      </c>
      <c r="N792" s="174">
        <v>510537289878.80518</v>
      </c>
      <c r="O792" s="119">
        <v>0.59407627315220612</v>
      </c>
      <c r="P792" s="119">
        <v>0.40998400068237856</v>
      </c>
      <c r="Q792" s="97">
        <v>16.047605291618638</v>
      </c>
      <c r="R792" s="184">
        <v>3665307531329.46</v>
      </c>
      <c r="S792" s="199">
        <v>3803.1462859433063</v>
      </c>
      <c r="T792" s="191">
        <v>4.5215260569010471E-2</v>
      </c>
      <c r="U792" s="198">
        <v>2.0000000000000001E-4</v>
      </c>
    </row>
    <row r="793" spans="1:21" x14ac:dyDescent="0.2">
      <c r="A793">
        <f t="shared" si="12"/>
        <v>789</v>
      </c>
      <c r="B793" s="119">
        <v>0.55777538221689071</v>
      </c>
      <c r="C793" s="97">
        <v>8865.2715308767929</v>
      </c>
      <c r="D793" s="96">
        <v>0.79953211635420995</v>
      </c>
      <c r="E793" s="98">
        <v>0.19533288798619625</v>
      </c>
      <c r="F793" s="119">
        <v>0.54894571374849321</v>
      </c>
      <c r="G793" s="179">
        <v>1</v>
      </c>
      <c r="H793" s="97">
        <v>10714893.025391269</v>
      </c>
      <c r="I793" s="174">
        <v>355367987710.47168</v>
      </c>
      <c r="J793" s="186">
        <v>0.37204787207944034</v>
      </c>
      <c r="K793" s="189">
        <v>6305838137.9995756</v>
      </c>
      <c r="L793" s="185">
        <v>0</v>
      </c>
      <c r="M793" s="185">
        <v>323235392824.99353</v>
      </c>
      <c r="N793" s="174">
        <v>684909218673.46484</v>
      </c>
      <c r="O793" s="119">
        <v>0.57058980553617888</v>
      </c>
      <c r="P793" s="119">
        <v>0.35158551202854071</v>
      </c>
      <c r="Q793" s="97">
        <v>16.527234277692695</v>
      </c>
      <c r="R793" s="184">
        <v>4272523539081.1367</v>
      </c>
      <c r="S793" s="199">
        <v>4438.0640264888634</v>
      </c>
      <c r="T793" s="191">
        <v>4.4605190266191468E-2</v>
      </c>
      <c r="U793" s="198">
        <v>2.0000000000000001E-4</v>
      </c>
    </row>
    <row r="794" spans="1:21" x14ac:dyDescent="0.2">
      <c r="A794">
        <f t="shared" si="12"/>
        <v>790</v>
      </c>
      <c r="B794" s="119">
        <v>0.62170299387665751</v>
      </c>
      <c r="C794" s="97">
        <v>11607.557120643243</v>
      </c>
      <c r="D794" s="96">
        <v>0.88969016261532274</v>
      </c>
      <c r="E794" s="98">
        <v>0</v>
      </c>
      <c r="F794" s="119">
        <v>0.57346216489281432</v>
      </c>
      <c r="G794" s="179">
        <v>1</v>
      </c>
      <c r="H794" s="97">
        <v>6353115.5390773509</v>
      </c>
      <c r="I794" s="174">
        <v>255856992253.75113</v>
      </c>
      <c r="J794" s="186">
        <v>0.44686532158292169</v>
      </c>
      <c r="K794" s="189">
        <v>4092784642.8488832</v>
      </c>
      <c r="L794" s="185">
        <v>0</v>
      </c>
      <c r="M794" s="185">
        <v>280686979084.83307</v>
      </c>
      <c r="N794" s="174">
        <v>540636755981.43311</v>
      </c>
      <c r="O794" s="119">
        <v>0.62682234724384189</v>
      </c>
      <c r="P794" s="119">
        <v>0.368997835618813</v>
      </c>
      <c r="Q794" s="97">
        <v>16.44748252032419</v>
      </c>
      <c r="R794" s="184">
        <v>3541632550424.6133</v>
      </c>
      <c r="S794" s="199">
        <v>3677.6048876289678</v>
      </c>
      <c r="T794" s="191">
        <v>4.5058216288553915E-2</v>
      </c>
      <c r="U794" s="198">
        <v>2.0000000000000001E-4</v>
      </c>
    </row>
    <row r="795" spans="1:21" x14ac:dyDescent="0.2">
      <c r="A795">
        <f t="shared" si="12"/>
        <v>791</v>
      </c>
      <c r="B795" s="119">
        <v>0.6572933082648631</v>
      </c>
      <c r="C795" s="97">
        <v>8987.3446647962592</v>
      </c>
      <c r="D795" s="96">
        <v>1.0611742753104745</v>
      </c>
      <c r="E795" s="98">
        <v>0</v>
      </c>
      <c r="F795" s="119">
        <v>0.31506940417400964</v>
      </c>
      <c r="G795" s="179">
        <v>1</v>
      </c>
      <c r="H795" s="97">
        <v>9025452.3717471119</v>
      </c>
      <c r="I795" s="174">
        <v>311606548496.07245</v>
      </c>
      <c r="J795" s="186">
        <v>0.25904504292821284</v>
      </c>
      <c r="K795" s="189">
        <v>12331495423.609192</v>
      </c>
      <c r="L795" s="185">
        <v>0</v>
      </c>
      <c r="M795" s="185">
        <v>224002265274.26489</v>
      </c>
      <c r="N795" s="174">
        <v>547940309193.94653</v>
      </c>
      <c r="O795" s="119">
        <v>0.47436178647570243</v>
      </c>
      <c r="P795" s="119">
        <v>0.33334663340966642</v>
      </c>
      <c r="Q795" s="97">
        <v>17.240770438086507</v>
      </c>
      <c r="R795" s="184">
        <v>3358053142456.2715</v>
      </c>
      <c r="S795" s="199">
        <v>3484.5684560048021</v>
      </c>
      <c r="T795" s="191">
        <v>4.3302835602195049E-2</v>
      </c>
      <c r="U795" s="198">
        <v>2.0000000000000001E-4</v>
      </c>
    </row>
    <row r="796" spans="1:21" x14ac:dyDescent="0.2">
      <c r="A796">
        <f t="shared" si="12"/>
        <v>792</v>
      </c>
      <c r="B796" s="119">
        <v>0.63799114576425964</v>
      </c>
      <c r="C796" s="97">
        <v>9843.1998731258118</v>
      </c>
      <c r="D796" s="96">
        <v>0.60077348451497592</v>
      </c>
      <c r="E796" s="98">
        <v>0</v>
      </c>
      <c r="F796" s="119">
        <v>0</v>
      </c>
      <c r="G796" s="179">
        <v>0</v>
      </c>
      <c r="H796" s="97">
        <v>10169653.134262627</v>
      </c>
      <c r="I796" s="174">
        <v>406915990370.31226</v>
      </c>
      <c r="J796" s="186">
        <v>0.54146630797277506</v>
      </c>
      <c r="K796" s="189">
        <v>12020056282.814392</v>
      </c>
      <c r="L796" s="185">
        <v>0</v>
      </c>
      <c r="M796" s="185">
        <v>0</v>
      </c>
      <c r="N796" s="174">
        <v>418936046653.12665</v>
      </c>
      <c r="O796" s="119">
        <v>0.52593063003559004</v>
      </c>
      <c r="P796" s="119">
        <v>0.40189513162040702</v>
      </c>
      <c r="Q796" s="97">
        <v>12.922935392507492</v>
      </c>
      <c r="R796" s="184">
        <v>2456493620031.2026</v>
      </c>
      <c r="S796" s="199">
        <v>2549.7434964504077</v>
      </c>
      <c r="T796" s="191">
        <v>5.4865953892566224E-2</v>
      </c>
      <c r="U796" s="198">
        <v>2.0000000000000001E-4</v>
      </c>
    </row>
    <row r="797" spans="1:21" x14ac:dyDescent="0.2">
      <c r="A797">
        <f t="shared" si="12"/>
        <v>793</v>
      </c>
      <c r="B797" s="119">
        <v>0.37877214808235304</v>
      </c>
      <c r="C797" s="97">
        <v>9508.467176060989</v>
      </c>
      <c r="D797" s="96">
        <v>0.91173155802574435</v>
      </c>
      <c r="E797" s="98">
        <v>0</v>
      </c>
      <c r="F797" s="119">
        <v>0</v>
      </c>
      <c r="G797" s="179">
        <v>0</v>
      </c>
      <c r="H797" s="97">
        <v>7348775.3717577597</v>
      </c>
      <c r="I797" s="174">
        <v>264201836672.71777</v>
      </c>
      <c r="J797" s="186">
        <v>0.31265539389146046</v>
      </c>
      <c r="K797" s="189">
        <v>2714549935.1756768</v>
      </c>
      <c r="L797" s="185">
        <v>0</v>
      </c>
      <c r="M797" s="185">
        <v>0</v>
      </c>
      <c r="N797" s="174">
        <v>266916386607.89346</v>
      </c>
      <c r="O797" s="119">
        <v>0.30947567649004371</v>
      </c>
      <c r="P797" s="119">
        <v>0.20194379345344859</v>
      </c>
      <c r="Q797" s="97">
        <v>12.930268917698559</v>
      </c>
      <c r="R797" s="184">
        <v>774436988041.05029</v>
      </c>
      <c r="S797" s="199">
        <v>803.59307927049792</v>
      </c>
      <c r="T797" s="191">
        <v>5.5863095025350577E-2</v>
      </c>
      <c r="U797" s="198">
        <v>2.0000000000000001E-4</v>
      </c>
    </row>
    <row r="798" spans="1:21" x14ac:dyDescent="0.2">
      <c r="A798">
        <f t="shared" si="12"/>
        <v>794</v>
      </c>
      <c r="B798" s="119">
        <v>0.45849869776466856</v>
      </c>
      <c r="C798" s="97">
        <v>4000</v>
      </c>
      <c r="D798" s="96">
        <v>0.81134582402685207</v>
      </c>
      <c r="E798" s="98">
        <v>0.27320057563015132</v>
      </c>
      <c r="F798" s="119">
        <v>0</v>
      </c>
      <c r="G798" s="179">
        <v>0</v>
      </c>
      <c r="H798" s="97">
        <v>34036026.3708371</v>
      </c>
      <c r="I798" s="174">
        <v>723653047440.05835</v>
      </c>
      <c r="J798" s="186">
        <v>0.23541277368315583</v>
      </c>
      <c r="K798" s="189">
        <v>41211170318.666351</v>
      </c>
      <c r="L798" s="185">
        <v>93546779044.4646</v>
      </c>
      <c r="M798" s="185">
        <v>0</v>
      </c>
      <c r="N798" s="174">
        <v>858410996803.18933</v>
      </c>
      <c r="O798" s="119">
        <v>0.28563776003666541</v>
      </c>
      <c r="P798" s="119">
        <v>0.12247964093972764</v>
      </c>
      <c r="Q798" s="97">
        <v>14.159391637642539</v>
      </c>
      <c r="R798" s="184">
        <v>1636065714094.7168</v>
      </c>
      <c r="S798" s="199">
        <v>1694.0706946805799</v>
      </c>
      <c r="T798" s="191">
        <v>4.9205454795391075E-2</v>
      </c>
      <c r="U798" s="198">
        <v>2.0000000000000001E-4</v>
      </c>
    </row>
    <row r="799" spans="1:21" x14ac:dyDescent="0.2">
      <c r="A799">
        <f t="shared" si="12"/>
        <v>795</v>
      </c>
      <c r="B799" s="119">
        <v>0.37788544607955526</v>
      </c>
      <c r="C799" s="97">
        <v>8964.8360442936828</v>
      </c>
      <c r="D799" s="96">
        <v>1.3811431833025292</v>
      </c>
      <c r="E799" s="98">
        <v>0.64049427786956925</v>
      </c>
      <c r="F799" s="119">
        <v>0.54766468632985754</v>
      </c>
      <c r="G799" s="179">
        <v>1</v>
      </c>
      <c r="H799" s="97">
        <v>13397191.147572257</v>
      </c>
      <c r="I799" s="174">
        <v>481834733134.10596</v>
      </c>
      <c r="J799" s="186">
        <v>0.37788544607955532</v>
      </c>
      <c r="K799" s="189">
        <v>478177267.92827934</v>
      </c>
      <c r="L799" s="185">
        <v>0</v>
      </c>
      <c r="M799" s="185">
        <v>378934437161.39331</v>
      </c>
      <c r="N799" s="174">
        <v>861247347563.42749</v>
      </c>
      <c r="O799" s="119">
        <v>0.56339898656162168</v>
      </c>
      <c r="P799" s="119">
        <v>0.28916286202032576</v>
      </c>
      <c r="Q799" s="97">
        <v>16.578021747142291</v>
      </c>
      <c r="R799" s="184">
        <v>4369626083740.6636</v>
      </c>
      <c r="S799" s="199">
        <v>4537.0686597420918</v>
      </c>
      <c r="T799" s="191">
        <v>4.5690427596515433E-2</v>
      </c>
      <c r="U799" s="198">
        <v>2.0000000000000001E-4</v>
      </c>
    </row>
    <row r="800" spans="1:21" x14ac:dyDescent="0.2">
      <c r="A800">
        <f t="shared" si="12"/>
        <v>796</v>
      </c>
      <c r="B800" s="119">
        <v>0.48102528781838039</v>
      </c>
      <c r="C800" s="97">
        <v>4585.3830034322791</v>
      </c>
      <c r="D800" s="96">
        <v>1.082442236578089</v>
      </c>
      <c r="E800" s="98">
        <v>0.44932312471708463</v>
      </c>
      <c r="F800" s="119">
        <v>0.45074194425405123</v>
      </c>
      <c r="G800" s="179">
        <v>1</v>
      </c>
      <c r="H800" s="97">
        <v>77046597.032903954</v>
      </c>
      <c r="I800" s="174">
        <v>1418637799996.7825</v>
      </c>
      <c r="J800" s="186">
        <v>0.39954024213143524</v>
      </c>
      <c r="K800" s="189">
        <v>17140752589.78628</v>
      </c>
      <c r="L800" s="185">
        <v>0</v>
      </c>
      <c r="M800" s="185">
        <v>820367952480.70142</v>
      </c>
      <c r="N800" s="174">
        <v>2256146505067.27</v>
      </c>
      <c r="O800" s="119">
        <v>0.54211783204017328</v>
      </c>
      <c r="P800" s="119">
        <v>0.38351641761644989</v>
      </c>
      <c r="Q800" s="97">
        <v>16.39789106200023</v>
      </c>
      <c r="R800" s="184">
        <v>15074912770913.82</v>
      </c>
      <c r="S800" s="199">
        <v>15645.298693163842</v>
      </c>
      <c r="T800" s="191">
        <v>4.5614462877617945E-2</v>
      </c>
      <c r="U800" s="198">
        <v>2.0000000000000001E-4</v>
      </c>
    </row>
    <row r="801" spans="1:21" x14ac:dyDescent="0.2">
      <c r="A801">
        <f t="shared" si="12"/>
        <v>797</v>
      </c>
      <c r="B801" s="119">
        <v>0.53984923661874362</v>
      </c>
      <c r="C801" s="97">
        <v>6514.5094327048337</v>
      </c>
      <c r="D801" s="96">
        <v>0.58962559354554134</v>
      </c>
      <c r="E801" s="98">
        <v>0.41647848970887452</v>
      </c>
      <c r="F801" s="119">
        <v>0</v>
      </c>
      <c r="G801" s="179">
        <v>0</v>
      </c>
      <c r="H801" s="97">
        <v>5597882.7079939339</v>
      </c>
      <c r="I801" s="174">
        <v>247242503822.57861</v>
      </c>
      <c r="J801" s="186">
        <v>0.49808709315004684</v>
      </c>
      <c r="K801" s="189">
        <v>33557349168.213924</v>
      </c>
      <c r="L801" s="185">
        <v>70396929095.722214</v>
      </c>
      <c r="M801" s="185">
        <v>0</v>
      </c>
      <c r="N801" s="174">
        <v>351196782086.51477</v>
      </c>
      <c r="O801" s="119">
        <v>0.51101220871806052</v>
      </c>
      <c r="P801" s="119">
        <v>0.3740980265603302</v>
      </c>
      <c r="Q801" s="97">
        <v>13.626905382474648</v>
      </c>
      <c r="R801" s="184">
        <v>2028680999806.8691</v>
      </c>
      <c r="S801" s="199">
        <v>2101.421496092978</v>
      </c>
      <c r="T801" s="191">
        <v>5.1348214335354109E-2</v>
      </c>
      <c r="U801" s="198">
        <v>2.0000000000000001E-4</v>
      </c>
    </row>
    <row r="802" spans="1:21" x14ac:dyDescent="0.2">
      <c r="A802">
        <f t="shared" si="12"/>
        <v>798</v>
      </c>
      <c r="B802" s="119">
        <v>0.55175511657451515</v>
      </c>
      <c r="C802" s="97">
        <v>8230.2728646210489</v>
      </c>
      <c r="D802" s="96">
        <v>0.99800379551989649</v>
      </c>
      <c r="E802" s="98">
        <v>0.21862986385268532</v>
      </c>
      <c r="F802" s="119">
        <v>0</v>
      </c>
      <c r="G802" s="179">
        <v>0</v>
      </c>
      <c r="H802" s="97">
        <v>21199363.600761935</v>
      </c>
      <c r="I802" s="174">
        <v>597684496244.22888</v>
      </c>
      <c r="J802" s="186">
        <v>0.44354981637036206</v>
      </c>
      <c r="K802" s="189">
        <v>32769212213.249939</v>
      </c>
      <c r="L802" s="185">
        <v>66443751779.941475</v>
      </c>
      <c r="M802" s="185">
        <v>0</v>
      </c>
      <c r="N802" s="174">
        <v>696897460237.42041</v>
      </c>
      <c r="O802" s="119">
        <v>0.45667816018739471</v>
      </c>
      <c r="P802" s="119">
        <v>0.34300958544668375</v>
      </c>
      <c r="Q802" s="97">
        <v>13.776689860963927</v>
      </c>
      <c r="R802" s="184">
        <v>3566676045730.9775</v>
      </c>
      <c r="S802" s="199">
        <v>3703.4630111673127</v>
      </c>
      <c r="T802" s="191">
        <v>5.2954083980383038E-2</v>
      </c>
      <c r="U802" s="198">
        <v>2.0000000000000001E-4</v>
      </c>
    </row>
    <row r="803" spans="1:21" x14ac:dyDescent="0.2">
      <c r="A803">
        <f t="shared" si="12"/>
        <v>799</v>
      </c>
      <c r="B803" s="119">
        <v>0.48211143787968563</v>
      </c>
      <c r="C803" s="97">
        <v>9960.8890747118112</v>
      </c>
      <c r="D803" s="96">
        <v>0.62886810217032629</v>
      </c>
      <c r="E803" s="98">
        <v>0</v>
      </c>
      <c r="F803" s="119">
        <v>0</v>
      </c>
      <c r="G803" s="179">
        <v>0</v>
      </c>
      <c r="H803" s="97">
        <v>4539841.6841112301</v>
      </c>
      <c r="I803" s="174">
        <v>204740874855.66388</v>
      </c>
      <c r="J803" s="186">
        <v>0.48211143787968558</v>
      </c>
      <c r="K803" s="189">
        <v>7650784670.5337057</v>
      </c>
      <c r="L803" s="185">
        <v>0</v>
      </c>
      <c r="M803" s="185">
        <v>0</v>
      </c>
      <c r="N803" s="174">
        <v>212391659526.19757</v>
      </c>
      <c r="O803" s="119">
        <v>0.46474479171925154</v>
      </c>
      <c r="P803" s="119">
        <v>0.3470128805662902</v>
      </c>
      <c r="Q803" s="97">
        <v>12.920912587719844</v>
      </c>
      <c r="R803" s="184">
        <v>1086279219027.8143</v>
      </c>
      <c r="S803" s="199">
        <v>1127.9585203030988</v>
      </c>
      <c r="T803" s="191">
        <v>5.4305943219422191E-2</v>
      </c>
      <c r="U803" s="198">
        <v>2.0000000000000001E-4</v>
      </c>
    </row>
    <row r="804" spans="1:21" x14ac:dyDescent="0.2">
      <c r="A804">
        <f t="shared" si="12"/>
        <v>800</v>
      </c>
      <c r="B804" s="119">
        <v>0.52466594601919314</v>
      </c>
      <c r="C804" s="97">
        <v>8145.0364719461477</v>
      </c>
      <c r="D804" s="96">
        <v>1.2094673670947425</v>
      </c>
      <c r="E804" s="98">
        <v>0.14114942926200738</v>
      </c>
      <c r="F804" s="119">
        <v>0</v>
      </c>
      <c r="G804" s="179">
        <v>0</v>
      </c>
      <c r="H804" s="97">
        <v>16400832.084140712</v>
      </c>
      <c r="I804" s="174">
        <v>525933343402.64001</v>
      </c>
      <c r="J804" s="186">
        <v>0.33512233120705659</v>
      </c>
      <c r="K804" s="189">
        <v>25222036955.537651</v>
      </c>
      <c r="L804" s="185">
        <v>60367342205.238251</v>
      </c>
      <c r="M804" s="185">
        <v>0</v>
      </c>
      <c r="N804" s="174">
        <v>611522722563.41589</v>
      </c>
      <c r="O804" s="119">
        <v>0.36719139547838964</v>
      </c>
      <c r="P804" s="119">
        <v>0.26230240786965259</v>
      </c>
      <c r="Q804" s="97">
        <v>13.87850447279</v>
      </c>
      <c r="R804" s="184">
        <v>2395811175125.8237</v>
      </c>
      <c r="S804" s="199">
        <v>2487.0452558473435</v>
      </c>
      <c r="T804" s="191">
        <v>5.2785733220794745E-2</v>
      </c>
      <c r="U804" s="198">
        <v>2.0000000000000001E-4</v>
      </c>
    </row>
    <row r="805" spans="1:21" x14ac:dyDescent="0.2">
      <c r="A805">
        <f t="shared" si="12"/>
        <v>801</v>
      </c>
      <c r="B805" s="119">
        <v>0.5445521868130031</v>
      </c>
      <c r="C805" s="97">
        <v>5206.6488283300932</v>
      </c>
      <c r="D805" s="96">
        <v>1.5859923872711401</v>
      </c>
      <c r="E805" s="98">
        <v>0</v>
      </c>
      <c r="F805" s="119">
        <v>0</v>
      </c>
      <c r="G805" s="179">
        <v>0</v>
      </c>
      <c r="H805" s="97">
        <v>38305742.329346411</v>
      </c>
      <c r="I805" s="174">
        <v>864496432886.85962</v>
      </c>
      <c r="J805" s="186">
        <v>0.25140515437441946</v>
      </c>
      <c r="K805" s="189">
        <v>19830692222.148544</v>
      </c>
      <c r="L805" s="185">
        <v>0</v>
      </c>
      <c r="M805" s="185">
        <v>0</v>
      </c>
      <c r="N805" s="174">
        <v>884327125109.00818</v>
      </c>
      <c r="O805" s="119">
        <v>0.24576749145771734</v>
      </c>
      <c r="P805" s="119">
        <v>0.12004475504135365</v>
      </c>
      <c r="Q805" s="97">
        <v>12.849022179472604</v>
      </c>
      <c r="R805" s="184">
        <v>1464158333420.6116</v>
      </c>
      <c r="S805" s="199">
        <v>1520.8750908155919</v>
      </c>
      <c r="T805" s="191">
        <v>5.3757050742145915E-2</v>
      </c>
      <c r="U805" s="198">
        <v>2.0000000000000001E-4</v>
      </c>
    </row>
    <row r="806" spans="1:21" x14ac:dyDescent="0.2">
      <c r="A806">
        <f t="shared" si="12"/>
        <v>802</v>
      </c>
      <c r="B806" s="119">
        <v>0.55851388006128733</v>
      </c>
      <c r="C806" s="97">
        <v>9054.74394907038</v>
      </c>
      <c r="D806" s="96">
        <v>0.76686084338961913</v>
      </c>
      <c r="E806" s="98">
        <v>0.7</v>
      </c>
      <c r="F806" s="119">
        <v>0.44679015381104492</v>
      </c>
      <c r="G806" s="179">
        <v>1</v>
      </c>
      <c r="H806" s="97">
        <v>8337052.9739253288</v>
      </c>
      <c r="I806" s="174">
        <v>303397230803.23059</v>
      </c>
      <c r="J806" s="186">
        <v>0.35279482147846186</v>
      </c>
      <c r="K806" s="189">
        <v>4675497839.0787106</v>
      </c>
      <c r="L806" s="185">
        <v>0</v>
      </c>
      <c r="M806" s="185">
        <v>246398887646.51404</v>
      </c>
      <c r="N806" s="174">
        <v>554471616288.82336</v>
      </c>
      <c r="O806" s="119">
        <v>0.54855122076629848</v>
      </c>
      <c r="P806" s="119">
        <v>0.42418598085284975</v>
      </c>
      <c r="Q806" s="97">
        <v>17.119735947618487</v>
      </c>
      <c r="R806" s="184">
        <v>4344648313180.0039</v>
      </c>
      <c r="S806" s="199">
        <v>4510.6273452939131</v>
      </c>
      <c r="T806" s="191">
        <v>4.3189536939963608E-2</v>
      </c>
      <c r="U806" s="198">
        <v>2.0000000000000001E-4</v>
      </c>
    </row>
    <row r="807" spans="1:21" x14ac:dyDescent="0.2">
      <c r="A807">
        <f t="shared" si="12"/>
        <v>803</v>
      </c>
      <c r="B807" s="119">
        <v>0.58636481410075114</v>
      </c>
      <c r="C807" s="97">
        <v>12403.03632512679</v>
      </c>
      <c r="D807" s="96">
        <v>1.3987092299827002</v>
      </c>
      <c r="E807" s="98">
        <v>0.7</v>
      </c>
      <c r="F807" s="119">
        <v>0</v>
      </c>
      <c r="G807" s="179">
        <v>0</v>
      </c>
      <c r="H807" s="97">
        <v>14774723.204727551</v>
      </c>
      <c r="I807" s="174">
        <v>571554148028.74146</v>
      </c>
      <c r="J807" s="186">
        <v>0.48751100183628138</v>
      </c>
      <c r="K807" s="189">
        <v>67738694214.791779</v>
      </c>
      <c r="L807" s="185">
        <v>112402552986.55486</v>
      </c>
      <c r="M807" s="185">
        <v>0</v>
      </c>
      <c r="N807" s="174">
        <v>751695395230.08801</v>
      </c>
      <c r="O807" s="119">
        <v>0.49030628634568701</v>
      </c>
      <c r="P807" s="119">
        <v>0.37062284948166058</v>
      </c>
      <c r="Q807" s="97">
        <v>13.818079454944307</v>
      </c>
      <c r="R807" s="184">
        <v>4107178681883.3301</v>
      </c>
      <c r="S807" s="199">
        <v>4265.0514279975987</v>
      </c>
      <c r="T807" s="191">
        <v>5.3179938136789583E-2</v>
      </c>
      <c r="U807" s="198">
        <v>2.0000000000000001E-4</v>
      </c>
    </row>
    <row r="808" spans="1:21" x14ac:dyDescent="0.2">
      <c r="A808">
        <f t="shared" si="12"/>
        <v>804</v>
      </c>
      <c r="B808" s="119">
        <v>0.48713532481039201</v>
      </c>
      <c r="C808" s="97">
        <v>10572.66480837149</v>
      </c>
      <c r="D808" s="96">
        <v>0.66995651892372232</v>
      </c>
      <c r="E808" s="98">
        <v>0.7</v>
      </c>
      <c r="F808" s="119">
        <v>0</v>
      </c>
      <c r="G808" s="179">
        <v>0</v>
      </c>
      <c r="H808" s="97">
        <v>5314432.6615834292</v>
      </c>
      <c r="I808" s="174">
        <v>242860790548.92435</v>
      </c>
      <c r="J808" s="186">
        <v>0.47534022289841005</v>
      </c>
      <c r="K808" s="189">
        <v>33177950272.368164</v>
      </c>
      <c r="L808" s="185">
        <v>94665047194.247879</v>
      </c>
      <c r="M808" s="185">
        <v>0</v>
      </c>
      <c r="N808" s="174">
        <v>370703788015.54041</v>
      </c>
      <c r="O808" s="119">
        <v>0.5157043069120022</v>
      </c>
      <c r="P808" s="119">
        <v>0.36183352041341377</v>
      </c>
      <c r="Q808" s="97">
        <v>14.637142477027657</v>
      </c>
      <c r="R808" s="184">
        <v>2167031915580.968</v>
      </c>
      <c r="S808" s="199">
        <v>2248.5212059206269</v>
      </c>
      <c r="T808" s="191">
        <v>4.9160023905705154E-2</v>
      </c>
      <c r="U808" s="198">
        <v>2.0000000000000001E-4</v>
      </c>
    </row>
    <row r="809" spans="1:21" x14ac:dyDescent="0.2">
      <c r="A809">
        <f t="shared" si="12"/>
        <v>805</v>
      </c>
      <c r="B809" s="119">
        <v>0.42448583829204589</v>
      </c>
      <c r="C809" s="97">
        <v>7183.2225993365819</v>
      </c>
      <c r="D809" s="96">
        <v>0.36483067848270623</v>
      </c>
      <c r="E809" s="98">
        <v>0</v>
      </c>
      <c r="F809" s="119">
        <v>0.56007310482869832</v>
      </c>
      <c r="G809" s="179">
        <v>1</v>
      </c>
      <c r="H809" s="97">
        <v>3281190.90450578</v>
      </c>
      <c r="I809" s="174">
        <v>176244182629.14758</v>
      </c>
      <c r="J809" s="186">
        <v>0.42448583829204589</v>
      </c>
      <c r="K809" s="189">
        <v>2443049017.3237247</v>
      </c>
      <c r="L809" s="185">
        <v>0</v>
      </c>
      <c r="M809" s="185">
        <v>155642146002.24768</v>
      </c>
      <c r="N809" s="174">
        <v>334329377648.71899</v>
      </c>
      <c r="O809" s="119">
        <v>0.59619910703348877</v>
      </c>
      <c r="P809" s="119">
        <v>0.3966504439013489</v>
      </c>
      <c r="Q809" s="97">
        <v>16.612346216753032</v>
      </c>
      <c r="R809" s="184">
        <v>2427719189935.5093</v>
      </c>
      <c r="S809" s="199">
        <v>2520.3581978694101</v>
      </c>
      <c r="T809" s="191">
        <v>4.3451821247021689E-2</v>
      </c>
      <c r="U809" s="198">
        <v>2.0000000000000001E-4</v>
      </c>
    </row>
    <row r="810" spans="1:21" x14ac:dyDescent="0.2">
      <c r="A810">
        <f t="shared" si="12"/>
        <v>806</v>
      </c>
      <c r="B810" s="119">
        <v>0.52466333752735206</v>
      </c>
      <c r="C810" s="97">
        <v>5857.1662907882001</v>
      </c>
      <c r="D810" s="96">
        <v>0.95363253850339036</v>
      </c>
      <c r="E810" s="98">
        <v>1.4459688126985087E-2</v>
      </c>
      <c r="F810" s="119">
        <v>0</v>
      </c>
      <c r="G810" s="179">
        <v>0</v>
      </c>
      <c r="H810" s="97">
        <v>11974523.473916244</v>
      </c>
      <c r="I810" s="174">
        <v>418134151361.81097</v>
      </c>
      <c r="J810" s="186">
        <v>0.41815155854364627</v>
      </c>
      <c r="K810" s="189">
        <v>6305557165.562892</v>
      </c>
      <c r="L810" s="185">
        <v>3832485283.0581331</v>
      </c>
      <c r="M810" s="185">
        <v>0</v>
      </c>
      <c r="N810" s="174">
        <v>428272193810.43195</v>
      </c>
      <c r="O810" s="119">
        <v>0.415412062398479</v>
      </c>
      <c r="P810" s="119">
        <v>0.27652922137123914</v>
      </c>
      <c r="Q810" s="97">
        <v>13.029218107047205</v>
      </c>
      <c r="R810" s="184">
        <v>1727878428545.2346</v>
      </c>
      <c r="S810" s="199">
        <v>1794.6165667556213</v>
      </c>
      <c r="T810" s="191">
        <v>5.4062560331197079E-2</v>
      </c>
      <c r="U810" s="198">
        <v>2.0000000000000001E-4</v>
      </c>
    </row>
    <row r="811" spans="1:21" x14ac:dyDescent="0.2">
      <c r="A811">
        <f t="shared" si="12"/>
        <v>807</v>
      </c>
      <c r="B811" s="119">
        <v>0.60085604335539677</v>
      </c>
      <c r="C811" s="97">
        <v>11142.507989074169</v>
      </c>
      <c r="D811" s="96">
        <v>1.090657804370788</v>
      </c>
      <c r="E811" s="98">
        <v>0.12992465767445249</v>
      </c>
      <c r="F811" s="119">
        <v>0.59445502439098075</v>
      </c>
      <c r="G811" s="179">
        <v>1</v>
      </c>
      <c r="H811" s="97">
        <v>8920400.3906828538</v>
      </c>
      <c r="I811" s="174">
        <v>331086481161.41516</v>
      </c>
      <c r="J811" s="186">
        <v>0.47955368149730637</v>
      </c>
      <c r="K811" s="189">
        <v>12135483367.103243</v>
      </c>
      <c r="L811" s="185">
        <v>0</v>
      </c>
      <c r="M811" s="185">
        <v>332979269070.85254</v>
      </c>
      <c r="N811" s="174">
        <v>676201233599.37097</v>
      </c>
      <c r="O811" s="119">
        <v>0.62874353826381835</v>
      </c>
      <c r="P811" s="119">
        <v>0.47294186407617483</v>
      </c>
      <c r="Q811" s="97">
        <v>16.587097514477417</v>
      </c>
      <c r="R811" s="184">
        <v>5681680531054.9727</v>
      </c>
      <c r="S811" s="199">
        <v>5891.2273931658519</v>
      </c>
      <c r="T811" s="191">
        <v>4.4970165720777999E-2</v>
      </c>
      <c r="U811" s="198">
        <v>2.0000000000000001E-4</v>
      </c>
    </row>
    <row r="812" spans="1:21" x14ac:dyDescent="0.2">
      <c r="A812">
        <f t="shared" si="12"/>
        <v>808</v>
      </c>
      <c r="B812" s="119">
        <v>0.40630342809309783</v>
      </c>
      <c r="C812" s="97">
        <v>9842.2488342708493</v>
      </c>
      <c r="D812" s="96">
        <v>0.31403931581314093</v>
      </c>
      <c r="E812" s="98">
        <v>0.61148572400651124</v>
      </c>
      <c r="F812" s="119">
        <v>0</v>
      </c>
      <c r="G812" s="179">
        <v>0</v>
      </c>
      <c r="H812" s="97">
        <v>2732174.778911422</v>
      </c>
      <c r="I812" s="174">
        <v>146610473654.87042</v>
      </c>
      <c r="J812" s="186">
        <v>0.40630342809309783</v>
      </c>
      <c r="K812" s="189">
        <v>12418896462.964586</v>
      </c>
      <c r="L812" s="185">
        <v>31989999682.302406</v>
      </c>
      <c r="M812" s="185">
        <v>0</v>
      </c>
      <c r="N812" s="174">
        <v>191019369800.13742</v>
      </c>
      <c r="O812" s="119">
        <v>0.44582043106555841</v>
      </c>
      <c r="P812" s="119">
        <v>0.35615096378877309</v>
      </c>
      <c r="Q812" s="97">
        <v>14.34607432086468</v>
      </c>
      <c r="R812" s="184">
        <v>1118649440725.7065</v>
      </c>
      <c r="S812" s="199">
        <v>1162.1491302882634</v>
      </c>
      <c r="T812" s="191">
        <v>4.8108443775166709E-2</v>
      </c>
      <c r="U812" s="198">
        <v>2.0000000000000001E-4</v>
      </c>
    </row>
    <row r="813" spans="1:21" x14ac:dyDescent="0.2">
      <c r="A813">
        <f t="shared" si="12"/>
        <v>809</v>
      </c>
      <c r="B813" s="119">
        <v>0.48648380991616869</v>
      </c>
      <c r="C813" s="97">
        <v>4000</v>
      </c>
      <c r="D813" s="96">
        <v>1.2336622148318572</v>
      </c>
      <c r="E813" s="98">
        <v>0</v>
      </c>
      <c r="F813" s="119">
        <v>0</v>
      </c>
      <c r="G813" s="179">
        <v>0</v>
      </c>
      <c r="H813" s="97">
        <v>15881621.322970174</v>
      </c>
      <c r="I813" s="174">
        <v>527237031461.80127</v>
      </c>
      <c r="J813" s="186">
        <v>0.41616957288305634</v>
      </c>
      <c r="K813" s="189">
        <v>21653242435.393589</v>
      </c>
      <c r="L813" s="185">
        <v>0</v>
      </c>
      <c r="M813" s="185">
        <v>0</v>
      </c>
      <c r="N813" s="174">
        <v>548890273897.19489</v>
      </c>
      <c r="O813" s="119">
        <v>0.39975204631278444</v>
      </c>
      <c r="P813" s="119">
        <v>0.28096285601048682</v>
      </c>
      <c r="Q813" s="97">
        <v>12.857936018881047</v>
      </c>
      <c r="R813" s="184">
        <v>2213071108337.7739</v>
      </c>
      <c r="S813" s="199">
        <v>2293.6974942242232</v>
      </c>
      <c r="T813" s="191">
        <v>5.5887670881808432E-2</v>
      </c>
      <c r="U813" s="198">
        <v>2.0000000000000001E-4</v>
      </c>
    </row>
    <row r="814" spans="1:21" x14ac:dyDescent="0.2">
      <c r="A814">
        <f t="shared" si="12"/>
        <v>810</v>
      </c>
      <c r="B814" s="119">
        <v>0.30604224352765275</v>
      </c>
      <c r="C814" s="97">
        <v>16588.480585563331</v>
      </c>
      <c r="D814" s="96">
        <v>1.0896451364336706</v>
      </c>
      <c r="E814" s="98">
        <v>0</v>
      </c>
      <c r="F814" s="119">
        <v>0.56223111516363011</v>
      </c>
      <c r="G814" s="179">
        <v>1</v>
      </c>
      <c r="H814" s="97">
        <v>7146733.7956990134</v>
      </c>
      <c r="I814" s="174">
        <v>275335291245.33136</v>
      </c>
      <c r="J814" s="186">
        <v>0.30604224352765275</v>
      </c>
      <c r="K814" s="189">
        <v>6620388168.6119747</v>
      </c>
      <c r="L814" s="185">
        <v>0</v>
      </c>
      <c r="M814" s="185">
        <v>301245001427.36639</v>
      </c>
      <c r="N814" s="174">
        <v>583200680841.30969</v>
      </c>
      <c r="O814" s="119">
        <v>0.55771579506344593</v>
      </c>
      <c r="P814" s="119">
        <v>0.37370438111752846</v>
      </c>
      <c r="Q814" s="97">
        <v>17.254458207036389</v>
      </c>
      <c r="R814" s="184">
        <v>3968332312075.2949</v>
      </c>
      <c r="S814" s="199">
        <v>4121.0710283272747</v>
      </c>
      <c r="T814" s="191">
        <v>4.3850879273699517E-2</v>
      </c>
      <c r="U814" s="198">
        <v>2.0000000000000001E-4</v>
      </c>
    </row>
    <row r="815" spans="1:21" x14ac:dyDescent="0.2">
      <c r="A815">
        <f t="shared" si="12"/>
        <v>811</v>
      </c>
      <c r="B815" s="119">
        <v>0.44796111507450082</v>
      </c>
      <c r="C815" s="97">
        <v>8011.6176948187822</v>
      </c>
      <c r="D815" s="96">
        <v>1.1813605642562162</v>
      </c>
      <c r="E815" s="98">
        <v>0.7</v>
      </c>
      <c r="F815" s="119">
        <v>0.46072376606073895</v>
      </c>
      <c r="G815" s="179">
        <v>1</v>
      </c>
      <c r="H815" s="97">
        <v>52068540.621796764</v>
      </c>
      <c r="I815" s="174">
        <v>1183695537049.8254</v>
      </c>
      <c r="J815" s="186">
        <v>0.31371775866736118</v>
      </c>
      <c r="K815" s="189">
        <v>28772900646.341202</v>
      </c>
      <c r="L815" s="185">
        <v>9446157459.2830791</v>
      </c>
      <c r="M815" s="185">
        <v>1053064651338.3555</v>
      </c>
      <c r="N815" s="174">
        <v>2274979246493.8052</v>
      </c>
      <c r="O815" s="119">
        <v>0.53686421963993336</v>
      </c>
      <c r="P815" s="119">
        <v>0.34380092846843185</v>
      </c>
      <c r="Q815" s="97">
        <v>17.128727620608153</v>
      </c>
      <c r="R815" s="184">
        <v>14155727647567.652</v>
      </c>
      <c r="S815" s="199">
        <v>14699.196323455453</v>
      </c>
      <c r="T815" s="191">
        <v>4.3577985405145604E-2</v>
      </c>
      <c r="U815" s="198">
        <v>2.0000000000000001E-4</v>
      </c>
    </row>
    <row r="816" spans="1:21" x14ac:dyDescent="0.2">
      <c r="A816">
        <f t="shared" si="12"/>
        <v>812</v>
      </c>
      <c r="B816" s="119">
        <v>0.38284089400565713</v>
      </c>
      <c r="C816" s="97">
        <v>8400.6470875345476</v>
      </c>
      <c r="D816" s="96">
        <v>0.81916339488805401</v>
      </c>
      <c r="E816" s="98">
        <v>0.44161745986816203</v>
      </c>
      <c r="F816" s="119">
        <v>0.44982754504752365</v>
      </c>
      <c r="G816" s="179">
        <v>1</v>
      </c>
      <c r="H816" s="97">
        <v>13523986.637413761</v>
      </c>
      <c r="I816" s="174">
        <v>447365236721.42035</v>
      </c>
      <c r="J816" s="186">
        <v>0.38284089400565713</v>
      </c>
      <c r="K816" s="189">
        <v>4357721747.5691929</v>
      </c>
      <c r="L816" s="185">
        <v>0</v>
      </c>
      <c r="M816" s="185">
        <v>358750423994.86511</v>
      </c>
      <c r="N816" s="174">
        <v>810473382463.85461</v>
      </c>
      <c r="O816" s="119">
        <v>0.56543503622071256</v>
      </c>
      <c r="P816" s="119">
        <v>0.3274206652444514</v>
      </c>
      <c r="Q816" s="97">
        <v>16.163681428340713</v>
      </c>
      <c r="R816" s="184">
        <v>4603047332166.4639</v>
      </c>
      <c r="S816" s="199">
        <v>4777.6791533493342</v>
      </c>
      <c r="T816" s="191">
        <v>4.578416667710504E-2</v>
      </c>
      <c r="U816" s="198">
        <v>2.0000000000000001E-4</v>
      </c>
    </row>
    <row r="817" spans="1:21" x14ac:dyDescent="0.2">
      <c r="A817">
        <f t="shared" si="12"/>
        <v>813</v>
      </c>
      <c r="B817" s="119">
        <v>0.65301836421011417</v>
      </c>
      <c r="C817" s="97">
        <v>9415.0681937372665</v>
      </c>
      <c r="D817" s="96">
        <v>0.44049219637362519</v>
      </c>
      <c r="E817" s="98">
        <v>0</v>
      </c>
      <c r="F817" s="119">
        <v>0.57447704636833752</v>
      </c>
      <c r="G817" s="179">
        <v>1</v>
      </c>
      <c r="H817" s="97">
        <v>3122044.1274617664</v>
      </c>
      <c r="I817" s="174">
        <v>167360706696.63794</v>
      </c>
      <c r="J817" s="186">
        <v>0.51968609506378405</v>
      </c>
      <c r="K817" s="189">
        <v>4321914672.1111422</v>
      </c>
      <c r="L817" s="185">
        <v>0</v>
      </c>
      <c r="M817" s="185">
        <v>169301934576.57465</v>
      </c>
      <c r="N817" s="174">
        <v>340984555945.32373</v>
      </c>
      <c r="O817" s="119">
        <v>0.65227757654576846</v>
      </c>
      <c r="P817" s="119">
        <v>0.5451180915420536</v>
      </c>
      <c r="Q817" s="97">
        <v>16.723000155902533</v>
      </c>
      <c r="R817" s="184">
        <v>3388599303576.2275</v>
      </c>
      <c r="S817" s="199">
        <v>3518.0057846429695</v>
      </c>
      <c r="T817" s="191">
        <v>4.3786527259638212E-2</v>
      </c>
      <c r="U817" s="198">
        <v>2.0000000000000001E-4</v>
      </c>
    </row>
    <row r="818" spans="1:21" x14ac:dyDescent="0.2">
      <c r="A818">
        <f t="shared" si="12"/>
        <v>814</v>
      </c>
      <c r="B818" s="119">
        <v>0.60595004596364666</v>
      </c>
      <c r="C818" s="97">
        <v>4000</v>
      </c>
      <c r="D818" s="96">
        <v>1.0875167322192207</v>
      </c>
      <c r="E818" s="98">
        <v>0</v>
      </c>
      <c r="F818" s="119">
        <v>0</v>
      </c>
      <c r="G818" s="179">
        <v>0</v>
      </c>
      <c r="H818" s="97">
        <v>16676365.503319614</v>
      </c>
      <c r="I818" s="174">
        <v>574490657513.58813</v>
      </c>
      <c r="J818" s="186">
        <v>0.46868319269642178</v>
      </c>
      <c r="K818" s="189">
        <v>9819887331.8480492</v>
      </c>
      <c r="L818" s="185">
        <v>0</v>
      </c>
      <c r="M818" s="185">
        <v>0</v>
      </c>
      <c r="N818" s="174">
        <v>584310544845.43616</v>
      </c>
      <c r="O818" s="119">
        <v>0.46080653158323387</v>
      </c>
      <c r="P818" s="119">
        <v>0.32947441337209515</v>
      </c>
      <c r="Q818" s="97">
        <v>12.965913193810401</v>
      </c>
      <c r="R818" s="184">
        <v>2805438927531.2246</v>
      </c>
      <c r="S818" s="199">
        <v>2913.9083889555495</v>
      </c>
      <c r="T818" s="191">
        <v>5.49922644580116E-2</v>
      </c>
      <c r="U818" s="198">
        <v>2.0000000000000001E-4</v>
      </c>
    </row>
    <row r="819" spans="1:21" x14ac:dyDescent="0.2">
      <c r="A819">
        <f t="shared" si="12"/>
        <v>815</v>
      </c>
      <c r="B819" s="119">
        <v>0.5662915954855029</v>
      </c>
      <c r="C819" s="97">
        <v>4000</v>
      </c>
      <c r="D819" s="96">
        <v>1.2127229701695996</v>
      </c>
      <c r="E819" s="98">
        <v>0</v>
      </c>
      <c r="F819" s="119">
        <v>0</v>
      </c>
      <c r="G819" s="179">
        <v>0</v>
      </c>
      <c r="H819" s="97">
        <v>19884897.7120355</v>
      </c>
      <c r="I819" s="174">
        <v>640912604163.14136</v>
      </c>
      <c r="J819" s="186">
        <v>0.41069594843768498</v>
      </c>
      <c r="K819" s="189">
        <v>26197715232.064346</v>
      </c>
      <c r="L819" s="185">
        <v>0</v>
      </c>
      <c r="M819" s="185">
        <v>0</v>
      </c>
      <c r="N819" s="174">
        <v>667110319395.20569</v>
      </c>
      <c r="O819" s="119">
        <v>0.39456773816822416</v>
      </c>
      <c r="P819" s="119">
        <v>0.27453790833455038</v>
      </c>
      <c r="Q819" s="97">
        <v>12.87200290102226</v>
      </c>
      <c r="R819" s="184">
        <v>2633934181921.6543</v>
      </c>
      <c r="S819" s="199">
        <v>2732.9996389176345</v>
      </c>
      <c r="T819" s="191">
        <v>5.5136216827194322E-2</v>
      </c>
      <c r="U819" s="198">
        <v>2.0000000000000001E-4</v>
      </c>
    </row>
    <row r="820" spans="1:21" x14ac:dyDescent="0.2">
      <c r="A820">
        <f t="shared" si="12"/>
        <v>816</v>
      </c>
      <c r="B820" s="119">
        <v>0.43380523169290797</v>
      </c>
      <c r="C820" s="97">
        <v>9152.9103755034066</v>
      </c>
      <c r="D820" s="96">
        <v>1.3066775382958955</v>
      </c>
      <c r="E820" s="98">
        <v>0</v>
      </c>
      <c r="F820" s="119">
        <v>0</v>
      </c>
      <c r="G820" s="179">
        <v>0</v>
      </c>
      <c r="H820" s="97">
        <v>12343603.64129997</v>
      </c>
      <c r="I820" s="174">
        <v>414323796781.15759</v>
      </c>
      <c r="J820" s="186">
        <v>0.40661699125842343</v>
      </c>
      <c r="K820" s="189">
        <v>8619383622.8718281</v>
      </c>
      <c r="L820" s="185">
        <v>0</v>
      </c>
      <c r="M820" s="185">
        <v>0</v>
      </c>
      <c r="N820" s="174">
        <v>422943180404.02942</v>
      </c>
      <c r="O820" s="119">
        <v>0.39833032771206667</v>
      </c>
      <c r="P820" s="119">
        <v>0.27309867613109184</v>
      </c>
      <c r="Q820" s="97">
        <v>12.910280335136674</v>
      </c>
      <c r="R820" s="184">
        <v>1592290046169.0627</v>
      </c>
      <c r="S820" s="199">
        <v>1652.9565702455031</v>
      </c>
      <c r="T820" s="191">
        <v>5.8259596628602417E-2</v>
      </c>
      <c r="U820" s="198">
        <v>2.0000000000000001E-4</v>
      </c>
    </row>
    <row r="821" spans="1:21" x14ac:dyDescent="0.2">
      <c r="A821">
        <f t="shared" si="12"/>
        <v>817</v>
      </c>
      <c r="B821" s="119">
        <v>0.62950979562909948</v>
      </c>
      <c r="C821" s="97">
        <v>7083.5059052059314</v>
      </c>
      <c r="D821" s="96">
        <v>0.6965442485657426</v>
      </c>
      <c r="E821" s="98">
        <v>0.51876560806401939</v>
      </c>
      <c r="F821" s="119">
        <v>0</v>
      </c>
      <c r="G821" s="179">
        <v>0</v>
      </c>
      <c r="H821" s="97">
        <v>5538708.1301981146</v>
      </c>
      <c r="I821" s="174">
        <v>194200713777.72644</v>
      </c>
      <c r="J821" s="186">
        <v>0.33086626788889373</v>
      </c>
      <c r="K821" s="189">
        <v>15689018883.51189</v>
      </c>
      <c r="L821" s="185">
        <v>29250132141.672421</v>
      </c>
      <c r="M821" s="185">
        <v>0</v>
      </c>
      <c r="N821" s="174">
        <v>239139864802.91077</v>
      </c>
      <c r="O821" s="119">
        <v>0.36654102474539263</v>
      </c>
      <c r="P821" s="119">
        <v>0.23476221301340885</v>
      </c>
      <c r="Q821" s="97">
        <v>13.90767251463566</v>
      </c>
      <c r="R821" s="184">
        <v>888589594264.27734</v>
      </c>
      <c r="S821" s="199">
        <v>922.41855299577344</v>
      </c>
      <c r="T821" s="191">
        <v>5.1208255662158586E-2</v>
      </c>
      <c r="U821" s="198">
        <v>2.0000000000000001E-4</v>
      </c>
    </row>
    <row r="822" spans="1:21" x14ac:dyDescent="0.2">
      <c r="A822">
        <f t="shared" si="12"/>
        <v>818</v>
      </c>
      <c r="B822" s="119">
        <v>0.43094922584254713</v>
      </c>
      <c r="C822" s="97">
        <v>6869.8972708667334</v>
      </c>
      <c r="D822" s="96">
        <v>1.191907148903899</v>
      </c>
      <c r="E822" s="98">
        <v>0.36057085122690852</v>
      </c>
      <c r="F822" s="119">
        <v>0.57129006541174965</v>
      </c>
      <c r="G822" s="179">
        <v>1</v>
      </c>
      <c r="H822" s="97">
        <v>35779845.238397077</v>
      </c>
      <c r="I822" s="174">
        <v>877206333022.35547</v>
      </c>
      <c r="J822" s="186">
        <v>0.26519991882249772</v>
      </c>
      <c r="K822" s="189">
        <v>19134057378.879585</v>
      </c>
      <c r="L822" s="185">
        <v>0</v>
      </c>
      <c r="M822" s="185">
        <v>803628362492.29749</v>
      </c>
      <c r="N822" s="174">
        <v>1699968752893.5325</v>
      </c>
      <c r="O822" s="119">
        <v>0.51503166561837488</v>
      </c>
      <c r="P822" s="119">
        <v>0.28682476261937923</v>
      </c>
      <c r="Q822" s="97">
        <v>17.326860835726723</v>
      </c>
      <c r="R822" s="184">
        <v>8971135163053.834</v>
      </c>
      <c r="S822" s="199">
        <v>9316.1229394797901</v>
      </c>
      <c r="T822" s="191">
        <v>4.2990035945355554E-2</v>
      </c>
      <c r="U822" s="198">
        <v>2.0000000000000001E-4</v>
      </c>
    </row>
    <row r="823" spans="1:21" x14ac:dyDescent="0.2">
      <c r="A823">
        <f t="shared" si="12"/>
        <v>819</v>
      </c>
      <c r="B823" s="119">
        <v>0.31677209269359463</v>
      </c>
      <c r="C823" s="97">
        <v>7370.9880225854913</v>
      </c>
      <c r="D823" s="96">
        <v>0.53330081382836747</v>
      </c>
      <c r="E823" s="98">
        <v>0</v>
      </c>
      <c r="F823" s="119">
        <v>0</v>
      </c>
      <c r="G823" s="179">
        <v>0</v>
      </c>
      <c r="H823" s="97">
        <v>6465436.8498194292</v>
      </c>
      <c r="I823" s="174">
        <v>243569527650.0759</v>
      </c>
      <c r="J823" s="186">
        <v>0.31677209269359463</v>
      </c>
      <c r="K823" s="189">
        <v>1339634565.1831045</v>
      </c>
      <c r="L823" s="185">
        <v>0</v>
      </c>
      <c r="M823" s="185">
        <v>0</v>
      </c>
      <c r="N823" s="174">
        <v>244909162215.259</v>
      </c>
      <c r="O823" s="119">
        <v>0.31503937334238985</v>
      </c>
      <c r="P823" s="119">
        <v>0.21023191464498442</v>
      </c>
      <c r="Q823" s="97">
        <v>12.96018346379803</v>
      </c>
      <c r="R823" s="184">
        <v>763654265147.18115</v>
      </c>
      <c r="S823" s="199">
        <v>793.19982579560553</v>
      </c>
      <c r="T823" s="191">
        <v>5.2174531674530497E-2</v>
      </c>
      <c r="U823" s="198">
        <v>2.0000000000000001E-4</v>
      </c>
    </row>
    <row r="824" spans="1:21" x14ac:dyDescent="0.2">
      <c r="A824">
        <f t="shared" si="12"/>
        <v>820</v>
      </c>
      <c r="B824" s="119">
        <v>0.47058572484357752</v>
      </c>
      <c r="C824" s="97">
        <v>10751.555639331258</v>
      </c>
      <c r="D824" s="96">
        <v>0.55711493725321781</v>
      </c>
      <c r="E824" s="98">
        <v>0.7</v>
      </c>
      <c r="F824" s="119">
        <v>0</v>
      </c>
      <c r="G824" s="179">
        <v>0</v>
      </c>
      <c r="H824" s="97">
        <v>3906147.6108591389</v>
      </c>
      <c r="I824" s="174">
        <v>173468037327.60782</v>
      </c>
      <c r="J824" s="186">
        <v>0.45606041251003049</v>
      </c>
      <c r="K824" s="189">
        <v>25508973429.825394</v>
      </c>
      <c r="L824" s="185">
        <v>49961580204.906334</v>
      </c>
      <c r="M824" s="185">
        <v>0</v>
      </c>
      <c r="N824" s="174">
        <v>248938590962.33954</v>
      </c>
      <c r="O824" s="119">
        <v>0.47835559912393955</v>
      </c>
      <c r="P824" s="119">
        <v>0.35226409150740878</v>
      </c>
      <c r="Q824" s="97">
        <v>14.474575986377976</v>
      </c>
      <c r="R824" s="184">
        <v>1421211765525.3333</v>
      </c>
      <c r="S824" s="199">
        <v>1475.8267481726564</v>
      </c>
      <c r="T824" s="191">
        <v>4.9231748759187212E-2</v>
      </c>
      <c r="U824" s="198">
        <v>2.0000000000000001E-4</v>
      </c>
    </row>
    <row r="825" spans="1:21" x14ac:dyDescent="0.2">
      <c r="A825">
        <f t="shared" si="12"/>
        <v>821</v>
      </c>
      <c r="B825" s="119">
        <v>0.44368058383115372</v>
      </c>
      <c r="C825" s="97">
        <v>16561.815343738195</v>
      </c>
      <c r="D825" s="96">
        <v>0.91177722134103134</v>
      </c>
      <c r="E825" s="98">
        <v>0.31810297158578144</v>
      </c>
      <c r="F825" s="119">
        <v>0.58988969032713212</v>
      </c>
      <c r="G825" s="179">
        <v>1</v>
      </c>
      <c r="H825" s="97">
        <v>5379548.2550254408</v>
      </c>
      <c r="I825" s="174">
        <v>218576973026.08304</v>
      </c>
      <c r="J825" s="186">
        <v>0.39763448835891668</v>
      </c>
      <c r="K825" s="189">
        <v>6983620108.1049337</v>
      </c>
      <c r="L825" s="185">
        <v>0</v>
      </c>
      <c r="M825" s="185">
        <v>221002556946.94855</v>
      </c>
      <c r="N825" s="174">
        <v>446563150081.13654</v>
      </c>
      <c r="O825" s="119">
        <v>0.59054534245808532</v>
      </c>
      <c r="P825" s="119">
        <v>0.36949209513806947</v>
      </c>
      <c r="Q825" s="97">
        <v>16.570013790611746</v>
      </c>
      <c r="R825" s="184">
        <v>2923632780805.0088</v>
      </c>
      <c r="S825" s="199">
        <v>3034.7026861569948</v>
      </c>
      <c r="T825" s="191">
        <v>4.4866563852189865E-2</v>
      </c>
      <c r="U825" s="198">
        <v>2.0000000000000001E-4</v>
      </c>
    </row>
    <row r="826" spans="1:21" x14ac:dyDescent="0.2">
      <c r="A826">
        <f t="shared" si="12"/>
        <v>822</v>
      </c>
      <c r="B826" s="119">
        <v>0.37610333364554333</v>
      </c>
      <c r="C826" s="97">
        <v>8158.3493033553059</v>
      </c>
      <c r="D826" s="96">
        <v>0.7191244549665079</v>
      </c>
      <c r="E826" s="98">
        <v>0</v>
      </c>
      <c r="F826" s="119">
        <v>0.23948213038619059</v>
      </c>
      <c r="G826" s="179">
        <v>1</v>
      </c>
      <c r="H826" s="97">
        <v>6843059.4927417664</v>
      </c>
      <c r="I826" s="174">
        <v>271723678819.6611</v>
      </c>
      <c r="J826" s="186">
        <v>0.37610333364554327</v>
      </c>
      <c r="K826" s="189">
        <v>12102691671.802435</v>
      </c>
      <c r="L826" s="185">
        <v>0</v>
      </c>
      <c r="M826" s="185">
        <v>178801995884.67337</v>
      </c>
      <c r="N826" s="174">
        <v>462628366376.1369</v>
      </c>
      <c r="O826" s="119">
        <v>0.53009671685988924</v>
      </c>
      <c r="P826" s="119">
        <v>0.24987721275788666</v>
      </c>
      <c r="Q826" s="97">
        <v>15.492568646993851</v>
      </c>
      <c r="R826" s="184">
        <v>1949888692472.8088</v>
      </c>
      <c r="S826" s="199">
        <v>2024.2035002176106</v>
      </c>
      <c r="T826" s="191">
        <v>4.6591807219320117E-2</v>
      </c>
      <c r="U826" s="198">
        <v>2.0000000000000001E-4</v>
      </c>
    </row>
    <row r="827" spans="1:21" x14ac:dyDescent="0.2">
      <c r="A827">
        <f t="shared" si="12"/>
        <v>823</v>
      </c>
      <c r="B827" s="119">
        <v>0.43634751586869974</v>
      </c>
      <c r="C827" s="97">
        <v>12435.995682050932</v>
      </c>
      <c r="D827" s="96">
        <v>0.85776626051422744</v>
      </c>
      <c r="E827" s="98">
        <v>0.65069530474159087</v>
      </c>
      <c r="F827" s="119">
        <v>0</v>
      </c>
      <c r="G827" s="179">
        <v>0</v>
      </c>
      <c r="H827" s="97">
        <v>5844186.4062500289</v>
      </c>
      <c r="I827" s="174">
        <v>245556047144.21326</v>
      </c>
      <c r="J827" s="186">
        <v>0.4363475158686998</v>
      </c>
      <c r="K827" s="189">
        <v>62803363883.857918</v>
      </c>
      <c r="L827" s="185">
        <v>111923141428.93669</v>
      </c>
      <c r="M827" s="185">
        <v>0</v>
      </c>
      <c r="N827" s="174">
        <v>420282552457.00781</v>
      </c>
      <c r="O827" s="119">
        <v>0.4679858423130327</v>
      </c>
      <c r="P827" s="119">
        <v>0.42895214923736269</v>
      </c>
      <c r="Q827" s="97">
        <v>14.947870128119817</v>
      </c>
      <c r="R827" s="184">
        <v>2934218114217.1362</v>
      </c>
      <c r="S827" s="199">
        <v>3046.4372089739313</v>
      </c>
      <c r="T827" s="191">
        <v>4.8823872836365391E-2</v>
      </c>
      <c r="U827" s="198">
        <v>2.0000000000000001E-4</v>
      </c>
    </row>
    <row r="828" spans="1:21" x14ac:dyDescent="0.2">
      <c r="A828">
        <f t="shared" si="12"/>
        <v>824</v>
      </c>
      <c r="B828" s="119">
        <v>0.35846174474052583</v>
      </c>
      <c r="C828" s="97">
        <v>10514.886096999011</v>
      </c>
      <c r="D828" s="96">
        <v>0.82138813214870199</v>
      </c>
      <c r="E828" s="98">
        <v>0.32813648137985651</v>
      </c>
      <c r="F828" s="119">
        <v>0</v>
      </c>
      <c r="G828" s="179">
        <v>0</v>
      </c>
      <c r="H828" s="97">
        <v>6797697.5718238251</v>
      </c>
      <c r="I828" s="174">
        <v>286863560749.7038</v>
      </c>
      <c r="J828" s="186">
        <v>0.35846174474052583</v>
      </c>
      <c r="K828" s="189">
        <v>19930565649.868935</v>
      </c>
      <c r="L828" s="185">
        <v>44029934389.404716</v>
      </c>
      <c r="M828" s="185">
        <v>0</v>
      </c>
      <c r="N828" s="174">
        <v>350824060788.97748</v>
      </c>
      <c r="O828" s="119">
        <v>0.39351223428025467</v>
      </c>
      <c r="P828" s="119">
        <v>0.26703542711792344</v>
      </c>
      <c r="Q828" s="97">
        <v>13.945798847833121</v>
      </c>
      <c r="R828" s="184">
        <v>1428849321156.4255</v>
      </c>
      <c r="S828" s="199">
        <v>1482.9212798556207</v>
      </c>
      <c r="T828" s="191">
        <v>5.2220077283767527E-2</v>
      </c>
      <c r="U828" s="198">
        <v>2.0000000000000001E-4</v>
      </c>
    </row>
    <row r="829" spans="1:21" x14ac:dyDescent="0.2">
      <c r="A829">
        <f t="shared" si="12"/>
        <v>825</v>
      </c>
      <c r="B829" s="119">
        <v>0.47878559588753755</v>
      </c>
      <c r="C829" s="97">
        <v>15522.898620970194</v>
      </c>
      <c r="D829" s="96">
        <v>1.1796695213250619</v>
      </c>
      <c r="E829" s="98">
        <v>0</v>
      </c>
      <c r="F829" s="119">
        <v>0</v>
      </c>
      <c r="G829" s="179">
        <v>0</v>
      </c>
      <c r="H829" s="97">
        <v>11368847.620688107</v>
      </c>
      <c r="I829" s="174">
        <v>404190561677.52637</v>
      </c>
      <c r="J829" s="186">
        <v>0.46423384275897805</v>
      </c>
      <c r="K829" s="189">
        <v>18215666594.875179</v>
      </c>
      <c r="L829" s="185">
        <v>0</v>
      </c>
      <c r="M829" s="185">
        <v>0</v>
      </c>
      <c r="N829" s="174">
        <v>422406228272.40155</v>
      </c>
      <c r="O829" s="119">
        <v>0.44421441990070065</v>
      </c>
      <c r="P829" s="119">
        <v>0.34779885682175304</v>
      </c>
      <c r="Q829" s="97">
        <v>12.836298519885723</v>
      </c>
      <c r="R829" s="184">
        <v>1967251103267.7021</v>
      </c>
      <c r="S829" s="199">
        <v>2043.3551662631437</v>
      </c>
      <c r="T829" s="191">
        <v>5.7036124146676657E-2</v>
      </c>
      <c r="U829" s="198">
        <v>2.0000000000000001E-4</v>
      </c>
    </row>
    <row r="830" spans="1:21" x14ac:dyDescent="0.2">
      <c r="A830">
        <f t="shared" si="12"/>
        <v>826</v>
      </c>
      <c r="B830" s="119">
        <v>0.53113608467136886</v>
      </c>
      <c r="C830" s="97">
        <v>4431.8450491210006</v>
      </c>
      <c r="D830" s="96">
        <v>1.0738089493046341</v>
      </c>
      <c r="E830" s="98">
        <v>0.50939435088035467</v>
      </c>
      <c r="F830" s="119">
        <v>0</v>
      </c>
      <c r="G830" s="179">
        <v>0</v>
      </c>
      <c r="H830" s="97">
        <v>12914382.453427894</v>
      </c>
      <c r="I830" s="174">
        <v>446599645833.95581</v>
      </c>
      <c r="J830" s="186">
        <v>0.4771603868461024</v>
      </c>
      <c r="K830" s="189">
        <v>40590187715.390602</v>
      </c>
      <c r="L830" s="185">
        <v>56871964610.291634</v>
      </c>
      <c r="M830" s="185">
        <v>0</v>
      </c>
      <c r="N830" s="174">
        <v>544061798159.63806</v>
      </c>
      <c r="O830" s="119">
        <v>0.47530856298757929</v>
      </c>
      <c r="P830" s="119">
        <v>0.38521238236877486</v>
      </c>
      <c r="Q830" s="97">
        <v>13.643363753400891</v>
      </c>
      <c r="R830" s="184">
        <v>3179823693937.2495</v>
      </c>
      <c r="S830" s="199">
        <v>3300.1077402561205</v>
      </c>
      <c r="T830" s="191">
        <v>5.2854634230858705E-2</v>
      </c>
      <c r="U830" s="198">
        <v>2.0000000000000001E-4</v>
      </c>
    </row>
    <row r="831" spans="1:21" x14ac:dyDescent="0.2">
      <c r="A831">
        <f t="shared" si="12"/>
        <v>827</v>
      </c>
      <c r="B831" s="119">
        <v>0.51049116763847202</v>
      </c>
      <c r="C831" s="97">
        <v>11929.232983847032</v>
      </c>
      <c r="D831" s="96">
        <v>0.99841692770516299</v>
      </c>
      <c r="E831" s="98">
        <v>0</v>
      </c>
      <c r="F831" s="119">
        <v>0.46289003262255607</v>
      </c>
      <c r="G831" s="179">
        <v>1</v>
      </c>
      <c r="H831" s="97">
        <v>8102587.9521488408</v>
      </c>
      <c r="I831" s="174">
        <v>281566974958.1142</v>
      </c>
      <c r="J831" s="186">
        <v>0.38331273208027761</v>
      </c>
      <c r="K831" s="189">
        <v>9175978998.1984596</v>
      </c>
      <c r="L831" s="185">
        <v>0</v>
      </c>
      <c r="M831" s="185">
        <v>231714662864.47406</v>
      </c>
      <c r="N831" s="174">
        <v>522457616820.78674</v>
      </c>
      <c r="O831" s="119">
        <v>0.56138512921127692</v>
      </c>
      <c r="P831" s="119">
        <v>0.3705520359403156</v>
      </c>
      <c r="Q831" s="97">
        <v>16.575545298986107</v>
      </c>
      <c r="R831" s="184">
        <v>3420411335873.8945</v>
      </c>
      <c r="S831" s="199">
        <v>3551.6614723996177</v>
      </c>
      <c r="T831" s="191">
        <v>4.4725500000540028E-2</v>
      </c>
      <c r="U831" s="198">
        <v>2.0000000000000001E-4</v>
      </c>
    </row>
    <row r="832" spans="1:21" x14ac:dyDescent="0.2">
      <c r="A832">
        <f t="shared" si="12"/>
        <v>828</v>
      </c>
      <c r="B832" s="119">
        <v>0.7346793544665734</v>
      </c>
      <c r="C832" s="97">
        <v>4000</v>
      </c>
      <c r="D832" s="96">
        <v>1.1549324857532877</v>
      </c>
      <c r="E832" s="98">
        <v>0.7</v>
      </c>
      <c r="F832" s="119">
        <v>0</v>
      </c>
      <c r="G832" s="179">
        <v>0</v>
      </c>
      <c r="H832" s="97">
        <v>15760064.126273768</v>
      </c>
      <c r="I832" s="174">
        <v>351424236850.96283</v>
      </c>
      <c r="J832" s="186">
        <v>0.185803703630815</v>
      </c>
      <c r="K832" s="189">
        <v>52418052091.259399</v>
      </c>
      <c r="L832" s="185">
        <v>84419816655.678131</v>
      </c>
      <c r="M832" s="185">
        <v>0</v>
      </c>
      <c r="N832" s="174">
        <v>488262105597.90039</v>
      </c>
      <c r="O832" s="119">
        <v>0.27205014797211274</v>
      </c>
      <c r="P832" s="119">
        <v>0.1511889490927357</v>
      </c>
      <c r="Q832" s="97">
        <v>15.814189056448305</v>
      </c>
      <c r="R832" s="184">
        <v>1286685983391.7778</v>
      </c>
      <c r="S832" s="199">
        <v>1334.7981353458697</v>
      </c>
      <c r="T832" s="191">
        <v>4.5532859519061934E-2</v>
      </c>
      <c r="U832" s="198">
        <v>2.0000000000000001E-4</v>
      </c>
    </row>
    <row r="833" spans="1:21" x14ac:dyDescent="0.2">
      <c r="A833">
        <f t="shared" si="12"/>
        <v>829</v>
      </c>
      <c r="B833" s="119">
        <v>0.43207619533807295</v>
      </c>
      <c r="C833" s="97">
        <v>4000</v>
      </c>
      <c r="D833" s="96">
        <v>0.65208371423088685</v>
      </c>
      <c r="E833" s="98">
        <v>0</v>
      </c>
      <c r="F833" s="119">
        <v>0</v>
      </c>
      <c r="G833" s="179">
        <v>0</v>
      </c>
      <c r="H833" s="97">
        <v>6522360.4596314495</v>
      </c>
      <c r="I833" s="174">
        <v>286082976545.55939</v>
      </c>
      <c r="J833" s="186">
        <v>0.43207619533807295</v>
      </c>
      <c r="K833" s="189">
        <v>5955940143.3429794</v>
      </c>
      <c r="L833" s="185">
        <v>0</v>
      </c>
      <c r="M833" s="185">
        <v>0</v>
      </c>
      <c r="N833" s="174">
        <v>292038916688.90234</v>
      </c>
      <c r="O833" s="119">
        <v>0.42326428771297281</v>
      </c>
      <c r="P833" s="119">
        <v>0.28759420275343744</v>
      </c>
      <c r="Q833" s="97">
        <v>12.930369256181487</v>
      </c>
      <c r="R833" s="184">
        <v>1262293937950.3784</v>
      </c>
      <c r="S833" s="199">
        <v>1310.014123443043</v>
      </c>
      <c r="T833" s="191">
        <v>5.3481155150843451E-2</v>
      </c>
      <c r="U833" s="198">
        <v>2.0000000000000001E-4</v>
      </c>
    </row>
    <row r="834" spans="1:21" x14ac:dyDescent="0.2">
      <c r="A834">
        <f t="shared" si="12"/>
        <v>830</v>
      </c>
      <c r="B834" s="119">
        <v>0.54285311430117056</v>
      </c>
      <c r="C834" s="97">
        <v>4000</v>
      </c>
      <c r="D834" s="96">
        <v>0.64947250436072634</v>
      </c>
      <c r="E834" s="98">
        <v>0.21622980221131277</v>
      </c>
      <c r="F834" s="119">
        <v>0.37344407610171149</v>
      </c>
      <c r="G834" s="179">
        <v>1</v>
      </c>
      <c r="H834" s="97">
        <v>11872149.181492642</v>
      </c>
      <c r="I834" s="174">
        <v>361535978970.87738</v>
      </c>
      <c r="J834" s="186">
        <v>0.30179914375309891</v>
      </c>
      <c r="K834" s="189">
        <v>6236929440.7395277</v>
      </c>
      <c r="L834" s="185">
        <v>0</v>
      </c>
      <c r="M834" s="185">
        <v>319968136659.91748</v>
      </c>
      <c r="N834" s="174">
        <v>687741045071.53442</v>
      </c>
      <c r="O834" s="119">
        <v>0.53084770908112555</v>
      </c>
      <c r="P834" s="119">
        <v>0.34860021007597453</v>
      </c>
      <c r="Q834" s="97">
        <v>17.424303480507781</v>
      </c>
      <c r="R834" s="184">
        <v>4528064665759.6318</v>
      </c>
      <c r="S834" s="199">
        <v>4703.1762813482173</v>
      </c>
      <c r="T834" s="191">
        <v>4.2454826598654502E-2</v>
      </c>
      <c r="U834" s="198">
        <v>2.0000000000000001E-4</v>
      </c>
    </row>
    <row r="835" spans="1:21" x14ac:dyDescent="0.2">
      <c r="A835">
        <f t="shared" si="12"/>
        <v>831</v>
      </c>
      <c r="B835" s="119">
        <v>0.52682043771592746</v>
      </c>
      <c r="C835" s="97">
        <v>14576.738186857114</v>
      </c>
      <c r="D835" s="96">
        <v>1.1044847580323283</v>
      </c>
      <c r="E835" s="98">
        <v>0.27590459516579735</v>
      </c>
      <c r="F835" s="119">
        <v>0</v>
      </c>
      <c r="G835" s="179">
        <v>0</v>
      </c>
      <c r="H835" s="97">
        <v>7710416.057210248</v>
      </c>
      <c r="I835" s="174">
        <v>274639034435.28229</v>
      </c>
      <c r="J835" s="186">
        <v>0.38282346646734522</v>
      </c>
      <c r="K835" s="189">
        <v>31589447450.453636</v>
      </c>
      <c r="L835" s="185">
        <v>56875528711.090584</v>
      </c>
      <c r="M835" s="185">
        <v>0</v>
      </c>
      <c r="N835" s="174">
        <v>363104010596.82648</v>
      </c>
      <c r="O835" s="119">
        <v>0.41486374637126749</v>
      </c>
      <c r="P835" s="119">
        <v>0.33234041655657637</v>
      </c>
      <c r="Q835" s="97">
        <v>14.187251376057581</v>
      </c>
      <c r="R835" s="184">
        <v>1811824130889.6812</v>
      </c>
      <c r="S835" s="199">
        <v>1879.906126857315</v>
      </c>
      <c r="T835" s="191">
        <v>5.2594139404251158E-2</v>
      </c>
      <c r="U835" s="198">
        <v>2.0000000000000001E-4</v>
      </c>
    </row>
    <row r="836" spans="1:21" x14ac:dyDescent="0.2">
      <c r="A836">
        <f t="shared" si="12"/>
        <v>832</v>
      </c>
      <c r="B836" s="119">
        <v>0.360671898263207</v>
      </c>
      <c r="C836" s="97">
        <v>9522.7633294070365</v>
      </c>
      <c r="D836" s="96">
        <v>1.1127951287378908</v>
      </c>
      <c r="E836" s="98">
        <v>0</v>
      </c>
      <c r="F836" s="119">
        <v>0</v>
      </c>
      <c r="G836" s="179">
        <v>0</v>
      </c>
      <c r="H836" s="97">
        <v>9855606.1553654075</v>
      </c>
      <c r="I836" s="174">
        <v>340819404066.48706</v>
      </c>
      <c r="J836" s="186">
        <v>0.360671898263207</v>
      </c>
      <c r="K836" s="189">
        <v>8054519003.659008</v>
      </c>
      <c r="L836" s="185">
        <v>0</v>
      </c>
      <c r="M836" s="185">
        <v>0</v>
      </c>
      <c r="N836" s="174">
        <v>348873923070.14606</v>
      </c>
      <c r="O836" s="119">
        <v>0.35234499714924022</v>
      </c>
      <c r="P836" s="119">
        <v>0.2580325744374346</v>
      </c>
      <c r="Q836" s="97">
        <v>12.868676599431261</v>
      </c>
      <c r="R836" s="184">
        <v>1247422802202.1128</v>
      </c>
      <c r="S836" s="199">
        <v>1294.2276112060426</v>
      </c>
      <c r="T836" s="191">
        <v>5.701187128685957E-2</v>
      </c>
      <c r="U836" s="198">
        <v>2.0000000000000001E-4</v>
      </c>
    </row>
    <row r="837" spans="1:21" x14ac:dyDescent="0.2">
      <c r="A837">
        <f t="shared" si="12"/>
        <v>833</v>
      </c>
      <c r="B837" s="119">
        <v>0.54830536561118182</v>
      </c>
      <c r="C837" s="97">
        <v>4000</v>
      </c>
      <c r="D837" s="96">
        <v>0.68679119843727643</v>
      </c>
      <c r="E837" s="98">
        <v>0.7</v>
      </c>
      <c r="F837" s="119">
        <v>0.61983459529158247</v>
      </c>
      <c r="G837" s="179">
        <v>1</v>
      </c>
      <c r="H837" s="97">
        <v>9115411.3815565277</v>
      </c>
      <c r="I837" s="174">
        <v>332712552241.32849</v>
      </c>
      <c r="J837" s="186">
        <v>0.38608820393661791</v>
      </c>
      <c r="K837" s="189">
        <v>6970156251.6512299</v>
      </c>
      <c r="L837" s="185">
        <v>0</v>
      </c>
      <c r="M837" s="185">
        <v>391707748966.92053</v>
      </c>
      <c r="N837" s="174">
        <v>731390457459.90027</v>
      </c>
      <c r="O837" s="119">
        <v>0.60408580176175286</v>
      </c>
      <c r="P837" s="119">
        <v>0.40289903286292195</v>
      </c>
      <c r="Q837" s="97">
        <v>17.219734911411038</v>
      </c>
      <c r="R837" s="184">
        <v>5493390282478.4082</v>
      </c>
      <c r="S837" s="199">
        <v>5702.1285743182871</v>
      </c>
      <c r="T837" s="191">
        <v>4.2819368890867543E-2</v>
      </c>
      <c r="U837" s="198">
        <v>2.0000000000000001E-4</v>
      </c>
    </row>
    <row r="838" spans="1:21" x14ac:dyDescent="0.2">
      <c r="A838">
        <f t="shared" si="12"/>
        <v>834</v>
      </c>
      <c r="B838" s="119">
        <v>0.43008912636436281</v>
      </c>
      <c r="C838" s="97">
        <v>13765.065961210163</v>
      </c>
      <c r="D838" s="96">
        <v>0.64673840211000078</v>
      </c>
      <c r="E838" s="98">
        <v>0.29628468514796302</v>
      </c>
      <c r="F838" s="119">
        <v>0.5366920523794485</v>
      </c>
      <c r="G838" s="179">
        <v>1</v>
      </c>
      <c r="H838" s="97">
        <v>13657234.623659786</v>
      </c>
      <c r="I838" s="174">
        <v>420702026223.34033</v>
      </c>
      <c r="J838" s="186">
        <v>0.31727998291640869</v>
      </c>
      <c r="K838" s="189">
        <v>6977957434.5246344</v>
      </c>
      <c r="L838" s="185">
        <v>0</v>
      </c>
      <c r="M838" s="185">
        <v>304333560803.46997</v>
      </c>
      <c r="N838" s="174">
        <v>732013544461.33496</v>
      </c>
      <c r="O838" s="119">
        <v>0.51494563616742794</v>
      </c>
      <c r="P838" s="119">
        <v>0.38731954902697863</v>
      </c>
      <c r="Q838" s="97">
        <v>16.830036290071192</v>
      </c>
      <c r="R838" s="184">
        <v>5055107481700.002</v>
      </c>
      <c r="S838" s="199">
        <v>5248.7351850105706</v>
      </c>
      <c r="T838" s="191">
        <v>4.4557564679013478E-2</v>
      </c>
      <c r="U838" s="198">
        <v>2.0000000000000001E-4</v>
      </c>
    </row>
    <row r="839" spans="1:21" x14ac:dyDescent="0.2">
      <c r="A839">
        <f t="shared" ref="A839:A902" si="13">A838+1</f>
        <v>835</v>
      </c>
      <c r="B839" s="119">
        <v>0.58604165963779542</v>
      </c>
      <c r="C839" s="97">
        <v>12802.900283555378</v>
      </c>
      <c r="D839" s="96">
        <v>1.1150080740069075</v>
      </c>
      <c r="E839" s="98">
        <v>0</v>
      </c>
      <c r="F839" s="119">
        <v>0</v>
      </c>
      <c r="G839" s="179">
        <v>0</v>
      </c>
      <c r="H839" s="97">
        <v>8730819.6635118425</v>
      </c>
      <c r="I839" s="174">
        <v>315908649087.21625</v>
      </c>
      <c r="J839" s="186">
        <v>0.51568393437661642</v>
      </c>
      <c r="K839" s="189">
        <v>5285565424.7510662</v>
      </c>
      <c r="L839" s="185">
        <v>0</v>
      </c>
      <c r="M839" s="185">
        <v>0</v>
      </c>
      <c r="N839" s="174">
        <v>321194214511.96729</v>
      </c>
      <c r="O839" s="119">
        <v>0.50719785009959373</v>
      </c>
      <c r="P839" s="119">
        <v>0.39239450036769341</v>
      </c>
      <c r="Q839" s="97">
        <v>12.945110950652838</v>
      </c>
      <c r="R839" s="184">
        <v>1761090897408.0864</v>
      </c>
      <c r="S839" s="199">
        <v>1828.01178819385</v>
      </c>
      <c r="T839" s="191">
        <v>5.6868705424655754E-2</v>
      </c>
      <c r="U839" s="198">
        <v>2.0000000000000001E-4</v>
      </c>
    </row>
    <row r="840" spans="1:21" x14ac:dyDescent="0.2">
      <c r="A840">
        <f t="shared" si="13"/>
        <v>836</v>
      </c>
      <c r="B840" s="119">
        <v>0.55530195591619091</v>
      </c>
      <c r="C840" s="97">
        <v>6566.9162407387921</v>
      </c>
      <c r="D840" s="96">
        <v>0.57124389269146603</v>
      </c>
      <c r="E840" s="98">
        <v>0</v>
      </c>
      <c r="F840" s="119">
        <v>0</v>
      </c>
      <c r="G840" s="179">
        <v>0</v>
      </c>
      <c r="H840" s="97">
        <v>5527826.5769597376</v>
      </c>
      <c r="I840" s="174">
        <v>238426461653.73773</v>
      </c>
      <c r="J840" s="186">
        <v>0.49798466638389371</v>
      </c>
      <c r="K840" s="189">
        <v>5603107171.4843206</v>
      </c>
      <c r="L840" s="185">
        <v>0</v>
      </c>
      <c r="M840" s="185">
        <v>0</v>
      </c>
      <c r="N840" s="174">
        <v>244029568825.22205</v>
      </c>
      <c r="O840" s="119">
        <v>0.4865505542435602</v>
      </c>
      <c r="P840" s="119">
        <v>0.373657885668781</v>
      </c>
      <c r="Q840" s="97">
        <v>12.927581265117547</v>
      </c>
      <c r="R840" s="184">
        <v>1365363448632.8386</v>
      </c>
      <c r="S840" s="199">
        <v>1418.5616549504621</v>
      </c>
      <c r="T840" s="191">
        <v>5.295625256332797E-2</v>
      </c>
      <c r="U840" s="198">
        <v>2.0000000000000001E-4</v>
      </c>
    </row>
    <row r="841" spans="1:21" x14ac:dyDescent="0.2">
      <c r="A841">
        <f t="shared" si="13"/>
        <v>837</v>
      </c>
      <c r="B841" s="119">
        <v>0.48975292411660565</v>
      </c>
      <c r="C841" s="97">
        <v>10630.998944182873</v>
      </c>
      <c r="D841" s="96">
        <v>1.2185850601751351</v>
      </c>
      <c r="E841" s="98">
        <v>0.62665645009252158</v>
      </c>
      <c r="F841" s="119">
        <v>0</v>
      </c>
      <c r="G841" s="179">
        <v>0</v>
      </c>
      <c r="H841" s="97">
        <v>11435405.003033768</v>
      </c>
      <c r="I841" s="174">
        <v>421621011286.24164</v>
      </c>
      <c r="J841" s="186">
        <v>0.37946897382210543</v>
      </c>
      <c r="K841" s="189">
        <v>81112591310.229736</v>
      </c>
      <c r="L841" s="185">
        <v>174077592664.24924</v>
      </c>
      <c r="M841" s="185">
        <v>0</v>
      </c>
      <c r="N841" s="174">
        <v>676811195260.72058</v>
      </c>
      <c r="O841" s="119">
        <v>0.44215309782331452</v>
      </c>
      <c r="P841" s="119">
        <v>0.2741343705410334</v>
      </c>
      <c r="Q841" s="97">
        <v>13.83563619657102</v>
      </c>
      <c r="R841" s="184">
        <v>2743334136619.144</v>
      </c>
      <c r="S841" s="199">
        <v>2846.5832170552621</v>
      </c>
      <c r="T841" s="191">
        <v>5.3712722655591606E-2</v>
      </c>
      <c r="U841" s="198">
        <v>2.0000000000000001E-4</v>
      </c>
    </row>
    <row r="842" spans="1:21" x14ac:dyDescent="0.2">
      <c r="A842">
        <f t="shared" si="13"/>
        <v>838</v>
      </c>
      <c r="B842" s="119">
        <v>0.40851358384547198</v>
      </c>
      <c r="C842" s="97">
        <v>4903.1086172143796</v>
      </c>
      <c r="D842" s="96">
        <v>1.1482905440805995</v>
      </c>
      <c r="E842" s="98">
        <v>0.7</v>
      </c>
      <c r="F842" s="119">
        <v>0</v>
      </c>
      <c r="G842" s="179">
        <v>0</v>
      </c>
      <c r="H842" s="97">
        <v>17873864.31458734</v>
      </c>
      <c r="I842" s="174">
        <v>393956952061.1615</v>
      </c>
      <c r="J842" s="186">
        <v>8.8791743343342833E-2</v>
      </c>
      <c r="K842" s="189">
        <v>76690429611.548203</v>
      </c>
      <c r="L842" s="185">
        <v>174954086719.68118</v>
      </c>
      <c r="M842" s="185">
        <v>0</v>
      </c>
      <c r="N842" s="174">
        <v>645601468392.39087</v>
      </c>
      <c r="O842" s="119">
        <v>0.27097737926016641</v>
      </c>
      <c r="P842" s="119">
        <v>0.21241094457077486</v>
      </c>
      <c r="Q842" s="97">
        <v>17.002428013338132</v>
      </c>
      <c r="R842" s="184">
        <v>2506640648317.2305</v>
      </c>
      <c r="S842" s="199">
        <v>2599.729584613709</v>
      </c>
      <c r="T842" s="191">
        <v>4.355011451105132E-2</v>
      </c>
      <c r="U842" s="198">
        <v>2.0000000000000001E-4</v>
      </c>
    </row>
    <row r="843" spans="1:21" x14ac:dyDescent="0.2">
      <c r="A843">
        <f t="shared" si="13"/>
        <v>839</v>
      </c>
      <c r="B843" s="119">
        <v>0.61378498604991216</v>
      </c>
      <c r="C843" s="97">
        <v>4000</v>
      </c>
      <c r="D843" s="96">
        <v>1.0385772597043064</v>
      </c>
      <c r="E843" s="98">
        <v>0</v>
      </c>
      <c r="F843" s="119">
        <v>0</v>
      </c>
      <c r="G843" s="179">
        <v>0</v>
      </c>
      <c r="H843" s="97">
        <v>41491221.599271446</v>
      </c>
      <c r="I843" s="174">
        <v>957599702805.85767</v>
      </c>
      <c r="J843" s="186">
        <v>0.3074620887163263</v>
      </c>
      <c r="K843" s="189">
        <v>22504464575.599148</v>
      </c>
      <c r="L843" s="185">
        <v>0</v>
      </c>
      <c r="M843" s="185">
        <v>0</v>
      </c>
      <c r="N843" s="174">
        <v>980104167381.45679</v>
      </c>
      <c r="O843" s="119">
        <v>0.30040235984858515</v>
      </c>
      <c r="P843" s="119">
        <v>0.15874181612877517</v>
      </c>
      <c r="Q843" s="97">
        <v>12.885384382772903</v>
      </c>
      <c r="R843" s="184">
        <v>2246558774220.647</v>
      </c>
      <c r="S843" s="199">
        <v>2331.2212226472857</v>
      </c>
      <c r="T843" s="191">
        <v>5.2674579802310759E-2</v>
      </c>
      <c r="U843" s="198">
        <v>2.0000000000000001E-4</v>
      </c>
    </row>
    <row r="844" spans="1:21" x14ac:dyDescent="0.2">
      <c r="A844">
        <f t="shared" si="13"/>
        <v>840</v>
      </c>
      <c r="B844" s="119">
        <v>0.46790035279651027</v>
      </c>
      <c r="C844" s="97">
        <v>7580.2349154789372</v>
      </c>
      <c r="D844" s="96">
        <v>0.80290681864887437</v>
      </c>
      <c r="E844" s="98">
        <v>0</v>
      </c>
      <c r="F844" s="119">
        <v>0</v>
      </c>
      <c r="G844" s="179">
        <v>0</v>
      </c>
      <c r="H844" s="97">
        <v>5811484.1644647382</v>
      </c>
      <c r="I844" s="174">
        <v>233674891741.52878</v>
      </c>
      <c r="J844" s="186">
        <v>0.46790035279651021</v>
      </c>
      <c r="K844" s="189">
        <v>6795786180.8150129</v>
      </c>
      <c r="L844" s="185">
        <v>0</v>
      </c>
      <c r="M844" s="185">
        <v>0</v>
      </c>
      <c r="N844" s="174">
        <v>240470677922.34378</v>
      </c>
      <c r="O844" s="119">
        <v>0.45467732378105641</v>
      </c>
      <c r="P844" s="119">
        <v>0.3456049684187617</v>
      </c>
      <c r="Q844" s="97">
        <v>12.867786829497895</v>
      </c>
      <c r="R844" s="184">
        <v>1215057794738.5684</v>
      </c>
      <c r="S844" s="199">
        <v>1260.767612773717</v>
      </c>
      <c r="T844" s="191">
        <v>5.5145619601976337E-2</v>
      </c>
      <c r="U844" s="198">
        <v>2.0000000000000001E-4</v>
      </c>
    </row>
    <row r="845" spans="1:21" x14ac:dyDescent="0.2">
      <c r="A845">
        <f t="shared" si="13"/>
        <v>841</v>
      </c>
      <c r="B845" s="119">
        <v>0.5090782314148331</v>
      </c>
      <c r="C845" s="97">
        <v>14232.788449377487</v>
      </c>
      <c r="D845" s="96">
        <v>0.31926444917353713</v>
      </c>
      <c r="E845" s="98">
        <v>0.18259491336501965</v>
      </c>
      <c r="F845" s="119">
        <v>0.32169202762020399</v>
      </c>
      <c r="G845" s="179">
        <v>1</v>
      </c>
      <c r="H845" s="97">
        <v>1912500.856867543</v>
      </c>
      <c r="I845" s="174">
        <v>102561623160.88071</v>
      </c>
      <c r="J845" s="186">
        <v>0.50660249864798934</v>
      </c>
      <c r="K845" s="189">
        <v>2742946259.655561</v>
      </c>
      <c r="L845" s="185">
        <v>0</v>
      </c>
      <c r="M845" s="185">
        <v>103475965771.17491</v>
      </c>
      <c r="N845" s="174">
        <v>208780535191.71115</v>
      </c>
      <c r="O845" s="119">
        <v>0.64536067527517715</v>
      </c>
      <c r="P845" s="119">
        <v>0.45281129617719046</v>
      </c>
      <c r="Q845" s="97">
        <v>16.309016598732363</v>
      </c>
      <c r="R845" s="184">
        <v>1701044894336.8486</v>
      </c>
      <c r="S845" s="199">
        <v>1765.4562814459232</v>
      </c>
      <c r="T845" s="191">
        <v>4.4175304130388768E-2</v>
      </c>
      <c r="U845" s="198">
        <v>2.0000000000000001E-4</v>
      </c>
    </row>
    <row r="846" spans="1:21" x14ac:dyDescent="0.2">
      <c r="A846">
        <f t="shared" si="13"/>
        <v>842</v>
      </c>
      <c r="B846" s="119">
        <v>0.66267421538550941</v>
      </c>
      <c r="C846" s="97">
        <v>12207.625027392642</v>
      </c>
      <c r="D846" s="96">
        <v>0.71021910137678446</v>
      </c>
      <c r="E846" s="98">
        <v>0</v>
      </c>
      <c r="F846" s="119">
        <v>0</v>
      </c>
      <c r="G846" s="179">
        <v>0</v>
      </c>
      <c r="H846" s="97">
        <v>4462373.0292318221</v>
      </c>
      <c r="I846" s="174">
        <v>213917684559.89362</v>
      </c>
      <c r="J846" s="186">
        <v>0.53378499305654858</v>
      </c>
      <c r="K846" s="189">
        <v>6278496856.9092951</v>
      </c>
      <c r="L846" s="185">
        <v>0</v>
      </c>
      <c r="M846" s="185">
        <v>0</v>
      </c>
      <c r="N846" s="174">
        <v>220196181416.80292</v>
      </c>
      <c r="O846" s="119">
        <v>0.5185650769816772</v>
      </c>
      <c r="P846" s="119">
        <v>0.39672394074080936</v>
      </c>
      <c r="Q846" s="97">
        <v>12.925611991574305</v>
      </c>
      <c r="R846" s="184">
        <v>1258051123936.8293</v>
      </c>
      <c r="S846" s="199">
        <v>1305.8009875812922</v>
      </c>
      <c r="T846" s="191">
        <v>5.5010342991517983E-2</v>
      </c>
      <c r="U846" s="198">
        <v>2.0000000000000001E-4</v>
      </c>
    </row>
    <row r="847" spans="1:21" x14ac:dyDescent="0.2">
      <c r="A847">
        <f t="shared" si="13"/>
        <v>843</v>
      </c>
      <c r="B847" s="119">
        <v>0.39505712710450697</v>
      </c>
      <c r="C847" s="97">
        <v>9619.3036218060479</v>
      </c>
      <c r="D847" s="96">
        <v>0.79307000183003551</v>
      </c>
      <c r="E847" s="98">
        <v>0.55263511072192228</v>
      </c>
      <c r="F847" s="119">
        <v>0</v>
      </c>
      <c r="G847" s="179">
        <v>0</v>
      </c>
      <c r="H847" s="97">
        <v>5431460.6030467656</v>
      </c>
      <c r="I847" s="174">
        <v>246952967921.11261</v>
      </c>
      <c r="J847" s="186">
        <v>0.39505712710450691</v>
      </c>
      <c r="K847" s="189">
        <v>39857075187.38031</v>
      </c>
      <c r="L847" s="185">
        <v>52469796213.148979</v>
      </c>
      <c r="M847" s="185">
        <v>0</v>
      </c>
      <c r="N847" s="174">
        <v>339279839321.64191</v>
      </c>
      <c r="O847" s="119">
        <v>0.41127220316525509</v>
      </c>
      <c r="P847" s="119">
        <v>0.30376430648944169</v>
      </c>
      <c r="Q847" s="97">
        <v>13.84896546844096</v>
      </c>
      <c r="R847" s="184">
        <v>1576195904170.3933</v>
      </c>
      <c r="S847" s="199">
        <v>1634.5438967424432</v>
      </c>
      <c r="T847" s="191">
        <v>5.2083603793512921E-2</v>
      </c>
      <c r="U847" s="198">
        <v>2.0000000000000001E-4</v>
      </c>
    </row>
    <row r="848" spans="1:21" x14ac:dyDescent="0.2">
      <c r="A848">
        <f t="shared" si="13"/>
        <v>844</v>
      </c>
      <c r="B848" s="119">
        <v>0.47808942673949012</v>
      </c>
      <c r="C848" s="97">
        <v>11065.754933797334</v>
      </c>
      <c r="D848" s="96">
        <v>0.75295861370027795</v>
      </c>
      <c r="E848" s="98">
        <v>0.56691975057837696</v>
      </c>
      <c r="F848" s="119">
        <v>0</v>
      </c>
      <c r="G848" s="179">
        <v>0</v>
      </c>
      <c r="H848" s="97">
        <v>10654142.367994398</v>
      </c>
      <c r="I848" s="174">
        <v>338403190271.9093</v>
      </c>
      <c r="J848" s="186">
        <v>0.43275348379856715</v>
      </c>
      <c r="K848" s="189">
        <v>30031782995.322212</v>
      </c>
      <c r="L848" s="185">
        <v>65570754130.794128</v>
      </c>
      <c r="M848" s="185">
        <v>0</v>
      </c>
      <c r="N848" s="174">
        <v>434005727398.02563</v>
      </c>
      <c r="O848" s="119">
        <v>0.45829294469411719</v>
      </c>
      <c r="P848" s="119">
        <v>0.31966266154769779</v>
      </c>
      <c r="Q848" s="97">
        <v>13.934417305482281</v>
      </c>
      <c r="R848" s="184">
        <v>2078834349758.5164</v>
      </c>
      <c r="S848" s="199">
        <v>2156.7736331128071</v>
      </c>
      <c r="T848" s="191">
        <v>5.1434062167876569E-2</v>
      </c>
      <c r="U848" s="198">
        <v>2.0000000000000001E-4</v>
      </c>
    </row>
    <row r="849" spans="1:21" x14ac:dyDescent="0.2">
      <c r="A849">
        <f t="shared" si="13"/>
        <v>845</v>
      </c>
      <c r="B849" s="119">
        <v>0.4436556522457662</v>
      </c>
      <c r="C849" s="97">
        <v>5540.0048742935724</v>
      </c>
      <c r="D849" s="96">
        <v>1.1592170166377702</v>
      </c>
      <c r="E849" s="98">
        <v>0</v>
      </c>
      <c r="F849" s="119">
        <v>0.51280541265022461</v>
      </c>
      <c r="G849" s="179">
        <v>1</v>
      </c>
      <c r="H849" s="97">
        <v>16229939.295410775</v>
      </c>
      <c r="I849" s="174">
        <v>575917830181.53918</v>
      </c>
      <c r="J849" s="186">
        <v>0.39885620773625818</v>
      </c>
      <c r="K849" s="189">
        <v>17128538388.497406</v>
      </c>
      <c r="L849" s="185">
        <v>0</v>
      </c>
      <c r="M849" s="185">
        <v>432027713423.47498</v>
      </c>
      <c r="N849" s="174">
        <v>1025074081993.5116</v>
      </c>
      <c r="O849" s="119">
        <v>0.56125755451138681</v>
      </c>
      <c r="P849" s="119">
        <v>0.38231454251954389</v>
      </c>
      <c r="Q849" s="97">
        <v>16.504190709683705</v>
      </c>
      <c r="R849" s="184">
        <v>6935719986634.3506</v>
      </c>
      <c r="S849" s="199">
        <v>7192.3837963169226</v>
      </c>
      <c r="T849" s="191">
        <v>4.5028839556962456E-2</v>
      </c>
      <c r="U849" s="198">
        <v>2.0000000000000001E-4</v>
      </c>
    </row>
    <row r="850" spans="1:21" x14ac:dyDescent="0.2">
      <c r="A850">
        <f t="shared" si="13"/>
        <v>846</v>
      </c>
      <c r="B850" s="119">
        <v>0.50126308546741161</v>
      </c>
      <c r="C850" s="97">
        <v>4000</v>
      </c>
      <c r="D850" s="96">
        <v>1.081556900549441</v>
      </c>
      <c r="E850" s="98">
        <v>0.2240338643386518</v>
      </c>
      <c r="F850" s="119">
        <v>0</v>
      </c>
      <c r="G850" s="179">
        <v>0</v>
      </c>
      <c r="H850" s="97">
        <v>19674215.845714789</v>
      </c>
      <c r="I850" s="174">
        <v>414175463616.7749</v>
      </c>
      <c r="J850" s="186">
        <v>0.13768392069521951</v>
      </c>
      <c r="K850" s="189">
        <v>20011678372.96751</v>
      </c>
      <c r="L850" s="185">
        <v>68158173340.513481</v>
      </c>
      <c r="M850" s="185">
        <v>0</v>
      </c>
      <c r="N850" s="174">
        <v>502345315330.25592</v>
      </c>
      <c r="O850" s="119">
        <v>0.22206206956581506</v>
      </c>
      <c r="P850" s="119">
        <v>6.7827847507868883E-2</v>
      </c>
      <c r="Q850" s="97">
        <v>16.126795094793117</v>
      </c>
      <c r="R850" s="184">
        <v>598519478102.82373</v>
      </c>
      <c r="S850" s="199">
        <v>621.46903640349012</v>
      </c>
      <c r="T850" s="191">
        <v>4.2230536769564585E-2</v>
      </c>
      <c r="U850" s="198">
        <v>2.0000000000000001E-4</v>
      </c>
    </row>
    <row r="851" spans="1:21" x14ac:dyDescent="0.2">
      <c r="A851">
        <f t="shared" si="13"/>
        <v>847</v>
      </c>
      <c r="B851" s="119">
        <v>0.40134112159047486</v>
      </c>
      <c r="C851" s="97">
        <v>14344.190258220437</v>
      </c>
      <c r="D851" s="96">
        <v>1.4457711869183085</v>
      </c>
      <c r="E851" s="98">
        <v>0.7</v>
      </c>
      <c r="F851" s="119">
        <v>0.48060445565668775</v>
      </c>
      <c r="G851" s="179">
        <v>1</v>
      </c>
      <c r="H851" s="97">
        <v>15058953.693599021</v>
      </c>
      <c r="I851" s="174">
        <v>548230835730.5788</v>
      </c>
      <c r="J851" s="186">
        <v>0.40134112159047486</v>
      </c>
      <c r="K851" s="189">
        <v>9834383088.3822041</v>
      </c>
      <c r="L851" s="185">
        <v>3006312435.1677752</v>
      </c>
      <c r="M851" s="185">
        <v>352938198780.26001</v>
      </c>
      <c r="N851" s="174">
        <v>914009730034.38879</v>
      </c>
      <c r="O851" s="119">
        <v>0.55227331929600365</v>
      </c>
      <c r="P851" s="119">
        <v>0.43848274533640696</v>
      </c>
      <c r="Q851" s="97">
        <v>16.480722967043658</v>
      </c>
      <c r="R851" s="184">
        <v>6951324408643.2949</v>
      </c>
      <c r="S851" s="199">
        <v>7216.583680181021</v>
      </c>
      <c r="T851" s="191">
        <v>4.6035418801597679E-2</v>
      </c>
      <c r="U851" s="198">
        <v>2.0000000000000001E-4</v>
      </c>
    </row>
    <row r="852" spans="1:21" x14ac:dyDescent="0.2">
      <c r="A852">
        <f t="shared" si="13"/>
        <v>848</v>
      </c>
      <c r="B852" s="119">
        <v>0.58619266084930399</v>
      </c>
      <c r="C852" s="97">
        <v>4000</v>
      </c>
      <c r="D852" s="96">
        <v>0.92727448342012497</v>
      </c>
      <c r="E852" s="98">
        <v>0.45706259491844825</v>
      </c>
      <c r="F852" s="119">
        <v>0</v>
      </c>
      <c r="G852" s="179">
        <v>0</v>
      </c>
      <c r="H852" s="97">
        <v>16068997.383224202</v>
      </c>
      <c r="I852" s="174">
        <v>542606012668.83575</v>
      </c>
      <c r="J852" s="186">
        <v>0.44967028812570609</v>
      </c>
      <c r="K852" s="189">
        <v>33952926461.752338</v>
      </c>
      <c r="L852" s="185">
        <v>83125722895.587143</v>
      </c>
      <c r="M852" s="185">
        <v>0</v>
      </c>
      <c r="N852" s="174">
        <v>659684662026.17517</v>
      </c>
      <c r="O852" s="119">
        <v>0.47067091027756186</v>
      </c>
      <c r="P852" s="119">
        <v>0.31826171796917635</v>
      </c>
      <c r="Q852" s="97">
        <v>13.935378038573269</v>
      </c>
      <c r="R852" s="184">
        <v>3245042740763.314</v>
      </c>
      <c r="S852" s="199">
        <v>3371.4099693990374</v>
      </c>
      <c r="T852" s="191">
        <v>5.1358759451545818E-2</v>
      </c>
      <c r="U852" s="198">
        <v>2.0000000000000001E-4</v>
      </c>
    </row>
    <row r="853" spans="1:21" x14ac:dyDescent="0.2">
      <c r="A853">
        <f t="shared" si="13"/>
        <v>849</v>
      </c>
      <c r="B853" s="119">
        <v>0.63228299682737976</v>
      </c>
      <c r="C853" s="97">
        <v>8509.7575425083833</v>
      </c>
      <c r="D853" s="96">
        <v>1.0421624014197246</v>
      </c>
      <c r="E853" s="98">
        <v>0.7</v>
      </c>
      <c r="F853" s="119">
        <v>0.57872294974685057</v>
      </c>
      <c r="G853" s="179">
        <v>1</v>
      </c>
      <c r="H853" s="97">
        <v>10217284.773207324</v>
      </c>
      <c r="I853" s="174">
        <v>358065090369.62561</v>
      </c>
      <c r="J853" s="186">
        <v>0.34121735812095766</v>
      </c>
      <c r="K853" s="189">
        <v>5092260935.334897</v>
      </c>
      <c r="L853" s="185">
        <v>0</v>
      </c>
      <c r="M853" s="185">
        <v>268073081432.78049</v>
      </c>
      <c r="N853" s="174">
        <v>631230432737.74097</v>
      </c>
      <c r="O853" s="119">
        <v>0.5333020587385926</v>
      </c>
      <c r="P853" s="119">
        <v>0.30644697528182668</v>
      </c>
      <c r="Q853" s="97">
        <v>16.282733064090692</v>
      </c>
      <c r="R853" s="184">
        <v>3388505413789.3877</v>
      </c>
      <c r="S853" s="199">
        <v>3520.1418455662547</v>
      </c>
      <c r="T853" s="191">
        <v>4.5586708901982714E-2</v>
      </c>
      <c r="U853" s="198">
        <v>2.0000000000000001E-4</v>
      </c>
    </row>
    <row r="854" spans="1:21" x14ac:dyDescent="0.2">
      <c r="A854">
        <f t="shared" si="13"/>
        <v>850</v>
      </c>
      <c r="B854" s="119">
        <v>0.36963090261407427</v>
      </c>
      <c r="C854" s="97">
        <v>15022.490526554408</v>
      </c>
      <c r="D854" s="96">
        <v>0.2</v>
      </c>
      <c r="E854" s="98">
        <v>0.61642485258452395</v>
      </c>
      <c r="F854" s="119">
        <v>0.45217782987286859</v>
      </c>
      <c r="G854" s="179">
        <v>1</v>
      </c>
      <c r="H854" s="97">
        <v>1540670.284991499</v>
      </c>
      <c r="I854" s="174">
        <v>83810043396.456116</v>
      </c>
      <c r="J854" s="186">
        <v>0.36963090261407427</v>
      </c>
      <c r="K854" s="189">
        <v>2372074908.9349937</v>
      </c>
      <c r="L854" s="185">
        <v>0</v>
      </c>
      <c r="M854" s="185">
        <v>151053460933.80893</v>
      </c>
      <c r="N854" s="174">
        <v>237235579239.20004</v>
      </c>
      <c r="O854" s="119">
        <v>0.63996113577350566</v>
      </c>
      <c r="P854" s="119">
        <v>0.41028820522741366</v>
      </c>
      <c r="Q854" s="97">
        <v>17.468023787974992</v>
      </c>
      <c r="R854" s="184">
        <v>1874140216565.7654</v>
      </c>
      <c r="S854" s="199">
        <v>1945.6145166974754</v>
      </c>
      <c r="T854" s="191">
        <v>4.1390813629979616E-2</v>
      </c>
      <c r="U854" s="198">
        <v>2.0000000000000001E-4</v>
      </c>
    </row>
    <row r="855" spans="1:21" x14ac:dyDescent="0.2">
      <c r="A855">
        <f t="shared" si="13"/>
        <v>851</v>
      </c>
      <c r="B855" s="119">
        <v>0.54879933634076294</v>
      </c>
      <c r="C855" s="97">
        <v>14001.578597438591</v>
      </c>
      <c r="D855" s="96">
        <v>0.28914069532040632</v>
      </c>
      <c r="E855" s="98">
        <v>0</v>
      </c>
      <c r="F855" s="119">
        <v>0.57508783921232887</v>
      </c>
      <c r="G855" s="179">
        <v>1</v>
      </c>
      <c r="H855" s="97">
        <v>6565775.9247155627</v>
      </c>
      <c r="I855" s="174">
        <v>237932260949.71344</v>
      </c>
      <c r="J855" s="186">
        <v>0.40463322351167341</v>
      </c>
      <c r="K855" s="189">
        <v>8143254024.9101868</v>
      </c>
      <c r="L855" s="185">
        <v>0</v>
      </c>
      <c r="M855" s="185">
        <v>340621656689.97235</v>
      </c>
      <c r="N855" s="174">
        <v>586697171664.59595</v>
      </c>
      <c r="O855" s="119">
        <v>0.62855701525062346</v>
      </c>
      <c r="P855" s="119">
        <v>0.42798795808358475</v>
      </c>
      <c r="Q855" s="97">
        <v>17.0745497252801</v>
      </c>
      <c r="R855" s="184">
        <v>4614449179701.1895</v>
      </c>
      <c r="S855" s="199">
        <v>4787.8619244313786</v>
      </c>
      <c r="T855" s="191">
        <v>4.2670211782750204E-2</v>
      </c>
      <c r="U855" s="198">
        <v>2.0000000000000001E-4</v>
      </c>
    </row>
    <row r="856" spans="1:21" x14ac:dyDescent="0.2">
      <c r="A856">
        <f t="shared" si="13"/>
        <v>852</v>
      </c>
      <c r="B856" s="119">
        <v>0.5911559095396588</v>
      </c>
      <c r="C856" s="97">
        <v>13719.951785822803</v>
      </c>
      <c r="D856" s="96">
        <v>0.94564620300519397</v>
      </c>
      <c r="E856" s="98">
        <v>0.7</v>
      </c>
      <c r="F856" s="119">
        <v>0</v>
      </c>
      <c r="G856" s="179">
        <v>0</v>
      </c>
      <c r="H856" s="97">
        <v>5634044.95507921</v>
      </c>
      <c r="I856" s="174">
        <v>200807001414.58945</v>
      </c>
      <c r="J856" s="186">
        <v>0.33034751107860771</v>
      </c>
      <c r="K856" s="189">
        <v>30133432746.847794</v>
      </c>
      <c r="L856" s="185">
        <v>62304643452.649536</v>
      </c>
      <c r="M856" s="185">
        <v>0</v>
      </c>
      <c r="N856" s="174">
        <v>293245077614.08679</v>
      </c>
      <c r="O856" s="119">
        <v>0.39618672828834794</v>
      </c>
      <c r="P856" s="119">
        <v>0.29847853009365333</v>
      </c>
      <c r="Q856" s="97">
        <v>15.003184865854937</v>
      </c>
      <c r="R856" s="184">
        <v>1415389918134.2083</v>
      </c>
      <c r="S856" s="199">
        <v>1469.675083608073</v>
      </c>
      <c r="T856" s="191">
        <v>4.9611198349186751E-2</v>
      </c>
      <c r="U856" s="198">
        <v>2.0000000000000001E-4</v>
      </c>
    </row>
    <row r="857" spans="1:21" x14ac:dyDescent="0.2">
      <c r="A857">
        <f t="shared" si="13"/>
        <v>853</v>
      </c>
      <c r="B857" s="119">
        <v>0.38025704018930623</v>
      </c>
      <c r="C857" s="97">
        <v>11309.925528685464</v>
      </c>
      <c r="D857" s="96">
        <v>0.2</v>
      </c>
      <c r="E857" s="98">
        <v>0</v>
      </c>
      <c r="F857" s="119">
        <v>0</v>
      </c>
      <c r="G857" s="179">
        <v>0</v>
      </c>
      <c r="H857" s="97">
        <v>2552345.5037684259</v>
      </c>
      <c r="I857" s="174">
        <v>137044865639.14862</v>
      </c>
      <c r="J857" s="186">
        <v>0.38025704018930617</v>
      </c>
      <c r="K857" s="189">
        <v>5897443945.5138664</v>
      </c>
      <c r="L857" s="185">
        <v>0</v>
      </c>
      <c r="M857" s="185">
        <v>0</v>
      </c>
      <c r="N857" s="174">
        <v>142942309584.66248</v>
      </c>
      <c r="O857" s="119">
        <v>0.36456858107653928</v>
      </c>
      <c r="P857" s="119">
        <v>0.27438700980188852</v>
      </c>
      <c r="Q857" s="97">
        <v>12.844457710332433</v>
      </c>
      <c r="R857" s="184">
        <v>609028891915.23547</v>
      </c>
      <c r="S857" s="199">
        <v>631.72710541237473</v>
      </c>
      <c r="T857" s="191">
        <v>5.1384796192875899E-2</v>
      </c>
      <c r="U857" s="198">
        <v>2.0000000000000001E-4</v>
      </c>
    </row>
    <row r="858" spans="1:21" x14ac:dyDescent="0.2">
      <c r="A858">
        <f t="shared" si="13"/>
        <v>854</v>
      </c>
      <c r="B858" s="119">
        <v>0.47824624933262699</v>
      </c>
      <c r="C858" s="97">
        <v>12863.31600564548</v>
      </c>
      <c r="D858" s="96">
        <v>0.90874728816557959</v>
      </c>
      <c r="E858" s="98">
        <v>0</v>
      </c>
      <c r="F858" s="119">
        <v>0.44129924811644478</v>
      </c>
      <c r="G858" s="179">
        <v>1</v>
      </c>
      <c r="H858" s="97">
        <v>8332709.032910916</v>
      </c>
      <c r="I858" s="174">
        <v>279421060823.41193</v>
      </c>
      <c r="J858" s="186">
        <v>0.38893891620193644</v>
      </c>
      <c r="K858" s="189">
        <v>6193142745.8893776</v>
      </c>
      <c r="L858" s="185">
        <v>0</v>
      </c>
      <c r="M858" s="185">
        <v>218266730575.48956</v>
      </c>
      <c r="N858" s="174">
        <v>503880934144.79089</v>
      </c>
      <c r="O858" s="119">
        <v>0.56221835323429947</v>
      </c>
      <c r="P858" s="119">
        <v>0.36213684372797922</v>
      </c>
      <c r="Q858" s="97">
        <v>16.483787483619391</v>
      </c>
      <c r="R858" s="184">
        <v>3196304396318.9814</v>
      </c>
      <c r="S858" s="199">
        <v>3319.6307653201038</v>
      </c>
      <c r="T858" s="191">
        <v>4.5602856633135347E-2</v>
      </c>
      <c r="U858" s="198">
        <v>2.0000000000000001E-4</v>
      </c>
    </row>
    <row r="859" spans="1:21" x14ac:dyDescent="0.2">
      <c r="A859">
        <f t="shared" si="13"/>
        <v>855</v>
      </c>
      <c r="B859" s="119">
        <v>0.54587408183061148</v>
      </c>
      <c r="C859" s="97">
        <v>9324.9000459233339</v>
      </c>
      <c r="D859" s="96">
        <v>0.85998776982462199</v>
      </c>
      <c r="E859" s="98">
        <v>0</v>
      </c>
      <c r="F859" s="119">
        <v>0</v>
      </c>
      <c r="G859" s="179">
        <v>0</v>
      </c>
      <c r="H859" s="97">
        <v>8715695.3416288346</v>
      </c>
      <c r="I859" s="174">
        <v>310365101700.64838</v>
      </c>
      <c r="J859" s="186">
        <v>0.47929606054497209</v>
      </c>
      <c r="K859" s="189">
        <v>12829179802.915356</v>
      </c>
      <c r="L859" s="185">
        <v>0</v>
      </c>
      <c r="M859" s="185">
        <v>0</v>
      </c>
      <c r="N859" s="174">
        <v>323194281503.56372</v>
      </c>
      <c r="O859" s="119">
        <v>0.46027042893121267</v>
      </c>
      <c r="P859" s="119">
        <v>0.3713942898419772</v>
      </c>
      <c r="Q859" s="97">
        <v>12.831718791770127</v>
      </c>
      <c r="R859" s="184">
        <v>1711363103034.7212</v>
      </c>
      <c r="S859" s="199">
        <v>1776.4179620694204</v>
      </c>
      <c r="T859" s="191">
        <v>5.5856068619874848E-2</v>
      </c>
      <c r="U859" s="198">
        <v>2.0000000000000001E-4</v>
      </c>
    </row>
    <row r="860" spans="1:21" x14ac:dyDescent="0.2">
      <c r="A860">
        <f t="shared" si="13"/>
        <v>856</v>
      </c>
      <c r="B860" s="119">
        <v>0.63202339966144327</v>
      </c>
      <c r="C860" s="97">
        <v>14241.771234666121</v>
      </c>
      <c r="D860" s="96">
        <v>0.35820049675007826</v>
      </c>
      <c r="E860" s="98">
        <v>0.7</v>
      </c>
      <c r="F860" s="119">
        <v>0</v>
      </c>
      <c r="G860" s="179">
        <v>0</v>
      </c>
      <c r="H860" s="97">
        <v>2217926.1369508305</v>
      </c>
      <c r="I860" s="174">
        <v>119366086941.06084</v>
      </c>
      <c r="J860" s="186">
        <v>0.50668772362941494</v>
      </c>
      <c r="K860" s="189">
        <v>11406724237.128246</v>
      </c>
      <c r="L860" s="185">
        <v>26522046970.779003</v>
      </c>
      <c r="M860" s="185">
        <v>0</v>
      </c>
      <c r="N860" s="174">
        <v>157294858148.96808</v>
      </c>
      <c r="O860" s="119">
        <v>0.51940012158545013</v>
      </c>
      <c r="P860" s="119">
        <v>0.39955887230792586</v>
      </c>
      <c r="Q860" s="97">
        <v>13.623085753215605</v>
      </c>
      <c r="R860" s="184">
        <v>976390806476.57507</v>
      </c>
      <c r="S860" s="199">
        <v>1013.328242265256</v>
      </c>
      <c r="T860" s="191">
        <v>5.1034881368554504E-2</v>
      </c>
      <c r="U860" s="198">
        <v>2.0000000000000001E-4</v>
      </c>
    </row>
    <row r="861" spans="1:21" x14ac:dyDescent="0.2">
      <c r="A861">
        <f t="shared" si="13"/>
        <v>857</v>
      </c>
      <c r="B861" s="119">
        <v>0.41426359807436708</v>
      </c>
      <c r="C861" s="97">
        <v>11588.598299354315</v>
      </c>
      <c r="D861" s="96">
        <v>0.77517019397786679</v>
      </c>
      <c r="E861" s="98">
        <v>0.56413464703639304</v>
      </c>
      <c r="F861" s="119">
        <v>0.50688942672749993</v>
      </c>
      <c r="G861" s="179">
        <v>1</v>
      </c>
      <c r="H861" s="97">
        <v>6856490.8108619479</v>
      </c>
      <c r="I861" s="174">
        <v>286097014798.1936</v>
      </c>
      <c r="J861" s="186">
        <v>0.40548911585278657</v>
      </c>
      <c r="K861" s="189">
        <v>3962817164.1706357</v>
      </c>
      <c r="L861" s="185">
        <v>0</v>
      </c>
      <c r="M861" s="185">
        <v>233891611494.17242</v>
      </c>
      <c r="N861" s="174">
        <v>523951443456.53668</v>
      </c>
      <c r="O861" s="119">
        <v>0.5785316913610602</v>
      </c>
      <c r="P861" s="119">
        <v>0.39050808236874607</v>
      </c>
      <c r="Q861" s="97">
        <v>16.607674359229431</v>
      </c>
      <c r="R861" s="184">
        <v>3658210697156.1621</v>
      </c>
      <c r="S861" s="199">
        <v>3798.9959611653871</v>
      </c>
      <c r="T861" s="191">
        <v>4.4349047054336427E-2</v>
      </c>
      <c r="U861" s="198">
        <v>2.0000000000000001E-4</v>
      </c>
    </row>
    <row r="862" spans="1:21" x14ac:dyDescent="0.2">
      <c r="A862">
        <f t="shared" si="13"/>
        <v>858</v>
      </c>
      <c r="B862" s="119">
        <v>0.60645131175309308</v>
      </c>
      <c r="C862" s="97">
        <v>4000</v>
      </c>
      <c r="D862" s="96">
        <v>0.25544971343355105</v>
      </c>
      <c r="E862" s="98">
        <v>0.14817167631825234</v>
      </c>
      <c r="F862" s="119">
        <v>0.64510152272708998</v>
      </c>
      <c r="G862" s="179">
        <v>1</v>
      </c>
      <c r="H862" s="97">
        <v>3943059.8716410063</v>
      </c>
      <c r="I862" s="174">
        <v>200608220333.41855</v>
      </c>
      <c r="J862" s="186">
        <v>0.53964623860243655</v>
      </c>
      <c r="K862" s="189">
        <v>5485221989.4286642</v>
      </c>
      <c r="L862" s="185">
        <v>0</v>
      </c>
      <c r="M862" s="185">
        <v>309505261061.97345</v>
      </c>
      <c r="N862" s="174">
        <v>515598703384.82062</v>
      </c>
      <c r="O862" s="119">
        <v>0.69019118560435389</v>
      </c>
      <c r="P862" s="119">
        <v>0.41786872397629532</v>
      </c>
      <c r="Q862" s="97">
        <v>16.633759109364323</v>
      </c>
      <c r="R862" s="184">
        <v>3957037763965.6587</v>
      </c>
      <c r="S862" s="199">
        <v>4107.8277195895171</v>
      </c>
      <c r="T862" s="191">
        <v>4.3464306086575588E-2</v>
      </c>
      <c r="U862" s="198">
        <v>2.0000000000000001E-4</v>
      </c>
    </row>
    <row r="863" spans="1:21" x14ac:dyDescent="0.2">
      <c r="A863">
        <f t="shared" si="13"/>
        <v>859</v>
      </c>
      <c r="B863" s="119">
        <v>0.35456061004015438</v>
      </c>
      <c r="C863" s="97">
        <v>11098.467555835561</v>
      </c>
      <c r="D863" s="96">
        <v>1.0933138042218897</v>
      </c>
      <c r="E863" s="98">
        <v>0.57096784170122705</v>
      </c>
      <c r="F863" s="119">
        <v>0.49286403720491284</v>
      </c>
      <c r="G863" s="179">
        <v>1</v>
      </c>
      <c r="H863" s="97">
        <v>9376621.5158163402</v>
      </c>
      <c r="I863" s="174">
        <v>356239952274.2287</v>
      </c>
      <c r="J863" s="186">
        <v>0.35456061004015438</v>
      </c>
      <c r="K863" s="189">
        <v>4241141026.1559625</v>
      </c>
      <c r="L863" s="185">
        <v>0</v>
      </c>
      <c r="M863" s="185">
        <v>262789516307.7883</v>
      </c>
      <c r="N863" s="174">
        <v>623270609608.17297</v>
      </c>
      <c r="O863" s="119">
        <v>0.53995850703890402</v>
      </c>
      <c r="P863" s="119">
        <v>0.36737005835943493</v>
      </c>
      <c r="Q863" s="97">
        <v>16.828133405695496</v>
      </c>
      <c r="R863" s="184">
        <v>4101365138818.8511</v>
      </c>
      <c r="S863" s="199">
        <v>4260.296617172321</v>
      </c>
      <c r="T863" s="191">
        <v>4.4764241699802455E-2</v>
      </c>
      <c r="U863" s="198">
        <v>2.0000000000000001E-4</v>
      </c>
    </row>
    <row r="864" spans="1:21" x14ac:dyDescent="0.2">
      <c r="A864">
        <f t="shared" si="13"/>
        <v>860</v>
      </c>
      <c r="B864" s="119">
        <v>0.51351169648621731</v>
      </c>
      <c r="C864" s="97">
        <v>11718.156201075733</v>
      </c>
      <c r="D864" s="96">
        <v>0.72632527638377431</v>
      </c>
      <c r="E864" s="98">
        <v>0.7</v>
      </c>
      <c r="F864" s="119">
        <v>0.35132063753678844</v>
      </c>
      <c r="G864" s="179">
        <v>1</v>
      </c>
      <c r="H864" s="97">
        <v>5179960.8292586999</v>
      </c>
      <c r="I864" s="174">
        <v>183791224724.32239</v>
      </c>
      <c r="J864" s="186">
        <v>0.32775196774683935</v>
      </c>
      <c r="K864" s="189">
        <v>4066823301.9384913</v>
      </c>
      <c r="L864" s="185">
        <v>3686899431.5565891</v>
      </c>
      <c r="M864" s="185">
        <v>162189958514.97815</v>
      </c>
      <c r="N864" s="174">
        <v>353734905972.79559</v>
      </c>
      <c r="O864" s="119">
        <v>0.54543506636595329</v>
      </c>
      <c r="P864" s="119">
        <v>0.3630977757729707</v>
      </c>
      <c r="Q864" s="97">
        <v>17.126313944317122</v>
      </c>
      <c r="R864" s="184">
        <v>2373411966915.8252</v>
      </c>
      <c r="S864" s="199">
        <v>2463.2828969226239</v>
      </c>
      <c r="T864" s="191">
        <v>4.3106254405882748E-2</v>
      </c>
      <c r="U864" s="198">
        <v>2.0000000000000001E-4</v>
      </c>
    </row>
    <row r="865" spans="1:21" x14ac:dyDescent="0.2">
      <c r="A865">
        <f t="shared" si="13"/>
        <v>861</v>
      </c>
      <c r="B865" s="119">
        <v>0.47746590392662408</v>
      </c>
      <c r="C865" s="97">
        <v>13191.679693207832</v>
      </c>
      <c r="D865" s="96">
        <v>0.4918951381811697</v>
      </c>
      <c r="E865" s="98">
        <v>0.39081512556154896</v>
      </c>
      <c r="F865" s="119">
        <v>0</v>
      </c>
      <c r="G865" s="179">
        <v>0</v>
      </c>
      <c r="H865" s="97">
        <v>3213402.9014737895</v>
      </c>
      <c r="I865" s="174">
        <v>172459848507.56067</v>
      </c>
      <c r="J865" s="186">
        <v>0.47746590392662402</v>
      </c>
      <c r="K865" s="189">
        <v>23936805458.557747</v>
      </c>
      <c r="L865" s="185">
        <v>24815005352.220131</v>
      </c>
      <c r="M865" s="185">
        <v>0</v>
      </c>
      <c r="N865" s="174">
        <v>221211659318.33853</v>
      </c>
      <c r="O865" s="119">
        <v>0.46198153413523596</v>
      </c>
      <c r="P865" s="119">
        <v>0.38351917602170843</v>
      </c>
      <c r="Q865" s="97">
        <v>13.59870561215984</v>
      </c>
      <c r="R865" s="184">
        <v>1295095917243.4487</v>
      </c>
      <c r="S865" s="199">
        <v>1344.1061467869299</v>
      </c>
      <c r="T865" s="191">
        <v>5.1786915920823386E-2</v>
      </c>
      <c r="U865" s="198">
        <v>2.0000000000000001E-4</v>
      </c>
    </row>
    <row r="866" spans="1:21" x14ac:dyDescent="0.2">
      <c r="A866">
        <f t="shared" si="13"/>
        <v>862</v>
      </c>
      <c r="B866" s="119">
        <v>0.61324005990668196</v>
      </c>
      <c r="C866" s="97">
        <v>12231.975830192016</v>
      </c>
      <c r="D866" s="96">
        <v>1.1761620394126986</v>
      </c>
      <c r="E866" s="98">
        <v>0.27843169975461679</v>
      </c>
      <c r="F866" s="119">
        <v>0.56727690387622376</v>
      </c>
      <c r="G866" s="179">
        <v>1</v>
      </c>
      <c r="H866" s="97">
        <v>9642188.5030772444</v>
      </c>
      <c r="I866" s="174">
        <v>368769284779.99347</v>
      </c>
      <c r="J866" s="186">
        <v>0.4765490588572131</v>
      </c>
      <c r="K866" s="189">
        <v>2205154414.7038126</v>
      </c>
      <c r="L866" s="185">
        <v>0</v>
      </c>
      <c r="M866" s="185">
        <v>173252858954.61923</v>
      </c>
      <c r="N866" s="174">
        <v>544227298149.31647</v>
      </c>
      <c r="O866" s="119">
        <v>0.57758760692449784</v>
      </c>
      <c r="P866" s="119">
        <v>0.44895857528801258</v>
      </c>
      <c r="Q866" s="97">
        <v>15.987342479142207</v>
      </c>
      <c r="R866" s="184">
        <v>4165090520537.0117</v>
      </c>
      <c r="S866" s="199">
        <v>4322.2038925269517</v>
      </c>
      <c r="T866" s="191">
        <v>4.6388595123793078E-2</v>
      </c>
      <c r="U866" s="198">
        <v>2.0000000000000001E-4</v>
      </c>
    </row>
    <row r="867" spans="1:21" x14ac:dyDescent="0.2">
      <c r="A867">
        <f t="shared" si="13"/>
        <v>863</v>
      </c>
      <c r="B867" s="119">
        <v>0.65320466783286779</v>
      </c>
      <c r="C867" s="97">
        <v>4170.9181145704215</v>
      </c>
      <c r="D867" s="96">
        <v>0.78861023759674076</v>
      </c>
      <c r="E867" s="98">
        <v>0.38923634519194883</v>
      </c>
      <c r="F867" s="119">
        <v>0</v>
      </c>
      <c r="G867" s="179">
        <v>0</v>
      </c>
      <c r="H867" s="97">
        <v>10479200.243405268</v>
      </c>
      <c r="I867" s="174">
        <v>383350523917.80334</v>
      </c>
      <c r="J867" s="186">
        <v>0.54756531727874636</v>
      </c>
      <c r="K867" s="189">
        <v>49295606612.481834</v>
      </c>
      <c r="L867" s="185">
        <v>69174463506.567932</v>
      </c>
      <c r="M867" s="185">
        <v>0</v>
      </c>
      <c r="N867" s="174">
        <v>501820594036.85309</v>
      </c>
      <c r="O867" s="119">
        <v>0.52857340893387172</v>
      </c>
      <c r="P867" s="119">
        <v>0.41469014046846858</v>
      </c>
      <c r="Q867" s="97">
        <v>13.787520041523747</v>
      </c>
      <c r="R867" s="184">
        <v>3231450388886.0308</v>
      </c>
      <c r="S867" s="199">
        <v>3355.0835651296184</v>
      </c>
      <c r="T867" s="191">
        <v>5.1622625990244579E-2</v>
      </c>
      <c r="U867" s="198">
        <v>2.0000000000000001E-4</v>
      </c>
    </row>
    <row r="868" spans="1:21" x14ac:dyDescent="0.2">
      <c r="A868">
        <f t="shared" si="13"/>
        <v>864</v>
      </c>
      <c r="B868" s="119">
        <v>0.66104645564212228</v>
      </c>
      <c r="C868" s="97">
        <v>4000</v>
      </c>
      <c r="D868" s="96">
        <v>0.71255354554313666</v>
      </c>
      <c r="E868" s="98">
        <v>0.11940670140624876</v>
      </c>
      <c r="F868" s="119">
        <v>0</v>
      </c>
      <c r="G868" s="179">
        <v>0</v>
      </c>
      <c r="H868" s="97">
        <v>8452344.1409080289</v>
      </c>
      <c r="I868" s="174">
        <v>240083077123.98566</v>
      </c>
      <c r="J868" s="186">
        <v>0.31860779227731761</v>
      </c>
      <c r="K868" s="189">
        <v>12681594715.816927</v>
      </c>
      <c r="L868" s="185">
        <v>16527861158.687983</v>
      </c>
      <c r="M868" s="185">
        <v>0</v>
      </c>
      <c r="N868" s="174">
        <v>269292532998.49057</v>
      </c>
      <c r="O868" s="119">
        <v>0.33314933427088855</v>
      </c>
      <c r="P868" s="119">
        <v>0.22201351248908907</v>
      </c>
      <c r="Q868" s="97">
        <v>13.728041856264129</v>
      </c>
      <c r="R868" s="184">
        <v>941845317278.2832</v>
      </c>
      <c r="S868" s="199">
        <v>978.25885691663768</v>
      </c>
      <c r="T868" s="191">
        <v>5.0393593276582792E-2</v>
      </c>
      <c r="U868" s="198">
        <v>2.0000000000000001E-4</v>
      </c>
    </row>
    <row r="869" spans="1:21" x14ac:dyDescent="0.2">
      <c r="A869">
        <f t="shared" si="13"/>
        <v>865</v>
      </c>
      <c r="B869" s="119">
        <v>0.52825020847574422</v>
      </c>
      <c r="C869" s="97">
        <v>5235.1224863101979</v>
      </c>
      <c r="D869" s="96">
        <v>0.62080341178151599</v>
      </c>
      <c r="E869" s="98">
        <v>1.4202301009097723E-2</v>
      </c>
      <c r="F869" s="119">
        <v>0</v>
      </c>
      <c r="G869" s="179">
        <v>0</v>
      </c>
      <c r="H869" s="97">
        <v>6340521.8671695217</v>
      </c>
      <c r="I869" s="174">
        <v>250181014532.93283</v>
      </c>
      <c r="J869" s="186">
        <v>0.41769413412644074</v>
      </c>
      <c r="K869" s="189">
        <v>3771704882.7322464</v>
      </c>
      <c r="L869" s="185">
        <v>4117998235.0283875</v>
      </c>
      <c r="M869" s="185">
        <v>0</v>
      </c>
      <c r="N869" s="174">
        <v>258070717650.69345</v>
      </c>
      <c r="O869" s="119">
        <v>0.41768993324586484</v>
      </c>
      <c r="P869" s="119">
        <v>0.30527221537718591</v>
      </c>
      <c r="Q869" s="97">
        <v>13.033860264273752</v>
      </c>
      <c r="R869" s="184">
        <v>1200728235845.2266</v>
      </c>
      <c r="S869" s="199">
        <v>1247.151490781039</v>
      </c>
      <c r="T869" s="191">
        <v>5.2382608530219442E-2</v>
      </c>
      <c r="U869" s="198">
        <v>2.0000000000000001E-4</v>
      </c>
    </row>
    <row r="870" spans="1:21" x14ac:dyDescent="0.2">
      <c r="A870">
        <f t="shared" si="13"/>
        <v>866</v>
      </c>
      <c r="B870" s="119">
        <v>0.4940503974621252</v>
      </c>
      <c r="C870" s="97">
        <v>9540.5744908825764</v>
      </c>
      <c r="D870" s="96">
        <v>0.2</v>
      </c>
      <c r="E870" s="98">
        <v>0.37549196066938939</v>
      </c>
      <c r="F870" s="119">
        <v>0.27892773498026352</v>
      </c>
      <c r="G870" s="179">
        <v>1</v>
      </c>
      <c r="H870" s="97">
        <v>2120566.3803043584</v>
      </c>
      <c r="I870" s="174">
        <v>114607830083.88745</v>
      </c>
      <c r="J870" s="186">
        <v>0.4940503974621252</v>
      </c>
      <c r="K870" s="189">
        <v>1624762068.4921386</v>
      </c>
      <c r="L870" s="185">
        <v>0</v>
      </c>
      <c r="M870" s="185">
        <v>102438678248.0563</v>
      </c>
      <c r="N870" s="174">
        <v>218671270400.43588</v>
      </c>
      <c r="O870" s="119">
        <v>0.63370458473993097</v>
      </c>
      <c r="P870" s="119">
        <v>0.52572409812536813</v>
      </c>
      <c r="Q870" s="97">
        <v>16.674702653374535</v>
      </c>
      <c r="R870" s="184">
        <v>2133853413551.512</v>
      </c>
      <c r="S870" s="199">
        <v>2212.4192864496713</v>
      </c>
      <c r="T870" s="191">
        <v>4.2923459082874697E-2</v>
      </c>
      <c r="U870" s="198">
        <v>2.0000000000000001E-4</v>
      </c>
    </row>
    <row r="871" spans="1:21" x14ac:dyDescent="0.2">
      <c r="A871">
        <f t="shared" si="13"/>
        <v>867</v>
      </c>
      <c r="B871" s="119">
        <v>0.44136518703836208</v>
      </c>
      <c r="C871" s="97">
        <v>11286.411076839539</v>
      </c>
      <c r="D871" s="96">
        <v>1.1015569797499234</v>
      </c>
      <c r="E871" s="98">
        <v>0</v>
      </c>
      <c r="F871" s="119">
        <v>0</v>
      </c>
      <c r="G871" s="179">
        <v>0</v>
      </c>
      <c r="H871" s="97">
        <v>8690638.6568679977</v>
      </c>
      <c r="I871" s="174">
        <v>317715601850.08057</v>
      </c>
      <c r="J871" s="186">
        <v>0.44136518703836214</v>
      </c>
      <c r="K871" s="189">
        <v>8362144859.1112843</v>
      </c>
      <c r="L871" s="185">
        <v>0</v>
      </c>
      <c r="M871" s="185">
        <v>0</v>
      </c>
      <c r="N871" s="174">
        <v>326077746709.19183</v>
      </c>
      <c r="O871" s="119">
        <v>0.43004653782960439</v>
      </c>
      <c r="P871" s="119">
        <v>0.33466710800577382</v>
      </c>
      <c r="Q871" s="97">
        <v>12.945800712245539</v>
      </c>
      <c r="R871" s="184">
        <v>1522410974814.3804</v>
      </c>
      <c r="S871" s="199">
        <v>1580.1195354985073</v>
      </c>
      <c r="T871" s="191">
        <v>5.7372634255406098E-2</v>
      </c>
      <c r="U871" s="198">
        <v>2.0000000000000001E-4</v>
      </c>
    </row>
    <row r="872" spans="1:21" x14ac:dyDescent="0.2">
      <c r="A872">
        <f t="shared" si="13"/>
        <v>868</v>
      </c>
      <c r="B872" s="119">
        <v>0.56081963490956865</v>
      </c>
      <c r="C872" s="97">
        <v>12072.067762997809</v>
      </c>
      <c r="D872" s="96">
        <v>0.38415673875196205</v>
      </c>
      <c r="E872" s="98">
        <v>0.22422552174896271</v>
      </c>
      <c r="F872" s="119">
        <v>0</v>
      </c>
      <c r="G872" s="179">
        <v>0</v>
      </c>
      <c r="H872" s="97">
        <v>2760446.2822544714</v>
      </c>
      <c r="I872" s="174">
        <v>147638886835.62024</v>
      </c>
      <c r="J872" s="186">
        <v>0.55380858253387855</v>
      </c>
      <c r="K872" s="189">
        <v>6634854720.8588181</v>
      </c>
      <c r="L872" s="185">
        <v>15524228023.23332</v>
      </c>
      <c r="M872" s="185">
        <v>0</v>
      </c>
      <c r="N872" s="174">
        <v>169797969579.71237</v>
      </c>
      <c r="O872" s="119">
        <v>0.5546772160881851</v>
      </c>
      <c r="P872" s="119">
        <v>0.4147033501469331</v>
      </c>
      <c r="Q872" s="97">
        <v>13.54818614390736</v>
      </c>
      <c r="R872" s="184">
        <v>1083345559354.4379</v>
      </c>
      <c r="S872" s="199">
        <v>1125.0442549530294</v>
      </c>
      <c r="T872" s="191">
        <v>5.1968799902482481E-2</v>
      </c>
      <c r="U872" s="198">
        <v>2.0000000000000001E-4</v>
      </c>
    </row>
    <row r="873" spans="1:21" x14ac:dyDescent="0.2">
      <c r="A873">
        <f t="shared" si="13"/>
        <v>869</v>
      </c>
      <c r="B873" s="119">
        <v>0.48632824934731933</v>
      </c>
      <c r="C873" s="97">
        <v>14562.429024234138</v>
      </c>
      <c r="D873" s="96">
        <v>0.50628818987305935</v>
      </c>
      <c r="E873" s="98">
        <v>0.30609545217145329</v>
      </c>
      <c r="F873" s="119">
        <v>0.52895775366754405</v>
      </c>
      <c r="G873" s="179">
        <v>1</v>
      </c>
      <c r="H873" s="97">
        <v>3480772.8331825109</v>
      </c>
      <c r="I873" s="174">
        <v>132415464106.8918</v>
      </c>
      <c r="J873" s="186">
        <v>0.35284886643412194</v>
      </c>
      <c r="K873" s="189">
        <v>1920544664.4385476</v>
      </c>
      <c r="L873" s="185">
        <v>0</v>
      </c>
      <c r="M873" s="185">
        <v>206573516631.83942</v>
      </c>
      <c r="N873" s="174">
        <v>340909525403.16974</v>
      </c>
      <c r="O873" s="119">
        <v>0.62181148931887698</v>
      </c>
      <c r="P873" s="119">
        <v>0.46384097973505345</v>
      </c>
      <c r="Q873" s="97">
        <v>17.667038527480038</v>
      </c>
      <c r="R873" s="184">
        <v>3014003231236.2642</v>
      </c>
      <c r="S873" s="199">
        <v>3130.2261384789308</v>
      </c>
      <c r="T873" s="191">
        <v>4.1485120091812627E-2</v>
      </c>
      <c r="U873" s="198">
        <v>2.0000000000000001E-4</v>
      </c>
    </row>
    <row r="874" spans="1:21" x14ac:dyDescent="0.2">
      <c r="A874">
        <f t="shared" si="13"/>
        <v>870</v>
      </c>
      <c r="B874" s="119">
        <v>0.49135728759558689</v>
      </c>
      <c r="C874" s="97">
        <v>4277.086966408473</v>
      </c>
      <c r="D874" s="96">
        <v>0.95959864959900276</v>
      </c>
      <c r="E874" s="98">
        <v>8.4699966749252148E-2</v>
      </c>
      <c r="F874" s="119">
        <v>0</v>
      </c>
      <c r="G874" s="179">
        <v>0</v>
      </c>
      <c r="H874" s="97">
        <v>12141197.23679753</v>
      </c>
      <c r="I874" s="174">
        <v>432747492202.5882</v>
      </c>
      <c r="J874" s="186">
        <v>0.45614684971594532</v>
      </c>
      <c r="K874" s="189">
        <v>11913121369.885063</v>
      </c>
      <c r="L874" s="185">
        <v>30828909989.187057</v>
      </c>
      <c r="M874" s="185">
        <v>0</v>
      </c>
      <c r="N874" s="174">
        <v>475489523561.66034</v>
      </c>
      <c r="O874" s="119">
        <v>0.46701246248013223</v>
      </c>
      <c r="P874" s="119">
        <v>0.33396622842327855</v>
      </c>
      <c r="Q874" s="97">
        <v>13.683530914242331</v>
      </c>
      <c r="R874" s="184">
        <v>2434463715242.0928</v>
      </c>
      <c r="S874" s="199">
        <v>2528.7536547149248</v>
      </c>
      <c r="T874" s="191">
        <v>5.1893419205089233E-2</v>
      </c>
      <c r="U874" s="198">
        <v>2.0000000000000001E-4</v>
      </c>
    </row>
    <row r="875" spans="1:21" x14ac:dyDescent="0.2">
      <c r="A875">
        <f t="shared" si="13"/>
        <v>871</v>
      </c>
      <c r="B875" s="119">
        <v>0.31580938322536745</v>
      </c>
      <c r="C875" s="97">
        <v>4835.9836456755693</v>
      </c>
      <c r="D875" s="96">
        <v>1.4885434046217949</v>
      </c>
      <c r="E875" s="98">
        <v>0.22186624590008161</v>
      </c>
      <c r="F875" s="119">
        <v>0</v>
      </c>
      <c r="G875" s="179">
        <v>0</v>
      </c>
      <c r="H875" s="97">
        <v>21792668.65832312</v>
      </c>
      <c r="I875" s="174">
        <v>535491567978.6319</v>
      </c>
      <c r="J875" s="186">
        <v>0.1780718904630334</v>
      </c>
      <c r="K875" s="189">
        <v>23077594820.572811</v>
      </c>
      <c r="L875" s="185">
        <v>38525028962.230904</v>
      </c>
      <c r="M875" s="185">
        <v>0</v>
      </c>
      <c r="N875" s="174">
        <v>597094191761.43555</v>
      </c>
      <c r="O875" s="119">
        <v>0.21131677505442281</v>
      </c>
      <c r="P875" s="119">
        <v>9.5066422851700305E-2</v>
      </c>
      <c r="Q875" s="97">
        <v>14.515875690810526</v>
      </c>
      <c r="R875" s="184">
        <v>885811693935.19629</v>
      </c>
      <c r="S875" s="199">
        <v>919.37021965548286</v>
      </c>
      <c r="T875" s="191">
        <v>5.2023433767437725E-2</v>
      </c>
      <c r="U875" s="198">
        <v>2.0000000000000001E-4</v>
      </c>
    </row>
    <row r="876" spans="1:21" x14ac:dyDescent="0.2">
      <c r="A876">
        <f t="shared" si="13"/>
        <v>872</v>
      </c>
      <c r="B876" s="119">
        <v>0.56354114046405368</v>
      </c>
      <c r="C876" s="97">
        <v>11105.216490194176</v>
      </c>
      <c r="D876" s="96">
        <v>0.59592161969688917</v>
      </c>
      <c r="E876" s="98">
        <v>0.7</v>
      </c>
      <c r="F876" s="119">
        <v>0.45465816294401484</v>
      </c>
      <c r="G876" s="179">
        <v>1</v>
      </c>
      <c r="H876" s="97">
        <v>3992083.6680586636</v>
      </c>
      <c r="I876" s="174">
        <v>201561937079.77472</v>
      </c>
      <c r="J876" s="186">
        <v>0.53994819803119221</v>
      </c>
      <c r="K876" s="189">
        <v>2171860802.2579885</v>
      </c>
      <c r="L876" s="185">
        <v>0</v>
      </c>
      <c r="M876" s="185">
        <v>157040924746.99884</v>
      </c>
      <c r="N876" s="174">
        <v>360774722629.03156</v>
      </c>
      <c r="O876" s="119">
        <v>0.6498951556442345</v>
      </c>
      <c r="P876" s="119">
        <v>0.43513175772625984</v>
      </c>
      <c r="Q876" s="97">
        <v>15.971031085620169</v>
      </c>
      <c r="R876" s="184">
        <v>2730103690211.3384</v>
      </c>
      <c r="S876" s="199">
        <v>2835.9864126347088</v>
      </c>
      <c r="T876" s="191">
        <v>4.5690064995143068E-2</v>
      </c>
      <c r="U876" s="198">
        <v>2.0000000000000001E-4</v>
      </c>
    </row>
    <row r="877" spans="1:21" x14ac:dyDescent="0.2">
      <c r="A877">
        <f t="shared" si="13"/>
        <v>873</v>
      </c>
      <c r="B877" s="119">
        <v>0.52256691801645794</v>
      </c>
      <c r="C877" s="97">
        <v>12080.206767904847</v>
      </c>
      <c r="D877" s="96">
        <v>0.60296461139315172</v>
      </c>
      <c r="E877" s="98">
        <v>0.53615551569649667</v>
      </c>
      <c r="F877" s="119">
        <v>0</v>
      </c>
      <c r="G877" s="179">
        <v>0</v>
      </c>
      <c r="H877" s="97">
        <v>3679736.1496466389</v>
      </c>
      <c r="I877" s="174">
        <v>184599714547.30511</v>
      </c>
      <c r="J877" s="186">
        <v>0.50986823273773796</v>
      </c>
      <c r="K877" s="189">
        <v>25072577520.338768</v>
      </c>
      <c r="L877" s="185">
        <v>50517688235.934792</v>
      </c>
      <c r="M877" s="185">
        <v>0</v>
      </c>
      <c r="N877" s="174">
        <v>260189980303.57867</v>
      </c>
      <c r="O877" s="119">
        <v>0.51706710862540761</v>
      </c>
      <c r="P877" s="119">
        <v>0.39837408216590131</v>
      </c>
      <c r="Q877" s="97">
        <v>14.13580163591295</v>
      </c>
      <c r="R877" s="184">
        <v>1626076714689.9885</v>
      </c>
      <c r="S877" s="199">
        <v>1687.2444881645117</v>
      </c>
      <c r="T877" s="191">
        <v>5.0693688553191112E-2</v>
      </c>
      <c r="U877" s="198">
        <v>2.0000000000000001E-4</v>
      </c>
    </row>
    <row r="878" spans="1:21" x14ac:dyDescent="0.2">
      <c r="A878">
        <f t="shared" si="13"/>
        <v>874</v>
      </c>
      <c r="B878" s="119">
        <v>0.47085001595099396</v>
      </c>
      <c r="C878" s="97">
        <v>7587.4796297659668</v>
      </c>
      <c r="D878" s="96">
        <v>1.175374346707863</v>
      </c>
      <c r="E878" s="98">
        <v>0</v>
      </c>
      <c r="F878" s="119">
        <v>0</v>
      </c>
      <c r="G878" s="179">
        <v>0</v>
      </c>
      <c r="H878" s="97">
        <v>13057546.119888421</v>
      </c>
      <c r="I878" s="174">
        <v>394762257101.68506</v>
      </c>
      <c r="J878" s="186">
        <v>0.45018614895998166</v>
      </c>
      <c r="K878" s="189">
        <v>9219327306.0809803</v>
      </c>
      <c r="L878" s="185">
        <v>0</v>
      </c>
      <c r="M878" s="185">
        <v>0</v>
      </c>
      <c r="N878" s="174">
        <v>403981584407.76605</v>
      </c>
      <c r="O878" s="119">
        <v>0.43991238001575939</v>
      </c>
      <c r="P878" s="119">
        <v>0.34174463757418039</v>
      </c>
      <c r="Q878" s="97">
        <v>12.906465696618495</v>
      </c>
      <c r="R878" s="184">
        <v>1944701972867.9834</v>
      </c>
      <c r="S878" s="199">
        <v>2018.4410585524636</v>
      </c>
      <c r="T878" s="191">
        <v>5.6393650023557049E-2</v>
      </c>
      <c r="U878" s="198">
        <v>2.0000000000000001E-4</v>
      </c>
    </row>
    <row r="879" spans="1:21" x14ac:dyDescent="0.2">
      <c r="A879">
        <f t="shared" si="13"/>
        <v>875</v>
      </c>
      <c r="B879" s="119">
        <v>0.61999436942904296</v>
      </c>
      <c r="C879" s="97">
        <v>8249.2412111760059</v>
      </c>
      <c r="D879" s="96">
        <v>0.66434614754435517</v>
      </c>
      <c r="E879" s="98">
        <v>0</v>
      </c>
      <c r="F879" s="119">
        <v>0</v>
      </c>
      <c r="G879" s="179">
        <v>0</v>
      </c>
      <c r="H879" s="97">
        <v>5339149.7718672371</v>
      </c>
      <c r="I879" s="174">
        <v>212514331345.93365</v>
      </c>
      <c r="J879" s="186">
        <v>0.40417041410934385</v>
      </c>
      <c r="K879" s="189">
        <v>0</v>
      </c>
      <c r="L879" s="185">
        <v>0</v>
      </c>
      <c r="M879" s="185">
        <v>0</v>
      </c>
      <c r="N879" s="174">
        <v>212514331345.93365</v>
      </c>
      <c r="O879" s="119">
        <v>0.40417041410934385</v>
      </c>
      <c r="P879" s="119">
        <v>0.28952572855728786</v>
      </c>
      <c r="Q879" s="97">
        <v>13</v>
      </c>
      <c r="R879" s="184">
        <v>927104016244.27173</v>
      </c>
      <c r="S879" s="199">
        <v>962.29070029958825</v>
      </c>
      <c r="T879" s="191">
        <v>5.3682555072536747E-2</v>
      </c>
      <c r="U879" s="198">
        <v>2.0000000000000001E-4</v>
      </c>
    </row>
    <row r="880" spans="1:21" x14ac:dyDescent="0.2">
      <c r="A880">
        <f t="shared" si="13"/>
        <v>876</v>
      </c>
      <c r="B880" s="119">
        <v>0.46869513759793002</v>
      </c>
      <c r="C880" s="97">
        <v>7523.9190307132658</v>
      </c>
      <c r="D880" s="96">
        <v>0.23569866671779904</v>
      </c>
      <c r="E880" s="98">
        <v>0.29825704563680477</v>
      </c>
      <c r="F880" s="119">
        <v>0.43911093387333888</v>
      </c>
      <c r="G880" s="179">
        <v>1</v>
      </c>
      <c r="H880" s="97">
        <v>2317994.6213626401</v>
      </c>
      <c r="I880" s="174">
        <v>125313042973.97423</v>
      </c>
      <c r="J880" s="186">
        <v>0.46869513759793002</v>
      </c>
      <c r="K880" s="189">
        <v>986951275.08021867</v>
      </c>
      <c r="L880" s="185">
        <v>0</v>
      </c>
      <c r="M880" s="185">
        <v>184114357531.41434</v>
      </c>
      <c r="N880" s="174">
        <v>310414351780.46875</v>
      </c>
      <c r="O880" s="119">
        <v>0.66370996947440986</v>
      </c>
      <c r="P880" s="119">
        <v>0.45087220749830675</v>
      </c>
      <c r="Q880" s="97">
        <v>17.212769794354617</v>
      </c>
      <c r="R880" s="184">
        <v>2661704722168.4814</v>
      </c>
      <c r="S880" s="199">
        <v>2764.0128590692038</v>
      </c>
      <c r="T880" s="191">
        <v>4.2065448098887147E-2</v>
      </c>
      <c r="U880" s="198">
        <v>2.0000000000000001E-4</v>
      </c>
    </row>
    <row r="881" spans="1:21" x14ac:dyDescent="0.2">
      <c r="A881">
        <f t="shared" si="13"/>
        <v>877</v>
      </c>
      <c r="B881" s="119">
        <v>0.52218101509863435</v>
      </c>
      <c r="C881" s="97">
        <v>12089.09825333046</v>
      </c>
      <c r="D881" s="96">
        <v>0.75434093118617362</v>
      </c>
      <c r="E881" s="98">
        <v>0</v>
      </c>
      <c r="F881" s="119">
        <v>0.4147207789106323</v>
      </c>
      <c r="G881" s="179">
        <v>1</v>
      </c>
      <c r="H881" s="97">
        <v>4836322.7618654342</v>
      </c>
      <c r="I881" s="174">
        <v>214409393906.56573</v>
      </c>
      <c r="J881" s="186">
        <v>0.43271326298740009</v>
      </c>
      <c r="K881" s="189">
        <v>0</v>
      </c>
      <c r="L881" s="185">
        <v>0</v>
      </c>
      <c r="M881" s="185">
        <v>185579639643.87592</v>
      </c>
      <c r="N881" s="174">
        <v>399989033550.44165</v>
      </c>
      <c r="O881" s="119">
        <v>0.60312028563937914</v>
      </c>
      <c r="P881" s="119">
        <v>0.37885476689460296</v>
      </c>
      <c r="Q881" s="97">
        <v>16.207444230726164</v>
      </c>
      <c r="R881" s="184">
        <v>2666053189297.0928</v>
      </c>
      <c r="S881" s="199">
        <v>2766.1906164789334</v>
      </c>
      <c r="T881" s="191">
        <v>4.5424263927202259E-2</v>
      </c>
      <c r="U881" s="198">
        <v>2.0000000000000001E-4</v>
      </c>
    </row>
    <row r="882" spans="1:21" x14ac:dyDescent="0.2">
      <c r="A882">
        <f t="shared" si="13"/>
        <v>878</v>
      </c>
      <c r="B882" s="119">
        <v>0.25529585927556842</v>
      </c>
      <c r="C882" s="97">
        <v>15099.22779169006</v>
      </c>
      <c r="D882" s="96">
        <v>1.0271292331299429</v>
      </c>
      <c r="E882" s="98">
        <v>0.36983709972633705</v>
      </c>
      <c r="F882" s="119">
        <v>0</v>
      </c>
      <c r="G882" s="179">
        <v>0</v>
      </c>
      <c r="H882" s="97">
        <v>9554745.7868563645</v>
      </c>
      <c r="I882" s="174">
        <v>374268899485.24127</v>
      </c>
      <c r="J882" s="186">
        <v>0.25529585927556842</v>
      </c>
      <c r="K882" s="189">
        <v>39661906079.401237</v>
      </c>
      <c r="L882" s="185">
        <v>59118504319.097069</v>
      </c>
      <c r="M882" s="185">
        <v>0</v>
      </c>
      <c r="N882" s="174">
        <v>473049309883.73956</v>
      </c>
      <c r="O882" s="119">
        <v>0.30196451144721081</v>
      </c>
      <c r="P882" s="119">
        <v>0.20274319780540015</v>
      </c>
      <c r="Q882" s="97">
        <v>14.16680269020174</v>
      </c>
      <c r="R882" s="184">
        <v>1379911913102.9277</v>
      </c>
      <c r="S882" s="199">
        <v>1432.6333122536346</v>
      </c>
      <c r="T882" s="191">
        <v>5.1941713564436769E-2</v>
      </c>
      <c r="U882" s="198">
        <v>2.0000000000000001E-4</v>
      </c>
    </row>
    <row r="883" spans="1:21" x14ac:dyDescent="0.2">
      <c r="A883">
        <f t="shared" si="13"/>
        <v>879</v>
      </c>
      <c r="B883" s="119">
        <v>0.53736835266007543</v>
      </c>
      <c r="C883" s="97">
        <v>12694.800204387375</v>
      </c>
      <c r="D883" s="96">
        <v>0.97578447957691961</v>
      </c>
      <c r="E883" s="98">
        <v>0.55275801308575911</v>
      </c>
      <c r="F883" s="119">
        <v>0</v>
      </c>
      <c r="G883" s="179">
        <v>0</v>
      </c>
      <c r="H883" s="97">
        <v>6784231.42407995</v>
      </c>
      <c r="I883" s="174">
        <v>268439666322.35883</v>
      </c>
      <c r="J883" s="186">
        <v>0.47109448116297781</v>
      </c>
      <c r="K883" s="189">
        <v>34194336066.189495</v>
      </c>
      <c r="L883" s="185">
        <v>84972402079.837418</v>
      </c>
      <c r="M883" s="185">
        <v>0</v>
      </c>
      <c r="N883" s="174">
        <v>387606404468.38574</v>
      </c>
      <c r="O883" s="119">
        <v>0.50163868489284313</v>
      </c>
      <c r="P883" s="119">
        <v>0.41172475679695436</v>
      </c>
      <c r="Q883" s="97">
        <v>14.580944802972581</v>
      </c>
      <c r="R883" s="184">
        <v>2528806345929.0752</v>
      </c>
      <c r="S883" s="199">
        <v>2626.9627590759337</v>
      </c>
      <c r="T883" s="191">
        <v>4.9986096643649829E-2</v>
      </c>
      <c r="U883" s="198">
        <v>2.0000000000000001E-4</v>
      </c>
    </row>
    <row r="884" spans="1:21" x14ac:dyDescent="0.2">
      <c r="A884">
        <f t="shared" si="13"/>
        <v>880</v>
      </c>
      <c r="B884" s="119">
        <v>0.6052247048957683</v>
      </c>
      <c r="C884" s="97">
        <v>7232.0503248249233</v>
      </c>
      <c r="D884" s="96">
        <v>1.1665017441761356</v>
      </c>
      <c r="E884" s="98">
        <v>0.7</v>
      </c>
      <c r="F884" s="119">
        <v>0</v>
      </c>
      <c r="G884" s="179">
        <v>0</v>
      </c>
      <c r="H884" s="97">
        <v>13619637.712772839</v>
      </c>
      <c r="I884" s="174">
        <v>456625580320.89899</v>
      </c>
      <c r="J884" s="186">
        <v>0.40479174234033455</v>
      </c>
      <c r="K884" s="189">
        <v>37940238380.25248</v>
      </c>
      <c r="L884" s="185">
        <v>80462730977.113007</v>
      </c>
      <c r="M884" s="185">
        <v>0</v>
      </c>
      <c r="N884" s="174">
        <v>575028549678.2644</v>
      </c>
      <c r="O884" s="119">
        <v>0.43338448008605607</v>
      </c>
      <c r="P884" s="119">
        <v>0.32925956216050178</v>
      </c>
      <c r="Q884" s="97">
        <v>13.827807087126239</v>
      </c>
      <c r="R884" s="184">
        <v>2851032634204.957</v>
      </c>
      <c r="S884" s="199">
        <v>2958.291260447148</v>
      </c>
      <c r="T884" s="191">
        <v>5.2300267404564608E-2</v>
      </c>
      <c r="U884" s="198">
        <v>2.0000000000000001E-4</v>
      </c>
    </row>
    <row r="885" spans="1:21" x14ac:dyDescent="0.2">
      <c r="A885">
        <f t="shared" si="13"/>
        <v>881</v>
      </c>
      <c r="B885" s="119">
        <v>0.50238118194459602</v>
      </c>
      <c r="C885" s="97">
        <v>4197.5103875103932</v>
      </c>
      <c r="D885" s="96">
        <v>0.64745254135695762</v>
      </c>
      <c r="E885" s="98">
        <v>0.7</v>
      </c>
      <c r="F885" s="119">
        <v>0</v>
      </c>
      <c r="G885" s="179">
        <v>0</v>
      </c>
      <c r="H885" s="97">
        <v>12386538.606553586</v>
      </c>
      <c r="I885" s="174">
        <v>426390663509.30988</v>
      </c>
      <c r="J885" s="186">
        <v>0.45841437474054103</v>
      </c>
      <c r="K885" s="189">
        <v>58199096199.807861</v>
      </c>
      <c r="L885" s="185">
        <v>126279145621.07866</v>
      </c>
      <c r="M885" s="185">
        <v>0</v>
      </c>
      <c r="N885" s="174">
        <v>610868905330.19641</v>
      </c>
      <c r="O885" s="119">
        <v>0.48535278734547121</v>
      </c>
      <c r="P885" s="119">
        <v>0.36767939841052788</v>
      </c>
      <c r="Q885" s="97">
        <v>14.068691678513947</v>
      </c>
      <c r="R885" s="184">
        <v>3536732265928.125</v>
      </c>
      <c r="S885" s="199">
        <v>3667.812305372795</v>
      </c>
      <c r="T885" s="191">
        <v>5.0374151322912085E-2</v>
      </c>
      <c r="U885" s="198">
        <v>2.0000000000000001E-4</v>
      </c>
    </row>
    <row r="886" spans="1:21" x14ac:dyDescent="0.2">
      <c r="A886">
        <f t="shared" si="13"/>
        <v>882</v>
      </c>
      <c r="B886" s="119">
        <v>0.42543445458668128</v>
      </c>
      <c r="C886" s="97">
        <v>11302.283397668332</v>
      </c>
      <c r="D886" s="96">
        <v>0.86020209525531421</v>
      </c>
      <c r="E886" s="98">
        <v>0.54096208843716864</v>
      </c>
      <c r="F886" s="119">
        <v>0.56802222309345662</v>
      </c>
      <c r="G886" s="179">
        <v>1</v>
      </c>
      <c r="H886" s="97">
        <v>6053840.0479575871</v>
      </c>
      <c r="I886" s="174">
        <v>241443823263.69565</v>
      </c>
      <c r="J886" s="186">
        <v>0.42543445458668128</v>
      </c>
      <c r="K886" s="189">
        <v>4888514108.3283606</v>
      </c>
      <c r="L886" s="185">
        <v>0</v>
      </c>
      <c r="M886" s="185">
        <v>244060616746.44678</v>
      </c>
      <c r="N886" s="174">
        <v>490392954118.47083</v>
      </c>
      <c r="O886" s="119">
        <v>0.60760867822070497</v>
      </c>
      <c r="P886" s="119">
        <v>0.31637221391912235</v>
      </c>
      <c r="Q886" s="97">
        <v>16.288486243569679</v>
      </c>
      <c r="R886" s="184">
        <v>2729380356685.416</v>
      </c>
      <c r="S886" s="199">
        <v>2830.7091902185757</v>
      </c>
      <c r="T886" s="191">
        <v>4.5393248287696204E-2</v>
      </c>
      <c r="U886" s="198">
        <v>2.0000000000000001E-4</v>
      </c>
    </row>
    <row r="887" spans="1:21" x14ac:dyDescent="0.2">
      <c r="A887">
        <f t="shared" si="13"/>
        <v>883</v>
      </c>
      <c r="B887" s="119">
        <v>0.47983584802751744</v>
      </c>
      <c r="C887" s="97">
        <v>4000</v>
      </c>
      <c r="D887" s="96">
        <v>0.55065149296049598</v>
      </c>
      <c r="E887" s="98">
        <v>0.29904163310787085</v>
      </c>
      <c r="F887" s="119">
        <v>0</v>
      </c>
      <c r="G887" s="179">
        <v>0</v>
      </c>
      <c r="H887" s="97">
        <v>10566078.345242059</v>
      </c>
      <c r="I887" s="174">
        <v>308827368549.59717</v>
      </c>
      <c r="J887" s="186">
        <v>0.36575680778913877</v>
      </c>
      <c r="K887" s="189">
        <v>19345952790.689621</v>
      </c>
      <c r="L887" s="185">
        <v>46094934032.080582</v>
      </c>
      <c r="M887" s="185">
        <v>0</v>
      </c>
      <c r="N887" s="174">
        <v>374268255372.36737</v>
      </c>
      <c r="O887" s="119">
        <v>0.40033226850942605</v>
      </c>
      <c r="P887" s="119">
        <v>0.24423193385271169</v>
      </c>
      <c r="Q887" s="97">
        <v>14.009528548679592</v>
      </c>
      <c r="R887" s="184">
        <v>1454225425641.3208</v>
      </c>
      <c r="S887" s="199">
        <v>1509.1191682976496</v>
      </c>
      <c r="T887" s="191">
        <v>4.9228728345218631E-2</v>
      </c>
      <c r="U887" s="198">
        <v>2.0000000000000001E-4</v>
      </c>
    </row>
    <row r="888" spans="1:21" x14ac:dyDescent="0.2">
      <c r="A888">
        <f t="shared" si="13"/>
        <v>884</v>
      </c>
      <c r="B888" s="119">
        <v>0.54384737119948279</v>
      </c>
      <c r="C888" s="97">
        <v>5082.8954062652756</v>
      </c>
      <c r="D888" s="96">
        <v>0.7326392914464912</v>
      </c>
      <c r="E888" s="98">
        <v>0.2944896294352895</v>
      </c>
      <c r="F888" s="119">
        <v>0.42670475794063056</v>
      </c>
      <c r="G888" s="179">
        <v>1</v>
      </c>
      <c r="H888" s="97">
        <v>8244711.8790080408</v>
      </c>
      <c r="I888" s="174">
        <v>355637419032.29498</v>
      </c>
      <c r="J888" s="186">
        <v>0.50631333856967919</v>
      </c>
      <c r="K888" s="189">
        <v>3617098547.3675513</v>
      </c>
      <c r="L888" s="185">
        <v>0</v>
      </c>
      <c r="M888" s="185">
        <v>294274585245.44336</v>
      </c>
      <c r="N888" s="174">
        <v>653529102825.10583</v>
      </c>
      <c r="O888" s="119">
        <v>0.6357538407254214</v>
      </c>
      <c r="P888" s="119">
        <v>0.49815470667438155</v>
      </c>
      <c r="Q888" s="97">
        <v>16.578608309078348</v>
      </c>
      <c r="R888" s="184">
        <v>5879007534685.9463</v>
      </c>
      <c r="S888" s="199">
        <v>6101.6372198417712</v>
      </c>
      <c r="T888" s="191">
        <v>4.4182267440646059E-2</v>
      </c>
      <c r="U888" s="198">
        <v>2.0000000000000001E-4</v>
      </c>
    </row>
    <row r="889" spans="1:21" x14ac:dyDescent="0.2">
      <c r="A889">
        <f t="shared" si="13"/>
        <v>885</v>
      </c>
      <c r="B889" s="119">
        <v>0.59499325692600724</v>
      </c>
      <c r="C889" s="97">
        <v>10687.939085016691</v>
      </c>
      <c r="D889" s="96">
        <v>0.85691454973841075</v>
      </c>
      <c r="E889" s="98">
        <v>0</v>
      </c>
      <c r="F889" s="119">
        <v>0.26474230043929681</v>
      </c>
      <c r="G889" s="179">
        <v>1</v>
      </c>
      <c r="H889" s="97">
        <v>9208698.7456192598</v>
      </c>
      <c r="I889" s="174">
        <v>295295433301.43988</v>
      </c>
      <c r="J889" s="186">
        <v>0.39610183480300432</v>
      </c>
      <c r="K889" s="189">
        <v>7626335065.9961138</v>
      </c>
      <c r="L889" s="185">
        <v>0</v>
      </c>
      <c r="M889" s="185">
        <v>269095585396.07675</v>
      </c>
      <c r="N889" s="174">
        <v>572017353763.5127</v>
      </c>
      <c r="O889" s="119">
        <v>0.58082771277926704</v>
      </c>
      <c r="P889" s="119">
        <v>0.4538599421685669</v>
      </c>
      <c r="Q889" s="97">
        <v>16.953348274425149</v>
      </c>
      <c r="R889" s="184">
        <v>4697267978154.2119</v>
      </c>
      <c r="S889" s="199">
        <v>4875.1487034183338</v>
      </c>
      <c r="T889" s="191">
        <v>4.3848201808806567E-2</v>
      </c>
      <c r="U889" s="198">
        <v>2.0000000000000001E-4</v>
      </c>
    </row>
    <row r="890" spans="1:21" x14ac:dyDescent="0.2">
      <c r="A890">
        <f t="shared" si="13"/>
        <v>886</v>
      </c>
      <c r="B890" s="119">
        <v>0.50981160131500458</v>
      </c>
      <c r="C890" s="97">
        <v>8571.1039048590155</v>
      </c>
      <c r="D890" s="96">
        <v>0.7825597986557582</v>
      </c>
      <c r="E890" s="98">
        <v>0</v>
      </c>
      <c r="F890" s="119">
        <v>0</v>
      </c>
      <c r="G890" s="179">
        <v>0</v>
      </c>
      <c r="H890" s="97">
        <v>6625995.7939108387</v>
      </c>
      <c r="I890" s="174">
        <v>261820363919.91568</v>
      </c>
      <c r="J890" s="186">
        <v>0.48573518376612856</v>
      </c>
      <c r="K890" s="189">
        <v>6755023144.2262239</v>
      </c>
      <c r="L890" s="185">
        <v>0</v>
      </c>
      <c r="M890" s="185">
        <v>0</v>
      </c>
      <c r="N890" s="174">
        <v>268575387064.14191</v>
      </c>
      <c r="O890" s="119">
        <v>0.47351830699207942</v>
      </c>
      <c r="P890" s="119">
        <v>0.35775670913081203</v>
      </c>
      <c r="Q890" s="97">
        <v>12.924414721738328</v>
      </c>
      <c r="R890" s="184">
        <v>1399952450931.1106</v>
      </c>
      <c r="S890" s="199">
        <v>1454.4275462635451</v>
      </c>
      <c r="T890" s="191">
        <v>5.4417552531114737E-2</v>
      </c>
      <c r="U890" s="198">
        <v>2.0000000000000001E-4</v>
      </c>
    </row>
    <row r="891" spans="1:21" x14ac:dyDescent="0.2">
      <c r="A891">
        <f t="shared" si="13"/>
        <v>887</v>
      </c>
      <c r="B891" s="119">
        <v>0.69553110983794486</v>
      </c>
      <c r="C891" s="97">
        <v>8751.2824685014948</v>
      </c>
      <c r="D891" s="96">
        <v>0.81078780302266884</v>
      </c>
      <c r="E891" s="98">
        <v>0.7</v>
      </c>
      <c r="F891" s="119">
        <v>0.39420935302115623</v>
      </c>
      <c r="G891" s="179">
        <v>1</v>
      </c>
      <c r="H891" s="97">
        <v>9206064.5711606275</v>
      </c>
      <c r="I891" s="174">
        <v>321475787481.86432</v>
      </c>
      <c r="J891" s="186">
        <v>0.45729501618292756</v>
      </c>
      <c r="K891" s="189">
        <v>11377550293.23415</v>
      </c>
      <c r="L891" s="185">
        <v>5078486804.5157652</v>
      </c>
      <c r="M891" s="185">
        <v>265419575950.1225</v>
      </c>
      <c r="N891" s="174">
        <v>603351400529.73669</v>
      </c>
      <c r="O891" s="119">
        <v>0.60231521021345225</v>
      </c>
      <c r="P891" s="119">
        <v>0.47897585681240906</v>
      </c>
      <c r="Q891" s="97">
        <v>16.58581252764121</v>
      </c>
      <c r="R891" s="184">
        <v>5176409630471.5264</v>
      </c>
      <c r="S891" s="199">
        <v>5372.5357595812693</v>
      </c>
      <c r="T891" s="191">
        <v>4.4532902250836864E-2</v>
      </c>
      <c r="U891" s="198">
        <v>2.0000000000000001E-4</v>
      </c>
    </row>
    <row r="892" spans="1:21" x14ac:dyDescent="0.2">
      <c r="A892">
        <f t="shared" si="13"/>
        <v>888</v>
      </c>
      <c r="B892" s="119">
        <v>0.4542833610848086</v>
      </c>
      <c r="C892" s="97">
        <v>11100.136348921791</v>
      </c>
      <c r="D892" s="96">
        <v>0.41314975532527193</v>
      </c>
      <c r="E892" s="98">
        <v>0.38151584562212509</v>
      </c>
      <c r="F892" s="119">
        <v>0</v>
      </c>
      <c r="G892" s="179">
        <v>0</v>
      </c>
      <c r="H892" s="97">
        <v>3145371.0041500586</v>
      </c>
      <c r="I892" s="174">
        <v>123361303177.76144</v>
      </c>
      <c r="J892" s="186">
        <v>0.36715179463440129</v>
      </c>
      <c r="K892" s="189">
        <v>14307671750.183353</v>
      </c>
      <c r="L892" s="185">
        <v>37999959701.468803</v>
      </c>
      <c r="M892" s="185">
        <v>0</v>
      </c>
      <c r="N892" s="174">
        <v>175668934629.4136</v>
      </c>
      <c r="O892" s="119">
        <v>0.43088034757543797</v>
      </c>
      <c r="P892" s="119">
        <v>0.29084372765687583</v>
      </c>
      <c r="Q892" s="97">
        <v>14.313859472169996</v>
      </c>
      <c r="R892" s="184">
        <v>838519689358.56885</v>
      </c>
      <c r="S892" s="199">
        <v>870.88372884403702</v>
      </c>
      <c r="T892" s="191">
        <v>4.8602041470803325E-2</v>
      </c>
      <c r="U892" s="198">
        <v>2.0000000000000001E-4</v>
      </c>
    </row>
    <row r="893" spans="1:21" x14ac:dyDescent="0.2">
      <c r="A893">
        <f t="shared" si="13"/>
        <v>889</v>
      </c>
      <c r="B893" s="119">
        <v>0.73735183952907546</v>
      </c>
      <c r="C893" s="97">
        <v>4000</v>
      </c>
      <c r="D893" s="96">
        <v>1.3219797649995568</v>
      </c>
      <c r="E893" s="98">
        <v>0</v>
      </c>
      <c r="F893" s="119">
        <v>0</v>
      </c>
      <c r="G893" s="179">
        <v>0</v>
      </c>
      <c r="H893" s="97">
        <v>19842598.048460867</v>
      </c>
      <c r="I893" s="174">
        <v>436606084688.91071</v>
      </c>
      <c r="J893" s="186">
        <v>0.2358504563096393</v>
      </c>
      <c r="K893" s="189">
        <v>10144063961.529665</v>
      </c>
      <c r="L893" s="185">
        <v>0</v>
      </c>
      <c r="M893" s="185">
        <v>0</v>
      </c>
      <c r="N893" s="174">
        <v>446750148650.44037</v>
      </c>
      <c r="O893" s="119">
        <v>0.23049515397479231</v>
      </c>
      <c r="P893" s="119">
        <v>0.11957697116810677</v>
      </c>
      <c r="Q893" s="97">
        <v>12.82353756099638</v>
      </c>
      <c r="R893" s="184">
        <v>778600389514.85425</v>
      </c>
      <c r="S893" s="199">
        <v>808.76170443427202</v>
      </c>
      <c r="T893" s="191">
        <v>5.4579588018076698E-2</v>
      </c>
      <c r="U893" s="198">
        <v>2.0000000000000001E-4</v>
      </c>
    </row>
    <row r="894" spans="1:21" x14ac:dyDescent="0.2">
      <c r="A894">
        <f t="shared" si="13"/>
        <v>890</v>
      </c>
      <c r="B894" s="119">
        <v>0.49081238141488159</v>
      </c>
      <c r="C894" s="97">
        <v>5342.4926383127158</v>
      </c>
      <c r="D894" s="96">
        <v>0.99079662236057375</v>
      </c>
      <c r="E894" s="98">
        <v>6.5271184622253647E-2</v>
      </c>
      <c r="F894" s="119">
        <v>0</v>
      </c>
      <c r="G894" s="179">
        <v>0</v>
      </c>
      <c r="H894" s="97">
        <v>13000194.024079219</v>
      </c>
      <c r="I894" s="174">
        <v>460945538780.64709</v>
      </c>
      <c r="J894" s="186">
        <v>0.49081238141488159</v>
      </c>
      <c r="K894" s="189">
        <v>20262403678.279358</v>
      </c>
      <c r="L894" s="185">
        <v>24449012570.767872</v>
      </c>
      <c r="M894" s="185">
        <v>0</v>
      </c>
      <c r="N894" s="174">
        <v>505656955029.69434</v>
      </c>
      <c r="O894" s="119">
        <v>0.48609434756746317</v>
      </c>
      <c r="P894" s="119">
        <v>0.36750748835459596</v>
      </c>
      <c r="Q894" s="97">
        <v>13.391991683962434</v>
      </c>
      <c r="R894" s="184">
        <v>2765943840344.4077</v>
      </c>
      <c r="S894" s="199">
        <v>2873.1380286976482</v>
      </c>
      <c r="T894" s="191">
        <v>5.3407239064611617E-2</v>
      </c>
      <c r="U894" s="198">
        <v>2.0000000000000001E-4</v>
      </c>
    </row>
    <row r="895" spans="1:21" x14ac:dyDescent="0.2">
      <c r="A895">
        <f t="shared" si="13"/>
        <v>891</v>
      </c>
      <c r="B895" s="119">
        <v>0.40031603554457879</v>
      </c>
      <c r="C895" s="97">
        <v>4000</v>
      </c>
      <c r="D895" s="96">
        <v>0.67086069782518787</v>
      </c>
      <c r="E895" s="98">
        <v>0.62561268344690846</v>
      </c>
      <c r="F895" s="119">
        <v>0</v>
      </c>
      <c r="G895" s="179">
        <v>0</v>
      </c>
      <c r="H895" s="97">
        <v>17427655.770788223</v>
      </c>
      <c r="I895" s="174">
        <v>602222788283.29395</v>
      </c>
      <c r="J895" s="186">
        <v>0.40031603554457873</v>
      </c>
      <c r="K895" s="189">
        <v>100393206495.32031</v>
      </c>
      <c r="L895" s="185">
        <v>93500322530.115707</v>
      </c>
      <c r="M895" s="185">
        <v>0</v>
      </c>
      <c r="N895" s="174">
        <v>796116317308.72998</v>
      </c>
      <c r="O895" s="119">
        <v>0.39677581061533052</v>
      </c>
      <c r="P895" s="119">
        <v>0.32710269184506846</v>
      </c>
      <c r="Q895" s="97">
        <v>13.518416860935629</v>
      </c>
      <c r="R895" s="184">
        <v>3943787550361.2051</v>
      </c>
      <c r="S895" s="199">
        <v>4093.5098124969086</v>
      </c>
      <c r="T895" s="191">
        <v>5.2716045050363432E-2</v>
      </c>
      <c r="U895" s="198">
        <v>2.0000000000000001E-4</v>
      </c>
    </row>
    <row r="896" spans="1:21" x14ac:dyDescent="0.2">
      <c r="A896">
        <f t="shared" si="13"/>
        <v>892</v>
      </c>
      <c r="B896" s="119">
        <v>0.35265834641747873</v>
      </c>
      <c r="C896" s="97">
        <v>5569.0250814023912</v>
      </c>
      <c r="D896" s="96">
        <v>1.1578807282517511</v>
      </c>
      <c r="E896" s="98">
        <v>0.25346139235061826</v>
      </c>
      <c r="F896" s="119">
        <v>0.45813884327473231</v>
      </c>
      <c r="G896" s="179">
        <v>1</v>
      </c>
      <c r="H896" s="97">
        <v>13021928.331737053</v>
      </c>
      <c r="I896" s="174">
        <v>338058377756.86511</v>
      </c>
      <c r="J896" s="186">
        <v>0.20902940751994115</v>
      </c>
      <c r="K896" s="189">
        <v>8690719615.7906799</v>
      </c>
      <c r="L896" s="185">
        <v>0</v>
      </c>
      <c r="M896" s="185">
        <v>252561664331.68893</v>
      </c>
      <c r="N896" s="174">
        <v>599310761704.34473</v>
      </c>
      <c r="O896" s="119">
        <v>0.45504518073305955</v>
      </c>
      <c r="P896" s="119">
        <v>0.26565693573584304</v>
      </c>
      <c r="Q896" s="97">
        <v>17.75068655794114</v>
      </c>
      <c r="R896" s="184">
        <v>3030004505232.519</v>
      </c>
      <c r="S896" s="199">
        <v>3141.7698950810745</v>
      </c>
      <c r="T896" s="191">
        <v>4.2291839712568571E-2</v>
      </c>
      <c r="U896" s="198">
        <v>2.0000000000000001E-4</v>
      </c>
    </row>
    <row r="897" spans="1:21" x14ac:dyDescent="0.2">
      <c r="A897">
        <f t="shared" si="13"/>
        <v>893</v>
      </c>
      <c r="B897" s="119">
        <v>0.40573918110458779</v>
      </c>
      <c r="C897" s="97">
        <v>4749.3233917133448</v>
      </c>
      <c r="D897" s="96">
        <v>1.1105633161156518</v>
      </c>
      <c r="E897" s="98">
        <v>0.49571865511939361</v>
      </c>
      <c r="F897" s="119">
        <v>0</v>
      </c>
      <c r="G897" s="179">
        <v>0</v>
      </c>
      <c r="H897" s="97">
        <v>16966240.576549336</v>
      </c>
      <c r="I897" s="174">
        <v>579837802867.82568</v>
      </c>
      <c r="J897" s="186">
        <v>0.40573918110458784</v>
      </c>
      <c r="K897" s="189">
        <v>69986332394.946182</v>
      </c>
      <c r="L897" s="185">
        <v>120897207441.4196</v>
      </c>
      <c r="M897" s="185">
        <v>0</v>
      </c>
      <c r="N897" s="174">
        <v>770721342704.19141</v>
      </c>
      <c r="O897" s="119">
        <v>0.43074022070986989</v>
      </c>
      <c r="P897" s="119">
        <v>0.30256569626036106</v>
      </c>
      <c r="Q897" s="97">
        <v>14.310481419707029</v>
      </c>
      <c r="R897" s="184">
        <v>3649480681173.6284</v>
      </c>
      <c r="S897" s="199">
        <v>3786.6999039769594</v>
      </c>
      <c r="T897" s="191">
        <v>5.1129202735304226E-2</v>
      </c>
      <c r="U897" s="198">
        <v>2.0000000000000001E-4</v>
      </c>
    </row>
    <row r="898" spans="1:21" x14ac:dyDescent="0.2">
      <c r="A898">
        <f t="shared" si="13"/>
        <v>894</v>
      </c>
      <c r="B898" s="119">
        <v>0.59175754415345105</v>
      </c>
      <c r="C898" s="97">
        <v>7247.5046574320731</v>
      </c>
      <c r="D898" s="96">
        <v>0.77931217858431912</v>
      </c>
      <c r="E898" s="98">
        <v>2.2431084942304058E-2</v>
      </c>
      <c r="F898" s="119">
        <v>0.59286078578973123</v>
      </c>
      <c r="G898" s="179">
        <v>1</v>
      </c>
      <c r="H898" s="97">
        <v>10315772.786979029</v>
      </c>
      <c r="I898" s="174">
        <v>421127573234.83551</v>
      </c>
      <c r="J898" s="186">
        <v>0.51031776862259526</v>
      </c>
      <c r="K898" s="189">
        <v>7299161443.8031387</v>
      </c>
      <c r="L898" s="185">
        <v>0</v>
      </c>
      <c r="M898" s="185">
        <v>364071092754.43951</v>
      </c>
      <c r="N898" s="174">
        <v>792497827433.07812</v>
      </c>
      <c r="O898" s="119">
        <v>0.63869671330416899</v>
      </c>
      <c r="P898" s="119">
        <v>0.38589093700211213</v>
      </c>
      <c r="Q898" s="97">
        <v>15.98546915602631</v>
      </c>
      <c r="R898" s="184">
        <v>5316467927861.6846</v>
      </c>
      <c r="S898" s="199">
        <v>5516.8010465032403</v>
      </c>
      <c r="T898" s="191">
        <v>4.5731468326727649E-2</v>
      </c>
      <c r="U898" s="198">
        <v>2.0000000000000001E-4</v>
      </c>
    </row>
    <row r="899" spans="1:21" x14ac:dyDescent="0.2">
      <c r="A899">
        <f t="shared" si="13"/>
        <v>895</v>
      </c>
      <c r="B899" s="119">
        <v>0.37967859168643747</v>
      </c>
      <c r="C899" s="97">
        <v>9014.4443873188357</v>
      </c>
      <c r="D899" s="96">
        <v>0.20369883545704326</v>
      </c>
      <c r="E899" s="98">
        <v>0.22260331668114391</v>
      </c>
      <c r="F899" s="119">
        <v>0</v>
      </c>
      <c r="G899" s="179">
        <v>0</v>
      </c>
      <c r="H899" s="97">
        <v>1826350.4423117512</v>
      </c>
      <c r="I899" s="174">
        <v>98300156794.164474</v>
      </c>
      <c r="J899" s="186">
        <v>0.37967859168643736</v>
      </c>
      <c r="K899" s="189">
        <v>9048412997.4845619</v>
      </c>
      <c r="L899" s="185">
        <v>17404526311.318398</v>
      </c>
      <c r="M899" s="185">
        <v>0</v>
      </c>
      <c r="N899" s="174">
        <v>124753096102.96744</v>
      </c>
      <c r="O899" s="119">
        <v>0.41078007475599715</v>
      </c>
      <c r="P899" s="119">
        <v>0.30864109328918243</v>
      </c>
      <c r="Q899" s="97">
        <v>14.172046343680808</v>
      </c>
      <c r="R899" s="184">
        <v>647226537311.86914</v>
      </c>
      <c r="S899" s="199">
        <v>672.15770722864522</v>
      </c>
      <c r="T899" s="191">
        <v>4.6913712045636574E-2</v>
      </c>
      <c r="U899" s="198">
        <v>2.0000000000000001E-4</v>
      </c>
    </row>
    <row r="900" spans="1:21" x14ac:dyDescent="0.2">
      <c r="A900">
        <f t="shared" si="13"/>
        <v>896</v>
      </c>
      <c r="B900" s="119">
        <v>0.56503305147344718</v>
      </c>
      <c r="C900" s="97">
        <v>4000</v>
      </c>
      <c r="D900" s="96">
        <v>1.5627067397338519</v>
      </c>
      <c r="E900" s="98">
        <v>0</v>
      </c>
      <c r="F900" s="119">
        <v>0</v>
      </c>
      <c r="G900" s="179">
        <v>0</v>
      </c>
      <c r="H900" s="97">
        <v>36071087.488194183</v>
      </c>
      <c r="I900" s="174">
        <v>887164190187.50525</v>
      </c>
      <c r="J900" s="186">
        <v>0.20200371808258522</v>
      </c>
      <c r="K900" s="189">
        <v>22420637271.367779</v>
      </c>
      <c r="L900" s="185">
        <v>0</v>
      </c>
      <c r="M900" s="185">
        <v>0</v>
      </c>
      <c r="N900" s="174">
        <v>909584827458.87305</v>
      </c>
      <c r="O900" s="119">
        <v>0.19702446606136342</v>
      </c>
      <c r="P900" s="119">
        <v>6.5113603249895832E-2</v>
      </c>
      <c r="Q900" s="97">
        <v>12.446586492366068</v>
      </c>
      <c r="R900" s="184">
        <v>834397285981.5907</v>
      </c>
      <c r="S900" s="199">
        <v>866.58016198959945</v>
      </c>
      <c r="T900" s="191">
        <v>5.5186611138618322E-2</v>
      </c>
      <c r="U900" s="198">
        <v>2.0000000000000001E-4</v>
      </c>
    </row>
    <row r="901" spans="1:21" x14ac:dyDescent="0.2">
      <c r="A901">
        <f t="shared" si="13"/>
        <v>897</v>
      </c>
      <c r="B901" s="119">
        <v>0.58475781576618568</v>
      </c>
      <c r="C901" s="97">
        <v>4000</v>
      </c>
      <c r="D901" s="96">
        <v>0.88694965589916686</v>
      </c>
      <c r="E901" s="98">
        <v>0.23305137351805441</v>
      </c>
      <c r="F901" s="119">
        <v>0.67311090428910869</v>
      </c>
      <c r="G901" s="179">
        <v>1</v>
      </c>
      <c r="H901" s="97">
        <v>10928215.48701499</v>
      </c>
      <c r="I901" s="174">
        <v>388352725496.05347</v>
      </c>
      <c r="J901" s="186">
        <v>0.45470753082401383</v>
      </c>
      <c r="K901" s="189">
        <v>662862171.45919037</v>
      </c>
      <c r="L901" s="185">
        <v>0</v>
      </c>
      <c r="M901" s="185">
        <v>284141710535.40106</v>
      </c>
      <c r="N901" s="174">
        <v>673157298202.91382</v>
      </c>
      <c r="O901" s="119">
        <v>0.6000087622992053</v>
      </c>
      <c r="P901" s="119">
        <v>0.42605174455571776</v>
      </c>
      <c r="Q901" s="97">
        <v>16.29023092595865</v>
      </c>
      <c r="R901" s="184">
        <v>5102501980350.3027</v>
      </c>
      <c r="S901" s="199">
        <v>5283.6709445979259</v>
      </c>
      <c r="T901" s="191">
        <v>4.5021352312088599E-2</v>
      </c>
      <c r="U901" s="198">
        <v>2.0000000000000001E-4</v>
      </c>
    </row>
    <row r="902" spans="1:21" x14ac:dyDescent="0.2">
      <c r="A902">
        <f t="shared" si="13"/>
        <v>898</v>
      </c>
      <c r="B902" s="119">
        <v>0.51458979934630145</v>
      </c>
      <c r="C902" s="97">
        <v>14948.294496142789</v>
      </c>
      <c r="D902" s="96">
        <v>1.0932409044077382</v>
      </c>
      <c r="E902" s="98">
        <v>0.25680929078219505</v>
      </c>
      <c r="F902" s="119">
        <v>0.31955077090786538</v>
      </c>
      <c r="G902" s="179">
        <v>1</v>
      </c>
      <c r="H902" s="97">
        <v>8004553.2004660498</v>
      </c>
      <c r="I902" s="174">
        <v>327145722076.65643</v>
      </c>
      <c r="J902" s="186">
        <v>0.48996832606502594</v>
      </c>
      <c r="K902" s="189">
        <v>5577718772.5426426</v>
      </c>
      <c r="L902" s="185">
        <v>0</v>
      </c>
      <c r="M902" s="185">
        <v>134355395540.06126</v>
      </c>
      <c r="N902" s="174">
        <v>467078836389.26038</v>
      </c>
      <c r="O902" s="119">
        <v>0.57329799039346829</v>
      </c>
      <c r="P902" s="119">
        <v>0.42393048320551791</v>
      </c>
      <c r="Q902" s="97">
        <v>15.10444980641411</v>
      </c>
      <c r="R902" s="184">
        <v>3204975676905.7573</v>
      </c>
      <c r="S902" s="199">
        <v>3327.4082307727349</v>
      </c>
      <c r="T902" s="191">
        <v>4.9427732696454736E-2</v>
      </c>
      <c r="U902" s="198">
        <v>2.0000000000000001E-4</v>
      </c>
    </row>
    <row r="903" spans="1:21" x14ac:dyDescent="0.2">
      <c r="A903">
        <f t="shared" ref="A903:A966" si="14">A902+1</f>
        <v>899</v>
      </c>
      <c r="B903" s="119">
        <v>0.44866667255197612</v>
      </c>
      <c r="C903" s="97">
        <v>8823.5929430423366</v>
      </c>
      <c r="D903" s="96">
        <v>1.0323809582955576</v>
      </c>
      <c r="E903" s="98">
        <v>0.24507194082644973</v>
      </c>
      <c r="F903" s="119">
        <v>0.5156638545721548</v>
      </c>
      <c r="G903" s="179">
        <v>1</v>
      </c>
      <c r="H903" s="97">
        <v>8434487.6415553913</v>
      </c>
      <c r="I903" s="174">
        <v>237944380076.74161</v>
      </c>
      <c r="J903" s="186">
        <v>0.24367229602326601</v>
      </c>
      <c r="K903" s="189">
        <v>4004815848.4201384</v>
      </c>
      <c r="L903" s="185">
        <v>0</v>
      </c>
      <c r="M903" s="185">
        <v>235954619274.06897</v>
      </c>
      <c r="N903" s="174">
        <v>477903815199.23071</v>
      </c>
      <c r="O903" s="119">
        <v>0.51630504087004125</v>
      </c>
      <c r="P903" s="119">
        <v>0.36477907005556287</v>
      </c>
      <c r="Q903" s="97">
        <v>17.888545679184137</v>
      </c>
      <c r="R903" s="184">
        <v>3322762611750.5518</v>
      </c>
      <c r="S903" s="199">
        <v>3449.5841624410536</v>
      </c>
      <c r="T903" s="191">
        <v>4.2257833454013523E-2</v>
      </c>
      <c r="U903" s="198">
        <v>2.0000000000000001E-4</v>
      </c>
    </row>
    <row r="904" spans="1:21" x14ac:dyDescent="0.2">
      <c r="A904">
        <f t="shared" si="14"/>
        <v>900</v>
      </c>
      <c r="B904" s="119">
        <v>0.69713391404379976</v>
      </c>
      <c r="C904" s="97">
        <v>8591.1622015386638</v>
      </c>
      <c r="D904" s="96">
        <v>0.70289182275838369</v>
      </c>
      <c r="E904" s="98">
        <v>0</v>
      </c>
      <c r="F904" s="119">
        <v>0</v>
      </c>
      <c r="G904" s="179">
        <v>0</v>
      </c>
      <c r="H904" s="97">
        <v>13552007.811553206</v>
      </c>
      <c r="I904" s="174">
        <v>318805134998.90955</v>
      </c>
      <c r="J904" s="186">
        <v>0.21757800348589829</v>
      </c>
      <c r="K904" s="189">
        <v>4735349916.8335648</v>
      </c>
      <c r="L904" s="185">
        <v>0</v>
      </c>
      <c r="M904" s="185">
        <v>0</v>
      </c>
      <c r="N904" s="174">
        <v>323540484915.7431</v>
      </c>
      <c r="O904" s="119">
        <v>0.21439352417419771</v>
      </c>
      <c r="P904" s="119">
        <v>8.7963671113094347E-2</v>
      </c>
      <c r="Q904" s="97">
        <v>12.815285104959363</v>
      </c>
      <c r="R904" s="184">
        <v>359167540486.85339</v>
      </c>
      <c r="S904" s="199">
        <v>371.97345900477291</v>
      </c>
      <c r="T904" s="191">
        <v>5.7470399327321148E-2</v>
      </c>
      <c r="U904" s="198">
        <v>2.0000000000000001E-4</v>
      </c>
    </row>
    <row r="905" spans="1:21" x14ac:dyDescent="0.2">
      <c r="A905">
        <f t="shared" si="14"/>
        <v>901</v>
      </c>
      <c r="B905" s="119">
        <v>0.36036725814810427</v>
      </c>
      <c r="C905" s="97">
        <v>12978.583287197062</v>
      </c>
      <c r="D905" s="96">
        <v>1.4610563310565312</v>
      </c>
      <c r="E905" s="98">
        <v>3.4262644953285751E-2</v>
      </c>
      <c r="F905" s="119">
        <v>0</v>
      </c>
      <c r="G905" s="179">
        <v>0</v>
      </c>
      <c r="H905" s="97">
        <v>17349742.466881953</v>
      </c>
      <c r="I905" s="174">
        <v>376714051456.13422</v>
      </c>
      <c r="J905" s="186">
        <v>0.12046366184847379</v>
      </c>
      <c r="K905" s="189">
        <v>7628517028.0086327</v>
      </c>
      <c r="L905" s="185">
        <v>26562008684.939941</v>
      </c>
      <c r="M905" s="185">
        <v>0</v>
      </c>
      <c r="N905" s="174">
        <v>410904577169.08276</v>
      </c>
      <c r="O905" s="119">
        <v>0.16215434131977255</v>
      </c>
      <c r="P905" s="119">
        <v>7.8054539165450049E-2</v>
      </c>
      <c r="Q905" s="97">
        <v>15.723384567083226</v>
      </c>
      <c r="R905" s="184">
        <v>404767734888.55707</v>
      </c>
      <c r="S905" s="199">
        <v>420.16788041983403</v>
      </c>
      <c r="T905" s="191">
        <v>6.4043992978029443E-2</v>
      </c>
      <c r="U905" s="198">
        <v>2.0000000000000001E-4</v>
      </c>
    </row>
    <row r="906" spans="1:21" x14ac:dyDescent="0.2">
      <c r="A906">
        <f t="shared" si="14"/>
        <v>902</v>
      </c>
      <c r="B906" s="119">
        <v>0.39253232931344451</v>
      </c>
      <c r="C906" s="97">
        <v>5986.3634931660699</v>
      </c>
      <c r="D906" s="96">
        <v>0.55884073852343952</v>
      </c>
      <c r="E906" s="98">
        <v>0.7</v>
      </c>
      <c r="F906" s="119">
        <v>0.57940218501194429</v>
      </c>
      <c r="G906" s="179">
        <v>1</v>
      </c>
      <c r="H906" s="97">
        <v>4977973.2172466079</v>
      </c>
      <c r="I906" s="174">
        <v>233121609100.21851</v>
      </c>
      <c r="J906" s="186">
        <v>0.39253232931344451</v>
      </c>
      <c r="K906" s="189">
        <v>5268084875.1482897</v>
      </c>
      <c r="L906" s="185">
        <v>0</v>
      </c>
      <c r="M906" s="185">
        <v>162119459190.33038</v>
      </c>
      <c r="N906" s="174">
        <v>400509153165.6972</v>
      </c>
      <c r="O906" s="119">
        <v>0.5523053189602285</v>
      </c>
      <c r="P906" s="119">
        <v>0.37277142640830352</v>
      </c>
      <c r="Q906" s="97">
        <v>16.487497034147403</v>
      </c>
      <c r="R906" s="184">
        <v>2705961518315.0469</v>
      </c>
      <c r="S906" s="199">
        <v>2811.2455397740637</v>
      </c>
      <c r="T906" s="191">
        <v>4.3943525757094461E-2</v>
      </c>
      <c r="U906" s="198">
        <v>2.0000000000000001E-4</v>
      </c>
    </row>
    <row r="907" spans="1:21" x14ac:dyDescent="0.2">
      <c r="A907">
        <f t="shared" si="14"/>
        <v>903</v>
      </c>
      <c r="B907" s="119">
        <v>0.3776889987001027</v>
      </c>
      <c r="C907" s="97">
        <v>7041.7035825184003</v>
      </c>
      <c r="D907" s="96">
        <v>1.346711220057446</v>
      </c>
      <c r="E907" s="98">
        <v>0.7</v>
      </c>
      <c r="F907" s="119">
        <v>0</v>
      </c>
      <c r="G907" s="179">
        <v>0</v>
      </c>
      <c r="H907" s="97">
        <v>31001916.934729367</v>
      </c>
      <c r="I907" s="174">
        <v>728535753504.29553</v>
      </c>
      <c r="J907" s="186">
        <v>0.37768899870010264</v>
      </c>
      <c r="K907" s="189">
        <v>82956296021.533035</v>
      </c>
      <c r="L907" s="185">
        <v>207424436653.73615</v>
      </c>
      <c r="M907" s="185">
        <v>0</v>
      </c>
      <c r="N907" s="174">
        <v>1018916486179.5647</v>
      </c>
      <c r="O907" s="119">
        <v>0.43291034600407441</v>
      </c>
      <c r="P907" s="119">
        <v>0.27885852118389576</v>
      </c>
      <c r="Q907" s="97">
        <v>13.508042806676528</v>
      </c>
      <c r="R907" s="184">
        <v>4088236924684.6885</v>
      </c>
      <c r="S907" s="199">
        <v>4244.6950694295174</v>
      </c>
      <c r="T907" s="191">
        <v>5.4741853869313052E-2</v>
      </c>
      <c r="U907" s="198">
        <v>2.0000000000000001E-4</v>
      </c>
    </row>
    <row r="908" spans="1:21" x14ac:dyDescent="0.2">
      <c r="A908">
        <f t="shared" si="14"/>
        <v>904</v>
      </c>
      <c r="B908" s="119">
        <v>0.59997782630919938</v>
      </c>
      <c r="C908" s="97">
        <v>12065.441610320731</v>
      </c>
      <c r="D908" s="96">
        <v>0.71993776564254086</v>
      </c>
      <c r="E908" s="98">
        <v>0.56043970076011984</v>
      </c>
      <c r="F908" s="119">
        <v>0.4845038895751671</v>
      </c>
      <c r="G908" s="179">
        <v>1</v>
      </c>
      <c r="H908" s="97">
        <v>4754499.627861972</v>
      </c>
      <c r="I908" s="174">
        <v>224485777711.50418</v>
      </c>
      <c r="J908" s="186">
        <v>0.47883586939093237</v>
      </c>
      <c r="K908" s="189">
        <v>1929704313.8455701</v>
      </c>
      <c r="L908" s="185">
        <v>0</v>
      </c>
      <c r="M908" s="185">
        <v>262254924700.492</v>
      </c>
      <c r="N908" s="174">
        <v>488670406725.8418</v>
      </c>
      <c r="O908" s="119">
        <v>0.64930427120133227</v>
      </c>
      <c r="P908" s="119">
        <v>0.35910479568062748</v>
      </c>
      <c r="Q908" s="97">
        <v>16.211805792584631</v>
      </c>
      <c r="R908" s="184">
        <v>3085786938998.3223</v>
      </c>
      <c r="S908" s="199">
        <v>3205.8428096318617</v>
      </c>
      <c r="T908" s="191">
        <v>4.552930588472244E-2</v>
      </c>
      <c r="U908" s="198">
        <v>2.0000000000000001E-4</v>
      </c>
    </row>
    <row r="909" spans="1:21" x14ac:dyDescent="0.2">
      <c r="A909">
        <f t="shared" si="14"/>
        <v>905</v>
      </c>
      <c r="B909" s="119">
        <v>0.55891721518130322</v>
      </c>
      <c r="C909" s="97">
        <v>8939.5546863695381</v>
      </c>
      <c r="D909" s="96">
        <v>0.8281531363852267</v>
      </c>
      <c r="E909" s="98">
        <v>0.34698262866153973</v>
      </c>
      <c r="F909" s="119">
        <v>0.57777940859636434</v>
      </c>
      <c r="G909" s="179">
        <v>1</v>
      </c>
      <c r="H909" s="97">
        <v>7501482.6034654099</v>
      </c>
      <c r="I909" s="174">
        <v>303979693757.90717</v>
      </c>
      <c r="J909" s="186">
        <v>0.45202064892185179</v>
      </c>
      <c r="K909" s="189">
        <v>6605273763.4552002</v>
      </c>
      <c r="L909" s="185">
        <v>0</v>
      </c>
      <c r="M909" s="185">
        <v>284169586967.61456</v>
      </c>
      <c r="N909" s="174">
        <v>594754554488.97693</v>
      </c>
      <c r="O909" s="119">
        <v>0.61326267323669004</v>
      </c>
      <c r="P909" s="119">
        <v>0.34981996016135869</v>
      </c>
      <c r="Q909" s="97">
        <v>16.230258461978526</v>
      </c>
      <c r="R909" s="184">
        <v>3666179106703.5103</v>
      </c>
      <c r="S909" s="199">
        <v>3802.062330151236</v>
      </c>
      <c r="T909" s="191">
        <v>4.5240053672086861E-2</v>
      </c>
      <c r="U909" s="198">
        <v>2.0000000000000001E-4</v>
      </c>
    </row>
    <row r="910" spans="1:21" x14ac:dyDescent="0.2">
      <c r="A910">
        <f t="shared" si="14"/>
        <v>906</v>
      </c>
      <c r="B910" s="119">
        <v>0.47300299813235802</v>
      </c>
      <c r="C910" s="97">
        <v>5271.8463870369451</v>
      </c>
      <c r="D910" s="96">
        <v>1.1663813114576982</v>
      </c>
      <c r="E910" s="98">
        <v>0</v>
      </c>
      <c r="F910" s="119">
        <v>0</v>
      </c>
      <c r="G910" s="179">
        <v>0</v>
      </c>
      <c r="H910" s="97">
        <v>15892259.137433674</v>
      </c>
      <c r="I910" s="174">
        <v>548889682638.66382</v>
      </c>
      <c r="J910" s="186">
        <v>0.47300299813235802</v>
      </c>
      <c r="K910" s="189">
        <v>13572768136.577538</v>
      </c>
      <c r="L910" s="185">
        <v>0</v>
      </c>
      <c r="M910" s="185">
        <v>0</v>
      </c>
      <c r="N910" s="174">
        <v>562462450775.24133</v>
      </c>
      <c r="O910" s="119">
        <v>0.46158897393801779</v>
      </c>
      <c r="P910" s="119">
        <v>0.33986033280287448</v>
      </c>
      <c r="Q910" s="97">
        <v>12.915346486361068</v>
      </c>
      <c r="R910" s="184">
        <v>2739286147202.1396</v>
      </c>
      <c r="S910" s="199">
        <v>2841.2393967600301</v>
      </c>
      <c r="T910" s="191">
        <v>5.6163855849913305E-2</v>
      </c>
      <c r="U910" s="198">
        <v>2.0000000000000001E-4</v>
      </c>
    </row>
    <row r="911" spans="1:21" x14ac:dyDescent="0.2">
      <c r="A911">
        <f t="shared" si="14"/>
        <v>907</v>
      </c>
      <c r="B911" s="119">
        <v>0.38367926036523342</v>
      </c>
      <c r="C911" s="97">
        <v>4000</v>
      </c>
      <c r="D911" s="96">
        <v>1.2827632641081732</v>
      </c>
      <c r="E911" s="98">
        <v>0</v>
      </c>
      <c r="F911" s="119">
        <v>0</v>
      </c>
      <c r="G911" s="179">
        <v>0</v>
      </c>
      <c r="H911" s="97">
        <v>25877924.915793419</v>
      </c>
      <c r="I911" s="174">
        <v>610493087048.47339</v>
      </c>
      <c r="J911" s="186">
        <v>0.26688982772325753</v>
      </c>
      <c r="K911" s="189">
        <v>12530013589.890501</v>
      </c>
      <c r="L911" s="185">
        <v>0</v>
      </c>
      <c r="M911" s="185">
        <v>0</v>
      </c>
      <c r="N911" s="174">
        <v>623023100638.36389</v>
      </c>
      <c r="O911" s="119">
        <v>0.26152223675440023</v>
      </c>
      <c r="P911" s="119">
        <v>0.1208450608507908</v>
      </c>
      <c r="Q911" s="97">
        <v>12.841866912685713</v>
      </c>
      <c r="R911" s="184">
        <v>1094947539036.4122</v>
      </c>
      <c r="S911" s="199">
        <v>1135.5891990584271</v>
      </c>
      <c r="T911" s="191">
        <v>5.4588484624596E-2</v>
      </c>
      <c r="U911" s="198">
        <v>2.0000000000000001E-4</v>
      </c>
    </row>
    <row r="912" spans="1:21" x14ac:dyDescent="0.2">
      <c r="A912">
        <f t="shared" si="14"/>
        <v>908</v>
      </c>
      <c r="B912" s="119">
        <v>0.74616705437122144</v>
      </c>
      <c r="C912" s="97">
        <v>5518.4742426204375</v>
      </c>
      <c r="D912" s="96">
        <v>0.72024125675445305</v>
      </c>
      <c r="E912" s="98">
        <v>0</v>
      </c>
      <c r="F912" s="119">
        <v>0</v>
      </c>
      <c r="G912" s="179">
        <v>0</v>
      </c>
      <c r="H912" s="97">
        <v>7411882.0525365807</v>
      </c>
      <c r="I912" s="174">
        <v>309936828128.909</v>
      </c>
      <c r="J912" s="186">
        <v>0.48939761336301069</v>
      </c>
      <c r="K912" s="189">
        <v>8780227841.3606167</v>
      </c>
      <c r="L912" s="185">
        <v>0</v>
      </c>
      <c r="M912" s="185">
        <v>0</v>
      </c>
      <c r="N912" s="174">
        <v>318717055970.26959</v>
      </c>
      <c r="O912" s="119">
        <v>0.47591536486123559</v>
      </c>
      <c r="P912" s="119">
        <v>0.36579050954970888</v>
      </c>
      <c r="Q912" s="97">
        <v>12.917895050277599</v>
      </c>
      <c r="R912" s="184">
        <v>1728125941278.5283</v>
      </c>
      <c r="S912" s="199">
        <v>1794.4734079538807</v>
      </c>
      <c r="T912" s="191">
        <v>5.3488272489413929E-2</v>
      </c>
      <c r="U912" s="198">
        <v>2.0000000000000001E-4</v>
      </c>
    </row>
    <row r="913" spans="1:21" x14ac:dyDescent="0.2">
      <c r="A913">
        <f t="shared" si="14"/>
        <v>909</v>
      </c>
      <c r="B913" s="119">
        <v>0.41697427160704309</v>
      </c>
      <c r="C913" s="97">
        <v>14068.492076783477</v>
      </c>
      <c r="D913" s="96">
        <v>0.92632724296337188</v>
      </c>
      <c r="E913" s="98">
        <v>0.16302750837331595</v>
      </c>
      <c r="F913" s="119">
        <v>0</v>
      </c>
      <c r="G913" s="179">
        <v>0</v>
      </c>
      <c r="H913" s="97">
        <v>7342149.5381891169</v>
      </c>
      <c r="I913" s="174">
        <v>266838724868.73145</v>
      </c>
      <c r="J913" s="186">
        <v>0.3570569381400861</v>
      </c>
      <c r="K913" s="189">
        <v>14210491529.068832</v>
      </c>
      <c r="L913" s="185">
        <v>36279411877.602425</v>
      </c>
      <c r="M913" s="185">
        <v>0</v>
      </c>
      <c r="N913" s="174">
        <v>317328628275.40271</v>
      </c>
      <c r="O913" s="119">
        <v>0.39170795353843274</v>
      </c>
      <c r="P913" s="119">
        <v>0.28668709281351173</v>
      </c>
      <c r="Q913" s="97">
        <v>14.116251080656133</v>
      </c>
      <c r="R913" s="184">
        <v>1375588967680.3091</v>
      </c>
      <c r="S913" s="199">
        <v>1428.2310769644344</v>
      </c>
      <c r="T913" s="191">
        <v>5.2827374894510525E-2</v>
      </c>
      <c r="U913" s="198">
        <v>2.0000000000000001E-4</v>
      </c>
    </row>
    <row r="914" spans="1:21" x14ac:dyDescent="0.2">
      <c r="A914">
        <f t="shared" si="14"/>
        <v>910</v>
      </c>
      <c r="B914" s="119">
        <v>0.42617300409025077</v>
      </c>
      <c r="C914" s="97">
        <v>6015.7225148120833</v>
      </c>
      <c r="D914" s="96">
        <v>0.68455690482585774</v>
      </c>
      <c r="E914" s="98">
        <v>0.34296157829741925</v>
      </c>
      <c r="F914" s="119">
        <v>0.60263444514519671</v>
      </c>
      <c r="G914" s="179">
        <v>1</v>
      </c>
      <c r="H914" s="97">
        <v>9191085.0673959255</v>
      </c>
      <c r="I914" s="174">
        <v>337887666743.39069</v>
      </c>
      <c r="J914" s="186">
        <v>0.31873917485775027</v>
      </c>
      <c r="K914" s="189">
        <v>2846100765.0397487</v>
      </c>
      <c r="L914" s="185">
        <v>0</v>
      </c>
      <c r="M914" s="185">
        <v>468477437387.54871</v>
      </c>
      <c r="N914" s="174">
        <v>809211204895.97925</v>
      </c>
      <c r="O914" s="119">
        <v>0.59623492987156379</v>
      </c>
      <c r="P914" s="119">
        <v>0.33351004291103803</v>
      </c>
      <c r="Q914" s="97">
        <v>17.484546869563637</v>
      </c>
      <c r="R914" s="184">
        <v>5098568774514.8809</v>
      </c>
      <c r="S914" s="199">
        <v>5293.0561373178807</v>
      </c>
      <c r="T914" s="191">
        <v>4.1978171662891459E-2</v>
      </c>
      <c r="U914" s="198">
        <v>2.0000000000000001E-4</v>
      </c>
    </row>
    <row r="915" spans="1:21" x14ac:dyDescent="0.2">
      <c r="A915">
        <f t="shared" si="14"/>
        <v>911</v>
      </c>
      <c r="B915" s="119">
        <v>0.35913653305066856</v>
      </c>
      <c r="C915" s="97">
        <v>4828.6395386157174</v>
      </c>
      <c r="D915" s="96">
        <v>1.0306739230842648</v>
      </c>
      <c r="E915" s="98">
        <v>0.39386190375959151</v>
      </c>
      <c r="F915" s="119">
        <v>0</v>
      </c>
      <c r="G915" s="179">
        <v>0</v>
      </c>
      <c r="H915" s="97">
        <v>10854147.351758417</v>
      </c>
      <c r="I915" s="174">
        <v>359268795195.53577</v>
      </c>
      <c r="J915" s="186">
        <v>0.35913653305066862</v>
      </c>
      <c r="K915" s="189">
        <v>28684732725.579472</v>
      </c>
      <c r="L915" s="185">
        <v>62748685960.461998</v>
      </c>
      <c r="M915" s="185">
        <v>0</v>
      </c>
      <c r="N915" s="174">
        <v>450702213881.57721</v>
      </c>
      <c r="O915" s="119">
        <v>0.39765834910071429</v>
      </c>
      <c r="P915" s="119">
        <v>0.2387619249333314</v>
      </c>
      <c r="Q915" s="97">
        <v>14.293559579626528</v>
      </c>
      <c r="R915" s="184">
        <v>1687687501499.2097</v>
      </c>
      <c r="S915" s="199">
        <v>1751.932943829036</v>
      </c>
      <c r="T915" s="191">
        <v>5.0952767313879981E-2</v>
      </c>
      <c r="U915" s="198">
        <v>2.0000000000000001E-4</v>
      </c>
    </row>
    <row r="916" spans="1:21" x14ac:dyDescent="0.2">
      <c r="A916">
        <f t="shared" si="14"/>
        <v>912</v>
      </c>
      <c r="B916" s="119">
        <v>0.46510788890544852</v>
      </c>
      <c r="C916" s="97">
        <v>11399.602868718232</v>
      </c>
      <c r="D916" s="96">
        <v>0.89927912127642362</v>
      </c>
      <c r="E916" s="98">
        <v>0.32347821139176386</v>
      </c>
      <c r="F916" s="119">
        <v>0.41417980735524035</v>
      </c>
      <c r="G916" s="179">
        <v>1</v>
      </c>
      <c r="H916" s="97">
        <v>6885962.1141915517</v>
      </c>
      <c r="I916" s="174">
        <v>268710624956.64655</v>
      </c>
      <c r="J916" s="186">
        <v>0.45037258800907332</v>
      </c>
      <c r="K916" s="189">
        <v>6717321991.5391474</v>
      </c>
      <c r="L916" s="185">
        <v>0</v>
      </c>
      <c r="M916" s="185">
        <v>168117284887.09128</v>
      </c>
      <c r="N916" s="174">
        <v>443545231835.27692</v>
      </c>
      <c r="O916" s="119">
        <v>0.57607141089012015</v>
      </c>
      <c r="P916" s="119">
        <v>0.35953478879165968</v>
      </c>
      <c r="Q916" s="97">
        <v>15.551616759156264</v>
      </c>
      <c r="R916" s="184">
        <v>2690773947772.6938</v>
      </c>
      <c r="S916" s="199">
        <v>2795.6005080517739</v>
      </c>
      <c r="T916" s="191">
        <v>4.7503497704047451E-2</v>
      </c>
      <c r="U916" s="198">
        <v>2.0000000000000001E-4</v>
      </c>
    </row>
    <row r="917" spans="1:21" x14ac:dyDescent="0.2">
      <c r="A917">
        <f t="shared" si="14"/>
        <v>913</v>
      </c>
      <c r="B917" s="119">
        <v>0.55829367624895487</v>
      </c>
      <c r="C917" s="97">
        <v>12125.412726422095</v>
      </c>
      <c r="D917" s="96">
        <v>1.4634162082332085</v>
      </c>
      <c r="E917" s="98">
        <v>0.3010586740231026</v>
      </c>
      <c r="F917" s="119">
        <v>0.47023705696430385</v>
      </c>
      <c r="G917" s="179">
        <v>1</v>
      </c>
      <c r="H917" s="97">
        <v>17350865.658597246</v>
      </c>
      <c r="I917" s="174">
        <v>531249862316.07153</v>
      </c>
      <c r="J917" s="186">
        <v>0.31466348356045337</v>
      </c>
      <c r="K917" s="189">
        <v>11848633052.510599</v>
      </c>
      <c r="L917" s="185">
        <v>0</v>
      </c>
      <c r="M917" s="185">
        <v>322207717672.94696</v>
      </c>
      <c r="N917" s="174">
        <v>865306213041.52917</v>
      </c>
      <c r="O917" s="119">
        <v>0.49107599142518804</v>
      </c>
      <c r="P917" s="119">
        <v>0.36714358799236724</v>
      </c>
      <c r="Q917" s="97">
        <v>16.942344611614587</v>
      </c>
      <c r="R917" s="184">
        <v>5623160979132.3633</v>
      </c>
      <c r="S917" s="199">
        <v>5836.3107070982214</v>
      </c>
      <c r="T917" s="191">
        <v>4.4667873086140585E-2</v>
      </c>
      <c r="U917" s="198">
        <v>2.0000000000000001E-4</v>
      </c>
    </row>
    <row r="918" spans="1:21" x14ac:dyDescent="0.2">
      <c r="A918">
        <f t="shared" si="14"/>
        <v>914</v>
      </c>
      <c r="B918" s="119">
        <v>0.37314553151739793</v>
      </c>
      <c r="C918" s="97">
        <v>10578.90322674709</v>
      </c>
      <c r="D918" s="96">
        <v>0.8414913438231244</v>
      </c>
      <c r="E918" s="98">
        <v>6.9924445588778791E-2</v>
      </c>
      <c r="F918" s="119">
        <v>0.67517672835757936</v>
      </c>
      <c r="G918" s="179">
        <v>1</v>
      </c>
      <c r="H918" s="97">
        <v>6877656.7256931588</v>
      </c>
      <c r="I918" s="174">
        <v>277727042332.62018</v>
      </c>
      <c r="J918" s="186">
        <v>0.37314553151739793</v>
      </c>
      <c r="K918" s="189">
        <v>8773556090.5805054</v>
      </c>
      <c r="L918" s="185">
        <v>0</v>
      </c>
      <c r="M918" s="185">
        <v>297909467432.37372</v>
      </c>
      <c r="N918" s="174">
        <v>584410065855.57446</v>
      </c>
      <c r="O918" s="119">
        <v>0.58513738683338867</v>
      </c>
      <c r="P918" s="119">
        <v>0.43307542386695902</v>
      </c>
      <c r="Q918" s="97">
        <v>17.151583973072817</v>
      </c>
      <c r="R918" s="184">
        <v>4655093646876.8076</v>
      </c>
      <c r="S918" s="199">
        <v>4824.7499215280541</v>
      </c>
      <c r="T918" s="191">
        <v>4.3312294970641985E-2</v>
      </c>
      <c r="U918" s="198">
        <v>2.0000000000000001E-4</v>
      </c>
    </row>
    <row r="919" spans="1:21" x14ac:dyDescent="0.2">
      <c r="A919">
        <f t="shared" si="14"/>
        <v>915</v>
      </c>
      <c r="B919" s="119">
        <v>0.5406149008247777</v>
      </c>
      <c r="C919" s="97">
        <v>6567.9682435033037</v>
      </c>
      <c r="D919" s="96">
        <v>0.47020480959292027</v>
      </c>
      <c r="E919" s="98">
        <v>5.2088498731499025E-2</v>
      </c>
      <c r="F919" s="119">
        <v>0.39358735927562827</v>
      </c>
      <c r="G919" s="179">
        <v>1</v>
      </c>
      <c r="H919" s="97">
        <v>3833762.1509739291</v>
      </c>
      <c r="I919" s="174">
        <v>203372547034.40164</v>
      </c>
      <c r="J919" s="186">
        <v>0.54061490082477781</v>
      </c>
      <c r="K919" s="189">
        <v>2365858878.6651735</v>
      </c>
      <c r="L919" s="185">
        <v>0</v>
      </c>
      <c r="M919" s="185">
        <v>194801104681.51205</v>
      </c>
      <c r="N919" s="174">
        <v>400539510594.57886</v>
      </c>
      <c r="O919" s="119">
        <v>0.66357277137565984</v>
      </c>
      <c r="P919" s="119">
        <v>0.41906125465518113</v>
      </c>
      <c r="Q919" s="97">
        <v>15.909637242187864</v>
      </c>
      <c r="R919" s="184">
        <v>2945509087715.1611</v>
      </c>
      <c r="S919" s="199">
        <v>3057.6333772453736</v>
      </c>
      <c r="T919" s="191">
        <v>4.5571645896696808E-2</v>
      </c>
      <c r="U919" s="198">
        <v>2.0000000000000001E-4</v>
      </c>
    </row>
    <row r="920" spans="1:21" x14ac:dyDescent="0.2">
      <c r="A920">
        <f t="shared" si="14"/>
        <v>916</v>
      </c>
      <c r="B920" s="119">
        <v>0.24209014847762184</v>
      </c>
      <c r="C920" s="97">
        <v>10650.317221519615</v>
      </c>
      <c r="D920" s="96">
        <v>0.8043042733347443</v>
      </c>
      <c r="E920" s="98">
        <v>0.48619912901642187</v>
      </c>
      <c r="F920" s="119">
        <v>0.54203086454555205</v>
      </c>
      <c r="G920" s="179">
        <v>1</v>
      </c>
      <c r="H920" s="97">
        <v>5375657.721366033</v>
      </c>
      <c r="I920" s="174">
        <v>219129857045.45172</v>
      </c>
      <c r="J920" s="186">
        <v>0.24209014847762189</v>
      </c>
      <c r="K920" s="189">
        <v>2843686661.4531965</v>
      </c>
      <c r="L920" s="185">
        <v>0</v>
      </c>
      <c r="M920" s="185">
        <v>229739233175.55865</v>
      </c>
      <c r="N920" s="174">
        <v>451712776882.46356</v>
      </c>
      <c r="O920" s="119">
        <v>0.52431673020860048</v>
      </c>
      <c r="P920" s="119">
        <v>0.25465275795549897</v>
      </c>
      <c r="Q920" s="97">
        <v>17.512210301408846</v>
      </c>
      <c r="R920" s="184">
        <v>2152142094121.9458</v>
      </c>
      <c r="S920" s="199">
        <v>2233.8312201703002</v>
      </c>
      <c r="T920" s="191">
        <v>4.2909559401165316E-2</v>
      </c>
      <c r="U920" s="198">
        <v>2.0000000000000001E-4</v>
      </c>
    </row>
    <row r="921" spans="1:21" x14ac:dyDescent="0.2">
      <c r="A921">
        <f t="shared" si="14"/>
        <v>917</v>
      </c>
      <c r="B921" s="119">
        <v>0.5743232249041359</v>
      </c>
      <c r="C921" s="97">
        <v>8437.6654540183481</v>
      </c>
      <c r="D921" s="96">
        <v>0.22839299528626023</v>
      </c>
      <c r="E921" s="98">
        <v>0.23164419810095205</v>
      </c>
      <c r="F921" s="119">
        <v>0.46327644379954741</v>
      </c>
      <c r="G921" s="179">
        <v>1</v>
      </c>
      <c r="H921" s="97">
        <v>1854659.8168034169</v>
      </c>
      <c r="I921" s="174">
        <v>100359614210.01408</v>
      </c>
      <c r="J921" s="186">
        <v>0.52953025284956978</v>
      </c>
      <c r="K921" s="189">
        <v>0</v>
      </c>
      <c r="L921" s="185">
        <v>0</v>
      </c>
      <c r="M921" s="185">
        <v>132565531919.57675</v>
      </c>
      <c r="N921" s="174">
        <v>232925146129.59082</v>
      </c>
      <c r="O921" s="119">
        <v>0.6834636795101755</v>
      </c>
      <c r="P921" s="119">
        <v>0.5089025141471778</v>
      </c>
      <c r="Q921" s="97">
        <v>16.972374605593355</v>
      </c>
      <c r="R921" s="184">
        <v>2225197901023.499</v>
      </c>
      <c r="S921" s="199">
        <v>2311.0909702372537</v>
      </c>
      <c r="T921" s="191">
        <v>4.2552653456097045E-2</v>
      </c>
      <c r="U921" s="198">
        <v>2.0000000000000001E-4</v>
      </c>
    </row>
    <row r="922" spans="1:21" x14ac:dyDescent="0.2">
      <c r="A922">
        <f t="shared" si="14"/>
        <v>918</v>
      </c>
      <c r="B922" s="119">
        <v>0.53318116652080694</v>
      </c>
      <c r="C922" s="97">
        <v>4000</v>
      </c>
      <c r="D922" s="96">
        <v>0.90851800414784756</v>
      </c>
      <c r="E922" s="98">
        <v>0</v>
      </c>
      <c r="F922" s="119">
        <v>0.50983388647057348</v>
      </c>
      <c r="G922" s="179">
        <v>1</v>
      </c>
      <c r="H922" s="97">
        <v>10774437.120815294</v>
      </c>
      <c r="I922" s="174">
        <v>377022769511.57788</v>
      </c>
      <c r="J922" s="186">
        <v>0.46012353795790473</v>
      </c>
      <c r="K922" s="189">
        <v>11682485031.602171</v>
      </c>
      <c r="L922" s="185">
        <v>0</v>
      </c>
      <c r="M922" s="185">
        <v>274487611144.13882</v>
      </c>
      <c r="N922" s="174">
        <v>663192865687.31885</v>
      </c>
      <c r="O922" s="119">
        <v>0.59268903489530089</v>
      </c>
      <c r="P922" s="119">
        <v>0.42478922432687671</v>
      </c>
      <c r="Q922" s="97">
        <v>16.130771425479956</v>
      </c>
      <c r="R922" s="184">
        <v>4959128489643.2822</v>
      </c>
      <c r="S922" s="199">
        <v>5147.817990682076</v>
      </c>
      <c r="T922" s="191">
        <v>4.5443020092915766E-2</v>
      </c>
      <c r="U922" s="198">
        <v>2.0000000000000001E-4</v>
      </c>
    </row>
    <row r="923" spans="1:21" x14ac:dyDescent="0.2">
      <c r="A923">
        <f t="shared" si="14"/>
        <v>919</v>
      </c>
      <c r="B923" s="119">
        <v>0.61951382069874816</v>
      </c>
      <c r="C923" s="97">
        <v>15279.980544083517</v>
      </c>
      <c r="D923" s="96">
        <v>1.095692676469183</v>
      </c>
      <c r="E923" s="98">
        <v>0</v>
      </c>
      <c r="F923" s="119">
        <v>0.43322264793351739</v>
      </c>
      <c r="G923" s="179">
        <v>1</v>
      </c>
      <c r="H923" s="97">
        <v>8758799.2603992056</v>
      </c>
      <c r="I923" s="174">
        <v>320856060966.07037</v>
      </c>
      <c r="J923" s="186">
        <v>0.42024541918204128</v>
      </c>
      <c r="K923" s="189">
        <v>2769404532.7723975</v>
      </c>
      <c r="L923" s="185">
        <v>0</v>
      </c>
      <c r="M923" s="185">
        <v>204022133358.4444</v>
      </c>
      <c r="N923" s="174">
        <v>527647598857.28717</v>
      </c>
      <c r="O923" s="119">
        <v>0.56487700724883905</v>
      </c>
      <c r="P923" s="119">
        <v>0.40165430775479305</v>
      </c>
      <c r="Q923" s="97">
        <v>15.966839845528238</v>
      </c>
      <c r="R923" s="184">
        <v>3598568305967.8506</v>
      </c>
      <c r="S923" s="199">
        <v>3736.8353696031104</v>
      </c>
      <c r="T923" s="191">
        <v>4.6754798818962648E-2</v>
      </c>
      <c r="U923" s="198">
        <v>2.0000000000000001E-4</v>
      </c>
    </row>
    <row r="924" spans="1:21" x14ac:dyDescent="0.2">
      <c r="A924">
        <f t="shared" si="14"/>
        <v>920</v>
      </c>
      <c r="B924" s="119">
        <v>0.47890500397783076</v>
      </c>
      <c r="C924" s="97">
        <v>7588.4007614565517</v>
      </c>
      <c r="D924" s="96">
        <v>0.46374039611247769</v>
      </c>
      <c r="E924" s="98">
        <v>0</v>
      </c>
      <c r="F924" s="119">
        <v>0</v>
      </c>
      <c r="G924" s="179">
        <v>0</v>
      </c>
      <c r="H924" s="97">
        <v>3802491.0852383636</v>
      </c>
      <c r="I924" s="174">
        <v>168605517554.6954</v>
      </c>
      <c r="J924" s="186">
        <v>0.42859286120387818</v>
      </c>
      <c r="K924" s="189">
        <v>5787141527.9851055</v>
      </c>
      <c r="L924" s="185">
        <v>0</v>
      </c>
      <c r="M924" s="185">
        <v>0</v>
      </c>
      <c r="N924" s="174">
        <v>174392659082.68051</v>
      </c>
      <c r="O924" s="119">
        <v>0.41437020092266197</v>
      </c>
      <c r="P924" s="119">
        <v>0.30928222073175443</v>
      </c>
      <c r="Q924" s="97">
        <v>12.856288073556161</v>
      </c>
      <c r="R924" s="184">
        <v>818534075840.53589</v>
      </c>
      <c r="S924" s="199">
        <v>848.4742212359838</v>
      </c>
      <c r="T924" s="191">
        <v>5.2079139580820756E-2</v>
      </c>
      <c r="U924" s="198">
        <v>2.0000000000000001E-4</v>
      </c>
    </row>
    <row r="925" spans="1:21" x14ac:dyDescent="0.2">
      <c r="A925">
        <f t="shared" si="14"/>
        <v>921</v>
      </c>
      <c r="B925" s="119">
        <v>0.48973758027319425</v>
      </c>
      <c r="C925" s="97">
        <v>9780.6209028916637</v>
      </c>
      <c r="D925" s="96">
        <v>0.53813188361596231</v>
      </c>
      <c r="E925" s="98">
        <v>0</v>
      </c>
      <c r="F925" s="119">
        <v>0</v>
      </c>
      <c r="G925" s="179">
        <v>0</v>
      </c>
      <c r="H925" s="97">
        <v>3672848.4473411771</v>
      </c>
      <c r="I925" s="174">
        <v>160105560831.54959</v>
      </c>
      <c r="J925" s="186">
        <v>0.45164684490314944</v>
      </c>
      <c r="K925" s="189">
        <v>3036253478.6686044</v>
      </c>
      <c r="L925" s="185">
        <v>0</v>
      </c>
      <c r="M925" s="185">
        <v>0</v>
      </c>
      <c r="N925" s="174">
        <v>163141814310.2182</v>
      </c>
      <c r="O925" s="119">
        <v>0.44324118685793912</v>
      </c>
      <c r="P925" s="119">
        <v>0.34334956631397023</v>
      </c>
      <c r="Q925" s="97">
        <v>12.953189635679683</v>
      </c>
      <c r="R925" s="184">
        <v>843545502289.74194</v>
      </c>
      <c r="S925" s="199">
        <v>875.92127628017215</v>
      </c>
      <c r="T925" s="191">
        <v>5.2558981156196782E-2</v>
      </c>
      <c r="U925" s="198">
        <v>2.0000000000000001E-4</v>
      </c>
    </row>
    <row r="926" spans="1:21" x14ac:dyDescent="0.2">
      <c r="A926">
        <f t="shared" si="14"/>
        <v>922</v>
      </c>
      <c r="B926" s="119">
        <v>0.59291940134403631</v>
      </c>
      <c r="C926" s="97">
        <v>4000</v>
      </c>
      <c r="D926" s="96">
        <v>0.60744036779493404</v>
      </c>
      <c r="E926" s="98">
        <v>2.1045675834941519E-2</v>
      </c>
      <c r="F926" s="119">
        <v>0</v>
      </c>
      <c r="G926" s="179">
        <v>0</v>
      </c>
      <c r="H926" s="97">
        <v>38500063.08270257</v>
      </c>
      <c r="I926" s="174">
        <v>866341728028.46838</v>
      </c>
      <c r="J926" s="186">
        <v>0.32571083076211971</v>
      </c>
      <c r="K926" s="189">
        <v>17702586283.656433</v>
      </c>
      <c r="L926" s="185">
        <v>25509045150.393433</v>
      </c>
      <c r="M926" s="185">
        <v>0</v>
      </c>
      <c r="N926" s="174">
        <v>909553359462.51831</v>
      </c>
      <c r="O926" s="119">
        <v>0.33267330270668599</v>
      </c>
      <c r="P926" s="119">
        <v>0.21087040729471726</v>
      </c>
      <c r="Q926" s="97">
        <v>13.223077674868893</v>
      </c>
      <c r="R926" s="184">
        <v>2854537242499.271</v>
      </c>
      <c r="S926" s="199">
        <v>2961.1867691755342</v>
      </c>
      <c r="T926" s="191">
        <v>5.1259178839998511E-2</v>
      </c>
      <c r="U926" s="198">
        <v>2.0000000000000001E-4</v>
      </c>
    </row>
    <row r="927" spans="1:21" x14ac:dyDescent="0.2">
      <c r="A927">
        <f t="shared" si="14"/>
        <v>923</v>
      </c>
      <c r="B927" s="119">
        <v>0.40835838400474656</v>
      </c>
      <c r="C927" s="97">
        <v>14210.304272665428</v>
      </c>
      <c r="D927" s="96">
        <v>0.4861271059911072</v>
      </c>
      <c r="E927" s="98">
        <v>0</v>
      </c>
      <c r="F927" s="119">
        <v>0.21775445986143438</v>
      </c>
      <c r="G927" s="179">
        <v>1</v>
      </c>
      <c r="H927" s="97">
        <v>3151344.4787035445</v>
      </c>
      <c r="I927" s="174">
        <v>130585735760.86975</v>
      </c>
      <c r="J927" s="186">
        <v>0.38166951494803913</v>
      </c>
      <c r="K927" s="189">
        <v>4153509221.3863811</v>
      </c>
      <c r="L927" s="185">
        <v>0</v>
      </c>
      <c r="M927" s="185">
        <v>144402280374.99414</v>
      </c>
      <c r="N927" s="174">
        <v>279141525357.25024</v>
      </c>
      <c r="O927" s="119">
        <v>0.59239634273455211</v>
      </c>
      <c r="P927" s="119">
        <v>0.44742441146359901</v>
      </c>
      <c r="Q927" s="97">
        <v>17.236586334650763</v>
      </c>
      <c r="R927" s="184">
        <v>2335446718607.1284</v>
      </c>
      <c r="S927" s="199">
        <v>2423.2077250533648</v>
      </c>
      <c r="T927" s="191">
        <v>4.229827925261654E-2</v>
      </c>
      <c r="U927" s="198">
        <v>2.0000000000000001E-4</v>
      </c>
    </row>
    <row r="928" spans="1:21" x14ac:dyDescent="0.2">
      <c r="A928">
        <f t="shared" si="14"/>
        <v>924</v>
      </c>
      <c r="B928" s="119">
        <v>0.44817141388206044</v>
      </c>
      <c r="C928" s="97">
        <v>6727.6573242605955</v>
      </c>
      <c r="D928" s="96">
        <v>1.1004175047471394</v>
      </c>
      <c r="E928" s="98">
        <v>0.48185559444418485</v>
      </c>
      <c r="F928" s="119">
        <v>0</v>
      </c>
      <c r="G928" s="179">
        <v>0</v>
      </c>
      <c r="H928" s="97">
        <v>14136172.502821643</v>
      </c>
      <c r="I928" s="174">
        <v>412956920633.14325</v>
      </c>
      <c r="J928" s="186">
        <v>0.31891942591738975</v>
      </c>
      <c r="K928" s="189">
        <v>29523535023.11726</v>
      </c>
      <c r="L928" s="185">
        <v>60800521598.446053</v>
      </c>
      <c r="M928" s="185">
        <v>0</v>
      </c>
      <c r="N928" s="174">
        <v>503280977254.70654</v>
      </c>
      <c r="O928" s="119">
        <v>0.35832946104860053</v>
      </c>
      <c r="P928" s="119">
        <v>0.22165808248669921</v>
      </c>
      <c r="Q928" s="97">
        <v>13.896104216778427</v>
      </c>
      <c r="R928" s="184">
        <v>1694365691338.6699</v>
      </c>
      <c r="S928" s="199">
        <v>1758.7325386571463</v>
      </c>
      <c r="T928" s="191">
        <v>5.2732889354256324E-2</v>
      </c>
      <c r="U928" s="198">
        <v>2.0000000000000001E-4</v>
      </c>
    </row>
    <row r="929" spans="1:21" x14ac:dyDescent="0.2">
      <c r="A929">
        <f t="shared" si="14"/>
        <v>925</v>
      </c>
      <c r="B929" s="119">
        <v>0.51700992363091647</v>
      </c>
      <c r="C929" s="97">
        <v>9599.2240686898331</v>
      </c>
      <c r="D929" s="96">
        <v>0.54806310882518727</v>
      </c>
      <c r="E929" s="98">
        <v>0.24200895636779471</v>
      </c>
      <c r="F929" s="119">
        <v>0</v>
      </c>
      <c r="G929" s="179">
        <v>0</v>
      </c>
      <c r="H929" s="97">
        <v>3901523.4010534352</v>
      </c>
      <c r="I929" s="174">
        <v>148857794439.92194</v>
      </c>
      <c r="J929" s="186">
        <v>0.36482732347338676</v>
      </c>
      <c r="K929" s="189">
        <v>12625785408.568892</v>
      </c>
      <c r="L929" s="185">
        <v>40279891650.439697</v>
      </c>
      <c r="M929" s="185">
        <v>0</v>
      </c>
      <c r="N929" s="174">
        <v>201763471498.93051</v>
      </c>
      <c r="O929" s="119">
        <v>0.42887497623413334</v>
      </c>
      <c r="P929" s="119">
        <v>0.27573976952424584</v>
      </c>
      <c r="Q929" s="97">
        <v>14.307245941514914</v>
      </c>
      <c r="R929" s="184">
        <v>906387512178.06494</v>
      </c>
      <c r="S929" s="199">
        <v>940.66548676966431</v>
      </c>
      <c r="T929" s="191">
        <v>4.9488134083434131E-2</v>
      </c>
      <c r="U929" s="198">
        <v>2.0000000000000001E-4</v>
      </c>
    </row>
    <row r="930" spans="1:21" x14ac:dyDescent="0.2">
      <c r="A930">
        <f t="shared" si="14"/>
        <v>926</v>
      </c>
      <c r="B930" s="119">
        <v>0.6219483427493393</v>
      </c>
      <c r="C930" s="97">
        <v>11646.031191295238</v>
      </c>
      <c r="D930" s="96">
        <v>0.41843731159522896</v>
      </c>
      <c r="E930" s="98">
        <v>0.66501800968223157</v>
      </c>
      <c r="F930" s="119">
        <v>0.6122445300668643</v>
      </c>
      <c r="G930" s="179">
        <v>1</v>
      </c>
      <c r="H930" s="97">
        <v>2707019.4787879665</v>
      </c>
      <c r="I930" s="174">
        <v>123061051780.46768</v>
      </c>
      <c r="J930" s="186">
        <v>0.46279920284832998</v>
      </c>
      <c r="K930" s="189">
        <v>2238376760.9481153</v>
      </c>
      <c r="L930" s="185">
        <v>0</v>
      </c>
      <c r="M930" s="185">
        <v>178433035060.19394</v>
      </c>
      <c r="N930" s="174">
        <v>303732463601.60974</v>
      </c>
      <c r="O930" s="119">
        <v>0.65748317564028169</v>
      </c>
      <c r="P930" s="119">
        <v>0.40467843490223909</v>
      </c>
      <c r="Q930" s="97">
        <v>16.91676390186127</v>
      </c>
      <c r="R930" s="184">
        <v>2282785360918.9678</v>
      </c>
      <c r="S930" s="199">
        <v>2367.6795481961271</v>
      </c>
      <c r="T930" s="191">
        <v>4.3089886398048137E-2</v>
      </c>
      <c r="U930" s="198">
        <v>2.0000000000000001E-4</v>
      </c>
    </row>
    <row r="931" spans="1:21" x14ac:dyDescent="0.2">
      <c r="A931">
        <f t="shared" si="14"/>
        <v>927</v>
      </c>
      <c r="B931" s="119">
        <v>0.55355699158317628</v>
      </c>
      <c r="C931" s="97">
        <v>5562.2617050979443</v>
      </c>
      <c r="D931" s="96">
        <v>0.87132829589905358</v>
      </c>
      <c r="E931" s="98">
        <v>0.36226629743044148</v>
      </c>
      <c r="F931" s="119">
        <v>0</v>
      </c>
      <c r="G931" s="179">
        <v>0</v>
      </c>
      <c r="H931" s="97">
        <v>11375185.979776023</v>
      </c>
      <c r="I931" s="174">
        <v>355119688783.14392</v>
      </c>
      <c r="J931" s="186">
        <v>0.41121402204718205</v>
      </c>
      <c r="K931" s="189">
        <v>35637997560.926826</v>
      </c>
      <c r="L931" s="185">
        <v>73804897510.784515</v>
      </c>
      <c r="M931" s="185">
        <v>0</v>
      </c>
      <c r="N931" s="174">
        <v>464562583854.85522</v>
      </c>
      <c r="O931" s="119">
        <v>0.44143484789416393</v>
      </c>
      <c r="P931" s="119">
        <v>0.30894688754744598</v>
      </c>
      <c r="Q931" s="97">
        <v>14.165305529491029</v>
      </c>
      <c r="R931" s="184">
        <v>2248080731654.4985</v>
      </c>
      <c r="S931" s="199">
        <v>2330.3994661516313</v>
      </c>
      <c r="T931" s="191">
        <v>5.1103991058231643E-2</v>
      </c>
      <c r="U931" s="198">
        <v>2.0000000000000001E-4</v>
      </c>
    </row>
    <row r="932" spans="1:21" x14ac:dyDescent="0.2">
      <c r="A932">
        <f t="shared" si="14"/>
        <v>928</v>
      </c>
      <c r="B932" s="119">
        <v>0.64756452437096212</v>
      </c>
      <c r="C932" s="97">
        <v>9583.8445913151609</v>
      </c>
      <c r="D932" s="96">
        <v>1.069493882144243</v>
      </c>
      <c r="E932" s="98">
        <v>0</v>
      </c>
      <c r="F932" s="119">
        <v>0.57180847549712133</v>
      </c>
      <c r="G932" s="179">
        <v>1</v>
      </c>
      <c r="H932" s="97">
        <v>8220105.7469651354</v>
      </c>
      <c r="I932" s="174">
        <v>313995493096.05579</v>
      </c>
      <c r="J932" s="186">
        <v>0.37218089700391543</v>
      </c>
      <c r="K932" s="189">
        <v>7049456207.96416</v>
      </c>
      <c r="L932" s="185">
        <v>0</v>
      </c>
      <c r="M932" s="185">
        <v>324542529290.17041</v>
      </c>
      <c r="N932" s="174">
        <v>645587478594.19031</v>
      </c>
      <c r="O932" s="119">
        <v>0.5831853314870058</v>
      </c>
      <c r="P932" s="119">
        <v>0.50547853152319477</v>
      </c>
      <c r="Q932" s="97">
        <v>17.460894199852131</v>
      </c>
      <c r="R932" s="184">
        <v>6094073515843.4443</v>
      </c>
      <c r="S932" s="199">
        <v>6324.1898001974678</v>
      </c>
      <c r="T932" s="191">
        <v>4.2896353676211342E-2</v>
      </c>
      <c r="U932" s="198">
        <v>2.0000000000000001E-4</v>
      </c>
    </row>
    <row r="933" spans="1:21" x14ac:dyDescent="0.2">
      <c r="A933">
        <f t="shared" si="14"/>
        <v>929</v>
      </c>
      <c r="B933" s="119">
        <v>0.47399799050325708</v>
      </c>
      <c r="C933" s="97">
        <v>8075.2212813122997</v>
      </c>
      <c r="D933" s="96">
        <v>0.3299536981614849</v>
      </c>
      <c r="E933" s="98">
        <v>6.7252234601509336E-2</v>
      </c>
      <c r="F933" s="119">
        <v>0.49462249508084771</v>
      </c>
      <c r="G933" s="179">
        <v>1</v>
      </c>
      <c r="H933" s="97">
        <v>3132528.2673051553</v>
      </c>
      <c r="I933" s="174">
        <v>161821775285.80194</v>
      </c>
      <c r="J933" s="186">
        <v>0.47399799050325708</v>
      </c>
      <c r="K933" s="189">
        <v>3775409034.7623444</v>
      </c>
      <c r="L933" s="185">
        <v>0</v>
      </c>
      <c r="M933" s="185">
        <v>170637085990.14764</v>
      </c>
      <c r="N933" s="174">
        <v>336234270310.71191</v>
      </c>
      <c r="O933" s="119">
        <v>0.63411996909247015</v>
      </c>
      <c r="P933" s="119">
        <v>0.41619371064766109</v>
      </c>
      <c r="Q933" s="97">
        <v>16.430323012071067</v>
      </c>
      <c r="R933" s="184">
        <v>2543899305481.4727</v>
      </c>
      <c r="S933" s="199">
        <v>2639.0130798865512</v>
      </c>
      <c r="T933" s="191">
        <v>4.3961283397625013E-2</v>
      </c>
      <c r="U933" s="198">
        <v>2.0000000000000001E-4</v>
      </c>
    </row>
    <row r="934" spans="1:21" x14ac:dyDescent="0.2">
      <c r="A934">
        <f t="shared" si="14"/>
        <v>930</v>
      </c>
      <c r="B934" s="119">
        <v>0.34243687702313752</v>
      </c>
      <c r="C934" s="97">
        <v>9124.3018937843735</v>
      </c>
      <c r="D934" s="96">
        <v>0.9687537895499938</v>
      </c>
      <c r="E934" s="98">
        <v>0.24040031626179609</v>
      </c>
      <c r="F934" s="119">
        <v>0</v>
      </c>
      <c r="G934" s="179">
        <v>0</v>
      </c>
      <c r="H934" s="97">
        <v>7524383.5870751943</v>
      </c>
      <c r="I934" s="174">
        <v>294725415319.10291</v>
      </c>
      <c r="J934" s="186">
        <v>0.34243687702313752</v>
      </c>
      <c r="K934" s="189">
        <v>17384727068.365749</v>
      </c>
      <c r="L934" s="185">
        <v>30943803859.533501</v>
      </c>
      <c r="M934" s="185">
        <v>0</v>
      </c>
      <c r="N934" s="174">
        <v>343053946247.00214</v>
      </c>
      <c r="O934" s="119">
        <v>0.36635606517220137</v>
      </c>
      <c r="P934" s="119">
        <v>0.24566434789383965</v>
      </c>
      <c r="Q934" s="97">
        <v>13.837794642859656</v>
      </c>
      <c r="R934" s="184">
        <v>1269854050865.4585</v>
      </c>
      <c r="S934" s="199">
        <v>1318.2148362056714</v>
      </c>
      <c r="T934" s="191">
        <v>5.3217254576074201E-2</v>
      </c>
      <c r="U934" s="198">
        <v>2.0000000000000001E-4</v>
      </c>
    </row>
    <row r="935" spans="1:21" x14ac:dyDescent="0.2">
      <c r="A935">
        <f t="shared" si="14"/>
        <v>931</v>
      </c>
      <c r="B935" s="119">
        <v>0.44821953115298191</v>
      </c>
      <c r="C935" s="97">
        <v>6801.7809730558138</v>
      </c>
      <c r="D935" s="96">
        <v>0.9931438091613578</v>
      </c>
      <c r="E935" s="98">
        <v>0</v>
      </c>
      <c r="F935" s="119">
        <v>0</v>
      </c>
      <c r="G935" s="179">
        <v>0</v>
      </c>
      <c r="H935" s="97">
        <v>11466856.370071774</v>
      </c>
      <c r="I935" s="174">
        <v>419195025964.37701</v>
      </c>
      <c r="J935" s="186">
        <v>0.44821953115298196</v>
      </c>
      <c r="K935" s="189">
        <v>12315437275.941057</v>
      </c>
      <c r="L935" s="185">
        <v>0</v>
      </c>
      <c r="M935" s="185">
        <v>0</v>
      </c>
      <c r="N935" s="174">
        <v>431510463240.31805</v>
      </c>
      <c r="O935" s="119">
        <v>0.43542721209699647</v>
      </c>
      <c r="P935" s="119">
        <v>0.30956121355633875</v>
      </c>
      <c r="Q935" s="97">
        <v>12.884636139934186</v>
      </c>
      <c r="R935" s="184">
        <v>1897049526784.6792</v>
      </c>
      <c r="S935" s="199">
        <v>1969.797395598775</v>
      </c>
      <c r="T935" s="191">
        <v>5.6236077333357427E-2</v>
      </c>
      <c r="U935" s="198">
        <v>2.0000000000000001E-4</v>
      </c>
    </row>
    <row r="936" spans="1:21" x14ac:dyDescent="0.2">
      <c r="A936">
        <f t="shared" si="14"/>
        <v>932</v>
      </c>
      <c r="B936" s="119">
        <v>0.48453075326461609</v>
      </c>
      <c r="C936" s="97">
        <v>11179.725093199726</v>
      </c>
      <c r="D936" s="96">
        <v>0.90033121572547237</v>
      </c>
      <c r="E936" s="98">
        <v>0.7</v>
      </c>
      <c r="F936" s="119">
        <v>0.42448980871998909</v>
      </c>
      <c r="G936" s="179">
        <v>1</v>
      </c>
      <c r="H936" s="97">
        <v>8235666.5546762785</v>
      </c>
      <c r="I936" s="174">
        <v>312209857228.59448</v>
      </c>
      <c r="J936" s="186">
        <v>0.40109303901620119</v>
      </c>
      <c r="K936" s="189">
        <v>5395801807.9877167</v>
      </c>
      <c r="L936" s="185">
        <v>2206974658.5045471</v>
      </c>
      <c r="M936" s="185">
        <v>144850442774.04956</v>
      </c>
      <c r="N936" s="174">
        <v>464663076469.13629</v>
      </c>
      <c r="O936" s="119">
        <v>0.5226822329809252</v>
      </c>
      <c r="P936" s="119">
        <v>0.35437457950660683</v>
      </c>
      <c r="Q936" s="97">
        <v>15.429399597728034</v>
      </c>
      <c r="R936" s="184">
        <v>2756703297718.3369</v>
      </c>
      <c r="S936" s="199">
        <v>2856.8405955079916</v>
      </c>
      <c r="T936" s="191">
        <v>4.7617149456463975E-2</v>
      </c>
      <c r="U936" s="198">
        <v>2.0000000000000001E-4</v>
      </c>
    </row>
    <row r="937" spans="1:21" x14ac:dyDescent="0.2">
      <c r="A937">
        <f t="shared" si="14"/>
        <v>933</v>
      </c>
      <c r="B937" s="119">
        <v>0.52721155036081913</v>
      </c>
      <c r="C937" s="97">
        <v>4127.918369062616</v>
      </c>
      <c r="D937" s="96">
        <v>1.1886470100210598</v>
      </c>
      <c r="E937" s="98">
        <v>0.39108896121208714</v>
      </c>
      <c r="F937" s="119">
        <v>0.59368068205089752</v>
      </c>
      <c r="G937" s="179">
        <v>1</v>
      </c>
      <c r="H937" s="97">
        <v>15141931.358052352</v>
      </c>
      <c r="I937" s="174">
        <v>523602987541.49091</v>
      </c>
      <c r="J937" s="186">
        <v>0.47297342026118416</v>
      </c>
      <c r="K937" s="189">
        <v>19056392455.145779</v>
      </c>
      <c r="L937" s="185">
        <v>0</v>
      </c>
      <c r="M937" s="185">
        <v>382712192991.92578</v>
      </c>
      <c r="N937" s="174">
        <v>925371572988.5625</v>
      </c>
      <c r="O937" s="119">
        <v>0.59848396734449827</v>
      </c>
      <c r="P937" s="119">
        <v>0.45928188751293947</v>
      </c>
      <c r="Q937" s="97">
        <v>16.466676027905617</v>
      </c>
      <c r="R937" s="184">
        <v>7562811974979.7041</v>
      </c>
      <c r="S937" s="199">
        <v>7849.8035847777001</v>
      </c>
      <c r="T937" s="191">
        <v>4.505921813289393E-2</v>
      </c>
      <c r="U937" s="198">
        <v>2.0000000000000001E-4</v>
      </c>
    </row>
    <row r="938" spans="1:21" x14ac:dyDescent="0.2">
      <c r="A938">
        <f t="shared" si="14"/>
        <v>934</v>
      </c>
      <c r="B938" s="119">
        <v>0.42110798445673087</v>
      </c>
      <c r="C938" s="97">
        <v>16481.950241560582</v>
      </c>
      <c r="D938" s="96">
        <v>0.40786294065669215</v>
      </c>
      <c r="E938" s="98">
        <v>6.9861998584540966E-2</v>
      </c>
      <c r="F938" s="119">
        <v>0</v>
      </c>
      <c r="G938" s="179">
        <v>0</v>
      </c>
      <c r="H938" s="97">
        <v>6623219.4191795681</v>
      </c>
      <c r="I938" s="174">
        <v>227522664588.07446</v>
      </c>
      <c r="J938" s="186">
        <v>0.34885129425304473</v>
      </c>
      <c r="K938" s="189">
        <v>8761591751.4700127</v>
      </c>
      <c r="L938" s="185">
        <v>12768694822.299171</v>
      </c>
      <c r="M938" s="185">
        <v>0</v>
      </c>
      <c r="N938" s="174">
        <v>249052951161.84363</v>
      </c>
      <c r="O938" s="119">
        <v>0.3597087745933753</v>
      </c>
      <c r="P938" s="119">
        <v>0.24471374956684952</v>
      </c>
      <c r="Q938" s="97">
        <v>13.466837789143408</v>
      </c>
      <c r="R938" s="184">
        <v>877645600613.51733</v>
      </c>
      <c r="S938" s="199">
        <v>909.3410958267076</v>
      </c>
      <c r="T938" s="191">
        <v>5.6087560575641626E-2</v>
      </c>
      <c r="U938" s="198">
        <v>2.0000000000000001E-4</v>
      </c>
    </row>
    <row r="939" spans="1:21" x14ac:dyDescent="0.2">
      <c r="A939">
        <f t="shared" si="14"/>
        <v>935</v>
      </c>
      <c r="B939" s="119">
        <v>0.71190441271618754</v>
      </c>
      <c r="C939" s="97">
        <v>4000</v>
      </c>
      <c r="D939" s="96">
        <v>0.75124380538440283</v>
      </c>
      <c r="E939" s="98">
        <v>0.16526630385748867</v>
      </c>
      <c r="F939" s="119">
        <v>0</v>
      </c>
      <c r="G939" s="179">
        <v>0</v>
      </c>
      <c r="H939" s="97">
        <v>11952790.633807026</v>
      </c>
      <c r="I939" s="174">
        <v>297077553935.30078</v>
      </c>
      <c r="J939" s="186">
        <v>0.23572526652684256</v>
      </c>
      <c r="K939" s="189">
        <v>20131011488.820889</v>
      </c>
      <c r="L939" s="185">
        <v>53525403253.656097</v>
      </c>
      <c r="M939" s="185">
        <v>0</v>
      </c>
      <c r="N939" s="174">
        <v>370733968677.77777</v>
      </c>
      <c r="O939" s="119">
        <v>0.30439349430520746</v>
      </c>
      <c r="P939" s="119">
        <v>0.17372765806877952</v>
      </c>
      <c r="Q939" s="97">
        <v>14.96100569729521</v>
      </c>
      <c r="R939" s="184">
        <v>1089042554495.7264</v>
      </c>
      <c r="S939" s="199">
        <v>1131.0987005281361</v>
      </c>
      <c r="T939" s="191">
        <v>4.6723802581403948E-2</v>
      </c>
      <c r="U939" s="198">
        <v>2.0000000000000001E-4</v>
      </c>
    </row>
    <row r="940" spans="1:21" x14ac:dyDescent="0.2">
      <c r="A940">
        <f t="shared" si="14"/>
        <v>936</v>
      </c>
      <c r="B940" s="119">
        <v>0.7455240045342022</v>
      </c>
      <c r="C940" s="97">
        <v>11246.261798004543</v>
      </c>
      <c r="D940" s="96">
        <v>0.75735532501110803</v>
      </c>
      <c r="E940" s="98">
        <v>0</v>
      </c>
      <c r="F940" s="119">
        <v>0</v>
      </c>
      <c r="G940" s="179">
        <v>0</v>
      </c>
      <c r="H940" s="97">
        <v>6999191.0622958774</v>
      </c>
      <c r="I940" s="174">
        <v>318345225462.10803</v>
      </c>
      <c r="J940" s="186">
        <v>0.53033189565644145</v>
      </c>
      <c r="K940" s="189">
        <v>13545364902.20129</v>
      </c>
      <c r="L940" s="185">
        <v>0</v>
      </c>
      <c r="M940" s="185">
        <v>0</v>
      </c>
      <c r="N940" s="174">
        <v>331890590364.30933</v>
      </c>
      <c r="O940" s="119">
        <v>0.50868759703966715</v>
      </c>
      <c r="P940" s="119">
        <v>0.42389801313869652</v>
      </c>
      <c r="Q940" s="97">
        <v>12.884442353837677</v>
      </c>
      <c r="R940" s="184">
        <v>2017421114100.8496</v>
      </c>
      <c r="S940" s="199">
        <v>2095.061502602995</v>
      </c>
      <c r="T940" s="191">
        <v>5.5624085553616087E-2</v>
      </c>
      <c r="U940" s="198">
        <v>2.0000000000000001E-4</v>
      </c>
    </row>
    <row r="941" spans="1:21" x14ac:dyDescent="0.2">
      <c r="A941">
        <f t="shared" si="14"/>
        <v>937</v>
      </c>
      <c r="B941" s="119">
        <v>0.38481019786375964</v>
      </c>
      <c r="C941" s="97">
        <v>9335.9802047277026</v>
      </c>
      <c r="D941" s="96">
        <v>0.936525985527495</v>
      </c>
      <c r="E941" s="98">
        <v>0</v>
      </c>
      <c r="F941" s="119">
        <v>0.52306814215632225</v>
      </c>
      <c r="G941" s="179">
        <v>1</v>
      </c>
      <c r="H941" s="97">
        <v>9831309.6328111291</v>
      </c>
      <c r="I941" s="174">
        <v>269951714103.86249</v>
      </c>
      <c r="J941" s="186">
        <v>0.17423011626354645</v>
      </c>
      <c r="K941" s="189">
        <v>6344122729.7421875</v>
      </c>
      <c r="L941" s="185">
        <v>0</v>
      </c>
      <c r="M941" s="185">
        <v>230017061724.34207</v>
      </c>
      <c r="N941" s="174">
        <v>506312898557.94678</v>
      </c>
      <c r="O941" s="119">
        <v>0.45633316585729888</v>
      </c>
      <c r="P941" s="119">
        <v>0.25607377225921457</v>
      </c>
      <c r="Q941" s="97">
        <v>18.554991425781544</v>
      </c>
      <c r="R941" s="184">
        <v>2534697738612.8174</v>
      </c>
      <c r="S941" s="199">
        <v>2633.2772532437511</v>
      </c>
      <c r="T941" s="191">
        <v>4.0603132209503741E-2</v>
      </c>
      <c r="U941" s="198">
        <v>2.0000000000000001E-4</v>
      </c>
    </row>
    <row r="942" spans="1:21" x14ac:dyDescent="0.2">
      <c r="A942">
        <f t="shared" si="14"/>
        <v>938</v>
      </c>
      <c r="B942" s="119">
        <v>0.47219714978736294</v>
      </c>
      <c r="C942" s="97">
        <v>10828.177145019023</v>
      </c>
      <c r="D942" s="96">
        <v>0.26433516529989465</v>
      </c>
      <c r="E942" s="98">
        <v>0.21211742025709357</v>
      </c>
      <c r="F942" s="119">
        <v>0.46549149565522208</v>
      </c>
      <c r="G942" s="179">
        <v>1</v>
      </c>
      <c r="H942" s="97">
        <v>7847602.9825837733</v>
      </c>
      <c r="I942" s="174">
        <v>294651561419.47955</v>
      </c>
      <c r="J942" s="186">
        <v>0.43739722398315195</v>
      </c>
      <c r="K942" s="189">
        <v>9271128846.0489578</v>
      </c>
      <c r="L942" s="185">
        <v>0</v>
      </c>
      <c r="M942" s="185">
        <v>329798184458.19257</v>
      </c>
      <c r="N942" s="174">
        <v>633720874723.72107</v>
      </c>
      <c r="O942" s="119">
        <v>0.61970236146149726</v>
      </c>
      <c r="P942" s="119">
        <v>0.4285556542388137</v>
      </c>
      <c r="Q942" s="97">
        <v>16.75815123058339</v>
      </c>
      <c r="R942" s="184">
        <v>4953046731218.167</v>
      </c>
      <c r="S942" s="199">
        <v>5144.0254502725802</v>
      </c>
      <c r="T942" s="191">
        <v>4.3230829014751747E-2</v>
      </c>
      <c r="U942" s="198">
        <v>2.0000000000000001E-4</v>
      </c>
    </row>
    <row r="943" spans="1:21" x14ac:dyDescent="0.2">
      <c r="A943">
        <f t="shared" si="14"/>
        <v>939</v>
      </c>
      <c r="B943" s="119">
        <v>0.43855182110241658</v>
      </c>
      <c r="C943" s="97">
        <v>11595.876417845819</v>
      </c>
      <c r="D943" s="96">
        <v>0.31680564731091987</v>
      </c>
      <c r="E943" s="98">
        <v>0</v>
      </c>
      <c r="F943" s="119">
        <v>0.52535170872476633</v>
      </c>
      <c r="G943" s="179">
        <v>1</v>
      </c>
      <c r="H943" s="97">
        <v>1943298.155749866</v>
      </c>
      <c r="I943" s="174">
        <v>104582145011.67491</v>
      </c>
      <c r="J943" s="186">
        <v>0.43855182110241664</v>
      </c>
      <c r="K943" s="189">
        <v>1626070036.1286395</v>
      </c>
      <c r="L943" s="185">
        <v>0</v>
      </c>
      <c r="M943" s="185">
        <v>126598051826.17578</v>
      </c>
      <c r="N943" s="174">
        <v>232806266873.97934</v>
      </c>
      <c r="O943" s="119">
        <v>0.63204111120538653</v>
      </c>
      <c r="P943" s="119">
        <v>0.43713826081874757</v>
      </c>
      <c r="Q943" s="97">
        <v>16.962670619326428</v>
      </c>
      <c r="R943" s="184">
        <v>1901077528540.77</v>
      </c>
      <c r="S943" s="199">
        <v>1973.1305794561376</v>
      </c>
      <c r="T943" s="191">
        <v>4.2919632297384297E-2</v>
      </c>
      <c r="U943" s="198">
        <v>2.0000000000000001E-4</v>
      </c>
    </row>
    <row r="944" spans="1:21" x14ac:dyDescent="0.2">
      <c r="A944">
        <f t="shared" si="14"/>
        <v>940</v>
      </c>
      <c r="B944" s="119">
        <v>0.56480016299101743</v>
      </c>
      <c r="C944" s="97">
        <v>6859.6197428987107</v>
      </c>
      <c r="D944" s="96">
        <v>0.8529728800373032</v>
      </c>
      <c r="E944" s="98">
        <v>0.55730979014858539</v>
      </c>
      <c r="F944" s="119">
        <v>0.47317758318991282</v>
      </c>
      <c r="G944" s="179">
        <v>1</v>
      </c>
      <c r="H944" s="97">
        <v>37843302.472749472</v>
      </c>
      <c r="I944" s="174">
        <v>793576206350.55212</v>
      </c>
      <c r="J944" s="186">
        <v>0.3405666311382467</v>
      </c>
      <c r="K944" s="189">
        <v>16279914178.093866</v>
      </c>
      <c r="L944" s="185">
        <v>0</v>
      </c>
      <c r="M944" s="185">
        <v>450505718507.84393</v>
      </c>
      <c r="N944" s="174">
        <v>1260361839036.4897</v>
      </c>
      <c r="O944" s="119">
        <v>0.50038816665274621</v>
      </c>
      <c r="P944" s="119">
        <v>0.29273304074665235</v>
      </c>
      <c r="Q944" s="97">
        <v>16.075532393557388</v>
      </c>
      <c r="R944" s="184">
        <v>6318259939067.0576</v>
      </c>
      <c r="S944" s="199">
        <v>6557.6274215204166</v>
      </c>
      <c r="T944" s="191">
        <v>4.5699647436553671E-2</v>
      </c>
      <c r="U944" s="198">
        <v>2.0000000000000001E-4</v>
      </c>
    </row>
    <row r="945" spans="1:21" x14ac:dyDescent="0.2">
      <c r="A945">
        <f t="shared" si="14"/>
        <v>941</v>
      </c>
      <c r="B945" s="119">
        <v>0.34014331229978839</v>
      </c>
      <c r="C945" s="97">
        <v>9601.2528046197458</v>
      </c>
      <c r="D945" s="96">
        <v>0.46604403441118275</v>
      </c>
      <c r="E945" s="98">
        <v>0.28558734321965717</v>
      </c>
      <c r="F945" s="119">
        <v>0.50077732913502737</v>
      </c>
      <c r="G945" s="179">
        <v>1</v>
      </c>
      <c r="H945" s="97">
        <v>3295203.5493285297</v>
      </c>
      <c r="I945" s="174">
        <v>177110961178.83563</v>
      </c>
      <c r="J945" s="186">
        <v>0.34014331229978834</v>
      </c>
      <c r="K945" s="189">
        <v>1416272551.97718</v>
      </c>
      <c r="L945" s="185">
        <v>0</v>
      </c>
      <c r="M945" s="185">
        <v>209577741303.91174</v>
      </c>
      <c r="N945" s="174">
        <v>388104975034.72455</v>
      </c>
      <c r="O945" s="119">
        <v>0.58722592258114348</v>
      </c>
      <c r="P945" s="119">
        <v>0.31706696898215808</v>
      </c>
      <c r="Q945" s="97">
        <v>16.9423746081678</v>
      </c>
      <c r="R945" s="184">
        <v>2276996980745.6021</v>
      </c>
      <c r="S945" s="199">
        <v>2363.7830901927823</v>
      </c>
      <c r="T945" s="191">
        <v>4.3214749335415283E-2</v>
      </c>
      <c r="U945" s="198">
        <v>2.0000000000000001E-4</v>
      </c>
    </row>
    <row r="946" spans="1:21" x14ac:dyDescent="0.2">
      <c r="A946">
        <f t="shared" si="14"/>
        <v>942</v>
      </c>
      <c r="B946" s="119">
        <v>0.51513327708929058</v>
      </c>
      <c r="C946" s="97">
        <v>9846.7490547810648</v>
      </c>
      <c r="D946" s="96">
        <v>0.97823108998274899</v>
      </c>
      <c r="E946" s="98">
        <v>0.52862332384629374</v>
      </c>
      <c r="F946" s="119">
        <v>0</v>
      </c>
      <c r="G946" s="179">
        <v>0</v>
      </c>
      <c r="H946" s="97">
        <v>14882221.713769702</v>
      </c>
      <c r="I946" s="174">
        <v>527790721445.36896</v>
      </c>
      <c r="J946" s="186">
        <v>0.43630088151143698</v>
      </c>
      <c r="K946" s="189">
        <v>40092866170.684006</v>
      </c>
      <c r="L946" s="185">
        <v>116707341867.32941</v>
      </c>
      <c r="M946" s="185">
        <v>0</v>
      </c>
      <c r="N946" s="174">
        <v>684590929483.38232</v>
      </c>
      <c r="O946" s="119">
        <v>0.47275156093328186</v>
      </c>
      <c r="P946" s="119">
        <v>0.37716127134773231</v>
      </c>
      <c r="Q946" s="97">
        <v>14.607747005227084</v>
      </c>
      <c r="R946" s="184">
        <v>4078489786094.4565</v>
      </c>
      <c r="S946" s="199">
        <v>4231.3262539820398</v>
      </c>
      <c r="T946" s="191">
        <v>4.9895588199206545E-2</v>
      </c>
      <c r="U946" s="198">
        <v>2.0000000000000001E-4</v>
      </c>
    </row>
    <row r="947" spans="1:21" x14ac:dyDescent="0.2">
      <c r="A947">
        <f t="shared" si="14"/>
        <v>943</v>
      </c>
      <c r="B947" s="119">
        <v>0.57745164826262307</v>
      </c>
      <c r="C947" s="97">
        <v>10653.310429513409</v>
      </c>
      <c r="D947" s="96">
        <v>0.2</v>
      </c>
      <c r="E947" s="98">
        <v>0.24262323427118443</v>
      </c>
      <c r="F947" s="119">
        <v>0</v>
      </c>
      <c r="G947" s="179">
        <v>0</v>
      </c>
      <c r="H947" s="97">
        <v>2567409.7239571074</v>
      </c>
      <c r="I947" s="174">
        <v>137710178485.69662</v>
      </c>
      <c r="J947" s="186">
        <v>0.54994669530140139</v>
      </c>
      <c r="K947" s="189">
        <v>4146345022.9601378</v>
      </c>
      <c r="L947" s="185">
        <v>11919882036.149988</v>
      </c>
      <c r="M947" s="185">
        <v>0</v>
      </c>
      <c r="N947" s="174">
        <v>153776405544.80676</v>
      </c>
      <c r="O947" s="119">
        <v>0.55450095152373424</v>
      </c>
      <c r="P947" s="119">
        <v>0.43108211698874177</v>
      </c>
      <c r="Q947" s="97">
        <v>13.505660463995277</v>
      </c>
      <c r="R947" s="184">
        <v>1040784634194.0934</v>
      </c>
      <c r="S947" s="199">
        <v>1079.1338063485196</v>
      </c>
      <c r="T947" s="191">
        <v>5.0133411717464174E-2</v>
      </c>
      <c r="U947" s="198">
        <v>2.0000000000000001E-4</v>
      </c>
    </row>
    <row r="948" spans="1:21" x14ac:dyDescent="0.2">
      <c r="A948">
        <f t="shared" si="14"/>
        <v>944</v>
      </c>
      <c r="B948" s="119">
        <v>0.59518940866664205</v>
      </c>
      <c r="C948" s="97">
        <v>4000</v>
      </c>
      <c r="D948" s="96">
        <v>0.96378702670564453</v>
      </c>
      <c r="E948" s="98">
        <v>0.13091209064397177</v>
      </c>
      <c r="F948" s="119">
        <v>0</v>
      </c>
      <c r="G948" s="179">
        <v>0</v>
      </c>
      <c r="H948" s="97">
        <v>13122519.329479855</v>
      </c>
      <c r="I948" s="174">
        <v>486067290235.565</v>
      </c>
      <c r="J948" s="186">
        <v>0.53700538707141687</v>
      </c>
      <c r="K948" s="189">
        <v>17957655811.199577</v>
      </c>
      <c r="L948" s="185">
        <v>40365181024.88092</v>
      </c>
      <c r="M948" s="185">
        <v>0</v>
      </c>
      <c r="N948" s="174">
        <v>544390127071.64551</v>
      </c>
      <c r="O948" s="119">
        <v>0.53879172962482302</v>
      </c>
      <c r="P948" s="119">
        <v>0.4041009091178388</v>
      </c>
      <c r="Q948" s="97">
        <v>13.425340154192114</v>
      </c>
      <c r="R948" s="184">
        <v>3313240748240.1597</v>
      </c>
      <c r="S948" s="199">
        <v>3437.7501876830243</v>
      </c>
      <c r="T948" s="191">
        <v>5.2978026533036973E-2</v>
      </c>
      <c r="U948" s="198">
        <v>2.0000000000000001E-4</v>
      </c>
    </row>
    <row r="949" spans="1:21" x14ac:dyDescent="0.2">
      <c r="A949">
        <f t="shared" si="14"/>
        <v>945</v>
      </c>
      <c r="B949" s="119">
        <v>0.34052131284268772</v>
      </c>
      <c r="C949" s="97">
        <v>12420.990211275106</v>
      </c>
      <c r="D949" s="96">
        <v>0.82921946926507351</v>
      </c>
      <c r="E949" s="98">
        <v>0</v>
      </c>
      <c r="F949" s="119">
        <v>0.3894276425822098</v>
      </c>
      <c r="G949" s="179">
        <v>1</v>
      </c>
      <c r="H949" s="97">
        <v>7522496.7997739483</v>
      </c>
      <c r="I949" s="174">
        <v>278422956700.35168</v>
      </c>
      <c r="J949" s="186">
        <v>0.34052131284268772</v>
      </c>
      <c r="K949" s="189">
        <v>7818516949.2555466</v>
      </c>
      <c r="L949" s="185">
        <v>0</v>
      </c>
      <c r="M949" s="185">
        <v>183462819449.79132</v>
      </c>
      <c r="N949" s="174">
        <v>469704293099.39856</v>
      </c>
      <c r="O949" s="119">
        <v>0.51432190390871468</v>
      </c>
      <c r="P949" s="119">
        <v>0.36127757810688954</v>
      </c>
      <c r="Q949" s="97">
        <v>16.512798015340231</v>
      </c>
      <c r="R949" s="184">
        <v>2990757027167.1143</v>
      </c>
      <c r="S949" s="199">
        <v>3106.6160597591515</v>
      </c>
      <c r="T949" s="191">
        <v>4.4795465145033853E-2</v>
      </c>
      <c r="U949" s="198">
        <v>2.0000000000000001E-4</v>
      </c>
    </row>
    <row r="950" spans="1:21" x14ac:dyDescent="0.2">
      <c r="A950">
        <f t="shared" si="14"/>
        <v>946</v>
      </c>
      <c r="B950" s="119">
        <v>0.3703361844958446</v>
      </c>
      <c r="C950" s="97">
        <v>4524.4306553915749</v>
      </c>
      <c r="D950" s="96">
        <v>1.0293912100075286</v>
      </c>
      <c r="E950" s="98">
        <v>0.18949883880554924</v>
      </c>
      <c r="F950" s="119">
        <v>0.37728724660190383</v>
      </c>
      <c r="G950" s="179">
        <v>1</v>
      </c>
      <c r="H950" s="97">
        <v>11869569.55565835</v>
      </c>
      <c r="I950" s="174">
        <v>436594951047.56488</v>
      </c>
      <c r="J950" s="186">
        <v>0.3703361844958446</v>
      </c>
      <c r="K950" s="189">
        <v>11602836799.718557</v>
      </c>
      <c r="L950" s="185">
        <v>0</v>
      </c>
      <c r="M950" s="185">
        <v>225633712098.31561</v>
      </c>
      <c r="N950" s="174">
        <v>673831499945.599</v>
      </c>
      <c r="O950" s="119">
        <v>0.50783300876759885</v>
      </c>
      <c r="P950" s="119">
        <v>0.31296334714300061</v>
      </c>
      <c r="Q950" s="97">
        <v>15.878825537442895</v>
      </c>
      <c r="R950" s="184">
        <v>3636800554394.7007</v>
      </c>
      <c r="S950" s="199">
        <v>3774.3731731114999</v>
      </c>
      <c r="T950" s="191">
        <v>4.6516994287083821E-2</v>
      </c>
      <c r="U950" s="198">
        <v>2.0000000000000001E-4</v>
      </c>
    </row>
    <row r="951" spans="1:21" x14ac:dyDescent="0.2">
      <c r="A951">
        <f t="shared" si="14"/>
        <v>947</v>
      </c>
      <c r="B951" s="119">
        <v>0.30066031461554354</v>
      </c>
      <c r="C951" s="97">
        <v>7443.8447500711336</v>
      </c>
      <c r="D951" s="96">
        <v>0.97061845148060755</v>
      </c>
      <c r="E951" s="98">
        <v>0</v>
      </c>
      <c r="F951" s="119">
        <v>0.55052712160076078</v>
      </c>
      <c r="G951" s="179">
        <v>1</v>
      </c>
      <c r="H951" s="97">
        <v>15048148.147427598</v>
      </c>
      <c r="I951" s="174">
        <v>430345608754.0755</v>
      </c>
      <c r="J951" s="186">
        <v>0.30066031461554354</v>
      </c>
      <c r="K951" s="189">
        <v>10094396874.392159</v>
      </c>
      <c r="L951" s="185">
        <v>0</v>
      </c>
      <c r="M951" s="185">
        <v>355172446476.46472</v>
      </c>
      <c r="N951" s="174">
        <v>795612452104.9325</v>
      </c>
      <c r="O951" s="119">
        <v>0.51975783210598903</v>
      </c>
      <c r="P951" s="119">
        <v>0.35767306612703476</v>
      </c>
      <c r="Q951" s="97">
        <v>17.146440136556919</v>
      </c>
      <c r="R951" s="184">
        <v>5182372349220.2188</v>
      </c>
      <c r="S951" s="199">
        <v>5382.1193922858401</v>
      </c>
      <c r="T951" s="191">
        <v>4.3562615356484119E-2</v>
      </c>
      <c r="U951" s="198">
        <v>2.0000000000000001E-4</v>
      </c>
    </row>
    <row r="952" spans="1:21" x14ac:dyDescent="0.2">
      <c r="A952">
        <f t="shared" si="14"/>
        <v>948</v>
      </c>
      <c r="B952" s="119">
        <v>0.34982636029941472</v>
      </c>
      <c r="C952" s="97">
        <v>9318.7118137239158</v>
      </c>
      <c r="D952" s="96">
        <v>0.37336387318828124</v>
      </c>
      <c r="E952" s="98">
        <v>0.19808162028813842</v>
      </c>
      <c r="F952" s="119">
        <v>0</v>
      </c>
      <c r="G952" s="179">
        <v>0</v>
      </c>
      <c r="H952" s="97">
        <v>2695998.2654009494</v>
      </c>
      <c r="I952" s="174">
        <v>144641210792.75928</v>
      </c>
      <c r="J952" s="186">
        <v>0.34982636029941472</v>
      </c>
      <c r="K952" s="189">
        <v>13362518780.611893</v>
      </c>
      <c r="L952" s="185">
        <v>19287607892.408051</v>
      </c>
      <c r="M952" s="185">
        <v>0</v>
      </c>
      <c r="N952" s="174">
        <v>177291337465.77924</v>
      </c>
      <c r="O952" s="119">
        <v>0.3724344098176981</v>
      </c>
      <c r="P952" s="119">
        <v>0.26298954212714376</v>
      </c>
      <c r="Q952" s="97">
        <v>13.794132340652782</v>
      </c>
      <c r="R952" s="184">
        <v>741908229499.06238</v>
      </c>
      <c r="S952" s="199">
        <v>770.05360693888986</v>
      </c>
      <c r="T952" s="191">
        <v>4.9602254691442881E-2</v>
      </c>
      <c r="U952" s="198">
        <v>2.0000000000000001E-4</v>
      </c>
    </row>
    <row r="953" spans="1:21" x14ac:dyDescent="0.2">
      <c r="A953">
        <f t="shared" si="14"/>
        <v>949</v>
      </c>
      <c r="B953" s="119">
        <v>0.4356480265690118</v>
      </c>
      <c r="C953" s="97">
        <v>14327.528917364687</v>
      </c>
      <c r="D953" s="96">
        <v>0.61049360782238793</v>
      </c>
      <c r="E953" s="98">
        <v>1.104948372074796E-2</v>
      </c>
      <c r="F953" s="119">
        <v>0.57118310396169036</v>
      </c>
      <c r="G953" s="179">
        <v>1</v>
      </c>
      <c r="H953" s="97">
        <v>3245453.6048229798</v>
      </c>
      <c r="I953" s="174">
        <v>158243924079.60284</v>
      </c>
      <c r="J953" s="186">
        <v>0.4356480265690118</v>
      </c>
      <c r="K953" s="189">
        <v>3631352912.1318717</v>
      </c>
      <c r="L953" s="185">
        <v>0</v>
      </c>
      <c r="M953" s="185">
        <v>150983891943.53592</v>
      </c>
      <c r="N953" s="174">
        <v>312859168935.27069</v>
      </c>
      <c r="O953" s="119">
        <v>0.60642546434654032</v>
      </c>
      <c r="P953" s="119">
        <v>0.36037782147074982</v>
      </c>
      <c r="Q953" s="97">
        <v>16.218947404267407</v>
      </c>
      <c r="R953" s="184">
        <v>1985571455367.1067</v>
      </c>
      <c r="S953" s="199">
        <v>2061.3107177937491</v>
      </c>
      <c r="T953" s="191">
        <v>4.5144145220824508E-2</v>
      </c>
      <c r="U953" s="198">
        <v>2.0000000000000001E-4</v>
      </c>
    </row>
    <row r="954" spans="1:21" x14ac:dyDescent="0.2">
      <c r="A954">
        <f t="shared" si="14"/>
        <v>950</v>
      </c>
      <c r="B954" s="119">
        <v>0.55001608007746583</v>
      </c>
      <c r="C954" s="97">
        <v>8017.6537708854803</v>
      </c>
      <c r="D954" s="96">
        <v>0.99400407446588701</v>
      </c>
      <c r="E954" s="98">
        <v>0</v>
      </c>
      <c r="F954" s="119">
        <v>0</v>
      </c>
      <c r="G954" s="179">
        <v>0</v>
      </c>
      <c r="H954" s="97">
        <v>11587653.254457878</v>
      </c>
      <c r="I954" s="174">
        <v>411726460067.03003</v>
      </c>
      <c r="J954" s="186">
        <v>0.40949624999021284</v>
      </c>
      <c r="K954" s="189">
        <v>6676859946.9298391</v>
      </c>
      <c r="L954" s="185">
        <v>0</v>
      </c>
      <c r="M954" s="185">
        <v>0</v>
      </c>
      <c r="N954" s="174">
        <v>418403320013.95984</v>
      </c>
      <c r="O954" s="119">
        <v>0.40296152863597889</v>
      </c>
      <c r="P954" s="119">
        <v>0.27569643815793876</v>
      </c>
      <c r="Q954" s="97">
        <v>12.955188716702112</v>
      </c>
      <c r="R954" s="184">
        <v>1629691119935.0303</v>
      </c>
      <c r="S954" s="199">
        <v>1691.5642012278643</v>
      </c>
      <c r="T954" s="191">
        <v>5.4903667363755078E-2</v>
      </c>
      <c r="U954" s="198">
        <v>2.0000000000000001E-4</v>
      </c>
    </row>
    <row r="955" spans="1:21" x14ac:dyDescent="0.2">
      <c r="A955">
        <f t="shared" si="14"/>
        <v>951</v>
      </c>
      <c r="B955" s="119">
        <v>0.33961995687959884</v>
      </c>
      <c r="C955" s="97">
        <v>14437.47800308443</v>
      </c>
      <c r="D955" s="96">
        <v>1.0450330271418815</v>
      </c>
      <c r="E955" s="98">
        <v>0.29735492986646206</v>
      </c>
      <c r="F955" s="119">
        <v>0</v>
      </c>
      <c r="G955" s="179">
        <v>0</v>
      </c>
      <c r="H955" s="97">
        <v>9945473.3875524569</v>
      </c>
      <c r="I955" s="174">
        <v>363518342531.12671</v>
      </c>
      <c r="J955" s="186">
        <v>0.33961995687959878</v>
      </c>
      <c r="K955" s="189">
        <v>33451897830.945374</v>
      </c>
      <c r="L955" s="185">
        <v>56064611807.878342</v>
      </c>
      <c r="M955" s="185">
        <v>0</v>
      </c>
      <c r="N955" s="174">
        <v>453034852169.95044</v>
      </c>
      <c r="O955" s="119">
        <v>0.37151617023612082</v>
      </c>
      <c r="P955" s="119">
        <v>0.28335640595671691</v>
      </c>
      <c r="Q955" s="97">
        <v>13.633522973300774</v>
      </c>
      <c r="R955" s="184">
        <v>1835688723996.3044</v>
      </c>
      <c r="S955" s="199">
        <v>1905.5780176686574</v>
      </c>
      <c r="T955" s="191">
        <v>5.4176704183700887E-2</v>
      </c>
      <c r="U955" s="198">
        <v>2.0000000000000001E-4</v>
      </c>
    </row>
    <row r="956" spans="1:21" x14ac:dyDescent="0.2">
      <c r="A956">
        <f t="shared" si="14"/>
        <v>952</v>
      </c>
      <c r="B956" s="119">
        <v>0.38117746323507029</v>
      </c>
      <c r="C956" s="97">
        <v>15076.723136362158</v>
      </c>
      <c r="D956" s="96">
        <v>0.2</v>
      </c>
      <c r="E956" s="98">
        <v>0.40417979003954174</v>
      </c>
      <c r="F956" s="119">
        <v>0</v>
      </c>
      <c r="G956" s="179">
        <v>0</v>
      </c>
      <c r="H956" s="97">
        <v>1598684.9272721168</v>
      </c>
      <c r="I956" s="174">
        <v>80501347629.586197</v>
      </c>
      <c r="J956" s="186">
        <v>0.38117746323507029</v>
      </c>
      <c r="K956" s="189">
        <v>9009742588.8004189</v>
      </c>
      <c r="L956" s="185">
        <v>15691697784.491653</v>
      </c>
      <c r="M956" s="185">
        <v>0</v>
      </c>
      <c r="N956" s="174">
        <v>105202788002.87827</v>
      </c>
      <c r="O956" s="119">
        <v>0.41100296413114601</v>
      </c>
      <c r="P956" s="119">
        <v>0.32061003401759314</v>
      </c>
      <c r="Q956" s="97">
        <v>14.19491467410454</v>
      </c>
      <c r="R956" s="184">
        <v>565800367489.92297</v>
      </c>
      <c r="S956" s="199">
        <v>587.21495027242781</v>
      </c>
      <c r="T956" s="191">
        <v>4.7214943311552654E-2</v>
      </c>
      <c r="U956" s="198">
        <v>2.0000000000000001E-4</v>
      </c>
    </row>
    <row r="957" spans="1:21" x14ac:dyDescent="0.2">
      <c r="A957">
        <f t="shared" si="14"/>
        <v>953</v>
      </c>
      <c r="B957" s="119">
        <v>0.531384611446724</v>
      </c>
      <c r="C957" s="97">
        <v>7789.1549892031308</v>
      </c>
      <c r="D957" s="96">
        <v>0.60525509030541569</v>
      </c>
      <c r="E957" s="98">
        <v>0.55496881300147938</v>
      </c>
      <c r="F957" s="119">
        <v>0</v>
      </c>
      <c r="G957" s="179">
        <v>0</v>
      </c>
      <c r="H957" s="97">
        <v>4620143.8683845</v>
      </c>
      <c r="I957" s="174">
        <v>240675173401.37845</v>
      </c>
      <c r="J957" s="186">
        <v>0.531384611446724</v>
      </c>
      <c r="K957" s="189">
        <v>44408338919.388084</v>
      </c>
      <c r="L957" s="185">
        <v>64043132474.916801</v>
      </c>
      <c r="M957" s="185">
        <v>0</v>
      </c>
      <c r="N957" s="174">
        <v>349126644795.68335</v>
      </c>
      <c r="O957" s="119">
        <v>0.51306765654487962</v>
      </c>
      <c r="P957" s="119">
        <v>0.41098469383250041</v>
      </c>
      <c r="Q957" s="97">
        <v>13.685532494599228</v>
      </c>
      <c r="R957" s="184">
        <v>2197118171489.8228</v>
      </c>
      <c r="S957" s="199">
        <v>2279.9724045269168</v>
      </c>
      <c r="T957" s="191">
        <v>5.200005222143967E-2</v>
      </c>
      <c r="U957" s="198">
        <v>2.0000000000000001E-4</v>
      </c>
    </row>
    <row r="958" spans="1:21" x14ac:dyDescent="0.2">
      <c r="A958">
        <f t="shared" si="14"/>
        <v>954</v>
      </c>
      <c r="B958" s="119">
        <v>0.44154891422753195</v>
      </c>
      <c r="C958" s="97">
        <v>4000</v>
      </c>
      <c r="D958" s="96">
        <v>1.1225703830657319</v>
      </c>
      <c r="E958" s="98">
        <v>0</v>
      </c>
      <c r="F958" s="119">
        <v>0.40920194241355817</v>
      </c>
      <c r="G958" s="179">
        <v>1</v>
      </c>
      <c r="H958" s="97">
        <v>19266680.307534534</v>
      </c>
      <c r="I958" s="174">
        <v>612926025748.77637</v>
      </c>
      <c r="J958" s="186">
        <v>0.44154891422753195</v>
      </c>
      <c r="K958" s="189">
        <v>14950723833.13295</v>
      </c>
      <c r="L958" s="185">
        <v>0</v>
      </c>
      <c r="M958" s="185">
        <v>484037518152.82904</v>
      </c>
      <c r="N958" s="174">
        <v>1111914267734.7385</v>
      </c>
      <c r="O958" s="119">
        <v>0.59165248147564409</v>
      </c>
      <c r="P958" s="119">
        <v>0.36547356770887812</v>
      </c>
      <c r="Q958" s="97">
        <v>16.221029471829084</v>
      </c>
      <c r="R958" s="184">
        <v>7117874106143.7012</v>
      </c>
      <c r="S958" s="199">
        <v>7389.2541993611585</v>
      </c>
      <c r="T958" s="191">
        <v>4.5763838002735736E-2</v>
      </c>
      <c r="U958" s="198">
        <v>2.0000000000000001E-4</v>
      </c>
    </row>
    <row r="959" spans="1:21" x14ac:dyDescent="0.2">
      <c r="A959">
        <f t="shared" si="14"/>
        <v>955</v>
      </c>
      <c r="B959" s="119">
        <v>0.44157394055631649</v>
      </c>
      <c r="C959" s="97">
        <v>8279.2272695786196</v>
      </c>
      <c r="D959" s="96">
        <v>0.79384841410101381</v>
      </c>
      <c r="E959" s="98">
        <v>0.50173643738966811</v>
      </c>
      <c r="F959" s="119">
        <v>0</v>
      </c>
      <c r="G959" s="179">
        <v>0</v>
      </c>
      <c r="H959" s="97">
        <v>8924160.8524517957</v>
      </c>
      <c r="I959" s="174">
        <v>320803765816.36273</v>
      </c>
      <c r="J959" s="186">
        <v>0.43456101105162004</v>
      </c>
      <c r="K959" s="189">
        <v>35359700430.36602</v>
      </c>
      <c r="L959" s="185">
        <v>111386419919.86055</v>
      </c>
      <c r="M959" s="185">
        <v>0</v>
      </c>
      <c r="N959" s="174">
        <v>467549886166.58929</v>
      </c>
      <c r="O959" s="119">
        <v>0.48875628359535656</v>
      </c>
      <c r="P959" s="119">
        <v>0.38251549157802534</v>
      </c>
      <c r="Q959" s="97">
        <v>14.981530670703261</v>
      </c>
      <c r="R959" s="184">
        <v>2938409939906.7412</v>
      </c>
      <c r="S959" s="199">
        <v>3051.2682673465742</v>
      </c>
      <c r="T959" s="191">
        <v>4.8198773075481531E-2</v>
      </c>
      <c r="U959" s="198">
        <v>2.0000000000000001E-4</v>
      </c>
    </row>
    <row r="960" spans="1:21" x14ac:dyDescent="0.2">
      <c r="A960">
        <f t="shared" si="14"/>
        <v>956</v>
      </c>
      <c r="B960" s="119">
        <v>0.58796032678990695</v>
      </c>
      <c r="C960" s="97">
        <v>11920.234613844872</v>
      </c>
      <c r="D960" s="96">
        <v>0.97059807569123813</v>
      </c>
      <c r="E960" s="98">
        <v>0.27327609683530918</v>
      </c>
      <c r="F960" s="119">
        <v>0.46867247914697396</v>
      </c>
      <c r="G960" s="179">
        <v>1</v>
      </c>
      <c r="H960" s="97">
        <v>6534176.7361763343</v>
      </c>
      <c r="I960" s="174">
        <v>257264543100.70715</v>
      </c>
      <c r="J960" s="186">
        <v>0.44545347338033447</v>
      </c>
      <c r="K960" s="189">
        <v>3541541812.1638994</v>
      </c>
      <c r="L960" s="185">
        <v>0</v>
      </c>
      <c r="M960" s="185">
        <v>298113028995.43304</v>
      </c>
      <c r="N960" s="174">
        <v>558919113908.30408</v>
      </c>
      <c r="O960" s="119">
        <v>0.63173686265467188</v>
      </c>
      <c r="P960" s="119">
        <v>0.39352658834865756</v>
      </c>
      <c r="Q960" s="97">
        <v>16.550187045226526</v>
      </c>
      <c r="R960" s="184">
        <v>3915115554295.4673</v>
      </c>
      <c r="S960" s="199">
        <v>4062.9067019776717</v>
      </c>
      <c r="T960" s="191">
        <v>4.4828601597885043E-2</v>
      </c>
      <c r="U960" s="198">
        <v>2.0000000000000001E-4</v>
      </c>
    </row>
    <row r="961" spans="1:21" x14ac:dyDescent="0.2">
      <c r="A961">
        <f t="shared" si="14"/>
        <v>957</v>
      </c>
      <c r="B961" s="119">
        <v>0.5633457174995119</v>
      </c>
      <c r="C961" s="97">
        <v>8919.5463728224167</v>
      </c>
      <c r="D961" s="96">
        <v>0.49994983699796425</v>
      </c>
      <c r="E961" s="98">
        <v>0</v>
      </c>
      <c r="F961" s="119">
        <v>0</v>
      </c>
      <c r="G961" s="179">
        <v>0</v>
      </c>
      <c r="H961" s="97">
        <v>5170902.0588224288</v>
      </c>
      <c r="I961" s="174">
        <v>230909852822.50793</v>
      </c>
      <c r="J961" s="186">
        <v>0.52493182334100341</v>
      </c>
      <c r="K961" s="189">
        <v>3212138018.4214048</v>
      </c>
      <c r="L961" s="185">
        <v>0</v>
      </c>
      <c r="M961" s="185">
        <v>0</v>
      </c>
      <c r="N961" s="174">
        <v>234121990840.92935</v>
      </c>
      <c r="O961" s="119">
        <v>0.51772979391704155</v>
      </c>
      <c r="P961" s="119">
        <v>0.38823339544571356</v>
      </c>
      <c r="Q961" s="97">
        <v>12.955799735707405</v>
      </c>
      <c r="R961" s="184">
        <v>1354486954264.271</v>
      </c>
      <c r="S961" s="199">
        <v>1406.5759448234046</v>
      </c>
      <c r="T961" s="191">
        <v>5.2897549416311508E-2</v>
      </c>
      <c r="U961" s="198">
        <v>2.0000000000000001E-4</v>
      </c>
    </row>
    <row r="962" spans="1:21" x14ac:dyDescent="0.2">
      <c r="A962">
        <f t="shared" si="14"/>
        <v>958</v>
      </c>
      <c r="B962" s="119">
        <v>0.58709002693473045</v>
      </c>
      <c r="C962" s="97">
        <v>9204.0943346192998</v>
      </c>
      <c r="D962" s="96">
        <v>0.7847111224583827</v>
      </c>
      <c r="E962" s="98">
        <v>0.48330806779118707</v>
      </c>
      <c r="F962" s="119">
        <v>0.4365179546606105</v>
      </c>
      <c r="G962" s="179">
        <v>1</v>
      </c>
      <c r="H962" s="97">
        <v>10276192.828459391</v>
      </c>
      <c r="I962" s="174">
        <v>379159865655.75488</v>
      </c>
      <c r="J962" s="186">
        <v>0.41388612827519877</v>
      </c>
      <c r="K962" s="189">
        <v>3936704486.983861</v>
      </c>
      <c r="L962" s="185">
        <v>0</v>
      </c>
      <c r="M962" s="185">
        <v>418418036363.94751</v>
      </c>
      <c r="N962" s="174">
        <v>801514606506.68628</v>
      </c>
      <c r="O962" s="119">
        <v>0.61341793885407059</v>
      </c>
      <c r="P962" s="119">
        <v>0.34512927227482204</v>
      </c>
      <c r="Q962" s="97">
        <v>16.681830450958241</v>
      </c>
      <c r="R962" s="184">
        <v>4946875918395.1807</v>
      </c>
      <c r="S962" s="199">
        <v>5134.3199394975127</v>
      </c>
      <c r="T962" s="191">
        <v>4.4463595110538302E-2</v>
      </c>
      <c r="U962" s="198">
        <v>2.0000000000000001E-4</v>
      </c>
    </row>
    <row r="963" spans="1:21" x14ac:dyDescent="0.2">
      <c r="A963">
        <f t="shared" si="14"/>
        <v>959</v>
      </c>
      <c r="B963" s="119">
        <v>0.53055977944335364</v>
      </c>
      <c r="C963" s="97">
        <v>17000</v>
      </c>
      <c r="D963" s="96">
        <v>0.26031212217876165</v>
      </c>
      <c r="E963" s="98">
        <v>0.53736063745901308</v>
      </c>
      <c r="F963" s="119">
        <v>0.53241687228505152</v>
      </c>
      <c r="G963" s="179">
        <v>1</v>
      </c>
      <c r="H963" s="97">
        <v>1848460.6311236345</v>
      </c>
      <c r="I963" s="174">
        <v>100013573103.42361</v>
      </c>
      <c r="J963" s="186">
        <v>0.53055977944335364</v>
      </c>
      <c r="K963" s="189">
        <v>1582124624.9605772</v>
      </c>
      <c r="L963" s="185">
        <v>0</v>
      </c>
      <c r="M963" s="185">
        <v>142132035979.02185</v>
      </c>
      <c r="N963" s="174">
        <v>243727733707.40604</v>
      </c>
      <c r="O963" s="119">
        <v>0.68424223018672459</v>
      </c>
      <c r="P963" s="119">
        <v>0.52732459398299392</v>
      </c>
      <c r="Q963" s="97">
        <v>17.032307837315518</v>
      </c>
      <c r="R963" s="184">
        <v>2398170417090.4951</v>
      </c>
      <c r="S963" s="199">
        <v>2486.2138619184375</v>
      </c>
      <c r="T963" s="191">
        <v>4.248389289337709E-2</v>
      </c>
      <c r="U963" s="198">
        <v>2.0000000000000001E-4</v>
      </c>
    </row>
    <row r="964" spans="1:21" x14ac:dyDescent="0.2">
      <c r="A964">
        <f t="shared" si="14"/>
        <v>960</v>
      </c>
      <c r="B964" s="119">
        <v>0.62907423236232141</v>
      </c>
      <c r="C964" s="97">
        <v>10879.451194377883</v>
      </c>
      <c r="D964" s="96">
        <v>0.95203487360411765</v>
      </c>
      <c r="E964" s="98">
        <v>0.3489452700196044</v>
      </c>
      <c r="F964" s="119">
        <v>0.6168398330203303</v>
      </c>
      <c r="G964" s="179">
        <v>1</v>
      </c>
      <c r="H964" s="97">
        <v>7215055.6706412062</v>
      </c>
      <c r="I964" s="174">
        <v>274664885525.60016</v>
      </c>
      <c r="J964" s="186">
        <v>0.41275409313063971</v>
      </c>
      <c r="K964" s="189">
        <v>9537183028.4658127</v>
      </c>
      <c r="L964" s="185">
        <v>0</v>
      </c>
      <c r="M964" s="185">
        <v>384945457106.27679</v>
      </c>
      <c r="N964" s="174">
        <v>669147525660.34277</v>
      </c>
      <c r="O964" s="119">
        <v>0.62964504129218735</v>
      </c>
      <c r="P964" s="119">
        <v>0.50088997003345181</v>
      </c>
      <c r="Q964" s="97">
        <v>17.479773376759049</v>
      </c>
      <c r="R964" s="184">
        <v>6266591521519.9941</v>
      </c>
      <c r="S964" s="199">
        <v>6506.1026464673623</v>
      </c>
      <c r="T964" s="191">
        <v>4.2598569500949979E-2</v>
      </c>
      <c r="U964" s="198">
        <v>2.0000000000000001E-4</v>
      </c>
    </row>
    <row r="965" spans="1:21" x14ac:dyDescent="0.2">
      <c r="A965">
        <f t="shared" si="14"/>
        <v>961</v>
      </c>
      <c r="B965" s="119">
        <v>0.46886083307459792</v>
      </c>
      <c r="C965" s="97">
        <v>11710.774960847251</v>
      </c>
      <c r="D965" s="96">
        <v>0.45983667570831027</v>
      </c>
      <c r="E965" s="98">
        <v>0</v>
      </c>
      <c r="F965" s="119">
        <v>0.41912523645968464</v>
      </c>
      <c r="G965" s="179">
        <v>1</v>
      </c>
      <c r="H965" s="97">
        <v>3498234.7615174484</v>
      </c>
      <c r="I965" s="174">
        <v>184697693280.30942</v>
      </c>
      <c r="J965" s="186">
        <v>0.46886083307459792</v>
      </c>
      <c r="K965" s="189">
        <v>3529011101.6769848</v>
      </c>
      <c r="L965" s="185">
        <v>0</v>
      </c>
      <c r="M965" s="185">
        <v>98728298493.744385</v>
      </c>
      <c r="N965" s="174">
        <v>286955002875.73083</v>
      </c>
      <c r="O965" s="119">
        <v>0.57702479996511635</v>
      </c>
      <c r="P965" s="119">
        <v>0.33541872885919488</v>
      </c>
      <c r="Q965" s="97">
        <v>15.169721119951836</v>
      </c>
      <c r="R965" s="184">
        <v>1614637407156.7554</v>
      </c>
      <c r="S965" s="199">
        <v>1675.4038618724189</v>
      </c>
      <c r="T965" s="191">
        <v>4.7464905007234832E-2</v>
      </c>
      <c r="U965" s="198">
        <v>2.0000000000000001E-4</v>
      </c>
    </row>
    <row r="966" spans="1:21" x14ac:dyDescent="0.2">
      <c r="A966">
        <f t="shared" si="14"/>
        <v>962</v>
      </c>
      <c r="B966" s="119">
        <v>0.56499972277761112</v>
      </c>
      <c r="C966" s="97">
        <v>13985.093416585756</v>
      </c>
      <c r="D966" s="96">
        <v>0.2</v>
      </c>
      <c r="E966" s="98">
        <v>0</v>
      </c>
      <c r="F966" s="119">
        <v>0</v>
      </c>
      <c r="G966" s="179">
        <v>0</v>
      </c>
      <c r="H966" s="97">
        <v>1745719.2919860855</v>
      </c>
      <c r="I966" s="174">
        <v>93681305401.323608</v>
      </c>
      <c r="J966" s="186">
        <v>0.524636847164065</v>
      </c>
      <c r="K966" s="189">
        <v>3065391765.0982366</v>
      </c>
      <c r="L966" s="185">
        <v>0</v>
      </c>
      <c r="M966" s="185">
        <v>0</v>
      </c>
      <c r="N966" s="174">
        <v>96746697166.421844</v>
      </c>
      <c r="O966" s="119">
        <v>0.50801387689152533</v>
      </c>
      <c r="P966" s="119">
        <v>0.41583614246720413</v>
      </c>
      <c r="Q966" s="97">
        <v>12.93772299432419</v>
      </c>
      <c r="R966" s="184">
        <v>620362009528.76538</v>
      </c>
      <c r="S966" s="199">
        <v>644.25077264247341</v>
      </c>
      <c r="T966" s="191">
        <v>5.0835114897336532E-2</v>
      </c>
      <c r="U966" s="198">
        <v>2.0000000000000001E-4</v>
      </c>
    </row>
    <row r="967" spans="1:21" x14ac:dyDescent="0.2">
      <c r="A967">
        <f t="shared" ref="A967:A1030" si="15">A966+1</f>
        <v>963</v>
      </c>
      <c r="B967" s="119">
        <v>0.47625170079268603</v>
      </c>
      <c r="C967" s="97">
        <v>8118.8623895268502</v>
      </c>
      <c r="D967" s="96">
        <v>0.25601088803476635</v>
      </c>
      <c r="E967" s="98">
        <v>0.64557399128012327</v>
      </c>
      <c r="F967" s="119">
        <v>0.5383480757385134</v>
      </c>
      <c r="G967" s="179">
        <v>1</v>
      </c>
      <c r="H967" s="97">
        <v>2318168.1514180698</v>
      </c>
      <c r="I967" s="174">
        <v>125172377486.92361</v>
      </c>
      <c r="J967" s="186">
        <v>0.47625170079268608</v>
      </c>
      <c r="K967" s="189">
        <v>927281762.34891045</v>
      </c>
      <c r="L967" s="185">
        <v>0</v>
      </c>
      <c r="M967" s="185">
        <v>192823778095.93805</v>
      </c>
      <c r="N967" s="174">
        <v>318923437345.21063</v>
      </c>
      <c r="O967" s="119">
        <v>0.67060791118860597</v>
      </c>
      <c r="P967" s="119">
        <v>0.39807896627312606</v>
      </c>
      <c r="Q967" s="97">
        <v>16.889878204969296</v>
      </c>
      <c r="R967" s="184">
        <v>2373837239197.563</v>
      </c>
      <c r="S967" s="199">
        <v>2464.0761599356379</v>
      </c>
      <c r="T967" s="191">
        <v>4.2571960077302289E-2</v>
      </c>
      <c r="U967" s="198">
        <v>2.0000000000000001E-4</v>
      </c>
    </row>
    <row r="968" spans="1:21" x14ac:dyDescent="0.2">
      <c r="A968">
        <f t="shared" si="15"/>
        <v>964</v>
      </c>
      <c r="B968" s="119">
        <v>0.54379169740127364</v>
      </c>
      <c r="C968" s="97">
        <v>13904.066977889272</v>
      </c>
      <c r="D968" s="96">
        <v>0.66746969618991092</v>
      </c>
      <c r="E968" s="98">
        <v>0</v>
      </c>
      <c r="F968" s="119">
        <v>0.35562567139062912</v>
      </c>
      <c r="G968" s="179">
        <v>1</v>
      </c>
      <c r="H968" s="97">
        <v>6298485.0904401075</v>
      </c>
      <c r="I968" s="174">
        <v>257421283215.81009</v>
      </c>
      <c r="J968" s="186">
        <v>0.44030489174709131</v>
      </c>
      <c r="K968" s="189">
        <v>4751110090.31919</v>
      </c>
      <c r="L968" s="185">
        <v>0</v>
      </c>
      <c r="M968" s="185">
        <v>182441808442.5387</v>
      </c>
      <c r="N968" s="174">
        <v>444614201748.66797</v>
      </c>
      <c r="O968" s="119">
        <v>0.58319616416648212</v>
      </c>
      <c r="P968" s="119">
        <v>0.41436201285453644</v>
      </c>
      <c r="Q968" s="97">
        <v>16.30205921740448</v>
      </c>
      <c r="R968" s="184">
        <v>3235972894989.4653</v>
      </c>
      <c r="S968" s="199">
        <v>3361.2895817645904</v>
      </c>
      <c r="T968" s="191">
        <v>4.4647241388673271E-2</v>
      </c>
      <c r="U968" s="198">
        <v>2.0000000000000001E-4</v>
      </c>
    </row>
    <row r="969" spans="1:21" x14ac:dyDescent="0.2">
      <c r="A969">
        <f t="shared" si="15"/>
        <v>965</v>
      </c>
      <c r="B969" s="119">
        <v>0.42771454003075532</v>
      </c>
      <c r="C969" s="97">
        <v>4000</v>
      </c>
      <c r="D969" s="96">
        <v>0.81571255792858688</v>
      </c>
      <c r="E969" s="98">
        <v>0.17420491611961342</v>
      </c>
      <c r="F969" s="119">
        <v>0.61400932211987247</v>
      </c>
      <c r="G969" s="179">
        <v>1</v>
      </c>
      <c r="H969" s="97">
        <v>12378854.888065366</v>
      </c>
      <c r="I969" s="174">
        <v>437031214660.05389</v>
      </c>
      <c r="J969" s="186">
        <v>0.42771454003075537</v>
      </c>
      <c r="K969" s="189">
        <v>844290207.32758152</v>
      </c>
      <c r="L969" s="185">
        <v>0</v>
      </c>
      <c r="M969" s="185">
        <v>206889258547.46695</v>
      </c>
      <c r="N969" s="174">
        <v>644764763414.84851</v>
      </c>
      <c r="O969" s="119">
        <v>0.54661177501199731</v>
      </c>
      <c r="P969" s="119">
        <v>0.36293649586860233</v>
      </c>
      <c r="Q969" s="97">
        <v>15.738143418773692</v>
      </c>
      <c r="R969" s="184">
        <v>4029753293759.4785</v>
      </c>
      <c r="S969" s="199">
        <v>4186.1779477458631</v>
      </c>
      <c r="T969" s="191">
        <v>4.6351580786447653E-2</v>
      </c>
      <c r="U969" s="198">
        <v>2.0000000000000001E-4</v>
      </c>
    </row>
    <row r="970" spans="1:21" x14ac:dyDescent="0.2">
      <c r="A970">
        <f t="shared" si="15"/>
        <v>966</v>
      </c>
      <c r="B970" s="119">
        <v>0.56014490753527157</v>
      </c>
      <c r="C970" s="97">
        <v>17000</v>
      </c>
      <c r="D970" s="96">
        <v>0.68630191938179019</v>
      </c>
      <c r="E970" s="98">
        <v>0.35620243111818317</v>
      </c>
      <c r="F970" s="119">
        <v>0.4159189028709453</v>
      </c>
      <c r="G970" s="179">
        <v>1</v>
      </c>
      <c r="H970" s="97">
        <v>4012637.498504356</v>
      </c>
      <c r="I970" s="174">
        <v>153106287437.38705</v>
      </c>
      <c r="J970" s="186">
        <v>0.36301628994749113</v>
      </c>
      <c r="K970" s="189">
        <v>1436792810.8666029</v>
      </c>
      <c r="L970" s="185">
        <v>0</v>
      </c>
      <c r="M970" s="185">
        <v>125765131968.81918</v>
      </c>
      <c r="N970" s="174">
        <v>280308212217.07281</v>
      </c>
      <c r="O970" s="119">
        <v>0.55721586168604065</v>
      </c>
      <c r="P970" s="119">
        <v>0.31487014762506282</v>
      </c>
      <c r="Q970" s="97">
        <v>16.273979237946492</v>
      </c>
      <c r="R970" s="184">
        <v>1550460757991.5449</v>
      </c>
      <c r="S970" s="199">
        <v>1609.7759420986315</v>
      </c>
      <c r="T970" s="191">
        <v>4.5192351718426962E-2</v>
      </c>
      <c r="U970" s="198">
        <v>2.0000000000000001E-4</v>
      </c>
    </row>
    <row r="971" spans="1:21" x14ac:dyDescent="0.2">
      <c r="A971">
        <f t="shared" si="15"/>
        <v>967</v>
      </c>
      <c r="B971" s="119">
        <v>0.41174073191545107</v>
      </c>
      <c r="C971" s="97">
        <v>12319.869409545337</v>
      </c>
      <c r="D971" s="96">
        <v>0.60025507039585901</v>
      </c>
      <c r="E971" s="98">
        <v>0</v>
      </c>
      <c r="F971" s="119">
        <v>0</v>
      </c>
      <c r="G971" s="179">
        <v>0</v>
      </c>
      <c r="H971" s="97">
        <v>3640166.4920268538</v>
      </c>
      <c r="I971" s="174">
        <v>193436062222.5365</v>
      </c>
      <c r="J971" s="186">
        <v>0.41174073191545113</v>
      </c>
      <c r="K971" s="189">
        <v>12537686879.628225</v>
      </c>
      <c r="L971" s="185">
        <v>0</v>
      </c>
      <c r="M971" s="185">
        <v>0</v>
      </c>
      <c r="N971" s="174">
        <v>205973749102.16473</v>
      </c>
      <c r="O971" s="119">
        <v>0.38667794408521972</v>
      </c>
      <c r="P971" s="119">
        <v>0.27664333765882293</v>
      </c>
      <c r="Q971" s="97">
        <v>12.719288790552516</v>
      </c>
      <c r="R971" s="184">
        <v>820591666066.21912</v>
      </c>
      <c r="S971" s="199">
        <v>849.71032564982681</v>
      </c>
      <c r="T971" s="191">
        <v>5.5202204868732507E-2</v>
      </c>
      <c r="U971" s="198">
        <v>2.0000000000000001E-4</v>
      </c>
    </row>
    <row r="972" spans="1:21" x14ac:dyDescent="0.2">
      <c r="A972">
        <f t="shared" si="15"/>
        <v>968</v>
      </c>
      <c r="B972" s="119">
        <v>0.5582178201234026</v>
      </c>
      <c r="C972" s="97">
        <v>12505.150005978823</v>
      </c>
      <c r="D972" s="96">
        <v>0.61407048219018645</v>
      </c>
      <c r="E972" s="98">
        <v>0</v>
      </c>
      <c r="F972" s="119">
        <v>0</v>
      </c>
      <c r="G972" s="179">
        <v>0</v>
      </c>
      <c r="H972" s="97">
        <v>3557943.046721125</v>
      </c>
      <c r="I972" s="174">
        <v>174743299648.99594</v>
      </c>
      <c r="J972" s="186">
        <v>0.50852628957129364</v>
      </c>
      <c r="K972" s="189">
        <v>3935086069.4140391</v>
      </c>
      <c r="L972" s="185">
        <v>0</v>
      </c>
      <c r="M972" s="185">
        <v>0</v>
      </c>
      <c r="N972" s="174">
        <v>178678385718.40997</v>
      </c>
      <c r="O972" s="119">
        <v>0.49732686715667401</v>
      </c>
      <c r="P972" s="119">
        <v>0.39453247817016035</v>
      </c>
      <c r="Q972" s="97">
        <v>12.948103652849012</v>
      </c>
      <c r="R972" s="184">
        <v>1028993927582.5253</v>
      </c>
      <c r="S972" s="199">
        <v>1068.633680537878</v>
      </c>
      <c r="T972" s="191">
        <v>5.4439459131634726E-2</v>
      </c>
      <c r="U972" s="198">
        <v>2.0000000000000001E-4</v>
      </c>
    </row>
    <row r="973" spans="1:21" x14ac:dyDescent="0.2">
      <c r="A973">
        <f t="shared" si="15"/>
        <v>969</v>
      </c>
      <c r="B973" s="119">
        <v>0.49439792944824246</v>
      </c>
      <c r="C973" s="97">
        <v>6616.3254514854016</v>
      </c>
      <c r="D973" s="96">
        <v>0.65087103541746671</v>
      </c>
      <c r="E973" s="98">
        <v>8.8054338966004495E-2</v>
      </c>
      <c r="F973" s="119">
        <v>0.4742284189419842</v>
      </c>
      <c r="G973" s="179">
        <v>1</v>
      </c>
      <c r="H973" s="97">
        <v>4989830.7479392141</v>
      </c>
      <c r="I973" s="174">
        <v>205703291673.30359</v>
      </c>
      <c r="J973" s="186">
        <v>0.47050623801061897</v>
      </c>
      <c r="K973" s="189">
        <v>1641198234.658756</v>
      </c>
      <c r="L973" s="185">
        <v>0</v>
      </c>
      <c r="M973" s="185">
        <v>288779021520.67609</v>
      </c>
      <c r="N973" s="174">
        <v>496123511428.63843</v>
      </c>
      <c r="O973" s="119">
        <v>0.6607384886561648</v>
      </c>
      <c r="P973" s="119">
        <v>0.50279154438522311</v>
      </c>
      <c r="Q973" s="97">
        <v>17.158848409259388</v>
      </c>
      <c r="R973" s="184">
        <v>4650902360377.6191</v>
      </c>
      <c r="S973" s="199">
        <v>4822.4886660008606</v>
      </c>
      <c r="T973" s="191">
        <v>4.2921675488722937E-2</v>
      </c>
      <c r="U973" s="198">
        <v>2.0000000000000001E-4</v>
      </c>
    </row>
    <row r="974" spans="1:21" x14ac:dyDescent="0.2">
      <c r="A974">
        <f t="shared" si="15"/>
        <v>970</v>
      </c>
      <c r="B974" s="119">
        <v>0.42206427265000812</v>
      </c>
      <c r="C974" s="97">
        <v>4755.4782617060637</v>
      </c>
      <c r="D974" s="96">
        <v>0.72742715549984105</v>
      </c>
      <c r="E974" s="98">
        <v>0.7</v>
      </c>
      <c r="F974" s="119">
        <v>0</v>
      </c>
      <c r="G974" s="179">
        <v>0</v>
      </c>
      <c r="H974" s="97">
        <v>9704054.4981836043</v>
      </c>
      <c r="I974" s="174">
        <v>331587639301.74323</v>
      </c>
      <c r="J974" s="186">
        <v>0.40632780871125895</v>
      </c>
      <c r="K974" s="189">
        <v>59436668581.325531</v>
      </c>
      <c r="L974" s="185">
        <v>144148285042.55817</v>
      </c>
      <c r="M974" s="185">
        <v>0</v>
      </c>
      <c r="N974" s="174">
        <v>535172592925.62695</v>
      </c>
      <c r="O974" s="119">
        <v>0.46723600986422886</v>
      </c>
      <c r="P974" s="119">
        <v>0.33915458431335754</v>
      </c>
      <c r="Q974" s="97">
        <v>14.537256192999576</v>
      </c>
      <c r="R974" s="184">
        <v>2921874468436.0635</v>
      </c>
      <c r="S974" s="199">
        <v>3029.050914875972</v>
      </c>
      <c r="T974" s="191">
        <v>4.9241082469828001E-2</v>
      </c>
      <c r="U974" s="198">
        <v>2.0000000000000001E-4</v>
      </c>
    </row>
    <row r="975" spans="1:21" x14ac:dyDescent="0.2">
      <c r="A975">
        <f t="shared" si="15"/>
        <v>971</v>
      </c>
      <c r="B975" s="119">
        <v>0.47553344073650322</v>
      </c>
      <c r="C975" s="97">
        <v>4000</v>
      </c>
      <c r="D975" s="96">
        <v>0.48009581113262578</v>
      </c>
      <c r="E975" s="98">
        <v>0.7</v>
      </c>
      <c r="F975" s="119">
        <v>0</v>
      </c>
      <c r="G975" s="179">
        <v>0</v>
      </c>
      <c r="H975" s="97">
        <v>15336707.970018014</v>
      </c>
      <c r="I975" s="174">
        <v>563114875758.60901</v>
      </c>
      <c r="J975" s="186">
        <v>0.47553344073650328</v>
      </c>
      <c r="K975" s="189">
        <v>116774032773.74263</v>
      </c>
      <c r="L975" s="185">
        <v>246315122602.87646</v>
      </c>
      <c r="M975" s="185">
        <v>0</v>
      </c>
      <c r="N975" s="174">
        <v>926204031135.22815</v>
      </c>
      <c r="O975" s="119">
        <v>0.50186787884303041</v>
      </c>
      <c r="P975" s="119">
        <v>0.39483027445291863</v>
      </c>
      <c r="Q975" s="97">
        <v>14.960915903193625</v>
      </c>
      <c r="R975" s="184">
        <v>6073153858639.667</v>
      </c>
      <c r="S975" s="199">
        <v>6307.9614939315861</v>
      </c>
      <c r="T975" s="191">
        <v>4.7858839315127057E-2</v>
      </c>
      <c r="U975" s="198">
        <v>2.0000000000000001E-4</v>
      </c>
    </row>
    <row r="976" spans="1:21" x14ac:dyDescent="0.2">
      <c r="A976">
        <f t="shared" si="15"/>
        <v>972</v>
      </c>
      <c r="B976" s="119">
        <v>0.50835889340319507</v>
      </c>
      <c r="C976" s="97">
        <v>9073.4319115402468</v>
      </c>
      <c r="D976" s="96">
        <v>0.85727896208170595</v>
      </c>
      <c r="E976" s="98">
        <v>0.45233013203335781</v>
      </c>
      <c r="F976" s="119">
        <v>0</v>
      </c>
      <c r="G976" s="179">
        <v>0</v>
      </c>
      <c r="H976" s="97">
        <v>10707759.063849507</v>
      </c>
      <c r="I976" s="174">
        <v>330956227196.7735</v>
      </c>
      <c r="J976" s="186">
        <v>0.37069814994750616</v>
      </c>
      <c r="K976" s="189">
        <v>17758112153.493187</v>
      </c>
      <c r="L976" s="185">
        <v>41850503675.1633</v>
      </c>
      <c r="M976" s="185">
        <v>0</v>
      </c>
      <c r="N976" s="174">
        <v>390564843025.42993</v>
      </c>
      <c r="O976" s="119">
        <v>0.39984465285169835</v>
      </c>
      <c r="P976" s="119">
        <v>0.29246863125495454</v>
      </c>
      <c r="Q976" s="97">
        <v>14.027677364082503</v>
      </c>
      <c r="R976" s="184">
        <v>1726489846236.0486</v>
      </c>
      <c r="S976" s="199">
        <v>1790.3868539343205</v>
      </c>
      <c r="T976" s="191">
        <v>5.1087105494816265E-2</v>
      </c>
      <c r="U976" s="198">
        <v>2.0000000000000001E-4</v>
      </c>
    </row>
    <row r="977" spans="1:21" x14ac:dyDescent="0.2">
      <c r="A977">
        <f t="shared" si="15"/>
        <v>973</v>
      </c>
      <c r="B977" s="119">
        <v>0.44292877975857353</v>
      </c>
      <c r="C977" s="97">
        <v>4000</v>
      </c>
      <c r="D977" s="96">
        <v>1.3550965628007101</v>
      </c>
      <c r="E977" s="98">
        <v>0</v>
      </c>
      <c r="F977" s="119">
        <v>0</v>
      </c>
      <c r="G977" s="179">
        <v>0</v>
      </c>
      <c r="H977" s="97">
        <v>22453675.052013334</v>
      </c>
      <c r="I977" s="174">
        <v>634164645686.8656</v>
      </c>
      <c r="J977" s="186">
        <v>0.28392018313976264</v>
      </c>
      <c r="K977" s="189">
        <v>14012704286.790291</v>
      </c>
      <c r="L977" s="185">
        <v>0</v>
      </c>
      <c r="M977" s="185">
        <v>0</v>
      </c>
      <c r="N977" s="174">
        <v>648177349973.65588</v>
      </c>
      <c r="O977" s="119">
        <v>0.2777822186342912</v>
      </c>
      <c r="P977" s="119">
        <v>0.15050812055080401</v>
      </c>
      <c r="Q977" s="97">
        <v>12.8313961163214</v>
      </c>
      <c r="R977" s="184">
        <v>1412762157939.7793</v>
      </c>
      <c r="S977" s="199">
        <v>1466.5651246189921</v>
      </c>
      <c r="T977" s="191">
        <v>5.4959168765927234E-2</v>
      </c>
      <c r="U977" s="198">
        <v>2.0000000000000001E-4</v>
      </c>
    </row>
    <row r="978" spans="1:21" x14ac:dyDescent="0.2">
      <c r="A978">
        <f t="shared" si="15"/>
        <v>974</v>
      </c>
      <c r="B978" s="119">
        <v>0.40239029942652504</v>
      </c>
      <c r="C978" s="97">
        <v>9437.961792094784</v>
      </c>
      <c r="D978" s="96">
        <v>0.67674893568467021</v>
      </c>
      <c r="E978" s="98">
        <v>0.17968901040367236</v>
      </c>
      <c r="F978" s="119">
        <v>0.45583855975721171</v>
      </c>
      <c r="G978" s="179">
        <v>1</v>
      </c>
      <c r="H978" s="97">
        <v>4835739.7477384843</v>
      </c>
      <c r="I978" s="174">
        <v>243109466123.45691</v>
      </c>
      <c r="J978" s="186">
        <v>0.40239029942652504</v>
      </c>
      <c r="K978" s="189">
        <v>6091602799.1509924</v>
      </c>
      <c r="L978" s="185">
        <v>0</v>
      </c>
      <c r="M978" s="185">
        <v>144393389642.46756</v>
      </c>
      <c r="N978" s="174">
        <v>393594458565.07544</v>
      </c>
      <c r="O978" s="119">
        <v>0.54202897916445569</v>
      </c>
      <c r="P978" s="119">
        <v>0.41601416440396977</v>
      </c>
      <c r="Q978" s="97">
        <v>16.321239182778307</v>
      </c>
      <c r="R978" s="184">
        <v>2904940394722.9478</v>
      </c>
      <c r="S978" s="199">
        <v>3017.2345838487877</v>
      </c>
      <c r="T978" s="191">
        <v>4.4828692073201289E-2</v>
      </c>
      <c r="U978" s="198">
        <v>2.0000000000000001E-4</v>
      </c>
    </row>
    <row r="979" spans="1:21" x14ac:dyDescent="0.2">
      <c r="A979">
        <f t="shared" si="15"/>
        <v>975</v>
      </c>
      <c r="B979" s="119">
        <v>0.65314138510374176</v>
      </c>
      <c r="C979" s="97">
        <v>11955.905881652183</v>
      </c>
      <c r="D979" s="96">
        <v>0.71724992917925856</v>
      </c>
      <c r="E979" s="98">
        <v>3.215039953695685E-2</v>
      </c>
      <c r="F979" s="119">
        <v>0</v>
      </c>
      <c r="G979" s="179">
        <v>0</v>
      </c>
      <c r="H979" s="97">
        <v>5333871.7263088813</v>
      </c>
      <c r="I979" s="174">
        <v>208927591234.83435</v>
      </c>
      <c r="J979" s="186">
        <v>0.4235942224407957</v>
      </c>
      <c r="K979" s="189">
        <v>5518846042.2691364</v>
      </c>
      <c r="L979" s="185">
        <v>5448181927.8252172</v>
      </c>
      <c r="M979" s="185">
        <v>0</v>
      </c>
      <c r="N979" s="174">
        <v>219894619204.92871</v>
      </c>
      <c r="O979" s="119">
        <v>0.42228894201030504</v>
      </c>
      <c r="P979" s="119">
        <v>0.3079740031447038</v>
      </c>
      <c r="Q979" s="97">
        <v>13.139754291951345</v>
      </c>
      <c r="R979" s="184">
        <v>994917217687.24561</v>
      </c>
      <c r="S979" s="199">
        <v>1033.3143723640187</v>
      </c>
      <c r="T979" s="191">
        <v>5.342880743349971E-2</v>
      </c>
      <c r="U979" s="198">
        <v>2.0000000000000001E-4</v>
      </c>
    </row>
    <row r="980" spans="1:21" x14ac:dyDescent="0.2">
      <c r="A980">
        <f t="shared" si="15"/>
        <v>976</v>
      </c>
      <c r="B980" s="119">
        <v>0.58381535314911426</v>
      </c>
      <c r="C980" s="97">
        <v>4398.8394614907356</v>
      </c>
      <c r="D980" s="96">
        <v>0.48648016568821562</v>
      </c>
      <c r="E980" s="98">
        <v>0.33878575831170427</v>
      </c>
      <c r="F980" s="119">
        <v>0.41461372917209627</v>
      </c>
      <c r="G980" s="179">
        <v>1</v>
      </c>
      <c r="H980" s="97">
        <v>4687465.1036890671</v>
      </c>
      <c r="I980" s="174">
        <v>200189318849.34628</v>
      </c>
      <c r="J980" s="186">
        <v>0.53053491906772621</v>
      </c>
      <c r="K980" s="189">
        <v>3772717795.4394212</v>
      </c>
      <c r="L980" s="185">
        <v>0</v>
      </c>
      <c r="M980" s="185">
        <v>218515321017.85071</v>
      </c>
      <c r="N980" s="174">
        <v>422477357662.63641</v>
      </c>
      <c r="O980" s="119">
        <v>0.66517098677900321</v>
      </c>
      <c r="P980" s="119">
        <v>0.46270413241403158</v>
      </c>
      <c r="Q980" s="97">
        <v>16.524643481360371</v>
      </c>
      <c r="R980" s="184">
        <v>3561311141939.7725</v>
      </c>
      <c r="S980" s="199">
        <v>3699.4578054884519</v>
      </c>
      <c r="T980" s="191">
        <v>4.3827647085524425E-2</v>
      </c>
      <c r="U980" s="198">
        <v>2.0000000000000001E-4</v>
      </c>
    </row>
    <row r="981" spans="1:21" x14ac:dyDescent="0.2">
      <c r="A981">
        <f t="shared" si="15"/>
        <v>977</v>
      </c>
      <c r="B981" s="119">
        <v>0.47956033711642121</v>
      </c>
      <c r="C981" s="97">
        <v>12738.953181510809</v>
      </c>
      <c r="D981" s="96">
        <v>1.4189485772255266</v>
      </c>
      <c r="E981" s="98">
        <v>0</v>
      </c>
      <c r="F981" s="119">
        <v>0</v>
      </c>
      <c r="G981" s="179">
        <v>0</v>
      </c>
      <c r="H981" s="97">
        <v>13992325.513457734</v>
      </c>
      <c r="I981" s="174">
        <v>488483285591.57013</v>
      </c>
      <c r="J981" s="186">
        <v>0.40640243611103477</v>
      </c>
      <c r="K981" s="189">
        <v>0</v>
      </c>
      <c r="L981" s="185">
        <v>0</v>
      </c>
      <c r="M981" s="185">
        <v>0</v>
      </c>
      <c r="N981" s="174">
        <v>488483285591.57013</v>
      </c>
      <c r="O981" s="119">
        <v>0.40640243611103477</v>
      </c>
      <c r="P981" s="119">
        <v>0.28762894843895798</v>
      </c>
      <c r="Q981" s="97">
        <v>13</v>
      </c>
      <c r="R981" s="184">
        <v>1920271503631.3115</v>
      </c>
      <c r="S981" s="199">
        <v>1988.3527000821234</v>
      </c>
      <c r="T981" s="191">
        <v>5.8612244709050597E-2</v>
      </c>
      <c r="U981" s="198">
        <v>2.0000000000000001E-4</v>
      </c>
    </row>
    <row r="982" spans="1:21" x14ac:dyDescent="0.2">
      <c r="A982">
        <f t="shared" si="15"/>
        <v>978</v>
      </c>
      <c r="B982" s="119">
        <v>0.44565042893263923</v>
      </c>
      <c r="C982" s="97">
        <v>12704.271994011786</v>
      </c>
      <c r="D982" s="96">
        <v>0.94485584829170688</v>
      </c>
      <c r="E982" s="98">
        <v>0</v>
      </c>
      <c r="F982" s="119">
        <v>0</v>
      </c>
      <c r="G982" s="179">
        <v>0</v>
      </c>
      <c r="H982" s="97">
        <v>8785487.4320788085</v>
      </c>
      <c r="I982" s="174">
        <v>323472507802.66473</v>
      </c>
      <c r="J982" s="186">
        <v>0.44565042893263929</v>
      </c>
      <c r="K982" s="189">
        <v>0</v>
      </c>
      <c r="L982" s="185">
        <v>0</v>
      </c>
      <c r="M982" s="185">
        <v>0</v>
      </c>
      <c r="N982" s="174">
        <v>323472507802.66473</v>
      </c>
      <c r="O982" s="119">
        <v>0.44565042893263929</v>
      </c>
      <c r="P982" s="119">
        <v>0.33379461428225832</v>
      </c>
      <c r="Q982" s="97">
        <v>13</v>
      </c>
      <c r="R982" s="184">
        <v>1523881449178.1387</v>
      </c>
      <c r="S982" s="199">
        <v>1582.8254156261305</v>
      </c>
      <c r="T982" s="191">
        <v>5.6382097354547189E-2</v>
      </c>
      <c r="U982" s="198">
        <v>2.0000000000000001E-4</v>
      </c>
    </row>
    <row r="983" spans="1:21" x14ac:dyDescent="0.2">
      <c r="A983">
        <f t="shared" si="15"/>
        <v>979</v>
      </c>
      <c r="B983" s="119">
        <v>0.65067404385122407</v>
      </c>
      <c r="C983" s="97">
        <v>11536.097907726191</v>
      </c>
      <c r="D983" s="96">
        <v>1.3724690483785866</v>
      </c>
      <c r="E983" s="98">
        <v>0.7</v>
      </c>
      <c r="F983" s="119">
        <v>0</v>
      </c>
      <c r="G983" s="179">
        <v>0</v>
      </c>
      <c r="H983" s="97">
        <v>12285040.875203278</v>
      </c>
      <c r="I983" s="174">
        <v>487092501956.39508</v>
      </c>
      <c r="J983" s="186">
        <v>0.46374585301931182</v>
      </c>
      <c r="K983" s="189">
        <v>55446337928.548691</v>
      </c>
      <c r="L983" s="185">
        <v>149376737061.16986</v>
      </c>
      <c r="M983" s="185">
        <v>0</v>
      </c>
      <c r="N983" s="174">
        <v>691915576946.11365</v>
      </c>
      <c r="O983" s="119">
        <v>0.49917725366502913</v>
      </c>
      <c r="P983" s="119">
        <v>0.38891443784372487</v>
      </c>
      <c r="Q983" s="97">
        <v>14.487253058857211</v>
      </c>
      <c r="R983" s="184">
        <v>4174859552712.3501</v>
      </c>
      <c r="S983" s="199">
        <v>4336.6427936133641</v>
      </c>
      <c r="T983" s="191">
        <v>5.1575617539921494E-2</v>
      </c>
      <c r="U983" s="198">
        <v>2.0000000000000001E-4</v>
      </c>
    </row>
    <row r="984" spans="1:21" x14ac:dyDescent="0.2">
      <c r="A984">
        <f t="shared" si="15"/>
        <v>980</v>
      </c>
      <c r="B984" s="119">
        <v>0.33885661116193933</v>
      </c>
      <c r="C984" s="97">
        <v>10935.76501367066</v>
      </c>
      <c r="D984" s="96">
        <v>1.1170197636850112</v>
      </c>
      <c r="E984" s="98">
        <v>0.7</v>
      </c>
      <c r="F984" s="119">
        <v>0</v>
      </c>
      <c r="G984" s="179">
        <v>0</v>
      </c>
      <c r="H984" s="97">
        <v>9302989.3857035097</v>
      </c>
      <c r="I984" s="174">
        <v>281639332345.59625</v>
      </c>
      <c r="J984" s="186">
        <v>0.27876785624795664</v>
      </c>
      <c r="K984" s="189">
        <v>53903682000.773033</v>
      </c>
      <c r="L984" s="185">
        <v>73664799875.564285</v>
      </c>
      <c r="M984" s="185">
        <v>0</v>
      </c>
      <c r="N984" s="174">
        <v>409207814221.93353</v>
      </c>
      <c r="O984" s="119">
        <v>0.33587783037543983</v>
      </c>
      <c r="P984" s="119">
        <v>0.25704628428862769</v>
      </c>
      <c r="Q984" s="97">
        <v>14.688355169763737</v>
      </c>
      <c r="R984" s="184">
        <v>1640948131477.9702</v>
      </c>
      <c r="S984" s="199">
        <v>1703.3311964101413</v>
      </c>
      <c r="T984" s="191">
        <v>5.085944459823924E-2</v>
      </c>
      <c r="U984" s="198">
        <v>2.0000000000000001E-4</v>
      </c>
    </row>
    <row r="985" spans="1:21" x14ac:dyDescent="0.2">
      <c r="A985">
        <f t="shared" si="15"/>
        <v>981</v>
      </c>
      <c r="B985" s="119">
        <v>0.5481129084027182</v>
      </c>
      <c r="C985" s="97">
        <v>8743.0974471091668</v>
      </c>
      <c r="D985" s="96">
        <v>0.70953532177910517</v>
      </c>
      <c r="E985" s="98">
        <v>0</v>
      </c>
      <c r="F985" s="119">
        <v>0.57356336013934317</v>
      </c>
      <c r="G985" s="179">
        <v>1</v>
      </c>
      <c r="H985" s="97">
        <v>7566117.7277733851</v>
      </c>
      <c r="I985" s="174">
        <v>298033696375.71204</v>
      </c>
      <c r="J985" s="186">
        <v>0.45517205888972023</v>
      </c>
      <c r="K985" s="189">
        <v>5620349541.8216105</v>
      </c>
      <c r="L985" s="185">
        <v>0</v>
      </c>
      <c r="M985" s="185">
        <v>392144953471.45697</v>
      </c>
      <c r="N985" s="174">
        <v>695798999388.9906</v>
      </c>
      <c r="O985" s="119">
        <v>0.64583676373438959</v>
      </c>
      <c r="P985" s="119">
        <v>0.59244489133966149</v>
      </c>
      <c r="Q985" s="97">
        <v>17.549141557969286</v>
      </c>
      <c r="R985" s="184">
        <v>7771013337037.2578</v>
      </c>
      <c r="S985" s="199">
        <v>8052.6623889721423</v>
      </c>
      <c r="T985" s="191">
        <v>4.2247870461522619E-2</v>
      </c>
      <c r="U985" s="198">
        <v>2.0000000000000001E-4</v>
      </c>
    </row>
    <row r="986" spans="1:21" x14ac:dyDescent="0.2">
      <c r="A986">
        <f t="shared" si="15"/>
        <v>982</v>
      </c>
      <c r="B986" s="119">
        <v>0.5531293993960551</v>
      </c>
      <c r="C986" s="97">
        <v>13825.789391333579</v>
      </c>
      <c r="D986" s="96">
        <v>0.96684875832137673</v>
      </c>
      <c r="E986" s="98">
        <v>0</v>
      </c>
      <c r="F986" s="119">
        <v>0.66308637591217223</v>
      </c>
      <c r="G986" s="179">
        <v>1</v>
      </c>
      <c r="H986" s="97">
        <v>7656336.6301403735</v>
      </c>
      <c r="I986" s="174">
        <v>285562187660.56305</v>
      </c>
      <c r="J986" s="186">
        <v>0.41797914564980598</v>
      </c>
      <c r="K986" s="189">
        <v>5339929038.2438536</v>
      </c>
      <c r="L986" s="185">
        <v>0</v>
      </c>
      <c r="M986" s="185">
        <v>326183522427.36084</v>
      </c>
      <c r="N986" s="174">
        <v>617085639126.16772</v>
      </c>
      <c r="O986" s="119">
        <v>0.61629348190419331</v>
      </c>
      <c r="P986" s="119">
        <v>0.41087435923092563</v>
      </c>
      <c r="Q986" s="97">
        <v>16.797826713167851</v>
      </c>
      <c r="R986" s="184">
        <v>4550512076041.4248</v>
      </c>
      <c r="S986" s="199">
        <v>4720.0932848943812</v>
      </c>
      <c r="T986" s="191">
        <v>4.4518168307928728E-2</v>
      </c>
      <c r="U986" s="198">
        <v>2.0000000000000001E-4</v>
      </c>
    </row>
    <row r="987" spans="1:21" x14ac:dyDescent="0.2">
      <c r="A987">
        <f t="shared" si="15"/>
        <v>983</v>
      </c>
      <c r="B987" s="119">
        <v>0.75468846013158031</v>
      </c>
      <c r="C987" s="97">
        <v>11250.024582098356</v>
      </c>
      <c r="D987" s="96">
        <v>1.1173515960348104</v>
      </c>
      <c r="E987" s="98">
        <v>0.7</v>
      </c>
      <c r="F987" s="119">
        <v>0</v>
      </c>
      <c r="G987" s="179">
        <v>0</v>
      </c>
      <c r="H987" s="97">
        <v>9295994.3769881278</v>
      </c>
      <c r="I987" s="174">
        <v>278072636697.78259</v>
      </c>
      <c r="J987" s="186">
        <v>0.26871919325714233</v>
      </c>
      <c r="K987" s="189">
        <v>34366023206.56456</v>
      </c>
      <c r="L987" s="185">
        <v>62305665777.465012</v>
      </c>
      <c r="M987" s="185">
        <v>0</v>
      </c>
      <c r="N987" s="174">
        <v>374744325681.81219</v>
      </c>
      <c r="O987" s="119">
        <v>0.33240793438472166</v>
      </c>
      <c r="P987" s="119">
        <v>0.21639566796847806</v>
      </c>
      <c r="Q987" s="97">
        <v>14.456821002082878</v>
      </c>
      <c r="R987" s="184">
        <v>1232345712751.7292</v>
      </c>
      <c r="S987" s="199">
        <v>1278.7829970009234</v>
      </c>
      <c r="T987" s="191">
        <v>5.1071181689600717E-2</v>
      </c>
      <c r="U987" s="198">
        <v>2.0000000000000001E-4</v>
      </c>
    </row>
    <row r="988" spans="1:21" x14ac:dyDescent="0.2">
      <c r="A988">
        <f t="shared" si="15"/>
        <v>984</v>
      </c>
      <c r="B988" s="119">
        <v>0.61491574765046342</v>
      </c>
      <c r="C988" s="97">
        <v>6783.2790304964965</v>
      </c>
      <c r="D988" s="96">
        <v>0.62305059382514161</v>
      </c>
      <c r="E988" s="98">
        <v>0.39754335886333036</v>
      </c>
      <c r="F988" s="119">
        <v>0</v>
      </c>
      <c r="G988" s="179">
        <v>0</v>
      </c>
      <c r="H988" s="97">
        <v>6996189.0220702682</v>
      </c>
      <c r="I988" s="174">
        <v>232632046947.47385</v>
      </c>
      <c r="J988" s="186">
        <v>0.37457740728569389</v>
      </c>
      <c r="K988" s="189">
        <v>24257079186.288086</v>
      </c>
      <c r="L988" s="185">
        <v>66304598397.740524</v>
      </c>
      <c r="M988" s="185">
        <v>0</v>
      </c>
      <c r="N988" s="174">
        <v>323193724531.50244</v>
      </c>
      <c r="O988" s="119">
        <v>0.43374105706584382</v>
      </c>
      <c r="P988" s="119">
        <v>0.34115616542365057</v>
      </c>
      <c r="Q988" s="97">
        <v>15.237167914756293</v>
      </c>
      <c r="R988" s="184">
        <v>1852647193768.4277</v>
      </c>
      <c r="S988" s="199">
        <v>1922.3683072428901</v>
      </c>
      <c r="T988" s="191">
        <v>4.7097956856946337E-2</v>
      </c>
      <c r="U988" s="198">
        <v>2.0000000000000001E-4</v>
      </c>
    </row>
    <row r="989" spans="1:21" x14ac:dyDescent="0.2">
      <c r="A989">
        <f t="shared" si="15"/>
        <v>985</v>
      </c>
      <c r="B989" s="119">
        <v>0.50449069570992588</v>
      </c>
      <c r="C989" s="97">
        <v>8226.6388077947959</v>
      </c>
      <c r="D989" s="96">
        <v>0.54069181754635931</v>
      </c>
      <c r="E989" s="98">
        <v>0.37442534043440967</v>
      </c>
      <c r="F989" s="119">
        <v>0.47779181900696743</v>
      </c>
      <c r="G989" s="179">
        <v>1</v>
      </c>
      <c r="H989" s="97">
        <v>5270626.4290610943</v>
      </c>
      <c r="I989" s="174">
        <v>249293415799.47433</v>
      </c>
      <c r="J989" s="186">
        <v>0.50449069570992588</v>
      </c>
      <c r="K989" s="189">
        <v>6546507447.186285</v>
      </c>
      <c r="L989" s="185">
        <v>0</v>
      </c>
      <c r="M989" s="185">
        <v>231903273202.76758</v>
      </c>
      <c r="N989" s="174">
        <v>487743196449.42822</v>
      </c>
      <c r="O989" s="119">
        <v>0.63822279757226874</v>
      </c>
      <c r="P989" s="119">
        <v>0.43522999502297349</v>
      </c>
      <c r="Q989" s="97">
        <v>16.257319945811208</v>
      </c>
      <c r="R989" s="184">
        <v>3777689921149.5298</v>
      </c>
      <c r="S989" s="199">
        <v>3923.0503892961187</v>
      </c>
      <c r="T989" s="191">
        <v>4.5066634063713341E-2</v>
      </c>
      <c r="U989" s="198">
        <v>2.0000000000000001E-4</v>
      </c>
    </row>
    <row r="990" spans="1:21" x14ac:dyDescent="0.2">
      <c r="A990">
        <f t="shared" si="15"/>
        <v>986</v>
      </c>
      <c r="B990" s="119">
        <v>0.55344701029107335</v>
      </c>
      <c r="C990" s="97">
        <v>16920.480881551863</v>
      </c>
      <c r="D990" s="96">
        <v>0.73708798187528501</v>
      </c>
      <c r="E990" s="98">
        <v>0.29322250759095891</v>
      </c>
      <c r="F990" s="119">
        <v>0</v>
      </c>
      <c r="G990" s="179">
        <v>0</v>
      </c>
      <c r="H990" s="97">
        <v>4471358.972411315</v>
      </c>
      <c r="I990" s="174">
        <v>235137756914.86642</v>
      </c>
      <c r="J990" s="186">
        <v>0.55344701029107335</v>
      </c>
      <c r="K990" s="189">
        <v>5945545363.5545616</v>
      </c>
      <c r="L990" s="185">
        <v>12632075135.900061</v>
      </c>
      <c r="M990" s="185">
        <v>0</v>
      </c>
      <c r="N990" s="174">
        <v>253715377414.32104</v>
      </c>
      <c r="O990" s="119">
        <v>0.55275304992958629</v>
      </c>
      <c r="P990" s="119">
        <v>0.41902101424324156</v>
      </c>
      <c r="Q990" s="97">
        <v>13.301640851117774</v>
      </c>
      <c r="R990" s="184">
        <v>1537951174883.3086</v>
      </c>
      <c r="S990" s="199">
        <v>1597.1542911398487</v>
      </c>
      <c r="T990" s="191">
        <v>5.4832552596601802E-2</v>
      </c>
      <c r="U990" s="198">
        <v>2.0000000000000001E-4</v>
      </c>
    </row>
    <row r="991" spans="1:21" x14ac:dyDescent="0.2">
      <c r="A991">
        <f t="shared" si="15"/>
        <v>987</v>
      </c>
      <c r="B991" s="119">
        <v>0.65679289674699048</v>
      </c>
      <c r="C991" s="97">
        <v>4000</v>
      </c>
      <c r="D991" s="96">
        <v>0.56438324625068748</v>
      </c>
      <c r="E991" s="98">
        <v>0</v>
      </c>
      <c r="F991" s="119">
        <v>0.40477805363047681</v>
      </c>
      <c r="G991" s="179">
        <v>1</v>
      </c>
      <c r="H991" s="97">
        <v>7462700.4795262041</v>
      </c>
      <c r="I991" s="174">
        <v>255432761171.76578</v>
      </c>
      <c r="J991" s="186">
        <v>0.43322581683850403</v>
      </c>
      <c r="K991" s="189">
        <v>13744099523.236971</v>
      </c>
      <c r="L991" s="185">
        <v>0</v>
      </c>
      <c r="M991" s="185">
        <v>179092535690.57837</v>
      </c>
      <c r="N991" s="174">
        <v>448269396385.58112</v>
      </c>
      <c r="O991" s="119">
        <v>0.56647653666723397</v>
      </c>
      <c r="P991" s="119">
        <v>0.34072698580452415</v>
      </c>
      <c r="Q991" s="97">
        <v>15.704431681801454</v>
      </c>
      <c r="R991" s="184">
        <v>2663306767301.2402</v>
      </c>
      <c r="S991" s="199">
        <v>2763.4631744116059</v>
      </c>
      <c r="T991" s="191">
        <v>4.5704342258984655E-2</v>
      </c>
      <c r="U991" s="198">
        <v>2.0000000000000001E-4</v>
      </c>
    </row>
    <row r="992" spans="1:21" x14ac:dyDescent="0.2">
      <c r="A992">
        <f t="shared" si="15"/>
        <v>988</v>
      </c>
      <c r="B992" s="119">
        <v>0.59230901808348901</v>
      </c>
      <c r="C992" s="97">
        <v>13814.325563424765</v>
      </c>
      <c r="D992" s="96">
        <v>0.76062410732646379</v>
      </c>
      <c r="E992" s="98">
        <v>0.41628072788948756</v>
      </c>
      <c r="F992" s="119">
        <v>0</v>
      </c>
      <c r="G992" s="179">
        <v>0</v>
      </c>
      <c r="H992" s="97">
        <v>5631757.8832661146</v>
      </c>
      <c r="I992" s="174">
        <v>200464935736.4353</v>
      </c>
      <c r="J992" s="186">
        <v>0.31969487398159824</v>
      </c>
      <c r="K992" s="189">
        <v>9003150708.7689838</v>
      </c>
      <c r="L992" s="185">
        <v>25159300882.297192</v>
      </c>
      <c r="M992" s="185">
        <v>0</v>
      </c>
      <c r="N992" s="174">
        <v>234627387327.50146</v>
      </c>
      <c r="O992" s="119">
        <v>0.35893104395471187</v>
      </c>
      <c r="P992" s="119">
        <v>0.25311751531066484</v>
      </c>
      <c r="Q992" s="97">
        <v>14.015646432757556</v>
      </c>
      <c r="R992" s="184">
        <v>895121026324.34717</v>
      </c>
      <c r="S992" s="199">
        <v>928.97004846753828</v>
      </c>
      <c r="T992" s="191">
        <v>5.3252057213771846E-2</v>
      </c>
      <c r="U992" s="198">
        <v>2.0000000000000001E-4</v>
      </c>
    </row>
    <row r="993" spans="1:21" x14ac:dyDescent="0.2">
      <c r="A993">
        <f t="shared" si="15"/>
        <v>989</v>
      </c>
      <c r="B993" s="119">
        <v>0.48388496716663848</v>
      </c>
      <c r="C993" s="97">
        <v>8349.571093472181</v>
      </c>
      <c r="D993" s="96">
        <v>0.97834798060413874</v>
      </c>
      <c r="E993" s="98">
        <v>0.7</v>
      </c>
      <c r="F993" s="119">
        <v>0.35548355675014831</v>
      </c>
      <c r="G993" s="179">
        <v>1</v>
      </c>
      <c r="H993" s="97">
        <v>8283168.2338826396</v>
      </c>
      <c r="I993" s="174">
        <v>337189773687.59381</v>
      </c>
      <c r="J993" s="186">
        <v>0.47306524546658824</v>
      </c>
      <c r="K993" s="189">
        <v>10145910866.153419</v>
      </c>
      <c r="L993" s="185">
        <v>6456948820.4530478</v>
      </c>
      <c r="M993" s="185">
        <v>160225692679.46585</v>
      </c>
      <c r="N993" s="174">
        <v>514018326053.66614</v>
      </c>
      <c r="O993" s="119">
        <v>0.56974403715657418</v>
      </c>
      <c r="P993" s="119">
        <v>0.35486020544179325</v>
      </c>
      <c r="Q993" s="97">
        <v>14.761378302768003</v>
      </c>
      <c r="R993" s="184">
        <v>2949452870057.9194</v>
      </c>
      <c r="S993" s="199">
        <v>3061.4298290170859</v>
      </c>
      <c r="T993" s="191">
        <v>4.9484308752815016E-2</v>
      </c>
      <c r="U993" s="198">
        <v>2.0000000000000001E-4</v>
      </c>
    </row>
    <row r="994" spans="1:21" x14ac:dyDescent="0.2">
      <c r="A994">
        <f t="shared" si="15"/>
        <v>990</v>
      </c>
      <c r="B994" s="119">
        <v>0.48090907963822538</v>
      </c>
      <c r="C994" s="97">
        <v>14308.569838164509</v>
      </c>
      <c r="D994" s="96">
        <v>0.71281573338608495</v>
      </c>
      <c r="E994" s="98">
        <v>1.6537368780918826E-2</v>
      </c>
      <c r="F994" s="119">
        <v>0</v>
      </c>
      <c r="G994" s="179">
        <v>0</v>
      </c>
      <c r="H994" s="97">
        <v>15121952.277168512</v>
      </c>
      <c r="I994" s="174">
        <v>541952671072.84009</v>
      </c>
      <c r="J994" s="186">
        <v>0.41738808975667419</v>
      </c>
      <c r="K994" s="189">
        <v>17545522317.491253</v>
      </c>
      <c r="L994" s="185">
        <v>14637328034.765003</v>
      </c>
      <c r="M994" s="185">
        <v>0</v>
      </c>
      <c r="N994" s="174">
        <v>574135521425.09631</v>
      </c>
      <c r="O994" s="119">
        <v>0.41438727211110393</v>
      </c>
      <c r="P994" s="119">
        <v>0.31405837316381024</v>
      </c>
      <c r="Q994" s="97">
        <v>13.17058259818355</v>
      </c>
      <c r="R994" s="184">
        <v>2503713284843.8779</v>
      </c>
      <c r="S994" s="199">
        <v>2600.563164175745</v>
      </c>
      <c r="T994" s="191">
        <v>5.5711202989063055E-2</v>
      </c>
      <c r="U994" s="198">
        <v>2.0000000000000001E-4</v>
      </c>
    </row>
    <row r="995" spans="1:21" x14ac:dyDescent="0.2">
      <c r="A995">
        <f t="shared" si="15"/>
        <v>991</v>
      </c>
      <c r="B995" s="119">
        <v>0.42936794608247952</v>
      </c>
      <c r="C995" s="97">
        <v>7869.0216717089625</v>
      </c>
      <c r="D995" s="96">
        <v>0.2667549710816447</v>
      </c>
      <c r="E995" s="98">
        <v>0.53602106978270991</v>
      </c>
      <c r="F995" s="119">
        <v>0.58508780144783301</v>
      </c>
      <c r="G995" s="179">
        <v>1</v>
      </c>
      <c r="H995" s="97">
        <v>2036956.3912441912</v>
      </c>
      <c r="I995" s="174">
        <v>109790440618.63641</v>
      </c>
      <c r="J995" s="186">
        <v>0.42936794608247952</v>
      </c>
      <c r="K995" s="189">
        <v>2574553316.1868482</v>
      </c>
      <c r="L995" s="185">
        <v>0</v>
      </c>
      <c r="M995" s="185">
        <v>196774832411.38287</v>
      </c>
      <c r="N995" s="174">
        <v>309139826346.20612</v>
      </c>
      <c r="O995" s="119">
        <v>0.66170821254176804</v>
      </c>
      <c r="P995" s="119">
        <v>0.47038149703128607</v>
      </c>
      <c r="Q995" s="97">
        <v>17.617299028336372</v>
      </c>
      <c r="R995" s="184">
        <v>2811774185050.7729</v>
      </c>
      <c r="S995" s="199">
        <v>2919.0002010521707</v>
      </c>
      <c r="T995" s="191">
        <v>4.1452135950766404E-2</v>
      </c>
      <c r="U995" s="198">
        <v>2.0000000000000001E-4</v>
      </c>
    </row>
    <row r="996" spans="1:21" x14ac:dyDescent="0.2">
      <c r="A996">
        <f t="shared" si="15"/>
        <v>992</v>
      </c>
      <c r="B996" s="119">
        <v>0.54167906041050895</v>
      </c>
      <c r="C996" s="97">
        <v>4842.6743177259596</v>
      </c>
      <c r="D996" s="96">
        <v>0.32709880204967928</v>
      </c>
      <c r="E996" s="98">
        <v>0.22188444277527869</v>
      </c>
      <c r="F996" s="119">
        <v>0.51163011195276609</v>
      </c>
      <c r="G996" s="179">
        <v>1</v>
      </c>
      <c r="H996" s="97">
        <v>3894061.1679781317</v>
      </c>
      <c r="I996" s="174">
        <v>208757268406.82938</v>
      </c>
      <c r="J996" s="186">
        <v>0.54167906041050906</v>
      </c>
      <c r="K996" s="189">
        <v>3299462805.6807423</v>
      </c>
      <c r="L996" s="185">
        <v>0</v>
      </c>
      <c r="M996" s="185">
        <v>252987717487.18277</v>
      </c>
      <c r="N996" s="174">
        <v>465044448699.69287</v>
      </c>
      <c r="O996" s="119">
        <v>0.67836443564976234</v>
      </c>
      <c r="P996" s="119">
        <v>0.40322648958655494</v>
      </c>
      <c r="Q996" s="97">
        <v>16.229571672725356</v>
      </c>
      <c r="R996" s="184">
        <v>3370158638905.0171</v>
      </c>
      <c r="S996" s="199">
        <v>3499.4532273479917</v>
      </c>
      <c r="T996" s="191">
        <v>4.4449340071247449E-2</v>
      </c>
      <c r="U996" s="198">
        <v>2.0000000000000001E-4</v>
      </c>
    </row>
    <row r="997" spans="1:21" x14ac:dyDescent="0.2">
      <c r="A997">
        <f t="shared" si="15"/>
        <v>993</v>
      </c>
      <c r="B997" s="119">
        <v>0.65933484202166337</v>
      </c>
      <c r="C997" s="97">
        <v>7079.2935568741141</v>
      </c>
      <c r="D997" s="96">
        <v>0.99738040744315892</v>
      </c>
      <c r="E997" s="98">
        <v>0.52071471031883676</v>
      </c>
      <c r="F997" s="119">
        <v>0.36771038085463192</v>
      </c>
      <c r="G997" s="179">
        <v>1</v>
      </c>
      <c r="H997" s="97">
        <v>11725066.135033209</v>
      </c>
      <c r="I997" s="174">
        <v>423741167810.59821</v>
      </c>
      <c r="J997" s="186">
        <v>0.42389828491384174</v>
      </c>
      <c r="K997" s="189">
        <v>8776166222.2187138</v>
      </c>
      <c r="L997" s="185">
        <v>0</v>
      </c>
      <c r="M997" s="185">
        <v>224347083124.45145</v>
      </c>
      <c r="N997" s="174">
        <v>656864417157.26843</v>
      </c>
      <c r="O997" s="119">
        <v>0.54668941017684203</v>
      </c>
      <c r="P997" s="119">
        <v>0.30759563407133045</v>
      </c>
      <c r="Q997" s="97">
        <v>15.361729260707817</v>
      </c>
      <c r="R997" s="184">
        <v>3378721653425.7031</v>
      </c>
      <c r="S997" s="199">
        <v>3510.8104914107371</v>
      </c>
      <c r="T997" s="191">
        <v>4.740134615611695E-2</v>
      </c>
      <c r="U997" s="198">
        <v>2.0000000000000001E-4</v>
      </c>
    </row>
    <row r="998" spans="1:21" x14ac:dyDescent="0.2">
      <c r="A998">
        <f t="shared" si="15"/>
        <v>994</v>
      </c>
      <c r="B998" s="119">
        <v>0.50106400172917176</v>
      </c>
      <c r="C998" s="97">
        <v>4500.7543277516734</v>
      </c>
      <c r="D998" s="96">
        <v>0.96823051864419751</v>
      </c>
      <c r="E998" s="98">
        <v>0</v>
      </c>
      <c r="F998" s="119">
        <v>0</v>
      </c>
      <c r="G998" s="179">
        <v>0</v>
      </c>
      <c r="H998" s="97">
        <v>12060629.158482345</v>
      </c>
      <c r="I998" s="174">
        <v>431384078152.41913</v>
      </c>
      <c r="J998" s="186">
        <v>0.47384878672664388</v>
      </c>
      <c r="K998" s="189">
        <v>7809732952.1913452</v>
      </c>
      <c r="L998" s="185">
        <v>0</v>
      </c>
      <c r="M998" s="185">
        <v>0</v>
      </c>
      <c r="N998" s="174">
        <v>439193811104.61047</v>
      </c>
      <c r="O998" s="119">
        <v>0.46542281989722167</v>
      </c>
      <c r="P998" s="119">
        <v>0.32499563421482219</v>
      </c>
      <c r="Q998" s="97">
        <v>12.919812429762517</v>
      </c>
      <c r="R998" s="184">
        <v>2064234882707.6523</v>
      </c>
      <c r="S998" s="199">
        <v>2143.9103343607112</v>
      </c>
      <c r="T998" s="191">
        <v>5.4922338437320341E-2</v>
      </c>
      <c r="U998" s="198">
        <v>2.0000000000000001E-4</v>
      </c>
    </row>
    <row r="999" spans="1:21" x14ac:dyDescent="0.2">
      <c r="A999">
        <f t="shared" si="15"/>
        <v>995</v>
      </c>
      <c r="B999" s="119">
        <v>0.56465873442058911</v>
      </c>
      <c r="C999" s="97">
        <v>13249.322992647376</v>
      </c>
      <c r="D999" s="96">
        <v>0.49540934983389195</v>
      </c>
      <c r="E999" s="98">
        <v>0.21372194766259697</v>
      </c>
      <c r="F999" s="119">
        <v>0.72733085228065997</v>
      </c>
      <c r="G999" s="179">
        <v>1</v>
      </c>
      <c r="H999" s="97">
        <v>3474223.2913268954</v>
      </c>
      <c r="I999" s="174">
        <v>134510902915.36365</v>
      </c>
      <c r="J999" s="186">
        <v>0.33472004906280539</v>
      </c>
      <c r="K999" s="189">
        <v>2469954992.196794</v>
      </c>
      <c r="L999" s="185">
        <v>0</v>
      </c>
      <c r="M999" s="185">
        <v>272490776497.28693</v>
      </c>
      <c r="N999" s="174">
        <v>409471634404.84735</v>
      </c>
      <c r="O999" s="119">
        <v>0.64233049403636233</v>
      </c>
      <c r="P999" s="119">
        <v>0.33811777445925623</v>
      </c>
      <c r="Q999" s="97">
        <v>17.747978344458065</v>
      </c>
      <c r="R999" s="184">
        <v>2651370190964.3164</v>
      </c>
      <c r="S999" s="199">
        <v>2751.9957397948374</v>
      </c>
      <c r="T999" s="191">
        <v>4.1288766938584159E-2</v>
      </c>
      <c r="U999" s="198">
        <v>2.0000000000000001E-4</v>
      </c>
    </row>
    <row r="1000" spans="1:21" x14ac:dyDescent="0.2">
      <c r="A1000">
        <f t="shared" si="15"/>
        <v>996</v>
      </c>
      <c r="B1000" s="119">
        <v>0.41346084209313533</v>
      </c>
      <c r="C1000" s="97">
        <v>5539.6971792028025</v>
      </c>
      <c r="D1000" s="96">
        <v>0.2</v>
      </c>
      <c r="E1000" s="98">
        <v>0.3064567995611483</v>
      </c>
      <c r="F1000" s="119">
        <v>0.41083301220730783</v>
      </c>
      <c r="G1000" s="179">
        <v>1</v>
      </c>
      <c r="H1000" s="97">
        <v>2526965.5571826668</v>
      </c>
      <c r="I1000" s="174">
        <v>135779519983.35944</v>
      </c>
      <c r="J1000" s="186">
        <v>0.41346084209313538</v>
      </c>
      <c r="K1000" s="189">
        <v>2157828090.3495483</v>
      </c>
      <c r="L1000" s="185">
        <v>0</v>
      </c>
      <c r="M1000" s="185">
        <v>182872682446.3595</v>
      </c>
      <c r="N1000" s="174">
        <v>320810030520.06848</v>
      </c>
      <c r="O1000" s="119">
        <v>0.63102035899636721</v>
      </c>
      <c r="P1000" s="119">
        <v>0.36647609120923208</v>
      </c>
      <c r="Q1000" s="97">
        <v>16.898825659979487</v>
      </c>
      <c r="R1000" s="184">
        <v>2211024732789.7534</v>
      </c>
      <c r="S1000" s="199">
        <v>2296.7436253307797</v>
      </c>
      <c r="T1000" s="191">
        <v>4.2502738022755011E-2</v>
      </c>
      <c r="U1000" s="198">
        <v>2.0000000000000001E-4</v>
      </c>
    </row>
    <row r="1001" spans="1:21" x14ac:dyDescent="0.2">
      <c r="A1001">
        <f t="shared" si="15"/>
        <v>997</v>
      </c>
      <c r="B1001" s="119">
        <v>0.36097199304003497</v>
      </c>
      <c r="C1001" s="97">
        <v>4881.3599981993621</v>
      </c>
      <c r="D1001" s="96">
        <v>0.6608240063826788</v>
      </c>
      <c r="E1001" s="98">
        <v>0.3238283452805053</v>
      </c>
      <c r="F1001" s="119">
        <v>0</v>
      </c>
      <c r="G1001" s="179">
        <v>0</v>
      </c>
      <c r="H1001" s="97">
        <v>6602705.2902601305</v>
      </c>
      <c r="I1001" s="174">
        <v>274058395931.64969</v>
      </c>
      <c r="J1001" s="186">
        <v>0.36097199304003502</v>
      </c>
      <c r="K1001" s="189">
        <v>21775555221.579224</v>
      </c>
      <c r="L1001" s="185">
        <v>47461137282.001823</v>
      </c>
      <c r="M1001" s="185">
        <v>0</v>
      </c>
      <c r="N1001" s="174">
        <v>343295088435.23071</v>
      </c>
      <c r="O1001" s="119">
        <v>0.39877155201488473</v>
      </c>
      <c r="P1001" s="119">
        <v>0.27011368669157859</v>
      </c>
      <c r="Q1001" s="97">
        <v>14.325256627657739</v>
      </c>
      <c r="R1001" s="184">
        <v>1492992472314.5576</v>
      </c>
      <c r="S1001" s="199">
        <v>1549.5737875673619</v>
      </c>
      <c r="T1001" s="191">
        <v>4.956241983007266E-2</v>
      </c>
      <c r="U1001" s="198">
        <v>2.0000000000000001E-4</v>
      </c>
    </row>
    <row r="1002" spans="1:21" x14ac:dyDescent="0.2">
      <c r="A1002">
        <f t="shared" si="15"/>
        <v>998</v>
      </c>
      <c r="B1002" s="119">
        <v>0.50777549543263212</v>
      </c>
      <c r="C1002" s="97">
        <v>14011.538788793399</v>
      </c>
      <c r="D1002" s="96">
        <v>0.39871117249743504</v>
      </c>
      <c r="E1002" s="98">
        <v>0</v>
      </c>
      <c r="F1002" s="119">
        <v>0.29517001825630629</v>
      </c>
      <c r="G1002" s="179">
        <v>1</v>
      </c>
      <c r="H1002" s="97">
        <v>2262159.7287823437</v>
      </c>
      <c r="I1002" s="174">
        <v>121460219712.72569</v>
      </c>
      <c r="J1002" s="186">
        <v>0.48201156960002611</v>
      </c>
      <c r="K1002" s="189">
        <v>2791902014.6101875</v>
      </c>
      <c r="L1002" s="185">
        <v>0</v>
      </c>
      <c r="M1002" s="185">
        <v>119290620471.11057</v>
      </c>
      <c r="N1002" s="174">
        <v>243542742198.44644</v>
      </c>
      <c r="O1002" s="119">
        <v>0.63224108480768193</v>
      </c>
      <c r="P1002" s="119">
        <v>0.47347360122021448</v>
      </c>
      <c r="Q1002" s="97">
        <v>16.587732961132176</v>
      </c>
      <c r="R1002" s="184">
        <v>2090142257721.5293</v>
      </c>
      <c r="S1002" s="199">
        <v>2168.5980145747922</v>
      </c>
      <c r="T1002" s="191">
        <v>4.3880100036858494E-2</v>
      </c>
      <c r="U1002" s="198">
        <v>2.0000000000000001E-4</v>
      </c>
    </row>
    <row r="1003" spans="1:21" x14ac:dyDescent="0.2">
      <c r="A1003">
        <f t="shared" si="15"/>
        <v>999</v>
      </c>
      <c r="B1003" s="119">
        <v>0.56888043383990738</v>
      </c>
      <c r="C1003" s="97">
        <v>9457.6779538204064</v>
      </c>
      <c r="D1003" s="96">
        <v>0.27604877029777852</v>
      </c>
      <c r="E1003" s="98">
        <v>0.60820757846262263</v>
      </c>
      <c r="F1003" s="119">
        <v>0</v>
      </c>
      <c r="G1003" s="179">
        <v>0</v>
      </c>
      <c r="H1003" s="97">
        <v>2075564.8958642902</v>
      </c>
      <c r="I1003" s="174">
        <v>112190613597.8481</v>
      </c>
      <c r="J1003" s="186">
        <v>0.54023037075225233</v>
      </c>
      <c r="K1003" s="189">
        <v>23802943674.048626</v>
      </c>
      <c r="L1003" s="185">
        <v>52276703832.075066</v>
      </c>
      <c r="M1003" s="185">
        <v>0</v>
      </c>
      <c r="N1003" s="174">
        <v>188270261103.97177</v>
      </c>
      <c r="O1003" s="119">
        <v>0.54405905236399199</v>
      </c>
      <c r="P1003" s="119">
        <v>0.44859247172083955</v>
      </c>
      <c r="Q1003" s="97">
        <v>14.328619323881568</v>
      </c>
      <c r="R1003" s="184">
        <v>1383205155813.2371</v>
      </c>
      <c r="S1003" s="199">
        <v>1436.4335840271035</v>
      </c>
      <c r="T1003" s="191">
        <v>4.8706135789016947E-2</v>
      </c>
      <c r="U1003" s="198">
        <v>2.0000000000000001E-4</v>
      </c>
    </row>
    <row r="1004" spans="1:21" x14ac:dyDescent="0.2">
      <c r="A1004">
        <f t="shared" si="15"/>
        <v>1000</v>
      </c>
      <c r="B1004" s="119">
        <v>0.5557697160489703</v>
      </c>
      <c r="C1004" s="97">
        <v>8088.0570641946524</v>
      </c>
      <c r="D1004" s="96">
        <v>0.84115888307572717</v>
      </c>
      <c r="E1004" s="98">
        <v>0</v>
      </c>
      <c r="F1004" s="119">
        <v>0</v>
      </c>
      <c r="G1004" s="179">
        <v>0</v>
      </c>
      <c r="H1004" s="97">
        <v>6401362.48955133</v>
      </c>
      <c r="I1004" s="174">
        <v>226151927298.95511</v>
      </c>
      <c r="J1004" s="186">
        <v>0.39871886313141114</v>
      </c>
      <c r="K1004" s="189">
        <v>1347218551.7162049</v>
      </c>
      <c r="L1004" s="185">
        <v>0</v>
      </c>
      <c r="M1004" s="185">
        <v>0</v>
      </c>
      <c r="N1004" s="174">
        <v>227499145850.67133</v>
      </c>
      <c r="O1004" s="119">
        <v>0.39635770503861362</v>
      </c>
      <c r="P1004" s="119">
        <v>0.30773594326311521</v>
      </c>
      <c r="Q1004" s="97">
        <v>12.983183644693055</v>
      </c>
      <c r="R1004" s="184">
        <v>1028776564756.3843</v>
      </c>
      <c r="S1004" s="199">
        <v>1068.6625115377635</v>
      </c>
      <c r="T1004" s="191">
        <v>5.4354769046250528E-2</v>
      </c>
      <c r="U1004" s="198">
        <v>2.0000000000000001E-4</v>
      </c>
    </row>
    <row r="1005" spans="1:21" x14ac:dyDescent="0.2">
      <c r="A1005">
        <f t="shared" si="15"/>
        <v>1001</v>
      </c>
      <c r="B1005" s="119">
        <v>0.46366336002411312</v>
      </c>
      <c r="C1005" s="97">
        <v>5815.3345516549907</v>
      </c>
      <c r="D1005" s="96">
        <v>1.1159493424568878</v>
      </c>
      <c r="E1005" s="98">
        <v>0.41152617378668155</v>
      </c>
      <c r="F1005" s="119">
        <v>0</v>
      </c>
      <c r="G1005" s="179">
        <v>0</v>
      </c>
      <c r="H1005" s="97">
        <v>10823376.687501198</v>
      </c>
      <c r="I1005" s="174">
        <v>412033309720.38287</v>
      </c>
      <c r="J1005" s="186">
        <v>0.46366336002411312</v>
      </c>
      <c r="K1005" s="189">
        <v>35176122140.426643</v>
      </c>
      <c r="L1005" s="185">
        <v>87116428985.531845</v>
      </c>
      <c r="M1005" s="185">
        <v>0</v>
      </c>
      <c r="N1005" s="174">
        <v>534325860846.34131</v>
      </c>
      <c r="O1005" s="119">
        <v>0.48797543057758891</v>
      </c>
      <c r="P1005" s="119">
        <v>0.36928762160911982</v>
      </c>
      <c r="Q1005" s="97">
        <v>14.221454539349661</v>
      </c>
      <c r="R1005" s="184">
        <v>3089642351276.8926</v>
      </c>
      <c r="S1005" s="199">
        <v>3206.7779064627248</v>
      </c>
      <c r="T1005" s="191">
        <v>5.1293764355306762E-2</v>
      </c>
      <c r="U1005" s="198">
        <v>2.0000000000000001E-4</v>
      </c>
    </row>
    <row r="1006" spans="1:21" x14ac:dyDescent="0.2">
      <c r="A1006">
        <f t="shared" si="15"/>
        <v>1002</v>
      </c>
      <c r="B1006" s="119">
        <v>0.40631776135090569</v>
      </c>
      <c r="C1006" s="97">
        <v>8086.2190665856206</v>
      </c>
      <c r="D1006" s="96">
        <v>0.68023537044809412</v>
      </c>
      <c r="E1006" s="98">
        <v>0</v>
      </c>
      <c r="F1006" s="119">
        <v>0.5520951626256293</v>
      </c>
      <c r="G1006" s="179">
        <v>1</v>
      </c>
      <c r="H1006" s="97">
        <v>7751083.1860797089</v>
      </c>
      <c r="I1006" s="174">
        <v>299345149380.61475</v>
      </c>
      <c r="J1006" s="186">
        <v>0.40631776135090569</v>
      </c>
      <c r="K1006" s="189">
        <v>2629867841.2090759</v>
      </c>
      <c r="L1006" s="185">
        <v>0</v>
      </c>
      <c r="M1006" s="185">
        <v>235365875360.65836</v>
      </c>
      <c r="N1006" s="174">
        <v>537340892582.48218</v>
      </c>
      <c r="O1006" s="119">
        <v>0.57676971087499607</v>
      </c>
      <c r="P1006" s="119">
        <v>0.40014517596769089</v>
      </c>
      <c r="Q1006" s="97">
        <v>16.567413731519743</v>
      </c>
      <c r="R1006" s="184">
        <v>3861766615089.7588</v>
      </c>
      <c r="S1006" s="199">
        <v>4004.8549040688417</v>
      </c>
      <c r="T1006" s="191">
        <v>4.4358059182168438E-2</v>
      </c>
      <c r="U1006" s="198">
        <v>2.0000000000000001E-4</v>
      </c>
    </row>
    <row r="1007" spans="1:21" x14ac:dyDescent="0.2">
      <c r="A1007">
        <f t="shared" si="15"/>
        <v>1003</v>
      </c>
      <c r="B1007" s="119">
        <v>0.45478927581958795</v>
      </c>
      <c r="C1007" s="97">
        <v>10800.086109214531</v>
      </c>
      <c r="D1007" s="96">
        <v>0.70985392834226246</v>
      </c>
      <c r="E1007" s="98">
        <v>0</v>
      </c>
      <c r="F1007" s="119">
        <v>0.54641727494971515</v>
      </c>
      <c r="G1007" s="179">
        <v>1</v>
      </c>
      <c r="H1007" s="97">
        <v>18951155.402174335</v>
      </c>
      <c r="I1007" s="174">
        <v>544459867015.2843</v>
      </c>
      <c r="J1007" s="186">
        <v>0.38640857570859966</v>
      </c>
      <c r="K1007" s="189">
        <v>11024999585.233282</v>
      </c>
      <c r="L1007" s="185">
        <v>0</v>
      </c>
      <c r="M1007" s="185">
        <v>427989149371.21033</v>
      </c>
      <c r="N1007" s="174">
        <v>983474015971.72791</v>
      </c>
      <c r="O1007" s="119">
        <v>0.56206394095187628</v>
      </c>
      <c r="P1007" s="119">
        <v>0.34135759375618058</v>
      </c>
      <c r="Q1007" s="97">
        <v>16.006091047316644</v>
      </c>
      <c r="R1007" s="184">
        <v>5727861563590.6504</v>
      </c>
      <c r="S1007" s="199">
        <v>5949.3079242466456</v>
      </c>
      <c r="T1007" s="191">
        <v>4.5657265371935242E-2</v>
      </c>
      <c r="U1007" s="198">
        <v>2.0000000000000001E-4</v>
      </c>
    </row>
    <row r="1008" spans="1:21" x14ac:dyDescent="0.2">
      <c r="A1008">
        <f t="shared" si="15"/>
        <v>1004</v>
      </c>
      <c r="B1008" s="119">
        <v>0.59723527222910244</v>
      </c>
      <c r="C1008" s="97">
        <v>13725.637837017148</v>
      </c>
      <c r="D1008" s="96">
        <v>1.4925209508938888</v>
      </c>
      <c r="E1008" s="98">
        <v>0</v>
      </c>
      <c r="F1008" s="119">
        <v>0.50209959288920936</v>
      </c>
      <c r="G1008" s="179">
        <v>1</v>
      </c>
      <c r="H1008" s="97">
        <v>15767906.510380993</v>
      </c>
      <c r="I1008" s="174">
        <v>434146335901.05768</v>
      </c>
      <c r="J1008" s="186">
        <v>0.28322386061112681</v>
      </c>
      <c r="K1008" s="189">
        <v>8779821705.9426937</v>
      </c>
      <c r="L1008" s="185">
        <v>0</v>
      </c>
      <c r="M1008" s="185">
        <v>418831987270.56885</v>
      </c>
      <c r="N1008" s="174">
        <v>861758144877.56921</v>
      </c>
      <c r="O1008" s="119">
        <v>0.53150201580699874</v>
      </c>
      <c r="P1008" s="119">
        <v>0.26430842413218142</v>
      </c>
      <c r="Q1008" s="97">
        <v>16.527266566598733</v>
      </c>
      <c r="R1008" s="184">
        <v>3902635552199.6895</v>
      </c>
      <c r="S1008" s="199">
        <v>4053.8250410289511</v>
      </c>
      <c r="T1008" s="191">
        <v>4.7023910316787605E-2</v>
      </c>
      <c r="U1008" s="198">
        <v>2.0000000000000001E-4</v>
      </c>
    </row>
    <row r="1009" spans="1:21" x14ac:dyDescent="0.2">
      <c r="A1009">
        <f t="shared" si="15"/>
        <v>1005</v>
      </c>
      <c r="B1009" s="119">
        <v>0.44919711110105509</v>
      </c>
      <c r="C1009" s="97">
        <v>7219.7820829437078</v>
      </c>
      <c r="D1009" s="96">
        <v>0.33562132862552008</v>
      </c>
      <c r="E1009" s="98">
        <v>0.41413519752462313</v>
      </c>
      <c r="F1009" s="119">
        <v>0</v>
      </c>
      <c r="G1009" s="179">
        <v>0</v>
      </c>
      <c r="H1009" s="97">
        <v>3548941.8970085126</v>
      </c>
      <c r="I1009" s="174">
        <v>132714781414.03632</v>
      </c>
      <c r="J1009" s="186">
        <v>0.32501360794318912</v>
      </c>
      <c r="K1009" s="189">
        <v>8716845363.7003689</v>
      </c>
      <c r="L1009" s="185">
        <v>34220465155.966755</v>
      </c>
      <c r="M1009" s="185">
        <v>0</v>
      </c>
      <c r="N1009" s="174">
        <v>175652091933.70346</v>
      </c>
      <c r="O1009" s="119">
        <v>0.40142124857900291</v>
      </c>
      <c r="P1009" s="119">
        <v>0.28282613284406288</v>
      </c>
      <c r="Q1009" s="97">
        <v>14.874693007420849</v>
      </c>
      <c r="R1009" s="184">
        <v>850742674772.50964</v>
      </c>
      <c r="S1009" s="199">
        <v>883.42765386911742</v>
      </c>
      <c r="T1009" s="191">
        <v>4.5705640213252005E-2</v>
      </c>
      <c r="U1009" s="198">
        <v>2.0000000000000001E-4</v>
      </c>
    </row>
    <row r="1010" spans="1:21" x14ac:dyDescent="0.2">
      <c r="A1010">
        <f t="shared" si="15"/>
        <v>1006</v>
      </c>
      <c r="B1010" s="119">
        <v>0.46955525074459203</v>
      </c>
      <c r="C1010" s="97">
        <v>5784.4012439917451</v>
      </c>
      <c r="D1010" s="96">
        <v>0.22242096707182346</v>
      </c>
      <c r="E1010" s="98">
        <v>0.7</v>
      </c>
      <c r="F1010" s="119">
        <v>0</v>
      </c>
      <c r="G1010" s="179">
        <v>0</v>
      </c>
      <c r="H1010" s="97">
        <v>4563356.4594856547</v>
      </c>
      <c r="I1010" s="174">
        <v>234038696170.45126</v>
      </c>
      <c r="J1010" s="186">
        <v>0.46955525074459203</v>
      </c>
      <c r="K1010" s="189">
        <v>29710378012.012138</v>
      </c>
      <c r="L1010" s="185">
        <v>63817947371.166977</v>
      </c>
      <c r="M1010" s="185">
        <v>0</v>
      </c>
      <c r="N1010" s="174">
        <v>327567021553.63037</v>
      </c>
      <c r="O1010" s="119">
        <v>0.49134511709334638</v>
      </c>
      <c r="P1010" s="119">
        <v>0.37741641306536855</v>
      </c>
      <c r="Q1010" s="97">
        <v>14.298993760365493</v>
      </c>
      <c r="R1010" s="184">
        <v>2040546709270.3521</v>
      </c>
      <c r="S1010" s="199">
        <v>2119.4117279353322</v>
      </c>
      <c r="T1010" s="191">
        <v>4.8084754949685907E-2</v>
      </c>
      <c r="U1010" s="198">
        <v>2.0000000000000001E-4</v>
      </c>
    </row>
    <row r="1011" spans="1:21" x14ac:dyDescent="0.2">
      <c r="A1011">
        <f t="shared" si="15"/>
        <v>1007</v>
      </c>
      <c r="B1011" s="119">
        <v>0.36790899887225081</v>
      </c>
      <c r="C1011" s="97">
        <v>9466.1659512750794</v>
      </c>
      <c r="D1011" s="96">
        <v>1.1785505766636937</v>
      </c>
      <c r="E1011" s="98">
        <v>0.7</v>
      </c>
      <c r="F1011" s="119">
        <v>0</v>
      </c>
      <c r="G1011" s="179">
        <v>0</v>
      </c>
      <c r="H1011" s="97">
        <v>10907742.155206263</v>
      </c>
      <c r="I1011" s="174">
        <v>378405533990.27051</v>
      </c>
      <c r="J1011" s="186">
        <v>0.36790899887225081</v>
      </c>
      <c r="K1011" s="189">
        <v>44121128568.702263</v>
      </c>
      <c r="L1011" s="185">
        <v>74698157479.615494</v>
      </c>
      <c r="M1011" s="185">
        <v>0</v>
      </c>
      <c r="N1011" s="174">
        <v>497224820038.58826</v>
      </c>
      <c r="O1011" s="119">
        <v>0.40017577390109005</v>
      </c>
      <c r="P1011" s="119">
        <v>0.30144718204252607</v>
      </c>
      <c r="Q1011" s="97">
        <v>14.272133308163628</v>
      </c>
      <c r="R1011" s="184">
        <v>2294855309805.4824</v>
      </c>
      <c r="S1011" s="199">
        <v>2383.4558818472751</v>
      </c>
      <c r="T1011" s="191">
        <v>5.1713892133235156E-2</v>
      </c>
      <c r="U1011" s="198">
        <v>2.0000000000000001E-4</v>
      </c>
    </row>
    <row r="1012" spans="1:21" x14ac:dyDescent="0.2">
      <c r="A1012">
        <f t="shared" si="15"/>
        <v>1008</v>
      </c>
      <c r="B1012" s="119">
        <v>0.395732959546093</v>
      </c>
      <c r="C1012" s="97">
        <v>7696.1090655702701</v>
      </c>
      <c r="D1012" s="96">
        <v>0.85498754423673995</v>
      </c>
      <c r="E1012" s="98">
        <v>0.62542949508953927</v>
      </c>
      <c r="F1012" s="119">
        <v>0</v>
      </c>
      <c r="G1012" s="179">
        <v>0</v>
      </c>
      <c r="H1012" s="97">
        <v>7701200.5927794008</v>
      </c>
      <c r="I1012" s="174">
        <v>263632968672.58728</v>
      </c>
      <c r="J1012" s="186">
        <v>0.36787819936077792</v>
      </c>
      <c r="K1012" s="189">
        <v>33886909755.734024</v>
      </c>
      <c r="L1012" s="185">
        <v>88348519540.529114</v>
      </c>
      <c r="M1012" s="185">
        <v>0</v>
      </c>
      <c r="N1012" s="174">
        <v>385868397968.8504</v>
      </c>
      <c r="O1012" s="119">
        <v>0.43450989591888239</v>
      </c>
      <c r="P1012" s="119">
        <v>0.31728709261379368</v>
      </c>
      <c r="Q1012" s="97">
        <v>14.978915935699924</v>
      </c>
      <c r="R1012" s="184">
        <v>2006635548063.9087</v>
      </c>
      <c r="S1012" s="199">
        <v>2082.2193978876608</v>
      </c>
      <c r="T1012" s="191">
        <v>4.8613738018900163E-2</v>
      </c>
      <c r="U1012" s="198">
        <v>2.0000000000000001E-4</v>
      </c>
    </row>
    <row r="1013" spans="1:21" x14ac:dyDescent="0.2">
      <c r="A1013">
        <f t="shared" si="15"/>
        <v>1009</v>
      </c>
      <c r="B1013" s="119">
        <v>0.49919187245601376</v>
      </c>
      <c r="C1013" s="97">
        <v>9660.4851793136149</v>
      </c>
      <c r="D1013" s="96">
        <v>1.299486695472976</v>
      </c>
      <c r="E1013" s="98">
        <v>0</v>
      </c>
      <c r="F1013" s="119">
        <v>0</v>
      </c>
      <c r="G1013" s="179">
        <v>0</v>
      </c>
      <c r="H1013" s="97">
        <v>24694505.979403481</v>
      </c>
      <c r="I1013" s="174">
        <v>597829509729.97522</v>
      </c>
      <c r="J1013" s="186">
        <v>0.26028749792601402</v>
      </c>
      <c r="K1013" s="189">
        <v>13715391983.455505</v>
      </c>
      <c r="L1013" s="185">
        <v>0</v>
      </c>
      <c r="M1013" s="185">
        <v>0</v>
      </c>
      <c r="N1013" s="174">
        <v>611544901713.43066</v>
      </c>
      <c r="O1013" s="119">
        <v>0.25444991338815615</v>
      </c>
      <c r="P1013" s="119">
        <v>0.15461074658189108</v>
      </c>
      <c r="Q1013" s="97">
        <v>12.784275223936383</v>
      </c>
      <c r="R1013" s="184">
        <v>1215919190288.6692</v>
      </c>
      <c r="S1013" s="199">
        <v>1262.0429486084722</v>
      </c>
      <c r="T1013" s="191">
        <v>5.579485514043929E-2</v>
      </c>
      <c r="U1013" s="198">
        <v>2.0000000000000001E-4</v>
      </c>
    </row>
    <row r="1014" spans="1:21" x14ac:dyDescent="0.2">
      <c r="A1014">
        <f t="shared" si="15"/>
        <v>1010</v>
      </c>
      <c r="B1014" s="119">
        <v>0.66494284766100131</v>
      </c>
      <c r="C1014" s="97">
        <v>7883.8915204157665</v>
      </c>
      <c r="D1014" s="96">
        <v>0.77526951080508721</v>
      </c>
      <c r="E1014" s="98">
        <v>0.7</v>
      </c>
      <c r="F1014" s="119">
        <v>0</v>
      </c>
      <c r="G1014" s="179">
        <v>0</v>
      </c>
      <c r="H1014" s="97">
        <v>7204552.4470409015</v>
      </c>
      <c r="I1014" s="174">
        <v>262662394086.60986</v>
      </c>
      <c r="J1014" s="186">
        <v>0.42134262485308493</v>
      </c>
      <c r="K1014" s="189">
        <v>16434446798.457905</v>
      </c>
      <c r="L1014" s="185">
        <v>39059089659.420013</v>
      </c>
      <c r="M1014" s="185">
        <v>0</v>
      </c>
      <c r="N1014" s="174">
        <v>318155930544.48779</v>
      </c>
      <c r="O1014" s="119">
        <v>0.44606471442888657</v>
      </c>
      <c r="P1014" s="119">
        <v>0.35859285538962954</v>
      </c>
      <c r="Q1014" s="97">
        <v>14.045192322127569</v>
      </c>
      <c r="R1014" s="184">
        <v>1786248311033.6262</v>
      </c>
      <c r="S1014" s="199">
        <v>1854.8454040918352</v>
      </c>
      <c r="T1014" s="191">
        <v>5.0355817168205384E-2</v>
      </c>
      <c r="U1014" s="198">
        <v>2.0000000000000001E-4</v>
      </c>
    </row>
    <row r="1015" spans="1:21" x14ac:dyDescent="0.2">
      <c r="A1015">
        <f t="shared" si="15"/>
        <v>1011</v>
      </c>
      <c r="B1015" s="119">
        <v>0.69175357379395463</v>
      </c>
      <c r="C1015" s="97">
        <v>9501.7464909718001</v>
      </c>
      <c r="D1015" s="96">
        <v>0.71314693442242771</v>
      </c>
      <c r="E1015" s="98">
        <v>0</v>
      </c>
      <c r="F1015" s="119">
        <v>0.21863715141331985</v>
      </c>
      <c r="G1015" s="179">
        <v>1</v>
      </c>
      <c r="H1015" s="97">
        <v>4300723.9614788797</v>
      </c>
      <c r="I1015" s="174">
        <v>163535572455.2308</v>
      </c>
      <c r="J1015" s="186">
        <v>0.35232479103129488</v>
      </c>
      <c r="K1015" s="189">
        <v>4704333130.3847198</v>
      </c>
      <c r="L1015" s="185">
        <v>0</v>
      </c>
      <c r="M1015" s="185">
        <v>98556240524.58551</v>
      </c>
      <c r="N1015" s="174">
        <v>266796146110.20105</v>
      </c>
      <c r="O1015" s="119">
        <v>0.51148650683572627</v>
      </c>
      <c r="P1015" s="119">
        <v>0.36126126543555487</v>
      </c>
      <c r="Q1015" s="97">
        <v>16.51722065996001</v>
      </c>
      <c r="R1015" s="184">
        <v>1740799224331.9832</v>
      </c>
      <c r="S1015" s="199">
        <v>1806.2966665117292</v>
      </c>
      <c r="T1015" s="191">
        <v>4.4537845387911355E-2</v>
      </c>
      <c r="U1015" s="198">
        <v>2.0000000000000001E-4</v>
      </c>
    </row>
    <row r="1016" spans="1:21" x14ac:dyDescent="0.2">
      <c r="A1016">
        <f t="shared" si="15"/>
        <v>1012</v>
      </c>
      <c r="B1016" s="119">
        <v>0.49736447392595312</v>
      </c>
      <c r="C1016" s="97">
        <v>17000</v>
      </c>
      <c r="D1016" s="96">
        <v>0.88005752821585892</v>
      </c>
      <c r="E1016" s="98">
        <v>0.7</v>
      </c>
      <c r="F1016" s="119">
        <v>0</v>
      </c>
      <c r="G1016" s="179">
        <v>0</v>
      </c>
      <c r="H1016" s="97">
        <v>17491458.770427857</v>
      </c>
      <c r="I1016" s="174">
        <v>537078910384.94867</v>
      </c>
      <c r="J1016" s="186">
        <v>0.38635563533390005</v>
      </c>
      <c r="K1016" s="189">
        <v>55856692805.597069</v>
      </c>
      <c r="L1016" s="185">
        <v>140273275060.41431</v>
      </c>
      <c r="M1016" s="185">
        <v>0</v>
      </c>
      <c r="N1016" s="174">
        <v>733208878250.96008</v>
      </c>
      <c r="O1016" s="119">
        <v>0.43605866374290375</v>
      </c>
      <c r="P1016" s="119">
        <v>0.33923100431350428</v>
      </c>
      <c r="Q1016" s="97">
        <v>14.112956167362141</v>
      </c>
      <c r="R1016" s="184">
        <v>3652018606662.9116</v>
      </c>
      <c r="S1016" s="199">
        <v>3790.9759094425003</v>
      </c>
      <c r="T1016" s="191">
        <v>5.2886481330982074E-2</v>
      </c>
      <c r="U1016" s="198">
        <v>2.0000000000000001E-4</v>
      </c>
    </row>
    <row r="1017" spans="1:21" x14ac:dyDescent="0.2">
      <c r="A1017">
        <f t="shared" si="15"/>
        <v>1013</v>
      </c>
      <c r="B1017" s="119">
        <v>0.4980399661074168</v>
      </c>
      <c r="C1017" s="97">
        <v>4000</v>
      </c>
      <c r="D1017" s="96">
        <v>0.73954152247796834</v>
      </c>
      <c r="E1017" s="98">
        <v>0</v>
      </c>
      <c r="F1017" s="119">
        <v>0</v>
      </c>
      <c r="G1017" s="179">
        <v>0</v>
      </c>
      <c r="H1017" s="97">
        <v>13742221.252598269</v>
      </c>
      <c r="I1017" s="174">
        <v>478865015250.79541</v>
      </c>
      <c r="J1017" s="186">
        <v>0.43796906089878573</v>
      </c>
      <c r="K1017" s="189">
        <v>11012920985.287996</v>
      </c>
      <c r="L1017" s="185">
        <v>0</v>
      </c>
      <c r="M1017" s="185">
        <v>0</v>
      </c>
      <c r="N1017" s="174">
        <v>489877936236.08344</v>
      </c>
      <c r="O1017" s="119">
        <v>0.4281231007015609</v>
      </c>
      <c r="P1017" s="119">
        <v>0.30897782850590255</v>
      </c>
      <c r="Q1017" s="97">
        <v>12.929317693541611</v>
      </c>
      <c r="R1017" s="184">
        <v>2245817318433.6343</v>
      </c>
      <c r="S1017" s="199">
        <v>2329.8771002301169</v>
      </c>
      <c r="T1017" s="191">
        <v>5.3653675256257055E-2</v>
      </c>
      <c r="U1017" s="198">
        <v>2.0000000000000001E-4</v>
      </c>
    </row>
    <row r="1018" spans="1:21" x14ac:dyDescent="0.2">
      <c r="A1018">
        <f t="shared" si="15"/>
        <v>1014</v>
      </c>
      <c r="B1018" s="119">
        <v>0.58091140361653271</v>
      </c>
      <c r="C1018" s="97">
        <v>6305.4097441591339</v>
      </c>
      <c r="D1018" s="96">
        <v>1.1878524830554889</v>
      </c>
      <c r="E1018" s="98">
        <v>0.18122794059913755</v>
      </c>
      <c r="F1018" s="119">
        <v>0.50654670094942889</v>
      </c>
      <c r="G1018" s="179">
        <v>1</v>
      </c>
      <c r="H1018" s="97">
        <v>13298448.7933596</v>
      </c>
      <c r="I1018" s="174">
        <v>414679738261.83142</v>
      </c>
      <c r="J1018" s="186">
        <v>0.42687386721856946</v>
      </c>
      <c r="K1018" s="189">
        <v>7795239223.4558382</v>
      </c>
      <c r="L1018" s="185">
        <v>0</v>
      </c>
      <c r="M1018" s="185">
        <v>348632687015.66278</v>
      </c>
      <c r="N1018" s="174">
        <v>771107664500.94995</v>
      </c>
      <c r="O1018" s="119">
        <v>0.59125607762777033</v>
      </c>
      <c r="P1018" s="119">
        <v>0.3476611238927203</v>
      </c>
      <c r="Q1018" s="97">
        <v>16.322945314302128</v>
      </c>
      <c r="R1018" s="184">
        <v>4702217824353.1924</v>
      </c>
      <c r="S1018" s="199">
        <v>4882.1379305667879</v>
      </c>
      <c r="T1018" s="191">
        <v>4.5519724466639114E-2</v>
      </c>
      <c r="U1018" s="198">
        <v>2.0000000000000001E-4</v>
      </c>
    </row>
    <row r="1019" spans="1:21" x14ac:dyDescent="0.2">
      <c r="A1019">
        <f t="shared" si="15"/>
        <v>1015</v>
      </c>
      <c r="B1019" s="119">
        <v>0.69854081824162828</v>
      </c>
      <c r="C1019" s="97">
        <v>10076.481327094534</v>
      </c>
      <c r="D1019" s="96">
        <v>1.2416709891838589</v>
      </c>
      <c r="E1019" s="98">
        <v>0.7</v>
      </c>
      <c r="F1019" s="119">
        <v>0</v>
      </c>
      <c r="G1019" s="179">
        <v>0</v>
      </c>
      <c r="H1019" s="97">
        <v>13400989.06026765</v>
      </c>
      <c r="I1019" s="174">
        <v>481448749843.18036</v>
      </c>
      <c r="J1019" s="186">
        <v>0.43743996379667172</v>
      </c>
      <c r="K1019" s="189">
        <v>78370321908.682938</v>
      </c>
      <c r="L1019" s="185">
        <v>149252187493.84967</v>
      </c>
      <c r="M1019" s="185">
        <v>0</v>
      </c>
      <c r="N1019" s="174">
        <v>709071259245.71301</v>
      </c>
      <c r="O1019" s="119">
        <v>0.46540692404806216</v>
      </c>
      <c r="P1019" s="119">
        <v>0.38908113728364296</v>
      </c>
      <c r="Q1019" s="97">
        <v>14.501871966024774</v>
      </c>
      <c r="R1019" s="184">
        <v>4284736074652.9077</v>
      </c>
      <c r="S1019" s="199">
        <v>4443.4927397508663</v>
      </c>
      <c r="T1019" s="191">
        <v>5.1248955574088755E-2</v>
      </c>
      <c r="U1019" s="198">
        <v>2.0000000000000001E-4</v>
      </c>
    </row>
    <row r="1020" spans="1:21" x14ac:dyDescent="0.2">
      <c r="A1020">
        <f t="shared" si="15"/>
        <v>1016</v>
      </c>
      <c r="B1020" s="119">
        <v>0.47823169409005284</v>
      </c>
      <c r="C1020" s="97">
        <v>4000</v>
      </c>
      <c r="D1020" s="96">
        <v>0.80282455423194232</v>
      </c>
      <c r="E1020" s="98">
        <v>0.44518155008667998</v>
      </c>
      <c r="F1020" s="119">
        <v>0</v>
      </c>
      <c r="G1020" s="179">
        <v>0</v>
      </c>
      <c r="H1020" s="97">
        <v>9265254.9192728456</v>
      </c>
      <c r="I1020" s="174">
        <v>346659061864.88</v>
      </c>
      <c r="J1020" s="186">
        <v>0.47224093102390285</v>
      </c>
      <c r="K1020" s="189">
        <v>41175041010.330292</v>
      </c>
      <c r="L1020" s="185">
        <v>90728550256.809448</v>
      </c>
      <c r="M1020" s="185">
        <v>0</v>
      </c>
      <c r="N1020" s="174">
        <v>478562653132.01978</v>
      </c>
      <c r="O1020" s="119">
        <v>0.49374817859680897</v>
      </c>
      <c r="P1020" s="119">
        <v>0.39162034849377508</v>
      </c>
      <c r="Q1020" s="97">
        <v>14.196474896070525</v>
      </c>
      <c r="R1020" s="184">
        <v>2975704506914.6191</v>
      </c>
      <c r="S1020" s="199">
        <v>3086.3605201747064</v>
      </c>
      <c r="T1020" s="191">
        <v>5.0338271470480318E-2</v>
      </c>
      <c r="U1020" s="198">
        <v>2.0000000000000001E-4</v>
      </c>
    </row>
    <row r="1021" spans="1:21" x14ac:dyDescent="0.2">
      <c r="A1021">
        <f t="shared" si="15"/>
        <v>1017</v>
      </c>
      <c r="B1021" s="119">
        <v>0.37895565445927004</v>
      </c>
      <c r="C1021" s="97">
        <v>4000</v>
      </c>
      <c r="D1021" s="96">
        <v>0.51136933620979796</v>
      </c>
      <c r="E1021" s="98">
        <v>0.20683766935224146</v>
      </c>
      <c r="F1021" s="119">
        <v>0</v>
      </c>
      <c r="G1021" s="179">
        <v>0</v>
      </c>
      <c r="H1021" s="97">
        <v>5739187.1307950355</v>
      </c>
      <c r="I1021" s="174">
        <v>201412452600.1069</v>
      </c>
      <c r="J1021" s="186">
        <v>0.37895565445927004</v>
      </c>
      <c r="K1021" s="189">
        <v>7179042031.3588476</v>
      </c>
      <c r="L1021" s="185">
        <v>31214367613.43998</v>
      </c>
      <c r="M1021" s="185">
        <v>0</v>
      </c>
      <c r="N1021" s="174">
        <v>239805862244.90573</v>
      </c>
      <c r="O1021" s="119">
        <v>0.42241620339798053</v>
      </c>
      <c r="P1021" s="119">
        <v>0.26204486672772265</v>
      </c>
      <c r="Q1021" s="97">
        <v>14.39598997426371</v>
      </c>
      <c r="R1021" s="184">
        <v>1036773303892.2908</v>
      </c>
      <c r="S1021" s="199">
        <v>1075.901705048025</v>
      </c>
      <c r="T1021" s="191">
        <v>4.8872112571356471E-2</v>
      </c>
      <c r="U1021" s="198">
        <v>2.0000000000000001E-4</v>
      </c>
    </row>
    <row r="1022" spans="1:21" x14ac:dyDescent="0.2">
      <c r="A1022">
        <f t="shared" si="15"/>
        <v>1018</v>
      </c>
      <c r="B1022" s="119">
        <v>0.64757696981712831</v>
      </c>
      <c r="C1022" s="97">
        <v>16270.427737399103</v>
      </c>
      <c r="D1022" s="96">
        <v>0.89913167266969618</v>
      </c>
      <c r="E1022" s="98">
        <v>0</v>
      </c>
      <c r="F1022" s="119">
        <v>0.57488428324474827</v>
      </c>
      <c r="G1022" s="179">
        <v>1</v>
      </c>
      <c r="H1022" s="97">
        <v>6826983.607871077</v>
      </c>
      <c r="I1022" s="174">
        <v>271237990324.03241</v>
      </c>
      <c r="J1022" s="186">
        <v>0.43479853701987303</v>
      </c>
      <c r="K1022" s="189">
        <v>10345186824.008886</v>
      </c>
      <c r="L1022" s="185">
        <v>0</v>
      </c>
      <c r="M1022" s="185">
        <v>246991217266.03989</v>
      </c>
      <c r="N1022" s="174">
        <v>528574394414.08118</v>
      </c>
      <c r="O1022" s="119">
        <v>0.59693934954925243</v>
      </c>
      <c r="P1022" s="119">
        <v>0.45971114831243315</v>
      </c>
      <c r="Q1022" s="97">
        <v>16.492866120920272</v>
      </c>
      <c r="R1022" s="184">
        <v>4280998953499.2075</v>
      </c>
      <c r="S1022" s="199">
        <v>4446.6393884295712</v>
      </c>
      <c r="T1022" s="191">
        <v>4.4922005201743442E-2</v>
      </c>
      <c r="U1022" s="198">
        <v>2.0000000000000001E-4</v>
      </c>
    </row>
    <row r="1023" spans="1:21" x14ac:dyDescent="0.2">
      <c r="A1023">
        <f t="shared" si="15"/>
        <v>1019</v>
      </c>
      <c r="B1023" s="119">
        <v>0.61178038128428769</v>
      </c>
      <c r="C1023" s="97">
        <v>9537.6387570760871</v>
      </c>
      <c r="D1023" s="96">
        <v>0.79797218260459679</v>
      </c>
      <c r="E1023" s="98">
        <v>0.30544056805119651</v>
      </c>
      <c r="F1023" s="119">
        <v>0.63342824898250816</v>
      </c>
      <c r="G1023" s="179">
        <v>1</v>
      </c>
      <c r="H1023" s="97">
        <v>8118688.4524512468</v>
      </c>
      <c r="I1023" s="174">
        <v>332132990387.89923</v>
      </c>
      <c r="J1023" s="186">
        <v>0.4937485089209851</v>
      </c>
      <c r="K1023" s="189">
        <v>7846813086.9992533</v>
      </c>
      <c r="L1023" s="185">
        <v>0</v>
      </c>
      <c r="M1023" s="185">
        <v>409599682780.81921</v>
      </c>
      <c r="N1023" s="174">
        <v>749579486255.71777</v>
      </c>
      <c r="O1023" s="119">
        <v>0.65592765544869269</v>
      </c>
      <c r="P1023" s="119">
        <v>0.41099741892684605</v>
      </c>
      <c r="Q1023" s="97">
        <v>16.592420204829747</v>
      </c>
      <c r="R1023" s="184">
        <v>5519353979395.4502</v>
      </c>
      <c r="S1023" s="199">
        <v>5728.7539126579813</v>
      </c>
      <c r="T1023" s="191">
        <v>4.4528146894348482E-2</v>
      </c>
      <c r="U1023" s="198">
        <v>2.0000000000000001E-4</v>
      </c>
    </row>
    <row r="1024" spans="1:21" x14ac:dyDescent="0.2">
      <c r="A1024">
        <f t="shared" si="15"/>
        <v>1020</v>
      </c>
      <c r="B1024" s="119">
        <v>0.33193633946805973</v>
      </c>
      <c r="C1024" s="97">
        <v>6918.6635486220148</v>
      </c>
      <c r="D1024" s="96">
        <v>0.46456824967915683</v>
      </c>
      <c r="E1024" s="98">
        <v>0</v>
      </c>
      <c r="F1024" s="119">
        <v>0.51788063347456736</v>
      </c>
      <c r="G1024" s="179">
        <v>1</v>
      </c>
      <c r="H1024" s="97">
        <v>4579279.3639039807</v>
      </c>
      <c r="I1024" s="174">
        <v>246068132546.96219</v>
      </c>
      <c r="J1024" s="186">
        <v>0.33193633946805967</v>
      </c>
      <c r="K1024" s="189">
        <v>9308376980.9228897</v>
      </c>
      <c r="L1024" s="185">
        <v>0</v>
      </c>
      <c r="M1024" s="185">
        <v>248493560039.3956</v>
      </c>
      <c r="N1024" s="174">
        <v>503870069567.2807</v>
      </c>
      <c r="O1024" s="119">
        <v>0.55663914201088571</v>
      </c>
      <c r="P1024" s="119">
        <v>0.33654790554226821</v>
      </c>
      <c r="Q1024" s="97">
        <v>17.274263735479412</v>
      </c>
      <c r="R1024" s="184">
        <v>3176362961346.1685</v>
      </c>
      <c r="S1024" s="199">
        <v>3295.9368445699811</v>
      </c>
      <c r="T1024" s="191">
        <v>4.2601966644755955E-2</v>
      </c>
      <c r="U1024" s="198">
        <v>2.0000000000000001E-4</v>
      </c>
    </row>
    <row r="1025" spans="1:21" x14ac:dyDescent="0.2">
      <c r="A1025">
        <f t="shared" si="15"/>
        <v>1021</v>
      </c>
      <c r="B1025" s="119">
        <v>0.42415253369329081</v>
      </c>
      <c r="C1025" s="97">
        <v>15465.589807250006</v>
      </c>
      <c r="D1025" s="96">
        <v>1.0637948822307073</v>
      </c>
      <c r="E1025" s="98">
        <v>0.13226902347131725</v>
      </c>
      <c r="F1025" s="119">
        <v>0.43060452049392212</v>
      </c>
      <c r="G1025" s="179">
        <v>1</v>
      </c>
      <c r="H1025" s="97">
        <v>9384745.5837176815</v>
      </c>
      <c r="I1025" s="174">
        <v>352093442897.21375</v>
      </c>
      <c r="J1025" s="186">
        <v>0.42415253369329076</v>
      </c>
      <c r="K1025" s="189">
        <v>9663533304.2905293</v>
      </c>
      <c r="L1025" s="185">
        <v>0</v>
      </c>
      <c r="M1025" s="185">
        <v>254968029002.30673</v>
      </c>
      <c r="N1025" s="174">
        <v>616725005203.81104</v>
      </c>
      <c r="O1025" s="119">
        <v>0.57289026084929251</v>
      </c>
      <c r="P1025" s="119">
        <v>0.43053323372071778</v>
      </c>
      <c r="Q1025" s="97">
        <v>16.3132098703881</v>
      </c>
      <c r="R1025" s="184">
        <v>4587242275124.5381</v>
      </c>
      <c r="S1025" s="199">
        <v>4749.8781013135131</v>
      </c>
      <c r="T1025" s="191">
        <v>4.5332330611313296E-2</v>
      </c>
      <c r="U1025" s="198">
        <v>2.0000000000000001E-4</v>
      </c>
    </row>
    <row r="1026" spans="1:21" x14ac:dyDescent="0.2">
      <c r="A1026">
        <f t="shared" si="15"/>
        <v>1022</v>
      </c>
      <c r="B1026" s="119">
        <v>0.60420113641884587</v>
      </c>
      <c r="C1026" s="97">
        <v>9262.1922440640974</v>
      </c>
      <c r="D1026" s="96">
        <v>0.931968938837484</v>
      </c>
      <c r="E1026" s="98">
        <v>0</v>
      </c>
      <c r="F1026" s="119">
        <v>0</v>
      </c>
      <c r="G1026" s="179">
        <v>0</v>
      </c>
      <c r="H1026" s="97">
        <v>11049366.329231197</v>
      </c>
      <c r="I1026" s="174">
        <v>390893417358.59045</v>
      </c>
      <c r="J1026" s="186">
        <v>0.47326103779978668</v>
      </c>
      <c r="K1026" s="189">
        <v>8969331766.2082691</v>
      </c>
      <c r="L1026" s="185">
        <v>0</v>
      </c>
      <c r="M1026" s="185">
        <v>0</v>
      </c>
      <c r="N1026" s="174">
        <v>399862749124.79871</v>
      </c>
      <c r="O1026" s="119">
        <v>0.4626453071038486</v>
      </c>
      <c r="P1026" s="119">
        <v>0.35284790215144407</v>
      </c>
      <c r="Q1026" s="97">
        <v>12.935650076469649</v>
      </c>
      <c r="R1026" s="184">
        <v>2006534533564.043</v>
      </c>
      <c r="S1026" s="199">
        <v>2082.1125195902396</v>
      </c>
      <c r="T1026" s="191">
        <v>5.4790786901748455E-2</v>
      </c>
      <c r="U1026" s="198">
        <v>2.0000000000000001E-4</v>
      </c>
    </row>
    <row r="1027" spans="1:21" x14ac:dyDescent="0.2">
      <c r="A1027">
        <f t="shared" si="15"/>
        <v>1023</v>
      </c>
      <c r="B1027" s="119">
        <v>0.68153907743447351</v>
      </c>
      <c r="C1027" s="97">
        <v>8420.5334777639873</v>
      </c>
      <c r="D1027" s="96">
        <v>0.55391306141177965</v>
      </c>
      <c r="E1027" s="98">
        <v>0.7</v>
      </c>
      <c r="F1027" s="119">
        <v>0</v>
      </c>
      <c r="G1027" s="179">
        <v>0</v>
      </c>
      <c r="H1027" s="97">
        <v>5945920.5763460416</v>
      </c>
      <c r="I1027" s="174">
        <v>218003102104.52759</v>
      </c>
      <c r="J1027" s="186">
        <v>0.36492859217610574</v>
      </c>
      <c r="K1027" s="189">
        <v>19409635708.508911</v>
      </c>
      <c r="L1027" s="185">
        <v>51718818796.731491</v>
      </c>
      <c r="M1027" s="185">
        <v>0</v>
      </c>
      <c r="N1027" s="174">
        <v>289131556609.76801</v>
      </c>
      <c r="O1027" s="119">
        <v>0.41825465748669777</v>
      </c>
      <c r="P1027" s="119">
        <v>0.26726688638983642</v>
      </c>
      <c r="Q1027" s="97">
        <v>14.196315489779918</v>
      </c>
      <c r="R1027" s="184">
        <v>1241876427925.7832</v>
      </c>
      <c r="S1027" s="199">
        <v>1287.8390272966765</v>
      </c>
      <c r="T1027" s="191">
        <v>5.0125544869139109E-2</v>
      </c>
      <c r="U1027" s="198">
        <v>2.0000000000000001E-4</v>
      </c>
    </row>
    <row r="1028" spans="1:21" x14ac:dyDescent="0.2">
      <c r="A1028">
        <f t="shared" si="15"/>
        <v>1024</v>
      </c>
      <c r="B1028" s="119">
        <v>0.51530766896527669</v>
      </c>
      <c r="C1028" s="97">
        <v>10692.565734629727</v>
      </c>
      <c r="D1028" s="96">
        <v>1.1118877346031664</v>
      </c>
      <c r="E1028" s="98">
        <v>0.51135682069345512</v>
      </c>
      <c r="F1028" s="119">
        <v>0.37684509689916823</v>
      </c>
      <c r="G1028" s="179">
        <v>1</v>
      </c>
      <c r="H1028" s="97">
        <v>10376078.726806611</v>
      </c>
      <c r="I1028" s="174">
        <v>274499984280.98984</v>
      </c>
      <c r="J1028" s="186">
        <v>0.17175361827303004</v>
      </c>
      <c r="K1028" s="189">
        <v>3379462265.0478992</v>
      </c>
      <c r="L1028" s="185">
        <v>0</v>
      </c>
      <c r="M1028" s="185">
        <v>192939872471.32751</v>
      </c>
      <c r="N1028" s="174">
        <v>470819319017.3653</v>
      </c>
      <c r="O1028" s="119">
        <v>0.42797365221493811</v>
      </c>
      <c r="P1028" s="119">
        <v>0.22126945198505452</v>
      </c>
      <c r="Q1028" s="97">
        <v>17.625890417882708</v>
      </c>
      <c r="R1028" s="184">
        <v>1923075820580.9375</v>
      </c>
      <c r="S1028" s="199">
        <v>1996.2051945572687</v>
      </c>
      <c r="T1028" s="191">
        <v>4.219897811720754E-2</v>
      </c>
      <c r="U1028" s="198">
        <v>2.0000000000000001E-4</v>
      </c>
    </row>
    <row r="1029" spans="1:21" x14ac:dyDescent="0.2">
      <c r="A1029">
        <f t="shared" si="15"/>
        <v>1025</v>
      </c>
      <c r="B1029" s="119">
        <v>0.36062089841420569</v>
      </c>
      <c r="C1029" s="97">
        <v>13656.760751398358</v>
      </c>
      <c r="D1029" s="96">
        <v>0.82461515696265975</v>
      </c>
      <c r="E1029" s="98">
        <v>0.47309171570015973</v>
      </c>
      <c r="F1029" s="119">
        <v>0</v>
      </c>
      <c r="G1029" s="179">
        <v>0</v>
      </c>
      <c r="H1029" s="97">
        <v>4942363.2283677775</v>
      </c>
      <c r="I1029" s="174">
        <v>234279302132.90918</v>
      </c>
      <c r="J1029" s="186">
        <v>0.36062089841420564</v>
      </c>
      <c r="K1029" s="189">
        <v>34174298879.664692</v>
      </c>
      <c r="L1029" s="185">
        <v>63644712131.129944</v>
      </c>
      <c r="M1029" s="185">
        <v>0</v>
      </c>
      <c r="N1029" s="174">
        <v>332098313143.7038</v>
      </c>
      <c r="O1029" s="119">
        <v>0.40771595868159816</v>
      </c>
      <c r="P1029" s="119">
        <v>0.33088210456800976</v>
      </c>
      <c r="Q1029" s="97">
        <v>15.003528093241192</v>
      </c>
      <c r="R1029" s="184">
        <v>1788756038357.3699</v>
      </c>
      <c r="S1029" s="199">
        <v>1857.7138050314625</v>
      </c>
      <c r="T1029" s="191">
        <v>4.9130851018584228E-2</v>
      </c>
      <c r="U1029" s="198">
        <v>2.0000000000000001E-4</v>
      </c>
    </row>
    <row r="1030" spans="1:21" x14ac:dyDescent="0.2">
      <c r="A1030">
        <f t="shared" si="15"/>
        <v>1026</v>
      </c>
      <c r="B1030" s="119">
        <v>0.33643725872510821</v>
      </c>
      <c r="C1030" s="97">
        <v>13891.170389657284</v>
      </c>
      <c r="D1030" s="96">
        <v>0.79066149638430516</v>
      </c>
      <c r="E1030" s="98">
        <v>0</v>
      </c>
      <c r="F1030" s="119">
        <v>0</v>
      </c>
      <c r="G1030" s="179">
        <v>0</v>
      </c>
      <c r="H1030" s="97">
        <v>5443775.3201314341</v>
      </c>
      <c r="I1030" s="174">
        <v>205892162964.16159</v>
      </c>
      <c r="J1030" s="186">
        <v>0.33643725872510821</v>
      </c>
      <c r="K1030" s="189">
        <v>4448147620.1735039</v>
      </c>
      <c r="L1030" s="185">
        <v>0</v>
      </c>
      <c r="M1030" s="185">
        <v>0</v>
      </c>
      <c r="N1030" s="174">
        <v>210340310584.33508</v>
      </c>
      <c r="O1030" s="119">
        <v>0.32932249034058708</v>
      </c>
      <c r="P1030" s="119">
        <v>0.24541905034097738</v>
      </c>
      <c r="Q1030" s="97">
        <v>12.888928731524397</v>
      </c>
      <c r="R1030" s="184">
        <v>725299038232.65674</v>
      </c>
      <c r="S1030" s="199">
        <v>753.25832546807908</v>
      </c>
      <c r="T1030" s="191">
        <v>5.5758490781339425E-2</v>
      </c>
      <c r="U1030" s="198">
        <v>2.0000000000000001E-4</v>
      </c>
    </row>
    <row r="1031" spans="1:21" x14ac:dyDescent="0.2">
      <c r="A1031">
        <f t="shared" ref="A1031:A1094" si="16">A1030+1</f>
        <v>1027</v>
      </c>
      <c r="B1031" s="119">
        <v>0.58956045755955655</v>
      </c>
      <c r="C1031" s="97">
        <v>9531.298627251892</v>
      </c>
      <c r="D1031" s="96">
        <v>0.62449135819043478</v>
      </c>
      <c r="E1031" s="98">
        <v>0.7</v>
      </c>
      <c r="F1031" s="119">
        <v>0.50333685791981753</v>
      </c>
      <c r="G1031" s="179">
        <v>1</v>
      </c>
      <c r="H1031" s="97">
        <v>8362750.7337558353</v>
      </c>
      <c r="I1031" s="174">
        <v>238903130499.79257</v>
      </c>
      <c r="J1031" s="186">
        <v>0.2840959314307413</v>
      </c>
      <c r="K1031" s="189">
        <v>2872521680.1117311</v>
      </c>
      <c r="L1031" s="185">
        <v>0</v>
      </c>
      <c r="M1031" s="185">
        <v>235894135339.34244</v>
      </c>
      <c r="N1031" s="174">
        <v>477669787519.24677</v>
      </c>
      <c r="O1031" s="119">
        <v>0.5371633759486909</v>
      </c>
      <c r="P1031" s="119">
        <v>0.41179643142683886</v>
      </c>
      <c r="Q1031" s="97">
        <v>17.500928920574669</v>
      </c>
      <c r="R1031" s="184">
        <v>3695221482167.7432</v>
      </c>
      <c r="S1031" s="199">
        <v>3837.66070394497</v>
      </c>
      <c r="T1031" s="191">
        <v>4.2672271022298244E-2</v>
      </c>
      <c r="U1031" s="198">
        <v>2.0000000000000001E-4</v>
      </c>
    </row>
    <row r="1032" spans="1:21" x14ac:dyDescent="0.2">
      <c r="A1032">
        <f t="shared" si="16"/>
        <v>1028</v>
      </c>
      <c r="B1032" s="119">
        <v>0.57392899142487197</v>
      </c>
      <c r="C1032" s="97">
        <v>13379.329978405822</v>
      </c>
      <c r="D1032" s="96">
        <v>0.60534846607060233</v>
      </c>
      <c r="E1032" s="98">
        <v>0.61390307088241602</v>
      </c>
      <c r="F1032" s="119">
        <v>0</v>
      </c>
      <c r="G1032" s="179">
        <v>0</v>
      </c>
      <c r="H1032" s="97">
        <v>3726233.4276706614</v>
      </c>
      <c r="I1032" s="174">
        <v>200082195589.28799</v>
      </c>
      <c r="J1032" s="186">
        <v>0.56670756205167638</v>
      </c>
      <c r="K1032" s="189">
        <v>32485716886.333267</v>
      </c>
      <c r="L1032" s="185">
        <v>44846414358.309364</v>
      </c>
      <c r="M1032" s="185">
        <v>0</v>
      </c>
      <c r="N1032" s="174">
        <v>277414326833.9306</v>
      </c>
      <c r="O1032" s="119">
        <v>0.5380588178791309</v>
      </c>
      <c r="P1032" s="119">
        <v>0.46684341313743721</v>
      </c>
      <c r="Q1032" s="97">
        <v>13.895039376045309</v>
      </c>
      <c r="R1032" s="184">
        <v>1986588276695.3711</v>
      </c>
      <c r="S1032" s="199">
        <v>2062.1052735327758</v>
      </c>
      <c r="T1032" s="191">
        <v>5.2018327298913751E-2</v>
      </c>
      <c r="U1032" s="198">
        <v>2.0000000000000001E-4</v>
      </c>
    </row>
    <row r="1033" spans="1:21" x14ac:dyDescent="0.2">
      <c r="A1033">
        <f t="shared" si="16"/>
        <v>1029</v>
      </c>
      <c r="B1033" s="119">
        <v>0.39275696624976375</v>
      </c>
      <c r="C1033" s="97">
        <v>7906.4326667204814</v>
      </c>
      <c r="D1033" s="96">
        <v>1.103974612948631</v>
      </c>
      <c r="E1033" s="98">
        <v>0.21983174735585465</v>
      </c>
      <c r="F1033" s="119">
        <v>0.5003238252531913</v>
      </c>
      <c r="G1033" s="179">
        <v>1</v>
      </c>
      <c r="H1033" s="97">
        <v>19241302.533610746</v>
      </c>
      <c r="I1033" s="174">
        <v>643601778476.22351</v>
      </c>
      <c r="J1033" s="186">
        <v>0.39275696624976375</v>
      </c>
      <c r="K1033" s="189">
        <v>11560474632.483669</v>
      </c>
      <c r="L1033" s="185">
        <v>0</v>
      </c>
      <c r="M1033" s="185">
        <v>513980277295.9541</v>
      </c>
      <c r="N1033" s="174">
        <v>1169142530404.6614</v>
      </c>
      <c r="O1033" s="119">
        <v>0.56790621036960109</v>
      </c>
      <c r="P1033" s="119">
        <v>0.31789073998815898</v>
      </c>
      <c r="Q1033" s="97">
        <v>16.143240504158292</v>
      </c>
      <c r="R1033" s="184">
        <v>6398485717499.6406</v>
      </c>
      <c r="S1033" s="199">
        <v>6643.2205166512294</v>
      </c>
      <c r="T1033" s="191">
        <v>4.5972032421362108E-2</v>
      </c>
      <c r="U1033" s="198">
        <v>2.0000000000000001E-4</v>
      </c>
    </row>
    <row r="1034" spans="1:21" x14ac:dyDescent="0.2">
      <c r="A1034">
        <f t="shared" si="16"/>
        <v>1030</v>
      </c>
      <c r="B1034" s="119">
        <v>0.68316433283080824</v>
      </c>
      <c r="C1034" s="97">
        <v>9985.6658066015261</v>
      </c>
      <c r="D1034" s="96">
        <v>0.63314270523146665</v>
      </c>
      <c r="E1034" s="98">
        <v>0.69847387504351366</v>
      </c>
      <c r="F1034" s="119">
        <v>0</v>
      </c>
      <c r="G1034" s="179">
        <v>0</v>
      </c>
      <c r="H1034" s="97">
        <v>4148359.878897768</v>
      </c>
      <c r="I1034" s="174">
        <v>193371169455.15009</v>
      </c>
      <c r="J1034" s="186">
        <v>0.46210359228775455</v>
      </c>
      <c r="K1034" s="189">
        <v>26006565726.41346</v>
      </c>
      <c r="L1034" s="185">
        <v>55205781570.709099</v>
      </c>
      <c r="M1034" s="185">
        <v>0</v>
      </c>
      <c r="N1034" s="174">
        <v>274583516752.27264</v>
      </c>
      <c r="O1034" s="119">
        <v>0.48627149541222836</v>
      </c>
      <c r="P1034" s="119">
        <v>0.36127061303534042</v>
      </c>
      <c r="Q1034" s="97">
        <v>14.224931844531008</v>
      </c>
      <c r="R1034" s="184">
        <v>1579214117560.8718</v>
      </c>
      <c r="S1034" s="199">
        <v>1639.7265725602915</v>
      </c>
      <c r="T1034" s="191">
        <v>5.0639190504876877E-2</v>
      </c>
      <c r="U1034" s="198">
        <v>2.0000000000000001E-4</v>
      </c>
    </row>
    <row r="1035" spans="1:21" x14ac:dyDescent="0.2">
      <c r="A1035">
        <f t="shared" si="16"/>
        <v>1031</v>
      </c>
      <c r="B1035" s="119">
        <v>0.50017210881861018</v>
      </c>
      <c r="C1035" s="97">
        <v>14072.190635843683</v>
      </c>
      <c r="D1035" s="96">
        <v>0.96183468393804195</v>
      </c>
      <c r="E1035" s="98">
        <v>0</v>
      </c>
      <c r="F1035" s="119">
        <v>0.56867068119920716</v>
      </c>
      <c r="G1035" s="179">
        <v>1</v>
      </c>
      <c r="H1035" s="97">
        <v>5986312.1410825849</v>
      </c>
      <c r="I1035" s="174">
        <v>273309810642.79144</v>
      </c>
      <c r="J1035" s="186">
        <v>0.50017210881861018</v>
      </c>
      <c r="K1035" s="189">
        <v>2208352506.9835758</v>
      </c>
      <c r="L1035" s="185">
        <v>0</v>
      </c>
      <c r="M1035" s="185">
        <v>271688366452.61621</v>
      </c>
      <c r="N1035" s="174">
        <v>547206529602.39124</v>
      </c>
      <c r="O1035" s="119">
        <v>0.64701829813575729</v>
      </c>
      <c r="P1035" s="119">
        <v>0.49561398050626454</v>
      </c>
      <c r="Q1035" s="97">
        <v>16.576735334655726</v>
      </c>
      <c r="R1035" s="184">
        <v>4813815579055.8672</v>
      </c>
      <c r="S1035" s="199">
        <v>4997.6572457895309</v>
      </c>
      <c r="T1035" s="191">
        <v>4.4940783434887131E-2</v>
      </c>
      <c r="U1035" s="198">
        <v>2.0000000000000001E-4</v>
      </c>
    </row>
    <row r="1036" spans="1:21" x14ac:dyDescent="0.2">
      <c r="A1036">
        <f t="shared" si="16"/>
        <v>1032</v>
      </c>
      <c r="B1036" s="119">
        <v>0.4969269800233716</v>
      </c>
      <c r="C1036" s="97">
        <v>11548.930904457651</v>
      </c>
      <c r="D1036" s="96">
        <v>1.2409593657607481</v>
      </c>
      <c r="E1036" s="98">
        <v>0</v>
      </c>
      <c r="F1036" s="119">
        <v>0.51900373647486864</v>
      </c>
      <c r="G1036" s="179">
        <v>1</v>
      </c>
      <c r="H1036" s="97">
        <v>13602814.094623301</v>
      </c>
      <c r="I1036" s="174">
        <v>442655390951.73999</v>
      </c>
      <c r="J1036" s="186">
        <v>0.40579297947838477</v>
      </c>
      <c r="K1036" s="189">
        <v>9314556830.0154743</v>
      </c>
      <c r="L1036" s="185">
        <v>0</v>
      </c>
      <c r="M1036" s="185">
        <v>232007281404.23984</v>
      </c>
      <c r="N1036" s="174">
        <v>683977229185.99536</v>
      </c>
      <c r="O1036" s="119">
        <v>0.53398309112502529</v>
      </c>
      <c r="P1036" s="119">
        <v>0.360315651121558</v>
      </c>
      <c r="Q1036" s="97">
        <v>15.827946718071944</v>
      </c>
      <c r="R1036" s="184">
        <v>4106719861404.1113</v>
      </c>
      <c r="S1036" s="199">
        <v>4259.4961842247467</v>
      </c>
      <c r="T1036" s="191">
        <v>4.6861255495419481E-2</v>
      </c>
      <c r="U1036" s="198">
        <v>2.0000000000000001E-4</v>
      </c>
    </row>
    <row r="1037" spans="1:21" x14ac:dyDescent="0.2">
      <c r="A1037">
        <f t="shared" si="16"/>
        <v>1033</v>
      </c>
      <c r="B1037" s="119">
        <v>0.57525849752324665</v>
      </c>
      <c r="C1037" s="97">
        <v>6475.203722805074</v>
      </c>
      <c r="D1037" s="96">
        <v>0.86354007828027779</v>
      </c>
      <c r="E1037" s="98">
        <v>0</v>
      </c>
      <c r="F1037" s="119">
        <v>0.48397908427881797</v>
      </c>
      <c r="G1037" s="179">
        <v>1</v>
      </c>
      <c r="H1037" s="97">
        <v>8647835.6746489257</v>
      </c>
      <c r="I1037" s="174">
        <v>324833932986.35565</v>
      </c>
      <c r="J1037" s="186">
        <v>0.42203892182938751</v>
      </c>
      <c r="K1037" s="189">
        <v>10370298378.164679</v>
      </c>
      <c r="L1037" s="185">
        <v>0</v>
      </c>
      <c r="M1037" s="185">
        <v>213028619423.35767</v>
      </c>
      <c r="N1037" s="174">
        <v>548232850787.87799</v>
      </c>
      <c r="O1037" s="119">
        <v>0.56092125444126473</v>
      </c>
      <c r="P1037" s="119">
        <v>0.44684993311632726</v>
      </c>
      <c r="Q1037" s="97">
        <v>16.59530296186842</v>
      </c>
      <c r="R1037" s="184">
        <v>4402331975083.2305</v>
      </c>
      <c r="S1037" s="199">
        <v>4569.7470262872948</v>
      </c>
      <c r="T1037" s="191">
        <v>4.4465878087191171E-2</v>
      </c>
      <c r="U1037" s="198">
        <v>2.0000000000000001E-4</v>
      </c>
    </row>
    <row r="1038" spans="1:21" x14ac:dyDescent="0.2">
      <c r="A1038">
        <f t="shared" si="16"/>
        <v>1034</v>
      </c>
      <c r="B1038" s="119">
        <v>0.46592479978595808</v>
      </c>
      <c r="C1038" s="97">
        <v>8948.3394958380431</v>
      </c>
      <c r="D1038" s="96">
        <v>0.81033359260219251</v>
      </c>
      <c r="E1038" s="98">
        <v>0.11674393331272311</v>
      </c>
      <c r="F1038" s="119">
        <v>0.50054960013177763</v>
      </c>
      <c r="G1038" s="179">
        <v>1</v>
      </c>
      <c r="H1038" s="97">
        <v>15039158.62159984</v>
      </c>
      <c r="I1038" s="174">
        <v>481391851406.00482</v>
      </c>
      <c r="J1038" s="186">
        <v>0.37665174870984219</v>
      </c>
      <c r="K1038" s="189">
        <v>19315326396.322964</v>
      </c>
      <c r="L1038" s="185">
        <v>0</v>
      </c>
      <c r="M1038" s="185">
        <v>341817551459.24109</v>
      </c>
      <c r="N1038" s="174">
        <v>842524729261.56885</v>
      </c>
      <c r="O1038" s="119">
        <v>0.53977184054017913</v>
      </c>
      <c r="P1038" s="119">
        <v>0.38877970363558473</v>
      </c>
      <c r="Q1038" s="97">
        <v>16.505533031314108</v>
      </c>
      <c r="R1038" s="184">
        <v>5774693414622.1826</v>
      </c>
      <c r="S1038" s="199">
        <v>5993.6222828657956</v>
      </c>
      <c r="T1038" s="191">
        <v>4.4435597962232669E-2</v>
      </c>
      <c r="U1038" s="198">
        <v>2.0000000000000001E-4</v>
      </c>
    </row>
    <row r="1039" spans="1:21" x14ac:dyDescent="0.2">
      <c r="A1039">
        <f t="shared" si="16"/>
        <v>1035</v>
      </c>
      <c r="B1039" s="119">
        <v>0.47421887119437212</v>
      </c>
      <c r="C1039" s="97">
        <v>5706.5569860828818</v>
      </c>
      <c r="D1039" s="96">
        <v>0.91881748736750368</v>
      </c>
      <c r="E1039" s="98">
        <v>0</v>
      </c>
      <c r="F1039" s="119">
        <v>0.5005153844077993</v>
      </c>
      <c r="G1039" s="179">
        <v>1</v>
      </c>
      <c r="H1039" s="97">
        <v>10975930.647673246</v>
      </c>
      <c r="I1039" s="174">
        <v>398000292735.63977</v>
      </c>
      <c r="J1039" s="186">
        <v>0.44545317899262238</v>
      </c>
      <c r="K1039" s="189">
        <v>9802454954.4475899</v>
      </c>
      <c r="L1039" s="185">
        <v>0</v>
      </c>
      <c r="M1039" s="185">
        <v>400687913203.77911</v>
      </c>
      <c r="N1039" s="174">
        <v>808490660893.86658</v>
      </c>
      <c r="O1039" s="119">
        <v>0.61576571045569783</v>
      </c>
      <c r="P1039" s="119">
        <v>0.34319653056006727</v>
      </c>
      <c r="Q1039" s="97">
        <v>16.307562537296413</v>
      </c>
      <c r="R1039" s="184">
        <v>4883688176637.7031</v>
      </c>
      <c r="S1039" s="199">
        <v>5064.623065181976</v>
      </c>
      <c r="T1039" s="191">
        <v>4.5268511761375682E-2</v>
      </c>
      <c r="U1039" s="198">
        <v>2.0000000000000001E-4</v>
      </c>
    </row>
    <row r="1040" spans="1:21" x14ac:dyDescent="0.2">
      <c r="A1040">
        <f t="shared" si="16"/>
        <v>1036</v>
      </c>
      <c r="B1040" s="119">
        <v>0.46168592781636625</v>
      </c>
      <c r="C1040" s="97">
        <v>4000</v>
      </c>
      <c r="D1040" s="96">
        <v>1.1317210973582736</v>
      </c>
      <c r="E1040" s="98">
        <v>0.40389867363995258</v>
      </c>
      <c r="F1040" s="119">
        <v>0.62559079565862175</v>
      </c>
      <c r="G1040" s="179">
        <v>1</v>
      </c>
      <c r="H1040" s="97">
        <v>18541324.044807542</v>
      </c>
      <c r="I1040" s="174">
        <v>480399983721.71503</v>
      </c>
      <c r="J1040" s="186">
        <v>0.29880679986331693</v>
      </c>
      <c r="K1040" s="189">
        <v>11810968182.19714</v>
      </c>
      <c r="L1040" s="185">
        <v>0</v>
      </c>
      <c r="M1040" s="185">
        <v>424653913378.92017</v>
      </c>
      <c r="N1040" s="174">
        <v>916864865282.8324</v>
      </c>
      <c r="O1040" s="119">
        <v>0.5270895753479804</v>
      </c>
      <c r="P1040" s="119">
        <v>0.26321164721920137</v>
      </c>
      <c r="Q1040" s="97">
        <v>17.018046648041153</v>
      </c>
      <c r="R1040" s="184">
        <v>4435284125467.0479</v>
      </c>
      <c r="S1040" s="199">
        <v>4602.6032764236834</v>
      </c>
      <c r="T1040" s="191">
        <v>4.3179671905935753E-2</v>
      </c>
      <c r="U1040" s="198">
        <v>2.0000000000000001E-4</v>
      </c>
    </row>
    <row r="1041" spans="1:21" x14ac:dyDescent="0.2">
      <c r="A1041">
        <f t="shared" si="16"/>
        <v>1037</v>
      </c>
      <c r="B1041" s="119">
        <v>0.67213465047441645</v>
      </c>
      <c r="C1041" s="97">
        <v>9495.3587745008481</v>
      </c>
      <c r="D1041" s="96">
        <v>1.2219146375476473</v>
      </c>
      <c r="E1041" s="98">
        <v>0.35300153874004037</v>
      </c>
      <c r="F1041" s="119">
        <v>0</v>
      </c>
      <c r="G1041" s="179">
        <v>0</v>
      </c>
      <c r="H1041" s="97">
        <v>10210862.079475852</v>
      </c>
      <c r="I1041" s="174">
        <v>410568863167.96588</v>
      </c>
      <c r="J1041" s="186">
        <v>0.45582899459942861</v>
      </c>
      <c r="K1041" s="189">
        <v>18513185197.714874</v>
      </c>
      <c r="L1041" s="185">
        <v>36470126046.071182</v>
      </c>
      <c r="M1041" s="185">
        <v>0</v>
      </c>
      <c r="N1041" s="174">
        <v>465552174411.75195</v>
      </c>
      <c r="O1041" s="119">
        <v>0.46466390844781003</v>
      </c>
      <c r="P1041" s="119">
        <v>0.34458583531292603</v>
      </c>
      <c r="Q1041" s="97">
        <v>13.621311727592712</v>
      </c>
      <c r="R1041" s="184">
        <v>2387738483017.2061</v>
      </c>
      <c r="S1041" s="199">
        <v>2477.0369424836672</v>
      </c>
      <c r="T1041" s="191">
        <v>5.4174423322092727E-2</v>
      </c>
      <c r="U1041" s="198">
        <v>2.0000000000000001E-4</v>
      </c>
    </row>
    <row r="1042" spans="1:21" x14ac:dyDescent="0.2">
      <c r="A1042">
        <f t="shared" si="16"/>
        <v>1038</v>
      </c>
      <c r="B1042" s="119">
        <v>0.60892737791927798</v>
      </c>
      <c r="C1042" s="97">
        <v>14985.931686688935</v>
      </c>
      <c r="D1042" s="96">
        <v>0.79724252891427849</v>
      </c>
      <c r="E1042" s="98">
        <v>0</v>
      </c>
      <c r="F1042" s="119">
        <v>0</v>
      </c>
      <c r="G1042" s="179">
        <v>0</v>
      </c>
      <c r="H1042" s="97">
        <v>4303222.5046831658</v>
      </c>
      <c r="I1042" s="174">
        <v>152075548374.85312</v>
      </c>
      <c r="J1042" s="186">
        <v>0.30827176357355146</v>
      </c>
      <c r="K1042" s="189">
        <v>0</v>
      </c>
      <c r="L1042" s="185">
        <v>0</v>
      </c>
      <c r="M1042" s="185">
        <v>0</v>
      </c>
      <c r="N1042" s="174">
        <v>152075548374.85312</v>
      </c>
      <c r="O1042" s="119">
        <v>0.30827176357355146</v>
      </c>
      <c r="P1042" s="119">
        <v>0.21729319814375903</v>
      </c>
      <c r="Q1042" s="97">
        <v>13</v>
      </c>
      <c r="R1042" s="184">
        <v>470666046458.61365</v>
      </c>
      <c r="S1042" s="199">
        <v>488.25874027404899</v>
      </c>
      <c r="T1042" s="191">
        <v>5.5977511968456607E-2</v>
      </c>
      <c r="U1042" s="198">
        <v>2.0000000000000001E-4</v>
      </c>
    </row>
    <row r="1043" spans="1:21" x14ac:dyDescent="0.2">
      <c r="A1043">
        <f t="shared" si="16"/>
        <v>1039</v>
      </c>
      <c r="B1043" s="119">
        <v>0.40532941435930481</v>
      </c>
      <c r="C1043" s="97">
        <v>10971.120567493954</v>
      </c>
      <c r="D1043" s="96">
        <v>0.61114224150777385</v>
      </c>
      <c r="E1043" s="98">
        <v>0.60913764147336424</v>
      </c>
      <c r="F1043" s="119">
        <v>0</v>
      </c>
      <c r="G1043" s="179">
        <v>0</v>
      </c>
      <c r="H1043" s="97">
        <v>15826950.664260942</v>
      </c>
      <c r="I1043" s="174">
        <v>413598245626.14081</v>
      </c>
      <c r="J1043" s="186">
        <v>0.27759609966387611</v>
      </c>
      <c r="K1043" s="189">
        <v>60161582822.148994</v>
      </c>
      <c r="L1043" s="185">
        <v>146873131963.02554</v>
      </c>
      <c r="M1043" s="185">
        <v>0</v>
      </c>
      <c r="N1043" s="174">
        <v>620632960411.31543</v>
      </c>
      <c r="O1043" s="119">
        <v>0.37431425690008102</v>
      </c>
      <c r="P1043" s="119">
        <v>0.22932692331492258</v>
      </c>
      <c r="Q1043" s="97">
        <v>14.408239197040103</v>
      </c>
      <c r="R1043" s="184">
        <v>2165910480047.885</v>
      </c>
      <c r="S1043" s="199">
        <v>2246.7726731343246</v>
      </c>
      <c r="T1043" s="191">
        <v>4.9038408609063604E-2</v>
      </c>
      <c r="U1043" s="198">
        <v>2.0000000000000001E-4</v>
      </c>
    </row>
    <row r="1044" spans="1:21" x14ac:dyDescent="0.2">
      <c r="A1044">
        <f t="shared" si="16"/>
        <v>1040</v>
      </c>
      <c r="B1044" s="119">
        <v>0.42980143531610271</v>
      </c>
      <c r="C1044" s="97">
        <v>8375.107881212436</v>
      </c>
      <c r="D1044" s="96">
        <v>1.2150953658760304</v>
      </c>
      <c r="E1044" s="98">
        <v>0</v>
      </c>
      <c r="F1044" s="119">
        <v>0.6232731258676405</v>
      </c>
      <c r="G1044" s="179">
        <v>1</v>
      </c>
      <c r="H1044" s="97">
        <v>11294241.512104739</v>
      </c>
      <c r="I1044" s="174">
        <v>397627140096.48718</v>
      </c>
      <c r="J1044" s="186">
        <v>0.42980143531610271</v>
      </c>
      <c r="K1044" s="189">
        <v>17571282584.391666</v>
      </c>
      <c r="L1044" s="185">
        <v>0</v>
      </c>
      <c r="M1044" s="185">
        <v>334912166062.82635</v>
      </c>
      <c r="N1044" s="174">
        <v>750110588743.7052</v>
      </c>
      <c r="O1044" s="119">
        <v>0.5850210021955925</v>
      </c>
      <c r="P1044" s="119">
        <v>0.44408681693559565</v>
      </c>
      <c r="Q1044" s="97">
        <v>16.682908159881453</v>
      </c>
      <c r="R1044" s="184">
        <v>5944539736337.8301</v>
      </c>
      <c r="S1044" s="199">
        <v>6176.4416910818654</v>
      </c>
      <c r="T1044" s="191">
        <v>4.491041131901851E-2</v>
      </c>
      <c r="U1044" s="198">
        <v>2.0000000000000001E-4</v>
      </c>
    </row>
    <row r="1045" spans="1:21" x14ac:dyDescent="0.2">
      <c r="A1045">
        <f t="shared" si="16"/>
        <v>1041</v>
      </c>
      <c r="B1045" s="119">
        <v>0.58767893777011004</v>
      </c>
      <c r="C1045" s="97">
        <v>15408.382932364288</v>
      </c>
      <c r="D1045" s="96">
        <v>1.132351484296529</v>
      </c>
      <c r="E1045" s="98">
        <v>0.35811858940479846</v>
      </c>
      <c r="F1045" s="119">
        <v>0.44719818273238704</v>
      </c>
      <c r="G1045" s="179">
        <v>1</v>
      </c>
      <c r="H1045" s="97">
        <v>10680496.205965385</v>
      </c>
      <c r="I1045" s="174">
        <v>398603185697.82123</v>
      </c>
      <c r="J1045" s="186">
        <v>0.48637694978710533</v>
      </c>
      <c r="K1045" s="189">
        <v>6992507052.8132229</v>
      </c>
      <c r="L1045" s="185">
        <v>0</v>
      </c>
      <c r="M1045" s="185">
        <v>354548125416.11676</v>
      </c>
      <c r="N1045" s="174">
        <v>760143818166.75122</v>
      </c>
      <c r="O1045" s="119">
        <v>0.62818362861864707</v>
      </c>
      <c r="P1045" s="119">
        <v>0.39367151295076513</v>
      </c>
      <c r="Q1045" s="97">
        <v>15.993286718787777</v>
      </c>
      <c r="R1045" s="184">
        <v>5077347067916.7676</v>
      </c>
      <c r="S1045" s="199">
        <v>5261.158272917909</v>
      </c>
      <c r="T1045" s="191">
        <v>4.6476195715832565E-2</v>
      </c>
      <c r="U1045" s="198">
        <v>2.0000000000000001E-4</v>
      </c>
    </row>
    <row r="1046" spans="1:21" x14ac:dyDescent="0.2">
      <c r="A1046">
        <f t="shared" si="16"/>
        <v>1042</v>
      </c>
      <c r="B1046" s="119">
        <v>0.57841398030445723</v>
      </c>
      <c r="C1046" s="97">
        <v>4000</v>
      </c>
      <c r="D1046" s="96">
        <v>0.87768105917325578</v>
      </c>
      <c r="E1046" s="98">
        <v>0.202373657318104</v>
      </c>
      <c r="F1046" s="119">
        <v>0.68895438598277958</v>
      </c>
      <c r="G1046" s="179">
        <v>1</v>
      </c>
      <c r="H1046" s="97">
        <v>18418184.113928776</v>
      </c>
      <c r="I1046" s="174">
        <v>471647201018.31409</v>
      </c>
      <c r="J1046" s="186">
        <v>0.2644199110791966</v>
      </c>
      <c r="K1046" s="189">
        <v>10121487647.903883</v>
      </c>
      <c r="L1046" s="185">
        <v>0</v>
      </c>
      <c r="M1046" s="185">
        <v>416831582417.05463</v>
      </c>
      <c r="N1046" s="174">
        <v>898600271083.27258</v>
      </c>
      <c r="O1046" s="119">
        <v>0.50987985607362374</v>
      </c>
      <c r="P1046" s="119">
        <v>0.27298958657804728</v>
      </c>
      <c r="Q1046" s="97">
        <v>17.361750693994633</v>
      </c>
      <c r="R1046" s="184">
        <v>4617406051397.4648</v>
      </c>
      <c r="S1046" s="199">
        <v>4793.7327713846589</v>
      </c>
      <c r="T1046" s="191">
        <v>4.2238838347942592E-2</v>
      </c>
      <c r="U1046" s="198">
        <v>2.0000000000000001E-4</v>
      </c>
    </row>
    <row r="1047" spans="1:21" x14ac:dyDescent="0.2">
      <c r="A1047">
        <f t="shared" si="16"/>
        <v>1043</v>
      </c>
      <c r="B1047" s="119">
        <v>0.47268482964997544</v>
      </c>
      <c r="C1047" s="97">
        <v>4741.3342010822507</v>
      </c>
      <c r="D1047" s="96">
        <v>0.27805734111103675</v>
      </c>
      <c r="E1047" s="98">
        <v>0</v>
      </c>
      <c r="F1047" s="119">
        <v>0.33639671016936512</v>
      </c>
      <c r="G1047" s="179">
        <v>1</v>
      </c>
      <c r="H1047" s="97">
        <v>4092760.2070509084</v>
      </c>
      <c r="I1047" s="174">
        <v>151978203268.37088</v>
      </c>
      <c r="J1047" s="186">
        <v>0.40047014822139182</v>
      </c>
      <c r="K1047" s="189">
        <v>1677706722.8179135</v>
      </c>
      <c r="L1047" s="185">
        <v>0</v>
      </c>
      <c r="M1047" s="185">
        <v>198873990693.50775</v>
      </c>
      <c r="N1047" s="174">
        <v>352529900684.69659</v>
      </c>
      <c r="O1047" s="119">
        <v>0.62395253769082659</v>
      </c>
      <c r="P1047" s="119">
        <v>0.42491212601060108</v>
      </c>
      <c r="Q1047" s="97">
        <v>17.372065000114201</v>
      </c>
      <c r="R1047" s="184">
        <v>2854351265823.3589</v>
      </c>
      <c r="S1047" s="199">
        <v>2963.5857373438662</v>
      </c>
      <c r="T1047" s="191">
        <v>4.1897354256560083E-2</v>
      </c>
      <c r="U1047" s="198">
        <v>2.0000000000000001E-4</v>
      </c>
    </row>
    <row r="1048" spans="1:21" x14ac:dyDescent="0.2">
      <c r="A1048">
        <f t="shared" si="16"/>
        <v>1044</v>
      </c>
      <c r="B1048" s="119">
        <v>0.38069958735761145</v>
      </c>
      <c r="C1048" s="97">
        <v>4148.9885979387309</v>
      </c>
      <c r="D1048" s="96">
        <v>0.93145558229337422</v>
      </c>
      <c r="E1048" s="98">
        <v>0</v>
      </c>
      <c r="F1048" s="119">
        <v>0.4899136083707511</v>
      </c>
      <c r="G1048" s="179">
        <v>1</v>
      </c>
      <c r="H1048" s="97">
        <v>14320203.128830085</v>
      </c>
      <c r="I1048" s="174">
        <v>520504348088.99408</v>
      </c>
      <c r="J1048" s="186">
        <v>0.38069958735761145</v>
      </c>
      <c r="K1048" s="189">
        <v>18170413262.247456</v>
      </c>
      <c r="L1048" s="185">
        <v>0</v>
      </c>
      <c r="M1048" s="185">
        <v>335235566791.02283</v>
      </c>
      <c r="N1048" s="174">
        <v>873910328142.26428</v>
      </c>
      <c r="O1048" s="119">
        <v>0.53362939989447578</v>
      </c>
      <c r="P1048" s="119">
        <v>0.32914862387948707</v>
      </c>
      <c r="Q1048" s="97">
        <v>16.300744886405354</v>
      </c>
      <c r="R1048" s="184">
        <v>5064645342437.627</v>
      </c>
      <c r="S1048" s="199">
        <v>5245.6402381534263</v>
      </c>
      <c r="T1048" s="191">
        <v>4.5139873933763328E-2</v>
      </c>
      <c r="U1048" s="198">
        <v>2.0000000000000001E-4</v>
      </c>
    </row>
    <row r="1049" spans="1:21" x14ac:dyDescent="0.2">
      <c r="A1049">
        <f t="shared" si="16"/>
        <v>1045</v>
      </c>
      <c r="B1049" s="119">
        <v>0.32615930988272146</v>
      </c>
      <c r="C1049" s="97">
        <v>12149.407404544356</v>
      </c>
      <c r="D1049" s="96">
        <v>1.2334202516699615</v>
      </c>
      <c r="E1049" s="98">
        <v>0.51459584977910844</v>
      </c>
      <c r="F1049" s="119">
        <v>0.47757827645948109</v>
      </c>
      <c r="G1049" s="179">
        <v>1</v>
      </c>
      <c r="H1049" s="97">
        <v>11891846.015464121</v>
      </c>
      <c r="I1049" s="174">
        <v>398879533074.87036</v>
      </c>
      <c r="J1049" s="186">
        <v>0.32615930988272146</v>
      </c>
      <c r="K1049" s="189">
        <v>5834975765.2064304</v>
      </c>
      <c r="L1049" s="185">
        <v>0</v>
      </c>
      <c r="M1049" s="185">
        <v>407374550369.38794</v>
      </c>
      <c r="N1049" s="174">
        <v>812089059209.46472</v>
      </c>
      <c r="O1049" s="119">
        <v>0.56151219913422723</v>
      </c>
      <c r="P1049" s="119">
        <v>0.33075398213646273</v>
      </c>
      <c r="Q1049" s="97">
        <v>17.238205538212188</v>
      </c>
      <c r="R1049" s="184">
        <v>4854491690769.8584</v>
      </c>
      <c r="S1049" s="199">
        <v>5040.6957065248907</v>
      </c>
      <c r="T1049" s="191">
        <v>4.3439772740596842E-2</v>
      </c>
      <c r="U1049" s="198">
        <v>2.0000000000000001E-4</v>
      </c>
    </row>
    <row r="1050" spans="1:21" x14ac:dyDescent="0.2">
      <c r="A1050">
        <f t="shared" si="16"/>
        <v>1046</v>
      </c>
      <c r="B1050" s="119">
        <v>0.51766910901044561</v>
      </c>
      <c r="C1050" s="97">
        <v>9526.4605566070077</v>
      </c>
      <c r="D1050" s="96">
        <v>0.67409860937061161</v>
      </c>
      <c r="E1050" s="98">
        <v>0.7</v>
      </c>
      <c r="F1050" s="119">
        <v>0.32531929379738334</v>
      </c>
      <c r="G1050" s="179">
        <v>1</v>
      </c>
      <c r="H1050" s="97">
        <v>5047864.7374719409</v>
      </c>
      <c r="I1050" s="174">
        <v>271037091152.4913</v>
      </c>
      <c r="J1050" s="186">
        <v>0.51766910901044561</v>
      </c>
      <c r="K1050" s="189">
        <v>13072654158.006895</v>
      </c>
      <c r="L1050" s="185">
        <v>11854405336.9816</v>
      </c>
      <c r="M1050" s="185">
        <v>151314128484.46356</v>
      </c>
      <c r="N1050" s="174">
        <v>447278279131.94336</v>
      </c>
      <c r="O1050" s="119">
        <v>0.6055343377471567</v>
      </c>
      <c r="P1050" s="119">
        <v>0.38849707468769634</v>
      </c>
      <c r="Q1050" s="97">
        <v>15.360284059939715</v>
      </c>
      <c r="R1050" s="184">
        <v>2920045835383.6904</v>
      </c>
      <c r="S1050" s="199">
        <v>3031.3303353531851</v>
      </c>
      <c r="T1050" s="191">
        <v>4.7303890374253629E-2</v>
      </c>
      <c r="U1050" s="198">
        <v>2.0000000000000001E-4</v>
      </c>
    </row>
    <row r="1051" spans="1:21" x14ac:dyDescent="0.2">
      <c r="A1051">
        <f t="shared" si="16"/>
        <v>1047</v>
      </c>
      <c r="B1051" s="119">
        <v>0.35045015907676308</v>
      </c>
      <c r="C1051" s="97">
        <v>4873.4316738959942</v>
      </c>
      <c r="D1051" s="96">
        <v>0.50837731242699991</v>
      </c>
      <c r="E1051" s="98">
        <v>0</v>
      </c>
      <c r="F1051" s="119">
        <v>0</v>
      </c>
      <c r="G1051" s="179">
        <v>0</v>
      </c>
      <c r="H1051" s="97">
        <v>8471766.2751795817</v>
      </c>
      <c r="I1051" s="174">
        <v>325366373426.82764</v>
      </c>
      <c r="J1051" s="186">
        <v>0.35045015907676302</v>
      </c>
      <c r="K1051" s="189">
        <v>8542838244.9014606</v>
      </c>
      <c r="L1051" s="185">
        <v>0</v>
      </c>
      <c r="M1051" s="185">
        <v>0</v>
      </c>
      <c r="N1051" s="174">
        <v>333909211671.72913</v>
      </c>
      <c r="O1051" s="119">
        <v>0.34148413203335198</v>
      </c>
      <c r="P1051" s="119">
        <v>0.19919597015792112</v>
      </c>
      <c r="Q1051" s="97">
        <v>12.885627494470462</v>
      </c>
      <c r="R1051" s="184">
        <v>991155477885.42346</v>
      </c>
      <c r="S1051" s="199">
        <v>1029.4984587693798</v>
      </c>
      <c r="T1051" s="191">
        <v>5.2119409015441417E-2</v>
      </c>
      <c r="U1051" s="198">
        <v>2.0000000000000001E-4</v>
      </c>
    </row>
    <row r="1052" spans="1:21" x14ac:dyDescent="0.2">
      <c r="A1052">
        <f t="shared" si="16"/>
        <v>1048</v>
      </c>
      <c r="B1052" s="119">
        <v>0.58283009685397824</v>
      </c>
      <c r="C1052" s="97">
        <v>6229.5738131524913</v>
      </c>
      <c r="D1052" s="96">
        <v>1.1662412288856028</v>
      </c>
      <c r="E1052" s="98">
        <v>0.10964755817125349</v>
      </c>
      <c r="F1052" s="119">
        <v>0</v>
      </c>
      <c r="G1052" s="179">
        <v>0</v>
      </c>
      <c r="H1052" s="97">
        <v>12476708.820669187</v>
      </c>
      <c r="I1052" s="174">
        <v>428837956658.40643</v>
      </c>
      <c r="J1052" s="186">
        <v>0.36723876938158584</v>
      </c>
      <c r="K1052" s="189">
        <v>15837737036.189445</v>
      </c>
      <c r="L1052" s="185">
        <v>15417686821.245489</v>
      </c>
      <c r="M1052" s="185">
        <v>0</v>
      </c>
      <c r="N1052" s="174">
        <v>460093380515.84137</v>
      </c>
      <c r="O1052" s="119">
        <v>0.36909914403451494</v>
      </c>
      <c r="P1052" s="119">
        <v>0.24830485530661164</v>
      </c>
      <c r="Q1052" s="97">
        <v>13.271518847835464</v>
      </c>
      <c r="R1052" s="184">
        <v>1677003955291.9377</v>
      </c>
      <c r="S1052" s="199">
        <v>1741.4134753974231</v>
      </c>
      <c r="T1052" s="191">
        <v>5.4183147962427458E-2</v>
      </c>
      <c r="U1052" s="198">
        <v>2.0000000000000001E-4</v>
      </c>
    </row>
    <row r="1053" spans="1:21" x14ac:dyDescent="0.2">
      <c r="A1053">
        <f t="shared" si="16"/>
        <v>1049</v>
      </c>
      <c r="B1053" s="119">
        <v>0.35140219181291588</v>
      </c>
      <c r="C1053" s="97">
        <v>5779.0584248554596</v>
      </c>
      <c r="D1053" s="96">
        <v>0.9229082329960433</v>
      </c>
      <c r="E1053" s="98">
        <v>0</v>
      </c>
      <c r="F1053" s="119">
        <v>0.63199085384031006</v>
      </c>
      <c r="G1053" s="179">
        <v>1</v>
      </c>
      <c r="H1053" s="97">
        <v>9016926.2858609594</v>
      </c>
      <c r="I1053" s="174">
        <v>261010050356.81772</v>
      </c>
      <c r="J1053" s="186">
        <v>0.2674922573485895</v>
      </c>
      <c r="K1053" s="189">
        <v>9343202239.5879421</v>
      </c>
      <c r="L1053" s="185">
        <v>0</v>
      </c>
      <c r="M1053" s="185">
        <v>259055917886.47681</v>
      </c>
      <c r="N1053" s="174">
        <v>529409170482.88251</v>
      </c>
      <c r="O1053" s="119">
        <v>0.52334360135296143</v>
      </c>
      <c r="P1053" s="119">
        <v>0.36227361899513549</v>
      </c>
      <c r="Q1053" s="97">
        <v>17.815173251460475</v>
      </c>
      <c r="R1053" s="184">
        <v>3658251541277.5415</v>
      </c>
      <c r="S1053" s="199">
        <v>3797.304614747773</v>
      </c>
      <c r="T1053" s="191">
        <v>4.1739774406288767E-2</v>
      </c>
      <c r="U1053" s="198">
        <v>2.0000000000000001E-4</v>
      </c>
    </row>
    <row r="1054" spans="1:21" x14ac:dyDescent="0.2">
      <c r="A1054">
        <f t="shared" si="16"/>
        <v>1050</v>
      </c>
      <c r="B1054" s="119">
        <v>0.60963290826739369</v>
      </c>
      <c r="C1054" s="97">
        <v>4434.5941141152734</v>
      </c>
      <c r="D1054" s="96">
        <v>0.97079584985885115</v>
      </c>
      <c r="E1054" s="98">
        <v>0</v>
      </c>
      <c r="F1054" s="119">
        <v>0</v>
      </c>
      <c r="G1054" s="179">
        <v>0</v>
      </c>
      <c r="H1054" s="97">
        <v>14676416.773248132</v>
      </c>
      <c r="I1054" s="174">
        <v>528873491183.30658</v>
      </c>
      <c r="J1054" s="186">
        <v>0.46988822418421217</v>
      </c>
      <c r="K1054" s="189">
        <v>10881190252.27743</v>
      </c>
      <c r="L1054" s="185">
        <v>0</v>
      </c>
      <c r="M1054" s="185">
        <v>0</v>
      </c>
      <c r="N1054" s="174">
        <v>539754681435.58398</v>
      </c>
      <c r="O1054" s="119">
        <v>0.46041550752142324</v>
      </c>
      <c r="P1054" s="119">
        <v>0.31743423452948116</v>
      </c>
      <c r="Q1054" s="97">
        <v>12.925172927922814</v>
      </c>
      <c r="R1054" s="184">
        <v>2475534727315.2642</v>
      </c>
      <c r="S1054" s="199">
        <v>2572.0133629940733</v>
      </c>
      <c r="T1054" s="191">
        <v>5.5090692675591753E-2</v>
      </c>
      <c r="U1054" s="198">
        <v>2.0000000000000001E-4</v>
      </c>
    </row>
    <row r="1055" spans="1:21" x14ac:dyDescent="0.2">
      <c r="A1055">
        <f t="shared" si="16"/>
        <v>1051</v>
      </c>
      <c r="B1055" s="119">
        <v>0.49259007057418314</v>
      </c>
      <c r="C1055" s="97">
        <v>11213.628705644724</v>
      </c>
      <c r="D1055" s="96">
        <v>1.2641421572903093</v>
      </c>
      <c r="E1055" s="98">
        <v>0</v>
      </c>
      <c r="F1055" s="119">
        <v>0</v>
      </c>
      <c r="G1055" s="179">
        <v>0</v>
      </c>
      <c r="H1055" s="97">
        <v>11515640.032789301</v>
      </c>
      <c r="I1055" s="174">
        <v>406784267739.98859</v>
      </c>
      <c r="J1055" s="186">
        <v>0.40737056471784683</v>
      </c>
      <c r="K1055" s="189">
        <v>22102833407.405033</v>
      </c>
      <c r="L1055" s="185">
        <v>0</v>
      </c>
      <c r="M1055" s="185">
        <v>0</v>
      </c>
      <c r="N1055" s="174">
        <v>428887101147.39362</v>
      </c>
      <c r="O1055" s="119">
        <v>0.38637659287082526</v>
      </c>
      <c r="P1055" s="119">
        <v>0.2977614515356673</v>
      </c>
      <c r="Q1055" s="97">
        <v>12.747197392871913</v>
      </c>
      <c r="R1055" s="184">
        <v>1750207382581.657</v>
      </c>
      <c r="S1055" s="199">
        <v>1817.8391542205245</v>
      </c>
      <c r="T1055" s="191">
        <v>5.8203114840574645E-2</v>
      </c>
      <c r="U1055" s="198">
        <v>2.0000000000000001E-4</v>
      </c>
    </row>
    <row r="1056" spans="1:21" x14ac:dyDescent="0.2">
      <c r="A1056">
        <f t="shared" si="16"/>
        <v>1052</v>
      </c>
      <c r="B1056" s="119">
        <v>0.31365055870140623</v>
      </c>
      <c r="C1056" s="97">
        <v>6688.9215357974044</v>
      </c>
      <c r="D1056" s="96">
        <v>0.56657366657505581</v>
      </c>
      <c r="E1056" s="98">
        <v>0</v>
      </c>
      <c r="F1056" s="119">
        <v>0</v>
      </c>
      <c r="G1056" s="179">
        <v>0</v>
      </c>
      <c r="H1056" s="97">
        <v>5194058.6600300828</v>
      </c>
      <c r="I1056" s="174">
        <v>197596745763.09952</v>
      </c>
      <c r="J1056" s="186">
        <v>0.31365055870140623</v>
      </c>
      <c r="K1056" s="189">
        <v>6109169564.3417969</v>
      </c>
      <c r="L1056" s="185">
        <v>0</v>
      </c>
      <c r="M1056" s="185">
        <v>0</v>
      </c>
      <c r="N1056" s="174">
        <v>203705915327.44131</v>
      </c>
      <c r="O1056" s="119">
        <v>0.30424413354199259</v>
      </c>
      <c r="P1056" s="119">
        <v>0.17029819878403893</v>
      </c>
      <c r="Q1056" s="97">
        <v>12.763459661487252</v>
      </c>
      <c r="R1056" s="184">
        <v>515357104989.31329</v>
      </c>
      <c r="S1056" s="199">
        <v>534.99632584241851</v>
      </c>
      <c r="T1056" s="191">
        <v>5.4124486091934494E-2</v>
      </c>
      <c r="U1056" s="198">
        <v>2.0000000000000001E-4</v>
      </c>
    </row>
    <row r="1057" spans="1:21" x14ac:dyDescent="0.2">
      <c r="A1057">
        <f t="shared" si="16"/>
        <v>1053</v>
      </c>
      <c r="B1057" s="119">
        <v>0.27032973372117308</v>
      </c>
      <c r="C1057" s="97">
        <v>10767.693238043532</v>
      </c>
      <c r="D1057" s="96">
        <v>1.1444474796632402</v>
      </c>
      <c r="E1057" s="98">
        <v>0</v>
      </c>
      <c r="F1057" s="119">
        <v>0</v>
      </c>
      <c r="G1057" s="179">
        <v>0</v>
      </c>
      <c r="H1057" s="97">
        <v>9127701.5469059683</v>
      </c>
      <c r="I1057" s="174">
        <v>344273092989.81354</v>
      </c>
      <c r="J1057" s="186">
        <v>0.27032973372117308</v>
      </c>
      <c r="K1057" s="189">
        <v>8753294503.1964054</v>
      </c>
      <c r="L1057" s="185">
        <v>0</v>
      </c>
      <c r="M1057" s="185">
        <v>0</v>
      </c>
      <c r="N1057" s="174">
        <v>353026387493.00995</v>
      </c>
      <c r="O1057" s="119">
        <v>0.26362690397228089</v>
      </c>
      <c r="P1057" s="119">
        <v>0.12713609745466059</v>
      </c>
      <c r="Q1057" s="97">
        <v>12.822981654634322</v>
      </c>
      <c r="R1057" s="184">
        <v>584083457381.026</v>
      </c>
      <c r="S1057" s="199">
        <v>606.3593372179655</v>
      </c>
      <c r="T1057" s="191">
        <v>5.8253940661985838E-2</v>
      </c>
      <c r="U1057" s="198">
        <v>2.0000000000000001E-4</v>
      </c>
    </row>
    <row r="1058" spans="1:21" x14ac:dyDescent="0.2">
      <c r="A1058">
        <f t="shared" si="16"/>
        <v>1054</v>
      </c>
      <c r="B1058" s="119">
        <v>0.73195773614225901</v>
      </c>
      <c r="C1058" s="97">
        <v>10327.838754463581</v>
      </c>
      <c r="D1058" s="96">
        <v>0.38011867601251004</v>
      </c>
      <c r="E1058" s="98">
        <v>0.42610242619959876</v>
      </c>
      <c r="F1058" s="119">
        <v>0.50774312261702015</v>
      </c>
      <c r="G1058" s="179">
        <v>1</v>
      </c>
      <c r="H1058" s="97">
        <v>2904705.8192253439</v>
      </c>
      <c r="I1058" s="174">
        <v>155810030529.10995</v>
      </c>
      <c r="J1058" s="186">
        <v>0.5441466429532118</v>
      </c>
      <c r="K1058" s="189">
        <v>3186718373.4687104</v>
      </c>
      <c r="L1058" s="185">
        <v>0</v>
      </c>
      <c r="M1058" s="185">
        <v>147867159517.12512</v>
      </c>
      <c r="N1058" s="174">
        <v>306863908419.7038</v>
      </c>
      <c r="O1058" s="119">
        <v>0.66178272221834578</v>
      </c>
      <c r="P1058" s="119">
        <v>0.4599572785838939</v>
      </c>
      <c r="Q1058" s="97">
        <v>16.246694486703603</v>
      </c>
      <c r="R1058" s="184">
        <v>2520497068510.0518</v>
      </c>
      <c r="S1058" s="199">
        <v>2617.4232274252149</v>
      </c>
      <c r="T1058" s="191">
        <v>4.4653773082338519E-2</v>
      </c>
      <c r="U1058" s="198">
        <v>2.0000000000000001E-4</v>
      </c>
    </row>
    <row r="1059" spans="1:21" x14ac:dyDescent="0.2">
      <c r="A1059">
        <f t="shared" si="16"/>
        <v>1055</v>
      </c>
      <c r="B1059" s="119">
        <v>0.5160883520319105</v>
      </c>
      <c r="C1059" s="97">
        <v>4000</v>
      </c>
      <c r="D1059" s="96">
        <v>0.80686873288293048</v>
      </c>
      <c r="E1059" s="98">
        <v>0.215174995543743</v>
      </c>
      <c r="F1059" s="119">
        <v>0</v>
      </c>
      <c r="G1059" s="179">
        <v>0</v>
      </c>
      <c r="H1059" s="97">
        <v>9142985.3188143764</v>
      </c>
      <c r="I1059" s="174">
        <v>332169077420.09033</v>
      </c>
      <c r="J1059" s="186">
        <v>0.48365967582203229</v>
      </c>
      <c r="K1059" s="189">
        <v>15695917585.078213</v>
      </c>
      <c r="L1059" s="185">
        <v>47631711629.960022</v>
      </c>
      <c r="M1059" s="185">
        <v>0</v>
      </c>
      <c r="N1059" s="174">
        <v>395496706635.12854</v>
      </c>
      <c r="O1059" s="119">
        <v>0.50256336973860938</v>
      </c>
      <c r="P1059" s="119">
        <v>0.36499327225437272</v>
      </c>
      <c r="Q1059" s="97">
        <v>14.00237802415608</v>
      </c>
      <c r="R1059" s="184">
        <v>2257189933308.2446</v>
      </c>
      <c r="S1059" s="199">
        <v>2341.7140615987651</v>
      </c>
      <c r="T1059" s="191">
        <v>5.1199049238681987E-2</v>
      </c>
      <c r="U1059" s="198">
        <v>2.0000000000000001E-4</v>
      </c>
    </row>
    <row r="1060" spans="1:21" x14ac:dyDescent="0.2">
      <c r="A1060">
        <f t="shared" si="16"/>
        <v>1056</v>
      </c>
      <c r="B1060" s="119">
        <v>0.44760963668532378</v>
      </c>
      <c r="C1060" s="97">
        <v>17000</v>
      </c>
      <c r="D1060" s="96">
        <v>0.74708855845374156</v>
      </c>
      <c r="E1060" s="98">
        <v>0.7</v>
      </c>
      <c r="F1060" s="119">
        <v>0</v>
      </c>
      <c r="G1060" s="179">
        <v>0</v>
      </c>
      <c r="H1060" s="97">
        <v>4159675.398818939</v>
      </c>
      <c r="I1060" s="174">
        <v>178386894232.52792</v>
      </c>
      <c r="J1060" s="186">
        <v>0.43483902332561819</v>
      </c>
      <c r="K1060" s="189">
        <v>16018538961.384823</v>
      </c>
      <c r="L1060" s="185">
        <v>24705527602.387955</v>
      </c>
      <c r="M1060" s="185">
        <v>0</v>
      </c>
      <c r="N1060" s="174">
        <v>219110960796.30072</v>
      </c>
      <c r="O1060" s="119">
        <v>0.44422243684359064</v>
      </c>
      <c r="P1060" s="119">
        <v>0.36533124385567484</v>
      </c>
      <c r="Q1060" s="97">
        <v>13.745348268238333</v>
      </c>
      <c r="R1060" s="184">
        <v>1203473555118.4446</v>
      </c>
      <c r="S1060" s="199">
        <v>1249.9128043090464</v>
      </c>
      <c r="T1060" s="191">
        <v>5.2411644290127749E-2</v>
      </c>
      <c r="U1060" s="198">
        <v>2.0000000000000001E-4</v>
      </c>
    </row>
    <row r="1061" spans="1:21" x14ac:dyDescent="0.2">
      <c r="A1061">
        <f t="shared" si="16"/>
        <v>1057</v>
      </c>
      <c r="B1061" s="119">
        <v>0.68103003607035417</v>
      </c>
      <c r="C1061" s="97">
        <v>14877.984221118402</v>
      </c>
      <c r="D1061" s="96">
        <v>0.97522010191919883</v>
      </c>
      <c r="E1061" s="98">
        <v>0.11398645408856588</v>
      </c>
      <c r="F1061" s="119">
        <v>0</v>
      </c>
      <c r="G1061" s="179">
        <v>0</v>
      </c>
      <c r="H1061" s="97">
        <v>9136739.1215228718</v>
      </c>
      <c r="I1061" s="174">
        <v>392900873996.4845</v>
      </c>
      <c r="J1061" s="186">
        <v>0.47966505701836248</v>
      </c>
      <c r="K1061" s="189">
        <v>17461992408.84454</v>
      </c>
      <c r="L1061" s="185">
        <v>40176728180.939896</v>
      </c>
      <c r="M1061" s="185">
        <v>0</v>
      </c>
      <c r="N1061" s="174">
        <v>450539594586.26892</v>
      </c>
      <c r="O1061" s="119">
        <v>0.48963999018869675</v>
      </c>
      <c r="P1061" s="119">
        <v>0.39669751125270736</v>
      </c>
      <c r="Q1061" s="97">
        <v>13.897283398996871</v>
      </c>
      <c r="R1061" s="184">
        <v>2664601491672.1201</v>
      </c>
      <c r="S1061" s="199">
        <v>2766.3843738308642</v>
      </c>
      <c r="T1061" s="191">
        <v>5.2009284201123059E-2</v>
      </c>
      <c r="U1061" s="198">
        <v>2.0000000000000001E-4</v>
      </c>
    </row>
    <row r="1062" spans="1:21" x14ac:dyDescent="0.2">
      <c r="A1062">
        <f t="shared" si="16"/>
        <v>1058</v>
      </c>
      <c r="B1062" s="119">
        <v>0.64594199064791491</v>
      </c>
      <c r="C1062" s="97">
        <v>10571.643159491174</v>
      </c>
      <c r="D1062" s="96">
        <v>0.90973293289068369</v>
      </c>
      <c r="E1062" s="98">
        <v>0.53745731502575045</v>
      </c>
      <c r="F1062" s="119">
        <v>0</v>
      </c>
      <c r="G1062" s="179">
        <v>0</v>
      </c>
      <c r="H1062" s="97">
        <v>6874832.0084480774</v>
      </c>
      <c r="I1062" s="174">
        <v>248068269659.96564</v>
      </c>
      <c r="J1062" s="186">
        <v>0.4153364932749406</v>
      </c>
      <c r="K1062" s="189">
        <v>17684508638.874321</v>
      </c>
      <c r="L1062" s="185">
        <v>43399782607.10891</v>
      </c>
      <c r="M1062" s="185">
        <v>0</v>
      </c>
      <c r="N1062" s="174">
        <v>309152560905.94885</v>
      </c>
      <c r="O1062" s="119">
        <v>0.44557816663516731</v>
      </c>
      <c r="P1062" s="119">
        <v>0.3029423511136643</v>
      </c>
      <c r="Q1062" s="97">
        <v>14.029193772373999</v>
      </c>
      <c r="R1062" s="184">
        <v>1426144881938.8298</v>
      </c>
      <c r="S1062" s="199">
        <v>1480.4585132634663</v>
      </c>
      <c r="T1062" s="191">
        <v>5.2577981693909169E-2</v>
      </c>
      <c r="U1062" s="198">
        <v>2.0000000000000001E-4</v>
      </c>
    </row>
    <row r="1063" spans="1:21" x14ac:dyDescent="0.2">
      <c r="A1063">
        <f t="shared" si="16"/>
        <v>1059</v>
      </c>
      <c r="B1063" s="119">
        <v>0.52158565274188751</v>
      </c>
      <c r="C1063" s="97">
        <v>11868.287357029878</v>
      </c>
      <c r="D1063" s="96">
        <v>1.3210537252590502</v>
      </c>
      <c r="E1063" s="98">
        <v>0</v>
      </c>
      <c r="F1063" s="119">
        <v>0</v>
      </c>
      <c r="G1063" s="179">
        <v>0</v>
      </c>
      <c r="H1063" s="97">
        <v>11956858.294847028</v>
      </c>
      <c r="I1063" s="174">
        <v>411213801585.41901</v>
      </c>
      <c r="J1063" s="186">
        <v>0.38823388151802418</v>
      </c>
      <c r="K1063" s="189">
        <v>8880134120.5140629</v>
      </c>
      <c r="L1063" s="185">
        <v>0</v>
      </c>
      <c r="M1063" s="185">
        <v>0</v>
      </c>
      <c r="N1063" s="174">
        <v>420093935705.93304</v>
      </c>
      <c r="O1063" s="119">
        <v>0.38002721951940605</v>
      </c>
      <c r="P1063" s="119">
        <v>0.279599065069847</v>
      </c>
      <c r="Q1063" s="97">
        <v>12.922627816040089</v>
      </c>
      <c r="R1063" s="184">
        <v>1600419268063.7415</v>
      </c>
      <c r="S1063" s="199">
        <v>1659.5831611100036</v>
      </c>
      <c r="T1063" s="191">
        <v>5.7494771451621955E-2</v>
      </c>
      <c r="U1063" s="198">
        <v>2.0000000000000001E-4</v>
      </c>
    </row>
    <row r="1064" spans="1:21" x14ac:dyDescent="0.2">
      <c r="A1064">
        <f t="shared" si="16"/>
        <v>1060</v>
      </c>
      <c r="B1064" s="119">
        <v>0.67234535108564664</v>
      </c>
      <c r="C1064" s="97">
        <v>10174.826319980901</v>
      </c>
      <c r="D1064" s="96">
        <v>1.1096800781735805</v>
      </c>
      <c r="E1064" s="98">
        <v>0</v>
      </c>
      <c r="F1064" s="119">
        <v>0.52588177636775846</v>
      </c>
      <c r="G1064" s="179">
        <v>1</v>
      </c>
      <c r="H1064" s="97">
        <v>9838139.791936636</v>
      </c>
      <c r="I1064" s="174">
        <v>284797648094.38861</v>
      </c>
      <c r="J1064" s="186">
        <v>0.22468962517863145</v>
      </c>
      <c r="K1064" s="189">
        <v>8206535282.7324638</v>
      </c>
      <c r="L1064" s="185">
        <v>0</v>
      </c>
      <c r="M1064" s="185">
        <v>253004358019.55884</v>
      </c>
      <c r="N1064" s="174">
        <v>546008541396.67993</v>
      </c>
      <c r="O1064" s="119">
        <v>0.48789449801700646</v>
      </c>
      <c r="P1064" s="119">
        <v>0.2473631847263118</v>
      </c>
      <c r="Q1064" s="97">
        <v>17.29598704358196</v>
      </c>
      <c r="R1064" s="184">
        <v>2469366176658.5908</v>
      </c>
      <c r="S1064" s="199">
        <v>2564.8006624872623</v>
      </c>
      <c r="T1064" s="191">
        <v>4.3069104083128661E-2</v>
      </c>
      <c r="U1064" s="198">
        <v>2.0000000000000001E-4</v>
      </c>
    </row>
    <row r="1065" spans="1:21" x14ac:dyDescent="0.2">
      <c r="A1065">
        <f t="shared" si="16"/>
        <v>1061</v>
      </c>
      <c r="B1065" s="119">
        <v>0.37505111569999594</v>
      </c>
      <c r="C1065" s="97">
        <v>16568.415196145565</v>
      </c>
      <c r="D1065" s="96">
        <v>0.67899582842251527</v>
      </c>
      <c r="E1065" s="98">
        <v>0.45887075933497257</v>
      </c>
      <c r="F1065" s="119">
        <v>0.4603293092096668</v>
      </c>
      <c r="G1065" s="179">
        <v>1</v>
      </c>
      <c r="H1065" s="97">
        <v>4194611.828680085</v>
      </c>
      <c r="I1065" s="174">
        <v>210444570582.86963</v>
      </c>
      <c r="J1065" s="186">
        <v>0.37505111569999594</v>
      </c>
      <c r="K1065" s="189">
        <v>5800687639.6495295</v>
      </c>
      <c r="L1065" s="185">
        <v>0</v>
      </c>
      <c r="M1065" s="185">
        <v>163422290557.12085</v>
      </c>
      <c r="N1065" s="174">
        <v>379667548779.64001</v>
      </c>
      <c r="O1065" s="119">
        <v>0.5522339323171882</v>
      </c>
      <c r="P1065" s="119">
        <v>0.26471524529978813</v>
      </c>
      <c r="Q1065" s="97">
        <v>15.799351753191777</v>
      </c>
      <c r="R1065" s="184">
        <v>1709942637502.6528</v>
      </c>
      <c r="S1065" s="199">
        <v>1775.2860190608235</v>
      </c>
      <c r="T1065" s="191">
        <v>4.6103768348255809E-2</v>
      </c>
      <c r="U1065" s="198">
        <v>2.0000000000000001E-4</v>
      </c>
    </row>
    <row r="1066" spans="1:21" x14ac:dyDescent="0.2">
      <c r="A1066">
        <f t="shared" si="16"/>
        <v>1062</v>
      </c>
      <c r="B1066" s="119">
        <v>0.49532319274705217</v>
      </c>
      <c r="C1066" s="97">
        <v>8416.6633300125395</v>
      </c>
      <c r="D1066" s="96">
        <v>0.77666897793705481</v>
      </c>
      <c r="E1066" s="98">
        <v>0.12312663179877156</v>
      </c>
      <c r="F1066" s="119">
        <v>0</v>
      </c>
      <c r="G1066" s="179">
        <v>0</v>
      </c>
      <c r="H1066" s="97">
        <v>27115443.186635427</v>
      </c>
      <c r="I1066" s="174">
        <v>760910042801.09705</v>
      </c>
      <c r="J1066" s="186">
        <v>0.3843488993208457</v>
      </c>
      <c r="K1066" s="189">
        <v>27425463638.371159</v>
      </c>
      <c r="L1066" s="185">
        <v>48575822615.545044</v>
      </c>
      <c r="M1066" s="185">
        <v>0</v>
      </c>
      <c r="N1066" s="174">
        <v>836911329055.01331</v>
      </c>
      <c r="O1066" s="119">
        <v>0.39587897071403683</v>
      </c>
      <c r="P1066" s="119">
        <v>0.27119272944561695</v>
      </c>
      <c r="Q1066" s="97">
        <v>13.541122035515111</v>
      </c>
      <c r="R1066" s="184">
        <v>3352752859782.0342</v>
      </c>
      <c r="S1066" s="199">
        <v>3478.5717226971524</v>
      </c>
      <c r="T1066" s="191">
        <v>5.4395899665772046E-2</v>
      </c>
      <c r="U1066" s="198">
        <v>2.0000000000000001E-4</v>
      </c>
    </row>
    <row r="1067" spans="1:21" x14ac:dyDescent="0.2">
      <c r="A1067">
        <f t="shared" si="16"/>
        <v>1063</v>
      </c>
      <c r="B1067" s="119">
        <v>0.52220258576133383</v>
      </c>
      <c r="C1067" s="97">
        <v>12943.379461565011</v>
      </c>
      <c r="D1067" s="96">
        <v>0.88299325447614097</v>
      </c>
      <c r="E1067" s="98">
        <v>0.7</v>
      </c>
      <c r="F1067" s="119">
        <v>0</v>
      </c>
      <c r="G1067" s="179">
        <v>0</v>
      </c>
      <c r="H1067" s="97">
        <v>5784353.9475653013</v>
      </c>
      <c r="I1067" s="174">
        <v>271399252222.81598</v>
      </c>
      <c r="J1067" s="186">
        <v>0.52220258576133383</v>
      </c>
      <c r="K1067" s="189">
        <v>42347062504.22007</v>
      </c>
      <c r="L1067" s="185">
        <v>82050164825.938599</v>
      </c>
      <c r="M1067" s="185">
        <v>0</v>
      </c>
      <c r="N1067" s="174">
        <v>395796479552.97467</v>
      </c>
      <c r="O1067" s="119">
        <v>0.52391957447272686</v>
      </c>
      <c r="P1067" s="119">
        <v>0.42121463473624166</v>
      </c>
      <c r="Q1067" s="97">
        <v>14.239007757159305</v>
      </c>
      <c r="R1067" s="184">
        <v>2584165874614.063</v>
      </c>
      <c r="S1067" s="199">
        <v>2682.3056783380921</v>
      </c>
      <c r="T1067" s="191">
        <v>5.1553036517651724E-2</v>
      </c>
      <c r="U1067" s="198">
        <v>2.0000000000000001E-4</v>
      </c>
    </row>
    <row r="1068" spans="1:21" x14ac:dyDescent="0.2">
      <c r="A1068">
        <f t="shared" si="16"/>
        <v>1064</v>
      </c>
      <c r="B1068" s="119">
        <v>0.53933073613317217</v>
      </c>
      <c r="C1068" s="97">
        <v>13106.138061619204</v>
      </c>
      <c r="D1068" s="96">
        <v>0.84126457050612391</v>
      </c>
      <c r="E1068" s="98">
        <v>8.8740592854995651E-2</v>
      </c>
      <c r="F1068" s="119">
        <v>0.46007738528800901</v>
      </c>
      <c r="G1068" s="179">
        <v>1</v>
      </c>
      <c r="H1068" s="97">
        <v>5618582.2015078422</v>
      </c>
      <c r="I1068" s="174">
        <v>243002635787.04514</v>
      </c>
      <c r="J1068" s="186">
        <v>0.45356615689115942</v>
      </c>
      <c r="K1068" s="189">
        <v>2532464295.1755376</v>
      </c>
      <c r="L1068" s="185">
        <v>0</v>
      </c>
      <c r="M1068" s="185">
        <v>194897683458.6843</v>
      </c>
      <c r="N1068" s="174">
        <v>440432783540.90497</v>
      </c>
      <c r="O1068" s="119">
        <v>0.6042600104734992</v>
      </c>
      <c r="P1068" s="119">
        <v>0.45534563607339973</v>
      </c>
      <c r="Q1068" s="97">
        <v>16.389668292433537</v>
      </c>
      <c r="R1068" s="184">
        <v>3548332117898.8638</v>
      </c>
      <c r="S1068" s="199">
        <v>3686.7507003536816</v>
      </c>
      <c r="T1068" s="191">
        <v>4.525986618097344E-2</v>
      </c>
      <c r="U1068" s="198">
        <v>2.0000000000000001E-4</v>
      </c>
    </row>
    <row r="1069" spans="1:21" x14ac:dyDescent="0.2">
      <c r="A1069">
        <f t="shared" si="16"/>
        <v>1065</v>
      </c>
      <c r="B1069" s="119">
        <v>0.56266874311316073</v>
      </c>
      <c r="C1069" s="97">
        <v>9318.0658275731203</v>
      </c>
      <c r="D1069" s="96">
        <v>0.92102641876520319</v>
      </c>
      <c r="E1069" s="98">
        <v>0</v>
      </c>
      <c r="F1069" s="119">
        <v>0.464736506674026</v>
      </c>
      <c r="G1069" s="179">
        <v>1</v>
      </c>
      <c r="H1069" s="97">
        <v>11462075.887539057</v>
      </c>
      <c r="I1069" s="174">
        <v>442634659824.27966</v>
      </c>
      <c r="J1069" s="186">
        <v>0.52640510959932674</v>
      </c>
      <c r="K1069" s="189">
        <v>10275890159.535467</v>
      </c>
      <c r="L1069" s="185">
        <v>0</v>
      </c>
      <c r="M1069" s="185">
        <v>394682334034.05304</v>
      </c>
      <c r="N1069" s="174">
        <v>847592884017.86829</v>
      </c>
      <c r="O1069" s="119">
        <v>0.64742286561355167</v>
      </c>
      <c r="P1069" s="119">
        <v>0.44084418636805217</v>
      </c>
      <c r="Q1069" s="97">
        <v>16.037714934018396</v>
      </c>
      <c r="R1069" s="184">
        <v>6465526065854.6143</v>
      </c>
      <c r="S1069" s="199">
        <v>6708.0276620953009</v>
      </c>
      <c r="T1069" s="191">
        <v>4.6302859359591803E-2</v>
      </c>
      <c r="U1069" s="198">
        <v>2.0000000000000001E-4</v>
      </c>
    </row>
    <row r="1070" spans="1:21" x14ac:dyDescent="0.2">
      <c r="A1070">
        <f t="shared" si="16"/>
        <v>1066</v>
      </c>
      <c r="B1070" s="119">
        <v>0.42924566525453967</v>
      </c>
      <c r="C1070" s="97">
        <v>10997.792143037417</v>
      </c>
      <c r="D1070" s="96">
        <v>0.49061726579948484</v>
      </c>
      <c r="E1070" s="98">
        <v>0.14325506929186066</v>
      </c>
      <c r="F1070" s="119">
        <v>0</v>
      </c>
      <c r="G1070" s="179">
        <v>0</v>
      </c>
      <c r="H1070" s="97">
        <v>3232735.0622384446</v>
      </c>
      <c r="I1070" s="174">
        <v>150099530759.78516</v>
      </c>
      <c r="J1070" s="186">
        <v>0.42924566525453967</v>
      </c>
      <c r="K1070" s="189">
        <v>9654602001.7805786</v>
      </c>
      <c r="L1070" s="185">
        <v>19198493780.540085</v>
      </c>
      <c r="M1070" s="185">
        <v>0</v>
      </c>
      <c r="N1070" s="174">
        <v>178952626542.10583</v>
      </c>
      <c r="O1070" s="119">
        <v>0.44586307282300131</v>
      </c>
      <c r="P1070" s="119">
        <v>0.3107921867948244</v>
      </c>
      <c r="Q1070" s="97">
        <v>13.548789252768659</v>
      </c>
      <c r="R1070" s="184">
        <v>861218695984.62402</v>
      </c>
      <c r="S1070" s="199">
        <v>893.41131970001004</v>
      </c>
      <c r="T1070" s="191">
        <v>5.1205702417223345E-2</v>
      </c>
      <c r="U1070" s="198">
        <v>2.0000000000000001E-4</v>
      </c>
    </row>
    <row r="1071" spans="1:21" x14ac:dyDescent="0.2">
      <c r="A1071">
        <f t="shared" si="16"/>
        <v>1067</v>
      </c>
      <c r="B1071" s="119">
        <v>0.42165215033589848</v>
      </c>
      <c r="C1071" s="97">
        <v>7233.5144996056861</v>
      </c>
      <c r="D1071" s="96">
        <v>1.0913196963182938</v>
      </c>
      <c r="E1071" s="98">
        <v>0</v>
      </c>
      <c r="F1071" s="119">
        <v>0.67499849508940835</v>
      </c>
      <c r="G1071" s="179">
        <v>1</v>
      </c>
      <c r="H1071" s="97">
        <v>12439222.472888784</v>
      </c>
      <c r="I1071" s="174">
        <v>367221611588.09082</v>
      </c>
      <c r="J1071" s="186">
        <v>0.34983491040849846</v>
      </c>
      <c r="K1071" s="189">
        <v>9060410836.3292828</v>
      </c>
      <c r="L1071" s="185">
        <v>0</v>
      </c>
      <c r="M1071" s="185">
        <v>469442940675.88403</v>
      </c>
      <c r="N1071" s="174">
        <v>845724963100.30408</v>
      </c>
      <c r="O1071" s="119">
        <v>0.59596359824005085</v>
      </c>
      <c r="P1071" s="119">
        <v>0.40319312803276347</v>
      </c>
      <c r="Q1071" s="97">
        <v>17.431600047950916</v>
      </c>
      <c r="R1071" s="184">
        <v>6341225916419.3066</v>
      </c>
      <c r="S1071" s="199">
        <v>6583.8182640815266</v>
      </c>
      <c r="T1071" s="191">
        <v>4.266530865021332E-2</v>
      </c>
      <c r="U1071" s="198">
        <v>2.0000000000000001E-4</v>
      </c>
    </row>
    <row r="1072" spans="1:21" x14ac:dyDescent="0.2">
      <c r="A1072">
        <f t="shared" si="16"/>
        <v>1068</v>
      </c>
      <c r="B1072" s="119">
        <v>0.53563942295650147</v>
      </c>
      <c r="C1072" s="97">
        <v>5302.724878196339</v>
      </c>
      <c r="D1072" s="96">
        <v>1.1743945021238624</v>
      </c>
      <c r="E1072" s="98">
        <v>0.7</v>
      </c>
      <c r="F1072" s="119">
        <v>0</v>
      </c>
      <c r="G1072" s="179">
        <v>0</v>
      </c>
      <c r="H1072" s="97">
        <v>41488056.115850173</v>
      </c>
      <c r="I1072" s="174">
        <v>835411814629.80566</v>
      </c>
      <c r="J1072" s="186">
        <v>0.24085013507278608</v>
      </c>
      <c r="K1072" s="189">
        <v>119637431517.6945</v>
      </c>
      <c r="L1072" s="185">
        <v>222948654006.39545</v>
      </c>
      <c r="M1072" s="185">
        <v>0</v>
      </c>
      <c r="N1072" s="174">
        <v>1177997900153.8958</v>
      </c>
      <c r="O1072" s="119">
        <v>0.32221447215696986</v>
      </c>
      <c r="P1072" s="119">
        <v>0.25024300136093697</v>
      </c>
      <c r="Q1072" s="97">
        <v>15.53743333470444</v>
      </c>
      <c r="R1072" s="184">
        <v>4872459213512.8301</v>
      </c>
      <c r="S1072" s="199">
        <v>5059.089492607126</v>
      </c>
      <c r="T1072" s="191">
        <v>4.7586146877671098E-2</v>
      </c>
      <c r="U1072" s="198">
        <v>2.0000000000000001E-4</v>
      </c>
    </row>
    <row r="1073" spans="1:21" x14ac:dyDescent="0.2">
      <c r="A1073">
        <f t="shared" si="16"/>
        <v>1069</v>
      </c>
      <c r="B1073" s="119">
        <v>0.42332206663886096</v>
      </c>
      <c r="C1073" s="97">
        <v>10328.633623596983</v>
      </c>
      <c r="D1073" s="96">
        <v>0.72217236010632024</v>
      </c>
      <c r="E1073" s="98">
        <v>0</v>
      </c>
      <c r="F1073" s="119">
        <v>0</v>
      </c>
      <c r="G1073" s="179">
        <v>0</v>
      </c>
      <c r="H1073" s="97">
        <v>4851882.6348035615</v>
      </c>
      <c r="I1073" s="174">
        <v>206917262540.47906</v>
      </c>
      <c r="J1073" s="186">
        <v>0.42332206663886096</v>
      </c>
      <c r="K1073" s="189">
        <v>6270590650.6454983</v>
      </c>
      <c r="L1073" s="185">
        <v>0</v>
      </c>
      <c r="M1073" s="185">
        <v>0</v>
      </c>
      <c r="N1073" s="174">
        <v>213187853191.12457</v>
      </c>
      <c r="O1073" s="119">
        <v>0.41087070342306925</v>
      </c>
      <c r="P1073" s="119">
        <v>0.31030991021762649</v>
      </c>
      <c r="Q1073" s="97">
        <v>12.915238918798813</v>
      </c>
      <c r="R1073" s="184">
        <v>968309955161.61646</v>
      </c>
      <c r="S1073" s="199">
        <v>1005.5217237878015</v>
      </c>
      <c r="T1073" s="191">
        <v>5.4642746945358554E-2</v>
      </c>
      <c r="U1073" s="198">
        <v>2.0000000000000001E-4</v>
      </c>
    </row>
    <row r="1074" spans="1:21" x14ac:dyDescent="0.2">
      <c r="A1074">
        <f t="shared" si="16"/>
        <v>1070</v>
      </c>
      <c r="B1074" s="119">
        <v>0.48511120260467294</v>
      </c>
      <c r="C1074" s="97">
        <v>6395.2565252716849</v>
      </c>
      <c r="D1074" s="96">
        <v>1.0316327002193382</v>
      </c>
      <c r="E1074" s="98">
        <v>0.51476777290708786</v>
      </c>
      <c r="F1074" s="119">
        <v>0</v>
      </c>
      <c r="G1074" s="179">
        <v>0</v>
      </c>
      <c r="H1074" s="97">
        <v>21623886.274177998</v>
      </c>
      <c r="I1074" s="174">
        <v>438268972941.84479</v>
      </c>
      <c r="J1074" s="186">
        <v>6.9327519060111031E-2</v>
      </c>
      <c r="K1074" s="189">
        <v>46724213582.461258</v>
      </c>
      <c r="L1074" s="185">
        <v>72157765867.151886</v>
      </c>
      <c r="M1074" s="185">
        <v>0</v>
      </c>
      <c r="N1074" s="174">
        <v>557150952391.45801</v>
      </c>
      <c r="O1074" s="119">
        <v>0.15814441829562853</v>
      </c>
      <c r="P1074" s="119">
        <v>3.8337713067650762E-2</v>
      </c>
      <c r="Q1074" s="97">
        <v>18.758665542086629</v>
      </c>
      <c r="R1074" s="184">
        <v>357785383497.79559</v>
      </c>
      <c r="S1074" s="199">
        <v>371.29718674518574</v>
      </c>
      <c r="T1074" s="191">
        <v>3.2921722650457168E-2</v>
      </c>
      <c r="U1074" s="198">
        <v>2.0000000000000001E-4</v>
      </c>
    </row>
    <row r="1075" spans="1:21" x14ac:dyDescent="0.2">
      <c r="A1075">
        <f t="shared" si="16"/>
        <v>1071</v>
      </c>
      <c r="B1075" s="119">
        <v>0.29294833715488167</v>
      </c>
      <c r="C1075" s="97">
        <v>12795.217772008895</v>
      </c>
      <c r="D1075" s="96">
        <v>0.6346623398855199</v>
      </c>
      <c r="E1075" s="98">
        <v>0.12798822617255637</v>
      </c>
      <c r="F1075" s="119">
        <v>0.47467018740389549</v>
      </c>
      <c r="G1075" s="179">
        <v>1</v>
      </c>
      <c r="H1075" s="97">
        <v>3973955.0885609803</v>
      </c>
      <c r="I1075" s="174">
        <v>210609208785.76636</v>
      </c>
      <c r="J1075" s="186">
        <v>0.29294833715488167</v>
      </c>
      <c r="K1075" s="189">
        <v>3635792439.3370457</v>
      </c>
      <c r="L1075" s="185">
        <v>0</v>
      </c>
      <c r="M1075" s="185">
        <v>162710806966.80161</v>
      </c>
      <c r="N1075" s="174">
        <v>376955808191.90503</v>
      </c>
      <c r="O1075" s="119">
        <v>0.50898874326154253</v>
      </c>
      <c r="P1075" s="119">
        <v>0.37763678371877502</v>
      </c>
      <c r="Q1075" s="97">
        <v>17.425475449410708</v>
      </c>
      <c r="R1075" s="184">
        <v>2660649480925.4141</v>
      </c>
      <c r="S1075" s="199">
        <v>2762.1435436360753</v>
      </c>
      <c r="T1075" s="191">
        <v>4.2506936853098191E-2</v>
      </c>
      <c r="U1075" s="198">
        <v>2.0000000000000001E-4</v>
      </c>
    </row>
    <row r="1076" spans="1:21" x14ac:dyDescent="0.2">
      <c r="A1076">
        <f t="shared" si="16"/>
        <v>1072</v>
      </c>
      <c r="B1076" s="119">
        <v>0.47254804908402337</v>
      </c>
      <c r="C1076" s="97">
        <v>10638.741991026407</v>
      </c>
      <c r="D1076" s="96">
        <v>0.81446299950807877</v>
      </c>
      <c r="E1076" s="98">
        <v>0</v>
      </c>
      <c r="F1076" s="119">
        <v>0</v>
      </c>
      <c r="G1076" s="179">
        <v>0</v>
      </c>
      <c r="H1076" s="97">
        <v>6655277.6420226619</v>
      </c>
      <c r="I1076" s="174">
        <v>276380046308.32953</v>
      </c>
      <c r="J1076" s="186">
        <v>0.45174107988265222</v>
      </c>
      <c r="K1076" s="189">
        <v>5800358447.6341581</v>
      </c>
      <c r="L1076" s="185">
        <v>0</v>
      </c>
      <c r="M1076" s="185">
        <v>0</v>
      </c>
      <c r="N1076" s="174">
        <v>282180404755.96368</v>
      </c>
      <c r="O1076" s="119">
        <v>0.44245531749561906</v>
      </c>
      <c r="P1076" s="119">
        <v>0.34451906755285305</v>
      </c>
      <c r="Q1076" s="97">
        <v>12.944695528115759</v>
      </c>
      <c r="R1076" s="184">
        <v>1404560414720.0571</v>
      </c>
      <c r="S1076" s="199">
        <v>1458.336718994929</v>
      </c>
      <c r="T1076" s="191">
        <v>5.4377013548567193E-2</v>
      </c>
      <c r="U1076" s="198">
        <v>2.0000000000000001E-4</v>
      </c>
    </row>
    <row r="1077" spans="1:21" x14ac:dyDescent="0.2">
      <c r="A1077">
        <f t="shared" si="16"/>
        <v>1073</v>
      </c>
      <c r="B1077" s="119">
        <v>0.50090832189509382</v>
      </c>
      <c r="C1077" s="97">
        <v>6229.6466746853112</v>
      </c>
      <c r="D1077" s="96">
        <v>0.67753552229142933</v>
      </c>
      <c r="E1077" s="98">
        <v>0</v>
      </c>
      <c r="F1077" s="119">
        <v>0.52149167437022048</v>
      </c>
      <c r="G1077" s="179">
        <v>1</v>
      </c>
      <c r="H1077" s="97">
        <v>5643186.4152052831</v>
      </c>
      <c r="I1077" s="174">
        <v>231058811353.64499</v>
      </c>
      <c r="J1077" s="186">
        <v>0.4885168873673037</v>
      </c>
      <c r="K1077" s="189">
        <v>8675186004.6254902</v>
      </c>
      <c r="L1077" s="185">
        <v>0</v>
      </c>
      <c r="M1077" s="185">
        <v>208600988892.49261</v>
      </c>
      <c r="N1077" s="174">
        <v>448334986250.76306</v>
      </c>
      <c r="O1077" s="119">
        <v>0.62399083501101538</v>
      </c>
      <c r="P1077" s="119">
        <v>0.46220862838783622</v>
      </c>
      <c r="Q1077" s="97">
        <v>16.481285254091933</v>
      </c>
      <c r="R1077" s="184">
        <v>3730381469712.312</v>
      </c>
      <c r="S1077" s="199">
        <v>3873.4792586990325</v>
      </c>
      <c r="T1077" s="191">
        <v>4.4482610304029405E-2</v>
      </c>
      <c r="U1077" s="198">
        <v>2.0000000000000001E-4</v>
      </c>
    </row>
    <row r="1078" spans="1:21" x14ac:dyDescent="0.2">
      <c r="A1078">
        <f t="shared" si="16"/>
        <v>1074</v>
      </c>
      <c r="B1078" s="119">
        <v>0.45525880102421334</v>
      </c>
      <c r="C1078" s="97">
        <v>7005.9237474306492</v>
      </c>
      <c r="D1078" s="96">
        <v>0.60073658350320902</v>
      </c>
      <c r="E1078" s="98">
        <v>0.40346990735273797</v>
      </c>
      <c r="F1078" s="119">
        <v>0.53132223133448042</v>
      </c>
      <c r="G1078" s="179">
        <v>1</v>
      </c>
      <c r="H1078" s="97">
        <v>5819406.6194528136</v>
      </c>
      <c r="I1078" s="174">
        <v>277637777353.69855</v>
      </c>
      <c r="J1078" s="186">
        <v>0.45525880102421334</v>
      </c>
      <c r="K1078" s="189">
        <v>4686518767.4941683</v>
      </c>
      <c r="L1078" s="185">
        <v>0</v>
      </c>
      <c r="M1078" s="185">
        <v>201639539861.73999</v>
      </c>
      <c r="N1078" s="174">
        <v>483963835982.93268</v>
      </c>
      <c r="O1078" s="119">
        <v>0.59448382737550365</v>
      </c>
      <c r="P1078" s="119">
        <v>0.38715906830875074</v>
      </c>
      <c r="Q1078" s="97">
        <v>16.036993017644601</v>
      </c>
      <c r="R1078" s="184">
        <v>3297420206916.0171</v>
      </c>
      <c r="S1078" s="199">
        <v>3420.9922278341646</v>
      </c>
      <c r="T1078" s="191">
        <v>4.5277248344956812E-2</v>
      </c>
      <c r="U1078" s="198">
        <v>2.0000000000000001E-4</v>
      </c>
    </row>
    <row r="1079" spans="1:21" x14ac:dyDescent="0.2">
      <c r="A1079">
        <f t="shared" si="16"/>
        <v>1075</v>
      </c>
      <c r="B1079" s="119">
        <v>0.61922696770658925</v>
      </c>
      <c r="C1079" s="97">
        <v>11383.637732481062</v>
      </c>
      <c r="D1079" s="96">
        <v>0.96290677177761208</v>
      </c>
      <c r="E1079" s="98">
        <v>0.26307866860618051</v>
      </c>
      <c r="F1079" s="119">
        <v>0.42814642314644763</v>
      </c>
      <c r="G1079" s="179">
        <v>1</v>
      </c>
      <c r="H1079" s="97">
        <v>8405185.9781719781</v>
      </c>
      <c r="I1079" s="174">
        <v>345390967958.17108</v>
      </c>
      <c r="J1079" s="186">
        <v>0.54132925326271231</v>
      </c>
      <c r="K1079" s="189">
        <v>8488135676.1798563</v>
      </c>
      <c r="L1079" s="185">
        <v>0</v>
      </c>
      <c r="M1079" s="185">
        <v>276397761258.88959</v>
      </c>
      <c r="N1079" s="174">
        <v>630276864893.24048</v>
      </c>
      <c r="O1079" s="119">
        <v>0.64747489001475245</v>
      </c>
      <c r="P1079" s="119">
        <v>0.45696682285738094</v>
      </c>
      <c r="Q1079" s="97">
        <v>15.824319229589438</v>
      </c>
      <c r="R1079" s="184">
        <v>4921390306007.6738</v>
      </c>
      <c r="S1079" s="199">
        <v>5108.1155024252612</v>
      </c>
      <c r="T1079" s="191">
        <v>4.6719933225320691E-2</v>
      </c>
      <c r="U1079" s="198">
        <v>2.0000000000000001E-4</v>
      </c>
    </row>
    <row r="1080" spans="1:21" x14ac:dyDescent="0.2">
      <c r="A1080">
        <f t="shared" si="16"/>
        <v>1076</v>
      </c>
      <c r="B1080" s="119">
        <v>0.67953974397323824</v>
      </c>
      <c r="C1080" s="97">
        <v>10691.642456630341</v>
      </c>
      <c r="D1080" s="96">
        <v>0.38864656002778586</v>
      </c>
      <c r="E1080" s="98">
        <v>0.7</v>
      </c>
      <c r="F1080" s="119">
        <v>0</v>
      </c>
      <c r="G1080" s="179">
        <v>0</v>
      </c>
      <c r="H1080" s="97">
        <v>2648815.7698078849</v>
      </c>
      <c r="I1080" s="174">
        <v>142379727123.85519</v>
      </c>
      <c r="J1080" s="186">
        <v>0.49105004970393862</v>
      </c>
      <c r="K1080" s="189">
        <v>23542397463.362209</v>
      </c>
      <c r="L1080" s="185">
        <v>45667446311.40419</v>
      </c>
      <c r="M1080" s="185">
        <v>0</v>
      </c>
      <c r="N1080" s="174">
        <v>211589570898.62161</v>
      </c>
      <c r="O1080" s="119">
        <v>0.50309440431319064</v>
      </c>
      <c r="P1080" s="119">
        <v>0.37353628199699246</v>
      </c>
      <c r="Q1080" s="97">
        <v>14.030734999883665</v>
      </c>
      <c r="R1080" s="184">
        <v>1254455081113.8845</v>
      </c>
      <c r="S1080" s="199">
        <v>1302.2522774226616</v>
      </c>
      <c r="T1080" s="191">
        <v>5.0264057953693951E-2</v>
      </c>
      <c r="U1080" s="198">
        <v>2.0000000000000001E-4</v>
      </c>
    </row>
    <row r="1081" spans="1:21" x14ac:dyDescent="0.2">
      <c r="A1081">
        <f t="shared" si="16"/>
        <v>1077</v>
      </c>
      <c r="B1081" s="119">
        <v>0.49677740846756158</v>
      </c>
      <c r="C1081" s="97">
        <v>4000</v>
      </c>
      <c r="D1081" s="96">
        <v>1.1147557421156558</v>
      </c>
      <c r="E1081" s="98">
        <v>0.7</v>
      </c>
      <c r="F1081" s="119">
        <v>0.42226671258619475</v>
      </c>
      <c r="G1081" s="179">
        <v>1</v>
      </c>
      <c r="H1081" s="97">
        <v>30576860.488513429</v>
      </c>
      <c r="I1081" s="174">
        <v>607324863631.12634</v>
      </c>
      <c r="J1081" s="186">
        <v>0.20589403047891142</v>
      </c>
      <c r="K1081" s="189">
        <v>13458512453.86705</v>
      </c>
      <c r="L1081" s="185">
        <v>10312068339.175512</v>
      </c>
      <c r="M1081" s="185">
        <v>261573806340.13205</v>
      </c>
      <c r="N1081" s="174">
        <v>892669250764.30103</v>
      </c>
      <c r="O1081" s="119">
        <v>0.38374040937695653</v>
      </c>
      <c r="P1081" s="119">
        <v>0.22705100497691896</v>
      </c>
      <c r="Q1081" s="97">
        <v>17.509604046393715</v>
      </c>
      <c r="R1081" s="184">
        <v>3770406824402.5557</v>
      </c>
      <c r="S1081" s="199">
        <v>3911.8309370165994</v>
      </c>
      <c r="T1081" s="191">
        <v>4.1845791958248141E-2</v>
      </c>
      <c r="U1081" s="198">
        <v>2.0000000000000001E-4</v>
      </c>
    </row>
    <row r="1082" spans="1:21" x14ac:dyDescent="0.2">
      <c r="A1082">
        <f t="shared" si="16"/>
        <v>1078</v>
      </c>
      <c r="B1082" s="119">
        <v>0.359836630463721</v>
      </c>
      <c r="C1082" s="97">
        <v>6945.0428749516286</v>
      </c>
      <c r="D1082" s="96">
        <v>0.84626500367354829</v>
      </c>
      <c r="E1082" s="98">
        <v>0.18091275970453319</v>
      </c>
      <c r="F1082" s="119">
        <v>0</v>
      </c>
      <c r="G1082" s="179">
        <v>0</v>
      </c>
      <c r="H1082" s="97">
        <v>9709420.6334041618</v>
      </c>
      <c r="I1082" s="174">
        <v>308859629836.26978</v>
      </c>
      <c r="J1082" s="186">
        <v>0.23846312113494572</v>
      </c>
      <c r="K1082" s="189">
        <v>19341584545.299496</v>
      </c>
      <c r="L1082" s="185">
        <v>49952829160.057426</v>
      </c>
      <c r="M1082" s="185">
        <v>0</v>
      </c>
      <c r="N1082" s="174">
        <v>378154043541.62671</v>
      </c>
      <c r="O1082" s="119">
        <v>0.3004434213828005</v>
      </c>
      <c r="P1082" s="119">
        <v>0.17819626157311069</v>
      </c>
      <c r="Q1082" s="97">
        <v>14.767303985287468</v>
      </c>
      <c r="R1082" s="184">
        <v>1093071083095.2771</v>
      </c>
      <c r="S1082" s="199">
        <v>1134.9261844455111</v>
      </c>
      <c r="T1082" s="191">
        <v>4.9883340948261572E-2</v>
      </c>
      <c r="U1082" s="198">
        <v>2.0000000000000001E-4</v>
      </c>
    </row>
    <row r="1083" spans="1:21" x14ac:dyDescent="0.2">
      <c r="A1083">
        <f t="shared" si="16"/>
        <v>1079</v>
      </c>
      <c r="B1083" s="119">
        <v>0.53720742959331935</v>
      </c>
      <c r="C1083" s="97">
        <v>7586.1159384057428</v>
      </c>
      <c r="D1083" s="96">
        <v>0.54895613500881457</v>
      </c>
      <c r="E1083" s="98">
        <v>0.7</v>
      </c>
      <c r="F1083" s="119">
        <v>0</v>
      </c>
      <c r="G1083" s="179">
        <v>0</v>
      </c>
      <c r="H1083" s="97">
        <v>4557458.4684526697</v>
      </c>
      <c r="I1083" s="174">
        <v>244656121300.23883</v>
      </c>
      <c r="J1083" s="186">
        <v>0.53720742959331935</v>
      </c>
      <c r="K1083" s="189">
        <v>58475207947.247421</v>
      </c>
      <c r="L1083" s="185">
        <v>59764401437.379631</v>
      </c>
      <c r="M1083" s="185">
        <v>0</v>
      </c>
      <c r="N1083" s="174">
        <v>362895730684.86591</v>
      </c>
      <c r="O1083" s="119">
        <v>0.49392316318961715</v>
      </c>
      <c r="P1083" s="119">
        <v>0.44780903017920942</v>
      </c>
      <c r="Q1083" s="97">
        <v>13.488417209676012</v>
      </c>
      <c r="R1083" s="184">
        <v>2453786094335.6831</v>
      </c>
      <c r="S1083" s="199">
        <v>2548.958598014156</v>
      </c>
      <c r="T1083" s="191">
        <v>5.2988416423717315E-2</v>
      </c>
      <c r="U1083" s="198">
        <v>2.0000000000000001E-4</v>
      </c>
    </row>
    <row r="1084" spans="1:21" x14ac:dyDescent="0.2">
      <c r="A1084">
        <f t="shared" si="16"/>
        <v>1080</v>
      </c>
      <c r="B1084" s="119">
        <v>0.6520956880636829</v>
      </c>
      <c r="C1084" s="97">
        <v>6488.681960384898</v>
      </c>
      <c r="D1084" s="96">
        <v>0.73098370688555869</v>
      </c>
      <c r="E1084" s="98">
        <v>0.58713243245835922</v>
      </c>
      <c r="F1084" s="119">
        <v>0.4012233238918167</v>
      </c>
      <c r="G1084" s="179">
        <v>1</v>
      </c>
      <c r="H1084" s="97">
        <v>24917979.263570037</v>
      </c>
      <c r="I1084" s="174">
        <v>613048491063.10962</v>
      </c>
      <c r="J1084" s="186">
        <v>0.28335944753030529</v>
      </c>
      <c r="K1084" s="189">
        <v>9588405381.0425987</v>
      </c>
      <c r="L1084" s="185">
        <v>0</v>
      </c>
      <c r="M1084" s="185">
        <v>391130177004.93634</v>
      </c>
      <c r="N1084" s="174">
        <v>1013767073449.0885</v>
      </c>
      <c r="O1084" s="119">
        <v>0.48000890548287978</v>
      </c>
      <c r="P1084" s="119">
        <v>0.30014877279913443</v>
      </c>
      <c r="Q1084" s="97">
        <v>16.787190698097781</v>
      </c>
      <c r="R1084" s="184">
        <v>5473553570494.5312</v>
      </c>
      <c r="S1084" s="199">
        <v>5672.4175342231456</v>
      </c>
      <c r="T1084" s="191">
        <v>4.3153991503864307E-2</v>
      </c>
      <c r="U1084" s="198">
        <v>2.0000000000000001E-4</v>
      </c>
    </row>
    <row r="1085" spans="1:21" x14ac:dyDescent="0.2">
      <c r="A1085">
        <f t="shared" si="16"/>
        <v>1081</v>
      </c>
      <c r="B1085" s="119">
        <v>0.5631527067405484</v>
      </c>
      <c r="C1085" s="97">
        <v>7226.1488892378929</v>
      </c>
      <c r="D1085" s="96">
        <v>0.9722899748469942</v>
      </c>
      <c r="E1085" s="98">
        <v>0.56732444592867814</v>
      </c>
      <c r="F1085" s="119">
        <v>0.62124250196248521</v>
      </c>
      <c r="G1085" s="179">
        <v>1</v>
      </c>
      <c r="H1085" s="97">
        <v>12887494.163784888</v>
      </c>
      <c r="I1085" s="174">
        <v>381713354746.34943</v>
      </c>
      <c r="J1085" s="186">
        <v>0.32525471764548508</v>
      </c>
      <c r="K1085" s="189">
        <v>1477886990.5988441</v>
      </c>
      <c r="L1085" s="185">
        <v>0</v>
      </c>
      <c r="M1085" s="185">
        <v>330374957704.99768</v>
      </c>
      <c r="N1085" s="174">
        <v>713566199441.94604</v>
      </c>
      <c r="O1085" s="119">
        <v>0.54438401915243273</v>
      </c>
      <c r="P1085" s="119">
        <v>0.27541108673616971</v>
      </c>
      <c r="Q1085" s="97">
        <v>16.568971117251493</v>
      </c>
      <c r="R1085" s="184">
        <v>3494461465061.7832</v>
      </c>
      <c r="S1085" s="199">
        <v>3627.3323728456935</v>
      </c>
      <c r="T1085" s="191">
        <v>4.415118351951023E-2</v>
      </c>
      <c r="U1085" s="198">
        <v>2.0000000000000001E-4</v>
      </c>
    </row>
    <row r="1086" spans="1:21" x14ac:dyDescent="0.2">
      <c r="A1086">
        <f t="shared" si="16"/>
        <v>1082</v>
      </c>
      <c r="B1086" s="119">
        <v>0.59621380647225342</v>
      </c>
      <c r="C1086" s="97">
        <v>5397.6159088999157</v>
      </c>
      <c r="D1086" s="96">
        <v>1.0852245941822225</v>
      </c>
      <c r="E1086" s="98">
        <v>0.45850006719491937</v>
      </c>
      <c r="F1086" s="119">
        <v>0.34709322635533069</v>
      </c>
      <c r="G1086" s="179">
        <v>1</v>
      </c>
      <c r="H1086" s="97">
        <v>24461419.941958532</v>
      </c>
      <c r="I1086" s="174">
        <v>628518604488.62158</v>
      </c>
      <c r="J1086" s="186">
        <v>0.38992994231587996</v>
      </c>
      <c r="K1086" s="189">
        <v>11552904242.580357</v>
      </c>
      <c r="L1086" s="185">
        <v>0</v>
      </c>
      <c r="M1086" s="185">
        <v>352718151234.07733</v>
      </c>
      <c r="N1086" s="174">
        <v>992789659965.2793</v>
      </c>
      <c r="O1086" s="119">
        <v>0.53108202617501787</v>
      </c>
      <c r="P1086" s="119">
        <v>0.37462461093616961</v>
      </c>
      <c r="Q1086" s="97">
        <v>16.012669803046606</v>
      </c>
      <c r="R1086" s="184">
        <v>6445827522094.7646</v>
      </c>
      <c r="S1086" s="199">
        <v>6691.804463149444</v>
      </c>
      <c r="T1086" s="191">
        <v>4.6240811703666361E-2</v>
      </c>
      <c r="U1086" s="198">
        <v>2.0000000000000001E-4</v>
      </c>
    </row>
    <row r="1087" spans="1:21" x14ac:dyDescent="0.2">
      <c r="A1087">
        <f t="shared" si="16"/>
        <v>1083</v>
      </c>
      <c r="B1087" s="119">
        <v>0.50416116624306895</v>
      </c>
      <c r="C1087" s="97">
        <v>5820.4327138205444</v>
      </c>
      <c r="D1087" s="96">
        <v>1.1889809376534537</v>
      </c>
      <c r="E1087" s="98">
        <v>0.52014846393928016</v>
      </c>
      <c r="F1087" s="119">
        <v>0</v>
      </c>
      <c r="G1087" s="179">
        <v>0</v>
      </c>
      <c r="H1087" s="97">
        <v>11854282.202075517</v>
      </c>
      <c r="I1087" s="174">
        <v>376962261153.53113</v>
      </c>
      <c r="J1087" s="186">
        <v>0.47232982425080783</v>
      </c>
      <c r="K1087" s="189">
        <v>39863091583.612114</v>
      </c>
      <c r="L1087" s="185">
        <v>97504132904.009644</v>
      </c>
      <c r="M1087" s="185">
        <v>0</v>
      </c>
      <c r="N1087" s="174">
        <v>514329485641.15289</v>
      </c>
      <c r="O1087" s="119">
        <v>0.49784006562223548</v>
      </c>
      <c r="P1087" s="119">
        <v>0.40019617037729266</v>
      </c>
      <c r="Q1087" s="97">
        <v>14.358559588985752</v>
      </c>
      <c r="R1087" s="184">
        <v>3240727272592.6606</v>
      </c>
      <c r="S1087" s="199">
        <v>3364.7393078070559</v>
      </c>
      <c r="T1087" s="191">
        <v>5.1084713822418637E-2</v>
      </c>
      <c r="U1087" s="198">
        <v>2.0000000000000001E-4</v>
      </c>
    </row>
    <row r="1088" spans="1:21" x14ac:dyDescent="0.2">
      <c r="A1088">
        <f t="shared" si="16"/>
        <v>1084</v>
      </c>
      <c r="B1088" s="119">
        <v>0.33527165089995536</v>
      </c>
      <c r="C1088" s="97">
        <v>8327.9010204910155</v>
      </c>
      <c r="D1088" s="96">
        <v>0.7280131891569428</v>
      </c>
      <c r="E1088" s="98">
        <v>0.36821666796720354</v>
      </c>
      <c r="F1088" s="119">
        <v>0.50997558734023929</v>
      </c>
      <c r="G1088" s="179">
        <v>1</v>
      </c>
      <c r="H1088" s="97">
        <v>7539988.299816682</v>
      </c>
      <c r="I1088" s="174">
        <v>297637899009.79742</v>
      </c>
      <c r="J1088" s="186">
        <v>0.33527165089995536</v>
      </c>
      <c r="K1088" s="189">
        <v>5807804592.469017</v>
      </c>
      <c r="L1088" s="185">
        <v>0</v>
      </c>
      <c r="M1088" s="185">
        <v>287241606370.62756</v>
      </c>
      <c r="N1088" s="174">
        <v>590687309972.89404</v>
      </c>
      <c r="O1088" s="119">
        <v>0.55796498300096409</v>
      </c>
      <c r="P1088" s="119">
        <v>0.29237211419463877</v>
      </c>
      <c r="Q1088" s="97">
        <v>17.027017733831261</v>
      </c>
      <c r="R1088" s="184">
        <v>3164029061596.0503</v>
      </c>
      <c r="S1088" s="199">
        <v>3284.7012122534325</v>
      </c>
      <c r="T1088" s="191">
        <v>4.3443393264499135E-2</v>
      </c>
      <c r="U1088" s="198">
        <v>2.0000000000000001E-4</v>
      </c>
    </row>
    <row r="1089" spans="1:21" x14ac:dyDescent="0.2">
      <c r="A1089">
        <f t="shared" si="16"/>
        <v>1085</v>
      </c>
      <c r="B1089" s="119">
        <v>0.67418790548059659</v>
      </c>
      <c r="C1089" s="97">
        <v>6863.4770114821986</v>
      </c>
      <c r="D1089" s="96">
        <v>1.0136325823777019</v>
      </c>
      <c r="E1089" s="98">
        <v>0.24436229319344344</v>
      </c>
      <c r="F1089" s="119">
        <v>0</v>
      </c>
      <c r="G1089" s="179">
        <v>0</v>
      </c>
      <c r="H1089" s="97">
        <v>19534855.779030837</v>
      </c>
      <c r="I1089" s="174">
        <v>619320550240.28491</v>
      </c>
      <c r="J1089" s="186">
        <v>0.41532212138509272</v>
      </c>
      <c r="K1089" s="189">
        <v>48057219661.113846</v>
      </c>
      <c r="L1089" s="185">
        <v>56234327820.224548</v>
      </c>
      <c r="M1089" s="185">
        <v>0</v>
      </c>
      <c r="N1089" s="174">
        <v>723612097721.62341</v>
      </c>
      <c r="O1089" s="119">
        <v>0.4176339615532757</v>
      </c>
      <c r="P1089" s="119">
        <v>0.31760582153119304</v>
      </c>
      <c r="Q1089" s="97">
        <v>13.300805362888509</v>
      </c>
      <c r="R1089" s="184">
        <v>3342861516425.54</v>
      </c>
      <c r="S1089" s="199">
        <v>3470.2063795581971</v>
      </c>
      <c r="T1089" s="191">
        <v>5.3532614547990069E-2</v>
      </c>
      <c r="U1089" s="198">
        <v>2.0000000000000001E-4</v>
      </c>
    </row>
    <row r="1090" spans="1:21" x14ac:dyDescent="0.2">
      <c r="A1090">
        <f t="shared" si="16"/>
        <v>1086</v>
      </c>
      <c r="B1090" s="119">
        <v>0.56346394891861418</v>
      </c>
      <c r="C1090" s="97">
        <v>4597.565572604366</v>
      </c>
      <c r="D1090" s="96">
        <v>1.0277202449582299</v>
      </c>
      <c r="E1090" s="98">
        <v>0.64897184314753764</v>
      </c>
      <c r="F1090" s="119">
        <v>0</v>
      </c>
      <c r="G1090" s="179">
        <v>0</v>
      </c>
      <c r="H1090" s="97">
        <v>15953647.409820285</v>
      </c>
      <c r="I1090" s="174">
        <v>453485493466.40283</v>
      </c>
      <c r="J1090" s="186">
        <v>0.33518013111439282</v>
      </c>
      <c r="K1090" s="189">
        <v>55711565329.573334</v>
      </c>
      <c r="L1090" s="185">
        <v>135976007435.56329</v>
      </c>
      <c r="M1090" s="185">
        <v>0</v>
      </c>
      <c r="N1090" s="174">
        <v>645173066231.53943</v>
      </c>
      <c r="O1090" s="119">
        <v>0.40420182855774395</v>
      </c>
      <c r="P1090" s="119">
        <v>0.2943199176863438</v>
      </c>
      <c r="Q1090" s="97">
        <v>15.106101611224519</v>
      </c>
      <c r="R1090" s="184">
        <v>3149845521337.835</v>
      </c>
      <c r="S1090" s="199">
        <v>3264.1623125474171</v>
      </c>
      <c r="T1090" s="191">
        <v>4.7962007570630766E-2</v>
      </c>
      <c r="U1090" s="198">
        <v>2.0000000000000001E-4</v>
      </c>
    </row>
    <row r="1091" spans="1:21" x14ac:dyDescent="0.2">
      <c r="A1091">
        <f t="shared" si="16"/>
        <v>1087</v>
      </c>
      <c r="B1091" s="119">
        <v>0.51061643896009801</v>
      </c>
      <c r="C1091" s="97">
        <v>4000</v>
      </c>
      <c r="D1091" s="96">
        <v>0.2</v>
      </c>
      <c r="E1091" s="98">
        <v>0.48579299568340445</v>
      </c>
      <c r="F1091" s="119">
        <v>0.43589758915465743</v>
      </c>
      <c r="G1091" s="179">
        <v>1</v>
      </c>
      <c r="H1091" s="97">
        <v>3908400.9192612385</v>
      </c>
      <c r="I1091" s="174">
        <v>172988009077.73474</v>
      </c>
      <c r="J1091" s="186">
        <v>0.51061643896009801</v>
      </c>
      <c r="K1091" s="189">
        <v>5119916278.1010113</v>
      </c>
      <c r="L1091" s="185">
        <v>0</v>
      </c>
      <c r="M1091" s="185">
        <v>243152490830.48218</v>
      </c>
      <c r="N1091" s="174">
        <v>421260416186.31793</v>
      </c>
      <c r="O1091" s="119">
        <v>0.67144337083252992</v>
      </c>
      <c r="P1091" s="119">
        <v>0.48670622880310027</v>
      </c>
      <c r="Q1091" s="97">
        <v>17.055458924590287</v>
      </c>
      <c r="R1091" s="184">
        <v>3877105638578.6787</v>
      </c>
      <c r="S1091" s="199">
        <v>4026.2285016742617</v>
      </c>
      <c r="T1091" s="191">
        <v>4.2317519079860914E-2</v>
      </c>
      <c r="U1091" s="198">
        <v>2.0000000000000001E-4</v>
      </c>
    </row>
    <row r="1092" spans="1:21" x14ac:dyDescent="0.2">
      <c r="A1092">
        <f t="shared" si="16"/>
        <v>1088</v>
      </c>
      <c r="B1092" s="119">
        <v>0.57401000643377986</v>
      </c>
      <c r="C1092" s="97">
        <v>9484.7134458570454</v>
      </c>
      <c r="D1092" s="96">
        <v>0.47803908669936102</v>
      </c>
      <c r="E1092" s="98">
        <v>0</v>
      </c>
      <c r="F1092" s="119">
        <v>0</v>
      </c>
      <c r="G1092" s="179">
        <v>0</v>
      </c>
      <c r="H1092" s="97">
        <v>3253905.4597162213</v>
      </c>
      <c r="I1092" s="174">
        <v>145099014086.07208</v>
      </c>
      <c r="J1092" s="186">
        <v>0.43617702243245615</v>
      </c>
      <c r="K1092" s="189">
        <v>845935138.7551167</v>
      </c>
      <c r="L1092" s="185">
        <v>0</v>
      </c>
      <c r="M1092" s="185">
        <v>0</v>
      </c>
      <c r="N1092" s="174">
        <v>145944949224.82721</v>
      </c>
      <c r="O1092" s="119">
        <v>0.43364882620536516</v>
      </c>
      <c r="P1092" s="119">
        <v>0.32428257164877139</v>
      </c>
      <c r="Q1092" s="97">
        <v>12.981714186312042</v>
      </c>
      <c r="R1092" s="184">
        <v>725397345467.10303</v>
      </c>
      <c r="S1092" s="199">
        <v>753.34598163932685</v>
      </c>
      <c r="T1092" s="191">
        <v>5.2779417046750821E-2</v>
      </c>
      <c r="U1092" s="198">
        <v>2.0000000000000001E-4</v>
      </c>
    </row>
    <row r="1093" spans="1:21" x14ac:dyDescent="0.2">
      <c r="A1093">
        <f t="shared" si="16"/>
        <v>1089</v>
      </c>
      <c r="B1093" s="119">
        <v>0.48023312113908911</v>
      </c>
      <c r="C1093" s="97">
        <v>4256.2988829544402</v>
      </c>
      <c r="D1093" s="96">
        <v>0.61906255300875201</v>
      </c>
      <c r="E1093" s="98">
        <v>0.33950173672719902</v>
      </c>
      <c r="F1093" s="119">
        <v>0</v>
      </c>
      <c r="G1093" s="179">
        <v>0</v>
      </c>
      <c r="H1093" s="97">
        <v>16105291.08396611</v>
      </c>
      <c r="I1093" s="174">
        <v>429773336872.95148</v>
      </c>
      <c r="J1093" s="186">
        <v>0.22881747132552044</v>
      </c>
      <c r="K1093" s="189">
        <v>43168279640.094147</v>
      </c>
      <c r="L1093" s="185">
        <v>88892633774.392807</v>
      </c>
      <c r="M1093" s="185">
        <v>0</v>
      </c>
      <c r="N1093" s="174">
        <v>561834250287.43848</v>
      </c>
      <c r="O1093" s="119">
        <v>0.30160809014263601</v>
      </c>
      <c r="P1093" s="119">
        <v>0.19345131834733828</v>
      </c>
      <c r="Q1093" s="97">
        <v>15.433593489553136</v>
      </c>
      <c r="R1093" s="184">
        <v>1877012396824.459</v>
      </c>
      <c r="S1093" s="199">
        <v>1948.301615644071</v>
      </c>
      <c r="T1093" s="191">
        <v>4.5513735282999193E-2</v>
      </c>
      <c r="U1093" s="198">
        <v>2.0000000000000001E-4</v>
      </c>
    </row>
    <row r="1094" spans="1:21" x14ac:dyDescent="0.2">
      <c r="A1094">
        <f t="shared" si="16"/>
        <v>1090</v>
      </c>
      <c r="B1094" s="119">
        <v>0.53220989708721556</v>
      </c>
      <c r="C1094" s="97">
        <v>7948.2734054851371</v>
      </c>
      <c r="D1094" s="96">
        <v>0.94297018813404665</v>
      </c>
      <c r="E1094" s="98">
        <v>0.7</v>
      </c>
      <c r="F1094" s="119">
        <v>0</v>
      </c>
      <c r="G1094" s="179">
        <v>0</v>
      </c>
      <c r="H1094" s="97">
        <v>9819375.5745430104</v>
      </c>
      <c r="I1094" s="174">
        <v>332227037926.29712</v>
      </c>
      <c r="J1094" s="186">
        <v>0.39638993577325932</v>
      </c>
      <c r="K1094" s="189">
        <v>85319460920.30275</v>
      </c>
      <c r="L1094" s="185">
        <v>131799880588.78006</v>
      </c>
      <c r="M1094" s="185">
        <v>0</v>
      </c>
      <c r="N1094" s="174">
        <v>549346379435.37988</v>
      </c>
      <c r="O1094" s="119">
        <v>0.43166091117319022</v>
      </c>
      <c r="P1094" s="119">
        <v>0.36097580681046681</v>
      </c>
      <c r="Q1094" s="97">
        <v>14.54887549036143</v>
      </c>
      <c r="R1094" s="184">
        <v>3135145416572.4146</v>
      </c>
      <c r="S1094" s="199">
        <v>3254.2023734274503</v>
      </c>
      <c r="T1094" s="191">
        <v>5.0151288157186197E-2</v>
      </c>
      <c r="U1094" s="198">
        <v>2.0000000000000001E-4</v>
      </c>
    </row>
    <row r="1095" spans="1:21" x14ac:dyDescent="0.2">
      <c r="A1095">
        <f t="shared" ref="A1095:A1158" si="17">A1094+1</f>
        <v>1091</v>
      </c>
      <c r="B1095" s="119">
        <v>0.29198507362011633</v>
      </c>
      <c r="C1095" s="97">
        <v>7957.9262200336234</v>
      </c>
      <c r="D1095" s="96">
        <v>1.2229942924224328</v>
      </c>
      <c r="E1095" s="98">
        <v>0</v>
      </c>
      <c r="F1095" s="119">
        <v>0</v>
      </c>
      <c r="G1095" s="179">
        <v>0</v>
      </c>
      <c r="H1095" s="97">
        <v>7095585.7072022865</v>
      </c>
      <c r="I1095" s="174">
        <v>223197533830.22556</v>
      </c>
      <c r="J1095" s="186">
        <v>0.29198507362011639</v>
      </c>
      <c r="K1095" s="189">
        <v>7777579013.8646307</v>
      </c>
      <c r="L1095" s="185">
        <v>0</v>
      </c>
      <c r="M1095" s="185">
        <v>0</v>
      </c>
      <c r="N1095" s="174">
        <v>230975112844.09018</v>
      </c>
      <c r="O1095" s="119">
        <v>0.28215311833720053</v>
      </c>
      <c r="P1095" s="119">
        <v>0.15033227786820952</v>
      </c>
      <c r="Q1095" s="97">
        <v>12.740756784335174</v>
      </c>
      <c r="R1095" s="184">
        <v>489064385320.72345</v>
      </c>
      <c r="S1095" s="199">
        <v>507.7853205837207</v>
      </c>
      <c r="T1095" s="191">
        <v>5.8495485805203223E-2</v>
      </c>
      <c r="U1095" s="198">
        <v>2.0000000000000001E-4</v>
      </c>
    </row>
    <row r="1096" spans="1:21" x14ac:dyDescent="0.2">
      <c r="A1096">
        <f t="shared" si="17"/>
        <v>1092</v>
      </c>
      <c r="B1096" s="119">
        <v>0.56011527639077219</v>
      </c>
      <c r="C1096" s="97">
        <v>9404.2721668143513</v>
      </c>
      <c r="D1096" s="96">
        <v>0.64139192992647887</v>
      </c>
      <c r="E1096" s="98">
        <v>0.34505731191635747</v>
      </c>
      <c r="F1096" s="119">
        <v>0</v>
      </c>
      <c r="G1096" s="179">
        <v>0</v>
      </c>
      <c r="H1096" s="97">
        <v>4216677.2780261021</v>
      </c>
      <c r="I1096" s="174">
        <v>181077786931.72449</v>
      </c>
      <c r="J1096" s="186">
        <v>0.38802798976758068</v>
      </c>
      <c r="K1096" s="189">
        <v>12664719925.449038</v>
      </c>
      <c r="L1096" s="185">
        <v>36329414769.068161</v>
      </c>
      <c r="M1096" s="185">
        <v>0</v>
      </c>
      <c r="N1096" s="174">
        <v>230071921626.2417</v>
      </c>
      <c r="O1096" s="119">
        <v>0.43172057141024378</v>
      </c>
      <c r="P1096" s="119">
        <v>0.33168641840169188</v>
      </c>
      <c r="Q1096" s="97">
        <v>14.511467092832294</v>
      </c>
      <c r="R1096" s="184">
        <v>1244962567311.9561</v>
      </c>
      <c r="S1096" s="199">
        <v>1292.0921617327933</v>
      </c>
      <c r="T1096" s="191">
        <v>4.880613243012747E-2</v>
      </c>
      <c r="U1096" s="198">
        <v>2.0000000000000001E-4</v>
      </c>
    </row>
    <row r="1097" spans="1:21" x14ac:dyDescent="0.2">
      <c r="A1097">
        <f t="shared" si="17"/>
        <v>1093</v>
      </c>
      <c r="B1097" s="119">
        <v>0.49136627130671623</v>
      </c>
      <c r="C1097" s="97">
        <v>4332.8680304797699</v>
      </c>
      <c r="D1097" s="96">
        <v>0.63253825063179336</v>
      </c>
      <c r="E1097" s="98">
        <v>0</v>
      </c>
      <c r="F1097" s="119">
        <v>0</v>
      </c>
      <c r="G1097" s="179">
        <v>0</v>
      </c>
      <c r="H1097" s="97">
        <v>6951001.8058080142</v>
      </c>
      <c r="I1097" s="174">
        <v>314411780483.50842</v>
      </c>
      <c r="J1097" s="186">
        <v>0.49136627130671617</v>
      </c>
      <c r="K1097" s="189">
        <v>7387118974.7113657</v>
      </c>
      <c r="L1097" s="185">
        <v>0</v>
      </c>
      <c r="M1097" s="185">
        <v>0</v>
      </c>
      <c r="N1097" s="174">
        <v>321798899458.21979</v>
      </c>
      <c r="O1097" s="119">
        <v>0.48008661462543439</v>
      </c>
      <c r="P1097" s="119">
        <v>0.34529520745267744</v>
      </c>
      <c r="Q1097" s="97">
        <v>12.935823940415284</v>
      </c>
      <c r="R1097" s="184">
        <v>1662010896455.9004</v>
      </c>
      <c r="S1097" s="199">
        <v>1725.763593871289</v>
      </c>
      <c r="T1097" s="191">
        <v>5.3498745093720677E-2</v>
      </c>
      <c r="U1097" s="198">
        <v>2.0000000000000001E-4</v>
      </c>
    </row>
    <row r="1098" spans="1:21" x14ac:dyDescent="0.2">
      <c r="A1098">
        <f t="shared" si="17"/>
        <v>1094</v>
      </c>
      <c r="B1098" s="119">
        <v>0.52923278403223062</v>
      </c>
      <c r="C1098" s="97">
        <v>6289.404035158479</v>
      </c>
      <c r="D1098" s="96">
        <v>0.89632725190164608</v>
      </c>
      <c r="E1098" s="98">
        <v>0.18674218854088651</v>
      </c>
      <c r="F1098" s="119">
        <v>0</v>
      </c>
      <c r="G1098" s="179">
        <v>0</v>
      </c>
      <c r="H1098" s="97">
        <v>8131661.0182470568</v>
      </c>
      <c r="I1098" s="174">
        <v>306711988986.63562</v>
      </c>
      <c r="J1098" s="186">
        <v>0.46563974720308066</v>
      </c>
      <c r="K1098" s="189">
        <v>21948335485.842896</v>
      </c>
      <c r="L1098" s="185">
        <v>42652410467.276955</v>
      </c>
      <c r="M1098" s="185">
        <v>0</v>
      </c>
      <c r="N1098" s="174">
        <v>371312734939.75549</v>
      </c>
      <c r="O1098" s="119">
        <v>0.47652343897771393</v>
      </c>
      <c r="P1098" s="119">
        <v>0.37840763051022824</v>
      </c>
      <c r="Q1098" s="97">
        <v>14.012685183818865</v>
      </c>
      <c r="R1098" s="184">
        <v>2195251814658.2212</v>
      </c>
      <c r="S1098" s="199">
        <v>2280.0339771464173</v>
      </c>
      <c r="T1098" s="191">
        <v>5.12413790131106E-2</v>
      </c>
      <c r="U1098" s="198">
        <v>2.0000000000000001E-4</v>
      </c>
    </row>
    <row r="1099" spans="1:21" x14ac:dyDescent="0.2">
      <c r="A1099">
        <f t="shared" si="17"/>
        <v>1095</v>
      </c>
      <c r="B1099" s="119">
        <v>0.52768743353299907</v>
      </c>
      <c r="C1099" s="97">
        <v>10902.401957588803</v>
      </c>
      <c r="D1099" s="96">
        <v>0.57873160650505129</v>
      </c>
      <c r="E1099" s="98">
        <v>0.7</v>
      </c>
      <c r="F1099" s="119">
        <v>0</v>
      </c>
      <c r="G1099" s="179">
        <v>0</v>
      </c>
      <c r="H1099" s="97">
        <v>3611276.1764731342</v>
      </c>
      <c r="I1099" s="174">
        <v>183857493024.07675</v>
      </c>
      <c r="J1099" s="186">
        <v>0.52768743353299907</v>
      </c>
      <c r="K1099" s="189">
        <v>30719903434.53529</v>
      </c>
      <c r="L1099" s="185">
        <v>53471914634.720108</v>
      </c>
      <c r="M1099" s="185">
        <v>0</v>
      </c>
      <c r="N1099" s="174">
        <v>268049311093.33215</v>
      </c>
      <c r="O1099" s="119">
        <v>0.52153396614694725</v>
      </c>
      <c r="P1099" s="119">
        <v>0.45576647827127825</v>
      </c>
      <c r="Q1099" s="97">
        <v>14.489788434163833</v>
      </c>
      <c r="R1099" s="184">
        <v>1963606998782.1196</v>
      </c>
      <c r="S1099" s="199">
        <v>2035.0827959352021</v>
      </c>
      <c r="T1099" s="191">
        <v>4.9491902455162995E-2</v>
      </c>
      <c r="U1099" s="198">
        <v>2.0000000000000001E-4</v>
      </c>
    </row>
    <row r="1100" spans="1:21" x14ac:dyDescent="0.2">
      <c r="A1100">
        <f t="shared" si="17"/>
        <v>1096</v>
      </c>
      <c r="B1100" s="119">
        <v>0.58258478034920658</v>
      </c>
      <c r="C1100" s="97">
        <v>12597.027465792071</v>
      </c>
      <c r="D1100" s="96">
        <v>0.7222748227097443</v>
      </c>
      <c r="E1100" s="98">
        <v>2.730433090925348E-2</v>
      </c>
      <c r="F1100" s="119">
        <v>0</v>
      </c>
      <c r="G1100" s="179">
        <v>0</v>
      </c>
      <c r="H1100" s="97">
        <v>4378871.4510276699</v>
      </c>
      <c r="I1100" s="174">
        <v>234871503027.34082</v>
      </c>
      <c r="J1100" s="186">
        <v>0.53784207684153906</v>
      </c>
      <c r="K1100" s="189">
        <v>7702119271.7253609</v>
      </c>
      <c r="L1100" s="185">
        <v>4310781215.6336088</v>
      </c>
      <c r="M1100" s="185">
        <v>0</v>
      </c>
      <c r="N1100" s="174">
        <v>246884403514.6998</v>
      </c>
      <c r="O1100" s="119">
        <v>0.52564034059729048</v>
      </c>
      <c r="P1100" s="119">
        <v>0.41642014636599178</v>
      </c>
      <c r="Q1100" s="97">
        <v>13.013886635956757</v>
      </c>
      <c r="R1100" s="184">
        <v>1485086743433.6714</v>
      </c>
      <c r="S1100" s="199">
        <v>1541.1039775494405</v>
      </c>
      <c r="T1100" s="191">
        <v>5.5661938905199597E-2</v>
      </c>
      <c r="U1100" s="198">
        <v>2.0000000000000001E-4</v>
      </c>
    </row>
    <row r="1101" spans="1:21" x14ac:dyDescent="0.2">
      <c r="A1101">
        <f t="shared" si="17"/>
        <v>1097</v>
      </c>
      <c r="B1101" s="119">
        <v>0.57000513655871687</v>
      </c>
      <c r="C1101" s="97">
        <v>8072.8219969308784</v>
      </c>
      <c r="D1101" s="96">
        <v>0.75450740044875608</v>
      </c>
      <c r="E1101" s="98">
        <v>0</v>
      </c>
      <c r="F1101" s="119">
        <v>0.56894549757360724</v>
      </c>
      <c r="G1101" s="179">
        <v>1</v>
      </c>
      <c r="H1101" s="97">
        <v>8497252.9345219787</v>
      </c>
      <c r="I1101" s="174">
        <v>337836937398.57581</v>
      </c>
      <c r="J1101" s="186">
        <v>0.44277025681411797</v>
      </c>
      <c r="K1101" s="189">
        <v>8093771895.971035</v>
      </c>
      <c r="L1101" s="185">
        <v>0</v>
      </c>
      <c r="M1101" s="185">
        <v>349619858374.70691</v>
      </c>
      <c r="N1101" s="174">
        <v>695550567669.25378</v>
      </c>
      <c r="O1101" s="119">
        <v>0.61718019391676793</v>
      </c>
      <c r="P1101" s="119">
        <v>0.40347823968214358</v>
      </c>
      <c r="Q1101" s="97">
        <v>16.696615613814853</v>
      </c>
      <c r="R1101" s="184">
        <v>5066919345312.8223</v>
      </c>
      <c r="S1101" s="199">
        <v>5257.5061384944211</v>
      </c>
      <c r="T1101" s="191">
        <v>4.3924794640031309E-2</v>
      </c>
      <c r="U1101" s="198">
        <v>2.0000000000000001E-4</v>
      </c>
    </row>
    <row r="1102" spans="1:21" x14ac:dyDescent="0.2">
      <c r="A1102">
        <f t="shared" si="17"/>
        <v>1098</v>
      </c>
      <c r="B1102" s="119">
        <v>0.72732687905601368</v>
      </c>
      <c r="C1102" s="97">
        <v>6533.2823300984564</v>
      </c>
      <c r="D1102" s="96">
        <v>0.2</v>
      </c>
      <c r="E1102" s="98">
        <v>0</v>
      </c>
      <c r="F1102" s="119">
        <v>0.37874035816694684</v>
      </c>
      <c r="G1102" s="179">
        <v>1</v>
      </c>
      <c r="H1102" s="97">
        <v>2204458.1106246253</v>
      </c>
      <c r="I1102" s="174">
        <v>118196961192.18668</v>
      </c>
      <c r="J1102" s="186">
        <v>0.51245246903237063</v>
      </c>
      <c r="K1102" s="189">
        <v>4135287020.4921861</v>
      </c>
      <c r="L1102" s="185">
        <v>0</v>
      </c>
      <c r="M1102" s="185">
        <v>103862098187.53322</v>
      </c>
      <c r="N1102" s="174">
        <v>226194346400.2121</v>
      </c>
      <c r="O1102" s="119">
        <v>0.63511756784099371</v>
      </c>
      <c r="P1102" s="119">
        <v>0.35284837911019812</v>
      </c>
      <c r="Q1102" s="97">
        <v>15.451917719062166</v>
      </c>
      <c r="R1102" s="184">
        <v>1398361027160.3103</v>
      </c>
      <c r="S1102" s="199">
        <v>1451.6325917046418</v>
      </c>
      <c r="T1102" s="191">
        <v>4.5765970233962928E-2</v>
      </c>
      <c r="U1102" s="198">
        <v>2.0000000000000001E-4</v>
      </c>
    </row>
    <row r="1103" spans="1:21" x14ac:dyDescent="0.2">
      <c r="A1103">
        <f t="shared" si="17"/>
        <v>1099</v>
      </c>
      <c r="B1103" s="119">
        <v>0.48005484401751042</v>
      </c>
      <c r="C1103" s="97">
        <v>10467.458033345538</v>
      </c>
      <c r="D1103" s="96">
        <v>0.29036612990685517</v>
      </c>
      <c r="E1103" s="98">
        <v>0.12962419859189234</v>
      </c>
      <c r="F1103" s="119">
        <v>0</v>
      </c>
      <c r="G1103" s="179">
        <v>0</v>
      </c>
      <c r="H1103" s="97">
        <v>4539555.3278778372</v>
      </c>
      <c r="I1103" s="174">
        <v>159749289899.24301</v>
      </c>
      <c r="J1103" s="186">
        <v>0.29341178593504103</v>
      </c>
      <c r="K1103" s="189">
        <v>11955253629.497681</v>
      </c>
      <c r="L1103" s="185">
        <v>20638630430.557507</v>
      </c>
      <c r="M1103" s="185">
        <v>0</v>
      </c>
      <c r="N1103" s="174">
        <v>192343173959.29819</v>
      </c>
      <c r="O1103" s="119">
        <v>0.32953198957323049</v>
      </c>
      <c r="P1103" s="119">
        <v>0.22218826849972736</v>
      </c>
      <c r="Q1103" s="97">
        <v>14.229919372504085</v>
      </c>
      <c r="R1103" s="184">
        <v>675004404044.93262</v>
      </c>
      <c r="S1103" s="199">
        <v>700.04605819260598</v>
      </c>
      <c r="T1103" s="191">
        <v>4.7766953455345887E-2</v>
      </c>
      <c r="U1103" s="198">
        <v>2.0000000000000001E-4</v>
      </c>
    </row>
    <row r="1104" spans="1:21" x14ac:dyDescent="0.2">
      <c r="A1104">
        <f t="shared" si="17"/>
        <v>1100</v>
      </c>
      <c r="B1104" s="119">
        <v>0.41255670969129254</v>
      </c>
      <c r="C1104" s="97">
        <v>6721.8920465341225</v>
      </c>
      <c r="D1104" s="96">
        <v>1.1088430572885981</v>
      </c>
      <c r="E1104" s="98">
        <v>0</v>
      </c>
      <c r="F1104" s="119">
        <v>0</v>
      </c>
      <c r="G1104" s="179">
        <v>0</v>
      </c>
      <c r="H1104" s="97">
        <v>15658136.13977279</v>
      </c>
      <c r="I1104" s="174">
        <v>479307631775.34753</v>
      </c>
      <c r="J1104" s="186">
        <v>0.37174096325669681</v>
      </c>
      <c r="K1104" s="189">
        <v>9980911935.0561428</v>
      </c>
      <c r="L1104" s="185">
        <v>0</v>
      </c>
      <c r="M1104" s="185">
        <v>0</v>
      </c>
      <c r="N1104" s="174">
        <v>489288543710.40369</v>
      </c>
      <c r="O1104" s="119">
        <v>0.36415788397840071</v>
      </c>
      <c r="P1104" s="119">
        <v>0.25835696293470412</v>
      </c>
      <c r="Q1104" s="97">
        <v>12.891858839417054</v>
      </c>
      <c r="R1104" s="184">
        <v>1783214861264.6155</v>
      </c>
      <c r="S1104" s="199">
        <v>1850.1421163271739</v>
      </c>
      <c r="T1104" s="191">
        <v>5.5455858027799412E-2</v>
      </c>
      <c r="U1104" s="198">
        <v>2.0000000000000001E-4</v>
      </c>
    </row>
    <row r="1105" spans="1:21" x14ac:dyDescent="0.2">
      <c r="A1105">
        <f t="shared" si="17"/>
        <v>1101</v>
      </c>
      <c r="B1105" s="119">
        <v>0.39221106114224735</v>
      </c>
      <c r="C1105" s="97">
        <v>10533.81359026608</v>
      </c>
      <c r="D1105" s="96">
        <v>0.85383579268177978</v>
      </c>
      <c r="E1105" s="98">
        <v>0.35216119059409173</v>
      </c>
      <c r="F1105" s="119">
        <v>0.51168111166817531</v>
      </c>
      <c r="G1105" s="179">
        <v>1</v>
      </c>
      <c r="H1105" s="97">
        <v>5753370.0126771322</v>
      </c>
      <c r="I1105" s="174">
        <v>225229474860.76169</v>
      </c>
      <c r="J1105" s="186">
        <v>0.36755038605936685</v>
      </c>
      <c r="K1105" s="189">
        <v>5499316748.7675819</v>
      </c>
      <c r="L1105" s="185">
        <v>0</v>
      </c>
      <c r="M1105" s="185">
        <v>135572535708.93933</v>
      </c>
      <c r="N1105" s="174">
        <v>366301327318.46863</v>
      </c>
      <c r="O1105" s="119">
        <v>0.52208713084434044</v>
      </c>
      <c r="P1105" s="119">
        <v>0.29448511671889432</v>
      </c>
      <c r="Q1105" s="97">
        <v>15.659978307157067</v>
      </c>
      <c r="R1105" s="184">
        <v>1835738323501.5366</v>
      </c>
      <c r="S1105" s="199">
        <v>1902.2815154304044</v>
      </c>
      <c r="T1105" s="191">
        <v>4.6702705765147033E-2</v>
      </c>
      <c r="U1105" s="198">
        <v>2.0000000000000001E-4</v>
      </c>
    </row>
    <row r="1106" spans="1:21" x14ac:dyDescent="0.2">
      <c r="A1106">
        <f t="shared" si="17"/>
        <v>1102</v>
      </c>
      <c r="B1106" s="119">
        <v>0.36819494020930532</v>
      </c>
      <c r="C1106" s="97">
        <v>10829.465793525171</v>
      </c>
      <c r="D1106" s="96">
        <v>0.87034657630946843</v>
      </c>
      <c r="E1106" s="98">
        <v>0</v>
      </c>
      <c r="F1106" s="119">
        <v>0</v>
      </c>
      <c r="G1106" s="179">
        <v>0</v>
      </c>
      <c r="H1106" s="97">
        <v>8155424.9412076287</v>
      </c>
      <c r="I1106" s="174">
        <v>286082114949.63483</v>
      </c>
      <c r="J1106" s="186">
        <v>0.36819494020930532</v>
      </c>
      <c r="K1106" s="189">
        <v>7023324004.8352566</v>
      </c>
      <c r="L1106" s="185">
        <v>0</v>
      </c>
      <c r="M1106" s="185">
        <v>0</v>
      </c>
      <c r="N1106" s="174">
        <v>293105438954.47009</v>
      </c>
      <c r="O1106" s="119">
        <v>0.35937233913013333</v>
      </c>
      <c r="P1106" s="119">
        <v>0.24880538537596986</v>
      </c>
      <c r="Q1106" s="97">
        <v>12.868183016108537</v>
      </c>
      <c r="R1106" s="184">
        <v>1012249603210.4208</v>
      </c>
      <c r="S1106" s="199">
        <v>1051.2410371869253</v>
      </c>
      <c r="T1106" s="191">
        <v>5.4927743092388244E-2</v>
      </c>
      <c r="U1106" s="198">
        <v>2.0000000000000001E-4</v>
      </c>
    </row>
    <row r="1107" spans="1:21" x14ac:dyDescent="0.2">
      <c r="A1107">
        <f t="shared" si="17"/>
        <v>1103</v>
      </c>
      <c r="B1107" s="119">
        <v>0.64615773743690796</v>
      </c>
      <c r="C1107" s="97">
        <v>4000</v>
      </c>
      <c r="D1107" s="96">
        <v>0.2</v>
      </c>
      <c r="E1107" s="98">
        <v>0</v>
      </c>
      <c r="F1107" s="119">
        <v>0.57048560385981484</v>
      </c>
      <c r="G1107" s="179">
        <v>1</v>
      </c>
      <c r="H1107" s="97">
        <v>3652817.3718784796</v>
      </c>
      <c r="I1107" s="174">
        <v>195967045712.66141</v>
      </c>
      <c r="J1107" s="186">
        <v>0.55546032063853845</v>
      </c>
      <c r="K1107" s="189">
        <v>8973922330.0507164</v>
      </c>
      <c r="L1107" s="185">
        <v>0</v>
      </c>
      <c r="M1107" s="185">
        <v>201821335756.76089</v>
      </c>
      <c r="N1107" s="174">
        <v>406762303799.47302</v>
      </c>
      <c r="O1107" s="119">
        <v>0.66453794790386611</v>
      </c>
      <c r="P1107" s="119">
        <v>0.47903298500070318</v>
      </c>
      <c r="Q1107" s="97">
        <v>16.383054238027629</v>
      </c>
      <c r="R1107" s="184">
        <v>3544247438468.4082</v>
      </c>
      <c r="S1107" s="199">
        <v>3675.8098345236681</v>
      </c>
      <c r="T1107" s="191">
        <v>4.4054134926596232E-2</v>
      </c>
      <c r="U1107" s="198">
        <v>2.0000000000000001E-4</v>
      </c>
    </row>
    <row r="1108" spans="1:21" x14ac:dyDescent="0.2">
      <c r="A1108">
        <f t="shared" si="17"/>
        <v>1104</v>
      </c>
      <c r="B1108" s="119">
        <v>0.24386513548943139</v>
      </c>
      <c r="C1108" s="97">
        <v>4000</v>
      </c>
      <c r="D1108" s="96">
        <v>0.2</v>
      </c>
      <c r="E1108" s="98">
        <v>0</v>
      </c>
      <c r="F1108" s="119">
        <v>0</v>
      </c>
      <c r="G1108" s="179">
        <v>0</v>
      </c>
      <c r="H1108" s="97">
        <v>2818648.6311848466</v>
      </c>
      <c r="I1108" s="174">
        <v>150495121409.47229</v>
      </c>
      <c r="J1108" s="186">
        <v>0.24386513548943145</v>
      </c>
      <c r="K1108" s="189">
        <v>4716784169.2283001</v>
      </c>
      <c r="L1108" s="185">
        <v>0</v>
      </c>
      <c r="M1108" s="185">
        <v>0</v>
      </c>
      <c r="N1108" s="174">
        <v>155211905578.70059</v>
      </c>
      <c r="O1108" s="119">
        <v>0.23645424000293783</v>
      </c>
      <c r="P1108" s="119">
        <v>0.11796328159910595</v>
      </c>
      <c r="Q1108" s="97">
        <v>12.72979882095844</v>
      </c>
      <c r="R1108" s="184">
        <v>297963697162.91833</v>
      </c>
      <c r="S1108" s="199">
        <v>309.18584730482343</v>
      </c>
      <c r="T1108" s="191">
        <v>4.8918106808867157E-2</v>
      </c>
      <c r="U1108" s="198">
        <v>2.0000000000000001E-4</v>
      </c>
    </row>
    <row r="1109" spans="1:21" x14ac:dyDescent="0.2">
      <c r="A1109">
        <f t="shared" si="17"/>
        <v>1105</v>
      </c>
      <c r="B1109" s="119">
        <v>0.50690211804609608</v>
      </c>
      <c r="C1109" s="97">
        <v>11396.928222713317</v>
      </c>
      <c r="D1109" s="96">
        <v>0.9875837515383965</v>
      </c>
      <c r="E1109" s="98">
        <v>0</v>
      </c>
      <c r="F1109" s="119">
        <v>0.50881858794255319</v>
      </c>
      <c r="G1109" s="179">
        <v>1</v>
      </c>
      <c r="H1109" s="97">
        <v>28616141.477558419</v>
      </c>
      <c r="I1109" s="174">
        <v>696992866406.06421</v>
      </c>
      <c r="J1109" s="186">
        <v>0.18725716256423175</v>
      </c>
      <c r="K1109" s="189">
        <v>4325512543.0988779</v>
      </c>
      <c r="L1109" s="185">
        <v>0</v>
      </c>
      <c r="M1109" s="185">
        <v>537003332102.53864</v>
      </c>
      <c r="N1109" s="174">
        <v>1238321711051.7017</v>
      </c>
      <c r="O1109" s="119">
        <v>0.45232153096712963</v>
      </c>
      <c r="P1109" s="119">
        <v>0.23917322514646744</v>
      </c>
      <c r="Q1109" s="97">
        <v>17.618935884843033</v>
      </c>
      <c r="R1109" s="184">
        <v>5381993646428.3633</v>
      </c>
      <c r="S1109" s="199">
        <v>5590.7055152546154</v>
      </c>
      <c r="T1109" s="191">
        <v>4.1339293609744338E-2</v>
      </c>
      <c r="U1109" s="198">
        <v>2.0000000000000001E-4</v>
      </c>
    </row>
    <row r="1110" spans="1:21" x14ac:dyDescent="0.2">
      <c r="A1110">
        <f t="shared" si="17"/>
        <v>1106</v>
      </c>
      <c r="B1110" s="119">
        <v>0.37852034340019208</v>
      </c>
      <c r="C1110" s="97">
        <v>12704.105541576244</v>
      </c>
      <c r="D1110" s="96">
        <v>0.80608017969170542</v>
      </c>
      <c r="E1110" s="98">
        <v>4.254977150847139E-2</v>
      </c>
      <c r="F1110" s="119">
        <v>0</v>
      </c>
      <c r="G1110" s="179">
        <v>0</v>
      </c>
      <c r="H1110" s="97">
        <v>19587628.7563859</v>
      </c>
      <c r="I1110" s="174">
        <v>558834919586.5542</v>
      </c>
      <c r="J1110" s="186">
        <v>0.37852034340019203</v>
      </c>
      <c r="K1110" s="189">
        <v>7954947670.9800491</v>
      </c>
      <c r="L1110" s="185">
        <v>18468549441.010742</v>
      </c>
      <c r="M1110" s="185">
        <v>0</v>
      </c>
      <c r="N1110" s="174">
        <v>585258416698.54504</v>
      </c>
      <c r="O1110" s="119">
        <v>0.38667572949283208</v>
      </c>
      <c r="P1110" s="119">
        <v>0.25967061545337966</v>
      </c>
      <c r="Q1110" s="97">
        <v>13.27727027439537</v>
      </c>
      <c r="R1110" s="184">
        <v>2063175653546.156</v>
      </c>
      <c r="S1110" s="199">
        <v>2141.5168818413076</v>
      </c>
      <c r="T1110" s="191">
        <v>5.4042099145410021E-2</v>
      </c>
      <c r="U1110" s="198">
        <v>2.0000000000000001E-4</v>
      </c>
    </row>
    <row r="1111" spans="1:21" x14ac:dyDescent="0.2">
      <c r="A1111">
        <f t="shared" si="17"/>
        <v>1107</v>
      </c>
      <c r="B1111" s="119">
        <v>0.57597447403596558</v>
      </c>
      <c r="C1111" s="97">
        <v>4181.188334758107</v>
      </c>
      <c r="D1111" s="96">
        <v>1.5033050488481519</v>
      </c>
      <c r="E1111" s="98">
        <v>0</v>
      </c>
      <c r="F1111" s="119">
        <v>0.47575566587176099</v>
      </c>
      <c r="G1111" s="179">
        <v>1</v>
      </c>
      <c r="H1111" s="97">
        <v>23350404.938956764</v>
      </c>
      <c r="I1111" s="174">
        <v>562336674147.0061</v>
      </c>
      <c r="J1111" s="186">
        <v>0.29392791559196441</v>
      </c>
      <c r="K1111" s="189">
        <v>6972573563.9891291</v>
      </c>
      <c r="L1111" s="185">
        <v>0</v>
      </c>
      <c r="M1111" s="185">
        <v>198865239699.60294</v>
      </c>
      <c r="N1111" s="174">
        <v>768174487410.59814</v>
      </c>
      <c r="O1111" s="119">
        <v>0.42227207954544499</v>
      </c>
      <c r="P1111" s="119">
        <v>0.22296261923973432</v>
      </c>
      <c r="Q1111" s="97">
        <v>15.527750606568734</v>
      </c>
      <c r="R1111" s="184">
        <v>2883873155626.9316</v>
      </c>
      <c r="S1111" s="199">
        <v>2994.5125462542651</v>
      </c>
      <c r="T1111" s="191">
        <v>4.7417251729172674E-2</v>
      </c>
      <c r="U1111" s="198">
        <v>2.0000000000000001E-4</v>
      </c>
    </row>
    <row r="1112" spans="1:21" x14ac:dyDescent="0.2">
      <c r="A1112">
        <f t="shared" si="17"/>
        <v>1108</v>
      </c>
      <c r="B1112" s="119">
        <v>0.55259934351434958</v>
      </c>
      <c r="C1112" s="97">
        <v>7203.0704096658155</v>
      </c>
      <c r="D1112" s="96">
        <v>0.80297583851357579</v>
      </c>
      <c r="E1112" s="98">
        <v>7.5905687345144079E-2</v>
      </c>
      <c r="F1112" s="119">
        <v>0</v>
      </c>
      <c r="G1112" s="179">
        <v>0</v>
      </c>
      <c r="H1112" s="97">
        <v>7640667.1103227986</v>
      </c>
      <c r="I1112" s="174">
        <v>273481856133.70386</v>
      </c>
      <c r="J1112" s="186">
        <v>0.43788558656704246</v>
      </c>
      <c r="K1112" s="189">
        <v>11180014772.965595</v>
      </c>
      <c r="L1112" s="185">
        <v>25167544302.500381</v>
      </c>
      <c r="M1112" s="185">
        <v>0</v>
      </c>
      <c r="N1112" s="174">
        <v>309829415209.1698</v>
      </c>
      <c r="O1112" s="119">
        <v>0.45149941084874295</v>
      </c>
      <c r="P1112" s="119">
        <v>0.32419907280612864</v>
      </c>
      <c r="Q1112" s="97">
        <v>13.454164982437931</v>
      </c>
      <c r="R1112" s="184">
        <v>1518763837908.4883</v>
      </c>
      <c r="S1112" s="199">
        <v>1575.955440105045</v>
      </c>
      <c r="T1112" s="191">
        <v>5.2602282861161032E-2</v>
      </c>
      <c r="U1112" s="198">
        <v>2.0000000000000001E-4</v>
      </c>
    </row>
    <row r="1113" spans="1:21" x14ac:dyDescent="0.2">
      <c r="A1113">
        <f t="shared" si="17"/>
        <v>1109</v>
      </c>
      <c r="B1113" s="119">
        <v>0.54457495327250127</v>
      </c>
      <c r="C1113" s="97">
        <v>6475.8105728951869</v>
      </c>
      <c r="D1113" s="96">
        <v>0.2</v>
      </c>
      <c r="E1113" s="98">
        <v>0</v>
      </c>
      <c r="F1113" s="119">
        <v>0.43760051626293406</v>
      </c>
      <c r="G1113" s="179">
        <v>1</v>
      </c>
      <c r="H1113" s="97">
        <v>2902488.5483729057</v>
      </c>
      <c r="I1113" s="174">
        <v>141156765868.81897</v>
      </c>
      <c r="J1113" s="186">
        <v>0.49566378826043866</v>
      </c>
      <c r="K1113" s="189">
        <v>7628583567.1679506</v>
      </c>
      <c r="L1113" s="185">
        <v>0</v>
      </c>
      <c r="M1113" s="185">
        <v>151264692955.95276</v>
      </c>
      <c r="N1113" s="174">
        <v>300050042391.9397</v>
      </c>
      <c r="O1113" s="119">
        <v>0.63648733441746419</v>
      </c>
      <c r="P1113" s="119">
        <v>0.43350713790695111</v>
      </c>
      <c r="Q1113" s="97">
        <v>16.426400411154745</v>
      </c>
      <c r="R1113" s="184">
        <v>2379883312332.4214</v>
      </c>
      <c r="S1113" s="199">
        <v>2468.4474209827472</v>
      </c>
      <c r="T1113" s="191">
        <v>4.3444456986547683E-2</v>
      </c>
      <c r="U1113" s="198">
        <v>2.0000000000000001E-4</v>
      </c>
    </row>
    <row r="1114" spans="1:21" x14ac:dyDescent="0.2">
      <c r="A1114">
        <f t="shared" si="17"/>
        <v>1110</v>
      </c>
      <c r="B1114" s="119">
        <v>0.52108090330057455</v>
      </c>
      <c r="C1114" s="97">
        <v>11815.204571094522</v>
      </c>
      <c r="D1114" s="96">
        <v>0.7544516501332188</v>
      </c>
      <c r="E1114" s="98">
        <v>0</v>
      </c>
      <c r="F1114" s="119">
        <v>0</v>
      </c>
      <c r="G1114" s="179">
        <v>0</v>
      </c>
      <c r="H1114" s="97">
        <v>7266821.1146558933</v>
      </c>
      <c r="I1114" s="174">
        <v>291940741005.83167</v>
      </c>
      <c r="J1114" s="186">
        <v>0.4826214722299661</v>
      </c>
      <c r="K1114" s="189">
        <v>9398842529.8168812</v>
      </c>
      <c r="L1114" s="185">
        <v>0</v>
      </c>
      <c r="M1114" s="185">
        <v>0</v>
      </c>
      <c r="N1114" s="174">
        <v>301339583535.64856</v>
      </c>
      <c r="O1114" s="119">
        <v>0.46756841094350815</v>
      </c>
      <c r="P1114" s="119">
        <v>0.36338270653439003</v>
      </c>
      <c r="Q1114" s="97">
        <v>12.895515091984896</v>
      </c>
      <c r="R1114" s="184">
        <v>1569164352526.8945</v>
      </c>
      <c r="S1114" s="199">
        <v>1630.0338651457407</v>
      </c>
      <c r="T1114" s="191">
        <v>5.4761941613267383E-2</v>
      </c>
      <c r="U1114" s="198">
        <v>2.0000000000000001E-4</v>
      </c>
    </row>
    <row r="1115" spans="1:21" x14ac:dyDescent="0.2">
      <c r="A1115">
        <f t="shared" si="17"/>
        <v>1111</v>
      </c>
      <c r="B1115" s="119">
        <v>0.46612764890674468</v>
      </c>
      <c r="C1115" s="97">
        <v>14880.150179067154</v>
      </c>
      <c r="D1115" s="96">
        <v>0.72991883686826231</v>
      </c>
      <c r="E1115" s="98">
        <v>0.7</v>
      </c>
      <c r="F1115" s="119">
        <v>0</v>
      </c>
      <c r="G1115" s="179">
        <v>0</v>
      </c>
      <c r="H1115" s="97">
        <v>5551901.0529695451</v>
      </c>
      <c r="I1115" s="174">
        <v>210351216503.10202</v>
      </c>
      <c r="J1115" s="186">
        <v>0.36332913904420117</v>
      </c>
      <c r="K1115" s="189">
        <v>30512985193.705864</v>
      </c>
      <c r="L1115" s="185">
        <v>68643125058.375282</v>
      </c>
      <c r="M1115" s="185">
        <v>0</v>
      </c>
      <c r="N1115" s="174">
        <v>309507326755.18317</v>
      </c>
      <c r="O1115" s="119">
        <v>0.42435579090365794</v>
      </c>
      <c r="P1115" s="119">
        <v>0.28215883797709551</v>
      </c>
      <c r="Q1115" s="97">
        <v>14.306185775046391</v>
      </c>
      <c r="R1115" s="184">
        <v>1356949796530.8455</v>
      </c>
      <c r="S1115" s="199">
        <v>1409.0018158703087</v>
      </c>
      <c r="T1115" s="191">
        <v>5.0216505856076725E-2</v>
      </c>
      <c r="U1115" s="198">
        <v>2.0000000000000001E-4</v>
      </c>
    </row>
    <row r="1116" spans="1:21" x14ac:dyDescent="0.2">
      <c r="A1116">
        <f t="shared" si="17"/>
        <v>1112</v>
      </c>
      <c r="B1116" s="119">
        <v>0.517479418475704</v>
      </c>
      <c r="C1116" s="97">
        <v>10005.767129704051</v>
      </c>
      <c r="D1116" s="96">
        <v>0.8936608938874776</v>
      </c>
      <c r="E1116" s="98">
        <v>0</v>
      </c>
      <c r="F1116" s="119">
        <v>0.62783721588942587</v>
      </c>
      <c r="G1116" s="179">
        <v>1</v>
      </c>
      <c r="H1116" s="97">
        <v>12176773.986978484</v>
      </c>
      <c r="I1116" s="174">
        <v>440666481279.31696</v>
      </c>
      <c r="J1116" s="186">
        <v>0.43265356247122977</v>
      </c>
      <c r="K1116" s="189">
        <v>9325836810.823555</v>
      </c>
      <c r="L1116" s="185">
        <v>0</v>
      </c>
      <c r="M1116" s="185">
        <v>317750534623.97968</v>
      </c>
      <c r="N1116" s="174">
        <v>767742852714.12024</v>
      </c>
      <c r="O1116" s="119">
        <v>0.57943405023399175</v>
      </c>
      <c r="P1116" s="119">
        <v>0.34681170292610508</v>
      </c>
      <c r="Q1116" s="97">
        <v>15.726301996846155</v>
      </c>
      <c r="R1116" s="184">
        <v>4515198721961.4512</v>
      </c>
      <c r="S1116" s="199">
        <v>4680.1148591420942</v>
      </c>
      <c r="T1116" s="191">
        <v>4.7058913191573362E-2</v>
      </c>
      <c r="U1116" s="198">
        <v>2.0000000000000001E-4</v>
      </c>
    </row>
    <row r="1117" spans="1:21" x14ac:dyDescent="0.2">
      <c r="A1117">
        <f t="shared" si="17"/>
        <v>1113</v>
      </c>
      <c r="B1117" s="119">
        <v>0.3675551002085945</v>
      </c>
      <c r="C1117" s="97">
        <v>9075.0857465001118</v>
      </c>
      <c r="D1117" s="96">
        <v>0.61144437985666955</v>
      </c>
      <c r="E1117" s="98">
        <v>0</v>
      </c>
      <c r="F1117" s="119">
        <v>0.36324943891104833</v>
      </c>
      <c r="G1117" s="179">
        <v>1</v>
      </c>
      <c r="H1117" s="97">
        <v>5014551.0982821062</v>
      </c>
      <c r="I1117" s="174">
        <v>216584850887.97495</v>
      </c>
      <c r="J1117" s="186">
        <v>0.3675551002085945</v>
      </c>
      <c r="K1117" s="189">
        <v>3605497154.0932198</v>
      </c>
      <c r="L1117" s="185">
        <v>0</v>
      </c>
      <c r="M1117" s="185">
        <v>103942417854.11873</v>
      </c>
      <c r="N1117" s="174">
        <v>324132765896.18689</v>
      </c>
      <c r="O1117" s="119">
        <v>0.50214238725626725</v>
      </c>
      <c r="P1117" s="119">
        <v>0.31986388844026681</v>
      </c>
      <c r="Q1117" s="97">
        <v>15.749222229552279</v>
      </c>
      <c r="R1117" s="184">
        <v>1789396100009.0569</v>
      </c>
      <c r="S1117" s="199">
        <v>1857.4186723422195</v>
      </c>
      <c r="T1117" s="191">
        <v>4.5632077699338643E-2</v>
      </c>
      <c r="U1117" s="198">
        <v>2.0000000000000001E-4</v>
      </c>
    </row>
    <row r="1118" spans="1:21" x14ac:dyDescent="0.2">
      <c r="A1118">
        <f t="shared" si="17"/>
        <v>1114</v>
      </c>
      <c r="B1118" s="119">
        <v>0.55779736628036247</v>
      </c>
      <c r="C1118" s="97">
        <v>13576.547028558763</v>
      </c>
      <c r="D1118" s="96">
        <v>0.61291095696406517</v>
      </c>
      <c r="E1118" s="98">
        <v>0.40898439983660034</v>
      </c>
      <c r="F1118" s="119">
        <v>0.57251054643646127</v>
      </c>
      <c r="G1118" s="179">
        <v>1</v>
      </c>
      <c r="H1118" s="97">
        <v>3662262.7440547193</v>
      </c>
      <c r="I1118" s="174">
        <v>197356688075.1192</v>
      </c>
      <c r="J1118" s="186">
        <v>0.53771965086035278</v>
      </c>
      <c r="K1118" s="189">
        <v>2298766274.1784382</v>
      </c>
      <c r="L1118" s="185">
        <v>0</v>
      </c>
      <c r="M1118" s="185">
        <v>249530484889.41617</v>
      </c>
      <c r="N1118" s="174">
        <v>449185939238.71387</v>
      </c>
      <c r="O1118" s="119">
        <v>0.68066902948125552</v>
      </c>
      <c r="P1118" s="119">
        <v>0.50127315363599445</v>
      </c>
      <c r="Q1118" s="97">
        <v>16.841393238260761</v>
      </c>
      <c r="R1118" s="184">
        <v>4087460096072.332</v>
      </c>
      <c r="S1118" s="199">
        <v>4243.9983952308085</v>
      </c>
      <c r="T1118" s="191">
        <v>4.3858865847183515E-2</v>
      </c>
      <c r="U1118" s="198">
        <v>2.0000000000000001E-4</v>
      </c>
    </row>
    <row r="1119" spans="1:21" x14ac:dyDescent="0.2">
      <c r="A1119">
        <f t="shared" si="17"/>
        <v>1115</v>
      </c>
      <c r="B1119" s="119">
        <v>0.58231466847001945</v>
      </c>
      <c r="C1119" s="97">
        <v>6792.3586553622426</v>
      </c>
      <c r="D1119" s="96">
        <v>0.99672203788939873</v>
      </c>
      <c r="E1119" s="98">
        <v>0</v>
      </c>
      <c r="F1119" s="119">
        <v>0</v>
      </c>
      <c r="G1119" s="179">
        <v>0</v>
      </c>
      <c r="H1119" s="97">
        <v>9663409.4195458889</v>
      </c>
      <c r="I1119" s="174">
        <v>344025152945.75995</v>
      </c>
      <c r="J1119" s="186">
        <v>0.48945666924946241</v>
      </c>
      <c r="K1119" s="189">
        <v>9690214572.3396397</v>
      </c>
      <c r="L1119" s="185">
        <v>0</v>
      </c>
      <c r="M1119" s="185">
        <v>0</v>
      </c>
      <c r="N1119" s="174">
        <v>353715367518.09961</v>
      </c>
      <c r="O1119" s="119">
        <v>0.47604775184174675</v>
      </c>
      <c r="P1119" s="119">
        <v>0.35516016534500772</v>
      </c>
      <c r="Q1119" s="97">
        <v>12.875614302168307</v>
      </c>
      <c r="R1119" s="184">
        <v>1790498198994.4397</v>
      </c>
      <c r="S1119" s="199">
        <v>1859.7546968937445</v>
      </c>
      <c r="T1119" s="191">
        <v>5.5615226604579786E-2</v>
      </c>
      <c r="U1119" s="198">
        <v>2.0000000000000001E-4</v>
      </c>
    </row>
    <row r="1120" spans="1:21" x14ac:dyDescent="0.2">
      <c r="A1120">
        <f t="shared" si="17"/>
        <v>1116</v>
      </c>
      <c r="B1120" s="119">
        <v>0.46791638990112633</v>
      </c>
      <c r="C1120" s="97">
        <v>9235.6473716324163</v>
      </c>
      <c r="D1120" s="96">
        <v>0.36573839576619371</v>
      </c>
      <c r="E1120" s="98">
        <v>0</v>
      </c>
      <c r="F1120" s="119">
        <v>0.51042976571750387</v>
      </c>
      <c r="G1120" s="179">
        <v>1</v>
      </c>
      <c r="H1120" s="97">
        <v>3121866.065444848</v>
      </c>
      <c r="I1120" s="174">
        <v>152439308091.59799</v>
      </c>
      <c r="J1120" s="186">
        <v>0.46791638990112627</v>
      </c>
      <c r="K1120" s="189">
        <v>6411782818.1086445</v>
      </c>
      <c r="L1120" s="185">
        <v>0</v>
      </c>
      <c r="M1120" s="185">
        <v>216536315859.38553</v>
      </c>
      <c r="N1120" s="174">
        <v>375387406769.09216</v>
      </c>
      <c r="O1120" s="119">
        <v>0.65148137363911807</v>
      </c>
      <c r="P1120" s="119">
        <v>0.4474507908606305</v>
      </c>
      <c r="Q1120" s="97">
        <v>17.035314327797764</v>
      </c>
      <c r="R1120" s="184">
        <v>3132975821764.479</v>
      </c>
      <c r="S1120" s="199">
        <v>3252.2917529097408</v>
      </c>
      <c r="T1120" s="191">
        <v>4.2884639218546877E-2</v>
      </c>
      <c r="U1120" s="198">
        <v>2.0000000000000001E-4</v>
      </c>
    </row>
    <row r="1121" spans="1:21" x14ac:dyDescent="0.2">
      <c r="A1121">
        <f t="shared" si="17"/>
        <v>1117</v>
      </c>
      <c r="B1121" s="119">
        <v>0.41191313594489698</v>
      </c>
      <c r="C1121" s="97">
        <v>8919.5282187287085</v>
      </c>
      <c r="D1121" s="96">
        <v>0.93612915994423407</v>
      </c>
      <c r="E1121" s="98">
        <v>0.7</v>
      </c>
      <c r="F1121" s="119">
        <v>0</v>
      </c>
      <c r="G1121" s="179">
        <v>0</v>
      </c>
      <c r="H1121" s="97">
        <v>8660831.792122094</v>
      </c>
      <c r="I1121" s="174">
        <v>315871980990.11853</v>
      </c>
      <c r="J1121" s="186">
        <v>0.41191313594489698</v>
      </c>
      <c r="K1121" s="189">
        <v>46278791330.692345</v>
      </c>
      <c r="L1121" s="185">
        <v>89371625623.180054</v>
      </c>
      <c r="M1121" s="185">
        <v>0</v>
      </c>
      <c r="N1121" s="174">
        <v>451522397943.99091</v>
      </c>
      <c r="O1121" s="119">
        <v>0.44650967407893516</v>
      </c>
      <c r="P1121" s="119">
        <v>0.36205443139468457</v>
      </c>
      <c r="Q1121" s="97">
        <v>14.2928173443053</v>
      </c>
      <c r="R1121" s="184">
        <v>2548079670032.5161</v>
      </c>
      <c r="S1121" s="199">
        <v>2643.9736174574277</v>
      </c>
      <c r="T1121" s="191">
        <v>5.1006139765739499E-2</v>
      </c>
      <c r="U1121" s="198">
        <v>2.0000000000000001E-4</v>
      </c>
    </row>
    <row r="1122" spans="1:21" x14ac:dyDescent="0.2">
      <c r="A1122">
        <f t="shared" si="17"/>
        <v>1118</v>
      </c>
      <c r="B1122" s="119">
        <v>0.48126844076420999</v>
      </c>
      <c r="C1122" s="97">
        <v>10720.627747910037</v>
      </c>
      <c r="D1122" s="96">
        <v>0.2189917919833354</v>
      </c>
      <c r="E1122" s="98">
        <v>0</v>
      </c>
      <c r="F1122" s="119">
        <v>0</v>
      </c>
      <c r="G1122" s="179">
        <v>0</v>
      </c>
      <c r="H1122" s="97">
        <v>1687772.8745202837</v>
      </c>
      <c r="I1122" s="174">
        <v>91246794074.477707</v>
      </c>
      <c r="J1122" s="186">
        <v>0.48126844076421005</v>
      </c>
      <c r="K1122" s="189">
        <v>2721907256.8238854</v>
      </c>
      <c r="L1122" s="185">
        <v>0</v>
      </c>
      <c r="M1122" s="185">
        <v>0</v>
      </c>
      <c r="N1122" s="174">
        <v>93968701331.30159</v>
      </c>
      <c r="O1122" s="119">
        <v>0.46732796864064713</v>
      </c>
      <c r="P1122" s="119">
        <v>0.3863226410195455</v>
      </c>
      <c r="Q1122" s="97">
        <v>12.886253297346927</v>
      </c>
      <c r="R1122" s="184">
        <v>574655630114.29834</v>
      </c>
      <c r="S1122" s="199">
        <v>597.06206850533283</v>
      </c>
      <c r="T1122" s="191">
        <v>5.0594063760149209E-2</v>
      </c>
      <c r="U1122" s="198">
        <v>2.0000000000000001E-4</v>
      </c>
    </row>
    <row r="1123" spans="1:21" x14ac:dyDescent="0.2">
      <c r="A1123">
        <f t="shared" si="17"/>
        <v>1119</v>
      </c>
      <c r="B1123" s="119">
        <v>0.40238505428273647</v>
      </c>
      <c r="C1123" s="97">
        <v>6238.629890755873</v>
      </c>
      <c r="D1123" s="96">
        <v>0.89508409764650632</v>
      </c>
      <c r="E1123" s="98">
        <v>6.3950479408028005E-2</v>
      </c>
      <c r="F1123" s="119">
        <v>0.63583001590151933</v>
      </c>
      <c r="G1123" s="179">
        <v>1</v>
      </c>
      <c r="H1123" s="97">
        <v>10385366.65195656</v>
      </c>
      <c r="I1123" s="174">
        <v>399256588213.40643</v>
      </c>
      <c r="J1123" s="186">
        <v>0.40238505428273652</v>
      </c>
      <c r="K1123" s="189">
        <v>13960334139.702274</v>
      </c>
      <c r="L1123" s="185">
        <v>0</v>
      </c>
      <c r="M1123" s="185">
        <v>222826594845.25281</v>
      </c>
      <c r="N1123" s="174">
        <v>636043517198.36145</v>
      </c>
      <c r="O1123" s="119">
        <v>0.53285058432801691</v>
      </c>
      <c r="P1123" s="119">
        <v>0.3478092230641413</v>
      </c>
      <c r="Q1123" s="97">
        <v>15.923507811731161</v>
      </c>
      <c r="R1123" s="184">
        <v>3818335143447.2422</v>
      </c>
      <c r="S1123" s="199">
        <v>3961.2010526759195</v>
      </c>
      <c r="T1123" s="191">
        <v>4.6049441449627471E-2</v>
      </c>
      <c r="U1123" s="198">
        <v>2.0000000000000001E-4</v>
      </c>
    </row>
    <row r="1124" spans="1:21" x14ac:dyDescent="0.2">
      <c r="A1124">
        <f t="shared" si="17"/>
        <v>1120</v>
      </c>
      <c r="B1124" s="119">
        <v>0.40947132813311587</v>
      </c>
      <c r="C1124" s="97">
        <v>8179.6526734990639</v>
      </c>
      <c r="D1124" s="96">
        <v>0.64617974092598462</v>
      </c>
      <c r="E1124" s="98">
        <v>5.1969590937211638E-2</v>
      </c>
      <c r="F1124" s="119">
        <v>0.43917871014266235</v>
      </c>
      <c r="G1124" s="179">
        <v>1</v>
      </c>
      <c r="H1124" s="97">
        <v>6059080.979440582</v>
      </c>
      <c r="I1124" s="174">
        <v>239590032768.67322</v>
      </c>
      <c r="J1124" s="186">
        <v>0.40947132813311593</v>
      </c>
      <c r="K1124" s="189">
        <v>9245137507.4942741</v>
      </c>
      <c r="L1124" s="185">
        <v>0</v>
      </c>
      <c r="M1124" s="185">
        <v>302679244072.78827</v>
      </c>
      <c r="N1124" s="174">
        <v>551514414348.95581</v>
      </c>
      <c r="O1124" s="119">
        <v>0.61693517944608589</v>
      </c>
      <c r="P1124" s="119">
        <v>0.27759655858476989</v>
      </c>
      <c r="Q1124" s="97">
        <v>16.123455959230373</v>
      </c>
      <c r="R1124" s="184">
        <v>2691192739743.2852</v>
      </c>
      <c r="S1124" s="199">
        <v>2791.3811614047058</v>
      </c>
      <c r="T1124" s="191">
        <v>4.4960805731603368E-2</v>
      </c>
      <c r="U1124" s="198">
        <v>2.0000000000000001E-4</v>
      </c>
    </row>
    <row r="1125" spans="1:21" x14ac:dyDescent="0.2">
      <c r="A1125">
        <f t="shared" si="17"/>
        <v>1121</v>
      </c>
      <c r="B1125" s="119">
        <v>0.55302142256370779</v>
      </c>
      <c r="C1125" s="97">
        <v>16685.421570029877</v>
      </c>
      <c r="D1125" s="96">
        <v>0.76318155262042575</v>
      </c>
      <c r="E1125" s="98">
        <v>0</v>
      </c>
      <c r="F1125" s="119">
        <v>0</v>
      </c>
      <c r="G1125" s="179">
        <v>0</v>
      </c>
      <c r="H1125" s="97">
        <v>4373142.8455470018</v>
      </c>
      <c r="I1125" s="174">
        <v>183475251324.34286</v>
      </c>
      <c r="J1125" s="186">
        <v>0.46453054313121134</v>
      </c>
      <c r="K1125" s="189">
        <v>10076935752.707258</v>
      </c>
      <c r="L1125" s="185">
        <v>0</v>
      </c>
      <c r="M1125" s="185">
        <v>0</v>
      </c>
      <c r="N1125" s="174">
        <v>193552187077.05011</v>
      </c>
      <c r="O1125" s="119">
        <v>0.44034562169480324</v>
      </c>
      <c r="P1125" s="119">
        <v>0.36783852003509887</v>
      </c>
      <c r="Q1125" s="97">
        <v>12.851352720296092</v>
      </c>
      <c r="R1125" s="184">
        <v>1014460916800.7971</v>
      </c>
      <c r="S1125" s="199">
        <v>1052.3335606491078</v>
      </c>
      <c r="T1125" s="191">
        <v>5.5389571790112266E-2</v>
      </c>
      <c r="U1125" s="198">
        <v>2.0000000000000001E-4</v>
      </c>
    </row>
    <row r="1126" spans="1:21" x14ac:dyDescent="0.2">
      <c r="A1126">
        <f t="shared" si="17"/>
        <v>1122</v>
      </c>
      <c r="B1126" s="119">
        <v>0.53177866895128845</v>
      </c>
      <c r="C1126" s="97">
        <v>5430.9601559473467</v>
      </c>
      <c r="D1126" s="96">
        <v>0.76254609894260239</v>
      </c>
      <c r="E1126" s="98">
        <v>0</v>
      </c>
      <c r="F1126" s="119">
        <v>0.30247446004903106</v>
      </c>
      <c r="G1126" s="179">
        <v>1</v>
      </c>
      <c r="H1126" s="97">
        <v>9381036.8907861877</v>
      </c>
      <c r="I1126" s="174">
        <v>355328966009.05511</v>
      </c>
      <c r="J1126" s="186">
        <v>0.52354037183824387</v>
      </c>
      <c r="K1126" s="189">
        <v>6839446082.4121943</v>
      </c>
      <c r="L1126" s="185">
        <v>0</v>
      </c>
      <c r="M1126" s="185">
        <v>251103562972.38882</v>
      </c>
      <c r="N1126" s="174">
        <v>613271975063.8562</v>
      </c>
      <c r="O1126" s="119">
        <v>0.63089775026309292</v>
      </c>
      <c r="P1126" s="119">
        <v>0.40539039956827655</v>
      </c>
      <c r="Q1126" s="97">
        <v>15.665969947097956</v>
      </c>
      <c r="R1126" s="184">
        <v>4271787168548.9355</v>
      </c>
      <c r="S1126" s="199">
        <v>4432.1976836804261</v>
      </c>
      <c r="T1126" s="191">
        <v>4.6295887170132381E-2</v>
      </c>
      <c r="U1126" s="198">
        <v>2.0000000000000001E-4</v>
      </c>
    </row>
    <row r="1127" spans="1:21" x14ac:dyDescent="0.2">
      <c r="A1127">
        <f t="shared" si="17"/>
        <v>1123</v>
      </c>
      <c r="B1127" s="119">
        <v>0.41574802433975344</v>
      </c>
      <c r="C1127" s="97">
        <v>4000</v>
      </c>
      <c r="D1127" s="96">
        <v>1.080959782342207</v>
      </c>
      <c r="E1127" s="98">
        <v>0</v>
      </c>
      <c r="F1127" s="119">
        <v>0</v>
      </c>
      <c r="G1127" s="179">
        <v>0</v>
      </c>
      <c r="H1127" s="97">
        <v>27564554.236419003</v>
      </c>
      <c r="I1127" s="174">
        <v>716406024159.4303</v>
      </c>
      <c r="J1127" s="186">
        <v>0.38382990963668739</v>
      </c>
      <c r="K1127" s="189">
        <v>19176785532.703396</v>
      </c>
      <c r="L1127" s="185">
        <v>0</v>
      </c>
      <c r="M1127" s="185">
        <v>0</v>
      </c>
      <c r="N1127" s="174">
        <v>735582809692.13367</v>
      </c>
      <c r="O1127" s="119">
        <v>0.37382338996119313</v>
      </c>
      <c r="P1127" s="119">
        <v>0.25778529643218279</v>
      </c>
      <c r="Q1127" s="97">
        <v>12.846904748861007</v>
      </c>
      <c r="R1127" s="184">
        <v>2709658413329.8467</v>
      </c>
      <c r="S1127" s="199">
        <v>2815.3643675891649</v>
      </c>
      <c r="T1127" s="191">
        <v>5.46680403020115E-2</v>
      </c>
      <c r="U1127" s="198">
        <v>2.0000000000000001E-4</v>
      </c>
    </row>
    <row r="1128" spans="1:21" x14ac:dyDescent="0.2">
      <c r="A1128">
        <f t="shared" si="17"/>
        <v>1124</v>
      </c>
      <c r="B1128" s="119">
        <v>0.46754894927048996</v>
      </c>
      <c r="C1128" s="97">
        <v>6814.0470946051637</v>
      </c>
      <c r="D1128" s="96">
        <v>1.1051812263468219</v>
      </c>
      <c r="E1128" s="98">
        <v>0</v>
      </c>
      <c r="F1128" s="119">
        <v>0.50228832468093487</v>
      </c>
      <c r="G1128" s="179">
        <v>1</v>
      </c>
      <c r="H1128" s="97">
        <v>54402848.225513525</v>
      </c>
      <c r="I1128" s="174">
        <v>1058910898312.2549</v>
      </c>
      <c r="J1128" s="186">
        <v>0.21309110605437886</v>
      </c>
      <c r="K1128" s="189">
        <v>22783763250.873398</v>
      </c>
      <c r="L1128" s="185">
        <v>0</v>
      </c>
      <c r="M1128" s="185">
        <v>665513982239.24854</v>
      </c>
      <c r="N1128" s="174">
        <v>1747208643802.3767</v>
      </c>
      <c r="O1128" s="119">
        <v>0.43386671821635936</v>
      </c>
      <c r="P1128" s="119">
        <v>0.2143647330951052</v>
      </c>
      <c r="Q1128" s="97">
        <v>17.11966489333852</v>
      </c>
      <c r="R1128" s="184">
        <v>6618888958514.125</v>
      </c>
      <c r="S1128" s="199">
        <v>6869.0898744976257</v>
      </c>
      <c r="T1128" s="191">
        <v>4.3154334975657571E-2</v>
      </c>
      <c r="U1128" s="198">
        <v>2.0000000000000001E-4</v>
      </c>
    </row>
    <row r="1129" spans="1:21" x14ac:dyDescent="0.2">
      <c r="A1129">
        <f t="shared" si="17"/>
        <v>1125</v>
      </c>
      <c r="B1129" s="119">
        <v>0.52127145411379827</v>
      </c>
      <c r="C1129" s="97">
        <v>7682.6492718030804</v>
      </c>
      <c r="D1129" s="96">
        <v>1.2771427033404681</v>
      </c>
      <c r="E1129" s="98">
        <v>0.7</v>
      </c>
      <c r="F1129" s="119">
        <v>0.56558268290707103</v>
      </c>
      <c r="G1129" s="179">
        <v>1</v>
      </c>
      <c r="H1129" s="97">
        <v>18242402.264743596</v>
      </c>
      <c r="I1129" s="174">
        <v>619117691644.24048</v>
      </c>
      <c r="J1129" s="186">
        <v>0.4206723097197157</v>
      </c>
      <c r="K1129" s="189">
        <v>10238966033.440439</v>
      </c>
      <c r="L1129" s="185">
        <v>0</v>
      </c>
      <c r="M1129" s="185">
        <v>280795389757.91644</v>
      </c>
      <c r="N1129" s="174">
        <v>910152047435.59741</v>
      </c>
      <c r="O1129" s="119">
        <v>0.53296807111009559</v>
      </c>
      <c r="P1129" s="119">
        <v>0.4201507012304791</v>
      </c>
      <c r="Q1129" s="97">
        <v>15.869446902261675</v>
      </c>
      <c r="R1129" s="184">
        <v>6505732775800.8359</v>
      </c>
      <c r="S1129" s="199">
        <v>6751.3836241694326</v>
      </c>
      <c r="T1129" s="191">
        <v>4.7020362200446406E-2</v>
      </c>
      <c r="U1129" s="198">
        <v>2.0000000000000001E-4</v>
      </c>
    </row>
    <row r="1130" spans="1:21" x14ac:dyDescent="0.2">
      <c r="A1130">
        <f t="shared" si="17"/>
        <v>1126</v>
      </c>
      <c r="B1130" s="119">
        <v>0.32947011966538897</v>
      </c>
      <c r="C1130" s="97">
        <v>4203.4458893128549</v>
      </c>
      <c r="D1130" s="96">
        <v>0.62823085068468809</v>
      </c>
      <c r="E1130" s="98">
        <v>0</v>
      </c>
      <c r="F1130" s="119">
        <v>0.39909711620840943</v>
      </c>
      <c r="G1130" s="179">
        <v>1</v>
      </c>
      <c r="H1130" s="97">
        <v>8252009.1445679264</v>
      </c>
      <c r="I1130" s="174">
        <v>238981995403.36572</v>
      </c>
      <c r="J1130" s="186">
        <v>0.30603531974155651</v>
      </c>
      <c r="K1130" s="189">
        <v>9171435642.4917374</v>
      </c>
      <c r="L1130" s="185">
        <v>0</v>
      </c>
      <c r="M1130" s="185">
        <v>188607076264.95807</v>
      </c>
      <c r="N1130" s="174">
        <v>436760507310.81555</v>
      </c>
      <c r="O1130" s="119">
        <v>0.51291861017160967</v>
      </c>
      <c r="P1130" s="119">
        <v>0.33608164395828349</v>
      </c>
      <c r="Q1130" s="97">
        <v>17.061306705730395</v>
      </c>
      <c r="R1130" s="184">
        <v>2724141123245.0366</v>
      </c>
      <c r="S1130" s="199">
        <v>2829.5605039430516</v>
      </c>
      <c r="T1130" s="191">
        <v>4.2769446394731507E-2</v>
      </c>
      <c r="U1130" s="198">
        <v>2.0000000000000001E-4</v>
      </c>
    </row>
    <row r="1131" spans="1:21" x14ac:dyDescent="0.2">
      <c r="A1131">
        <f t="shared" si="17"/>
        <v>1127</v>
      </c>
      <c r="B1131" s="119">
        <v>0.50727798583000761</v>
      </c>
      <c r="C1131" s="97">
        <v>9369.2119210510937</v>
      </c>
      <c r="D1131" s="96">
        <v>1.2209390877298056</v>
      </c>
      <c r="E1131" s="98">
        <v>3.6357036274054955E-2</v>
      </c>
      <c r="F1131" s="119">
        <v>0</v>
      </c>
      <c r="G1131" s="179">
        <v>0</v>
      </c>
      <c r="H1131" s="97">
        <v>10260166.48628461</v>
      </c>
      <c r="I1131" s="174">
        <v>414868184326.98151</v>
      </c>
      <c r="J1131" s="186">
        <v>0.48552862457405788</v>
      </c>
      <c r="K1131" s="189">
        <v>8637117669.1634064</v>
      </c>
      <c r="L1131" s="185">
        <v>7969696808.3850803</v>
      </c>
      <c r="M1131" s="185">
        <v>0</v>
      </c>
      <c r="N1131" s="174">
        <v>431474998804.52997</v>
      </c>
      <c r="O1131" s="119">
        <v>0.48161802407621307</v>
      </c>
      <c r="P1131" s="119">
        <v>0.37455614491931288</v>
      </c>
      <c r="Q1131" s="97">
        <v>13.076143619553056</v>
      </c>
      <c r="R1131" s="184">
        <v>2314015694248.064</v>
      </c>
      <c r="S1131" s="199">
        <v>2403.2197278338776</v>
      </c>
      <c r="T1131" s="191">
        <v>5.6057347685428402E-2</v>
      </c>
      <c r="U1131" s="198">
        <v>2.0000000000000001E-4</v>
      </c>
    </row>
    <row r="1132" spans="1:21" x14ac:dyDescent="0.2">
      <c r="A1132">
        <f t="shared" si="17"/>
        <v>1128</v>
      </c>
      <c r="B1132" s="119">
        <v>0.48585089392798669</v>
      </c>
      <c r="C1132" s="97">
        <v>17000</v>
      </c>
      <c r="D1132" s="96">
        <v>0.2</v>
      </c>
      <c r="E1132" s="98">
        <v>0.4754291226758689</v>
      </c>
      <c r="F1132" s="119">
        <v>0</v>
      </c>
      <c r="G1132" s="179">
        <v>0</v>
      </c>
      <c r="H1132" s="97">
        <v>1883608.4139361109</v>
      </c>
      <c r="I1132" s="174">
        <v>100836947369.43829</v>
      </c>
      <c r="J1132" s="186">
        <v>0.48585089392798664</v>
      </c>
      <c r="K1132" s="189">
        <v>14738153204.222897</v>
      </c>
      <c r="L1132" s="185">
        <v>37234117976.292732</v>
      </c>
      <c r="M1132" s="185">
        <v>0</v>
      </c>
      <c r="N1132" s="174">
        <v>152809218549.95392</v>
      </c>
      <c r="O1132" s="119">
        <v>0.51553836966774336</v>
      </c>
      <c r="P1132" s="119">
        <v>0.41251254474925675</v>
      </c>
      <c r="Q1132" s="97">
        <v>14.36311452062415</v>
      </c>
      <c r="R1132" s="184">
        <v>1033366276302.5511</v>
      </c>
      <c r="S1132" s="199">
        <v>1072.9971383074578</v>
      </c>
      <c r="T1132" s="191">
        <v>4.8530250245041102E-2</v>
      </c>
      <c r="U1132" s="198">
        <v>2.0000000000000001E-4</v>
      </c>
    </row>
    <row r="1133" spans="1:21" x14ac:dyDescent="0.2">
      <c r="A1133">
        <f t="shared" si="17"/>
        <v>1129</v>
      </c>
      <c r="B1133" s="119">
        <v>0.59009182411569916</v>
      </c>
      <c r="C1133" s="97">
        <v>12257.558943151822</v>
      </c>
      <c r="D1133" s="96">
        <v>0.74665380768550305</v>
      </c>
      <c r="E1133" s="98">
        <v>0.7</v>
      </c>
      <c r="F1133" s="119">
        <v>0</v>
      </c>
      <c r="G1133" s="179">
        <v>0</v>
      </c>
      <c r="H1133" s="97">
        <v>4316162.9566167109</v>
      </c>
      <c r="I1133" s="174">
        <v>170541800035.88287</v>
      </c>
      <c r="J1133" s="186">
        <v>0.39255146142223374</v>
      </c>
      <c r="K1133" s="189">
        <v>21581098834.620544</v>
      </c>
      <c r="L1133" s="185">
        <v>45237508769.124725</v>
      </c>
      <c r="M1133" s="185">
        <v>0</v>
      </c>
      <c r="N1133" s="174">
        <v>237360407639.62814</v>
      </c>
      <c r="O1133" s="119">
        <v>0.43451408294491389</v>
      </c>
      <c r="P1133" s="119">
        <v>0.32828404583646531</v>
      </c>
      <c r="Q1133" s="97">
        <v>14.37721695603455</v>
      </c>
      <c r="R1133" s="184">
        <v>1239199555208.8918</v>
      </c>
      <c r="S1133" s="199">
        <v>1285.7153191067905</v>
      </c>
      <c r="T1133" s="191">
        <v>5.0518379150535066E-2</v>
      </c>
      <c r="U1133" s="198">
        <v>2.0000000000000001E-4</v>
      </c>
    </row>
    <row r="1134" spans="1:21" x14ac:dyDescent="0.2">
      <c r="A1134">
        <f t="shared" si="17"/>
        <v>1130</v>
      </c>
      <c r="B1134" s="119">
        <v>0.47388177718036117</v>
      </c>
      <c r="C1134" s="97">
        <v>11251.998866183594</v>
      </c>
      <c r="D1134" s="96">
        <v>0.99775978365426998</v>
      </c>
      <c r="E1134" s="98">
        <v>0.7</v>
      </c>
      <c r="F1134" s="119">
        <v>0.434584674464359</v>
      </c>
      <c r="G1134" s="179">
        <v>1</v>
      </c>
      <c r="H1134" s="97">
        <v>6930335.1360038873</v>
      </c>
      <c r="I1134" s="174">
        <v>259699864690.86191</v>
      </c>
      <c r="J1134" s="186">
        <v>0.4567324179394131</v>
      </c>
      <c r="K1134" s="189">
        <v>1242469418.2687118</v>
      </c>
      <c r="L1134" s="185">
        <v>673158856.83133328</v>
      </c>
      <c r="M1134" s="185">
        <v>183611801723.79166</v>
      </c>
      <c r="N1134" s="174">
        <v>445227294689.7536</v>
      </c>
      <c r="O1134" s="119">
        <v>0.59754044456928213</v>
      </c>
      <c r="P1134" s="119">
        <v>0.40336676506114572</v>
      </c>
      <c r="Q1134" s="97">
        <v>16.076986119337668</v>
      </c>
      <c r="R1134" s="184">
        <v>3114833230151.5518</v>
      </c>
      <c r="S1134" s="199">
        <v>3234.2315949109052</v>
      </c>
      <c r="T1134" s="191">
        <v>4.6072964926305839E-2</v>
      </c>
      <c r="U1134" s="198">
        <v>2.0000000000000001E-4</v>
      </c>
    </row>
    <row r="1135" spans="1:21" x14ac:dyDescent="0.2">
      <c r="A1135">
        <f t="shared" si="17"/>
        <v>1131</v>
      </c>
      <c r="B1135" s="119">
        <v>0.42669731915292974</v>
      </c>
      <c r="C1135" s="97">
        <v>10591.431751873544</v>
      </c>
      <c r="D1135" s="96">
        <v>1.1866204447209594</v>
      </c>
      <c r="E1135" s="98">
        <v>0.29290056182098534</v>
      </c>
      <c r="F1135" s="119">
        <v>0.30942578192116632</v>
      </c>
      <c r="G1135" s="179">
        <v>1</v>
      </c>
      <c r="H1135" s="97">
        <v>19234737.121891141</v>
      </c>
      <c r="I1135" s="174">
        <v>418932626320.92609</v>
      </c>
      <c r="J1135" s="186">
        <v>0.20906493210194455</v>
      </c>
      <c r="K1135" s="189">
        <v>14311180179.113945</v>
      </c>
      <c r="L1135" s="185">
        <v>0</v>
      </c>
      <c r="M1135" s="185">
        <v>260734732682.86273</v>
      </c>
      <c r="N1135" s="174">
        <v>693978539182.90271</v>
      </c>
      <c r="O1135" s="119">
        <v>0.42677387051778237</v>
      </c>
      <c r="P1135" s="119">
        <v>0.22473004084443321</v>
      </c>
      <c r="Q1135" s="97">
        <v>17.273716099375775</v>
      </c>
      <c r="R1135" s="184">
        <v>2746682650413.7793</v>
      </c>
      <c r="S1135" s="199">
        <v>2852.325380349821</v>
      </c>
      <c r="T1135" s="191">
        <v>4.2744291550469056E-2</v>
      </c>
      <c r="U1135" s="198">
        <v>2.0000000000000001E-4</v>
      </c>
    </row>
    <row r="1136" spans="1:21" x14ac:dyDescent="0.2">
      <c r="A1136">
        <f t="shared" si="17"/>
        <v>1132</v>
      </c>
      <c r="B1136" s="119">
        <v>0.49918956590649088</v>
      </c>
      <c r="C1136" s="97">
        <v>13378.848433154471</v>
      </c>
      <c r="D1136" s="96">
        <v>0.29300405355323689</v>
      </c>
      <c r="E1136" s="98">
        <v>0.57724486799160313</v>
      </c>
      <c r="F1136" s="119">
        <v>0</v>
      </c>
      <c r="G1136" s="179">
        <v>0</v>
      </c>
      <c r="H1136" s="97">
        <v>2358001.3308186568</v>
      </c>
      <c r="I1136" s="174">
        <v>126594352495.51027</v>
      </c>
      <c r="J1136" s="186">
        <v>0.49063964841795249</v>
      </c>
      <c r="K1136" s="189">
        <v>17570215045.950165</v>
      </c>
      <c r="L1136" s="185">
        <v>25114989957.812286</v>
      </c>
      <c r="M1136" s="185">
        <v>0</v>
      </c>
      <c r="N1136" s="174">
        <v>169279557499.27274</v>
      </c>
      <c r="O1136" s="119">
        <v>0.48561209504992064</v>
      </c>
      <c r="P1136" s="119">
        <v>0.38930830588392751</v>
      </c>
      <c r="Q1136" s="97">
        <v>13.940766603588596</v>
      </c>
      <c r="R1136" s="184">
        <v>1051234662533.3317</v>
      </c>
      <c r="S1136" s="199">
        <v>1090.8655251049904</v>
      </c>
      <c r="T1136" s="191">
        <v>5.0257968021005739E-2</v>
      </c>
      <c r="U1136" s="198">
        <v>2.0000000000000001E-4</v>
      </c>
    </row>
    <row r="1137" spans="1:21" x14ac:dyDescent="0.2">
      <c r="A1137">
        <f t="shared" si="17"/>
        <v>1133</v>
      </c>
      <c r="B1137" s="119">
        <v>0.33485145068499816</v>
      </c>
      <c r="C1137" s="97">
        <v>16650.43071388</v>
      </c>
      <c r="D1137" s="96">
        <v>0.97605299501919784</v>
      </c>
      <c r="E1137" s="98">
        <v>0.29708147532191981</v>
      </c>
      <c r="F1137" s="119">
        <v>0.58826347103958121</v>
      </c>
      <c r="G1137" s="179">
        <v>1</v>
      </c>
      <c r="H1137" s="97">
        <v>6635666.6255146023</v>
      </c>
      <c r="I1137" s="174">
        <v>220172695201.82166</v>
      </c>
      <c r="J1137" s="186">
        <v>0.33485145068499822</v>
      </c>
      <c r="K1137" s="189">
        <v>2353258317.1823206</v>
      </c>
      <c r="L1137" s="185">
        <v>0</v>
      </c>
      <c r="M1137" s="185">
        <v>290014338574.59058</v>
      </c>
      <c r="N1137" s="174">
        <v>512540292093.59454</v>
      </c>
      <c r="O1137" s="119">
        <v>0.59651235613179476</v>
      </c>
      <c r="P1137" s="119">
        <v>0.44487597835692083</v>
      </c>
      <c r="Q1137" s="97">
        <v>17.54064686166917</v>
      </c>
      <c r="R1137" s="184">
        <v>4233675435587.2607</v>
      </c>
      <c r="S1137" s="199">
        <v>4400.3468233727735</v>
      </c>
      <c r="T1137" s="191">
        <v>4.3338525551254517E-2</v>
      </c>
      <c r="U1137" s="198">
        <v>2.0000000000000001E-4</v>
      </c>
    </row>
    <row r="1138" spans="1:21" x14ac:dyDescent="0.2">
      <c r="A1138">
        <f t="shared" si="17"/>
        <v>1134</v>
      </c>
      <c r="B1138" s="119">
        <v>0.42496769485206187</v>
      </c>
      <c r="C1138" s="97">
        <v>10632.043330616249</v>
      </c>
      <c r="D1138" s="96">
        <v>0.50668217316095721</v>
      </c>
      <c r="E1138" s="98">
        <v>0.33694217274778082</v>
      </c>
      <c r="F1138" s="119">
        <v>0</v>
      </c>
      <c r="G1138" s="179">
        <v>0</v>
      </c>
      <c r="H1138" s="97">
        <v>6181219.8594873343</v>
      </c>
      <c r="I1138" s="174">
        <v>235512797953.18015</v>
      </c>
      <c r="J1138" s="186">
        <v>0.38062414206070394</v>
      </c>
      <c r="K1138" s="189">
        <v>19385841926.892658</v>
      </c>
      <c r="L1138" s="185">
        <v>57155724271.294579</v>
      </c>
      <c r="M1138" s="185">
        <v>0</v>
      </c>
      <c r="N1138" s="174">
        <v>312054364151.36737</v>
      </c>
      <c r="O1138" s="119">
        <v>0.43379119676922362</v>
      </c>
      <c r="P1138" s="119">
        <v>0.27768098314553674</v>
      </c>
      <c r="Q1138" s="97">
        <v>14.192344759421168</v>
      </c>
      <c r="R1138" s="184">
        <v>1376293332470.5901</v>
      </c>
      <c r="S1138" s="199">
        <v>1427.9803860082745</v>
      </c>
      <c r="T1138" s="191">
        <v>4.9836147554856228E-2</v>
      </c>
      <c r="U1138" s="198">
        <v>2.0000000000000001E-4</v>
      </c>
    </row>
    <row r="1139" spans="1:21" x14ac:dyDescent="0.2">
      <c r="A1139">
        <f t="shared" si="17"/>
        <v>1135</v>
      </c>
      <c r="B1139" s="119">
        <v>0.44258798418967871</v>
      </c>
      <c r="C1139" s="97">
        <v>4000</v>
      </c>
      <c r="D1139" s="96">
        <v>0.87770216919107824</v>
      </c>
      <c r="E1139" s="98">
        <v>0</v>
      </c>
      <c r="F1139" s="119">
        <v>0</v>
      </c>
      <c r="G1139" s="179">
        <v>0</v>
      </c>
      <c r="H1139" s="97">
        <v>12623089.402022589</v>
      </c>
      <c r="I1139" s="174">
        <v>438805020161.71246</v>
      </c>
      <c r="J1139" s="186">
        <v>0.44258798418967871</v>
      </c>
      <c r="K1139" s="189">
        <v>6278693188.8912678</v>
      </c>
      <c r="L1139" s="185">
        <v>0</v>
      </c>
      <c r="M1139" s="185">
        <v>0</v>
      </c>
      <c r="N1139" s="174">
        <v>445083713350.60376</v>
      </c>
      <c r="O1139" s="119">
        <v>0.43634449767587796</v>
      </c>
      <c r="P1139" s="119">
        <v>0.30884767649482581</v>
      </c>
      <c r="Q1139" s="97">
        <v>12.94435947213252</v>
      </c>
      <c r="R1139" s="184">
        <v>2013248803306.2061</v>
      </c>
      <c r="S1139" s="199">
        <v>2087.4887754560859</v>
      </c>
      <c r="T1139" s="191">
        <v>5.453479227082194E-2</v>
      </c>
      <c r="U1139" s="198">
        <v>2.0000000000000001E-4</v>
      </c>
    </row>
    <row r="1140" spans="1:21" x14ac:dyDescent="0.2">
      <c r="A1140">
        <f t="shared" si="17"/>
        <v>1136</v>
      </c>
      <c r="B1140" s="119">
        <v>0.4944459132476246</v>
      </c>
      <c r="C1140" s="97">
        <v>12563.157530624238</v>
      </c>
      <c r="D1140" s="96">
        <v>0.76020038405618284</v>
      </c>
      <c r="E1140" s="98">
        <v>0.7</v>
      </c>
      <c r="F1140" s="119">
        <v>0</v>
      </c>
      <c r="G1140" s="179">
        <v>0</v>
      </c>
      <c r="H1140" s="97">
        <v>11367436.062882401</v>
      </c>
      <c r="I1140" s="174">
        <v>408902694052.92999</v>
      </c>
      <c r="J1140" s="186">
        <v>0.44635353274386602</v>
      </c>
      <c r="K1140" s="189">
        <v>74884789698.164062</v>
      </c>
      <c r="L1140" s="185">
        <v>140737591956.81903</v>
      </c>
      <c r="M1140" s="185">
        <v>0</v>
      </c>
      <c r="N1140" s="174">
        <v>624525075707.91309</v>
      </c>
      <c r="O1140" s="119">
        <v>0.47252744058348073</v>
      </c>
      <c r="P1140" s="119">
        <v>0.36387613343340702</v>
      </c>
      <c r="Q1140" s="97">
        <v>14.203221144544928</v>
      </c>
      <c r="R1140" s="184">
        <v>3506789198829.9888</v>
      </c>
      <c r="S1140" s="199">
        <v>3635.6106763351922</v>
      </c>
      <c r="T1140" s="191">
        <v>5.0677333508123652E-2</v>
      </c>
      <c r="U1140" s="198">
        <v>2.0000000000000001E-4</v>
      </c>
    </row>
    <row r="1141" spans="1:21" x14ac:dyDescent="0.2">
      <c r="A1141">
        <f t="shared" si="17"/>
        <v>1137</v>
      </c>
      <c r="B1141" s="119">
        <v>0.67368170056799881</v>
      </c>
      <c r="C1141" s="97">
        <v>6527.1913140301785</v>
      </c>
      <c r="D1141" s="96">
        <v>0.69425458179339705</v>
      </c>
      <c r="E1141" s="98">
        <v>0</v>
      </c>
      <c r="F1141" s="119">
        <v>0</v>
      </c>
      <c r="G1141" s="179">
        <v>0</v>
      </c>
      <c r="H1141" s="97">
        <v>5675222.0186765939</v>
      </c>
      <c r="I1141" s="174">
        <v>246644180247.12875</v>
      </c>
      <c r="J1141" s="186">
        <v>0.44121261181007543</v>
      </c>
      <c r="K1141" s="189">
        <v>8378480712.3837013</v>
      </c>
      <c r="L1141" s="185">
        <v>0</v>
      </c>
      <c r="M1141" s="185">
        <v>0</v>
      </c>
      <c r="N1141" s="174">
        <v>255022660959.51245</v>
      </c>
      <c r="O1141" s="119">
        <v>0.42671707112281848</v>
      </c>
      <c r="P1141" s="119">
        <v>0.31354657202692937</v>
      </c>
      <c r="Q1141" s="97">
        <v>12.900633736979373</v>
      </c>
      <c r="R1141" s="184">
        <v>1189972600175.1357</v>
      </c>
      <c r="S1141" s="199">
        <v>1235.0344980624534</v>
      </c>
      <c r="T1141" s="191">
        <v>5.3713864445143172E-2</v>
      </c>
      <c r="U1141" s="198">
        <v>2.0000000000000001E-4</v>
      </c>
    </row>
    <row r="1142" spans="1:21" x14ac:dyDescent="0.2">
      <c r="A1142">
        <f t="shared" si="17"/>
        <v>1138</v>
      </c>
      <c r="B1142" s="119">
        <v>0.5404230655843556</v>
      </c>
      <c r="C1142" s="97">
        <v>4974.9718085448076</v>
      </c>
      <c r="D1142" s="96">
        <v>1.3670200015613458</v>
      </c>
      <c r="E1142" s="98">
        <v>0.49399934741355289</v>
      </c>
      <c r="F1142" s="119">
        <v>0.58281593048103997</v>
      </c>
      <c r="G1142" s="179">
        <v>1</v>
      </c>
      <c r="H1142" s="97">
        <v>25265561.720563043</v>
      </c>
      <c r="I1142" s="174">
        <v>591223817190.44543</v>
      </c>
      <c r="J1142" s="186">
        <v>0.32807641196557791</v>
      </c>
      <c r="K1142" s="189">
        <v>10073024505.218719</v>
      </c>
      <c r="L1142" s="185">
        <v>0</v>
      </c>
      <c r="M1142" s="185">
        <v>587769979980.17822</v>
      </c>
      <c r="N1142" s="174">
        <v>1189066821675.8423</v>
      </c>
      <c r="O1142" s="119">
        <v>0.55857464062490081</v>
      </c>
      <c r="P1142" s="119">
        <v>0.32460419037854527</v>
      </c>
      <c r="Q1142" s="97">
        <v>16.988277943035325</v>
      </c>
      <c r="R1142" s="184">
        <v>7031655367499.3086</v>
      </c>
      <c r="S1142" s="199">
        <v>7302.9485728681311</v>
      </c>
      <c r="T1142" s="191">
        <v>4.3661039847286927E-2</v>
      </c>
      <c r="U1142" s="198">
        <v>2.0000000000000001E-4</v>
      </c>
    </row>
    <row r="1143" spans="1:21" x14ac:dyDescent="0.2">
      <c r="A1143">
        <f t="shared" si="17"/>
        <v>1139</v>
      </c>
      <c r="B1143" s="119">
        <v>0.44717411612932328</v>
      </c>
      <c r="C1143" s="97">
        <v>5072.2417549952443</v>
      </c>
      <c r="D1143" s="96">
        <v>0.82845917034941985</v>
      </c>
      <c r="E1143" s="98">
        <v>0.59896359453060821</v>
      </c>
      <c r="F1143" s="119">
        <v>0</v>
      </c>
      <c r="G1143" s="179">
        <v>0</v>
      </c>
      <c r="H1143" s="97">
        <v>8962675.2451037206</v>
      </c>
      <c r="I1143" s="174">
        <v>354023559127.00037</v>
      </c>
      <c r="J1143" s="186">
        <v>0.44717411612932323</v>
      </c>
      <c r="K1143" s="189">
        <v>17329524578.095158</v>
      </c>
      <c r="L1143" s="185">
        <v>38619177238.825172</v>
      </c>
      <c r="M1143" s="185">
        <v>0</v>
      </c>
      <c r="N1143" s="174">
        <v>409972260943.92072</v>
      </c>
      <c r="O1143" s="119">
        <v>0.46150808714962005</v>
      </c>
      <c r="P1143" s="119">
        <v>0.32192077028211946</v>
      </c>
      <c r="Q1143" s="97">
        <v>13.501126412963774</v>
      </c>
      <c r="R1143" s="184">
        <v>2002751407064.6782</v>
      </c>
      <c r="S1143" s="199">
        <v>2078.4072329239339</v>
      </c>
      <c r="T1143" s="191">
        <v>5.2310827612299236E-2</v>
      </c>
      <c r="U1143" s="198">
        <v>2.0000000000000001E-4</v>
      </c>
    </row>
    <row r="1144" spans="1:21" x14ac:dyDescent="0.2">
      <c r="A1144">
        <f t="shared" si="17"/>
        <v>1140</v>
      </c>
      <c r="B1144" s="119">
        <v>0.47664067308728963</v>
      </c>
      <c r="C1144" s="97">
        <v>16835.553568300798</v>
      </c>
      <c r="D1144" s="96">
        <v>0.52986463626923541</v>
      </c>
      <c r="E1144" s="98">
        <v>0</v>
      </c>
      <c r="F1144" s="119">
        <v>0.40736169903785185</v>
      </c>
      <c r="G1144" s="179">
        <v>1</v>
      </c>
      <c r="H1144" s="97">
        <v>3225209.6137935887</v>
      </c>
      <c r="I1144" s="174">
        <v>173255371652.88266</v>
      </c>
      <c r="J1144" s="186">
        <v>0.47664067308728963</v>
      </c>
      <c r="K1144" s="189">
        <v>3443537289.0263343</v>
      </c>
      <c r="L1144" s="185">
        <v>0</v>
      </c>
      <c r="M1144" s="185">
        <v>130063506474.02432</v>
      </c>
      <c r="N1144" s="174">
        <v>306762415415.93329</v>
      </c>
      <c r="O1144" s="119">
        <v>0.60839057446717548</v>
      </c>
      <c r="P1144" s="119">
        <v>0.4168326005819471</v>
      </c>
      <c r="Q1144" s="97">
        <v>15.740650180306847</v>
      </c>
      <c r="R1144" s="184">
        <v>2192464131541.2263</v>
      </c>
      <c r="S1144" s="199">
        <v>2275.2855778294834</v>
      </c>
      <c r="T1144" s="191">
        <v>4.6058755657575293E-2</v>
      </c>
      <c r="U1144" s="198">
        <v>2.0000000000000001E-4</v>
      </c>
    </row>
    <row r="1145" spans="1:21" x14ac:dyDescent="0.2">
      <c r="A1145">
        <f t="shared" si="17"/>
        <v>1141</v>
      </c>
      <c r="B1145" s="119">
        <v>0.58059845856472636</v>
      </c>
      <c r="C1145" s="97">
        <v>5926.2141689506743</v>
      </c>
      <c r="D1145" s="96">
        <v>0.24166139736465919</v>
      </c>
      <c r="E1145" s="98">
        <v>0</v>
      </c>
      <c r="F1145" s="119">
        <v>0</v>
      </c>
      <c r="G1145" s="179">
        <v>0</v>
      </c>
      <c r="H1145" s="97">
        <v>2454126.7053710353</v>
      </c>
      <c r="I1145" s="174">
        <v>103320792126.33359</v>
      </c>
      <c r="J1145" s="186">
        <v>0.38162300581793862</v>
      </c>
      <c r="K1145" s="189">
        <v>3294228796.4657278</v>
      </c>
      <c r="L1145" s="185">
        <v>0</v>
      </c>
      <c r="M1145" s="185">
        <v>0</v>
      </c>
      <c r="N1145" s="174">
        <v>106615020922.79932</v>
      </c>
      <c r="O1145" s="119">
        <v>0.36983148259468124</v>
      </c>
      <c r="P1145" s="119">
        <v>0.2595626598637365</v>
      </c>
      <c r="Q1145" s="97">
        <v>12.898213811693051</v>
      </c>
      <c r="R1145" s="184">
        <v>451397373648.72156</v>
      </c>
      <c r="S1145" s="199">
        <v>468.14426912714168</v>
      </c>
      <c r="T1145" s="191">
        <v>4.8658776337023535E-2</v>
      </c>
      <c r="U1145" s="198">
        <v>2.0000000000000001E-4</v>
      </c>
    </row>
    <row r="1146" spans="1:21" x14ac:dyDescent="0.2">
      <c r="A1146">
        <f t="shared" si="17"/>
        <v>1142</v>
      </c>
      <c r="B1146" s="119">
        <v>0.52800581159196669</v>
      </c>
      <c r="C1146" s="97">
        <v>4000</v>
      </c>
      <c r="D1146" s="96">
        <v>0.50386228376541875</v>
      </c>
      <c r="E1146" s="98">
        <v>0.18033726881356002</v>
      </c>
      <c r="F1146" s="119">
        <v>0.59346817202295177</v>
      </c>
      <c r="G1146" s="179">
        <v>1</v>
      </c>
      <c r="H1146" s="97">
        <v>7616307.9211612502</v>
      </c>
      <c r="I1146" s="174">
        <v>280511204368.89105</v>
      </c>
      <c r="J1146" s="186">
        <v>0.42952563115612308</v>
      </c>
      <c r="K1146" s="189">
        <v>10479003345.967323</v>
      </c>
      <c r="L1146" s="185">
        <v>0</v>
      </c>
      <c r="M1146" s="185">
        <v>236421682785.02301</v>
      </c>
      <c r="N1146" s="174">
        <v>527411890499.88141</v>
      </c>
      <c r="O1146" s="119">
        <v>0.58706317378902595</v>
      </c>
      <c r="P1146" s="119">
        <v>0.3494321832418284</v>
      </c>
      <c r="Q1146" s="97">
        <v>16.165289001079074</v>
      </c>
      <c r="R1146" s="184">
        <v>3297486561573.1436</v>
      </c>
      <c r="S1146" s="199">
        <v>3422.1596791765755</v>
      </c>
      <c r="T1146" s="191">
        <v>4.4420437077628439E-2</v>
      </c>
      <c r="U1146" s="198">
        <v>2.0000000000000001E-4</v>
      </c>
    </row>
    <row r="1147" spans="1:21" x14ac:dyDescent="0.2">
      <c r="A1147">
        <f t="shared" si="17"/>
        <v>1143</v>
      </c>
      <c r="B1147" s="119">
        <v>0.43062824000146699</v>
      </c>
      <c r="C1147" s="97">
        <v>10031.952500115534</v>
      </c>
      <c r="D1147" s="96">
        <v>0.60785256007100008</v>
      </c>
      <c r="E1147" s="98">
        <v>0.47116329479584312</v>
      </c>
      <c r="F1147" s="119">
        <v>0</v>
      </c>
      <c r="G1147" s="179">
        <v>0</v>
      </c>
      <c r="H1147" s="97">
        <v>4136172.1037743031</v>
      </c>
      <c r="I1147" s="174">
        <v>212272536282.41846</v>
      </c>
      <c r="J1147" s="186">
        <v>0.43062824000146693</v>
      </c>
      <c r="K1147" s="189">
        <v>14392479654.860748</v>
      </c>
      <c r="L1147" s="185">
        <v>29241172636.492702</v>
      </c>
      <c r="M1147" s="185">
        <v>0</v>
      </c>
      <c r="N1147" s="174">
        <v>255906188573.77191</v>
      </c>
      <c r="O1147" s="119">
        <v>0.44861551590044618</v>
      </c>
      <c r="P1147" s="119">
        <v>0.34927742089955949</v>
      </c>
      <c r="Q1147" s="97">
        <v>13.943788851376818</v>
      </c>
      <c r="R1147" s="184">
        <v>1395395695533.9106</v>
      </c>
      <c r="S1147" s="199">
        <v>1449.1814681552812</v>
      </c>
      <c r="T1147" s="191">
        <v>5.0876037302585303E-2</v>
      </c>
      <c r="U1147" s="198">
        <v>2.0000000000000001E-4</v>
      </c>
    </row>
    <row r="1148" spans="1:21" x14ac:dyDescent="0.2">
      <c r="A1148">
        <f t="shared" si="17"/>
        <v>1144</v>
      </c>
      <c r="B1148" s="119">
        <v>0.37929690453296239</v>
      </c>
      <c r="C1148" s="97">
        <v>14795.416607551542</v>
      </c>
      <c r="D1148" s="96">
        <v>0.97649502082118123</v>
      </c>
      <c r="E1148" s="98">
        <v>7.6302764381045274E-2</v>
      </c>
      <c r="F1148" s="119">
        <v>0.59594308176893851</v>
      </c>
      <c r="G1148" s="179">
        <v>1</v>
      </c>
      <c r="H1148" s="97">
        <v>6297872.8583670007</v>
      </c>
      <c r="I1148" s="174">
        <v>286521455518.57373</v>
      </c>
      <c r="J1148" s="186">
        <v>0.37929690453296239</v>
      </c>
      <c r="K1148" s="189">
        <v>8678118082.6644764</v>
      </c>
      <c r="L1148" s="185">
        <v>0</v>
      </c>
      <c r="M1148" s="185">
        <v>199947902629.49234</v>
      </c>
      <c r="N1148" s="174">
        <v>495147476230.73053</v>
      </c>
      <c r="O1148" s="119">
        <v>0.54253537816456177</v>
      </c>
      <c r="P1148" s="119">
        <v>0.38457487419172037</v>
      </c>
      <c r="Q1148" s="97">
        <v>16.44472578823104</v>
      </c>
      <c r="R1148" s="184">
        <v>3347466478640.3569</v>
      </c>
      <c r="S1148" s="199">
        <v>3476.4768993979392</v>
      </c>
      <c r="T1148" s="191">
        <v>4.5687843921127076E-2</v>
      </c>
      <c r="U1148" s="198">
        <v>2.0000000000000001E-4</v>
      </c>
    </row>
    <row r="1149" spans="1:21" x14ac:dyDescent="0.2">
      <c r="A1149">
        <f t="shared" si="17"/>
        <v>1145</v>
      </c>
      <c r="B1149" s="119">
        <v>0.3528485074177542</v>
      </c>
      <c r="C1149" s="97">
        <v>8538.111132550257</v>
      </c>
      <c r="D1149" s="96">
        <v>0.63843833342459955</v>
      </c>
      <c r="E1149" s="98">
        <v>0.3300606191057347</v>
      </c>
      <c r="F1149" s="119">
        <v>0.64599957949135689</v>
      </c>
      <c r="G1149" s="179">
        <v>1</v>
      </c>
      <c r="H1149" s="97">
        <v>6985462.0695353709</v>
      </c>
      <c r="I1149" s="174">
        <v>245618030492.12595</v>
      </c>
      <c r="J1149" s="186">
        <v>0.3528485074177542</v>
      </c>
      <c r="K1149" s="189">
        <v>3165008124.7238402</v>
      </c>
      <c r="L1149" s="185">
        <v>0</v>
      </c>
      <c r="M1149" s="185">
        <v>373469041525.13849</v>
      </c>
      <c r="N1149" s="174">
        <v>622252080141.98828</v>
      </c>
      <c r="O1149" s="119">
        <v>0.6194293293261377</v>
      </c>
      <c r="P1149" s="119">
        <v>0.36900504355729635</v>
      </c>
      <c r="Q1149" s="97">
        <v>17.478754754308508</v>
      </c>
      <c r="R1149" s="184">
        <v>4302709688605.2275</v>
      </c>
      <c r="S1149" s="199">
        <v>4466.9959953138286</v>
      </c>
      <c r="T1149" s="191">
        <v>4.2219674573117094E-2</v>
      </c>
      <c r="U1149" s="198">
        <v>2.0000000000000001E-4</v>
      </c>
    </row>
    <row r="1150" spans="1:21" x14ac:dyDescent="0.2">
      <c r="A1150">
        <f t="shared" si="17"/>
        <v>1146</v>
      </c>
      <c r="B1150" s="119">
        <v>0.46589613274321101</v>
      </c>
      <c r="C1150" s="97">
        <v>8632.2486661532093</v>
      </c>
      <c r="D1150" s="96">
        <v>0.49769528403727259</v>
      </c>
      <c r="E1150" s="98">
        <v>0.39340109888472119</v>
      </c>
      <c r="F1150" s="119">
        <v>0.47956976548130253</v>
      </c>
      <c r="G1150" s="179">
        <v>1</v>
      </c>
      <c r="H1150" s="97">
        <v>3879656.7117399862</v>
      </c>
      <c r="I1150" s="174">
        <v>199776589279.88239</v>
      </c>
      <c r="J1150" s="186">
        <v>0.46589613274321096</v>
      </c>
      <c r="K1150" s="189">
        <v>6133790321.0641584</v>
      </c>
      <c r="L1150" s="185">
        <v>0</v>
      </c>
      <c r="M1150" s="185">
        <v>220541280805.77164</v>
      </c>
      <c r="N1150" s="174">
        <v>426451660406.7182</v>
      </c>
      <c r="O1150" s="119">
        <v>0.63197822877675347</v>
      </c>
      <c r="P1150" s="119">
        <v>0.29957764928435426</v>
      </c>
      <c r="Q1150" s="97">
        <v>15.841560262296458</v>
      </c>
      <c r="R1150" s="184">
        <v>2231049954641.167</v>
      </c>
      <c r="S1150" s="199">
        <v>2315.631231437224</v>
      </c>
      <c r="T1150" s="191">
        <v>4.5796126777713518E-2</v>
      </c>
      <c r="U1150" s="198">
        <v>2.0000000000000001E-4</v>
      </c>
    </row>
    <row r="1151" spans="1:21" x14ac:dyDescent="0.2">
      <c r="A1151">
        <f t="shared" si="17"/>
        <v>1147</v>
      </c>
      <c r="B1151" s="119">
        <v>0.55227526852315978</v>
      </c>
      <c r="C1151" s="97">
        <v>7528.317663196769</v>
      </c>
      <c r="D1151" s="96">
        <v>0.61426220779706719</v>
      </c>
      <c r="E1151" s="98">
        <v>0.7</v>
      </c>
      <c r="F1151" s="119">
        <v>0.57719718912257101</v>
      </c>
      <c r="G1151" s="179">
        <v>1</v>
      </c>
      <c r="H1151" s="97">
        <v>6003010.3608376412</v>
      </c>
      <c r="I1151" s="174">
        <v>204987566427.82516</v>
      </c>
      <c r="J1151" s="186">
        <v>0.3641060644669345</v>
      </c>
      <c r="K1151" s="189">
        <v>26558787.731206995</v>
      </c>
      <c r="L1151" s="185">
        <v>0</v>
      </c>
      <c r="M1151" s="185">
        <v>163780534911.20224</v>
      </c>
      <c r="N1151" s="174">
        <v>368794660126.75861</v>
      </c>
      <c r="O1151" s="119">
        <v>0.55765895291152923</v>
      </c>
      <c r="P1151" s="119">
        <v>0.37506128070499983</v>
      </c>
      <c r="Q1151" s="97">
        <v>16.871819026092162</v>
      </c>
      <c r="R1151" s="184">
        <v>2534318383264.7568</v>
      </c>
      <c r="S1151" s="199">
        <v>2632.2780608142007</v>
      </c>
      <c r="T1151" s="191">
        <v>4.3573105617116949E-2</v>
      </c>
      <c r="U1151" s="198">
        <v>2.0000000000000001E-4</v>
      </c>
    </row>
    <row r="1152" spans="1:21" x14ac:dyDescent="0.2">
      <c r="A1152">
        <f t="shared" si="17"/>
        <v>1148</v>
      </c>
      <c r="B1152" s="119">
        <v>0.49891689764736513</v>
      </c>
      <c r="C1152" s="97">
        <v>6876.4529195635969</v>
      </c>
      <c r="D1152" s="96">
        <v>0.59482853904409116</v>
      </c>
      <c r="E1152" s="98">
        <v>4.2392066424435146E-2</v>
      </c>
      <c r="F1152" s="119">
        <v>0</v>
      </c>
      <c r="G1152" s="179">
        <v>0</v>
      </c>
      <c r="H1152" s="97">
        <v>6023964.6844737772</v>
      </c>
      <c r="I1152" s="174">
        <v>222444352936.79318</v>
      </c>
      <c r="J1152" s="186">
        <v>0.4015328445155153</v>
      </c>
      <c r="K1152" s="189">
        <v>8054141701.4120331</v>
      </c>
      <c r="L1152" s="185">
        <v>10555568122.799158</v>
      </c>
      <c r="M1152" s="185">
        <v>0</v>
      </c>
      <c r="N1152" s="174">
        <v>241054062761.00439</v>
      </c>
      <c r="O1152" s="119">
        <v>0.40556532074006746</v>
      </c>
      <c r="P1152" s="119">
        <v>0.27437961046328579</v>
      </c>
      <c r="Q1152" s="97">
        <v>13.168708814882205</v>
      </c>
      <c r="R1152" s="184">
        <v>1004281271689.5055</v>
      </c>
      <c r="S1152" s="199">
        <v>1042.8239392611201</v>
      </c>
      <c r="T1152" s="191">
        <v>5.2275904098753517E-2</v>
      </c>
      <c r="U1152" s="198">
        <v>2.0000000000000001E-4</v>
      </c>
    </row>
    <row r="1153" spans="1:21" x14ac:dyDescent="0.2">
      <c r="A1153">
        <f t="shared" si="17"/>
        <v>1149</v>
      </c>
      <c r="B1153" s="119">
        <v>0.57898103443495774</v>
      </c>
      <c r="C1153" s="97">
        <v>4000</v>
      </c>
      <c r="D1153" s="96">
        <v>0.85684190156060502</v>
      </c>
      <c r="E1153" s="98">
        <v>0.21694777784108987</v>
      </c>
      <c r="F1153" s="119">
        <v>0.18586716512282531</v>
      </c>
      <c r="G1153" s="179">
        <v>1</v>
      </c>
      <c r="H1153" s="97">
        <v>9589599.7096414585</v>
      </c>
      <c r="I1153" s="174">
        <v>341258173533.10498</v>
      </c>
      <c r="J1153" s="186">
        <v>0.39116419308389216</v>
      </c>
      <c r="K1153" s="189">
        <v>6930186365.2664614</v>
      </c>
      <c r="L1153" s="185">
        <v>0</v>
      </c>
      <c r="M1153" s="185">
        <v>178779651415.16034</v>
      </c>
      <c r="N1153" s="174">
        <v>526968011313.5318</v>
      </c>
      <c r="O1153" s="119">
        <v>0.52472198175037055</v>
      </c>
      <c r="P1153" s="119">
        <v>0.3049949471746739</v>
      </c>
      <c r="Q1153" s="97">
        <v>15.851666034796411</v>
      </c>
      <c r="R1153" s="184">
        <v>2805876791805.8789</v>
      </c>
      <c r="S1153" s="199">
        <v>2912.7127283527993</v>
      </c>
      <c r="T1153" s="191">
        <v>4.5732307432512671E-2</v>
      </c>
      <c r="U1153" s="198">
        <v>2.0000000000000001E-4</v>
      </c>
    </row>
    <row r="1154" spans="1:21" x14ac:dyDescent="0.2">
      <c r="A1154">
        <f t="shared" si="17"/>
        <v>1150</v>
      </c>
      <c r="B1154" s="119">
        <v>0.51200377234555716</v>
      </c>
      <c r="C1154" s="97">
        <v>16695.730490339258</v>
      </c>
      <c r="D1154" s="96">
        <v>1.0541208293908486</v>
      </c>
      <c r="E1154" s="98">
        <v>0</v>
      </c>
      <c r="F1154" s="119">
        <v>0</v>
      </c>
      <c r="G1154" s="179">
        <v>0</v>
      </c>
      <c r="H1154" s="97">
        <v>9066877.5554564688</v>
      </c>
      <c r="I1154" s="174">
        <v>312491956910.16357</v>
      </c>
      <c r="J1154" s="186">
        <v>0.34377581450634354</v>
      </c>
      <c r="K1154" s="189">
        <v>4581468329.399354</v>
      </c>
      <c r="L1154" s="185">
        <v>0</v>
      </c>
      <c r="M1154" s="185">
        <v>0</v>
      </c>
      <c r="N1154" s="174">
        <v>317073425239.56293</v>
      </c>
      <c r="O1154" s="119">
        <v>0.33880851708813731</v>
      </c>
      <c r="P1154" s="119">
        <v>0.24129158967287206</v>
      </c>
      <c r="Q1154" s="97">
        <v>12.932112289046671</v>
      </c>
      <c r="R1154" s="184">
        <v>1003321798357.2343</v>
      </c>
      <c r="S1154" s="199">
        <v>1041.3953565403488</v>
      </c>
      <c r="T1154" s="191">
        <v>5.6135253790455156E-2</v>
      </c>
      <c r="U1154" s="198">
        <v>2.0000000000000001E-4</v>
      </c>
    </row>
    <row r="1155" spans="1:21" x14ac:dyDescent="0.2">
      <c r="A1155">
        <f t="shared" si="17"/>
        <v>1151</v>
      </c>
      <c r="B1155" s="119">
        <v>0.53038273381140288</v>
      </c>
      <c r="C1155" s="97">
        <v>6489.8952887026517</v>
      </c>
      <c r="D1155" s="96">
        <v>0.69570147435069774</v>
      </c>
      <c r="E1155" s="98">
        <v>0.20933379727882379</v>
      </c>
      <c r="F1155" s="119">
        <v>0</v>
      </c>
      <c r="G1155" s="179">
        <v>0</v>
      </c>
      <c r="H1155" s="97">
        <v>7401124.1238526599</v>
      </c>
      <c r="I1155" s="174">
        <v>329741107201.00793</v>
      </c>
      <c r="J1155" s="186">
        <v>0.53038273381140288</v>
      </c>
      <c r="K1155" s="189">
        <v>25883246789.617889</v>
      </c>
      <c r="L1155" s="185">
        <v>29406309635.356422</v>
      </c>
      <c r="M1155" s="185">
        <v>0</v>
      </c>
      <c r="N1155" s="174">
        <v>385030663625.9823</v>
      </c>
      <c r="O1155" s="119">
        <v>0.5153200935401171</v>
      </c>
      <c r="P1155" s="119">
        <v>0.41157904608739976</v>
      </c>
      <c r="Q1155" s="97">
        <v>13.452366794854683</v>
      </c>
      <c r="R1155" s="184">
        <v>2400970097032.6533</v>
      </c>
      <c r="S1155" s="199">
        <v>2494.2854849262462</v>
      </c>
      <c r="T1155" s="191">
        <v>5.2207800022772866E-2</v>
      </c>
      <c r="U1155" s="198">
        <v>2.0000000000000001E-4</v>
      </c>
    </row>
    <row r="1156" spans="1:21" x14ac:dyDescent="0.2">
      <c r="A1156">
        <f t="shared" si="17"/>
        <v>1152</v>
      </c>
      <c r="B1156" s="119">
        <v>0.56183453404977191</v>
      </c>
      <c r="C1156" s="97">
        <v>4000</v>
      </c>
      <c r="D1156" s="96">
        <v>0.76744131980774222</v>
      </c>
      <c r="E1156" s="98">
        <v>0</v>
      </c>
      <c r="F1156" s="119">
        <v>0.41511413734057062</v>
      </c>
      <c r="G1156" s="179">
        <v>1</v>
      </c>
      <c r="H1156" s="97">
        <v>10293949.64636777</v>
      </c>
      <c r="I1156" s="174">
        <v>374499312748.9292</v>
      </c>
      <c r="J1156" s="186">
        <v>0.48700734938179635</v>
      </c>
      <c r="K1156" s="189">
        <v>9626118841.6505928</v>
      </c>
      <c r="L1156" s="185">
        <v>0</v>
      </c>
      <c r="M1156" s="185">
        <v>288047156024.63251</v>
      </c>
      <c r="N1156" s="174">
        <v>672172587615.2124</v>
      </c>
      <c r="O1156" s="119">
        <v>0.614160187536817</v>
      </c>
      <c r="P1156" s="119">
        <v>0.44004133696217945</v>
      </c>
      <c r="Q1156" s="97">
        <v>16.15870968667852</v>
      </c>
      <c r="R1156" s="184">
        <v>5202051221832.2344</v>
      </c>
      <c r="S1156" s="199">
        <v>5395.3194925634289</v>
      </c>
      <c r="T1156" s="191">
        <v>4.5307972270602577E-2</v>
      </c>
      <c r="U1156" s="198">
        <v>2.0000000000000001E-4</v>
      </c>
    </row>
    <row r="1157" spans="1:21" x14ac:dyDescent="0.2">
      <c r="A1157">
        <f t="shared" si="17"/>
        <v>1153</v>
      </c>
      <c r="B1157" s="119">
        <v>0.48307860924361101</v>
      </c>
      <c r="C1157" s="97">
        <v>8393.2792885755171</v>
      </c>
      <c r="D1157" s="96">
        <v>0.86010714906543428</v>
      </c>
      <c r="E1157" s="98">
        <v>0</v>
      </c>
      <c r="F1157" s="119">
        <v>0</v>
      </c>
      <c r="G1157" s="179">
        <v>0</v>
      </c>
      <c r="H1157" s="97">
        <v>7940222.0122877927</v>
      </c>
      <c r="I1157" s="174">
        <v>291296165053.40265</v>
      </c>
      <c r="J1157" s="186">
        <v>0.41387483240828682</v>
      </c>
      <c r="K1157" s="189">
        <v>3865320131.1745601</v>
      </c>
      <c r="L1157" s="185">
        <v>0</v>
      </c>
      <c r="M1157" s="185">
        <v>0</v>
      </c>
      <c r="N1157" s="174">
        <v>295161485184.57721</v>
      </c>
      <c r="O1157" s="119">
        <v>0.40845488840545102</v>
      </c>
      <c r="P1157" s="119">
        <v>0.28037703693020255</v>
      </c>
      <c r="Q1157" s="97">
        <v>12.943720440606198</v>
      </c>
      <c r="R1157" s="184">
        <v>1183302913595.29</v>
      </c>
      <c r="S1157" s="199">
        <v>1228.1916528021354</v>
      </c>
      <c r="T1157" s="191">
        <v>5.5636234169946529E-2</v>
      </c>
      <c r="U1157" s="198">
        <v>2.0000000000000001E-4</v>
      </c>
    </row>
    <row r="1158" spans="1:21" x14ac:dyDescent="0.2">
      <c r="A1158">
        <f t="shared" si="17"/>
        <v>1154</v>
      </c>
      <c r="B1158" s="119">
        <v>0.42279886809102163</v>
      </c>
      <c r="C1158" s="97">
        <v>8810.4202002841303</v>
      </c>
      <c r="D1158" s="96">
        <v>0.63124606872248534</v>
      </c>
      <c r="E1158" s="98">
        <v>0.54843345699898771</v>
      </c>
      <c r="F1158" s="119">
        <v>0</v>
      </c>
      <c r="G1158" s="179">
        <v>0</v>
      </c>
      <c r="H1158" s="97">
        <v>4030510.2318208013</v>
      </c>
      <c r="I1158" s="174">
        <v>158365225775.22226</v>
      </c>
      <c r="J1158" s="186">
        <v>0.35651731924342267</v>
      </c>
      <c r="K1158" s="189">
        <v>28362909878.776814</v>
      </c>
      <c r="L1158" s="185">
        <v>58025222083.264069</v>
      </c>
      <c r="M1158" s="185">
        <v>0</v>
      </c>
      <c r="N1158" s="174">
        <v>244753357737.26315</v>
      </c>
      <c r="O1158" s="119">
        <v>0.42034203073860266</v>
      </c>
      <c r="P1158" s="119">
        <v>0.30344929508425328</v>
      </c>
      <c r="Q1158" s="97">
        <v>15.200989514507812</v>
      </c>
      <c r="R1158" s="184">
        <v>1260770674514.436</v>
      </c>
      <c r="S1158" s="199">
        <v>1308.9954012064877</v>
      </c>
      <c r="T1158" s="191">
        <v>4.7300065402322608E-2</v>
      </c>
      <c r="U1158" s="198">
        <v>2.0000000000000001E-4</v>
      </c>
    </row>
    <row r="1159" spans="1:21" x14ac:dyDescent="0.2">
      <c r="A1159">
        <f t="shared" ref="A1159:A1222" si="18">A1158+1</f>
        <v>1155</v>
      </c>
      <c r="B1159" s="119">
        <v>0.35679150906767709</v>
      </c>
      <c r="C1159" s="97">
        <v>6338.7953972585128</v>
      </c>
      <c r="D1159" s="96">
        <v>0.50606693577396955</v>
      </c>
      <c r="E1159" s="98">
        <v>0.29202057359984673</v>
      </c>
      <c r="F1159" s="119">
        <v>0</v>
      </c>
      <c r="G1159" s="179">
        <v>0</v>
      </c>
      <c r="H1159" s="97">
        <v>20824200.351145271</v>
      </c>
      <c r="I1159" s="174">
        <v>622552697131.36987</v>
      </c>
      <c r="J1159" s="186">
        <v>0.35679150906767709</v>
      </c>
      <c r="K1159" s="189">
        <v>61114986534.999977</v>
      </c>
      <c r="L1159" s="185">
        <v>117725699191.90611</v>
      </c>
      <c r="M1159" s="185">
        <v>0</v>
      </c>
      <c r="N1159" s="174">
        <v>801393382858.276</v>
      </c>
      <c r="O1159" s="119">
        <v>0.39469015143230346</v>
      </c>
      <c r="P1159" s="119">
        <v>0.28055139080149283</v>
      </c>
      <c r="Q1159" s="97">
        <v>13.998989107697518</v>
      </c>
      <c r="R1159" s="184">
        <v>3470079797837.2227</v>
      </c>
      <c r="S1159" s="199">
        <v>3606.0286155392455</v>
      </c>
      <c r="T1159" s="191">
        <v>5.1114866099906044E-2</v>
      </c>
      <c r="U1159" s="198">
        <v>2.0000000000000001E-4</v>
      </c>
    </row>
    <row r="1160" spans="1:21" x14ac:dyDescent="0.2">
      <c r="A1160">
        <f t="shared" si="18"/>
        <v>1156</v>
      </c>
      <c r="B1160" s="119">
        <v>0.5247141405386182</v>
      </c>
      <c r="C1160" s="97">
        <v>15082.448868435367</v>
      </c>
      <c r="D1160" s="96">
        <v>0.56498471920813276</v>
      </c>
      <c r="E1160" s="98">
        <v>0</v>
      </c>
      <c r="F1160" s="119">
        <v>0.51083897391661126</v>
      </c>
      <c r="G1160" s="179">
        <v>1</v>
      </c>
      <c r="H1160" s="97">
        <v>4949789.1341123683</v>
      </c>
      <c r="I1160" s="174">
        <v>170401691223.93289</v>
      </c>
      <c r="J1160" s="186">
        <v>0.32989885920777096</v>
      </c>
      <c r="K1160" s="189">
        <v>5925175627.9153433</v>
      </c>
      <c r="L1160" s="185">
        <v>0</v>
      </c>
      <c r="M1160" s="185">
        <v>199330740436.49286</v>
      </c>
      <c r="N1160" s="174">
        <v>375657607288.34113</v>
      </c>
      <c r="O1160" s="119">
        <v>0.57413961997978802</v>
      </c>
      <c r="P1160" s="119">
        <v>0.35185996610625819</v>
      </c>
      <c r="Q1160" s="97">
        <v>17.148595550101323</v>
      </c>
      <c r="R1160" s="184">
        <v>2419189022104.8115</v>
      </c>
      <c r="S1160" s="199">
        <v>2511.0949551813146</v>
      </c>
      <c r="T1160" s="191">
        <v>4.2913613920382232E-2</v>
      </c>
      <c r="U1160" s="198">
        <v>2.0000000000000001E-4</v>
      </c>
    </row>
    <row r="1161" spans="1:21" x14ac:dyDescent="0.2">
      <c r="A1161">
        <f t="shared" si="18"/>
        <v>1157</v>
      </c>
      <c r="B1161" s="119">
        <v>0.67971956352050911</v>
      </c>
      <c r="C1161" s="97">
        <v>7685.1815531545562</v>
      </c>
      <c r="D1161" s="96">
        <v>0.4249601633854721</v>
      </c>
      <c r="E1161" s="98">
        <v>0.7</v>
      </c>
      <c r="F1161" s="119">
        <v>0</v>
      </c>
      <c r="G1161" s="179">
        <v>0</v>
      </c>
      <c r="H1161" s="97">
        <v>5238798.8244384862</v>
      </c>
      <c r="I1161" s="174">
        <v>266076415789.72961</v>
      </c>
      <c r="J1161" s="186">
        <v>0.55400639101265381</v>
      </c>
      <c r="K1161" s="189">
        <v>49170880047.148537</v>
      </c>
      <c r="L1161" s="185">
        <v>62630984605.480835</v>
      </c>
      <c r="M1161" s="185">
        <v>0</v>
      </c>
      <c r="N1161" s="174">
        <v>377878280442.35901</v>
      </c>
      <c r="O1161" s="119">
        <v>0.52268900530196893</v>
      </c>
      <c r="P1161" s="119">
        <v>0.41873784221850413</v>
      </c>
      <c r="Q1161" s="97">
        <v>13.60779485038208</v>
      </c>
      <c r="R1161" s="184">
        <v>2434465975606.9966</v>
      </c>
      <c r="S1161" s="199">
        <v>2527.519311539887</v>
      </c>
      <c r="T1161" s="191">
        <v>5.1781772683250203E-2</v>
      </c>
      <c r="U1161" s="198">
        <v>2.0000000000000001E-4</v>
      </c>
    </row>
    <row r="1162" spans="1:21" x14ac:dyDescent="0.2">
      <c r="A1162">
        <f t="shared" si="18"/>
        <v>1158</v>
      </c>
      <c r="B1162" s="119">
        <v>0.44097184902955988</v>
      </c>
      <c r="C1162" s="97">
        <v>14616.713842631752</v>
      </c>
      <c r="D1162" s="96">
        <v>0.88653183064348684</v>
      </c>
      <c r="E1162" s="98">
        <v>0</v>
      </c>
      <c r="F1162" s="119">
        <v>0</v>
      </c>
      <c r="G1162" s="179">
        <v>0</v>
      </c>
      <c r="H1162" s="97">
        <v>6122012.3436916862</v>
      </c>
      <c r="I1162" s="174">
        <v>207666666357.35818</v>
      </c>
      <c r="J1162" s="186">
        <v>0.31331382659843277</v>
      </c>
      <c r="K1162" s="189">
        <v>3423784931.4307308</v>
      </c>
      <c r="L1162" s="185">
        <v>0</v>
      </c>
      <c r="M1162" s="185">
        <v>0</v>
      </c>
      <c r="N1162" s="174">
        <v>211090451288.78891</v>
      </c>
      <c r="O1162" s="119">
        <v>0.30823202800561511</v>
      </c>
      <c r="P1162" s="119">
        <v>0.21784183584213032</v>
      </c>
      <c r="Q1162" s="97">
        <v>12.913482593728199</v>
      </c>
      <c r="R1162" s="184">
        <v>622827141313.19165</v>
      </c>
      <c r="S1162" s="199">
        <v>646.49192301252515</v>
      </c>
      <c r="T1162" s="191">
        <v>5.8491971013854283E-2</v>
      </c>
      <c r="U1162" s="198">
        <v>2.0000000000000001E-4</v>
      </c>
    </row>
    <row r="1163" spans="1:21" x14ac:dyDescent="0.2">
      <c r="A1163">
        <f t="shared" si="18"/>
        <v>1159</v>
      </c>
      <c r="B1163" s="119">
        <v>0.24298908208528502</v>
      </c>
      <c r="C1163" s="97">
        <v>7978.6873485066581</v>
      </c>
      <c r="D1163" s="96">
        <v>0.70216281546019566</v>
      </c>
      <c r="E1163" s="98">
        <v>0.7</v>
      </c>
      <c r="F1163" s="119">
        <v>0</v>
      </c>
      <c r="G1163" s="179">
        <v>0</v>
      </c>
      <c r="H1163" s="97">
        <v>7852512.4161143024</v>
      </c>
      <c r="I1163" s="174">
        <v>232217900572.21863</v>
      </c>
      <c r="J1163" s="186">
        <v>0.24298908208528502</v>
      </c>
      <c r="K1163" s="189">
        <v>48682063089.573349</v>
      </c>
      <c r="L1163" s="185">
        <v>99152958109.037323</v>
      </c>
      <c r="M1163" s="185">
        <v>0</v>
      </c>
      <c r="N1163" s="174">
        <v>380052921770.82935</v>
      </c>
      <c r="O1163" s="119">
        <v>0.35718388996599093</v>
      </c>
      <c r="P1163" s="119">
        <v>0.25235528856015038</v>
      </c>
      <c r="Q1163" s="97">
        <v>15.748114651597501</v>
      </c>
      <c r="R1163" s="184">
        <v>1625600004795.1167</v>
      </c>
      <c r="S1163" s="199">
        <v>1684.538703951009</v>
      </c>
      <c r="T1163" s="191">
        <v>4.7225188682527917E-2</v>
      </c>
      <c r="U1163" s="198">
        <v>2.0000000000000001E-4</v>
      </c>
    </row>
    <row r="1164" spans="1:21" x14ac:dyDescent="0.2">
      <c r="A1164">
        <f t="shared" si="18"/>
        <v>1160</v>
      </c>
      <c r="B1164" s="119">
        <v>0.39459328228902124</v>
      </c>
      <c r="C1164" s="97">
        <v>12657.545959016488</v>
      </c>
      <c r="D1164" s="96">
        <v>0.67927169843984347</v>
      </c>
      <c r="E1164" s="98">
        <v>0.1937771083291624</v>
      </c>
      <c r="F1164" s="119">
        <v>0</v>
      </c>
      <c r="G1164" s="179">
        <v>0</v>
      </c>
      <c r="H1164" s="97">
        <v>3949736.1585955378</v>
      </c>
      <c r="I1164" s="174">
        <v>144830900713.75018</v>
      </c>
      <c r="J1164" s="186">
        <v>0.30751743961159728</v>
      </c>
      <c r="K1164" s="189">
        <v>7344706933.2575779</v>
      </c>
      <c r="L1164" s="185">
        <v>20761721753.34214</v>
      </c>
      <c r="M1164" s="185">
        <v>0</v>
      </c>
      <c r="N1164" s="174">
        <v>172937329400.34988</v>
      </c>
      <c r="O1164" s="119">
        <v>0.35358129663984456</v>
      </c>
      <c r="P1164" s="119">
        <v>0.2206577603399599</v>
      </c>
      <c r="Q1164" s="97">
        <v>14.470535216675838</v>
      </c>
      <c r="R1164" s="184">
        <v>613000517199.05017</v>
      </c>
      <c r="S1164" s="199">
        <v>636.25160688649419</v>
      </c>
      <c r="T1164" s="191">
        <v>4.9345564389931672E-2</v>
      </c>
      <c r="U1164" s="198">
        <v>2.0000000000000001E-4</v>
      </c>
    </row>
    <row r="1165" spans="1:21" x14ac:dyDescent="0.2">
      <c r="A1165">
        <f t="shared" si="18"/>
        <v>1161</v>
      </c>
      <c r="B1165" s="119">
        <v>0.41446873954915153</v>
      </c>
      <c r="C1165" s="97">
        <v>7945.0547499890799</v>
      </c>
      <c r="D1165" s="96">
        <v>1.3362966155045868</v>
      </c>
      <c r="E1165" s="98">
        <v>2.1404605322660558E-2</v>
      </c>
      <c r="F1165" s="119">
        <v>0</v>
      </c>
      <c r="G1165" s="179">
        <v>0</v>
      </c>
      <c r="H1165" s="97">
        <v>13233551.687761467</v>
      </c>
      <c r="I1165" s="174">
        <v>452843162999.88922</v>
      </c>
      <c r="J1165" s="186">
        <v>0.37998134572735354</v>
      </c>
      <c r="K1165" s="189">
        <v>14207761605.825014</v>
      </c>
      <c r="L1165" s="185">
        <v>8389925619.3751659</v>
      </c>
      <c r="M1165" s="185">
        <v>0</v>
      </c>
      <c r="N1165" s="174">
        <v>475440850225.08942</v>
      </c>
      <c r="O1165" s="119">
        <v>0.37603814415817893</v>
      </c>
      <c r="P1165" s="119">
        <v>0.25340125277714032</v>
      </c>
      <c r="Q1165" s="97">
        <v>13.092588225357632</v>
      </c>
      <c r="R1165" s="184">
        <v>1704445167791.4697</v>
      </c>
      <c r="S1165" s="199">
        <v>1767.6188561553063</v>
      </c>
      <c r="T1165" s="191">
        <v>5.6909496086239193E-2</v>
      </c>
      <c r="U1165" s="198">
        <v>2.0000000000000001E-4</v>
      </c>
    </row>
    <row r="1166" spans="1:21" x14ac:dyDescent="0.2">
      <c r="A1166">
        <f t="shared" si="18"/>
        <v>1162</v>
      </c>
      <c r="B1166" s="119">
        <v>0.49337487639345295</v>
      </c>
      <c r="C1166" s="97">
        <v>6250.9140969138407</v>
      </c>
      <c r="D1166" s="96">
        <v>0.44936729614914722</v>
      </c>
      <c r="E1166" s="98">
        <v>0</v>
      </c>
      <c r="F1166" s="119">
        <v>0.3428641704715929</v>
      </c>
      <c r="G1166" s="179">
        <v>1</v>
      </c>
      <c r="H1166" s="97">
        <v>4641053.0392018398</v>
      </c>
      <c r="I1166" s="174">
        <v>240826774949.15024</v>
      </c>
      <c r="J1166" s="186">
        <v>0.4933748763934529</v>
      </c>
      <c r="K1166" s="189">
        <v>6788330529.9111681</v>
      </c>
      <c r="L1166" s="185">
        <v>0</v>
      </c>
      <c r="M1166" s="185">
        <v>171964553416.54715</v>
      </c>
      <c r="N1166" s="174">
        <v>419579658895.60858</v>
      </c>
      <c r="O1166" s="119">
        <v>0.61106280445258276</v>
      </c>
      <c r="P1166" s="119">
        <v>0.3439816486299303</v>
      </c>
      <c r="Q1166" s="97">
        <v>15.289751921055805</v>
      </c>
      <c r="R1166" s="184">
        <v>2449285091155.4756</v>
      </c>
      <c r="S1166" s="199">
        <v>2543.3555753120054</v>
      </c>
      <c r="T1166" s="191">
        <v>4.6920560132621456E-2</v>
      </c>
      <c r="U1166" s="198">
        <v>2.0000000000000001E-4</v>
      </c>
    </row>
    <row r="1167" spans="1:21" x14ac:dyDescent="0.2">
      <c r="A1167">
        <f t="shared" si="18"/>
        <v>1163</v>
      </c>
      <c r="B1167" s="119">
        <v>0.54149690984248045</v>
      </c>
      <c r="C1167" s="97">
        <v>6566.4888962331997</v>
      </c>
      <c r="D1167" s="96">
        <v>1.1259402993787673</v>
      </c>
      <c r="E1167" s="98">
        <v>8.1721130755174134E-2</v>
      </c>
      <c r="F1167" s="119">
        <v>0.34332953380776621</v>
      </c>
      <c r="G1167" s="179">
        <v>1</v>
      </c>
      <c r="H1167" s="97">
        <v>15310571.230393751</v>
      </c>
      <c r="I1167" s="174">
        <v>412854220629.86017</v>
      </c>
      <c r="J1167" s="186">
        <v>0.31180843871335373</v>
      </c>
      <c r="K1167" s="189">
        <v>11239837251.025574</v>
      </c>
      <c r="L1167" s="185">
        <v>0</v>
      </c>
      <c r="M1167" s="185">
        <v>242611340965.31314</v>
      </c>
      <c r="N1167" s="174">
        <v>666705398846.19897</v>
      </c>
      <c r="O1167" s="119">
        <v>0.48420262275022696</v>
      </c>
      <c r="P1167" s="119">
        <v>0.32455155036324668</v>
      </c>
      <c r="Q1167" s="97">
        <v>16.45195225904201</v>
      </c>
      <c r="R1167" s="184">
        <v>3817972252037.1182</v>
      </c>
      <c r="S1167" s="199">
        <v>3960.4270704584364</v>
      </c>
      <c r="T1167" s="191">
        <v>4.5161611496487904E-2</v>
      </c>
      <c r="U1167" s="198">
        <v>2.0000000000000001E-4</v>
      </c>
    </row>
    <row r="1168" spans="1:21" x14ac:dyDescent="0.2">
      <c r="A1168">
        <f t="shared" si="18"/>
        <v>1164</v>
      </c>
      <c r="B1168" s="119">
        <v>0.47780726382879884</v>
      </c>
      <c r="C1168" s="97">
        <v>8754.3051127892413</v>
      </c>
      <c r="D1168" s="96">
        <v>1.0473205745002796</v>
      </c>
      <c r="E1168" s="98">
        <v>0.24566715835829345</v>
      </c>
      <c r="F1168" s="119">
        <v>0</v>
      </c>
      <c r="G1168" s="179">
        <v>0</v>
      </c>
      <c r="H1168" s="97">
        <v>9021991.0858398955</v>
      </c>
      <c r="I1168" s="174">
        <v>247691761016.46637</v>
      </c>
      <c r="J1168" s="186">
        <v>0.29547956605068892</v>
      </c>
      <c r="K1168" s="189">
        <v>19560957708.792404</v>
      </c>
      <c r="L1168" s="185">
        <v>53711637501.966919</v>
      </c>
      <c r="M1168" s="185">
        <v>0</v>
      </c>
      <c r="N1168" s="174">
        <v>320964356227.22571</v>
      </c>
      <c r="O1168" s="119">
        <v>0.36190050953451314</v>
      </c>
      <c r="P1168" s="119">
        <v>0.26690412030147209</v>
      </c>
      <c r="Q1168" s="97">
        <v>15.038229274237368</v>
      </c>
      <c r="R1168" s="184">
        <v>1384010169793.009</v>
      </c>
      <c r="S1168" s="199">
        <v>1435.2430385495529</v>
      </c>
      <c r="T1168" s="191">
        <v>4.8850602203636531E-2</v>
      </c>
      <c r="U1168" s="198">
        <v>2.0000000000000001E-4</v>
      </c>
    </row>
    <row r="1169" spans="1:21" x14ac:dyDescent="0.2">
      <c r="A1169">
        <f t="shared" si="18"/>
        <v>1165</v>
      </c>
      <c r="B1169" s="119">
        <v>0.58394173960254081</v>
      </c>
      <c r="C1169" s="97">
        <v>7289.8732941239286</v>
      </c>
      <c r="D1169" s="96">
        <v>0.47649591599645047</v>
      </c>
      <c r="E1169" s="98">
        <v>0.58029893817023148</v>
      </c>
      <c r="F1169" s="119">
        <v>0.47416173695697561</v>
      </c>
      <c r="G1169" s="179">
        <v>1</v>
      </c>
      <c r="H1169" s="97">
        <v>7087185.836638472</v>
      </c>
      <c r="I1169" s="174">
        <v>301045625294.32764</v>
      </c>
      <c r="J1169" s="186">
        <v>0.51369239476362905</v>
      </c>
      <c r="K1169" s="189">
        <v>6933687432.3219919</v>
      </c>
      <c r="L1169" s="185">
        <v>0</v>
      </c>
      <c r="M1169" s="185">
        <v>224477362845.06064</v>
      </c>
      <c r="N1169" s="174">
        <v>532456675571.71033</v>
      </c>
      <c r="O1169" s="119">
        <v>0.62770691738954965</v>
      </c>
      <c r="P1169" s="119">
        <v>0.42947618280347033</v>
      </c>
      <c r="Q1169" s="97">
        <v>15.821618621531194</v>
      </c>
      <c r="R1169" s="184">
        <v>3997670698773.1074</v>
      </c>
      <c r="S1169" s="199">
        <v>4149.6477485188134</v>
      </c>
      <c r="T1169" s="191">
        <v>4.5364959361115252E-2</v>
      </c>
      <c r="U1169" s="198">
        <v>2.0000000000000001E-4</v>
      </c>
    </row>
    <row r="1170" spans="1:21" x14ac:dyDescent="0.2">
      <c r="A1170">
        <f t="shared" si="18"/>
        <v>1166</v>
      </c>
      <c r="B1170" s="119">
        <v>0.52210434297230413</v>
      </c>
      <c r="C1170" s="97">
        <v>13517.89953220234</v>
      </c>
      <c r="D1170" s="96">
        <v>1.1640122517708194</v>
      </c>
      <c r="E1170" s="98">
        <v>0</v>
      </c>
      <c r="F1170" s="119">
        <v>0</v>
      </c>
      <c r="G1170" s="179">
        <v>0</v>
      </c>
      <c r="H1170" s="97">
        <v>9081479.2321230546</v>
      </c>
      <c r="I1170" s="174">
        <v>329581226306.88751</v>
      </c>
      <c r="J1170" s="186">
        <v>0.34567538170328549</v>
      </c>
      <c r="K1170" s="189">
        <v>10844848419.49638</v>
      </c>
      <c r="L1170" s="185">
        <v>0</v>
      </c>
      <c r="M1170" s="185">
        <v>0</v>
      </c>
      <c r="N1170" s="174">
        <v>340426074726.38391</v>
      </c>
      <c r="O1170" s="119">
        <v>0.33466330773117048</v>
      </c>
      <c r="P1170" s="119">
        <v>0.24281162208168158</v>
      </c>
      <c r="Q1170" s="97">
        <v>12.851436805950446</v>
      </c>
      <c r="R1170" s="184">
        <v>1125379595954.218</v>
      </c>
      <c r="S1170" s="199">
        <v>1167.9446369286127</v>
      </c>
      <c r="T1170" s="191">
        <v>5.7094028788093575E-2</v>
      </c>
      <c r="U1170" s="198">
        <v>2.0000000000000001E-4</v>
      </c>
    </row>
    <row r="1171" spans="1:21" x14ac:dyDescent="0.2">
      <c r="A1171">
        <f t="shared" si="18"/>
        <v>1167</v>
      </c>
      <c r="B1171" s="119">
        <v>0.46199749249898936</v>
      </c>
      <c r="C1171" s="97">
        <v>7080.5297165461307</v>
      </c>
      <c r="D1171" s="96">
        <v>0.74864873667953735</v>
      </c>
      <c r="E1171" s="98">
        <v>0.7</v>
      </c>
      <c r="F1171" s="119">
        <v>0</v>
      </c>
      <c r="G1171" s="179">
        <v>0</v>
      </c>
      <c r="H1171" s="97">
        <v>29880192.998688359</v>
      </c>
      <c r="I1171" s="174">
        <v>688434096810.40015</v>
      </c>
      <c r="J1171" s="186">
        <v>0.27526090395922553</v>
      </c>
      <c r="K1171" s="189">
        <v>178450185730.63254</v>
      </c>
      <c r="L1171" s="185">
        <v>320985876369.19879</v>
      </c>
      <c r="M1171" s="185">
        <v>0</v>
      </c>
      <c r="N1171" s="174">
        <v>1187870158910.2314</v>
      </c>
      <c r="O1171" s="119">
        <v>0.37570410330803605</v>
      </c>
      <c r="P1171" s="119">
        <v>0.2621339220948134</v>
      </c>
      <c r="Q1171" s="97">
        <v>14.717431358084319</v>
      </c>
      <c r="R1171" s="184">
        <v>4943186364616.1816</v>
      </c>
      <c r="S1171" s="199">
        <v>5132.442947276626</v>
      </c>
      <c r="T1171" s="191">
        <v>4.9684151618209917E-2</v>
      </c>
      <c r="U1171" s="198">
        <v>2.0000000000000001E-4</v>
      </c>
    </row>
    <row r="1172" spans="1:21" x14ac:dyDescent="0.2">
      <c r="A1172">
        <f t="shared" si="18"/>
        <v>1168</v>
      </c>
      <c r="B1172" s="119">
        <v>0.588407706320211</v>
      </c>
      <c r="C1172" s="97">
        <v>13047.263133239669</v>
      </c>
      <c r="D1172" s="96">
        <v>1.2919877605388446</v>
      </c>
      <c r="E1172" s="98">
        <v>0.7</v>
      </c>
      <c r="F1172" s="119">
        <v>0.45679511807532525</v>
      </c>
      <c r="G1172" s="179">
        <v>1</v>
      </c>
      <c r="H1172" s="97">
        <v>9989991.3257367536</v>
      </c>
      <c r="I1172" s="174">
        <v>375634829164.18066</v>
      </c>
      <c r="J1172" s="186">
        <v>0.52722840383991532</v>
      </c>
      <c r="K1172" s="189">
        <v>8443290554.4402924</v>
      </c>
      <c r="L1172" s="185">
        <v>2776171536.3030806</v>
      </c>
      <c r="M1172" s="185">
        <v>345589940433.89423</v>
      </c>
      <c r="N1172" s="174">
        <v>732444231688.81824</v>
      </c>
      <c r="O1172" s="119">
        <v>0.65088674380551637</v>
      </c>
      <c r="P1172" s="119">
        <v>0.46067432158214594</v>
      </c>
      <c r="Q1172" s="97">
        <v>16.08342499397747</v>
      </c>
      <c r="R1172" s="184">
        <v>5797717208938.4727</v>
      </c>
      <c r="S1172" s="199">
        <v>6021.5392686298901</v>
      </c>
      <c r="T1172" s="191">
        <v>4.6718396875129797E-2</v>
      </c>
      <c r="U1172" s="198">
        <v>2.0000000000000001E-4</v>
      </c>
    </row>
    <row r="1173" spans="1:21" x14ac:dyDescent="0.2">
      <c r="A1173">
        <f t="shared" si="18"/>
        <v>1169</v>
      </c>
      <c r="B1173" s="119">
        <v>0.57451492046519281</v>
      </c>
      <c r="C1173" s="97">
        <v>6931.068769604517</v>
      </c>
      <c r="D1173" s="96">
        <v>0.46696011825534378</v>
      </c>
      <c r="E1173" s="98">
        <v>0.33925783776295271</v>
      </c>
      <c r="F1173" s="119">
        <v>0</v>
      </c>
      <c r="G1173" s="179">
        <v>0</v>
      </c>
      <c r="H1173" s="97">
        <v>8433467.9861160293</v>
      </c>
      <c r="I1173" s="174">
        <v>301243287600.9823</v>
      </c>
      <c r="J1173" s="186">
        <v>0.37339208773096899</v>
      </c>
      <c r="K1173" s="189">
        <v>20676001516.516953</v>
      </c>
      <c r="L1173" s="185">
        <v>57628664573.689285</v>
      </c>
      <c r="M1173" s="185">
        <v>0</v>
      </c>
      <c r="N1173" s="174">
        <v>379547953691.18854</v>
      </c>
      <c r="O1173" s="119">
        <v>0.41782544257965415</v>
      </c>
      <c r="P1173" s="119">
        <v>0.27010718637409598</v>
      </c>
      <c r="Q1173" s="97">
        <v>13.841864038809035</v>
      </c>
      <c r="R1173" s="184">
        <v>1607843427206.0022</v>
      </c>
      <c r="S1173" s="199">
        <v>1669.4743407497917</v>
      </c>
      <c r="T1173" s="191">
        <v>5.0429391230026502E-2</v>
      </c>
      <c r="U1173" s="198">
        <v>2.0000000000000001E-4</v>
      </c>
    </row>
    <row r="1174" spans="1:21" x14ac:dyDescent="0.2">
      <c r="A1174">
        <f t="shared" si="18"/>
        <v>1170</v>
      </c>
      <c r="B1174" s="119">
        <v>0.62911472888040665</v>
      </c>
      <c r="C1174" s="97">
        <v>5542.1413506771833</v>
      </c>
      <c r="D1174" s="96">
        <v>0.58033304746702608</v>
      </c>
      <c r="E1174" s="98">
        <v>0.25668439689414035</v>
      </c>
      <c r="F1174" s="119">
        <v>0</v>
      </c>
      <c r="G1174" s="179">
        <v>0</v>
      </c>
      <c r="H1174" s="97">
        <v>7320923.5183429588</v>
      </c>
      <c r="I1174" s="174">
        <v>288456614239.28564</v>
      </c>
      <c r="J1174" s="186">
        <v>0.51104816448493506</v>
      </c>
      <c r="K1174" s="189">
        <v>30106682362.921787</v>
      </c>
      <c r="L1174" s="185">
        <v>55784185548.427498</v>
      </c>
      <c r="M1174" s="185">
        <v>0</v>
      </c>
      <c r="N1174" s="174">
        <v>374347482150.63495</v>
      </c>
      <c r="O1174" s="119">
        <v>0.5130061796488623</v>
      </c>
      <c r="P1174" s="119">
        <v>0.38140587390346697</v>
      </c>
      <c r="Q1174" s="97">
        <v>13.917587680001878</v>
      </c>
      <c r="R1174" s="184">
        <v>2255290579515.3281</v>
      </c>
      <c r="S1174" s="199">
        <v>2340.4275246739448</v>
      </c>
      <c r="T1174" s="191">
        <v>5.0505783496918824E-2</v>
      </c>
      <c r="U1174" s="198">
        <v>2.0000000000000001E-4</v>
      </c>
    </row>
    <row r="1175" spans="1:21" x14ac:dyDescent="0.2">
      <c r="A1175">
        <f t="shared" si="18"/>
        <v>1171</v>
      </c>
      <c r="B1175" s="119">
        <v>0.46983088475552726</v>
      </c>
      <c r="C1175" s="97">
        <v>4322.8143691401774</v>
      </c>
      <c r="D1175" s="96">
        <v>1.1145038570497579</v>
      </c>
      <c r="E1175" s="98">
        <v>0</v>
      </c>
      <c r="F1175" s="119">
        <v>0.48933439203398627</v>
      </c>
      <c r="G1175" s="179">
        <v>1</v>
      </c>
      <c r="H1175" s="97">
        <v>18401763.283039317</v>
      </c>
      <c r="I1175" s="174">
        <v>642346790169.90027</v>
      </c>
      <c r="J1175" s="186">
        <v>0.39161064735064366</v>
      </c>
      <c r="K1175" s="189">
        <v>1393321284.9690034</v>
      </c>
      <c r="L1175" s="185">
        <v>0</v>
      </c>
      <c r="M1175" s="185">
        <v>434409025502.04291</v>
      </c>
      <c r="N1175" s="174">
        <v>1078149136956.9121</v>
      </c>
      <c r="O1175" s="119">
        <v>0.55565324145653783</v>
      </c>
      <c r="P1175" s="119">
        <v>0.36585208495907112</v>
      </c>
      <c r="Q1175" s="97">
        <v>16.444860067472682</v>
      </c>
      <c r="R1175" s="184">
        <v>6998419021007.5742</v>
      </c>
      <c r="S1175" s="199">
        <v>7264.2634999769898</v>
      </c>
      <c r="T1175" s="191">
        <v>4.4869519214769372E-2</v>
      </c>
      <c r="U1175" s="198">
        <v>2.0000000000000001E-4</v>
      </c>
    </row>
    <row r="1176" spans="1:21" x14ac:dyDescent="0.2">
      <c r="A1176">
        <f t="shared" si="18"/>
        <v>1172</v>
      </c>
      <c r="B1176" s="119">
        <v>0.49880192236875431</v>
      </c>
      <c r="C1176" s="97">
        <v>7585.1443656378315</v>
      </c>
      <c r="D1176" s="96">
        <v>0.78203539492917651</v>
      </c>
      <c r="E1176" s="98">
        <v>0.7</v>
      </c>
      <c r="F1176" s="119">
        <v>0</v>
      </c>
      <c r="G1176" s="179">
        <v>0</v>
      </c>
      <c r="H1176" s="97">
        <v>8135317.1146149924</v>
      </c>
      <c r="I1176" s="174">
        <v>280616090169.02002</v>
      </c>
      <c r="J1176" s="186">
        <v>0.40893479998751203</v>
      </c>
      <c r="K1176" s="189">
        <v>47368271552.678749</v>
      </c>
      <c r="L1176" s="185">
        <v>79410359561.197281</v>
      </c>
      <c r="M1176" s="185">
        <v>0</v>
      </c>
      <c r="N1176" s="174">
        <v>407394721282.89606</v>
      </c>
      <c r="O1176" s="119">
        <v>0.43761483161610271</v>
      </c>
      <c r="P1176" s="119">
        <v>0.30072674075425215</v>
      </c>
      <c r="Q1176" s="97">
        <v>14.291077859215193</v>
      </c>
      <c r="R1176" s="184">
        <v>1919719632929.1353</v>
      </c>
      <c r="S1176" s="199">
        <v>1993.4562692611514</v>
      </c>
      <c r="T1176" s="191">
        <v>5.0290752894900474E-2</v>
      </c>
      <c r="U1176" s="198">
        <v>2.0000000000000001E-4</v>
      </c>
    </row>
    <row r="1177" spans="1:21" x14ac:dyDescent="0.2">
      <c r="A1177">
        <f t="shared" si="18"/>
        <v>1173</v>
      </c>
      <c r="B1177" s="119">
        <v>0.50791727260088804</v>
      </c>
      <c r="C1177" s="97">
        <v>4000</v>
      </c>
      <c r="D1177" s="96">
        <v>0.46958989264956313</v>
      </c>
      <c r="E1177" s="98">
        <v>0</v>
      </c>
      <c r="F1177" s="119">
        <v>0.44859463120268561</v>
      </c>
      <c r="G1177" s="179">
        <v>1</v>
      </c>
      <c r="H1177" s="97">
        <v>21226585.000042778</v>
      </c>
      <c r="I1177" s="174">
        <v>478724294261.31567</v>
      </c>
      <c r="J1177" s="186">
        <v>0.39862440775072761</v>
      </c>
      <c r="K1177" s="189">
        <v>17329821115.757496</v>
      </c>
      <c r="L1177" s="185">
        <v>0</v>
      </c>
      <c r="M1177" s="185">
        <v>499678687018.65137</v>
      </c>
      <c r="N1177" s="174">
        <v>995732802395.72449</v>
      </c>
      <c r="O1177" s="119">
        <v>0.59310503427205263</v>
      </c>
      <c r="P1177" s="119">
        <v>0.36086054342755552</v>
      </c>
      <c r="Q1177" s="97">
        <v>16.764474480553201</v>
      </c>
      <c r="R1177" s="184">
        <v>6533493683227.2959</v>
      </c>
      <c r="S1177" s="199">
        <v>6786.4428126259108</v>
      </c>
      <c r="T1177" s="191">
        <v>4.3545894001798195E-2</v>
      </c>
      <c r="U1177" s="198">
        <v>2.0000000000000001E-4</v>
      </c>
    </row>
    <row r="1178" spans="1:21" x14ac:dyDescent="0.2">
      <c r="A1178">
        <f t="shared" si="18"/>
        <v>1174</v>
      </c>
      <c r="B1178" s="119">
        <v>0.52585843524708842</v>
      </c>
      <c r="C1178" s="97">
        <v>8557.7877646076922</v>
      </c>
      <c r="D1178" s="96">
        <v>0.51714092418489177</v>
      </c>
      <c r="E1178" s="98">
        <v>0</v>
      </c>
      <c r="F1178" s="119">
        <v>0.44784428044578622</v>
      </c>
      <c r="G1178" s="179">
        <v>1</v>
      </c>
      <c r="H1178" s="97">
        <v>3744795.4616804267</v>
      </c>
      <c r="I1178" s="174">
        <v>201210775499.86499</v>
      </c>
      <c r="J1178" s="186">
        <v>0.52585843524708842</v>
      </c>
      <c r="K1178" s="189">
        <v>4574141002.8384619</v>
      </c>
      <c r="L1178" s="185">
        <v>0</v>
      </c>
      <c r="M1178" s="185">
        <v>145588042536.86359</v>
      </c>
      <c r="N1178" s="174">
        <v>351372959039.56702</v>
      </c>
      <c r="O1178" s="119">
        <v>0.6326008074049686</v>
      </c>
      <c r="P1178" s="119">
        <v>0.44574374344891693</v>
      </c>
      <c r="Q1178" s="97">
        <v>15.730226838017662</v>
      </c>
      <c r="R1178" s="184">
        <v>2712583292672.2842</v>
      </c>
      <c r="S1178" s="199">
        <v>2814.824456634668</v>
      </c>
      <c r="T1178" s="191">
        <v>4.6052229164349569E-2</v>
      </c>
      <c r="U1178" s="198">
        <v>2.0000000000000001E-4</v>
      </c>
    </row>
    <row r="1179" spans="1:21" x14ac:dyDescent="0.2">
      <c r="A1179">
        <f t="shared" si="18"/>
        <v>1175</v>
      </c>
      <c r="B1179" s="119">
        <v>0.55694210577699232</v>
      </c>
      <c r="C1179" s="97">
        <v>5022.7942193508252</v>
      </c>
      <c r="D1179" s="96">
        <v>0.2</v>
      </c>
      <c r="E1179" s="98">
        <v>0.7</v>
      </c>
      <c r="F1179" s="119">
        <v>0</v>
      </c>
      <c r="G1179" s="179">
        <v>0</v>
      </c>
      <c r="H1179" s="97">
        <v>4578892.680633897</v>
      </c>
      <c r="I1179" s="174">
        <v>204965329200.55295</v>
      </c>
      <c r="J1179" s="186">
        <v>0.54480212258459515</v>
      </c>
      <c r="K1179" s="189">
        <v>17480119714.715477</v>
      </c>
      <c r="L1179" s="185">
        <v>47220004132.803612</v>
      </c>
      <c r="M1179" s="185">
        <v>0</v>
      </c>
      <c r="N1179" s="174">
        <v>269665453048.07205</v>
      </c>
      <c r="O1179" s="119">
        <v>0.55417387737951795</v>
      </c>
      <c r="P1179" s="119">
        <v>0.4338799549550707</v>
      </c>
      <c r="Q1179" s="97">
        <v>14.158988925156068</v>
      </c>
      <c r="R1179" s="184">
        <v>1941494138344.4404</v>
      </c>
      <c r="S1179" s="199">
        <v>2014.8187379082383</v>
      </c>
      <c r="T1179" s="191">
        <v>4.8308446004333219E-2</v>
      </c>
      <c r="U1179" s="198">
        <v>2.0000000000000001E-4</v>
      </c>
    </row>
    <row r="1180" spans="1:21" x14ac:dyDescent="0.2">
      <c r="A1180">
        <f t="shared" si="18"/>
        <v>1176</v>
      </c>
      <c r="B1180" s="119">
        <v>0.41016166014684685</v>
      </c>
      <c r="C1180" s="97">
        <v>4000</v>
      </c>
      <c r="D1180" s="96">
        <v>0.68655865875282684</v>
      </c>
      <c r="E1180" s="98">
        <v>7.120758576118684E-2</v>
      </c>
      <c r="F1180" s="119">
        <v>0</v>
      </c>
      <c r="G1180" s="179">
        <v>0</v>
      </c>
      <c r="H1180" s="97">
        <v>22505624.089334201</v>
      </c>
      <c r="I1180" s="174">
        <v>457758143813.94934</v>
      </c>
      <c r="J1180" s="186">
        <v>0.20511674942342617</v>
      </c>
      <c r="K1180" s="189">
        <v>12848080819.625664</v>
      </c>
      <c r="L1180" s="185">
        <v>32887967837.91954</v>
      </c>
      <c r="M1180" s="185">
        <v>0</v>
      </c>
      <c r="N1180" s="174">
        <v>503494192471.49457</v>
      </c>
      <c r="O1180" s="119">
        <v>0.23874006602044281</v>
      </c>
      <c r="P1180" s="119">
        <v>0.11094713225905134</v>
      </c>
      <c r="Q1180" s="97">
        <v>14.444579016786351</v>
      </c>
      <c r="R1180" s="184">
        <v>879443779545.91992</v>
      </c>
      <c r="S1180" s="199">
        <v>912.37673097085371</v>
      </c>
      <c r="T1180" s="191">
        <v>5.0376477622423102E-2</v>
      </c>
      <c r="U1180" s="198">
        <v>2.0000000000000001E-4</v>
      </c>
    </row>
    <row r="1181" spans="1:21" x14ac:dyDescent="0.2">
      <c r="A1181">
        <f t="shared" si="18"/>
        <v>1177</v>
      </c>
      <c r="B1181" s="119">
        <v>0.46517758624063593</v>
      </c>
      <c r="C1181" s="97">
        <v>12755.798542527804</v>
      </c>
      <c r="D1181" s="96">
        <v>0.56452107423469533</v>
      </c>
      <c r="E1181" s="98">
        <v>0.50645825314927795</v>
      </c>
      <c r="F1181" s="119">
        <v>0.51232551335021581</v>
      </c>
      <c r="G1181" s="179">
        <v>1</v>
      </c>
      <c r="H1181" s="97">
        <v>3531640.529134884</v>
      </c>
      <c r="I1181" s="174">
        <v>180870068391.47552</v>
      </c>
      <c r="J1181" s="186">
        <v>0.46517758624063599</v>
      </c>
      <c r="K1181" s="189">
        <v>4062994916.1582913</v>
      </c>
      <c r="L1181" s="185">
        <v>0</v>
      </c>
      <c r="M1181" s="185">
        <v>176146295366.57101</v>
      </c>
      <c r="N1181" s="174">
        <v>361079358674.20477</v>
      </c>
      <c r="O1181" s="119">
        <v>0.62328054131126331</v>
      </c>
      <c r="P1181" s="119">
        <v>0.4322478711594463</v>
      </c>
      <c r="Q1181" s="97">
        <v>16.560481459466438</v>
      </c>
      <c r="R1181" s="184">
        <v>2807234940463.1431</v>
      </c>
      <c r="S1181" s="199">
        <v>2915.2881065640322</v>
      </c>
      <c r="T1181" s="191">
        <v>4.4104304743872128E-2</v>
      </c>
      <c r="U1181" s="198">
        <v>2.0000000000000001E-4</v>
      </c>
    </row>
    <row r="1182" spans="1:21" x14ac:dyDescent="0.2">
      <c r="A1182">
        <f t="shared" si="18"/>
        <v>1178</v>
      </c>
      <c r="B1182" s="119">
        <v>0.39375913162189791</v>
      </c>
      <c r="C1182" s="97">
        <v>17000</v>
      </c>
      <c r="D1182" s="96">
        <v>1.0898578121935636</v>
      </c>
      <c r="E1182" s="98">
        <v>2.8390873011027842E-2</v>
      </c>
      <c r="F1182" s="119">
        <v>0</v>
      </c>
      <c r="G1182" s="179">
        <v>0</v>
      </c>
      <c r="H1182" s="97">
        <v>8295981.7525072088</v>
      </c>
      <c r="I1182" s="174">
        <v>339794776454.76678</v>
      </c>
      <c r="J1182" s="186">
        <v>0.39375913162189791</v>
      </c>
      <c r="K1182" s="189">
        <v>10123759316.067139</v>
      </c>
      <c r="L1182" s="185">
        <v>8075817395.6769352</v>
      </c>
      <c r="M1182" s="185">
        <v>0</v>
      </c>
      <c r="N1182" s="174">
        <v>357994353166.51086</v>
      </c>
      <c r="O1182" s="119">
        <v>0.39178816308812126</v>
      </c>
      <c r="P1182" s="119">
        <v>0.2965187498953693</v>
      </c>
      <c r="Q1182" s="97">
        <v>13.021016990907798</v>
      </c>
      <c r="R1182" s="184">
        <v>1451462866183.8057</v>
      </c>
      <c r="S1182" s="199">
        <v>1506.1785885791076</v>
      </c>
      <c r="T1182" s="191">
        <v>5.6376584328537177E-2</v>
      </c>
      <c r="U1182" s="198">
        <v>2.0000000000000001E-4</v>
      </c>
    </row>
    <row r="1183" spans="1:21" x14ac:dyDescent="0.2">
      <c r="A1183">
        <f t="shared" si="18"/>
        <v>1179</v>
      </c>
      <c r="B1183" s="119">
        <v>0.39978505926124713</v>
      </c>
      <c r="C1183" s="97">
        <v>7802.2848677059337</v>
      </c>
      <c r="D1183" s="96">
        <v>0.99696063628425846</v>
      </c>
      <c r="E1183" s="98">
        <v>0</v>
      </c>
      <c r="F1183" s="119">
        <v>0</v>
      </c>
      <c r="G1183" s="179">
        <v>0</v>
      </c>
      <c r="H1183" s="97">
        <v>8787808.6656606123</v>
      </c>
      <c r="I1183" s="174">
        <v>349050481916.58636</v>
      </c>
      <c r="J1183" s="186">
        <v>0.39978505926124708</v>
      </c>
      <c r="K1183" s="189">
        <v>4455365392.3247681</v>
      </c>
      <c r="L1183" s="185">
        <v>0</v>
      </c>
      <c r="M1183" s="185">
        <v>0</v>
      </c>
      <c r="N1183" s="174">
        <v>353505847308.91113</v>
      </c>
      <c r="O1183" s="119">
        <v>0.39474641978481267</v>
      </c>
      <c r="P1183" s="119">
        <v>0.26025091352496571</v>
      </c>
      <c r="Q1183" s="97">
        <v>12.962176280660646</v>
      </c>
      <c r="R1183" s="184">
        <v>1316409726389.9797</v>
      </c>
      <c r="S1183" s="199">
        <v>1364.7452801093473</v>
      </c>
      <c r="T1183" s="191">
        <v>5.5027579975685394E-2</v>
      </c>
      <c r="U1183" s="198">
        <v>2.0000000000000001E-4</v>
      </c>
    </row>
    <row r="1184" spans="1:21" x14ac:dyDescent="0.2">
      <c r="A1184">
        <f t="shared" si="18"/>
        <v>1180</v>
      </c>
      <c r="B1184" s="119">
        <v>0.48317631293198809</v>
      </c>
      <c r="C1184" s="97">
        <v>8337.2623081211877</v>
      </c>
      <c r="D1184" s="96">
        <v>0.91896279203738329</v>
      </c>
      <c r="E1184" s="98">
        <v>0.63034772755051127</v>
      </c>
      <c r="F1184" s="119">
        <v>0.70097801364951906</v>
      </c>
      <c r="G1184" s="179">
        <v>1</v>
      </c>
      <c r="H1184" s="97">
        <v>7081222.5951455561</v>
      </c>
      <c r="I1184" s="174">
        <v>267802868428.62158</v>
      </c>
      <c r="J1184" s="186">
        <v>0.4004598109664872</v>
      </c>
      <c r="K1184" s="189">
        <v>1241979302.7587857</v>
      </c>
      <c r="L1184" s="185">
        <v>0</v>
      </c>
      <c r="M1184" s="185">
        <v>305728184002.89032</v>
      </c>
      <c r="N1184" s="174">
        <v>574773031734.27075</v>
      </c>
      <c r="O1184" s="119">
        <v>0.61211437183813078</v>
      </c>
      <c r="P1184" s="119">
        <v>0.55119311008107374</v>
      </c>
      <c r="Q1184" s="97">
        <v>17.499942409741454</v>
      </c>
      <c r="R1184" s="184">
        <v>5957272944369.2725</v>
      </c>
      <c r="S1184" s="199">
        <v>6173.4743571356794</v>
      </c>
      <c r="T1184" s="191">
        <v>4.2520467884478531E-2</v>
      </c>
      <c r="U1184" s="198">
        <v>2.0000000000000001E-4</v>
      </c>
    </row>
    <row r="1185" spans="1:21" x14ac:dyDescent="0.2">
      <c r="A1185">
        <f t="shared" si="18"/>
        <v>1181</v>
      </c>
      <c r="B1185" s="119">
        <v>0.6835271338046448</v>
      </c>
      <c r="C1185" s="97">
        <v>14891.531530415932</v>
      </c>
      <c r="D1185" s="96">
        <v>0.99672697629885487</v>
      </c>
      <c r="E1185" s="98">
        <v>0</v>
      </c>
      <c r="F1185" s="119">
        <v>0.50457020772772632</v>
      </c>
      <c r="G1185" s="179">
        <v>1</v>
      </c>
      <c r="H1185" s="97">
        <v>7189824.7380701648</v>
      </c>
      <c r="I1185" s="174">
        <v>268576632765.79861</v>
      </c>
      <c r="J1185" s="186">
        <v>0.44236813121218022</v>
      </c>
      <c r="K1185" s="189">
        <v>4423462992.1499338</v>
      </c>
      <c r="L1185" s="185">
        <v>0</v>
      </c>
      <c r="M1185" s="185">
        <v>372952181339.75323</v>
      </c>
      <c r="N1185" s="174">
        <v>645952277097.70178</v>
      </c>
      <c r="O1185" s="119">
        <v>0.64582400741745627</v>
      </c>
      <c r="P1185" s="119">
        <v>0.32831701146394149</v>
      </c>
      <c r="Q1185" s="97">
        <v>16.465661722140307</v>
      </c>
      <c r="R1185" s="184">
        <v>3723422682569.6562</v>
      </c>
      <c r="S1185" s="199">
        <v>3865.0156299506893</v>
      </c>
      <c r="T1185" s="191">
        <v>4.5601728337344591E-2</v>
      </c>
      <c r="U1185" s="198">
        <v>2.0000000000000001E-4</v>
      </c>
    </row>
    <row r="1186" spans="1:21" x14ac:dyDescent="0.2">
      <c r="A1186">
        <f t="shared" si="18"/>
        <v>1182</v>
      </c>
      <c r="B1186" s="119">
        <v>0.4986477927828446</v>
      </c>
      <c r="C1186" s="97">
        <v>12258.922140779163</v>
      </c>
      <c r="D1186" s="96">
        <v>0.57668172708496113</v>
      </c>
      <c r="E1186" s="98">
        <v>0.13630012327591315</v>
      </c>
      <c r="F1186" s="119">
        <v>0</v>
      </c>
      <c r="G1186" s="179">
        <v>0</v>
      </c>
      <c r="H1186" s="97">
        <v>4248335.909860244</v>
      </c>
      <c r="I1186" s="174">
        <v>227567032926.84433</v>
      </c>
      <c r="J1186" s="186">
        <v>0.49864779278284455</v>
      </c>
      <c r="K1186" s="189">
        <v>13123508850.272987</v>
      </c>
      <c r="L1186" s="185">
        <v>14722413370.96365</v>
      </c>
      <c r="M1186" s="185">
        <v>0</v>
      </c>
      <c r="N1186" s="174">
        <v>255412955148.08096</v>
      </c>
      <c r="O1186" s="119">
        <v>0.49039693113164251</v>
      </c>
      <c r="P1186" s="119">
        <v>0.3822996021867307</v>
      </c>
      <c r="Q1186" s="97">
        <v>13.296611964839217</v>
      </c>
      <c r="R1186" s="184">
        <v>1442204304552.2297</v>
      </c>
      <c r="S1186" s="199">
        <v>1497.8436246128483</v>
      </c>
      <c r="T1186" s="191">
        <v>5.3119622015051521E-2</v>
      </c>
      <c r="U1186" s="198">
        <v>2.0000000000000001E-4</v>
      </c>
    </row>
    <row r="1187" spans="1:21" x14ac:dyDescent="0.2">
      <c r="A1187">
        <f t="shared" si="18"/>
        <v>1183</v>
      </c>
      <c r="B1187" s="119">
        <v>0.60709554880814065</v>
      </c>
      <c r="C1187" s="97">
        <v>12644.76891448969</v>
      </c>
      <c r="D1187" s="96">
        <v>0.46852037480140585</v>
      </c>
      <c r="E1187" s="98">
        <v>0.15971832588731469</v>
      </c>
      <c r="F1187" s="119">
        <v>0.66806218122128735</v>
      </c>
      <c r="G1187" s="179">
        <v>1</v>
      </c>
      <c r="H1187" s="97">
        <v>3036717.9005283457</v>
      </c>
      <c r="I1187" s="174">
        <v>138388626820.26157</v>
      </c>
      <c r="J1187" s="186">
        <v>0.45424591283283211</v>
      </c>
      <c r="K1187" s="189">
        <v>3817872220.5492349</v>
      </c>
      <c r="L1187" s="185">
        <v>0</v>
      </c>
      <c r="M1187" s="185">
        <v>221686634735.87329</v>
      </c>
      <c r="N1187" s="174">
        <v>363893133776.68414</v>
      </c>
      <c r="O1187" s="119">
        <v>0.66011626383630795</v>
      </c>
      <c r="P1187" s="119">
        <v>0.43592786796118699</v>
      </c>
      <c r="Q1187" s="97">
        <v>17.120764471187695</v>
      </c>
      <c r="R1187" s="184">
        <v>2953756902985.4619</v>
      </c>
      <c r="S1187" s="199">
        <v>3066.4821363528604</v>
      </c>
      <c r="T1187" s="191">
        <v>4.268473620347283E-2</v>
      </c>
      <c r="U1187" s="198">
        <v>2.0000000000000001E-4</v>
      </c>
    </row>
    <row r="1188" spans="1:21" x14ac:dyDescent="0.2">
      <c r="A1188">
        <f t="shared" si="18"/>
        <v>1184</v>
      </c>
      <c r="B1188" s="119">
        <v>0.54676741934283335</v>
      </c>
      <c r="C1188" s="97">
        <v>9257.3157835685306</v>
      </c>
      <c r="D1188" s="96">
        <v>1.3225192418698983</v>
      </c>
      <c r="E1188" s="98">
        <v>6.7455019214613471E-2</v>
      </c>
      <c r="F1188" s="119">
        <v>0.61638323640956705</v>
      </c>
      <c r="G1188" s="179">
        <v>1</v>
      </c>
      <c r="H1188" s="97">
        <v>12492273.839227529</v>
      </c>
      <c r="I1188" s="174">
        <v>390071370117.09009</v>
      </c>
      <c r="J1188" s="186">
        <v>0.43456267350964539</v>
      </c>
      <c r="K1188" s="189">
        <v>6468752055.5384712</v>
      </c>
      <c r="L1188" s="185">
        <v>0</v>
      </c>
      <c r="M1188" s="185">
        <v>385705695759.2984</v>
      </c>
      <c r="N1188" s="174">
        <v>782245817931.92688</v>
      </c>
      <c r="O1188" s="119">
        <v>0.6111570085846022</v>
      </c>
      <c r="P1188" s="119">
        <v>0.37150584381677498</v>
      </c>
      <c r="Q1188" s="97">
        <v>16.487477557139833</v>
      </c>
      <c r="R1188" s="184">
        <v>5092703230480.7715</v>
      </c>
      <c r="S1188" s="199">
        <v>5287.3884865187483</v>
      </c>
      <c r="T1188" s="191">
        <v>4.5418191516216899E-2</v>
      </c>
      <c r="U1188" s="198">
        <v>2.0000000000000001E-4</v>
      </c>
    </row>
    <row r="1189" spans="1:21" x14ac:dyDescent="0.2">
      <c r="A1189">
        <f t="shared" si="18"/>
        <v>1185</v>
      </c>
      <c r="B1189" s="119">
        <v>0.56097471246222086</v>
      </c>
      <c r="C1189" s="97">
        <v>10664.895871410423</v>
      </c>
      <c r="D1189" s="96">
        <v>0.87654024063408675</v>
      </c>
      <c r="E1189" s="98">
        <v>0.7</v>
      </c>
      <c r="F1189" s="119">
        <v>0.5217950914243723</v>
      </c>
      <c r="G1189" s="179">
        <v>1</v>
      </c>
      <c r="H1189" s="97">
        <v>8444450.9259868506</v>
      </c>
      <c r="I1189" s="174">
        <v>412204833508.57367</v>
      </c>
      <c r="J1189" s="186">
        <v>0.54595426742354203</v>
      </c>
      <c r="K1189" s="189">
        <v>6879174483.5919495</v>
      </c>
      <c r="L1189" s="185">
        <v>0</v>
      </c>
      <c r="M1189" s="185">
        <v>182895328428.29123</v>
      </c>
      <c r="N1189" s="174">
        <v>601979336420.45679</v>
      </c>
      <c r="O1189" s="119">
        <v>0.61690032893399771</v>
      </c>
      <c r="P1189" s="119">
        <v>0.37180351398358186</v>
      </c>
      <c r="Q1189" s="97">
        <v>14.477303482243963</v>
      </c>
      <c r="R1189" s="184">
        <v>3523570030538.2358</v>
      </c>
      <c r="S1189" s="199">
        <v>3656.8688195739696</v>
      </c>
      <c r="T1189" s="191">
        <v>5.0780769297656091E-2</v>
      </c>
      <c r="U1189" s="198">
        <v>2.0000000000000001E-4</v>
      </c>
    </row>
    <row r="1190" spans="1:21" x14ac:dyDescent="0.2">
      <c r="A1190">
        <f t="shared" si="18"/>
        <v>1186</v>
      </c>
      <c r="B1190" s="119">
        <v>0.58807526239086183</v>
      </c>
      <c r="C1190" s="97">
        <v>11057.052293174318</v>
      </c>
      <c r="D1190" s="96">
        <v>0.52631072860457973</v>
      </c>
      <c r="E1190" s="98">
        <v>0.18330003981796408</v>
      </c>
      <c r="F1190" s="119">
        <v>0.48957225675618099</v>
      </c>
      <c r="G1190" s="179">
        <v>1</v>
      </c>
      <c r="H1190" s="97">
        <v>5400658.7320634695</v>
      </c>
      <c r="I1190" s="174">
        <v>292417333406.13385</v>
      </c>
      <c r="J1190" s="186">
        <v>0.58807526239086183</v>
      </c>
      <c r="K1190" s="189">
        <v>8047275126.1237898</v>
      </c>
      <c r="L1190" s="185">
        <v>0</v>
      </c>
      <c r="M1190" s="185">
        <v>280776436265.68616</v>
      </c>
      <c r="N1190" s="174">
        <v>581241044797.94385</v>
      </c>
      <c r="O1190" s="119">
        <v>0.68230651058178704</v>
      </c>
      <c r="P1190" s="119">
        <v>0.38899144361858284</v>
      </c>
      <c r="Q1190" s="97">
        <v>15.365853760523351</v>
      </c>
      <c r="R1190" s="184">
        <v>3797671580794.0459</v>
      </c>
      <c r="S1190" s="199">
        <v>3939.040719014678</v>
      </c>
      <c r="T1190" s="191">
        <v>4.7036434358849098E-2</v>
      </c>
      <c r="U1190" s="198">
        <v>2.0000000000000001E-4</v>
      </c>
    </row>
    <row r="1191" spans="1:21" x14ac:dyDescent="0.2">
      <c r="A1191">
        <f t="shared" si="18"/>
        <v>1187</v>
      </c>
      <c r="B1191" s="119">
        <v>0.60865380669427283</v>
      </c>
      <c r="C1191" s="97">
        <v>11633.619210040848</v>
      </c>
      <c r="D1191" s="96">
        <v>0.81026764963124298</v>
      </c>
      <c r="E1191" s="98">
        <v>0.64873610053935349</v>
      </c>
      <c r="F1191" s="119">
        <v>0.55932776761582437</v>
      </c>
      <c r="G1191" s="179">
        <v>1</v>
      </c>
      <c r="H1191" s="97">
        <v>6024780.7698539551</v>
      </c>
      <c r="I1191" s="174">
        <v>314031652518.85071</v>
      </c>
      <c r="J1191" s="186">
        <v>0.60865380669427283</v>
      </c>
      <c r="K1191" s="189">
        <v>3097335743.2848644</v>
      </c>
      <c r="L1191" s="185">
        <v>0</v>
      </c>
      <c r="M1191" s="185">
        <v>247601862189.40875</v>
      </c>
      <c r="N1191" s="174">
        <v>564730850451.54443</v>
      </c>
      <c r="O1191" s="119">
        <v>0.6892098247659213</v>
      </c>
      <c r="P1191" s="119">
        <v>0.52528056396724976</v>
      </c>
      <c r="Q1191" s="97">
        <v>15.867670158393125</v>
      </c>
      <c r="R1191" s="184">
        <v>5083694789957.7207</v>
      </c>
      <c r="S1191" s="199">
        <v>5279.0423883048998</v>
      </c>
      <c r="T1191" s="191">
        <v>4.6465252601365852E-2</v>
      </c>
      <c r="U1191" s="198">
        <v>2.0000000000000001E-4</v>
      </c>
    </row>
    <row r="1192" spans="1:21" x14ac:dyDescent="0.2">
      <c r="A1192">
        <f t="shared" si="18"/>
        <v>1188</v>
      </c>
      <c r="B1192" s="119">
        <v>0.53479556652532079</v>
      </c>
      <c r="C1192" s="97">
        <v>4112.015742141868</v>
      </c>
      <c r="D1192" s="96">
        <v>0.7671161563200023</v>
      </c>
      <c r="E1192" s="98">
        <v>0.32907372794527645</v>
      </c>
      <c r="F1192" s="119">
        <v>0.57901710179940158</v>
      </c>
      <c r="G1192" s="179">
        <v>1</v>
      </c>
      <c r="H1192" s="97">
        <v>9475681.7955208048</v>
      </c>
      <c r="I1192" s="174">
        <v>353523005530.85162</v>
      </c>
      <c r="J1192" s="186">
        <v>0.4138033161664062</v>
      </c>
      <c r="K1192" s="189">
        <v>11174121303.752434</v>
      </c>
      <c r="L1192" s="185">
        <v>0</v>
      </c>
      <c r="M1192" s="185">
        <v>217387138485.12851</v>
      </c>
      <c r="N1192" s="174">
        <v>582084265319.73254</v>
      </c>
      <c r="O1192" s="119">
        <v>0.55008994727250071</v>
      </c>
      <c r="P1192" s="119">
        <v>0.31647907447101031</v>
      </c>
      <c r="Q1192" s="97">
        <v>15.451859014913731</v>
      </c>
      <c r="R1192" s="184">
        <v>3157023538924.833</v>
      </c>
      <c r="S1192" s="199">
        <v>3278.6145015193442</v>
      </c>
      <c r="T1192" s="191">
        <v>4.6460696661529688E-2</v>
      </c>
      <c r="U1192" s="198">
        <v>2.0000000000000001E-4</v>
      </c>
    </row>
    <row r="1193" spans="1:21" x14ac:dyDescent="0.2">
      <c r="A1193">
        <f t="shared" si="18"/>
        <v>1189</v>
      </c>
      <c r="B1193" s="119">
        <v>0.48980977033508177</v>
      </c>
      <c r="C1193" s="97">
        <v>12489.380055536567</v>
      </c>
      <c r="D1193" s="96">
        <v>0.47038773923401433</v>
      </c>
      <c r="E1193" s="98">
        <v>0</v>
      </c>
      <c r="F1193" s="119">
        <v>0.45874286164680539</v>
      </c>
      <c r="G1193" s="179">
        <v>1</v>
      </c>
      <c r="H1193" s="97">
        <v>3390268.2822979465</v>
      </c>
      <c r="I1193" s="174">
        <v>181993481546.04492</v>
      </c>
      <c r="J1193" s="186">
        <v>0.48980977033508177</v>
      </c>
      <c r="K1193" s="189">
        <v>4605346919.5136099</v>
      </c>
      <c r="L1193" s="185">
        <v>0</v>
      </c>
      <c r="M1193" s="185">
        <v>180135468560.24899</v>
      </c>
      <c r="N1193" s="174">
        <v>366734297025.80756</v>
      </c>
      <c r="O1193" s="119">
        <v>0.63602057985412597</v>
      </c>
      <c r="P1193" s="119">
        <v>0.44035896973109256</v>
      </c>
      <c r="Q1193" s="97">
        <v>16.606773440038822</v>
      </c>
      <c r="R1193" s="184">
        <v>2922177033775.6235</v>
      </c>
      <c r="S1193" s="199">
        <v>3036.2410948893548</v>
      </c>
      <c r="T1193" s="191">
        <v>4.4170684739619839E-2</v>
      </c>
      <c r="U1193" s="198">
        <v>2.0000000000000001E-4</v>
      </c>
    </row>
    <row r="1194" spans="1:21" x14ac:dyDescent="0.2">
      <c r="A1194">
        <f t="shared" si="18"/>
        <v>1190</v>
      </c>
      <c r="B1194" s="119">
        <v>0.40856715024837925</v>
      </c>
      <c r="C1194" s="97">
        <v>10785.038898549104</v>
      </c>
      <c r="D1194" s="96">
        <v>0.58596151292179155</v>
      </c>
      <c r="E1194" s="98">
        <v>0.12136756357912271</v>
      </c>
      <c r="F1194" s="119">
        <v>0.48210246359811254</v>
      </c>
      <c r="G1194" s="179">
        <v>1</v>
      </c>
      <c r="H1194" s="97">
        <v>4599435.1485583335</v>
      </c>
      <c r="I1194" s="174">
        <v>232581436287.91528</v>
      </c>
      <c r="J1194" s="186">
        <v>0.4085671502483792</v>
      </c>
      <c r="K1194" s="189">
        <v>7407579825.0675831</v>
      </c>
      <c r="L1194" s="185">
        <v>0</v>
      </c>
      <c r="M1194" s="185">
        <v>165262006223.70493</v>
      </c>
      <c r="N1194" s="174">
        <v>405251022336.68781</v>
      </c>
      <c r="O1194" s="119">
        <v>0.5607258885950519</v>
      </c>
      <c r="P1194" s="119">
        <v>0.34067450977754915</v>
      </c>
      <c r="Q1194" s="97">
        <v>15.992649813906169</v>
      </c>
      <c r="R1194" s="184">
        <v>2409695251631.9141</v>
      </c>
      <c r="S1194" s="199">
        <v>2500.4745631970236</v>
      </c>
      <c r="T1194" s="191">
        <v>4.5395509525335311E-2</v>
      </c>
      <c r="U1194" s="198">
        <v>2.0000000000000001E-4</v>
      </c>
    </row>
    <row r="1195" spans="1:21" x14ac:dyDescent="0.2">
      <c r="A1195">
        <f t="shared" si="18"/>
        <v>1191</v>
      </c>
      <c r="B1195" s="119">
        <v>0.41856157105067693</v>
      </c>
      <c r="C1195" s="97">
        <v>6242.3309582632428</v>
      </c>
      <c r="D1195" s="96">
        <v>0.51849150151215806</v>
      </c>
      <c r="E1195" s="98">
        <v>0.20477250727068327</v>
      </c>
      <c r="F1195" s="119">
        <v>0</v>
      </c>
      <c r="G1195" s="179">
        <v>0</v>
      </c>
      <c r="H1195" s="97">
        <v>5963368.6916200528</v>
      </c>
      <c r="I1195" s="174">
        <v>220663692732.94699</v>
      </c>
      <c r="J1195" s="186">
        <v>0.3233250516686621</v>
      </c>
      <c r="K1195" s="189">
        <v>11289659725.844835</v>
      </c>
      <c r="L1195" s="185">
        <v>44095214372.48452</v>
      </c>
      <c r="M1195" s="185">
        <v>0</v>
      </c>
      <c r="N1195" s="174">
        <v>276048566831.27637</v>
      </c>
      <c r="O1195" s="119">
        <v>0.38624461114277064</v>
      </c>
      <c r="P1195" s="119">
        <v>0.27263302550314034</v>
      </c>
      <c r="Q1195" s="97">
        <v>14.637632131654806</v>
      </c>
      <c r="R1195" s="184">
        <v>1255903866774.4805</v>
      </c>
      <c r="S1195" s="199">
        <v>1304.3246189904576</v>
      </c>
      <c r="T1195" s="191">
        <v>4.7163196422402846E-2</v>
      </c>
      <c r="U1195" s="198">
        <v>2.0000000000000001E-4</v>
      </c>
    </row>
    <row r="1196" spans="1:21" x14ac:dyDescent="0.2">
      <c r="A1196">
        <f t="shared" si="18"/>
        <v>1192</v>
      </c>
      <c r="B1196" s="119">
        <v>0.53843137997924051</v>
      </c>
      <c r="C1196" s="97">
        <v>10773.048461686783</v>
      </c>
      <c r="D1196" s="96">
        <v>0.38966075448805509</v>
      </c>
      <c r="E1196" s="98">
        <v>0</v>
      </c>
      <c r="F1196" s="119">
        <v>0</v>
      </c>
      <c r="G1196" s="179">
        <v>0</v>
      </c>
      <c r="H1196" s="97">
        <v>3041577.2692722003</v>
      </c>
      <c r="I1196" s="174">
        <v>143717161932.74759</v>
      </c>
      <c r="J1196" s="186">
        <v>0.46784169003732456</v>
      </c>
      <c r="K1196" s="189">
        <v>2101645891.9176486</v>
      </c>
      <c r="L1196" s="185">
        <v>0</v>
      </c>
      <c r="M1196" s="185">
        <v>0</v>
      </c>
      <c r="N1196" s="174">
        <v>145818807824.66525</v>
      </c>
      <c r="O1196" s="119">
        <v>0.46109881797162355</v>
      </c>
      <c r="P1196" s="119">
        <v>0.35017993649788903</v>
      </c>
      <c r="Q1196" s="97">
        <v>12.943974090532004</v>
      </c>
      <c r="R1196" s="184">
        <v>771993805440.19031</v>
      </c>
      <c r="S1196" s="199">
        <v>801.76211323761208</v>
      </c>
      <c r="T1196" s="191">
        <v>5.1671436718065775E-2</v>
      </c>
      <c r="U1196" s="198">
        <v>2.0000000000000001E-4</v>
      </c>
    </row>
    <row r="1197" spans="1:21" x14ac:dyDescent="0.2">
      <c r="A1197">
        <f t="shared" si="18"/>
        <v>1193</v>
      </c>
      <c r="B1197" s="119">
        <v>0.5755957155837147</v>
      </c>
      <c r="C1197" s="97">
        <v>8109.9372267278068</v>
      </c>
      <c r="D1197" s="96">
        <v>1.1373756921473697</v>
      </c>
      <c r="E1197" s="98">
        <v>0.35211296747380771</v>
      </c>
      <c r="F1197" s="119">
        <v>0</v>
      </c>
      <c r="G1197" s="179">
        <v>0</v>
      </c>
      <c r="H1197" s="97">
        <v>11839321.594749613</v>
      </c>
      <c r="I1197" s="174">
        <v>329778742745.89105</v>
      </c>
      <c r="J1197" s="186">
        <v>0.21750229900871521</v>
      </c>
      <c r="K1197" s="189">
        <v>30302588909.483719</v>
      </c>
      <c r="L1197" s="185">
        <v>83542658260.749207</v>
      </c>
      <c r="M1197" s="185">
        <v>0</v>
      </c>
      <c r="N1197" s="174">
        <v>443623989916.12396</v>
      </c>
      <c r="O1197" s="119">
        <v>0.31234055071330163</v>
      </c>
      <c r="P1197" s="119">
        <v>0.22308497178324424</v>
      </c>
      <c r="Q1197" s="97">
        <v>15.382601286229603</v>
      </c>
      <c r="R1197" s="184">
        <v>1632402774125.135</v>
      </c>
      <c r="S1197" s="199">
        <v>1694.0773217629037</v>
      </c>
      <c r="T1197" s="191">
        <v>4.81758485850423E-2</v>
      </c>
      <c r="U1197" s="198">
        <v>2.0000000000000001E-4</v>
      </c>
    </row>
    <row r="1198" spans="1:21" x14ac:dyDescent="0.2">
      <c r="A1198">
        <f t="shared" si="18"/>
        <v>1194</v>
      </c>
      <c r="B1198" s="119">
        <v>0.57094879198459825</v>
      </c>
      <c r="C1198" s="97">
        <v>8800.0184646387588</v>
      </c>
      <c r="D1198" s="96">
        <v>1.1724715757692843</v>
      </c>
      <c r="E1198" s="98">
        <v>0.53197713442076189</v>
      </c>
      <c r="F1198" s="119">
        <v>0</v>
      </c>
      <c r="G1198" s="179">
        <v>0</v>
      </c>
      <c r="H1198" s="97">
        <v>11163917.911393663</v>
      </c>
      <c r="I1198" s="174">
        <v>338794373875.79993</v>
      </c>
      <c r="J1198" s="186">
        <v>0.36281142050373327</v>
      </c>
      <c r="K1198" s="189">
        <v>36163493381.30378</v>
      </c>
      <c r="L1198" s="185">
        <v>92489368119.952591</v>
      </c>
      <c r="M1198" s="185">
        <v>0</v>
      </c>
      <c r="N1198" s="174">
        <v>467447235377.05634</v>
      </c>
      <c r="O1198" s="119">
        <v>0.42124532490106775</v>
      </c>
      <c r="P1198" s="119">
        <v>0.31877200848914861</v>
      </c>
      <c r="Q1198" s="97">
        <v>14.892373453102469</v>
      </c>
      <c r="R1198" s="184">
        <v>2386603515510.2881</v>
      </c>
      <c r="S1198" s="199">
        <v>2478.1910852182327</v>
      </c>
      <c r="T1198" s="191">
        <v>4.9659747575224962E-2</v>
      </c>
      <c r="U1198" s="198">
        <v>2.0000000000000001E-4</v>
      </c>
    </row>
    <row r="1199" spans="1:21" x14ac:dyDescent="0.2">
      <c r="A1199">
        <f t="shared" si="18"/>
        <v>1195</v>
      </c>
      <c r="B1199" s="119">
        <v>0.59465654056206041</v>
      </c>
      <c r="C1199" s="97">
        <v>7727.9063723453346</v>
      </c>
      <c r="D1199" s="96">
        <v>1.481192510357551</v>
      </c>
      <c r="E1199" s="98">
        <v>0.43957392773081777</v>
      </c>
      <c r="F1199" s="119">
        <v>0</v>
      </c>
      <c r="G1199" s="179">
        <v>0</v>
      </c>
      <c r="H1199" s="97">
        <v>12235475.192471279</v>
      </c>
      <c r="I1199" s="174">
        <v>465221230495.55725</v>
      </c>
      <c r="J1199" s="186">
        <v>0.46109326723506694</v>
      </c>
      <c r="K1199" s="189">
        <v>24053646231.921013</v>
      </c>
      <c r="L1199" s="185">
        <v>45507729476.404991</v>
      </c>
      <c r="M1199" s="185">
        <v>0</v>
      </c>
      <c r="N1199" s="174">
        <v>534782606203.88324</v>
      </c>
      <c r="O1199" s="119">
        <v>0.46919357104478815</v>
      </c>
      <c r="P1199" s="119">
        <v>0.35268030168057979</v>
      </c>
      <c r="Q1199" s="97">
        <v>13.524292219068226</v>
      </c>
      <c r="R1199" s="184">
        <v>2799139297180.6152</v>
      </c>
      <c r="S1199" s="199">
        <v>2906.8860843173206</v>
      </c>
      <c r="T1199" s="191">
        <v>5.4500528956626847E-2</v>
      </c>
      <c r="U1199" s="198">
        <v>2.0000000000000001E-4</v>
      </c>
    </row>
    <row r="1200" spans="1:21" x14ac:dyDescent="0.2">
      <c r="A1200">
        <f t="shared" si="18"/>
        <v>1196</v>
      </c>
      <c r="B1200" s="119">
        <v>0.38900288869477706</v>
      </c>
      <c r="C1200" s="97">
        <v>7318.5288730859684</v>
      </c>
      <c r="D1200" s="96">
        <v>0.96820793679098915</v>
      </c>
      <c r="E1200" s="98">
        <v>0</v>
      </c>
      <c r="F1200" s="119">
        <v>0</v>
      </c>
      <c r="G1200" s="179">
        <v>0</v>
      </c>
      <c r="H1200" s="97">
        <v>11130722.897335317</v>
      </c>
      <c r="I1200" s="174">
        <v>320111184311.68781</v>
      </c>
      <c r="J1200" s="186">
        <v>0.32816525025092869</v>
      </c>
      <c r="K1200" s="189">
        <v>6819207002.1058493</v>
      </c>
      <c r="L1200" s="185">
        <v>0</v>
      </c>
      <c r="M1200" s="185">
        <v>0</v>
      </c>
      <c r="N1200" s="174">
        <v>326930391313.79364</v>
      </c>
      <c r="O1200" s="119">
        <v>0.3213202862102163</v>
      </c>
      <c r="P1200" s="119">
        <v>0.20667906852205836</v>
      </c>
      <c r="Q1200" s="97">
        <v>12.835799159036384</v>
      </c>
      <c r="R1200" s="184">
        <v>949417797903.20312</v>
      </c>
      <c r="S1200" s="199">
        <v>985.28465527308833</v>
      </c>
      <c r="T1200" s="191">
        <v>5.5472815456765259E-2</v>
      </c>
      <c r="U1200" s="198">
        <v>2.0000000000000001E-4</v>
      </c>
    </row>
    <row r="1201" spans="1:21" x14ac:dyDescent="0.2">
      <c r="A1201">
        <f t="shared" si="18"/>
        <v>1197</v>
      </c>
      <c r="B1201" s="119">
        <v>0.43850978568563681</v>
      </c>
      <c r="C1201" s="97">
        <v>4000</v>
      </c>
      <c r="D1201" s="96">
        <v>0.87684301401193265</v>
      </c>
      <c r="E1201" s="98">
        <v>0.7</v>
      </c>
      <c r="F1201" s="119">
        <v>0</v>
      </c>
      <c r="G1201" s="179">
        <v>0</v>
      </c>
      <c r="H1201" s="97">
        <v>15499754.619616883</v>
      </c>
      <c r="I1201" s="174">
        <v>492629694087.37207</v>
      </c>
      <c r="J1201" s="186">
        <v>0.34576972281422924</v>
      </c>
      <c r="K1201" s="189">
        <v>71027790893.227127</v>
      </c>
      <c r="L1201" s="185">
        <v>81187670996.882889</v>
      </c>
      <c r="M1201" s="185">
        <v>0</v>
      </c>
      <c r="N1201" s="174">
        <v>644845155977.48218</v>
      </c>
      <c r="O1201" s="119">
        <v>0.36487297359859777</v>
      </c>
      <c r="P1201" s="119">
        <v>0.2675958624253319</v>
      </c>
      <c r="Q1201" s="97">
        <v>14.220660281940804</v>
      </c>
      <c r="R1201" s="184">
        <v>2731992143107.1934</v>
      </c>
      <c r="S1201" s="199">
        <v>2834.7303276054145</v>
      </c>
      <c r="T1201" s="191">
        <v>5.0218024797554536E-2</v>
      </c>
      <c r="U1201" s="198">
        <v>2.0000000000000001E-4</v>
      </c>
    </row>
    <row r="1202" spans="1:21" x14ac:dyDescent="0.2">
      <c r="A1202">
        <f t="shared" si="18"/>
        <v>1198</v>
      </c>
      <c r="B1202" s="119">
        <v>0.46439306944574721</v>
      </c>
      <c r="C1202" s="97">
        <v>10513.971393068683</v>
      </c>
      <c r="D1202" s="96">
        <v>1.3119533052561383</v>
      </c>
      <c r="E1202" s="98">
        <v>0.7</v>
      </c>
      <c r="F1202" s="119">
        <v>0</v>
      </c>
      <c r="G1202" s="179">
        <v>0</v>
      </c>
      <c r="H1202" s="97">
        <v>7800097.9149978878</v>
      </c>
      <c r="I1202" s="174">
        <v>233382897376.20007</v>
      </c>
      <c r="J1202" s="186">
        <v>0.31045600017412911</v>
      </c>
      <c r="K1202" s="189">
        <v>26586731152.196335</v>
      </c>
      <c r="L1202" s="185">
        <v>60753204162.586601</v>
      </c>
      <c r="M1202" s="185">
        <v>0</v>
      </c>
      <c r="N1202" s="174">
        <v>320722832690.98303</v>
      </c>
      <c r="O1202" s="119">
        <v>0.37745265325457161</v>
      </c>
      <c r="P1202" s="119">
        <v>0.23692522172125199</v>
      </c>
      <c r="Q1202" s="97">
        <v>14.603728055986284</v>
      </c>
      <c r="R1202" s="184">
        <v>1191322336693.4304</v>
      </c>
      <c r="S1202" s="199">
        <v>1237.491065849737</v>
      </c>
      <c r="T1202" s="191">
        <v>5.1603289793595547E-2</v>
      </c>
      <c r="U1202" s="198">
        <v>2.0000000000000001E-4</v>
      </c>
    </row>
    <row r="1203" spans="1:21" x14ac:dyDescent="0.2">
      <c r="A1203">
        <f t="shared" si="18"/>
        <v>1199</v>
      </c>
      <c r="B1203" s="119">
        <v>0.4000954365672641</v>
      </c>
      <c r="C1203" s="97">
        <v>11758.582979929546</v>
      </c>
      <c r="D1203" s="96">
        <v>1.2470282815981728</v>
      </c>
      <c r="E1203" s="98">
        <v>0.16843004580524695</v>
      </c>
      <c r="F1203" s="119">
        <v>0</v>
      </c>
      <c r="G1203" s="179">
        <v>0</v>
      </c>
      <c r="H1203" s="97">
        <v>11053637.76347387</v>
      </c>
      <c r="I1203" s="174">
        <v>398902446199.39764</v>
      </c>
      <c r="J1203" s="186">
        <v>0.4000954365672641</v>
      </c>
      <c r="K1203" s="189">
        <v>18296123951.003502</v>
      </c>
      <c r="L1203" s="185">
        <v>32225197541.301373</v>
      </c>
      <c r="M1203" s="185">
        <v>0</v>
      </c>
      <c r="N1203" s="174">
        <v>449423767691.70251</v>
      </c>
      <c r="O1203" s="119">
        <v>0.41248198186106133</v>
      </c>
      <c r="P1203" s="119">
        <v>0.3058629056157196</v>
      </c>
      <c r="Q1203" s="97">
        <v>13.343158261805392</v>
      </c>
      <c r="R1203" s="184">
        <v>1951903561231.4976</v>
      </c>
      <c r="S1203" s="199">
        <v>2023.756269804772</v>
      </c>
      <c r="T1203" s="191">
        <v>5.5772543797411846E-2</v>
      </c>
      <c r="U1203" s="198">
        <v>2.0000000000000001E-4</v>
      </c>
    </row>
    <row r="1204" spans="1:21" x14ac:dyDescent="0.2">
      <c r="A1204">
        <f t="shared" si="18"/>
        <v>1200</v>
      </c>
      <c r="B1204" s="119">
        <v>0.63064613165354633</v>
      </c>
      <c r="C1204" s="97">
        <v>6572.4208669655227</v>
      </c>
      <c r="D1204" s="96">
        <v>1.1261285509445362</v>
      </c>
      <c r="E1204" s="98">
        <v>0.43956851282893822</v>
      </c>
      <c r="F1204" s="119">
        <v>0</v>
      </c>
      <c r="G1204" s="179">
        <v>0</v>
      </c>
      <c r="H1204" s="97">
        <v>58694638.29366757</v>
      </c>
      <c r="I1204" s="174">
        <v>1164488661119.229</v>
      </c>
      <c r="J1204" s="186">
        <v>0.24447759297837124</v>
      </c>
      <c r="K1204" s="189">
        <v>121300338103.42168</v>
      </c>
      <c r="L1204" s="185">
        <v>295385150512.80542</v>
      </c>
      <c r="M1204" s="185">
        <v>0</v>
      </c>
      <c r="N1204" s="174">
        <v>1581174149735.4561</v>
      </c>
      <c r="O1204" s="119">
        <v>0.32950165888965954</v>
      </c>
      <c r="P1204" s="119">
        <v>0.19183002859982717</v>
      </c>
      <c r="Q1204" s="97">
        <v>15.606963201029892</v>
      </c>
      <c r="R1204" s="184">
        <v>4903742535595.3652</v>
      </c>
      <c r="S1204" s="199">
        <v>5091.2898364915427</v>
      </c>
      <c r="T1204" s="191">
        <v>4.6573647751618714E-2</v>
      </c>
      <c r="U1204" s="198">
        <v>2.0000000000000001E-4</v>
      </c>
    </row>
    <row r="1205" spans="1:21" x14ac:dyDescent="0.2">
      <c r="A1205">
        <f t="shared" si="18"/>
        <v>1201</v>
      </c>
      <c r="B1205" s="119">
        <v>0.57006620974826472</v>
      </c>
      <c r="C1205" s="97">
        <v>5779.8836811653573</v>
      </c>
      <c r="D1205" s="96">
        <v>1.212396619819061</v>
      </c>
      <c r="E1205" s="98">
        <v>0.33984457357585074</v>
      </c>
      <c r="F1205" s="119">
        <v>0.33527742048183978</v>
      </c>
      <c r="G1205" s="179">
        <v>1</v>
      </c>
      <c r="H1205" s="97">
        <v>15122110.049082095</v>
      </c>
      <c r="I1205" s="174">
        <v>476146389109.93542</v>
      </c>
      <c r="J1205" s="186">
        <v>0.42356145285292301</v>
      </c>
      <c r="K1205" s="189">
        <v>11404363203.532053</v>
      </c>
      <c r="L1205" s="185">
        <v>0</v>
      </c>
      <c r="M1205" s="185">
        <v>383030322965.06732</v>
      </c>
      <c r="N1205" s="174">
        <v>870581075278.53479</v>
      </c>
      <c r="O1205" s="119">
        <v>0.58363491826601988</v>
      </c>
      <c r="P1205" s="119">
        <v>0.42793961099169181</v>
      </c>
      <c r="Q1205" s="97">
        <v>16.579316111527877</v>
      </c>
      <c r="R1205" s="184">
        <v>6632771997563.0557</v>
      </c>
      <c r="S1205" s="199">
        <v>6883.2041880121096</v>
      </c>
      <c r="T1205" s="191">
        <v>4.4860774313401533E-2</v>
      </c>
      <c r="U1205" s="198">
        <v>2.0000000000000001E-4</v>
      </c>
    </row>
    <row r="1206" spans="1:21" x14ac:dyDescent="0.2">
      <c r="A1206">
        <f t="shared" si="18"/>
        <v>1202</v>
      </c>
      <c r="B1206" s="119">
        <v>0.45570742755936228</v>
      </c>
      <c r="C1206" s="97">
        <v>4336.2351721047817</v>
      </c>
      <c r="D1206" s="96">
        <v>0.83748569083295954</v>
      </c>
      <c r="E1206" s="98">
        <v>0.7</v>
      </c>
      <c r="F1206" s="119">
        <v>0.31171564621217906</v>
      </c>
      <c r="G1206" s="179">
        <v>1</v>
      </c>
      <c r="H1206" s="97">
        <v>10626535.461341918</v>
      </c>
      <c r="I1206" s="174">
        <v>363556684822.06934</v>
      </c>
      <c r="J1206" s="186">
        <v>0.45570742755936222</v>
      </c>
      <c r="K1206" s="189">
        <v>21710969020.155537</v>
      </c>
      <c r="L1206" s="185">
        <v>29022445088.42165</v>
      </c>
      <c r="M1206" s="185">
        <v>150047704094.15756</v>
      </c>
      <c r="N1206" s="174">
        <v>564337803024.80408</v>
      </c>
      <c r="O1206" s="119">
        <v>0.54742319104353898</v>
      </c>
      <c r="P1206" s="119">
        <v>0.39762141632577075</v>
      </c>
      <c r="Q1206" s="97">
        <v>15.582852456167668</v>
      </c>
      <c r="R1206" s="184">
        <v>3849031486357.8047</v>
      </c>
      <c r="S1206" s="199">
        <v>3998.2828974540967</v>
      </c>
      <c r="T1206" s="191">
        <v>4.6566009450839115E-2</v>
      </c>
      <c r="U1206" s="198">
        <v>2.0000000000000001E-4</v>
      </c>
    </row>
    <row r="1207" spans="1:21" x14ac:dyDescent="0.2">
      <c r="A1207">
        <f t="shared" si="18"/>
        <v>1203</v>
      </c>
      <c r="B1207" s="119">
        <v>0.51893557380000233</v>
      </c>
      <c r="C1207" s="97">
        <v>6155.9099249679439</v>
      </c>
      <c r="D1207" s="96">
        <v>0.73053524264253267</v>
      </c>
      <c r="E1207" s="98">
        <v>0.3956230229488758</v>
      </c>
      <c r="F1207" s="119">
        <v>0.45602799874480321</v>
      </c>
      <c r="G1207" s="179">
        <v>1</v>
      </c>
      <c r="H1207" s="97">
        <v>8409763.8912582397</v>
      </c>
      <c r="I1207" s="174">
        <v>304891960537.35187</v>
      </c>
      <c r="J1207" s="186">
        <v>0.45891590757574752</v>
      </c>
      <c r="K1207" s="189">
        <v>3965390246.8861585</v>
      </c>
      <c r="L1207" s="185">
        <v>0</v>
      </c>
      <c r="M1207" s="185">
        <v>294104807250.68579</v>
      </c>
      <c r="N1207" s="174">
        <v>602962158034.92371</v>
      </c>
      <c r="O1207" s="119">
        <v>0.62226727097750067</v>
      </c>
      <c r="P1207" s="119">
        <v>0.43174690443876745</v>
      </c>
      <c r="Q1207" s="97">
        <v>16.739349774142251</v>
      </c>
      <c r="R1207" s="184">
        <v>4736440534242.3848</v>
      </c>
      <c r="S1207" s="199">
        <v>4921.3390056059743</v>
      </c>
      <c r="T1207" s="191">
        <v>4.4066661137380739E-2</v>
      </c>
      <c r="U1207" s="198">
        <v>2.0000000000000001E-4</v>
      </c>
    </row>
    <row r="1208" spans="1:21" x14ac:dyDescent="0.2">
      <c r="A1208">
        <f t="shared" si="18"/>
        <v>1204</v>
      </c>
      <c r="B1208" s="119">
        <v>0.48848307845889</v>
      </c>
      <c r="C1208" s="97">
        <v>4000</v>
      </c>
      <c r="D1208" s="96">
        <v>0.90422782439489546</v>
      </c>
      <c r="E1208" s="98">
        <v>0.62462257783881292</v>
      </c>
      <c r="F1208" s="119">
        <v>0</v>
      </c>
      <c r="G1208" s="179">
        <v>0</v>
      </c>
      <c r="H1208" s="97">
        <v>24308649.653907306</v>
      </c>
      <c r="I1208" s="174">
        <v>688525734417.32629</v>
      </c>
      <c r="J1208" s="186">
        <v>0.48848307845889005</v>
      </c>
      <c r="K1208" s="189">
        <v>95549202567.966339</v>
      </c>
      <c r="L1208" s="185">
        <v>131052842091.18587</v>
      </c>
      <c r="M1208" s="185">
        <v>0</v>
      </c>
      <c r="N1208" s="174">
        <v>915127779076.47852</v>
      </c>
      <c r="O1208" s="119">
        <v>0.48209163147086886</v>
      </c>
      <c r="P1208" s="119">
        <v>0.37035193961074758</v>
      </c>
      <c r="Q1208" s="97">
        <v>13.948325985817025</v>
      </c>
      <c r="R1208" s="184">
        <v>5239726729376.7031</v>
      </c>
      <c r="S1208" s="199">
        <v>5439.883787347263</v>
      </c>
      <c r="T1208" s="191">
        <v>5.1038759543965841E-2</v>
      </c>
      <c r="U1208" s="198">
        <v>2.0000000000000001E-4</v>
      </c>
    </row>
    <row r="1209" spans="1:21" x14ac:dyDescent="0.2">
      <c r="A1209">
        <f t="shared" si="18"/>
        <v>1205</v>
      </c>
      <c r="B1209" s="119">
        <v>0.60276271528711878</v>
      </c>
      <c r="C1209" s="97">
        <v>9637.3925625580887</v>
      </c>
      <c r="D1209" s="96">
        <v>0.72876886023619369</v>
      </c>
      <c r="E1209" s="98">
        <v>0.61907481297334854</v>
      </c>
      <c r="F1209" s="119">
        <v>0.52861515051537111</v>
      </c>
      <c r="G1209" s="179">
        <v>1</v>
      </c>
      <c r="H1209" s="97">
        <v>5868454.8757905932</v>
      </c>
      <c r="I1209" s="174">
        <v>271013089159.03793</v>
      </c>
      <c r="J1209" s="186">
        <v>0.56430681705270536</v>
      </c>
      <c r="K1209" s="189">
        <v>2014482411.9728539</v>
      </c>
      <c r="L1209" s="185">
        <v>0</v>
      </c>
      <c r="M1209" s="185">
        <v>195417544757.8414</v>
      </c>
      <c r="N1209" s="174">
        <v>468445116328.85217</v>
      </c>
      <c r="O1209" s="119">
        <v>0.66020235615418787</v>
      </c>
      <c r="P1209" s="119">
        <v>0.49676924192779076</v>
      </c>
      <c r="Q1209" s="97">
        <v>15.860570069903776</v>
      </c>
      <c r="R1209" s="184">
        <v>4017881456706.9604</v>
      </c>
      <c r="S1209" s="199">
        <v>4171.090264454002</v>
      </c>
      <c r="T1209" s="191">
        <v>4.6078193617492685E-2</v>
      </c>
      <c r="U1209" s="198">
        <v>2.0000000000000001E-4</v>
      </c>
    </row>
    <row r="1210" spans="1:21" x14ac:dyDescent="0.2">
      <c r="A1210">
        <f t="shared" si="18"/>
        <v>1206</v>
      </c>
      <c r="B1210" s="119">
        <v>0.5932443995948401</v>
      </c>
      <c r="C1210" s="97">
        <v>4285.7510578477131</v>
      </c>
      <c r="D1210" s="96">
        <v>0.8007170036171779</v>
      </c>
      <c r="E1210" s="98">
        <v>0</v>
      </c>
      <c r="F1210" s="119">
        <v>0</v>
      </c>
      <c r="G1210" s="179">
        <v>0</v>
      </c>
      <c r="H1210" s="97">
        <v>24173880.164790485</v>
      </c>
      <c r="I1210" s="174">
        <v>663706173570.28479</v>
      </c>
      <c r="J1210" s="186">
        <v>0.46334075375125738</v>
      </c>
      <c r="K1210" s="189">
        <v>6268095862.8094273</v>
      </c>
      <c r="L1210" s="185">
        <v>0</v>
      </c>
      <c r="M1210" s="185">
        <v>0</v>
      </c>
      <c r="N1210" s="174">
        <v>669974269433.09424</v>
      </c>
      <c r="O1210" s="119">
        <v>0.45900586449630626</v>
      </c>
      <c r="P1210" s="119">
        <v>0.30374961278154783</v>
      </c>
      <c r="Q1210" s="97">
        <v>12.967662136576008</v>
      </c>
      <c r="R1210" s="184">
        <v>2980456521818.0342</v>
      </c>
      <c r="S1210" s="199">
        <v>3087.3387014299019</v>
      </c>
      <c r="T1210" s="191">
        <v>5.3325392854707623E-2</v>
      </c>
      <c r="U1210" s="198">
        <v>2.0000000000000001E-4</v>
      </c>
    </row>
    <row r="1211" spans="1:21" x14ac:dyDescent="0.2">
      <c r="A1211">
        <f t="shared" si="18"/>
        <v>1207</v>
      </c>
      <c r="B1211" s="119">
        <v>0.51177904901415527</v>
      </c>
      <c r="C1211" s="97">
        <v>12487.773922403465</v>
      </c>
      <c r="D1211" s="96">
        <v>0.65387626812510669</v>
      </c>
      <c r="E1211" s="98">
        <v>0.20399776949713394</v>
      </c>
      <c r="F1211" s="119">
        <v>0.6275346431437161</v>
      </c>
      <c r="G1211" s="179">
        <v>1</v>
      </c>
      <c r="H1211" s="97">
        <v>3837871.7586918748</v>
      </c>
      <c r="I1211" s="174">
        <v>205828675440.59085</v>
      </c>
      <c r="J1211" s="186">
        <v>0.51177904901415527</v>
      </c>
      <c r="K1211" s="189">
        <v>4927286195.5127487</v>
      </c>
      <c r="L1211" s="185">
        <v>0</v>
      </c>
      <c r="M1211" s="185">
        <v>186825629517.54312</v>
      </c>
      <c r="N1211" s="174">
        <v>397581591153.64673</v>
      </c>
      <c r="O1211" s="119">
        <v>0.64087300081354936</v>
      </c>
      <c r="P1211" s="119">
        <v>0.4759489703620306</v>
      </c>
      <c r="Q1211" s="97">
        <v>16.345102927029476</v>
      </c>
      <c r="R1211" s="184">
        <v>3352207691721.0361</v>
      </c>
      <c r="S1211" s="199">
        <v>3482.4821705934951</v>
      </c>
      <c r="T1211" s="191">
        <v>4.5196013095427652E-2</v>
      </c>
      <c r="U1211" s="198">
        <v>2.0000000000000001E-4</v>
      </c>
    </row>
    <row r="1212" spans="1:21" x14ac:dyDescent="0.2">
      <c r="A1212">
        <f t="shared" si="18"/>
        <v>1208</v>
      </c>
      <c r="B1212" s="119">
        <v>0.6263529563072312</v>
      </c>
      <c r="C1212" s="97">
        <v>5697.6499817984131</v>
      </c>
      <c r="D1212" s="96">
        <v>0.5715242548090711</v>
      </c>
      <c r="E1212" s="98">
        <v>0.7</v>
      </c>
      <c r="F1212" s="119">
        <v>0</v>
      </c>
      <c r="G1212" s="179">
        <v>0</v>
      </c>
      <c r="H1212" s="97">
        <v>10532383.734384893</v>
      </c>
      <c r="I1212" s="174">
        <v>411306472706.69818</v>
      </c>
      <c r="J1212" s="186">
        <v>0.46459119438295016</v>
      </c>
      <c r="K1212" s="189">
        <v>88313028793.374939</v>
      </c>
      <c r="L1212" s="185">
        <v>151470950708.72171</v>
      </c>
      <c r="M1212" s="185">
        <v>0</v>
      </c>
      <c r="N1212" s="174">
        <v>651090452208.79492</v>
      </c>
      <c r="O1212" s="119">
        <v>0.47960483051144714</v>
      </c>
      <c r="P1212" s="119">
        <v>0.33520402996004478</v>
      </c>
      <c r="Q1212" s="97">
        <v>13.714537205298727</v>
      </c>
      <c r="R1212" s="184">
        <v>3386887885803.3379</v>
      </c>
      <c r="S1212" s="199">
        <v>3513.6656111219067</v>
      </c>
      <c r="T1212" s="191">
        <v>5.152883638234141E-2</v>
      </c>
      <c r="U1212" s="198">
        <v>2.0000000000000001E-4</v>
      </c>
    </row>
    <row r="1213" spans="1:21" x14ac:dyDescent="0.2">
      <c r="A1213">
        <f t="shared" si="18"/>
        <v>1209</v>
      </c>
      <c r="B1213" s="119">
        <v>0.54876906002640014</v>
      </c>
      <c r="C1213" s="97">
        <v>11785.830260439176</v>
      </c>
      <c r="D1213" s="96">
        <v>0.38475293130883315</v>
      </c>
      <c r="E1213" s="98">
        <v>0.45515494758895969</v>
      </c>
      <c r="F1213" s="119">
        <v>0</v>
      </c>
      <c r="G1213" s="179">
        <v>0</v>
      </c>
      <c r="H1213" s="97">
        <v>3542081.7276737685</v>
      </c>
      <c r="I1213" s="174">
        <v>185760586577.60617</v>
      </c>
      <c r="J1213" s="186">
        <v>0.54876906002640014</v>
      </c>
      <c r="K1213" s="189">
        <v>23073375770.992317</v>
      </c>
      <c r="L1213" s="185">
        <v>50703068560.127808</v>
      </c>
      <c r="M1213" s="185">
        <v>0</v>
      </c>
      <c r="N1213" s="174">
        <v>259537030908.72629</v>
      </c>
      <c r="O1213" s="119">
        <v>0.54906275545844141</v>
      </c>
      <c r="P1213" s="119">
        <v>0.44760295186794663</v>
      </c>
      <c r="Q1213" s="97">
        <v>14.102311904575101</v>
      </c>
      <c r="R1213" s="184">
        <v>1840083914934.6357</v>
      </c>
      <c r="S1213" s="199">
        <v>1909.9288048305059</v>
      </c>
      <c r="T1213" s="191">
        <v>5.0701104236371815E-2</v>
      </c>
      <c r="U1213" s="198">
        <v>2.0000000000000001E-4</v>
      </c>
    </row>
    <row r="1214" spans="1:21" x14ac:dyDescent="0.2">
      <c r="A1214">
        <f t="shared" si="18"/>
        <v>1210</v>
      </c>
      <c r="B1214" s="119">
        <v>0.59825842858179645</v>
      </c>
      <c r="C1214" s="97">
        <v>6452.4411473243163</v>
      </c>
      <c r="D1214" s="96">
        <v>1.0746417132098527</v>
      </c>
      <c r="E1214" s="98">
        <v>0</v>
      </c>
      <c r="F1214" s="119">
        <v>0.39772706453617568</v>
      </c>
      <c r="G1214" s="179">
        <v>1</v>
      </c>
      <c r="H1214" s="97">
        <v>14901715.859098677</v>
      </c>
      <c r="I1214" s="174">
        <v>521403393739.21436</v>
      </c>
      <c r="J1214" s="186">
        <v>0.46089580459806334</v>
      </c>
      <c r="K1214" s="189">
        <v>11624434314.603891</v>
      </c>
      <c r="L1214" s="185">
        <v>0</v>
      </c>
      <c r="M1214" s="185">
        <v>271928469422.36865</v>
      </c>
      <c r="N1214" s="174">
        <v>804956297476.18689</v>
      </c>
      <c r="O1214" s="119">
        <v>0.56879536647023465</v>
      </c>
      <c r="P1214" s="119">
        <v>0.33251511346674945</v>
      </c>
      <c r="Q1214" s="97">
        <v>15.002279470841412</v>
      </c>
      <c r="R1214" s="184">
        <v>4350986669844.3726</v>
      </c>
      <c r="S1214" s="199">
        <v>4515.0076615738635</v>
      </c>
      <c r="T1214" s="191">
        <v>4.8876296960947224E-2</v>
      </c>
      <c r="U1214" s="198">
        <v>2.0000000000000001E-4</v>
      </c>
    </row>
    <row r="1215" spans="1:21" x14ac:dyDescent="0.2">
      <c r="A1215">
        <f t="shared" si="18"/>
        <v>1211</v>
      </c>
      <c r="B1215" s="119">
        <v>0.50739679700959261</v>
      </c>
      <c r="C1215" s="97">
        <v>8022.5815684122026</v>
      </c>
      <c r="D1215" s="96">
        <v>1.3681791444579998</v>
      </c>
      <c r="E1215" s="98">
        <v>0.45359888187951558</v>
      </c>
      <c r="F1215" s="119">
        <v>0.62663300114759124</v>
      </c>
      <c r="G1215" s="179">
        <v>1</v>
      </c>
      <c r="H1215" s="97">
        <v>14061790.925768275</v>
      </c>
      <c r="I1215" s="174">
        <v>499068020720.64771</v>
      </c>
      <c r="J1215" s="186">
        <v>0.4754104663229427</v>
      </c>
      <c r="K1215" s="189">
        <v>5773303740.6237411</v>
      </c>
      <c r="L1215" s="185">
        <v>0</v>
      </c>
      <c r="M1215" s="185">
        <v>481069021560.28827</v>
      </c>
      <c r="N1215" s="174">
        <v>985910346021.55981</v>
      </c>
      <c r="O1215" s="119">
        <v>0.63100806297076573</v>
      </c>
      <c r="P1215" s="119">
        <v>0.31925176397165167</v>
      </c>
      <c r="Q1215" s="97">
        <v>15.599471409093523</v>
      </c>
      <c r="R1215" s="184">
        <v>5270690427548.2109</v>
      </c>
      <c r="S1215" s="199">
        <v>5469.3033830874738</v>
      </c>
      <c r="T1215" s="191">
        <v>4.7584606703215085E-2</v>
      </c>
      <c r="U1215" s="198">
        <v>2.0000000000000001E-4</v>
      </c>
    </row>
    <row r="1216" spans="1:21" x14ac:dyDescent="0.2">
      <c r="A1216">
        <f t="shared" si="18"/>
        <v>1212</v>
      </c>
      <c r="B1216" s="119">
        <v>0.57792049863928574</v>
      </c>
      <c r="C1216" s="97">
        <v>11551.626311042966</v>
      </c>
      <c r="D1216" s="96">
        <v>0.90012762678921643</v>
      </c>
      <c r="E1216" s="98">
        <v>0.35271427849873727</v>
      </c>
      <c r="F1216" s="119">
        <v>0</v>
      </c>
      <c r="G1216" s="179">
        <v>0</v>
      </c>
      <c r="H1216" s="97">
        <v>24549093.982642241</v>
      </c>
      <c r="I1216" s="174">
        <v>587086636265.45447</v>
      </c>
      <c r="J1216" s="186">
        <v>0.1672231570978121</v>
      </c>
      <c r="K1216" s="189">
        <v>38067842811.961205</v>
      </c>
      <c r="L1216" s="185">
        <v>62741511958.698074</v>
      </c>
      <c r="M1216" s="185">
        <v>0</v>
      </c>
      <c r="N1216" s="174">
        <v>687895991036.11377</v>
      </c>
      <c r="O1216" s="119">
        <v>0.21568331885425029</v>
      </c>
      <c r="P1216" s="119">
        <v>0.14241478444748229</v>
      </c>
      <c r="Q1216" s="97">
        <v>14.916562863042053</v>
      </c>
      <c r="R1216" s="184">
        <v>1440820347200.8784</v>
      </c>
      <c r="S1216" s="199">
        <v>1493.6208722588162</v>
      </c>
      <c r="T1216" s="191">
        <v>5.1945771876660191E-2</v>
      </c>
      <c r="U1216" s="198">
        <v>2.0000000000000001E-4</v>
      </c>
    </row>
    <row r="1217" spans="1:21" x14ac:dyDescent="0.2">
      <c r="A1217">
        <f t="shared" si="18"/>
        <v>1213</v>
      </c>
      <c r="B1217" s="119">
        <v>0.55600044324937281</v>
      </c>
      <c r="C1217" s="97">
        <v>9854.2689830528925</v>
      </c>
      <c r="D1217" s="96">
        <v>0.8674352695900821</v>
      </c>
      <c r="E1217" s="98">
        <v>0.19825680939502965</v>
      </c>
      <c r="F1217" s="119">
        <v>0.33434315747798776</v>
      </c>
      <c r="G1217" s="179">
        <v>1</v>
      </c>
      <c r="H1217" s="97">
        <v>6161540.6003104961</v>
      </c>
      <c r="I1217" s="174">
        <v>236105887713.01419</v>
      </c>
      <c r="J1217" s="186">
        <v>0.44091802556027149</v>
      </c>
      <c r="K1217" s="189">
        <v>7440374027.6500244</v>
      </c>
      <c r="L1217" s="185">
        <v>0</v>
      </c>
      <c r="M1217" s="185">
        <v>72402595663.218567</v>
      </c>
      <c r="N1217" s="174">
        <v>315948857403.88281</v>
      </c>
      <c r="O1217" s="119">
        <v>0.51282166264343332</v>
      </c>
      <c r="P1217" s="119">
        <v>0.34938743204458472</v>
      </c>
      <c r="Q1217" s="97">
        <v>14.590085946908765</v>
      </c>
      <c r="R1217" s="184">
        <v>1775232716848.6086</v>
      </c>
      <c r="S1217" s="199">
        <v>1842.7658008046942</v>
      </c>
      <c r="T1217" s="191">
        <v>5.0004333122193385E-2</v>
      </c>
      <c r="U1217" s="198">
        <v>2.0000000000000001E-4</v>
      </c>
    </row>
    <row r="1218" spans="1:21" x14ac:dyDescent="0.2">
      <c r="A1218">
        <f t="shared" si="18"/>
        <v>1214</v>
      </c>
      <c r="B1218" s="119">
        <v>0.48949571270911335</v>
      </c>
      <c r="C1218" s="97">
        <v>7151.0139404894135</v>
      </c>
      <c r="D1218" s="96">
        <v>0.56239675679711865</v>
      </c>
      <c r="E1218" s="98">
        <v>0</v>
      </c>
      <c r="F1218" s="119">
        <v>0.46261105614090769</v>
      </c>
      <c r="G1218" s="179">
        <v>1</v>
      </c>
      <c r="H1218" s="97">
        <v>4146279.1725087315</v>
      </c>
      <c r="I1218" s="174">
        <v>190228854166.39728</v>
      </c>
      <c r="J1218" s="186">
        <v>0.4894957127091133</v>
      </c>
      <c r="K1218" s="189">
        <v>3225134118.6259718</v>
      </c>
      <c r="L1218" s="185">
        <v>0</v>
      </c>
      <c r="M1218" s="185">
        <v>157466151719.61322</v>
      </c>
      <c r="N1218" s="174">
        <v>350920140004.63647</v>
      </c>
      <c r="O1218" s="119">
        <v>0.62432760320001734</v>
      </c>
      <c r="P1218" s="119">
        <v>0.40068029935866645</v>
      </c>
      <c r="Q1218" s="97">
        <v>16.114969887472849</v>
      </c>
      <c r="R1218" s="184">
        <v>2493818437987.7456</v>
      </c>
      <c r="S1218" s="199">
        <v>2585.8878324166362</v>
      </c>
      <c r="T1218" s="191">
        <v>4.4964676729606176E-2</v>
      </c>
      <c r="U1218" s="198">
        <v>2.0000000000000001E-4</v>
      </c>
    </row>
    <row r="1219" spans="1:21" x14ac:dyDescent="0.2">
      <c r="A1219">
        <f t="shared" si="18"/>
        <v>1215</v>
      </c>
      <c r="B1219" s="119">
        <v>0.54917103260975897</v>
      </c>
      <c r="C1219" s="97">
        <v>6578.9952447511205</v>
      </c>
      <c r="D1219" s="96">
        <v>1.0787679533286298</v>
      </c>
      <c r="E1219" s="98">
        <v>0.35484616316647</v>
      </c>
      <c r="F1219" s="119">
        <v>0.52948857048366893</v>
      </c>
      <c r="G1219" s="179">
        <v>1</v>
      </c>
      <c r="H1219" s="97">
        <v>19021060.117830314</v>
      </c>
      <c r="I1219" s="174">
        <v>590904180885.68213</v>
      </c>
      <c r="J1219" s="186">
        <v>0.39050506066528345</v>
      </c>
      <c r="K1219" s="189">
        <v>8240800576.9530659</v>
      </c>
      <c r="L1219" s="185">
        <v>0</v>
      </c>
      <c r="M1219" s="185">
        <v>597736517405.75549</v>
      </c>
      <c r="N1219" s="174">
        <v>1196881498868.3906</v>
      </c>
      <c r="O1219" s="119">
        <v>0.59232287206295309</v>
      </c>
      <c r="P1219" s="119">
        <v>0.38758330951963232</v>
      </c>
      <c r="Q1219" s="97">
        <v>16.994606522641284</v>
      </c>
      <c r="R1219" s="184">
        <v>8438190199682.8643</v>
      </c>
      <c r="S1219" s="199">
        <v>8761.9393094702737</v>
      </c>
      <c r="T1219" s="191">
        <v>4.3722602096671476E-2</v>
      </c>
      <c r="U1219" s="198">
        <v>2.0000000000000001E-4</v>
      </c>
    </row>
    <row r="1220" spans="1:21" x14ac:dyDescent="0.2">
      <c r="A1220">
        <f t="shared" si="18"/>
        <v>1216</v>
      </c>
      <c r="B1220" s="119">
        <v>0.59346060231262454</v>
      </c>
      <c r="C1220" s="97">
        <v>10631.231419708587</v>
      </c>
      <c r="D1220" s="96">
        <v>0.87275475172499051</v>
      </c>
      <c r="E1220" s="98">
        <v>0.25319541399735729</v>
      </c>
      <c r="F1220" s="119">
        <v>0.19820989761576524</v>
      </c>
      <c r="G1220" s="179">
        <v>1</v>
      </c>
      <c r="H1220" s="97">
        <v>7031463.9858239228</v>
      </c>
      <c r="I1220" s="174">
        <v>247717773806.97592</v>
      </c>
      <c r="J1220" s="186">
        <v>0.37475459656828392</v>
      </c>
      <c r="K1220" s="189">
        <v>2266008679.6671038</v>
      </c>
      <c r="L1220" s="185">
        <v>0</v>
      </c>
      <c r="M1220" s="185">
        <v>116325668880.91721</v>
      </c>
      <c r="N1220" s="174">
        <v>366309451367.56024</v>
      </c>
      <c r="O1220" s="119">
        <v>0.50747778632670815</v>
      </c>
      <c r="P1220" s="119">
        <v>0.33759085351047585</v>
      </c>
      <c r="Q1220" s="97">
        <v>16.000235406741997</v>
      </c>
      <c r="R1220" s="184">
        <v>2120033022856.3364</v>
      </c>
      <c r="S1220" s="199">
        <v>2201.006463329215</v>
      </c>
      <c r="T1220" s="191">
        <v>4.6085642905485912E-2</v>
      </c>
      <c r="U1220" s="198">
        <v>2.0000000000000001E-4</v>
      </c>
    </row>
    <row r="1221" spans="1:21" x14ac:dyDescent="0.2">
      <c r="A1221">
        <f t="shared" si="18"/>
        <v>1217</v>
      </c>
      <c r="B1221" s="119">
        <v>0.5938150922659442</v>
      </c>
      <c r="C1221" s="97">
        <v>4227.3326659325749</v>
      </c>
      <c r="D1221" s="96">
        <v>0.762640908888369</v>
      </c>
      <c r="E1221" s="98">
        <v>0</v>
      </c>
      <c r="F1221" s="119">
        <v>0</v>
      </c>
      <c r="G1221" s="179">
        <v>0</v>
      </c>
      <c r="H1221" s="97">
        <v>9365595.0286290441</v>
      </c>
      <c r="I1221" s="174">
        <v>383169255284.33826</v>
      </c>
      <c r="J1221" s="186">
        <v>0.54985727607519119</v>
      </c>
      <c r="K1221" s="189">
        <v>154950475.16981143</v>
      </c>
      <c r="L1221" s="185">
        <v>0</v>
      </c>
      <c r="M1221" s="185">
        <v>0</v>
      </c>
      <c r="N1221" s="174">
        <v>383324205759.50806</v>
      </c>
      <c r="O1221" s="119">
        <v>0.54963500822744438</v>
      </c>
      <c r="P1221" s="119">
        <v>0.42208843302688331</v>
      </c>
      <c r="Q1221" s="97">
        <v>12.998736693483622</v>
      </c>
      <c r="R1221" s="184">
        <v>2408371460569.4795</v>
      </c>
      <c r="S1221" s="199">
        <v>2500.669564553179</v>
      </c>
      <c r="T1221" s="191">
        <v>5.352546334254208E-2</v>
      </c>
      <c r="U1221" s="198">
        <v>2.0000000000000001E-4</v>
      </c>
    </row>
    <row r="1222" spans="1:21" x14ac:dyDescent="0.2">
      <c r="A1222">
        <f t="shared" si="18"/>
        <v>1218</v>
      </c>
      <c r="B1222" s="119">
        <v>0.53259518284675589</v>
      </c>
      <c r="C1222" s="97">
        <v>17000</v>
      </c>
      <c r="D1222" s="96">
        <v>0.46606845255557583</v>
      </c>
      <c r="E1222" s="98">
        <v>0</v>
      </c>
      <c r="F1222" s="119">
        <v>0.52485271815081447</v>
      </c>
      <c r="G1222" s="179">
        <v>1</v>
      </c>
      <c r="H1222" s="97">
        <v>2722562.9397612507</v>
      </c>
      <c r="I1222" s="174">
        <v>146135361356.65143</v>
      </c>
      <c r="J1222" s="186">
        <v>0.53259518284675589</v>
      </c>
      <c r="K1222" s="189">
        <v>3637634820.7636023</v>
      </c>
      <c r="L1222" s="185">
        <v>0</v>
      </c>
      <c r="M1222" s="185">
        <v>144783467270.96558</v>
      </c>
      <c r="N1222" s="174">
        <v>294556463448.38062</v>
      </c>
      <c r="O1222" s="119">
        <v>0.65745548765672357</v>
      </c>
      <c r="P1222" s="119">
        <v>0.50943028671137436</v>
      </c>
      <c r="Q1222" s="97">
        <v>16.454290904742777</v>
      </c>
      <c r="R1222" s="184">
        <v>2677059338980.6182</v>
      </c>
      <c r="S1222" s="199">
        <v>2776.4781277561215</v>
      </c>
      <c r="T1222" s="191">
        <v>4.4523879910968095E-2</v>
      </c>
      <c r="U1222" s="198">
        <v>2.0000000000000001E-4</v>
      </c>
    </row>
    <row r="1223" spans="1:21" x14ac:dyDescent="0.2">
      <c r="A1223">
        <f t="shared" ref="A1223:A1286" si="19">A1222+1</f>
        <v>1219</v>
      </c>
      <c r="B1223" s="119">
        <v>0.50161655737227129</v>
      </c>
      <c r="C1223" s="97">
        <v>4462.2956700376972</v>
      </c>
      <c r="D1223" s="96">
        <v>0.7156333215492382</v>
      </c>
      <c r="E1223" s="98">
        <v>0</v>
      </c>
      <c r="F1223" s="119">
        <v>0.45398912506627553</v>
      </c>
      <c r="G1223" s="179">
        <v>1</v>
      </c>
      <c r="H1223" s="97">
        <v>11060008.068203606</v>
      </c>
      <c r="I1223" s="174">
        <v>383865497581.63019</v>
      </c>
      <c r="J1223" s="186">
        <v>0.40433691727716969</v>
      </c>
      <c r="K1223" s="189">
        <v>15554706253.915567</v>
      </c>
      <c r="L1223" s="185">
        <v>0</v>
      </c>
      <c r="M1223" s="185">
        <v>277026421431.19098</v>
      </c>
      <c r="N1223" s="174">
        <v>676446625266.73669</v>
      </c>
      <c r="O1223" s="119">
        <v>0.5570759244124891</v>
      </c>
      <c r="P1223" s="119">
        <v>0.37632761696081485</v>
      </c>
      <c r="Q1223" s="97">
        <v>16.514975065963419</v>
      </c>
      <c r="R1223" s="184">
        <v>4579493634372.0225</v>
      </c>
      <c r="S1223" s="199">
        <v>4752.1250442073306</v>
      </c>
      <c r="T1223" s="191">
        <v>4.4263253426563814E-2</v>
      </c>
      <c r="U1223" s="198">
        <v>2.0000000000000001E-4</v>
      </c>
    </row>
    <row r="1224" spans="1:21" x14ac:dyDescent="0.2">
      <c r="A1224">
        <f t="shared" si="19"/>
        <v>1220</v>
      </c>
      <c r="B1224" s="119">
        <v>0.55667060396912371</v>
      </c>
      <c r="C1224" s="97">
        <v>10924.35400682227</v>
      </c>
      <c r="D1224" s="96">
        <v>0.30225671735137233</v>
      </c>
      <c r="E1224" s="98">
        <v>0.49271204094406151</v>
      </c>
      <c r="F1224" s="119">
        <v>0.50654475280695554</v>
      </c>
      <c r="G1224" s="179">
        <v>1</v>
      </c>
      <c r="H1224" s="97">
        <v>2376532.8875841531</v>
      </c>
      <c r="I1224" s="174">
        <v>120247463707.57404</v>
      </c>
      <c r="J1224" s="186">
        <v>0.46588197899141259</v>
      </c>
      <c r="K1224" s="189">
        <v>1791611805.5639944</v>
      </c>
      <c r="L1224" s="185">
        <v>0</v>
      </c>
      <c r="M1224" s="185">
        <v>217057856421.86545</v>
      </c>
      <c r="N1224" s="174">
        <v>339096931935.00342</v>
      </c>
      <c r="O1224" s="119">
        <v>0.67729132843436235</v>
      </c>
      <c r="P1224" s="119">
        <v>0.52861687518969491</v>
      </c>
      <c r="Q1224" s="97">
        <v>17.604952521300511</v>
      </c>
      <c r="R1224" s="184">
        <v>3432110245168.2485</v>
      </c>
      <c r="S1224" s="199">
        <v>3561.6310082058271</v>
      </c>
      <c r="T1224" s="191">
        <v>4.1566553987202465E-2</v>
      </c>
      <c r="U1224" s="198">
        <v>2.0000000000000001E-4</v>
      </c>
    </row>
    <row r="1225" spans="1:21" x14ac:dyDescent="0.2">
      <c r="A1225">
        <f t="shared" si="19"/>
        <v>1221</v>
      </c>
      <c r="B1225" s="119">
        <v>0.36926325368554813</v>
      </c>
      <c r="C1225" s="97">
        <v>13669.558753129366</v>
      </c>
      <c r="D1225" s="96">
        <v>1.4074462363129179</v>
      </c>
      <c r="E1225" s="98">
        <v>0.18465753310039751</v>
      </c>
      <c r="F1225" s="119">
        <v>0</v>
      </c>
      <c r="G1225" s="179">
        <v>0</v>
      </c>
      <c r="H1225" s="97">
        <v>11402532.063892219</v>
      </c>
      <c r="I1225" s="174">
        <v>432912125848.75818</v>
      </c>
      <c r="J1225" s="186">
        <v>0.36926325368554813</v>
      </c>
      <c r="K1225" s="189">
        <v>22458234398.867256</v>
      </c>
      <c r="L1225" s="185">
        <v>42032635795.196144</v>
      </c>
      <c r="M1225" s="185">
        <v>0</v>
      </c>
      <c r="N1225" s="174">
        <v>497402996042.82159</v>
      </c>
      <c r="O1225" s="119">
        <v>0.38898971322307779</v>
      </c>
      <c r="P1225" s="119">
        <v>0.25461343412276549</v>
      </c>
      <c r="Q1225" s="97">
        <v>13.55688611861178</v>
      </c>
      <c r="R1225" s="184">
        <v>1790067371257.9004</v>
      </c>
      <c r="S1225" s="199">
        <v>1858.230313660526</v>
      </c>
      <c r="T1225" s="191">
        <v>5.5652395964267284E-2</v>
      </c>
      <c r="U1225" s="198">
        <v>2.0000000000000001E-4</v>
      </c>
    </row>
    <row r="1226" spans="1:21" x14ac:dyDescent="0.2">
      <c r="A1226">
        <f t="shared" si="19"/>
        <v>1222</v>
      </c>
      <c r="B1226" s="119">
        <v>0.43117297487935746</v>
      </c>
      <c r="C1226" s="97">
        <v>12653.287109708646</v>
      </c>
      <c r="D1226" s="96">
        <v>0.89177680154001393</v>
      </c>
      <c r="E1226" s="98">
        <v>0</v>
      </c>
      <c r="F1226" s="119">
        <v>0.33590860192113814</v>
      </c>
      <c r="G1226" s="179">
        <v>1</v>
      </c>
      <c r="H1226" s="97">
        <v>10053773.621142101</v>
      </c>
      <c r="I1226" s="174">
        <v>317898087871.08771</v>
      </c>
      <c r="J1226" s="186">
        <v>0.35244479974194309</v>
      </c>
      <c r="K1226" s="189">
        <v>8293862073.6510839</v>
      </c>
      <c r="L1226" s="185">
        <v>0</v>
      </c>
      <c r="M1226" s="185">
        <v>231357884162.41605</v>
      </c>
      <c r="N1226" s="174">
        <v>557549834107.15491</v>
      </c>
      <c r="O1226" s="119">
        <v>0.53291709022533817</v>
      </c>
      <c r="P1226" s="119">
        <v>0.32656651855597263</v>
      </c>
      <c r="Q1226" s="97">
        <v>16.186569082520155</v>
      </c>
      <c r="R1226" s="184">
        <v>3120548099218.8765</v>
      </c>
      <c r="S1226" s="199">
        <v>3238.918029132124</v>
      </c>
      <c r="T1226" s="191">
        <v>4.5245090775816232E-2</v>
      </c>
      <c r="U1226" s="198">
        <v>2.0000000000000001E-4</v>
      </c>
    </row>
    <row r="1227" spans="1:21" x14ac:dyDescent="0.2">
      <c r="A1227">
        <f t="shared" si="19"/>
        <v>1223</v>
      </c>
      <c r="B1227" s="119">
        <v>0.56306970741971896</v>
      </c>
      <c r="C1227" s="97">
        <v>9490.0878197931142</v>
      </c>
      <c r="D1227" s="96">
        <v>0.72169569401687561</v>
      </c>
      <c r="E1227" s="98">
        <v>0</v>
      </c>
      <c r="F1227" s="119">
        <v>0</v>
      </c>
      <c r="G1227" s="179">
        <v>0</v>
      </c>
      <c r="H1227" s="97">
        <v>6263736.8187406994</v>
      </c>
      <c r="I1227" s="174">
        <v>219581422004.53922</v>
      </c>
      <c r="J1227" s="186">
        <v>0.3805577333185366</v>
      </c>
      <c r="K1227" s="189">
        <v>3331939642.5746255</v>
      </c>
      <c r="L1227" s="185">
        <v>0</v>
      </c>
      <c r="M1227" s="185">
        <v>0</v>
      </c>
      <c r="N1227" s="174">
        <v>222913361647.11383</v>
      </c>
      <c r="O1227" s="119">
        <v>0.37486944532824695</v>
      </c>
      <c r="P1227" s="119">
        <v>0.25986355212802403</v>
      </c>
      <c r="Q1227" s="97">
        <v>12.909851864226717</v>
      </c>
      <c r="R1227" s="184">
        <v>845041016545.48853</v>
      </c>
      <c r="S1227" s="199">
        <v>877.2401190207072</v>
      </c>
      <c r="T1227" s="191">
        <v>5.4328214900287962E-2</v>
      </c>
      <c r="U1227" s="198">
        <v>2.0000000000000001E-4</v>
      </c>
    </row>
    <row r="1228" spans="1:21" x14ac:dyDescent="0.2">
      <c r="A1228">
        <f t="shared" si="19"/>
        <v>1224</v>
      </c>
      <c r="B1228" s="119">
        <v>0.47040444443187951</v>
      </c>
      <c r="C1228" s="97">
        <v>8280.5060201098931</v>
      </c>
      <c r="D1228" s="96">
        <v>0.92267153990590278</v>
      </c>
      <c r="E1228" s="98">
        <v>0.33340513724703813</v>
      </c>
      <c r="F1228" s="119">
        <v>0.5137666233528082</v>
      </c>
      <c r="G1228" s="179">
        <v>1</v>
      </c>
      <c r="H1228" s="97">
        <v>8809163.2982609831</v>
      </c>
      <c r="I1228" s="174">
        <v>323344614946.48523</v>
      </c>
      <c r="J1228" s="186">
        <v>0.40581436473390786</v>
      </c>
      <c r="K1228" s="189">
        <v>7123441173.9545078</v>
      </c>
      <c r="L1228" s="185">
        <v>0</v>
      </c>
      <c r="M1228" s="185">
        <v>296823207757.17511</v>
      </c>
      <c r="N1228" s="174">
        <v>627291263877.61487</v>
      </c>
      <c r="O1228" s="119">
        <v>0.58772770631523918</v>
      </c>
      <c r="P1228" s="119">
        <v>0.35311494215015021</v>
      </c>
      <c r="Q1228" s="97">
        <v>16.356515534330388</v>
      </c>
      <c r="R1228" s="184">
        <v>3917514801977.7744</v>
      </c>
      <c r="S1228" s="199">
        <v>4064.6557056090001</v>
      </c>
      <c r="T1228" s="191">
        <v>4.491623702395027E-2</v>
      </c>
      <c r="U1228" s="198">
        <v>2.0000000000000001E-4</v>
      </c>
    </row>
    <row r="1229" spans="1:21" x14ac:dyDescent="0.2">
      <c r="A1229">
        <f t="shared" si="19"/>
        <v>1225</v>
      </c>
      <c r="B1229" s="119">
        <v>0.58400600753973619</v>
      </c>
      <c r="C1229" s="97">
        <v>13022.340211477296</v>
      </c>
      <c r="D1229" s="96">
        <v>1.1523541935810888</v>
      </c>
      <c r="E1229" s="98">
        <v>0.3001617054026785</v>
      </c>
      <c r="F1229" s="119">
        <v>0.47054420495251326</v>
      </c>
      <c r="G1229" s="179">
        <v>1</v>
      </c>
      <c r="H1229" s="97">
        <v>14911042.480969621</v>
      </c>
      <c r="I1229" s="174">
        <v>474693183202.41174</v>
      </c>
      <c r="J1229" s="186">
        <v>0.42327451378638115</v>
      </c>
      <c r="K1229" s="189">
        <v>2248384276.3737302</v>
      </c>
      <c r="L1229" s="185">
        <v>0</v>
      </c>
      <c r="M1229" s="185">
        <v>294000058360.66608</v>
      </c>
      <c r="N1229" s="174">
        <v>770941625839.45166</v>
      </c>
      <c r="O1229" s="119">
        <v>0.56570505261194226</v>
      </c>
      <c r="P1229" s="119">
        <v>0.41361640227947261</v>
      </c>
      <c r="Q1229" s="97">
        <v>16.23961393431463</v>
      </c>
      <c r="R1229" s="184">
        <v>5448346575303.7539</v>
      </c>
      <c r="S1229" s="199">
        <v>5657.8294486411605</v>
      </c>
      <c r="T1229" s="191">
        <v>4.5494348947825725E-2</v>
      </c>
      <c r="U1229" s="198">
        <v>2.0000000000000001E-4</v>
      </c>
    </row>
    <row r="1230" spans="1:21" x14ac:dyDescent="0.2">
      <c r="A1230">
        <f t="shared" si="19"/>
        <v>1226</v>
      </c>
      <c r="B1230" s="119">
        <v>0.37717782045273018</v>
      </c>
      <c r="C1230" s="97">
        <v>4147.7140732978714</v>
      </c>
      <c r="D1230" s="96">
        <v>1.0602282773156595</v>
      </c>
      <c r="E1230" s="98">
        <v>0.43121202402611347</v>
      </c>
      <c r="F1230" s="119">
        <v>0.66443931691853286</v>
      </c>
      <c r="G1230" s="179">
        <v>1</v>
      </c>
      <c r="H1230" s="97">
        <v>20553780.49033387</v>
      </c>
      <c r="I1230" s="174">
        <v>509289469068.48578</v>
      </c>
      <c r="J1230" s="186">
        <v>0.35139340860645318</v>
      </c>
      <c r="K1230" s="189">
        <v>5369889379.6300859</v>
      </c>
      <c r="L1230" s="185">
        <v>0</v>
      </c>
      <c r="M1230" s="185">
        <v>697939463196.16504</v>
      </c>
      <c r="N1230" s="174">
        <v>1212598821644.281</v>
      </c>
      <c r="O1230" s="119">
        <v>0.60804325379475799</v>
      </c>
      <c r="P1230" s="119">
        <v>0.29177151334702173</v>
      </c>
      <c r="Q1230" s="97">
        <v>17.151603325645606</v>
      </c>
      <c r="R1230" s="184">
        <v>6516913432863.1201</v>
      </c>
      <c r="S1230" s="199">
        <v>6767.9542953238315</v>
      </c>
      <c r="T1230" s="191">
        <v>4.303488690506118E-2</v>
      </c>
      <c r="U1230" s="198">
        <v>2.0000000000000001E-4</v>
      </c>
    </row>
    <row r="1231" spans="1:21" x14ac:dyDescent="0.2">
      <c r="A1231">
        <f t="shared" si="19"/>
        <v>1227</v>
      </c>
      <c r="B1231" s="119">
        <v>0.57412384622531898</v>
      </c>
      <c r="C1231" s="97">
        <v>12206.242209756827</v>
      </c>
      <c r="D1231" s="96">
        <v>1.1270638585648591</v>
      </c>
      <c r="E1231" s="98">
        <v>0.7</v>
      </c>
      <c r="F1231" s="119">
        <v>0.62929448133279164</v>
      </c>
      <c r="G1231" s="179">
        <v>1</v>
      </c>
      <c r="H1231" s="97">
        <v>9521233.9498469848</v>
      </c>
      <c r="I1231" s="174">
        <v>366122146113.49817</v>
      </c>
      <c r="J1231" s="186">
        <v>0.48993517351120364</v>
      </c>
      <c r="K1231" s="189">
        <v>2373944337.0018964</v>
      </c>
      <c r="L1231" s="185">
        <v>0</v>
      </c>
      <c r="M1231" s="185">
        <v>277572732449.58997</v>
      </c>
      <c r="N1231" s="174">
        <v>646068822900.09009</v>
      </c>
      <c r="O1231" s="119">
        <v>0.62134913327053076</v>
      </c>
      <c r="P1231" s="119">
        <v>0.39653605688956245</v>
      </c>
      <c r="Q1231" s="97">
        <v>15.761221772898153</v>
      </c>
      <c r="R1231" s="184">
        <v>4331107303322.3721</v>
      </c>
      <c r="S1231" s="199">
        <v>4493.0726941523162</v>
      </c>
      <c r="T1231" s="191">
        <v>4.7126430747815765E-2</v>
      </c>
      <c r="U1231" s="198">
        <v>2.0000000000000001E-4</v>
      </c>
    </row>
    <row r="1232" spans="1:21" x14ac:dyDescent="0.2">
      <c r="A1232">
        <f t="shared" si="19"/>
        <v>1228</v>
      </c>
      <c r="B1232" s="119">
        <v>0.47616487564467641</v>
      </c>
      <c r="C1232" s="97">
        <v>6315.1163168046605</v>
      </c>
      <c r="D1232" s="96">
        <v>0.7667081446251317</v>
      </c>
      <c r="E1232" s="98">
        <v>0</v>
      </c>
      <c r="F1232" s="119">
        <v>0</v>
      </c>
      <c r="G1232" s="179">
        <v>0</v>
      </c>
      <c r="H1232" s="97">
        <v>9146541.1968610696</v>
      </c>
      <c r="I1232" s="174">
        <v>335479155024.22595</v>
      </c>
      <c r="J1232" s="186">
        <v>0.45969848520120504</v>
      </c>
      <c r="K1232" s="189">
        <v>3801914195.5204363</v>
      </c>
      <c r="L1232" s="185">
        <v>0</v>
      </c>
      <c r="M1232" s="185">
        <v>0</v>
      </c>
      <c r="N1232" s="174">
        <v>339281069219.7464</v>
      </c>
      <c r="O1232" s="119">
        <v>0.45454719809707922</v>
      </c>
      <c r="P1232" s="119">
        <v>0.32022303366882032</v>
      </c>
      <c r="Q1232" s="97">
        <v>12.95644814698035</v>
      </c>
      <c r="R1232" s="184">
        <v>1592752963018.3667</v>
      </c>
      <c r="S1232" s="199">
        <v>1653.9590380488667</v>
      </c>
      <c r="T1232" s="191">
        <v>5.3549073813415615E-2</v>
      </c>
      <c r="U1232" s="198">
        <v>2.0000000000000001E-4</v>
      </c>
    </row>
    <row r="1233" spans="1:21" x14ac:dyDescent="0.2">
      <c r="A1233">
        <f t="shared" si="19"/>
        <v>1229</v>
      </c>
      <c r="B1233" s="119">
        <v>0.53719419632610244</v>
      </c>
      <c r="C1233" s="97">
        <v>4000</v>
      </c>
      <c r="D1233" s="96">
        <v>1.0172216995900722</v>
      </c>
      <c r="E1233" s="98">
        <v>0.43376426655631134</v>
      </c>
      <c r="F1233" s="119">
        <v>0.4636864178852127</v>
      </c>
      <c r="G1233" s="179">
        <v>1</v>
      </c>
      <c r="H1233" s="97">
        <v>23895170.083348323</v>
      </c>
      <c r="I1233" s="174">
        <v>710910809490.93396</v>
      </c>
      <c r="J1233" s="186">
        <v>0.43825333266284894</v>
      </c>
      <c r="K1233" s="189">
        <v>11800139321.421562</v>
      </c>
      <c r="L1233" s="185">
        <v>0</v>
      </c>
      <c r="M1233" s="185">
        <v>510085861605.2868</v>
      </c>
      <c r="N1233" s="174">
        <v>1232796810417.6423</v>
      </c>
      <c r="O1233" s="119">
        <v>0.58373587170937136</v>
      </c>
      <c r="P1233" s="119">
        <v>0.32848924550555464</v>
      </c>
      <c r="Q1233" s="97">
        <v>15.528120790491784</v>
      </c>
      <c r="R1233" s="184">
        <v>6869112933148.6875</v>
      </c>
      <c r="S1233" s="199">
        <v>7125.9907972357078</v>
      </c>
      <c r="T1233" s="191">
        <v>4.7263478853251148E-2</v>
      </c>
      <c r="U1233" s="198">
        <v>2.0000000000000001E-4</v>
      </c>
    </row>
    <row r="1234" spans="1:21" x14ac:dyDescent="0.2">
      <c r="A1234">
        <f t="shared" si="19"/>
        <v>1230</v>
      </c>
      <c r="B1234" s="119">
        <v>0.5568075667848601</v>
      </c>
      <c r="C1234" s="97">
        <v>10085.140566038301</v>
      </c>
      <c r="D1234" s="96">
        <v>0.80468742053994524</v>
      </c>
      <c r="E1234" s="98">
        <v>0.36592825235972692</v>
      </c>
      <c r="F1234" s="119">
        <v>0.34674079042032618</v>
      </c>
      <c r="G1234" s="179">
        <v>1</v>
      </c>
      <c r="H1234" s="97">
        <v>7009344.2184142284</v>
      </c>
      <c r="I1234" s="174">
        <v>285251650668.37372</v>
      </c>
      <c r="J1234" s="186">
        <v>0.46066277755016727</v>
      </c>
      <c r="K1234" s="189">
        <v>1898031704.6824484</v>
      </c>
      <c r="L1234" s="185">
        <v>0</v>
      </c>
      <c r="M1234" s="185">
        <v>174047272338.90982</v>
      </c>
      <c r="N1234" s="174">
        <v>461196954711.966</v>
      </c>
      <c r="O1234" s="119">
        <v>0.58682658851860148</v>
      </c>
      <c r="P1234" s="119">
        <v>0.39392152225728255</v>
      </c>
      <c r="Q1234" s="97">
        <v>15.811336643567163</v>
      </c>
      <c r="R1234" s="184">
        <v>3122650916788.9189</v>
      </c>
      <c r="S1234" s="199">
        <v>3239.8164509504486</v>
      </c>
      <c r="T1234" s="191">
        <v>4.6060699776398532E-2</v>
      </c>
      <c r="U1234" s="198">
        <v>2.0000000000000001E-4</v>
      </c>
    </row>
    <row r="1235" spans="1:21" x14ac:dyDescent="0.2">
      <c r="A1235">
        <f t="shared" si="19"/>
        <v>1231</v>
      </c>
      <c r="B1235" s="119">
        <v>0.34743067816524142</v>
      </c>
      <c r="C1235" s="97">
        <v>5992.7904606877164</v>
      </c>
      <c r="D1235" s="96">
        <v>0.43241794082100526</v>
      </c>
      <c r="E1235" s="98">
        <v>0</v>
      </c>
      <c r="F1235" s="119">
        <v>0</v>
      </c>
      <c r="G1235" s="179">
        <v>0</v>
      </c>
      <c r="H1235" s="97">
        <v>3968004.5963943494</v>
      </c>
      <c r="I1235" s="174">
        <v>213115221127.04651</v>
      </c>
      <c r="J1235" s="186">
        <v>0.34743067816524142</v>
      </c>
      <c r="K1235" s="189">
        <v>1664309455.0803967</v>
      </c>
      <c r="L1235" s="185">
        <v>0</v>
      </c>
      <c r="M1235" s="185">
        <v>0</v>
      </c>
      <c r="N1235" s="174">
        <v>214779530582.12689</v>
      </c>
      <c r="O1235" s="119">
        <v>0.34473846554568599</v>
      </c>
      <c r="P1235" s="119">
        <v>0.21967464794062525</v>
      </c>
      <c r="Q1235" s="97">
        <v>12.947653141798915</v>
      </c>
      <c r="R1235" s="184">
        <v>719192324392.91602</v>
      </c>
      <c r="S1235" s="199">
        <v>747.02930696353701</v>
      </c>
      <c r="T1235" s="191">
        <v>5.2163067926595238E-2</v>
      </c>
      <c r="U1235" s="198">
        <v>2.0000000000000001E-4</v>
      </c>
    </row>
    <row r="1236" spans="1:21" x14ac:dyDescent="0.2">
      <c r="A1236">
        <f t="shared" si="19"/>
        <v>1232</v>
      </c>
      <c r="B1236" s="119">
        <v>0.49007982119652127</v>
      </c>
      <c r="C1236" s="97">
        <v>9972.8585324893829</v>
      </c>
      <c r="D1236" s="96">
        <v>1.2095475983324722</v>
      </c>
      <c r="E1236" s="98">
        <v>0.27857620741987266</v>
      </c>
      <c r="F1236" s="119">
        <v>0.65250132911299252</v>
      </c>
      <c r="G1236" s="179">
        <v>1</v>
      </c>
      <c r="H1236" s="97">
        <v>15687906.086727927</v>
      </c>
      <c r="I1236" s="174">
        <v>537725364693.85413</v>
      </c>
      <c r="J1236" s="186">
        <v>0.41966230364400292</v>
      </c>
      <c r="K1236" s="189">
        <v>12122293187.067759</v>
      </c>
      <c r="L1236" s="185">
        <v>0</v>
      </c>
      <c r="M1236" s="185">
        <v>469038911119.61469</v>
      </c>
      <c r="N1236" s="174">
        <v>1018886569000.5365</v>
      </c>
      <c r="O1236" s="119">
        <v>0.58975573184791852</v>
      </c>
      <c r="P1236" s="119">
        <v>0.35116594841758342</v>
      </c>
      <c r="Q1236" s="97">
        <v>16.157767557899138</v>
      </c>
      <c r="R1236" s="184">
        <v>6150630378158.5059</v>
      </c>
      <c r="S1236" s="199">
        <v>6385.7011736831309</v>
      </c>
      <c r="T1236" s="191">
        <v>4.6169613346514808E-2</v>
      </c>
      <c r="U1236" s="198">
        <v>2.0000000000000001E-4</v>
      </c>
    </row>
    <row r="1237" spans="1:21" x14ac:dyDescent="0.2">
      <c r="A1237">
        <f t="shared" si="19"/>
        <v>1233</v>
      </c>
      <c r="B1237" s="119">
        <v>0.59793552373556014</v>
      </c>
      <c r="C1237" s="97">
        <v>10107.810279342635</v>
      </c>
      <c r="D1237" s="96">
        <v>0.94701168111693546</v>
      </c>
      <c r="E1237" s="98">
        <v>0.23744597701875275</v>
      </c>
      <c r="F1237" s="119">
        <v>0.5661937641235496</v>
      </c>
      <c r="G1237" s="179">
        <v>1</v>
      </c>
      <c r="H1237" s="97">
        <v>7595722.4883808875</v>
      </c>
      <c r="I1237" s="174">
        <v>335849495804.45654</v>
      </c>
      <c r="J1237" s="186">
        <v>0.5513474301018616</v>
      </c>
      <c r="K1237" s="189">
        <v>10621984071.204777</v>
      </c>
      <c r="L1237" s="185">
        <v>0</v>
      </c>
      <c r="M1237" s="185">
        <v>275733379838.02448</v>
      </c>
      <c r="N1237" s="174">
        <v>622204859713.68579</v>
      </c>
      <c r="O1237" s="119">
        <v>0.65212679385038208</v>
      </c>
      <c r="P1237" s="119">
        <v>0.47571715478904131</v>
      </c>
      <c r="Q1237" s="97">
        <v>15.846392675341736</v>
      </c>
      <c r="R1237" s="184">
        <v>5065515441291.4697</v>
      </c>
      <c r="S1237" s="199">
        <v>5258.209040216725</v>
      </c>
      <c r="T1237" s="191">
        <v>4.6450099502975212E-2</v>
      </c>
      <c r="U1237" s="198">
        <v>2.0000000000000001E-4</v>
      </c>
    </row>
    <row r="1238" spans="1:21" x14ac:dyDescent="0.2">
      <c r="A1238">
        <f t="shared" si="19"/>
        <v>1234</v>
      </c>
      <c r="B1238" s="119">
        <v>0.68103402024110293</v>
      </c>
      <c r="C1238" s="97">
        <v>11435.136501590641</v>
      </c>
      <c r="D1238" s="96">
        <v>0.64459250946694269</v>
      </c>
      <c r="E1238" s="98">
        <v>0.42686698000925627</v>
      </c>
      <c r="F1238" s="119">
        <v>0</v>
      </c>
      <c r="G1238" s="179">
        <v>0</v>
      </c>
      <c r="H1238" s="97">
        <v>4478091.5480864318</v>
      </c>
      <c r="I1238" s="174">
        <v>199886052315.12439</v>
      </c>
      <c r="J1238" s="186">
        <v>0.46852447506031802</v>
      </c>
      <c r="K1238" s="189">
        <v>12700314004.302607</v>
      </c>
      <c r="L1238" s="185">
        <v>41041308844.086304</v>
      </c>
      <c r="M1238" s="185">
        <v>0</v>
      </c>
      <c r="N1238" s="174">
        <v>253627675163.51331</v>
      </c>
      <c r="O1238" s="119">
        <v>0.4987017080314583</v>
      </c>
      <c r="P1238" s="119">
        <v>0.34464750048792048</v>
      </c>
      <c r="Q1238" s="97">
        <v>13.979402683198963</v>
      </c>
      <c r="R1238" s="184">
        <v>1364636820214.0923</v>
      </c>
      <c r="S1238" s="199">
        <v>1417.7158963913403</v>
      </c>
      <c r="T1238" s="191">
        <v>5.1658775504822216E-2</v>
      </c>
      <c r="U1238" s="198">
        <v>2.0000000000000001E-4</v>
      </c>
    </row>
    <row r="1239" spans="1:21" x14ac:dyDescent="0.2">
      <c r="A1239">
        <f t="shared" si="19"/>
        <v>1235</v>
      </c>
      <c r="B1239" s="119">
        <v>0.74220457936850637</v>
      </c>
      <c r="C1239" s="97">
        <v>12471.592070570205</v>
      </c>
      <c r="D1239" s="96">
        <v>0.9706119680999451</v>
      </c>
      <c r="E1239" s="98">
        <v>0.7</v>
      </c>
      <c r="F1239" s="119">
        <v>0</v>
      </c>
      <c r="G1239" s="179">
        <v>0</v>
      </c>
      <c r="H1239" s="97">
        <v>7227908.2833232312</v>
      </c>
      <c r="I1239" s="174">
        <v>248617947789.98233</v>
      </c>
      <c r="J1239" s="186">
        <v>0.32692880943814295</v>
      </c>
      <c r="K1239" s="189">
        <v>50815859768.193024</v>
      </c>
      <c r="L1239" s="185">
        <v>130936482820.97844</v>
      </c>
      <c r="M1239" s="185">
        <v>0</v>
      </c>
      <c r="N1239" s="174">
        <v>430370290379.15381</v>
      </c>
      <c r="O1239" s="119">
        <v>0.43225464231935035</v>
      </c>
      <c r="P1239" s="119">
        <v>0.37789442134047346</v>
      </c>
      <c r="Q1239" s="97">
        <v>15.803471705356417</v>
      </c>
      <c r="R1239" s="184">
        <v>2762862380782.5161</v>
      </c>
      <c r="S1239" s="199">
        <v>2868.7058878236126</v>
      </c>
      <c r="T1239" s="191">
        <v>4.6852951103231587E-2</v>
      </c>
      <c r="U1239" s="198">
        <v>2.0000000000000001E-4</v>
      </c>
    </row>
    <row r="1240" spans="1:21" x14ac:dyDescent="0.2">
      <c r="A1240">
        <f t="shared" si="19"/>
        <v>1236</v>
      </c>
      <c r="B1240" s="119">
        <v>0.43525383917296362</v>
      </c>
      <c r="C1240" s="97">
        <v>10419.639230449526</v>
      </c>
      <c r="D1240" s="96">
        <v>0.82199082740017593</v>
      </c>
      <c r="E1240" s="98">
        <v>0.29196568257831446</v>
      </c>
      <c r="F1240" s="119">
        <v>0.3871900970910907</v>
      </c>
      <c r="G1240" s="179">
        <v>1</v>
      </c>
      <c r="H1240" s="97">
        <v>7236002.8129366096</v>
      </c>
      <c r="I1240" s="174">
        <v>289279984071.24347</v>
      </c>
      <c r="J1240" s="186">
        <v>0.43525383917296367</v>
      </c>
      <c r="K1240" s="189">
        <v>11647578471.962822</v>
      </c>
      <c r="L1240" s="185">
        <v>0</v>
      </c>
      <c r="M1240" s="185">
        <v>212995692403.72928</v>
      </c>
      <c r="N1240" s="174">
        <v>513923254946.93561</v>
      </c>
      <c r="O1240" s="119">
        <v>0.5765584155487975</v>
      </c>
      <c r="P1240" s="119">
        <v>0.41403533673850246</v>
      </c>
      <c r="Q1240" s="97">
        <v>16.219897103968691</v>
      </c>
      <c r="R1240" s="184">
        <v>3729469942757.7451</v>
      </c>
      <c r="S1240" s="199">
        <v>3870.883901932868</v>
      </c>
      <c r="T1240" s="191">
        <v>4.5112523160400375E-2</v>
      </c>
      <c r="U1240" s="198">
        <v>2.0000000000000001E-4</v>
      </c>
    </row>
    <row r="1241" spans="1:21" x14ac:dyDescent="0.2">
      <c r="A1241">
        <f t="shared" si="19"/>
        <v>1237</v>
      </c>
      <c r="B1241" s="119">
        <v>0.63281946649386911</v>
      </c>
      <c r="C1241" s="97">
        <v>14107.034414152073</v>
      </c>
      <c r="D1241" s="96">
        <v>0.83062322478715067</v>
      </c>
      <c r="E1241" s="98">
        <v>0.6817494776441495</v>
      </c>
      <c r="F1241" s="119">
        <v>0.31644908916708109</v>
      </c>
      <c r="G1241" s="179">
        <v>1</v>
      </c>
      <c r="H1241" s="97">
        <v>5751859.0610718671</v>
      </c>
      <c r="I1241" s="174">
        <v>269749103504.49905</v>
      </c>
      <c r="J1241" s="186">
        <v>0.54026156063485842</v>
      </c>
      <c r="K1241" s="189">
        <v>9335615967.4004688</v>
      </c>
      <c r="L1241" s="185">
        <v>5918802646.8088675</v>
      </c>
      <c r="M1241" s="185">
        <v>186302018589.43936</v>
      </c>
      <c r="N1241" s="174">
        <v>471305540708.14777</v>
      </c>
      <c r="O1241" s="119">
        <v>0.63549375672131869</v>
      </c>
      <c r="P1241" s="119">
        <v>0.49040316003839574</v>
      </c>
      <c r="Q1241" s="97">
        <v>15.842267001558406</v>
      </c>
      <c r="R1241" s="184">
        <v>3947484009876.1221</v>
      </c>
      <c r="S1241" s="199">
        <v>4099.0780658207541</v>
      </c>
      <c r="T1241" s="191">
        <v>4.6489616443476184E-2</v>
      </c>
      <c r="U1241" s="198">
        <v>2.0000000000000001E-4</v>
      </c>
    </row>
    <row r="1242" spans="1:21" x14ac:dyDescent="0.2">
      <c r="A1242">
        <f t="shared" si="19"/>
        <v>1238</v>
      </c>
      <c r="B1242" s="119">
        <v>0.51483170414354607</v>
      </c>
      <c r="C1242" s="97">
        <v>4000</v>
      </c>
      <c r="D1242" s="96">
        <v>0.66443276780993332</v>
      </c>
      <c r="E1242" s="98">
        <v>6.9726728374102001E-2</v>
      </c>
      <c r="F1242" s="119">
        <v>0</v>
      </c>
      <c r="G1242" s="179">
        <v>0</v>
      </c>
      <c r="H1242" s="97">
        <v>19782815.303518049</v>
      </c>
      <c r="I1242" s="174">
        <v>461226105898.45721</v>
      </c>
      <c r="J1242" s="186">
        <v>0.34647061468909657</v>
      </c>
      <c r="K1242" s="189">
        <v>16639534516.016632</v>
      </c>
      <c r="L1242" s="185">
        <v>32729929202.143936</v>
      </c>
      <c r="M1242" s="185">
        <v>0</v>
      </c>
      <c r="N1242" s="174">
        <v>510595569616.6178</v>
      </c>
      <c r="O1242" s="119">
        <v>0.36425156591675784</v>
      </c>
      <c r="P1242" s="119">
        <v>0.23508057343552477</v>
      </c>
      <c r="Q1242" s="97">
        <v>13.607066638844872</v>
      </c>
      <c r="R1242" s="184">
        <v>1836518681866.3813</v>
      </c>
      <c r="S1242" s="199">
        <v>1904.0386237305781</v>
      </c>
      <c r="T1242" s="191">
        <v>5.1487566548719409E-2</v>
      </c>
      <c r="U1242" s="198">
        <v>2.0000000000000001E-4</v>
      </c>
    </row>
    <row r="1243" spans="1:21" x14ac:dyDescent="0.2">
      <c r="A1243">
        <f t="shared" si="19"/>
        <v>1239</v>
      </c>
      <c r="B1243" s="119">
        <v>0.39726639362093219</v>
      </c>
      <c r="C1243" s="97">
        <v>4000</v>
      </c>
      <c r="D1243" s="96">
        <v>1.0688943748196973</v>
      </c>
      <c r="E1243" s="98">
        <v>0</v>
      </c>
      <c r="F1243" s="119">
        <v>0.59368395717397038</v>
      </c>
      <c r="G1243" s="179">
        <v>1</v>
      </c>
      <c r="H1243" s="97">
        <v>33205239.372135509</v>
      </c>
      <c r="I1243" s="174">
        <v>761292745728.44006</v>
      </c>
      <c r="J1243" s="186">
        <v>0.36651053853064186</v>
      </c>
      <c r="K1243" s="189">
        <v>12699609669.690208</v>
      </c>
      <c r="L1243" s="185">
        <v>0</v>
      </c>
      <c r="M1243" s="185">
        <v>551773191084.8916</v>
      </c>
      <c r="N1243" s="174">
        <v>1325765546483.0217</v>
      </c>
      <c r="O1243" s="119">
        <v>0.54341460976678135</v>
      </c>
      <c r="P1243" s="119">
        <v>0.31586458429228298</v>
      </c>
      <c r="Q1243" s="97">
        <v>16.333662594560565</v>
      </c>
      <c r="R1243" s="184">
        <v>7370942135081.7656</v>
      </c>
      <c r="S1243" s="199">
        <v>7658.0636675362202</v>
      </c>
      <c r="T1243" s="191">
        <v>4.5130491666023863E-2</v>
      </c>
      <c r="U1243" s="198">
        <v>2.0000000000000001E-4</v>
      </c>
    </row>
    <row r="1244" spans="1:21" x14ac:dyDescent="0.2">
      <c r="A1244">
        <f t="shared" si="19"/>
        <v>1240</v>
      </c>
      <c r="B1244" s="119">
        <v>0.33054146316849969</v>
      </c>
      <c r="C1244" s="97">
        <v>11458.855703851887</v>
      </c>
      <c r="D1244" s="96">
        <v>1.0317894841635413</v>
      </c>
      <c r="E1244" s="98">
        <v>0.13513133168425442</v>
      </c>
      <c r="F1244" s="119">
        <v>0.65178057760676977</v>
      </c>
      <c r="G1244" s="179">
        <v>1</v>
      </c>
      <c r="H1244" s="97">
        <v>30867518.926742416</v>
      </c>
      <c r="I1244" s="174">
        <v>821036295907.8241</v>
      </c>
      <c r="J1244" s="186">
        <v>0.33054146316849975</v>
      </c>
      <c r="K1244" s="189">
        <v>9690502698.722187</v>
      </c>
      <c r="L1244" s="185">
        <v>0</v>
      </c>
      <c r="M1244" s="185">
        <v>662180475302.45276</v>
      </c>
      <c r="N1244" s="174">
        <v>1492907273908.999</v>
      </c>
      <c r="O1244" s="119">
        <v>0.53662470054694977</v>
      </c>
      <c r="P1244" s="119">
        <v>0.30799832861468313</v>
      </c>
      <c r="Q1244" s="97">
        <v>16.509735423636755</v>
      </c>
      <c r="R1244" s="184">
        <v>7928946308257.0234</v>
      </c>
      <c r="S1244" s="199">
        <v>8236.6899594320166</v>
      </c>
      <c r="T1244" s="191">
        <v>4.6100603564938863E-2</v>
      </c>
      <c r="U1244" s="198">
        <v>2.0000000000000001E-4</v>
      </c>
    </row>
    <row r="1245" spans="1:21" x14ac:dyDescent="0.2">
      <c r="A1245">
        <f t="shared" si="19"/>
        <v>1241</v>
      </c>
      <c r="B1245" s="119">
        <v>0.44778720535668559</v>
      </c>
      <c r="C1245" s="97">
        <v>10937.217639039613</v>
      </c>
      <c r="D1245" s="96">
        <v>0.86069567395484214</v>
      </c>
      <c r="E1245" s="98">
        <v>0</v>
      </c>
      <c r="F1245" s="119">
        <v>0.5494952161349117</v>
      </c>
      <c r="G1245" s="179">
        <v>1</v>
      </c>
      <c r="H1245" s="97">
        <v>12160709.398806555</v>
      </c>
      <c r="I1245" s="174">
        <v>443226749608.3504</v>
      </c>
      <c r="J1245" s="186">
        <v>0.44778720535668559</v>
      </c>
      <c r="K1245" s="189">
        <v>8325532565.0196524</v>
      </c>
      <c r="L1245" s="185">
        <v>0</v>
      </c>
      <c r="M1245" s="185">
        <v>238265940378.98428</v>
      </c>
      <c r="N1245" s="174">
        <v>689818222552.35437</v>
      </c>
      <c r="O1245" s="119">
        <v>0.56403847728175693</v>
      </c>
      <c r="P1245" s="119">
        <v>0.38455147943991991</v>
      </c>
      <c r="Q1245" s="97">
        <v>15.431059900923181</v>
      </c>
      <c r="R1245" s="184">
        <v>4382949971574.2056</v>
      </c>
      <c r="S1245" s="199">
        <v>4551.9695127376954</v>
      </c>
      <c r="T1245" s="191">
        <v>4.748791433858595E-2</v>
      </c>
      <c r="U1245" s="198">
        <v>2.0000000000000001E-4</v>
      </c>
    </row>
    <row r="1246" spans="1:21" x14ac:dyDescent="0.2">
      <c r="A1246">
        <f t="shared" si="19"/>
        <v>1242</v>
      </c>
      <c r="B1246" s="119">
        <v>0.49038710702606519</v>
      </c>
      <c r="C1246" s="97">
        <v>16085.05126701223</v>
      </c>
      <c r="D1246" s="96">
        <v>1.0087044703826822</v>
      </c>
      <c r="E1246" s="98">
        <v>0</v>
      </c>
      <c r="F1246" s="119">
        <v>0</v>
      </c>
      <c r="G1246" s="179">
        <v>0</v>
      </c>
      <c r="H1246" s="97">
        <v>8111874.3076988989</v>
      </c>
      <c r="I1246" s="174">
        <v>296047961606.17303</v>
      </c>
      <c r="J1246" s="186">
        <v>0.4024478070201285</v>
      </c>
      <c r="K1246" s="189">
        <v>7768245928.8913364</v>
      </c>
      <c r="L1246" s="185">
        <v>0</v>
      </c>
      <c r="M1246" s="185">
        <v>0</v>
      </c>
      <c r="N1246" s="174">
        <v>303816207535.06439</v>
      </c>
      <c r="O1246" s="119">
        <v>0.39215765968454058</v>
      </c>
      <c r="P1246" s="119">
        <v>0.31226191462518516</v>
      </c>
      <c r="Q1246" s="97">
        <v>12.92227281881455</v>
      </c>
      <c r="R1246" s="184">
        <v>1289421003878.7205</v>
      </c>
      <c r="S1246" s="199">
        <v>1337.1442757481095</v>
      </c>
      <c r="T1246" s="191">
        <v>5.8463448173980401E-2</v>
      </c>
      <c r="U1246" s="198">
        <v>2.0000000000000001E-4</v>
      </c>
    </row>
    <row r="1247" spans="1:21" x14ac:dyDescent="0.2">
      <c r="A1247">
        <f t="shared" si="19"/>
        <v>1243</v>
      </c>
      <c r="B1247" s="119">
        <v>0.2</v>
      </c>
      <c r="C1247" s="97">
        <v>10293.711723029666</v>
      </c>
      <c r="D1247" s="96">
        <v>0.67385100865076031</v>
      </c>
      <c r="E1247" s="98">
        <v>0.1814596734927226</v>
      </c>
      <c r="F1247" s="119">
        <v>0.54334759473571925</v>
      </c>
      <c r="G1247" s="179">
        <v>1</v>
      </c>
      <c r="H1247" s="97">
        <v>7978617.6039995793</v>
      </c>
      <c r="I1247" s="174">
        <v>320405418416.24188</v>
      </c>
      <c r="J1247" s="186">
        <v>0.19999999999999996</v>
      </c>
      <c r="K1247" s="189">
        <v>13434184919.042883</v>
      </c>
      <c r="L1247" s="185">
        <v>0</v>
      </c>
      <c r="M1247" s="185">
        <v>180968774241.54065</v>
      </c>
      <c r="N1247" s="174">
        <v>514808377576.82544</v>
      </c>
      <c r="O1247" s="119">
        <v>0.40569678383936758</v>
      </c>
      <c r="P1247" s="119">
        <v>0.26165894078863561</v>
      </c>
      <c r="Q1247" s="97">
        <v>17.162006866546985</v>
      </c>
      <c r="R1247" s="184">
        <v>2441472709455.1157</v>
      </c>
      <c r="S1247" s="199">
        <v>2534.3419286583339</v>
      </c>
      <c r="T1247" s="191">
        <v>4.2861485340119097E-2</v>
      </c>
      <c r="U1247" s="198">
        <v>2.0000000000000001E-4</v>
      </c>
    </row>
    <row r="1248" spans="1:21" x14ac:dyDescent="0.2">
      <c r="A1248">
        <f t="shared" si="19"/>
        <v>1244</v>
      </c>
      <c r="B1248" s="119">
        <v>0.56708398882983047</v>
      </c>
      <c r="C1248" s="97">
        <v>10058.202881505802</v>
      </c>
      <c r="D1248" s="96">
        <v>1.1826118671704786</v>
      </c>
      <c r="E1248" s="98">
        <v>0</v>
      </c>
      <c r="F1248" s="119">
        <v>0.39515100648592322</v>
      </c>
      <c r="G1248" s="179">
        <v>1</v>
      </c>
      <c r="H1248" s="97">
        <v>12814805.64500108</v>
      </c>
      <c r="I1248" s="174">
        <v>441080441019.92651</v>
      </c>
      <c r="J1248" s="186">
        <v>0.34731284837280696</v>
      </c>
      <c r="K1248" s="189">
        <v>10477281470.356762</v>
      </c>
      <c r="L1248" s="185">
        <v>0</v>
      </c>
      <c r="M1248" s="185">
        <v>353305019295.85028</v>
      </c>
      <c r="N1248" s="174">
        <v>804862741786.13367</v>
      </c>
      <c r="O1248" s="119">
        <v>0.54150465308115159</v>
      </c>
      <c r="P1248" s="119">
        <v>0.34097466966142209</v>
      </c>
      <c r="Q1248" s="97">
        <v>16.73744053492122</v>
      </c>
      <c r="R1248" s="184">
        <v>4884924841329.3213</v>
      </c>
      <c r="S1248" s="199">
        <v>5068.8567069526362</v>
      </c>
      <c r="T1248" s="191">
        <v>4.4853316913741552E-2</v>
      </c>
      <c r="U1248" s="198">
        <v>2.0000000000000001E-4</v>
      </c>
    </row>
    <row r="1249" spans="1:21" x14ac:dyDescent="0.2">
      <c r="A1249">
        <f t="shared" si="19"/>
        <v>1245</v>
      </c>
      <c r="B1249" s="119">
        <v>0.70779918504533201</v>
      </c>
      <c r="C1249" s="97">
        <v>8463.6426385131199</v>
      </c>
      <c r="D1249" s="96">
        <v>1.1807753217637023</v>
      </c>
      <c r="E1249" s="98">
        <v>0</v>
      </c>
      <c r="F1249" s="119">
        <v>0.48063998993897933</v>
      </c>
      <c r="G1249" s="179">
        <v>1</v>
      </c>
      <c r="H1249" s="97">
        <v>10791338.347272139</v>
      </c>
      <c r="I1249" s="174">
        <v>387171966052.03217</v>
      </c>
      <c r="J1249" s="186">
        <v>0.38938444874251532</v>
      </c>
      <c r="K1249" s="189">
        <v>9878163283.2469349</v>
      </c>
      <c r="L1249" s="185">
        <v>0</v>
      </c>
      <c r="M1249" s="185">
        <v>264988948393.49744</v>
      </c>
      <c r="N1249" s="174">
        <v>662039077728.77649</v>
      </c>
      <c r="O1249" s="119">
        <v>0.54792823186358108</v>
      </c>
      <c r="P1249" s="119">
        <v>0.37820470335094131</v>
      </c>
      <c r="Q1249" s="97">
        <v>16.634080404635863</v>
      </c>
      <c r="R1249" s="184">
        <v>4441195066549.6553</v>
      </c>
      <c r="S1249" s="199">
        <v>4607.7685607200883</v>
      </c>
      <c r="T1249" s="191">
        <v>4.5115556354875443E-2</v>
      </c>
      <c r="U1249" s="198">
        <v>2.0000000000000001E-4</v>
      </c>
    </row>
    <row r="1250" spans="1:21" x14ac:dyDescent="0.2">
      <c r="A1250">
        <f t="shared" si="19"/>
        <v>1246</v>
      </c>
      <c r="B1250" s="119">
        <v>0.45870096982474556</v>
      </c>
      <c r="C1250" s="97">
        <v>11872.15839856299</v>
      </c>
      <c r="D1250" s="96">
        <v>0.83944673052111729</v>
      </c>
      <c r="E1250" s="98">
        <v>9.2410496468297298E-2</v>
      </c>
      <c r="F1250" s="119">
        <v>0.72501320826309967</v>
      </c>
      <c r="G1250" s="179">
        <v>1</v>
      </c>
      <c r="H1250" s="97">
        <v>6570638.7528734123</v>
      </c>
      <c r="I1250" s="174">
        <v>237833544697.30997</v>
      </c>
      <c r="J1250" s="186">
        <v>0.36350374433687771</v>
      </c>
      <c r="K1250" s="189">
        <v>5864475043.7076988</v>
      </c>
      <c r="L1250" s="185">
        <v>0</v>
      </c>
      <c r="M1250" s="185">
        <v>396629859749.25439</v>
      </c>
      <c r="N1250" s="174">
        <v>640327879490.27197</v>
      </c>
      <c r="O1250" s="119">
        <v>0.63054770026130313</v>
      </c>
      <c r="P1250" s="119">
        <v>0.29675762732134858</v>
      </c>
      <c r="Q1250" s="97">
        <v>17.100646073185438</v>
      </c>
      <c r="R1250" s="184">
        <v>3478169263839.709</v>
      </c>
      <c r="S1250" s="199">
        <v>3612.4705633306598</v>
      </c>
      <c r="T1250" s="191">
        <v>4.3487907977847025E-2</v>
      </c>
      <c r="U1250" s="198">
        <v>2.0000000000000001E-4</v>
      </c>
    </row>
    <row r="1251" spans="1:21" x14ac:dyDescent="0.2">
      <c r="A1251">
        <f t="shared" si="19"/>
        <v>1247</v>
      </c>
      <c r="B1251" s="119">
        <v>0.45690255308086125</v>
      </c>
      <c r="C1251" s="97">
        <v>8344.3048916522457</v>
      </c>
      <c r="D1251" s="96">
        <v>1.1331630775058656</v>
      </c>
      <c r="E1251" s="98">
        <v>0.53176564551727878</v>
      </c>
      <c r="F1251" s="119">
        <v>0</v>
      </c>
      <c r="G1251" s="179">
        <v>0</v>
      </c>
      <c r="H1251" s="97">
        <v>13435464.792244909</v>
      </c>
      <c r="I1251" s="174">
        <v>480559335236.11273</v>
      </c>
      <c r="J1251" s="186">
        <v>0.45690255308086125</v>
      </c>
      <c r="K1251" s="189">
        <v>54363848525.707047</v>
      </c>
      <c r="L1251" s="185">
        <v>105786079395.66479</v>
      </c>
      <c r="M1251" s="185">
        <v>0</v>
      </c>
      <c r="N1251" s="174">
        <v>640709263157.48462</v>
      </c>
      <c r="O1251" s="119">
        <v>0.47478266381483902</v>
      </c>
      <c r="P1251" s="119">
        <v>0.38191477691123826</v>
      </c>
      <c r="Q1251" s="97">
        <v>14.389674170274814</v>
      </c>
      <c r="R1251" s="184">
        <v>3801682469609.5029</v>
      </c>
      <c r="S1251" s="199">
        <v>3945.860441251757</v>
      </c>
      <c r="T1251" s="191">
        <v>5.0735393658605417E-2</v>
      </c>
      <c r="U1251" s="198">
        <v>2.0000000000000001E-4</v>
      </c>
    </row>
    <row r="1252" spans="1:21" x14ac:dyDescent="0.2">
      <c r="A1252">
        <f t="shared" si="19"/>
        <v>1248</v>
      </c>
      <c r="B1252" s="119">
        <v>0.35013258604139819</v>
      </c>
      <c r="C1252" s="97">
        <v>15451.407631934744</v>
      </c>
      <c r="D1252" s="96">
        <v>0.96988641351295179</v>
      </c>
      <c r="E1252" s="98">
        <v>0.7</v>
      </c>
      <c r="F1252" s="119">
        <v>0</v>
      </c>
      <c r="G1252" s="179">
        <v>0</v>
      </c>
      <c r="H1252" s="97">
        <v>6206468.0580488108</v>
      </c>
      <c r="I1252" s="174">
        <v>263313653155.26309</v>
      </c>
      <c r="J1252" s="186">
        <v>0.35013258604139819</v>
      </c>
      <c r="K1252" s="189">
        <v>26076061616.754707</v>
      </c>
      <c r="L1252" s="185">
        <v>58612224637.280937</v>
      </c>
      <c r="M1252" s="185">
        <v>0</v>
      </c>
      <c r="N1252" s="174">
        <v>348001939409.29877</v>
      </c>
      <c r="O1252" s="119">
        <v>0.39966578998142333</v>
      </c>
      <c r="P1252" s="119">
        <v>0.28214811206308671</v>
      </c>
      <c r="Q1252" s="97">
        <v>14.144049328687867</v>
      </c>
      <c r="R1252" s="184">
        <v>1487709734648.9551</v>
      </c>
      <c r="S1252" s="199">
        <v>1544.3974043919632</v>
      </c>
      <c r="T1252" s="191">
        <v>5.3545485194500336E-2</v>
      </c>
      <c r="U1252" s="198">
        <v>2.0000000000000001E-4</v>
      </c>
    </row>
    <row r="1253" spans="1:21" x14ac:dyDescent="0.2">
      <c r="A1253">
        <f t="shared" si="19"/>
        <v>1249</v>
      </c>
      <c r="B1253" s="119">
        <v>0.70144311594548403</v>
      </c>
      <c r="C1253" s="97">
        <v>4532.5228346221547</v>
      </c>
      <c r="D1253" s="96">
        <v>1.0215518769948555</v>
      </c>
      <c r="E1253" s="98">
        <v>8.6429246579989599E-2</v>
      </c>
      <c r="F1253" s="119">
        <v>0.53505982627990101</v>
      </c>
      <c r="G1253" s="179">
        <v>1</v>
      </c>
      <c r="H1253" s="97">
        <v>14736752.237609794</v>
      </c>
      <c r="I1253" s="174">
        <v>473029736595.70679</v>
      </c>
      <c r="J1253" s="186">
        <v>0.40003170791921672</v>
      </c>
      <c r="K1253" s="189">
        <v>11313051180.24901</v>
      </c>
      <c r="L1253" s="185">
        <v>0</v>
      </c>
      <c r="M1253" s="185">
        <v>414327186264.95038</v>
      </c>
      <c r="N1253" s="174">
        <v>898669974040.90625</v>
      </c>
      <c r="O1253" s="119">
        <v>0.57939917598183499</v>
      </c>
      <c r="P1253" s="119">
        <v>0.3391946246171057</v>
      </c>
      <c r="Q1253" s="97">
        <v>16.516107246329643</v>
      </c>
      <c r="R1253" s="184">
        <v>5441197956395.1719</v>
      </c>
      <c r="S1253" s="199">
        <v>5643.5401364472746</v>
      </c>
      <c r="T1253" s="191">
        <v>4.4633795651065705E-2</v>
      </c>
      <c r="U1253" s="198">
        <v>2.0000000000000001E-4</v>
      </c>
    </row>
    <row r="1254" spans="1:21" x14ac:dyDescent="0.2">
      <c r="A1254">
        <f t="shared" si="19"/>
        <v>1250</v>
      </c>
      <c r="B1254" s="119">
        <v>0.4622869129947268</v>
      </c>
      <c r="C1254" s="97">
        <v>4477.4010727281739</v>
      </c>
      <c r="D1254" s="96">
        <v>0.48511402487508615</v>
      </c>
      <c r="E1254" s="98">
        <v>1.4855937490078491E-2</v>
      </c>
      <c r="F1254" s="119">
        <v>0.49923198467117302</v>
      </c>
      <c r="G1254" s="179">
        <v>1</v>
      </c>
      <c r="H1254" s="97">
        <v>5747405.601179258</v>
      </c>
      <c r="I1254" s="174">
        <v>231640486101.40857</v>
      </c>
      <c r="J1254" s="186">
        <v>0.4622869129947268</v>
      </c>
      <c r="K1254" s="189">
        <v>4005275643.2162185</v>
      </c>
      <c r="L1254" s="185">
        <v>0</v>
      </c>
      <c r="M1254" s="185">
        <v>296060187448.23901</v>
      </c>
      <c r="N1254" s="174">
        <v>531705949192.86383</v>
      </c>
      <c r="O1254" s="119">
        <v>0.64684722020715224</v>
      </c>
      <c r="P1254" s="119">
        <v>0.49638588406729606</v>
      </c>
      <c r="Q1254" s="97">
        <v>17.28775646144166</v>
      </c>
      <c r="R1254" s="184">
        <v>4972423613723.5879</v>
      </c>
      <c r="S1254" s="199">
        <v>5163.8924935537007</v>
      </c>
      <c r="T1254" s="191">
        <v>4.2330799906916711E-2</v>
      </c>
      <c r="U1254" s="198">
        <v>2.0000000000000001E-4</v>
      </c>
    </row>
    <row r="1255" spans="1:21" x14ac:dyDescent="0.2">
      <c r="A1255">
        <f t="shared" si="19"/>
        <v>1251</v>
      </c>
      <c r="B1255" s="119">
        <v>0.546066768927854</v>
      </c>
      <c r="C1255" s="97">
        <v>4569.7492633442098</v>
      </c>
      <c r="D1255" s="96">
        <v>0.82212643281942499</v>
      </c>
      <c r="E1255" s="98">
        <v>0.7</v>
      </c>
      <c r="F1255" s="119">
        <v>0.55940453406962443</v>
      </c>
      <c r="G1255" s="179">
        <v>1</v>
      </c>
      <c r="H1255" s="97">
        <v>11734357.871275356</v>
      </c>
      <c r="I1255" s="174">
        <v>402717926293.48083</v>
      </c>
      <c r="J1255" s="186">
        <v>0.44059710043548295</v>
      </c>
      <c r="K1255" s="189">
        <v>0</v>
      </c>
      <c r="L1255" s="185">
        <v>0</v>
      </c>
      <c r="M1255" s="185">
        <v>353214652854.49664</v>
      </c>
      <c r="N1255" s="174">
        <v>755932579147.97754</v>
      </c>
      <c r="O1255" s="119">
        <v>0.60853055628370611</v>
      </c>
      <c r="P1255" s="119">
        <v>0.42004811038831125</v>
      </c>
      <c r="Q1255" s="97">
        <v>16.562337905030319</v>
      </c>
      <c r="R1255" s="184">
        <v>5702687975663.4219</v>
      </c>
      <c r="S1255" s="199">
        <v>5920.2940374203172</v>
      </c>
      <c r="T1255" s="191">
        <v>4.4289634216433171E-2</v>
      </c>
      <c r="U1255" s="198">
        <v>2.0000000000000001E-4</v>
      </c>
    </row>
    <row r="1256" spans="1:21" x14ac:dyDescent="0.2">
      <c r="A1256">
        <f t="shared" si="19"/>
        <v>1252</v>
      </c>
      <c r="B1256" s="119">
        <v>0.5739928357671088</v>
      </c>
      <c r="C1256" s="97">
        <v>4000</v>
      </c>
      <c r="D1256" s="96">
        <v>1.3959358449672012</v>
      </c>
      <c r="E1256" s="98">
        <v>0</v>
      </c>
      <c r="F1256" s="119">
        <v>0.55384806646349771</v>
      </c>
      <c r="G1256" s="179">
        <v>1</v>
      </c>
      <c r="H1256" s="97">
        <v>29779893.836395998</v>
      </c>
      <c r="I1256" s="174">
        <v>658838869264.43152</v>
      </c>
      <c r="J1256" s="186">
        <v>0.26744955213813615</v>
      </c>
      <c r="K1256" s="189">
        <v>22349042515.873447</v>
      </c>
      <c r="L1256" s="185">
        <v>0</v>
      </c>
      <c r="M1256" s="185">
        <v>386990826887.85437</v>
      </c>
      <c r="N1256" s="174">
        <v>1068178738668.1593</v>
      </c>
      <c r="O1256" s="119">
        <v>0.45479169771901828</v>
      </c>
      <c r="P1256" s="119">
        <v>0.330227500979835</v>
      </c>
      <c r="Q1256" s="97">
        <v>17.335243479010547</v>
      </c>
      <c r="R1256" s="184">
        <v>6546988474158.2256</v>
      </c>
      <c r="S1256" s="199">
        <v>6798.5913345513936</v>
      </c>
      <c r="T1256" s="191">
        <v>4.2885644855108221E-2</v>
      </c>
      <c r="U1256" s="198">
        <v>2.0000000000000001E-4</v>
      </c>
    </row>
    <row r="1257" spans="1:21" x14ac:dyDescent="0.2">
      <c r="A1257">
        <f t="shared" si="19"/>
        <v>1253</v>
      </c>
      <c r="B1257" s="119">
        <v>0.43084284481365925</v>
      </c>
      <c r="C1257" s="97">
        <v>17000</v>
      </c>
      <c r="D1257" s="96">
        <v>0.56773728644922716</v>
      </c>
      <c r="E1257" s="98">
        <v>0</v>
      </c>
      <c r="F1257" s="119">
        <v>0</v>
      </c>
      <c r="G1257" s="179">
        <v>0</v>
      </c>
      <c r="H1257" s="97">
        <v>3109359.6489990316</v>
      </c>
      <c r="I1257" s="174">
        <v>166734966891.93661</v>
      </c>
      <c r="J1257" s="186">
        <v>0.4308428448136592</v>
      </c>
      <c r="K1257" s="189">
        <v>1610384394.6731946</v>
      </c>
      <c r="L1257" s="185">
        <v>0</v>
      </c>
      <c r="M1257" s="185">
        <v>0</v>
      </c>
      <c r="N1257" s="174">
        <v>168345351286.6098</v>
      </c>
      <c r="O1257" s="119">
        <v>0.42672142067844043</v>
      </c>
      <c r="P1257" s="119">
        <v>0.32483545129730029</v>
      </c>
      <c r="Q1257" s="97">
        <v>12.966592603646909</v>
      </c>
      <c r="R1257" s="184">
        <v>796740575679.85571</v>
      </c>
      <c r="S1257" s="199">
        <v>826.1858237286915</v>
      </c>
      <c r="T1257" s="191">
        <v>5.4585395415832419E-2</v>
      </c>
      <c r="U1257" s="198">
        <v>2.0000000000000001E-4</v>
      </c>
    </row>
    <row r="1258" spans="1:21" x14ac:dyDescent="0.2">
      <c r="A1258">
        <f t="shared" si="19"/>
        <v>1254</v>
      </c>
      <c r="B1258" s="119">
        <v>0.34732112746874721</v>
      </c>
      <c r="C1258" s="97">
        <v>10365.34192370384</v>
      </c>
      <c r="D1258" s="96">
        <v>0.83507925958905682</v>
      </c>
      <c r="E1258" s="98">
        <v>0.7</v>
      </c>
      <c r="F1258" s="119">
        <v>0</v>
      </c>
      <c r="G1258" s="179">
        <v>0</v>
      </c>
      <c r="H1258" s="97">
        <v>24132561.092304058</v>
      </c>
      <c r="I1258" s="174">
        <v>616633320247.06421</v>
      </c>
      <c r="J1258" s="186">
        <v>0.34732112746874721</v>
      </c>
      <c r="K1258" s="189">
        <v>121782566093.81659</v>
      </c>
      <c r="L1258" s="185">
        <v>127058916209.69522</v>
      </c>
      <c r="M1258" s="185">
        <v>0</v>
      </c>
      <c r="N1258" s="174">
        <v>865474802550.57593</v>
      </c>
      <c r="O1258" s="119">
        <v>0.36490595920302155</v>
      </c>
      <c r="P1258" s="119">
        <v>0.33912254522054353</v>
      </c>
      <c r="Q1258" s="97">
        <v>14.295347944351668</v>
      </c>
      <c r="R1258" s="184">
        <v>4464066095006.6016</v>
      </c>
      <c r="S1258" s="199">
        <v>4633.0745844432204</v>
      </c>
      <c r="T1258" s="191">
        <v>5.2148816785357967E-2</v>
      </c>
      <c r="U1258" s="198">
        <v>2.0000000000000001E-4</v>
      </c>
    </row>
    <row r="1259" spans="1:21" x14ac:dyDescent="0.2">
      <c r="A1259">
        <f t="shared" si="19"/>
        <v>1255</v>
      </c>
      <c r="B1259" s="119">
        <v>0.45745358622869126</v>
      </c>
      <c r="C1259" s="97">
        <v>4000</v>
      </c>
      <c r="D1259" s="96">
        <v>1.1888071772632336</v>
      </c>
      <c r="E1259" s="98">
        <v>0</v>
      </c>
      <c r="F1259" s="119">
        <v>0</v>
      </c>
      <c r="G1259" s="179">
        <v>0</v>
      </c>
      <c r="H1259" s="97">
        <v>47176895.735737115</v>
      </c>
      <c r="I1259" s="174">
        <v>1026579123699.2838</v>
      </c>
      <c r="J1259" s="186">
        <v>0.39604500144123411</v>
      </c>
      <c r="K1259" s="189">
        <v>5095362616.0541391</v>
      </c>
      <c r="L1259" s="185">
        <v>0</v>
      </c>
      <c r="M1259" s="185">
        <v>0</v>
      </c>
      <c r="N1259" s="174">
        <v>1031674486315.338</v>
      </c>
      <c r="O1259" s="119">
        <v>0.39408896499622503</v>
      </c>
      <c r="P1259" s="119">
        <v>0.2336633361244933</v>
      </c>
      <c r="Q1259" s="97">
        <v>12.965252777182979</v>
      </c>
      <c r="R1259" s="184">
        <v>3439793971959.8008</v>
      </c>
      <c r="S1259" s="199">
        <v>3570.1851085112144</v>
      </c>
      <c r="T1259" s="191">
        <v>5.4412557259615774E-2</v>
      </c>
      <c r="U1259" s="198">
        <v>2.0000000000000001E-4</v>
      </c>
    </row>
    <row r="1260" spans="1:21" x14ac:dyDescent="0.2">
      <c r="A1260">
        <f t="shared" si="19"/>
        <v>1256</v>
      </c>
      <c r="B1260" s="119">
        <v>0.52567194102988912</v>
      </c>
      <c r="C1260" s="97">
        <v>13646.629452873309</v>
      </c>
      <c r="D1260" s="96">
        <v>0.24469213039484328</v>
      </c>
      <c r="E1260" s="98">
        <v>0</v>
      </c>
      <c r="F1260" s="119">
        <v>0</v>
      </c>
      <c r="G1260" s="179">
        <v>0</v>
      </c>
      <c r="H1260" s="97">
        <v>6202320.2705674665</v>
      </c>
      <c r="I1260" s="174">
        <v>261667992368.26031</v>
      </c>
      <c r="J1260" s="186">
        <v>0.45985074247345503</v>
      </c>
      <c r="K1260" s="189">
        <v>9006864900.9083691</v>
      </c>
      <c r="L1260" s="185">
        <v>0</v>
      </c>
      <c r="M1260" s="185">
        <v>0</v>
      </c>
      <c r="N1260" s="174">
        <v>270674857269.16867</v>
      </c>
      <c r="O1260" s="119">
        <v>0.44454893884888697</v>
      </c>
      <c r="P1260" s="119">
        <v>0.36037391159401577</v>
      </c>
      <c r="Q1260" s="97">
        <v>12.861296972446217</v>
      </c>
      <c r="R1260" s="184">
        <v>1460529403888.0347</v>
      </c>
      <c r="S1260" s="199">
        <v>1515.9327083609949</v>
      </c>
      <c r="T1260" s="191">
        <v>5.3466216339435185E-2</v>
      </c>
      <c r="U1260" s="198">
        <v>2.0000000000000001E-4</v>
      </c>
    </row>
    <row r="1261" spans="1:21" x14ac:dyDescent="0.2">
      <c r="A1261">
        <f t="shared" si="19"/>
        <v>1257</v>
      </c>
      <c r="B1261" s="119">
        <v>0.6112516841177239</v>
      </c>
      <c r="C1261" s="97">
        <v>5341.4615632593595</v>
      </c>
      <c r="D1261" s="96">
        <v>0.82888695470446305</v>
      </c>
      <c r="E1261" s="98">
        <v>0</v>
      </c>
      <c r="F1261" s="119">
        <v>0</v>
      </c>
      <c r="G1261" s="179">
        <v>0</v>
      </c>
      <c r="H1261" s="97">
        <v>8848908.9996924698</v>
      </c>
      <c r="I1261" s="174">
        <v>347080935624.08368</v>
      </c>
      <c r="J1261" s="186">
        <v>0.48389176433811965</v>
      </c>
      <c r="K1261" s="189">
        <v>10016053420.181036</v>
      </c>
      <c r="L1261" s="185">
        <v>0</v>
      </c>
      <c r="M1261" s="185">
        <v>0</v>
      </c>
      <c r="N1261" s="174">
        <v>357096989044.26471</v>
      </c>
      <c r="O1261" s="119">
        <v>0.4703193010861389</v>
      </c>
      <c r="P1261" s="119">
        <v>0.31958952908961258</v>
      </c>
      <c r="Q1261" s="97">
        <v>12.902296217999814</v>
      </c>
      <c r="R1261" s="184">
        <v>1677661219527.5435</v>
      </c>
      <c r="S1261" s="199">
        <v>1742.385666739345</v>
      </c>
      <c r="T1261" s="191">
        <v>5.4322194644510956E-2</v>
      </c>
      <c r="U1261" s="198">
        <v>2.0000000000000001E-4</v>
      </c>
    </row>
    <row r="1262" spans="1:21" x14ac:dyDescent="0.2">
      <c r="A1262">
        <f t="shared" si="19"/>
        <v>1258</v>
      </c>
      <c r="B1262" s="119">
        <v>0.557756542890809</v>
      </c>
      <c r="C1262" s="97">
        <v>5895.2931099135867</v>
      </c>
      <c r="D1262" s="96">
        <v>1.5926212739946863</v>
      </c>
      <c r="E1262" s="98">
        <v>0</v>
      </c>
      <c r="F1262" s="119">
        <v>0.52453965405447966</v>
      </c>
      <c r="G1262" s="179">
        <v>1</v>
      </c>
      <c r="H1262" s="97">
        <v>41382066.331725314</v>
      </c>
      <c r="I1262" s="174">
        <v>911220177253.80225</v>
      </c>
      <c r="J1262" s="186">
        <v>0.24404800029459484</v>
      </c>
      <c r="K1262" s="189">
        <v>21094883863.22316</v>
      </c>
      <c r="L1262" s="185">
        <v>0</v>
      </c>
      <c r="M1262" s="185">
        <v>849789124227.85425</v>
      </c>
      <c r="N1262" s="174">
        <v>1782104185344.8796</v>
      </c>
      <c r="O1262" s="119">
        <v>0.5062626354219355</v>
      </c>
      <c r="P1262" s="119">
        <v>0.44236804834308463</v>
      </c>
      <c r="Q1262" s="97">
        <v>18.145054278585341</v>
      </c>
      <c r="R1262" s="184">
        <v>15105068565739.504</v>
      </c>
      <c r="S1262" s="199">
        <v>15654.596816608235</v>
      </c>
      <c r="T1262" s="191">
        <v>4.1254780628359147E-2</v>
      </c>
      <c r="U1262" s="198">
        <v>2.0000000000000001E-4</v>
      </c>
    </row>
    <row r="1263" spans="1:21" x14ac:dyDescent="0.2">
      <c r="A1263">
        <f t="shared" si="19"/>
        <v>1259</v>
      </c>
      <c r="B1263" s="119">
        <v>0.49540948283705949</v>
      </c>
      <c r="C1263" s="97">
        <v>17000</v>
      </c>
      <c r="D1263" s="96">
        <v>0.93638070411433127</v>
      </c>
      <c r="E1263" s="98">
        <v>0.36258151477598266</v>
      </c>
      <c r="F1263" s="119">
        <v>0</v>
      </c>
      <c r="G1263" s="179">
        <v>0</v>
      </c>
      <c r="H1263" s="97">
        <v>7113817.2407104569</v>
      </c>
      <c r="I1263" s="174">
        <v>279013110073.3111</v>
      </c>
      <c r="J1263" s="186">
        <v>0.44847665517221014</v>
      </c>
      <c r="K1263" s="189">
        <v>17105411756.375641</v>
      </c>
      <c r="L1263" s="185">
        <v>54929449843.157257</v>
      </c>
      <c r="M1263" s="185">
        <v>0</v>
      </c>
      <c r="N1263" s="174">
        <v>351047971672.84399</v>
      </c>
      <c r="O1263" s="119">
        <v>0.48162769727371474</v>
      </c>
      <c r="P1263" s="119">
        <v>0.37156969059431344</v>
      </c>
      <c r="Q1263" s="97">
        <v>14.193633438549419</v>
      </c>
      <c r="R1263" s="184">
        <v>1976710602815.1575</v>
      </c>
      <c r="S1263" s="199">
        <v>2052.9268166012516</v>
      </c>
      <c r="T1263" s="191">
        <v>5.0992316065914263E-2</v>
      </c>
      <c r="U1263" s="198">
        <v>2.0000000000000001E-4</v>
      </c>
    </row>
    <row r="1264" spans="1:21" x14ac:dyDescent="0.2">
      <c r="A1264">
        <f t="shared" si="19"/>
        <v>1260</v>
      </c>
      <c r="B1264" s="119">
        <v>0.7859466442901708</v>
      </c>
      <c r="C1264" s="97">
        <v>12939.72032285671</v>
      </c>
      <c r="D1264" s="96">
        <v>1.2490631767142413</v>
      </c>
      <c r="E1264" s="98">
        <v>0</v>
      </c>
      <c r="F1264" s="119">
        <v>0.54518471221124443</v>
      </c>
      <c r="G1264" s="179">
        <v>1</v>
      </c>
      <c r="H1264" s="97">
        <v>11245400.718384769</v>
      </c>
      <c r="I1264" s="174">
        <v>386118786683.02374</v>
      </c>
      <c r="J1264" s="186">
        <v>0.44381969582639669</v>
      </c>
      <c r="K1264" s="189">
        <v>2202483094.6871104</v>
      </c>
      <c r="L1264" s="185">
        <v>0</v>
      </c>
      <c r="M1264" s="185">
        <v>306935363453.46625</v>
      </c>
      <c r="N1264" s="174">
        <v>695256633231.17712</v>
      </c>
      <c r="O1264" s="119">
        <v>0.59965686524081385</v>
      </c>
      <c r="P1264" s="119">
        <v>0.3893370427711676</v>
      </c>
      <c r="Q1264" s="97">
        <v>16.076269893791551</v>
      </c>
      <c r="R1264" s="184">
        <v>4610113241980.3379</v>
      </c>
      <c r="S1264" s="199">
        <v>4788.7591778750775</v>
      </c>
      <c r="T1264" s="191">
        <v>4.6588420944829088E-2</v>
      </c>
      <c r="U1264" s="198">
        <v>2.0000000000000001E-4</v>
      </c>
    </row>
    <row r="1265" spans="1:21" x14ac:dyDescent="0.2">
      <c r="A1265">
        <f t="shared" si="19"/>
        <v>1261</v>
      </c>
      <c r="B1265" s="119">
        <v>0.43510035607808117</v>
      </c>
      <c r="C1265" s="97">
        <v>6535.7022038351124</v>
      </c>
      <c r="D1265" s="96">
        <v>0.48654466063415924</v>
      </c>
      <c r="E1265" s="98">
        <v>0.58770786278746123</v>
      </c>
      <c r="F1265" s="119">
        <v>0</v>
      </c>
      <c r="G1265" s="179">
        <v>0</v>
      </c>
      <c r="H1265" s="97">
        <v>5011047.2112489482</v>
      </c>
      <c r="I1265" s="174">
        <v>204249244146.34012</v>
      </c>
      <c r="J1265" s="186">
        <v>0.43510035607808117</v>
      </c>
      <c r="K1265" s="189">
        <v>34121652588.641632</v>
      </c>
      <c r="L1265" s="185">
        <v>38501450232.43763</v>
      </c>
      <c r="M1265" s="185">
        <v>0</v>
      </c>
      <c r="N1265" s="174">
        <v>276872346967.41937</v>
      </c>
      <c r="O1265" s="119">
        <v>0.43222113133885365</v>
      </c>
      <c r="P1265" s="119">
        <v>0.35016095256445834</v>
      </c>
      <c r="Q1265" s="97">
        <v>13.484618949030818</v>
      </c>
      <c r="R1265" s="184">
        <v>1498457321333.6711</v>
      </c>
      <c r="S1265" s="199">
        <v>1554.2538924169153</v>
      </c>
      <c r="T1265" s="191">
        <v>5.1625848411296277E-2</v>
      </c>
      <c r="U1265" s="198">
        <v>2.0000000000000001E-4</v>
      </c>
    </row>
    <row r="1266" spans="1:21" x14ac:dyDescent="0.2">
      <c r="A1266">
        <f t="shared" si="19"/>
        <v>1262</v>
      </c>
      <c r="B1266" s="119">
        <v>0.34528437378970284</v>
      </c>
      <c r="C1266" s="97">
        <v>4000</v>
      </c>
      <c r="D1266" s="96">
        <v>0.73066076267916513</v>
      </c>
      <c r="E1266" s="98">
        <v>0</v>
      </c>
      <c r="F1266" s="119">
        <v>0</v>
      </c>
      <c r="G1266" s="179">
        <v>0</v>
      </c>
      <c r="H1266" s="97">
        <v>9788603.8256223518</v>
      </c>
      <c r="I1266" s="174">
        <v>343887704869.08929</v>
      </c>
      <c r="J1266" s="186">
        <v>0.34528437378970289</v>
      </c>
      <c r="K1266" s="189">
        <v>7646262062.8387127</v>
      </c>
      <c r="L1266" s="185">
        <v>0</v>
      </c>
      <c r="M1266" s="185">
        <v>0</v>
      </c>
      <c r="N1266" s="174">
        <v>351533966931.92798</v>
      </c>
      <c r="O1266" s="119">
        <v>0.33777404745839146</v>
      </c>
      <c r="P1266" s="119">
        <v>0.19246519960984346</v>
      </c>
      <c r="Q1266" s="97">
        <v>12.89607524447244</v>
      </c>
      <c r="R1266" s="184">
        <v>998633577211.31519</v>
      </c>
      <c r="S1266" s="199">
        <v>1037.329798170058</v>
      </c>
      <c r="T1266" s="191">
        <v>5.3627712324045868E-2</v>
      </c>
      <c r="U1266" s="198">
        <v>2.0000000000000001E-4</v>
      </c>
    </row>
    <row r="1267" spans="1:21" x14ac:dyDescent="0.2">
      <c r="A1267">
        <f t="shared" si="19"/>
        <v>1263</v>
      </c>
      <c r="B1267" s="119">
        <v>0.47694569354066596</v>
      </c>
      <c r="C1267" s="97">
        <v>9409.42398648581</v>
      </c>
      <c r="D1267" s="96">
        <v>0.96087484809077961</v>
      </c>
      <c r="E1267" s="98">
        <v>0.55748963645614236</v>
      </c>
      <c r="F1267" s="119">
        <v>0.531097522386757</v>
      </c>
      <c r="G1267" s="179">
        <v>1</v>
      </c>
      <c r="H1267" s="97">
        <v>10962836.31542607</v>
      </c>
      <c r="I1267" s="174">
        <v>290137161228.85266</v>
      </c>
      <c r="J1267" s="186">
        <v>0.27121787994196445</v>
      </c>
      <c r="K1267" s="189">
        <v>5768179686.5797052</v>
      </c>
      <c r="L1267" s="185">
        <v>0</v>
      </c>
      <c r="M1267" s="185">
        <v>434332188383.89899</v>
      </c>
      <c r="N1267" s="174">
        <v>730237529299.33142</v>
      </c>
      <c r="O1267" s="119">
        <v>0.58358564079401487</v>
      </c>
      <c r="P1267" s="119">
        <v>0.25129063369600035</v>
      </c>
      <c r="Q1267" s="97">
        <v>17.555456146333228</v>
      </c>
      <c r="R1267" s="184">
        <v>3412691605391.3359</v>
      </c>
      <c r="S1267" s="199">
        <v>3539.6914435714016</v>
      </c>
      <c r="T1267" s="191">
        <v>4.2050675279383588E-2</v>
      </c>
      <c r="U1267" s="198">
        <v>2.0000000000000001E-4</v>
      </c>
    </row>
    <row r="1268" spans="1:21" x14ac:dyDescent="0.2">
      <c r="A1268">
        <f t="shared" si="19"/>
        <v>1264</v>
      </c>
      <c r="B1268" s="119">
        <v>0.5021863159596146</v>
      </c>
      <c r="C1268" s="97">
        <v>6525.6939206941006</v>
      </c>
      <c r="D1268" s="96">
        <v>1.0814595500805133</v>
      </c>
      <c r="E1268" s="98">
        <v>0.32869442343955313</v>
      </c>
      <c r="F1268" s="119">
        <v>0.57599283485677044</v>
      </c>
      <c r="G1268" s="179">
        <v>1</v>
      </c>
      <c r="H1268" s="97">
        <v>11850820.698291007</v>
      </c>
      <c r="I1268" s="174">
        <v>293753837498.36841</v>
      </c>
      <c r="J1268" s="186">
        <v>0.21955814750866431</v>
      </c>
      <c r="K1268" s="189">
        <v>7481580202.6262712</v>
      </c>
      <c r="L1268" s="185">
        <v>0</v>
      </c>
      <c r="M1268" s="185">
        <v>251193089208.04214</v>
      </c>
      <c r="N1268" s="174">
        <v>552428506909.03674</v>
      </c>
      <c r="O1268" s="119">
        <v>0.48051560777772456</v>
      </c>
      <c r="P1268" s="119">
        <v>0.31877471091859522</v>
      </c>
      <c r="Q1268" s="97">
        <v>17.815591779178799</v>
      </c>
      <c r="R1268" s="184">
        <v>3358478800306.6982</v>
      </c>
      <c r="S1268" s="199">
        <v>3485.4649897104719</v>
      </c>
      <c r="T1268" s="191">
        <v>4.1562213302719898E-2</v>
      </c>
      <c r="U1268" s="198">
        <v>2.0000000000000001E-4</v>
      </c>
    </row>
    <row r="1269" spans="1:21" x14ac:dyDescent="0.2">
      <c r="A1269">
        <f t="shared" si="19"/>
        <v>1265</v>
      </c>
      <c r="B1269" s="119">
        <v>0.29852679639964774</v>
      </c>
      <c r="C1269" s="97">
        <v>9238.6428547769538</v>
      </c>
      <c r="D1269" s="96">
        <v>1.2818486088999101</v>
      </c>
      <c r="E1269" s="98">
        <v>0</v>
      </c>
      <c r="F1269" s="119">
        <v>0</v>
      </c>
      <c r="G1269" s="179">
        <v>0</v>
      </c>
      <c r="H1269" s="97">
        <v>12644612.081750728</v>
      </c>
      <c r="I1269" s="174">
        <v>365564236653.71118</v>
      </c>
      <c r="J1269" s="186">
        <v>0.29852679639964774</v>
      </c>
      <c r="K1269" s="189">
        <v>7270480885.306798</v>
      </c>
      <c r="L1269" s="185">
        <v>0</v>
      </c>
      <c r="M1269" s="185">
        <v>0</v>
      </c>
      <c r="N1269" s="174">
        <v>372834717539.01801</v>
      </c>
      <c r="O1269" s="119">
        <v>0.29270536061356545</v>
      </c>
      <c r="P1269" s="119">
        <v>0.16224278991378241</v>
      </c>
      <c r="Q1269" s="97">
        <v>12.858888003279631</v>
      </c>
      <c r="R1269" s="184">
        <v>788067213053.97876</v>
      </c>
      <c r="S1269" s="199">
        <v>818.38068008077119</v>
      </c>
      <c r="T1269" s="191">
        <v>5.8202773622887373E-2</v>
      </c>
      <c r="U1269" s="198">
        <v>2.0000000000000001E-4</v>
      </c>
    </row>
    <row r="1270" spans="1:21" x14ac:dyDescent="0.2">
      <c r="A1270">
        <f t="shared" si="19"/>
        <v>1266</v>
      </c>
      <c r="B1270" s="119">
        <v>0.59985663832635583</v>
      </c>
      <c r="C1270" s="97">
        <v>8042.4603672019075</v>
      </c>
      <c r="D1270" s="96">
        <v>0.51608742945772967</v>
      </c>
      <c r="E1270" s="98">
        <v>0.7</v>
      </c>
      <c r="F1270" s="119">
        <v>0.32569368706798463</v>
      </c>
      <c r="G1270" s="179">
        <v>1</v>
      </c>
      <c r="H1270" s="97">
        <v>5536095.4575100634</v>
      </c>
      <c r="I1270" s="174">
        <v>258487888172.49118</v>
      </c>
      <c r="J1270" s="186">
        <v>0.52549072752599124</v>
      </c>
      <c r="K1270" s="189">
        <v>9180226486.4936562</v>
      </c>
      <c r="L1270" s="185">
        <v>8252460681.1130791</v>
      </c>
      <c r="M1270" s="185">
        <v>243291811065.49698</v>
      </c>
      <c r="N1270" s="174">
        <v>519212386405.59485</v>
      </c>
      <c r="O1270" s="119">
        <v>0.64919176551847257</v>
      </c>
      <c r="P1270" s="119">
        <v>0.44807192824396086</v>
      </c>
      <c r="Q1270" s="97">
        <v>16.266545388034249</v>
      </c>
      <c r="R1270" s="184">
        <v>4143738947926.6772</v>
      </c>
      <c r="S1270" s="199">
        <v>4298.7418958367953</v>
      </c>
      <c r="T1270" s="191">
        <v>4.454149115037128E-2</v>
      </c>
      <c r="U1270" s="198">
        <v>2.0000000000000001E-4</v>
      </c>
    </row>
    <row r="1271" spans="1:21" x14ac:dyDescent="0.2">
      <c r="A1271">
        <f t="shared" si="19"/>
        <v>1267</v>
      </c>
      <c r="B1271" s="119">
        <v>0.47416276483879544</v>
      </c>
      <c r="C1271" s="97">
        <v>9553.8149872931699</v>
      </c>
      <c r="D1271" s="96">
        <v>1.6404821963941523</v>
      </c>
      <c r="E1271" s="98">
        <v>0</v>
      </c>
      <c r="F1271" s="119">
        <v>0</v>
      </c>
      <c r="G1271" s="179">
        <v>0</v>
      </c>
      <c r="H1271" s="97">
        <v>16126838.320960961</v>
      </c>
      <c r="I1271" s="174">
        <v>452738672094.60956</v>
      </c>
      <c r="J1271" s="186">
        <v>0.32915184418509347</v>
      </c>
      <c r="K1271" s="189">
        <v>4452503786.7501249</v>
      </c>
      <c r="L1271" s="185">
        <v>0</v>
      </c>
      <c r="M1271" s="185">
        <v>0</v>
      </c>
      <c r="N1271" s="174">
        <v>457191175881.35968</v>
      </c>
      <c r="O1271" s="119">
        <v>0.3259462927441133</v>
      </c>
      <c r="P1271" s="119">
        <v>0.21998204143614011</v>
      </c>
      <c r="Q1271" s="97">
        <v>12.938486362352373</v>
      </c>
      <c r="R1271" s="184">
        <v>1370170961936.9341</v>
      </c>
      <c r="S1271" s="199">
        <v>1422.2589445104745</v>
      </c>
      <c r="T1271" s="191">
        <v>5.8036150778088678E-2</v>
      </c>
      <c r="U1271" s="198">
        <v>2.0000000000000001E-4</v>
      </c>
    </row>
    <row r="1272" spans="1:21" x14ac:dyDescent="0.2">
      <c r="A1272">
        <f t="shared" si="19"/>
        <v>1268</v>
      </c>
      <c r="B1272" s="119">
        <v>0.26388542212491428</v>
      </c>
      <c r="C1272" s="97">
        <v>4000</v>
      </c>
      <c r="D1272" s="96">
        <v>1.101840871139022</v>
      </c>
      <c r="E1272" s="98">
        <v>0.38688107641686953</v>
      </c>
      <c r="F1272" s="119">
        <v>0.44071326595921551</v>
      </c>
      <c r="G1272" s="179">
        <v>1</v>
      </c>
      <c r="H1272" s="97">
        <v>17837912.429258145</v>
      </c>
      <c r="I1272" s="174">
        <v>524513286287.66571</v>
      </c>
      <c r="J1272" s="186">
        <v>0.26388542212491428</v>
      </c>
      <c r="K1272" s="189">
        <v>4224714373.7550359</v>
      </c>
      <c r="L1272" s="185">
        <v>0</v>
      </c>
      <c r="M1272" s="185">
        <v>542196524771.4389</v>
      </c>
      <c r="N1272" s="174">
        <v>1070934525432.8596</v>
      </c>
      <c r="O1272" s="119">
        <v>0.53427041167435863</v>
      </c>
      <c r="P1272" s="119">
        <v>0.27161383730006211</v>
      </c>
      <c r="Q1272" s="97">
        <v>17.833771471898466</v>
      </c>
      <c r="R1272" s="184">
        <v>5521490893565.2363</v>
      </c>
      <c r="S1272" s="199">
        <v>5731.8721052613791</v>
      </c>
      <c r="T1272" s="191">
        <v>4.2239990380886556E-2</v>
      </c>
      <c r="U1272" s="198">
        <v>2.0000000000000001E-4</v>
      </c>
    </row>
    <row r="1273" spans="1:21" x14ac:dyDescent="0.2">
      <c r="A1273">
        <f t="shared" si="19"/>
        <v>1269</v>
      </c>
      <c r="B1273" s="119">
        <v>0.52093047665063674</v>
      </c>
      <c r="C1273" s="97">
        <v>10061.305303937483</v>
      </c>
      <c r="D1273" s="96">
        <v>0.49156190814567208</v>
      </c>
      <c r="E1273" s="98">
        <v>0</v>
      </c>
      <c r="F1273" s="119">
        <v>0</v>
      </c>
      <c r="G1273" s="179">
        <v>0</v>
      </c>
      <c r="H1273" s="97">
        <v>3517812.0637659896</v>
      </c>
      <c r="I1273" s="174">
        <v>155319572315.09348</v>
      </c>
      <c r="J1273" s="186">
        <v>0.46235757741729377</v>
      </c>
      <c r="K1273" s="189">
        <v>3674638029.7733903</v>
      </c>
      <c r="L1273" s="185">
        <v>0</v>
      </c>
      <c r="M1273" s="185">
        <v>0</v>
      </c>
      <c r="N1273" s="174">
        <v>158994210344.86685</v>
      </c>
      <c r="O1273" s="119">
        <v>0.45167167424103177</v>
      </c>
      <c r="P1273" s="119">
        <v>0.33577426979832409</v>
      </c>
      <c r="Q1273" s="97">
        <v>12.908721237412873</v>
      </c>
      <c r="R1273" s="184">
        <v>803417104645.50696</v>
      </c>
      <c r="S1273" s="199">
        <v>833.56637374659283</v>
      </c>
      <c r="T1273" s="191">
        <v>5.2795249373136011E-2</v>
      </c>
      <c r="U1273" s="198">
        <v>2.0000000000000001E-4</v>
      </c>
    </row>
    <row r="1274" spans="1:21" x14ac:dyDescent="0.2">
      <c r="A1274">
        <f t="shared" si="19"/>
        <v>1270</v>
      </c>
      <c r="B1274" s="119">
        <v>0.37361773065567183</v>
      </c>
      <c r="C1274" s="97">
        <v>9364.7097448084551</v>
      </c>
      <c r="D1274" s="96">
        <v>0.85029620126218453</v>
      </c>
      <c r="E1274" s="98">
        <v>0.19354731678268533</v>
      </c>
      <c r="F1274" s="119">
        <v>0.47261909573485461</v>
      </c>
      <c r="G1274" s="179">
        <v>1</v>
      </c>
      <c r="H1274" s="97">
        <v>11733745.041498814</v>
      </c>
      <c r="I1274" s="174">
        <v>409926095691.31683</v>
      </c>
      <c r="J1274" s="186">
        <v>0.37361773065567183</v>
      </c>
      <c r="K1274" s="189">
        <v>5241184621.2449389</v>
      </c>
      <c r="L1274" s="185">
        <v>0</v>
      </c>
      <c r="M1274" s="185">
        <v>316471625160.22302</v>
      </c>
      <c r="N1274" s="174">
        <v>731638905472.78479</v>
      </c>
      <c r="O1274" s="119">
        <v>0.5553736340392339</v>
      </c>
      <c r="P1274" s="119">
        <v>0.39100633453455719</v>
      </c>
      <c r="Q1274" s="97">
        <v>16.952918334019923</v>
      </c>
      <c r="R1274" s="184">
        <v>5169552714441.4121</v>
      </c>
      <c r="S1274" s="199">
        <v>5364.4699195380044</v>
      </c>
      <c r="T1274" s="191">
        <v>4.3669366010624149E-2</v>
      </c>
      <c r="U1274" s="198">
        <v>2.0000000000000001E-4</v>
      </c>
    </row>
    <row r="1275" spans="1:21" x14ac:dyDescent="0.2">
      <c r="A1275">
        <f t="shared" si="19"/>
        <v>1271</v>
      </c>
      <c r="B1275" s="119">
        <v>0.70703877935447479</v>
      </c>
      <c r="C1275" s="97">
        <v>8473.596063752424</v>
      </c>
      <c r="D1275" s="96">
        <v>0.67461493366595127</v>
      </c>
      <c r="E1275" s="98">
        <v>0.39935711622782188</v>
      </c>
      <c r="F1275" s="119">
        <v>0.44032231940331473</v>
      </c>
      <c r="G1275" s="179">
        <v>1</v>
      </c>
      <c r="H1275" s="97">
        <v>6459181.9940462848</v>
      </c>
      <c r="I1275" s="174">
        <v>243212077348.78946</v>
      </c>
      <c r="J1275" s="186">
        <v>0.39806846037742283</v>
      </c>
      <c r="K1275" s="189">
        <v>4099727043.2287965</v>
      </c>
      <c r="L1275" s="185">
        <v>0</v>
      </c>
      <c r="M1275" s="185">
        <v>262708358244.96985</v>
      </c>
      <c r="N1275" s="174">
        <v>510020162636.9881</v>
      </c>
      <c r="O1275" s="119">
        <v>0.60190119187484059</v>
      </c>
      <c r="P1275" s="119">
        <v>0.39307240457624942</v>
      </c>
      <c r="Q1275" s="97">
        <v>16.927478836831959</v>
      </c>
      <c r="R1275" s="184">
        <v>3685986618672.8931</v>
      </c>
      <c r="S1275" s="199">
        <v>3827.7665740905131</v>
      </c>
      <c r="T1275" s="191">
        <v>4.3559880656982901E-2</v>
      </c>
      <c r="U1275" s="198">
        <v>2.0000000000000001E-4</v>
      </c>
    </row>
    <row r="1276" spans="1:21" x14ac:dyDescent="0.2">
      <c r="A1276">
        <f t="shared" si="19"/>
        <v>1272</v>
      </c>
      <c r="B1276" s="119">
        <v>0.31772345495527582</v>
      </c>
      <c r="C1276" s="97">
        <v>8276.3907376010193</v>
      </c>
      <c r="D1276" s="96">
        <v>0.99926346981719083</v>
      </c>
      <c r="E1276" s="98">
        <v>0.7</v>
      </c>
      <c r="F1276" s="119">
        <v>0</v>
      </c>
      <c r="G1276" s="179">
        <v>0</v>
      </c>
      <c r="H1276" s="97">
        <v>8998836.0654043835</v>
      </c>
      <c r="I1276" s="174">
        <v>392056969934.88391</v>
      </c>
      <c r="J1276" s="186">
        <v>0.31772345495527587</v>
      </c>
      <c r="K1276" s="189">
        <v>36464177311.668732</v>
      </c>
      <c r="L1276" s="185">
        <v>42700449415.882645</v>
      </c>
      <c r="M1276" s="185">
        <v>0</v>
      </c>
      <c r="N1276" s="174">
        <v>471221596662.4353</v>
      </c>
      <c r="O1276" s="119">
        <v>0.33683951602375156</v>
      </c>
      <c r="P1276" s="119">
        <v>0.22042650439891204</v>
      </c>
      <c r="Q1276" s="97">
        <v>13.958507841008823</v>
      </c>
      <c r="R1276" s="184">
        <v>1573847336468.4639</v>
      </c>
      <c r="S1276" s="199">
        <v>1634.7213885132949</v>
      </c>
      <c r="T1276" s="191">
        <v>5.2051245077653692E-2</v>
      </c>
      <c r="U1276" s="198">
        <v>2.0000000000000001E-4</v>
      </c>
    </row>
    <row r="1277" spans="1:21" x14ac:dyDescent="0.2">
      <c r="A1277">
        <f t="shared" si="19"/>
        <v>1273</v>
      </c>
      <c r="B1277" s="119">
        <v>0.5793327330560798</v>
      </c>
      <c r="C1277" s="97">
        <v>8816.5224788390769</v>
      </c>
      <c r="D1277" s="96">
        <v>1.1842945900436304</v>
      </c>
      <c r="E1277" s="98">
        <v>0.1465189171539919</v>
      </c>
      <c r="F1277" s="119">
        <v>0.35115853394324092</v>
      </c>
      <c r="G1277" s="179">
        <v>1</v>
      </c>
      <c r="H1277" s="97">
        <v>47702961.981983341</v>
      </c>
      <c r="I1277" s="174">
        <v>903750253530.43738</v>
      </c>
      <c r="J1277" s="186">
        <v>0.2371784456146524</v>
      </c>
      <c r="K1277" s="189">
        <v>11202741493.282461</v>
      </c>
      <c r="L1277" s="185">
        <v>0</v>
      </c>
      <c r="M1277" s="185">
        <v>555731005521.37256</v>
      </c>
      <c r="N1277" s="174">
        <v>1470684000545.0925</v>
      </c>
      <c r="O1277" s="119">
        <v>0.44804654468877642</v>
      </c>
      <c r="P1277" s="119">
        <v>0.28221681862206011</v>
      </c>
      <c r="Q1277" s="97">
        <v>17.19216746453807</v>
      </c>
      <c r="R1277" s="184">
        <v>7280303407521.0918</v>
      </c>
      <c r="S1277" s="199">
        <v>7553.584228045288</v>
      </c>
      <c r="T1277" s="191">
        <v>4.3044782829350245E-2</v>
      </c>
      <c r="U1277" s="198">
        <v>2.0000000000000001E-4</v>
      </c>
    </row>
    <row r="1278" spans="1:21" x14ac:dyDescent="0.2">
      <c r="A1278">
        <f t="shared" si="19"/>
        <v>1274</v>
      </c>
      <c r="B1278" s="119">
        <v>0.45992260907495219</v>
      </c>
      <c r="C1278" s="97">
        <v>9863.0327138515258</v>
      </c>
      <c r="D1278" s="96">
        <v>0.5465822763251762</v>
      </c>
      <c r="E1278" s="98">
        <v>0.21423379972280768</v>
      </c>
      <c r="F1278" s="119">
        <v>0.33461634856721489</v>
      </c>
      <c r="G1278" s="179">
        <v>1</v>
      </c>
      <c r="H1278" s="97">
        <v>4127346.0159182916</v>
      </c>
      <c r="I1278" s="174">
        <v>149231962996.33838</v>
      </c>
      <c r="J1278" s="186">
        <v>0.33832433719224919</v>
      </c>
      <c r="K1278" s="189">
        <v>3343185557.2531633</v>
      </c>
      <c r="L1278" s="185">
        <v>0</v>
      </c>
      <c r="M1278" s="185">
        <v>196943946274.23428</v>
      </c>
      <c r="N1278" s="174">
        <v>349519094827.82581</v>
      </c>
      <c r="O1278" s="119">
        <v>0.59522917364644967</v>
      </c>
      <c r="P1278" s="119">
        <v>0.47421955287965895</v>
      </c>
      <c r="Q1278" s="97">
        <v>17.663515461775848</v>
      </c>
      <c r="R1278" s="184">
        <v>3162451155275.3555</v>
      </c>
      <c r="S1278" s="199">
        <v>3283.8978241308891</v>
      </c>
      <c r="T1278" s="191">
        <v>4.1610091153444363E-2</v>
      </c>
      <c r="U1278" s="198">
        <v>2.0000000000000001E-4</v>
      </c>
    </row>
    <row r="1279" spans="1:21" x14ac:dyDescent="0.2">
      <c r="A1279">
        <f t="shared" si="19"/>
        <v>1275</v>
      </c>
      <c r="B1279" s="119">
        <v>0.56573537413775044</v>
      </c>
      <c r="C1279" s="97">
        <v>4845.0883203918593</v>
      </c>
      <c r="D1279" s="96">
        <v>0.68782177337108952</v>
      </c>
      <c r="E1279" s="98">
        <v>0.24148965353888663</v>
      </c>
      <c r="F1279" s="119">
        <v>0.42972350133295789</v>
      </c>
      <c r="G1279" s="179">
        <v>1</v>
      </c>
      <c r="H1279" s="97">
        <v>7617938.9812535737</v>
      </c>
      <c r="I1279" s="174">
        <v>327001519737.59369</v>
      </c>
      <c r="J1279" s="186">
        <v>0.47473339708358386</v>
      </c>
      <c r="K1279" s="189">
        <v>4538375734.3090658</v>
      </c>
      <c r="L1279" s="185">
        <v>0</v>
      </c>
      <c r="M1279" s="185">
        <v>263032734991.98196</v>
      </c>
      <c r="N1279" s="174">
        <v>594572630463.88477</v>
      </c>
      <c r="O1279" s="119">
        <v>0.61500430994413058</v>
      </c>
      <c r="P1279" s="119">
        <v>0.36785701795194087</v>
      </c>
      <c r="Q1279" s="97">
        <v>15.875982202369538</v>
      </c>
      <c r="R1279" s="184">
        <v>3830036399811.791</v>
      </c>
      <c r="S1279" s="199">
        <v>3976.8058027143024</v>
      </c>
      <c r="T1279" s="191">
        <v>4.5658084543948589E-2</v>
      </c>
      <c r="U1279" s="198">
        <v>2.0000000000000001E-4</v>
      </c>
    </row>
    <row r="1280" spans="1:21" x14ac:dyDescent="0.2">
      <c r="A1280">
        <f t="shared" si="19"/>
        <v>1276</v>
      </c>
      <c r="B1280" s="119">
        <v>0.49178385506275252</v>
      </c>
      <c r="C1280" s="97">
        <v>5489.1987831483575</v>
      </c>
      <c r="D1280" s="96">
        <v>0.56091642429109068</v>
      </c>
      <c r="E1280" s="98">
        <v>0</v>
      </c>
      <c r="F1280" s="119">
        <v>0.55634072184878403</v>
      </c>
      <c r="G1280" s="179">
        <v>1</v>
      </c>
      <c r="H1280" s="97">
        <v>6056929.7334455764</v>
      </c>
      <c r="I1280" s="174">
        <v>247144832320.72525</v>
      </c>
      <c r="J1280" s="186">
        <v>0.39443811470968626</v>
      </c>
      <c r="K1280" s="189">
        <v>4387201567.7723541</v>
      </c>
      <c r="L1280" s="185">
        <v>0</v>
      </c>
      <c r="M1280" s="185">
        <v>264196444796.69049</v>
      </c>
      <c r="N1280" s="174">
        <v>515728478685.18811</v>
      </c>
      <c r="O1280" s="119">
        <v>0.59884320979432226</v>
      </c>
      <c r="P1280" s="119">
        <v>0.35529916400190481</v>
      </c>
      <c r="Q1280" s="97">
        <v>16.682890809018527</v>
      </c>
      <c r="R1280" s="184">
        <v>3357680532198.4849</v>
      </c>
      <c r="S1280" s="199">
        <v>3487.7914699164789</v>
      </c>
      <c r="T1280" s="191">
        <v>4.3417476617003556E-2</v>
      </c>
      <c r="U1280" s="198">
        <v>2.0000000000000001E-4</v>
      </c>
    </row>
    <row r="1281" spans="1:21" x14ac:dyDescent="0.2">
      <c r="A1281">
        <f t="shared" si="19"/>
        <v>1277</v>
      </c>
      <c r="B1281" s="119">
        <v>0.50228627664996273</v>
      </c>
      <c r="C1281" s="97">
        <v>10492.018336376683</v>
      </c>
      <c r="D1281" s="96">
        <v>0.63752868304119059</v>
      </c>
      <c r="E1281" s="98">
        <v>0.12935018554805169</v>
      </c>
      <c r="F1281" s="119">
        <v>0.39645160101522953</v>
      </c>
      <c r="G1281" s="179">
        <v>1</v>
      </c>
      <c r="H1281" s="97">
        <v>5408851.7783214143</v>
      </c>
      <c r="I1281" s="174">
        <v>201176205619.19754</v>
      </c>
      <c r="J1281" s="186">
        <v>0.35754278877264734</v>
      </c>
      <c r="K1281" s="189">
        <v>2931573517.9040661</v>
      </c>
      <c r="L1281" s="185">
        <v>0</v>
      </c>
      <c r="M1281" s="185">
        <v>232157240994.03055</v>
      </c>
      <c r="N1281" s="174">
        <v>436265020131.13214</v>
      </c>
      <c r="O1281" s="119">
        <v>0.59059260426051619</v>
      </c>
      <c r="P1281" s="119">
        <v>0.32164005213587499</v>
      </c>
      <c r="Q1281" s="97">
        <v>16.775704576245371</v>
      </c>
      <c r="R1281" s="184">
        <v>2562669596655.5786</v>
      </c>
      <c r="S1281" s="199">
        <v>2659.7012257234778</v>
      </c>
      <c r="T1281" s="191">
        <v>4.3991214543080435E-2</v>
      </c>
      <c r="U1281" s="198">
        <v>2.0000000000000001E-4</v>
      </c>
    </row>
    <row r="1282" spans="1:21" x14ac:dyDescent="0.2">
      <c r="A1282">
        <f t="shared" si="19"/>
        <v>1278</v>
      </c>
      <c r="B1282" s="119">
        <v>0.40881054723675092</v>
      </c>
      <c r="C1282" s="97">
        <v>13024.018406908825</v>
      </c>
      <c r="D1282" s="96">
        <v>0.38181211377791985</v>
      </c>
      <c r="E1282" s="98">
        <v>0.7</v>
      </c>
      <c r="F1282" s="119">
        <v>0.39516111768864182</v>
      </c>
      <c r="G1282" s="179">
        <v>1</v>
      </c>
      <c r="H1282" s="97">
        <v>2397614.6480304697</v>
      </c>
      <c r="I1282" s="174">
        <v>124568540394.97751</v>
      </c>
      <c r="J1282" s="186">
        <v>0.40881054723675092</v>
      </c>
      <c r="K1282" s="189">
        <v>3394444370.7118659</v>
      </c>
      <c r="L1282" s="185">
        <v>0</v>
      </c>
      <c r="M1282" s="185">
        <v>111705374986.18977</v>
      </c>
      <c r="N1282" s="174">
        <v>239668359751.87915</v>
      </c>
      <c r="O1282" s="119">
        <v>0.58534732453438065</v>
      </c>
      <c r="P1282" s="119">
        <v>0.40216502703346113</v>
      </c>
      <c r="Q1282" s="97">
        <v>16.76682170610118</v>
      </c>
      <c r="R1282" s="184">
        <v>1773093008876.6384</v>
      </c>
      <c r="S1282" s="199">
        <v>1840.7771419045193</v>
      </c>
      <c r="T1282" s="191">
        <v>4.3265758510806156E-2</v>
      </c>
      <c r="U1282" s="198">
        <v>2.0000000000000001E-4</v>
      </c>
    </row>
    <row r="1283" spans="1:21" x14ac:dyDescent="0.2">
      <c r="A1283">
        <f t="shared" si="19"/>
        <v>1279</v>
      </c>
      <c r="B1283" s="119">
        <v>0.52238434270669243</v>
      </c>
      <c r="C1283" s="97">
        <v>6656.8042452227583</v>
      </c>
      <c r="D1283" s="96">
        <v>0.7502630341473514</v>
      </c>
      <c r="E1283" s="98">
        <v>0</v>
      </c>
      <c r="F1283" s="119">
        <v>0.36167925238230797</v>
      </c>
      <c r="G1283" s="179">
        <v>1</v>
      </c>
      <c r="H1283" s="97">
        <v>8466227.9986293986</v>
      </c>
      <c r="I1283" s="174">
        <v>295113725651.73029</v>
      </c>
      <c r="J1283" s="186">
        <v>0.35433261507132929</v>
      </c>
      <c r="K1283" s="189">
        <v>6409971190.4159336</v>
      </c>
      <c r="L1283" s="185">
        <v>0</v>
      </c>
      <c r="M1283" s="185">
        <v>276660599650.25549</v>
      </c>
      <c r="N1283" s="174">
        <v>578184296492.40173</v>
      </c>
      <c r="O1283" s="119">
        <v>0.56365574065380664</v>
      </c>
      <c r="P1283" s="119">
        <v>0.42174497882193124</v>
      </c>
      <c r="Q1283" s="97">
        <v>17.193979550005697</v>
      </c>
      <c r="R1283" s="184">
        <v>4531495085753.3047</v>
      </c>
      <c r="S1283" s="199">
        <v>4705.4643344597571</v>
      </c>
      <c r="T1283" s="191">
        <v>4.2877420558897102E-2</v>
      </c>
      <c r="U1283" s="198">
        <v>2.0000000000000001E-4</v>
      </c>
    </row>
    <row r="1284" spans="1:21" x14ac:dyDescent="0.2">
      <c r="A1284">
        <f t="shared" si="19"/>
        <v>1280</v>
      </c>
      <c r="B1284" s="119">
        <v>0.44809130447377116</v>
      </c>
      <c r="C1284" s="97">
        <v>10374.124537995409</v>
      </c>
      <c r="D1284" s="96">
        <v>0.67934719762805496</v>
      </c>
      <c r="E1284" s="98">
        <v>0</v>
      </c>
      <c r="F1284" s="119">
        <v>0.68709680675152773</v>
      </c>
      <c r="G1284" s="179">
        <v>1</v>
      </c>
      <c r="H1284" s="97">
        <v>7043488.807472229</v>
      </c>
      <c r="I1284" s="174">
        <v>257131676953.72452</v>
      </c>
      <c r="J1284" s="186">
        <v>0.41333924317153203</v>
      </c>
      <c r="K1284" s="189">
        <v>6266222822.1472816</v>
      </c>
      <c r="L1284" s="185">
        <v>0</v>
      </c>
      <c r="M1284" s="185">
        <v>389501303135.03094</v>
      </c>
      <c r="N1284" s="174">
        <v>652899202910.90283</v>
      </c>
      <c r="O1284" s="119">
        <v>0.64004313895988962</v>
      </c>
      <c r="P1284" s="119">
        <v>0.41410492276238303</v>
      </c>
      <c r="Q1284" s="97">
        <v>17.227296694989612</v>
      </c>
      <c r="R1284" s="184">
        <v>5008184704990.0361</v>
      </c>
      <c r="S1284" s="199">
        <v>5201.9187978323016</v>
      </c>
      <c r="T1284" s="191">
        <v>4.2935327259315786E-2</v>
      </c>
      <c r="U1284" s="198">
        <v>2.0000000000000001E-4</v>
      </c>
    </row>
    <row r="1285" spans="1:21" x14ac:dyDescent="0.2">
      <c r="A1285">
        <f t="shared" si="19"/>
        <v>1281</v>
      </c>
      <c r="B1285" s="119">
        <v>0.50946893825642903</v>
      </c>
      <c r="C1285" s="97">
        <v>4000</v>
      </c>
      <c r="D1285" s="96">
        <v>0.64597814309862733</v>
      </c>
      <c r="E1285" s="98">
        <v>0.42649677770834143</v>
      </c>
      <c r="F1285" s="119">
        <v>0</v>
      </c>
      <c r="G1285" s="179">
        <v>0</v>
      </c>
      <c r="H1285" s="97">
        <v>8394559.9141494799</v>
      </c>
      <c r="I1285" s="174">
        <v>285580740272.08795</v>
      </c>
      <c r="J1285" s="186">
        <v>0.43965230985388226</v>
      </c>
      <c r="K1285" s="189">
        <v>25857821421.997131</v>
      </c>
      <c r="L1285" s="185">
        <v>62644052313.870827</v>
      </c>
      <c r="M1285" s="185">
        <v>0</v>
      </c>
      <c r="N1285" s="174">
        <v>374082614007.95593</v>
      </c>
      <c r="O1285" s="119">
        <v>0.4696060906956922</v>
      </c>
      <c r="P1285" s="119">
        <v>0.33027068501530715</v>
      </c>
      <c r="Q1285" s="97">
        <v>13.999939439545699</v>
      </c>
      <c r="R1285" s="184">
        <v>1949639227063.9155</v>
      </c>
      <c r="S1285" s="199">
        <v>2021.3528799270293</v>
      </c>
      <c r="T1285" s="191">
        <v>5.0429854494722058E-2</v>
      </c>
      <c r="U1285" s="198">
        <v>2.0000000000000001E-4</v>
      </c>
    </row>
    <row r="1286" spans="1:21" x14ac:dyDescent="0.2">
      <c r="A1286">
        <f t="shared" si="19"/>
        <v>1282</v>
      </c>
      <c r="B1286" s="119">
        <v>0.59390633007301419</v>
      </c>
      <c r="C1286" s="97">
        <v>13143.073718281114</v>
      </c>
      <c r="D1286" s="96">
        <v>0.70022424135015737</v>
      </c>
      <c r="E1286" s="98">
        <v>7.5527397403273105E-2</v>
      </c>
      <c r="F1286" s="119">
        <v>0.52412639753237344</v>
      </c>
      <c r="G1286" s="179">
        <v>1</v>
      </c>
      <c r="H1286" s="97">
        <v>5341807.7670191489</v>
      </c>
      <c r="I1286" s="174">
        <v>227616981215.70413</v>
      </c>
      <c r="J1286" s="186">
        <v>0.48055643936500592</v>
      </c>
      <c r="K1286" s="189">
        <v>7349051500.0685568</v>
      </c>
      <c r="L1286" s="185">
        <v>0</v>
      </c>
      <c r="M1286" s="185">
        <v>147946534124.20465</v>
      </c>
      <c r="N1286" s="174">
        <v>382912566839.97736</v>
      </c>
      <c r="O1286" s="119">
        <v>0.59475727112024646</v>
      </c>
      <c r="P1286" s="119">
        <v>0.48339950126964232</v>
      </c>
      <c r="Q1286" s="97">
        <v>16.26378722679441</v>
      </c>
      <c r="R1286" s="184">
        <v>3264292980925.4399</v>
      </c>
      <c r="S1286" s="199">
        <v>3389.1422062748193</v>
      </c>
      <c r="T1286" s="191">
        <v>4.5435896933658383E-2</v>
      </c>
      <c r="U1286" s="198">
        <v>2.0000000000000001E-4</v>
      </c>
    </row>
    <row r="1287" spans="1:21" x14ac:dyDescent="0.2">
      <c r="A1287">
        <f t="shared" ref="A1287:A1350" si="20">A1286+1</f>
        <v>1283</v>
      </c>
      <c r="B1287" s="119">
        <v>0.53213163583270695</v>
      </c>
      <c r="C1287" s="97">
        <v>8709.8488231785668</v>
      </c>
      <c r="D1287" s="96">
        <v>0.59497345463888185</v>
      </c>
      <c r="E1287" s="98">
        <v>0.23823318580454028</v>
      </c>
      <c r="F1287" s="119">
        <v>0</v>
      </c>
      <c r="G1287" s="179">
        <v>0</v>
      </c>
      <c r="H1287" s="97">
        <v>4748074.7780706333</v>
      </c>
      <c r="I1287" s="174">
        <v>208858723638.50726</v>
      </c>
      <c r="J1287" s="186">
        <v>0.53213163583270695</v>
      </c>
      <c r="K1287" s="189">
        <v>16471045002.442215</v>
      </c>
      <c r="L1287" s="185">
        <v>44477852707.344887</v>
      </c>
      <c r="M1287" s="185">
        <v>0</v>
      </c>
      <c r="N1287" s="174">
        <v>269807621348.29437</v>
      </c>
      <c r="O1287" s="119">
        <v>0.54380456601024618</v>
      </c>
      <c r="P1287" s="119">
        <v>0.45759513455009304</v>
      </c>
      <c r="Q1287" s="97">
        <v>14.031377886141389</v>
      </c>
      <c r="R1287" s="184">
        <v>1953449646556.7119</v>
      </c>
      <c r="S1287" s="199">
        <v>2028.823277700041</v>
      </c>
      <c r="T1287" s="191">
        <v>5.0627848400255152E-2</v>
      </c>
      <c r="U1287" s="198">
        <v>2.0000000000000001E-4</v>
      </c>
    </row>
    <row r="1288" spans="1:21" x14ac:dyDescent="0.2">
      <c r="A1288">
        <f t="shared" si="20"/>
        <v>1284</v>
      </c>
      <c r="B1288" s="119">
        <v>0.41430186100792477</v>
      </c>
      <c r="C1288" s="97">
        <v>8398.0587039220754</v>
      </c>
      <c r="D1288" s="96">
        <v>1.1098859705528057</v>
      </c>
      <c r="E1288" s="98">
        <v>0.14850868512484966</v>
      </c>
      <c r="F1288" s="119">
        <v>0</v>
      </c>
      <c r="G1288" s="179">
        <v>0</v>
      </c>
      <c r="H1288" s="97">
        <v>9123265.2181707937</v>
      </c>
      <c r="I1288" s="174">
        <v>312743995796.94263</v>
      </c>
      <c r="J1288" s="186">
        <v>0.36258942374525494</v>
      </c>
      <c r="K1288" s="189">
        <v>20996646289.166519</v>
      </c>
      <c r="L1288" s="185">
        <v>74640650190.505447</v>
      </c>
      <c r="M1288" s="185">
        <v>0</v>
      </c>
      <c r="N1288" s="174">
        <v>408381292276.61456</v>
      </c>
      <c r="O1288" s="119">
        <v>0.42389352461069912</v>
      </c>
      <c r="P1288" s="119">
        <v>0.33535329027305655</v>
      </c>
      <c r="Q1288" s="97">
        <v>15.015890509414964</v>
      </c>
      <c r="R1288" s="184">
        <v>2233889940464.3257</v>
      </c>
      <c r="S1288" s="199">
        <v>2319.9252287734321</v>
      </c>
      <c r="T1288" s="191">
        <v>4.9591491116916263E-2</v>
      </c>
      <c r="U1288" s="198">
        <v>2.0000000000000001E-4</v>
      </c>
    </row>
    <row r="1289" spans="1:21" x14ac:dyDescent="0.2">
      <c r="A1289">
        <f t="shared" si="20"/>
        <v>1285</v>
      </c>
      <c r="B1289" s="119">
        <v>0.49681300372896664</v>
      </c>
      <c r="C1289" s="97">
        <v>6696.3603915443073</v>
      </c>
      <c r="D1289" s="96">
        <v>0.54609294162099342</v>
      </c>
      <c r="E1289" s="98">
        <v>0.37181692310313025</v>
      </c>
      <c r="F1289" s="119">
        <v>0.42636199553847703</v>
      </c>
      <c r="G1289" s="179">
        <v>1</v>
      </c>
      <c r="H1289" s="97">
        <v>5138358.3088089991</v>
      </c>
      <c r="I1289" s="174">
        <v>212425790426.33719</v>
      </c>
      <c r="J1289" s="186">
        <v>0.42442552685283064</v>
      </c>
      <c r="K1289" s="189">
        <v>4573311780.4299774</v>
      </c>
      <c r="L1289" s="185">
        <v>0</v>
      </c>
      <c r="M1289" s="185">
        <v>176493018207.71875</v>
      </c>
      <c r="N1289" s="174">
        <v>393492120414.4859</v>
      </c>
      <c r="O1289" s="119">
        <v>0.58794911151284435</v>
      </c>
      <c r="P1289" s="119">
        <v>0.40148429592546303</v>
      </c>
      <c r="Q1289" s="97">
        <v>16.567940702870235</v>
      </c>
      <c r="R1289" s="184">
        <v>2882480148603.5479</v>
      </c>
      <c r="S1289" s="199">
        <v>2992.7523116382072</v>
      </c>
      <c r="T1289" s="191">
        <v>4.3901105208473019E-2</v>
      </c>
      <c r="U1289" s="198">
        <v>2.0000000000000001E-4</v>
      </c>
    </row>
    <row r="1290" spans="1:21" x14ac:dyDescent="0.2">
      <c r="A1290">
        <f t="shared" si="20"/>
        <v>1286</v>
      </c>
      <c r="B1290" s="119">
        <v>0.47234206106623161</v>
      </c>
      <c r="C1290" s="97">
        <v>5383.1817962660716</v>
      </c>
      <c r="D1290" s="96">
        <v>1.1279107991431536</v>
      </c>
      <c r="E1290" s="98">
        <v>0.7</v>
      </c>
      <c r="F1290" s="119">
        <v>0</v>
      </c>
      <c r="G1290" s="179">
        <v>0</v>
      </c>
      <c r="H1290" s="97">
        <v>42264863.04298076</v>
      </c>
      <c r="I1290" s="174">
        <v>947941276251.94519</v>
      </c>
      <c r="J1290" s="186">
        <v>0.33522702688329653</v>
      </c>
      <c r="K1290" s="189">
        <v>96433423428.791534</v>
      </c>
      <c r="L1290" s="185">
        <v>247305599964.04813</v>
      </c>
      <c r="M1290" s="185">
        <v>0</v>
      </c>
      <c r="N1290" s="174">
        <v>1291680299644.7849</v>
      </c>
      <c r="O1290" s="119">
        <v>0.39918547632175894</v>
      </c>
      <c r="P1290" s="119">
        <v>0.29733135420065093</v>
      </c>
      <c r="Q1290" s="97">
        <v>15.40395599586796</v>
      </c>
      <c r="R1290" s="184">
        <v>6359247990386.5361</v>
      </c>
      <c r="S1290" s="199">
        <v>6600.2359229715821</v>
      </c>
      <c r="T1290" s="191">
        <v>4.7050681797126813E-2</v>
      </c>
      <c r="U1290" s="198">
        <v>2.0000000000000001E-4</v>
      </c>
    </row>
    <row r="1291" spans="1:21" x14ac:dyDescent="0.2">
      <c r="A1291">
        <f t="shared" si="20"/>
        <v>1287</v>
      </c>
      <c r="B1291" s="119">
        <v>0.60598747893160443</v>
      </c>
      <c r="C1291" s="97">
        <v>11142.805408805592</v>
      </c>
      <c r="D1291" s="96">
        <v>0.57812550111020222</v>
      </c>
      <c r="E1291" s="98">
        <v>0</v>
      </c>
      <c r="F1291" s="119">
        <v>0</v>
      </c>
      <c r="G1291" s="179">
        <v>0</v>
      </c>
      <c r="H1291" s="97">
        <v>4606517.7044043941</v>
      </c>
      <c r="I1291" s="174">
        <v>161220758016.23569</v>
      </c>
      <c r="J1291" s="186">
        <v>0.34036199695762648</v>
      </c>
      <c r="K1291" s="189">
        <v>4913012612.8535423</v>
      </c>
      <c r="L1291" s="185">
        <v>0</v>
      </c>
      <c r="M1291" s="185">
        <v>0</v>
      </c>
      <c r="N1291" s="174">
        <v>166133770629.08923</v>
      </c>
      <c r="O1291" s="119">
        <v>0.33029659738439821</v>
      </c>
      <c r="P1291" s="119">
        <v>0.2249797660953915</v>
      </c>
      <c r="Q1291" s="97">
        <v>12.84603798297452</v>
      </c>
      <c r="R1291" s="184">
        <v>545442297812.20392</v>
      </c>
      <c r="S1291" s="199">
        <v>566.51726984658467</v>
      </c>
      <c r="T1291" s="191">
        <v>5.4667807648604391E-2</v>
      </c>
      <c r="U1291" s="198">
        <v>2.0000000000000001E-4</v>
      </c>
    </row>
    <row r="1292" spans="1:21" x14ac:dyDescent="0.2">
      <c r="A1292">
        <f t="shared" si="20"/>
        <v>1288</v>
      </c>
      <c r="B1292" s="119">
        <v>0.29139835659413388</v>
      </c>
      <c r="C1292" s="97">
        <v>17000</v>
      </c>
      <c r="D1292" s="96">
        <v>0.85315803403455703</v>
      </c>
      <c r="E1292" s="98">
        <v>8.9056905003753684E-2</v>
      </c>
      <c r="F1292" s="119">
        <v>0.3107157723333277</v>
      </c>
      <c r="G1292" s="179">
        <v>1</v>
      </c>
      <c r="H1292" s="97">
        <v>4035348.3553022128</v>
      </c>
      <c r="I1292" s="174">
        <v>147679363575.14359</v>
      </c>
      <c r="J1292" s="186">
        <v>0.29139835659413382</v>
      </c>
      <c r="K1292" s="189">
        <v>2359184440.2158151</v>
      </c>
      <c r="L1292" s="185">
        <v>0</v>
      </c>
      <c r="M1292" s="185">
        <v>157306493404.86899</v>
      </c>
      <c r="N1292" s="174">
        <v>307345041420.22839</v>
      </c>
      <c r="O1292" s="119">
        <v>0.54947598240784445</v>
      </c>
      <c r="P1292" s="119">
        <v>0.2757200717992187</v>
      </c>
      <c r="Q1292" s="97">
        <v>16.903763888509541</v>
      </c>
      <c r="R1292" s="184">
        <v>1523912628356.072</v>
      </c>
      <c r="S1292" s="199">
        <v>1582.166083694344</v>
      </c>
      <c r="T1292" s="191">
        <v>4.4709661209940528E-2</v>
      </c>
      <c r="U1292" s="198">
        <v>2.0000000000000001E-4</v>
      </c>
    </row>
    <row r="1293" spans="1:21" x14ac:dyDescent="0.2">
      <c r="A1293">
        <f t="shared" si="20"/>
        <v>1289</v>
      </c>
      <c r="B1293" s="119">
        <v>0.37898938568040663</v>
      </c>
      <c r="C1293" s="97">
        <v>10715.687426217144</v>
      </c>
      <c r="D1293" s="96">
        <v>0.85853868366289798</v>
      </c>
      <c r="E1293" s="98">
        <v>0.20593176396648602</v>
      </c>
      <c r="F1293" s="119">
        <v>0.55912838776143969</v>
      </c>
      <c r="G1293" s="179">
        <v>1</v>
      </c>
      <c r="H1293" s="97">
        <v>7135824.2931259573</v>
      </c>
      <c r="I1293" s="174">
        <v>270638161141.30743</v>
      </c>
      <c r="J1293" s="186">
        <v>0.37898938568040663</v>
      </c>
      <c r="K1293" s="189">
        <v>5077178673.2623396</v>
      </c>
      <c r="L1293" s="185">
        <v>0</v>
      </c>
      <c r="M1293" s="185">
        <v>210955724300.1423</v>
      </c>
      <c r="N1293" s="174">
        <v>486671064114.71204</v>
      </c>
      <c r="O1293" s="119">
        <v>0.55752969485931358</v>
      </c>
      <c r="P1293" s="119">
        <v>0.30568093809642805</v>
      </c>
      <c r="Q1293" s="97">
        <v>16.337343695434782</v>
      </c>
      <c r="R1293" s="184">
        <v>2610903090798.647</v>
      </c>
      <c r="S1293" s="199">
        <v>2708.8254687987919</v>
      </c>
      <c r="T1293" s="191">
        <v>4.5365039327462428E-2</v>
      </c>
      <c r="U1293" s="198">
        <v>2.0000000000000001E-4</v>
      </c>
    </row>
    <row r="1294" spans="1:21" x14ac:dyDescent="0.2">
      <c r="A1294">
        <f t="shared" si="20"/>
        <v>1290</v>
      </c>
      <c r="B1294" s="119">
        <v>0.41776807094498503</v>
      </c>
      <c r="C1294" s="97">
        <v>5434.1472868299397</v>
      </c>
      <c r="D1294" s="96">
        <v>0.54261048516299804</v>
      </c>
      <c r="E1294" s="98">
        <v>0.7</v>
      </c>
      <c r="F1294" s="119">
        <v>0</v>
      </c>
      <c r="G1294" s="179">
        <v>0</v>
      </c>
      <c r="H1294" s="97">
        <v>4838083.34429025</v>
      </c>
      <c r="I1294" s="174">
        <v>224496683766.75327</v>
      </c>
      <c r="J1294" s="186">
        <v>0.41776807094498503</v>
      </c>
      <c r="K1294" s="189">
        <v>35256644405.49749</v>
      </c>
      <c r="L1294" s="185">
        <v>87359691026.083145</v>
      </c>
      <c r="M1294" s="185">
        <v>0</v>
      </c>
      <c r="N1294" s="174">
        <v>347113019198.33392</v>
      </c>
      <c r="O1294" s="119">
        <v>0.47153316147478852</v>
      </c>
      <c r="P1294" s="119">
        <v>0.31632458695516064</v>
      </c>
      <c r="Q1294" s="97">
        <v>14.825007548244619</v>
      </c>
      <c r="R1294" s="184">
        <v>1833807071349.4629</v>
      </c>
      <c r="S1294" s="199">
        <v>1902.8353087054259</v>
      </c>
      <c r="T1294" s="191">
        <v>4.7913128586963255E-2</v>
      </c>
      <c r="U1294" s="198">
        <v>2.0000000000000001E-4</v>
      </c>
    </row>
    <row r="1295" spans="1:21" x14ac:dyDescent="0.2">
      <c r="A1295">
        <f t="shared" si="20"/>
        <v>1291</v>
      </c>
      <c r="B1295" s="119">
        <v>0.41982486081955067</v>
      </c>
      <c r="C1295" s="97">
        <v>7496.4109354152351</v>
      </c>
      <c r="D1295" s="96">
        <v>1.0971107431630374</v>
      </c>
      <c r="E1295" s="98">
        <v>0</v>
      </c>
      <c r="F1295" s="119">
        <v>0.46068936587373976</v>
      </c>
      <c r="G1295" s="179">
        <v>1</v>
      </c>
      <c r="H1295" s="97">
        <v>10917673.286295477</v>
      </c>
      <c r="I1295" s="174">
        <v>387122847157.09625</v>
      </c>
      <c r="J1295" s="186">
        <v>0.40331847310390756</v>
      </c>
      <c r="K1295" s="189">
        <v>12398762657.37438</v>
      </c>
      <c r="L1295" s="185">
        <v>0</v>
      </c>
      <c r="M1295" s="185">
        <v>398176289662.10577</v>
      </c>
      <c r="N1295" s="174">
        <v>797697899476.57642</v>
      </c>
      <c r="O1295" s="119">
        <v>0.59505588225841932</v>
      </c>
      <c r="P1295" s="119">
        <v>0.39863773599419122</v>
      </c>
      <c r="Q1295" s="97">
        <v>16.808159364194864</v>
      </c>
      <c r="R1295" s="184">
        <v>5731816240494.8096</v>
      </c>
      <c r="S1295" s="199">
        <v>5939.5307405386084</v>
      </c>
      <c r="T1295" s="191">
        <v>4.4344410591391895E-2</v>
      </c>
      <c r="U1295" s="198">
        <v>2.0000000000000001E-4</v>
      </c>
    </row>
    <row r="1296" spans="1:21" x14ac:dyDescent="0.2">
      <c r="A1296">
        <f t="shared" si="20"/>
        <v>1292</v>
      </c>
      <c r="B1296" s="119">
        <v>0.55193704744441308</v>
      </c>
      <c r="C1296" s="97">
        <v>14744.41745575246</v>
      </c>
      <c r="D1296" s="96">
        <v>0.8020394577324661</v>
      </c>
      <c r="E1296" s="98">
        <v>0.7</v>
      </c>
      <c r="F1296" s="119">
        <v>0</v>
      </c>
      <c r="G1296" s="179">
        <v>0</v>
      </c>
      <c r="H1296" s="97">
        <v>4745618.7689112574</v>
      </c>
      <c r="I1296" s="174">
        <v>206109755353.27243</v>
      </c>
      <c r="J1296" s="186">
        <v>0.4575123847517274</v>
      </c>
      <c r="K1296" s="189">
        <v>29916942077.610817</v>
      </c>
      <c r="L1296" s="185">
        <v>79922758668.377731</v>
      </c>
      <c r="M1296" s="185">
        <v>0</v>
      </c>
      <c r="N1296" s="174">
        <v>315949456099.26099</v>
      </c>
      <c r="O1296" s="119">
        <v>0.50082685560079077</v>
      </c>
      <c r="P1296" s="119">
        <v>0.3701333582342638</v>
      </c>
      <c r="Q1296" s="97">
        <v>14.445031656297955</v>
      </c>
      <c r="R1296" s="184">
        <v>1847304508254.0498</v>
      </c>
      <c r="S1296" s="199">
        <v>1917.7293938639948</v>
      </c>
      <c r="T1296" s="191">
        <v>5.0778875935488882E-2</v>
      </c>
      <c r="U1296" s="198">
        <v>2.0000000000000001E-4</v>
      </c>
    </row>
    <row r="1297" spans="1:21" x14ac:dyDescent="0.2">
      <c r="A1297">
        <f t="shared" si="20"/>
        <v>1293</v>
      </c>
      <c r="B1297" s="119">
        <v>0.31059725225326917</v>
      </c>
      <c r="C1297" s="97">
        <v>10067.819620701315</v>
      </c>
      <c r="D1297" s="96">
        <v>0.99352240751654808</v>
      </c>
      <c r="E1297" s="98">
        <v>0</v>
      </c>
      <c r="F1297" s="119">
        <v>0.56406019612379932</v>
      </c>
      <c r="G1297" s="179">
        <v>1</v>
      </c>
      <c r="H1297" s="97">
        <v>8628125.5479517821</v>
      </c>
      <c r="I1297" s="174">
        <v>344611934730.37421</v>
      </c>
      <c r="J1297" s="186">
        <v>0.31059725225326917</v>
      </c>
      <c r="K1297" s="189">
        <v>5805512800.4930811</v>
      </c>
      <c r="L1297" s="185">
        <v>0</v>
      </c>
      <c r="M1297" s="185">
        <v>378669015564.5882</v>
      </c>
      <c r="N1297" s="174">
        <v>729086463095.45544</v>
      </c>
      <c r="O1297" s="119">
        <v>0.56230742610692597</v>
      </c>
      <c r="P1297" s="119">
        <v>0.36312718542871852</v>
      </c>
      <c r="Q1297" s="97">
        <v>17.397104941979656</v>
      </c>
      <c r="R1297" s="184">
        <v>4908129759428.6836</v>
      </c>
      <c r="S1297" s="199">
        <v>5087.0566079338432</v>
      </c>
      <c r="T1297" s="191">
        <v>4.3333863432640847E-2</v>
      </c>
      <c r="U1297" s="198">
        <v>2.0000000000000001E-4</v>
      </c>
    </row>
    <row r="1298" spans="1:21" x14ac:dyDescent="0.2">
      <c r="A1298">
        <f t="shared" si="20"/>
        <v>1294</v>
      </c>
      <c r="B1298" s="119">
        <v>0.55062345411454816</v>
      </c>
      <c r="C1298" s="97">
        <v>13294.793175716997</v>
      </c>
      <c r="D1298" s="96">
        <v>0.8626686292090886</v>
      </c>
      <c r="E1298" s="98">
        <v>0</v>
      </c>
      <c r="F1298" s="119">
        <v>0.4081172852229501</v>
      </c>
      <c r="G1298" s="179">
        <v>1</v>
      </c>
      <c r="H1298" s="97">
        <v>5441479.1267546127</v>
      </c>
      <c r="I1298" s="174">
        <v>198808823383.17206</v>
      </c>
      <c r="J1298" s="186">
        <v>0.38765012484003092</v>
      </c>
      <c r="K1298" s="189">
        <v>7396350862.1934242</v>
      </c>
      <c r="L1298" s="185">
        <v>0</v>
      </c>
      <c r="M1298" s="185">
        <v>140694699882.57327</v>
      </c>
      <c r="N1298" s="174">
        <v>346899874127.93878</v>
      </c>
      <c r="O1298" s="119">
        <v>0.54662465815686756</v>
      </c>
      <c r="P1298" s="119">
        <v>0.34713799030171227</v>
      </c>
      <c r="Q1298" s="97">
        <v>16.022996519236255</v>
      </c>
      <c r="R1298" s="184">
        <v>2069873375928.9719</v>
      </c>
      <c r="S1298" s="199">
        <v>2150.5912448258323</v>
      </c>
      <c r="T1298" s="191">
        <v>4.685532711394489E-2</v>
      </c>
      <c r="U1298" s="198">
        <v>2.0000000000000001E-4</v>
      </c>
    </row>
    <row r="1299" spans="1:21" x14ac:dyDescent="0.2">
      <c r="A1299">
        <f t="shared" si="20"/>
        <v>1295</v>
      </c>
      <c r="B1299" s="119">
        <v>0.3446209148453484</v>
      </c>
      <c r="C1299" s="97">
        <v>8837.8394660863596</v>
      </c>
      <c r="D1299" s="96">
        <v>0.82890467910177223</v>
      </c>
      <c r="E1299" s="98">
        <v>0</v>
      </c>
      <c r="F1299" s="119">
        <v>0.63216544373794437</v>
      </c>
      <c r="G1299" s="179">
        <v>1</v>
      </c>
      <c r="H1299" s="97">
        <v>8437150.578597784</v>
      </c>
      <c r="I1299" s="174">
        <v>337481861400.80341</v>
      </c>
      <c r="J1299" s="186">
        <v>0.3446209148453484</v>
      </c>
      <c r="K1299" s="189">
        <v>10981965590.303133</v>
      </c>
      <c r="L1299" s="185">
        <v>0</v>
      </c>
      <c r="M1299" s="185">
        <v>311589212265.63641</v>
      </c>
      <c r="N1299" s="174">
        <v>660053039256.74292</v>
      </c>
      <c r="O1299" s="119">
        <v>0.55385651741536235</v>
      </c>
      <c r="P1299" s="119">
        <v>0.39779608087119911</v>
      </c>
      <c r="Q1299" s="97">
        <v>17.008245249376799</v>
      </c>
      <c r="R1299" s="184">
        <v>4790910577564.5781</v>
      </c>
      <c r="S1299" s="199">
        <v>4973.668941859728</v>
      </c>
      <c r="T1299" s="191">
        <v>4.3851142578397347E-2</v>
      </c>
      <c r="U1299" s="198">
        <v>2.0000000000000001E-4</v>
      </c>
    </row>
    <row r="1300" spans="1:21" x14ac:dyDescent="0.2">
      <c r="A1300">
        <f t="shared" si="20"/>
        <v>1296</v>
      </c>
      <c r="B1300" s="119">
        <v>0.37214607748439599</v>
      </c>
      <c r="C1300" s="97">
        <v>9230.8817813653914</v>
      </c>
      <c r="D1300" s="96">
        <v>0.65067598246772018</v>
      </c>
      <c r="E1300" s="98">
        <v>0.15389408918414169</v>
      </c>
      <c r="F1300" s="119">
        <v>0.53749711189576099</v>
      </c>
      <c r="G1300" s="179">
        <v>1</v>
      </c>
      <c r="H1300" s="97">
        <v>5020775.405549448</v>
      </c>
      <c r="I1300" s="174">
        <v>249589852829.01245</v>
      </c>
      <c r="J1300" s="186">
        <v>0.37214607748439599</v>
      </c>
      <c r="K1300" s="189">
        <v>8886122317.8357944</v>
      </c>
      <c r="L1300" s="185">
        <v>0</v>
      </c>
      <c r="M1300" s="185">
        <v>167881025194.44992</v>
      </c>
      <c r="N1300" s="174">
        <v>426357000341.29822</v>
      </c>
      <c r="O1300" s="119">
        <v>0.53286026659330177</v>
      </c>
      <c r="P1300" s="119">
        <v>0.32225538869204168</v>
      </c>
      <c r="Q1300" s="97">
        <v>16.395532555448579</v>
      </c>
      <c r="R1300" s="184">
        <v>2446168322026.5518</v>
      </c>
      <c r="S1300" s="199">
        <v>2536.8135211163499</v>
      </c>
      <c r="T1300" s="191">
        <v>4.4631785152556738E-2</v>
      </c>
      <c r="U1300" s="198">
        <v>2.0000000000000001E-4</v>
      </c>
    </row>
    <row r="1301" spans="1:21" x14ac:dyDescent="0.2">
      <c r="A1301">
        <f t="shared" si="20"/>
        <v>1297</v>
      </c>
      <c r="B1301" s="119">
        <v>0.52474477549741405</v>
      </c>
      <c r="C1301" s="97">
        <v>8429.7818106778177</v>
      </c>
      <c r="D1301" s="96">
        <v>0.93852609010218391</v>
      </c>
      <c r="E1301" s="98">
        <v>0.36094288850307599</v>
      </c>
      <c r="F1301" s="119">
        <v>0.556716625717804</v>
      </c>
      <c r="G1301" s="179">
        <v>1</v>
      </c>
      <c r="H1301" s="97">
        <v>8011883.210776018</v>
      </c>
      <c r="I1301" s="174">
        <v>296146712237.02448</v>
      </c>
      <c r="J1301" s="186">
        <v>0.47394533200734579</v>
      </c>
      <c r="K1301" s="189">
        <v>4825880139.9401779</v>
      </c>
      <c r="L1301" s="185">
        <v>0</v>
      </c>
      <c r="M1301" s="185">
        <v>423767053077.08514</v>
      </c>
      <c r="N1301" s="174">
        <v>724739645454.0498</v>
      </c>
      <c r="O1301" s="119">
        <v>0.66143890060740695</v>
      </c>
      <c r="P1301" s="119">
        <v>0.35937309475773255</v>
      </c>
      <c r="Q1301" s="97">
        <v>16.616734304033898</v>
      </c>
      <c r="R1301" s="184">
        <v>4670315530457.2041</v>
      </c>
      <c r="S1301" s="199">
        <v>4843.4792235681443</v>
      </c>
      <c r="T1301" s="191">
        <v>4.4611567765929207E-2</v>
      </c>
      <c r="U1301" s="198">
        <v>2.0000000000000001E-4</v>
      </c>
    </row>
    <row r="1302" spans="1:21" x14ac:dyDescent="0.2">
      <c r="A1302">
        <f t="shared" si="20"/>
        <v>1298</v>
      </c>
      <c r="B1302" s="119">
        <v>0.37237135101672336</v>
      </c>
      <c r="C1302" s="97">
        <v>6954.1835870816531</v>
      </c>
      <c r="D1302" s="96">
        <v>0.87737597415061064</v>
      </c>
      <c r="E1302" s="98">
        <v>3.1485746086051161E-2</v>
      </c>
      <c r="F1302" s="119">
        <v>0</v>
      </c>
      <c r="G1302" s="179">
        <v>0</v>
      </c>
      <c r="H1302" s="97">
        <v>8467785.8141136207</v>
      </c>
      <c r="I1302" s="174">
        <v>306255053699.38226</v>
      </c>
      <c r="J1302" s="186">
        <v>0.37237135101672336</v>
      </c>
      <c r="K1302" s="189">
        <v>7508364521.7111015</v>
      </c>
      <c r="L1302" s="185">
        <v>7522079928.5257607</v>
      </c>
      <c r="M1302" s="185">
        <v>0</v>
      </c>
      <c r="N1302" s="174">
        <v>321285498149.61914</v>
      </c>
      <c r="O1302" s="119">
        <v>0.37368095583526434</v>
      </c>
      <c r="P1302" s="119">
        <v>0.26202291658779159</v>
      </c>
      <c r="Q1302" s="97">
        <v>13.22755837158388</v>
      </c>
      <c r="R1302" s="184">
        <v>1241643250530.3313</v>
      </c>
      <c r="S1302" s="199">
        <v>1285.6643995716652</v>
      </c>
      <c r="T1302" s="191">
        <v>5.4357917153436491E-2</v>
      </c>
      <c r="U1302" s="198">
        <v>2.0000000000000001E-4</v>
      </c>
    </row>
    <row r="1303" spans="1:21" x14ac:dyDescent="0.2">
      <c r="A1303">
        <f t="shared" si="20"/>
        <v>1299</v>
      </c>
      <c r="B1303" s="119">
        <v>0.54516403753542542</v>
      </c>
      <c r="C1303" s="97">
        <v>6013.8979285063797</v>
      </c>
      <c r="D1303" s="96">
        <v>0.31117784561834672</v>
      </c>
      <c r="E1303" s="98">
        <v>0</v>
      </c>
      <c r="F1303" s="119">
        <v>0</v>
      </c>
      <c r="G1303" s="179">
        <v>0</v>
      </c>
      <c r="H1303" s="97">
        <v>3165868.5138212168</v>
      </c>
      <c r="I1303" s="174">
        <v>170862223813.13498</v>
      </c>
      <c r="J1303" s="186">
        <v>0.54240545499045534</v>
      </c>
      <c r="K1303" s="189">
        <v>7488256357.4169264</v>
      </c>
      <c r="L1303" s="185">
        <v>0</v>
      </c>
      <c r="M1303" s="185">
        <v>0</v>
      </c>
      <c r="N1303" s="174">
        <v>178350480170.55191</v>
      </c>
      <c r="O1303" s="119">
        <v>0.51963191890159355</v>
      </c>
      <c r="P1303" s="119">
        <v>0.43287348198273562</v>
      </c>
      <c r="Q1303" s="97">
        <v>12.876330990198731</v>
      </c>
      <c r="R1303" s="184">
        <v>1163004072779.4985</v>
      </c>
      <c r="S1303" s="199">
        <v>1207.198915747105</v>
      </c>
      <c r="T1303" s="191">
        <v>5.2876790777770431E-2</v>
      </c>
      <c r="U1303" s="198">
        <v>2.0000000000000001E-4</v>
      </c>
    </row>
    <row r="1304" spans="1:21" x14ac:dyDescent="0.2">
      <c r="A1304">
        <f t="shared" si="20"/>
        <v>1300</v>
      </c>
      <c r="B1304" s="119">
        <v>0.66041088490273858</v>
      </c>
      <c r="C1304" s="97">
        <v>5301.1994634750417</v>
      </c>
      <c r="D1304" s="96">
        <v>0.70786298041652795</v>
      </c>
      <c r="E1304" s="98">
        <v>0</v>
      </c>
      <c r="F1304" s="119">
        <v>0.48744300878083036</v>
      </c>
      <c r="G1304" s="179">
        <v>1</v>
      </c>
      <c r="H1304" s="97">
        <v>9927828.4556532353</v>
      </c>
      <c r="I1304" s="174">
        <v>344313112363.586</v>
      </c>
      <c r="J1304" s="186">
        <v>0.4563910372940706</v>
      </c>
      <c r="K1304" s="189">
        <v>11105141453.778755</v>
      </c>
      <c r="L1304" s="185">
        <v>0</v>
      </c>
      <c r="M1304" s="185">
        <v>361172894064.94305</v>
      </c>
      <c r="N1304" s="174">
        <v>716591147882.30786</v>
      </c>
      <c r="O1304" s="119">
        <v>0.62250243402502237</v>
      </c>
      <c r="P1304" s="119">
        <v>0.47215919913570653</v>
      </c>
      <c r="Q1304" s="97">
        <v>16.972825175953652</v>
      </c>
      <c r="R1304" s="184">
        <v>6217069464582.9912</v>
      </c>
      <c r="S1304" s="199">
        <v>6451.3029065529572</v>
      </c>
      <c r="T1304" s="191">
        <v>4.3443541144595442E-2</v>
      </c>
      <c r="U1304" s="198">
        <v>2.0000000000000001E-4</v>
      </c>
    </row>
    <row r="1305" spans="1:21" x14ac:dyDescent="0.2">
      <c r="A1305">
        <f t="shared" si="20"/>
        <v>1301</v>
      </c>
      <c r="B1305" s="119">
        <v>0.41957973902049384</v>
      </c>
      <c r="C1305" s="97">
        <v>8466.7298727874113</v>
      </c>
      <c r="D1305" s="96">
        <v>0.47686861520509827</v>
      </c>
      <c r="E1305" s="98">
        <v>0.33400777542185728</v>
      </c>
      <c r="F1305" s="119">
        <v>0.5167393787101523</v>
      </c>
      <c r="G1305" s="179">
        <v>1</v>
      </c>
      <c r="H1305" s="97">
        <v>3139567.3972297274</v>
      </c>
      <c r="I1305" s="174">
        <v>168421750990.96118</v>
      </c>
      <c r="J1305" s="186">
        <v>0.41957973902049384</v>
      </c>
      <c r="K1305" s="189">
        <v>1531815842.2106113</v>
      </c>
      <c r="L1305" s="185">
        <v>0</v>
      </c>
      <c r="M1305" s="185">
        <v>204132443246.04312</v>
      </c>
      <c r="N1305" s="174">
        <v>374086010079.2149</v>
      </c>
      <c r="O1305" s="119">
        <v>0.62545057184429742</v>
      </c>
      <c r="P1305" s="119">
        <v>0.27580715715669119</v>
      </c>
      <c r="Q1305" s="97">
        <v>16.173956808864343</v>
      </c>
      <c r="R1305" s="184">
        <v>1849103246176.291</v>
      </c>
      <c r="S1305" s="199">
        <v>1917.4346462624821</v>
      </c>
      <c r="T1305" s="191">
        <v>4.4840160133296184E-2</v>
      </c>
      <c r="U1305" s="198">
        <v>2.0000000000000001E-4</v>
      </c>
    </row>
    <row r="1306" spans="1:21" x14ac:dyDescent="0.2">
      <c r="A1306">
        <f t="shared" si="20"/>
        <v>1302</v>
      </c>
      <c r="B1306" s="119">
        <v>0.50525387158021406</v>
      </c>
      <c r="C1306" s="97">
        <v>13257.407336556378</v>
      </c>
      <c r="D1306" s="96">
        <v>0.59695824461548541</v>
      </c>
      <c r="E1306" s="98">
        <v>0.7</v>
      </c>
      <c r="F1306" s="119">
        <v>0</v>
      </c>
      <c r="G1306" s="179">
        <v>0</v>
      </c>
      <c r="H1306" s="97">
        <v>3830715.3678178824</v>
      </c>
      <c r="I1306" s="174">
        <v>205461752738.32156</v>
      </c>
      <c r="J1306" s="186">
        <v>0.50525387158021406</v>
      </c>
      <c r="K1306" s="189">
        <v>26056614851.500053</v>
      </c>
      <c r="L1306" s="185">
        <v>44652677527.538422</v>
      </c>
      <c r="M1306" s="185">
        <v>0</v>
      </c>
      <c r="N1306" s="174">
        <v>276171045117.36005</v>
      </c>
      <c r="O1306" s="119">
        <v>0.50523938161377291</v>
      </c>
      <c r="P1306" s="119">
        <v>0.40353763005518306</v>
      </c>
      <c r="Q1306" s="97">
        <v>14.155289069494607</v>
      </c>
      <c r="R1306" s="184">
        <v>1740340259637.2922</v>
      </c>
      <c r="S1306" s="199">
        <v>1805.6171535169069</v>
      </c>
      <c r="T1306" s="191">
        <v>5.0750880828090782E-2</v>
      </c>
      <c r="U1306" s="198">
        <v>2.0000000000000001E-4</v>
      </c>
    </row>
    <row r="1307" spans="1:21" x14ac:dyDescent="0.2">
      <c r="A1307">
        <f t="shared" si="20"/>
        <v>1303</v>
      </c>
      <c r="B1307" s="119">
        <v>0.54934533179622269</v>
      </c>
      <c r="C1307" s="97">
        <v>4426.1987200104322</v>
      </c>
      <c r="D1307" s="96">
        <v>0.6090312500408811</v>
      </c>
      <c r="E1307" s="98">
        <v>0.3066123648134309</v>
      </c>
      <c r="F1307" s="119">
        <v>0</v>
      </c>
      <c r="G1307" s="179">
        <v>0</v>
      </c>
      <c r="H1307" s="97">
        <v>18188012.794131827</v>
      </c>
      <c r="I1307" s="174">
        <v>491577776610.76062</v>
      </c>
      <c r="J1307" s="186">
        <v>0.44457489932307026</v>
      </c>
      <c r="K1307" s="189">
        <v>47315894025.630165</v>
      </c>
      <c r="L1307" s="185">
        <v>79887576493.516937</v>
      </c>
      <c r="M1307" s="185">
        <v>0</v>
      </c>
      <c r="N1307" s="174">
        <v>618781247129.90771</v>
      </c>
      <c r="O1307" s="119">
        <v>0.45646697124565988</v>
      </c>
      <c r="P1307" s="119">
        <v>0.33452091912578774</v>
      </c>
      <c r="Q1307" s="97">
        <v>13.986096489735694</v>
      </c>
      <c r="R1307" s="184">
        <v>3250781529043.4668</v>
      </c>
      <c r="S1307" s="199">
        <v>3374.2738912409586</v>
      </c>
      <c r="T1307" s="191">
        <v>5.0358378341887701E-2</v>
      </c>
      <c r="U1307" s="198">
        <v>2.0000000000000001E-4</v>
      </c>
    </row>
    <row r="1308" spans="1:21" x14ac:dyDescent="0.2">
      <c r="A1308">
        <f t="shared" si="20"/>
        <v>1304</v>
      </c>
      <c r="B1308" s="119">
        <v>0.55296784559688361</v>
      </c>
      <c r="C1308" s="97">
        <v>17000</v>
      </c>
      <c r="D1308" s="96">
        <v>0.92984117810154843</v>
      </c>
      <c r="E1308" s="98">
        <v>0</v>
      </c>
      <c r="F1308" s="119">
        <v>0</v>
      </c>
      <c r="G1308" s="179">
        <v>0</v>
      </c>
      <c r="H1308" s="97">
        <v>7173219.5755461007</v>
      </c>
      <c r="I1308" s="174">
        <v>323704151097.00964</v>
      </c>
      <c r="J1308" s="186">
        <v>0.51029120982443033</v>
      </c>
      <c r="K1308" s="189">
        <v>10307468272.045343</v>
      </c>
      <c r="L1308" s="185">
        <v>0</v>
      </c>
      <c r="M1308" s="185">
        <v>0</v>
      </c>
      <c r="N1308" s="174">
        <v>334011619369.05499</v>
      </c>
      <c r="O1308" s="119">
        <v>0.49454382215957998</v>
      </c>
      <c r="P1308" s="119">
        <v>0.40485340867808922</v>
      </c>
      <c r="Q1308" s="97">
        <v>12.905596343034123</v>
      </c>
      <c r="R1308" s="184">
        <v>1871439097520.8591</v>
      </c>
      <c r="S1308" s="199">
        <v>1941.2194670261117</v>
      </c>
      <c r="T1308" s="191">
        <v>5.5940882418487221E-2</v>
      </c>
      <c r="U1308" s="198">
        <v>2.0000000000000001E-4</v>
      </c>
    </row>
    <row r="1309" spans="1:21" x14ac:dyDescent="0.2">
      <c r="A1309">
        <f t="shared" si="20"/>
        <v>1305</v>
      </c>
      <c r="B1309" s="119">
        <v>0.45120646060487357</v>
      </c>
      <c r="C1309" s="97">
        <v>7818.8455739711226</v>
      </c>
      <c r="D1309" s="96">
        <v>1.2909359667696059</v>
      </c>
      <c r="E1309" s="98">
        <v>0.28380985814943721</v>
      </c>
      <c r="F1309" s="119">
        <v>0</v>
      </c>
      <c r="G1309" s="179">
        <v>0</v>
      </c>
      <c r="H1309" s="97">
        <v>17199368.447502263</v>
      </c>
      <c r="I1309" s="174">
        <v>594457706358.12488</v>
      </c>
      <c r="J1309" s="186">
        <v>0.45120646060487357</v>
      </c>
      <c r="K1309" s="189">
        <v>56102538247.755112</v>
      </c>
      <c r="L1309" s="185">
        <v>95725293843.06955</v>
      </c>
      <c r="M1309" s="185">
        <v>0</v>
      </c>
      <c r="N1309" s="174">
        <v>746285538448.94958</v>
      </c>
      <c r="O1309" s="119">
        <v>0.46202609453778537</v>
      </c>
      <c r="P1309" s="119">
        <v>0.33188722371963403</v>
      </c>
      <c r="Q1309" s="97">
        <v>13.868104387476178</v>
      </c>
      <c r="R1309" s="184">
        <v>3691364628284.5566</v>
      </c>
      <c r="S1309" s="199">
        <v>3822.365215605972</v>
      </c>
      <c r="T1309" s="191">
        <v>5.2663077677026847E-2</v>
      </c>
      <c r="U1309" s="198">
        <v>2.0000000000000001E-4</v>
      </c>
    </row>
    <row r="1310" spans="1:21" x14ac:dyDescent="0.2">
      <c r="A1310">
        <f t="shared" si="20"/>
        <v>1306</v>
      </c>
      <c r="B1310" s="119">
        <v>0.62113865232583088</v>
      </c>
      <c r="C1310" s="97">
        <v>16306.128281468435</v>
      </c>
      <c r="D1310" s="96">
        <v>0.66158410862548533</v>
      </c>
      <c r="E1310" s="98">
        <v>3.7909824311835524E-2</v>
      </c>
      <c r="F1310" s="119">
        <v>0.44801822233866129</v>
      </c>
      <c r="G1310" s="179">
        <v>1</v>
      </c>
      <c r="H1310" s="97">
        <v>3603366.3731515207</v>
      </c>
      <c r="I1310" s="174">
        <v>142542902298.05212</v>
      </c>
      <c r="J1310" s="186">
        <v>0.32073980785058809</v>
      </c>
      <c r="K1310" s="189">
        <v>2672367494.998724</v>
      </c>
      <c r="L1310" s="185">
        <v>0</v>
      </c>
      <c r="M1310" s="185">
        <v>181513014758.02524</v>
      </c>
      <c r="N1310" s="174">
        <v>326728284551.07611</v>
      </c>
      <c r="O1310" s="119">
        <v>0.58436812460941179</v>
      </c>
      <c r="P1310" s="119">
        <v>0.3384115544570156</v>
      </c>
      <c r="Q1310" s="97">
        <v>17.479379632983999</v>
      </c>
      <c r="R1310" s="184">
        <v>2072804022337.908</v>
      </c>
      <c r="S1310" s="199">
        <v>2152.8731138769003</v>
      </c>
      <c r="T1310" s="191">
        <v>4.2300544591207925E-2</v>
      </c>
      <c r="U1310" s="198">
        <v>2.0000000000000001E-4</v>
      </c>
    </row>
    <row r="1311" spans="1:21" x14ac:dyDescent="0.2">
      <c r="A1311">
        <f t="shared" si="20"/>
        <v>1307</v>
      </c>
      <c r="B1311" s="119">
        <v>0.54692019952329929</v>
      </c>
      <c r="C1311" s="97">
        <v>5874.606497619945</v>
      </c>
      <c r="D1311" s="96">
        <v>1.3321450354166793</v>
      </c>
      <c r="E1311" s="98">
        <v>0.54593625056550366</v>
      </c>
      <c r="F1311" s="119">
        <v>0</v>
      </c>
      <c r="G1311" s="179">
        <v>0</v>
      </c>
      <c r="H1311" s="97">
        <v>17421538.651256993</v>
      </c>
      <c r="I1311" s="174">
        <v>518768478025.55145</v>
      </c>
      <c r="J1311" s="186">
        <v>0.39706911982136672</v>
      </c>
      <c r="K1311" s="189">
        <v>38329624959.839767</v>
      </c>
      <c r="L1311" s="185">
        <v>80893770259.414551</v>
      </c>
      <c r="M1311" s="185">
        <v>0</v>
      </c>
      <c r="N1311" s="174">
        <v>637991873244.80579</v>
      </c>
      <c r="O1311" s="119">
        <v>0.42430314635737615</v>
      </c>
      <c r="P1311" s="119">
        <v>0.31189151800099463</v>
      </c>
      <c r="Q1311" s="97">
        <v>13.824815657173616</v>
      </c>
      <c r="R1311" s="184">
        <v>3009423204540.3662</v>
      </c>
      <c r="S1311" s="199">
        <v>3125.7882055921377</v>
      </c>
      <c r="T1311" s="191">
        <v>5.2924395540549819E-2</v>
      </c>
      <c r="U1311" s="198">
        <v>2.0000000000000001E-4</v>
      </c>
    </row>
    <row r="1312" spans="1:21" x14ac:dyDescent="0.2">
      <c r="A1312">
        <f t="shared" si="20"/>
        <v>1308</v>
      </c>
      <c r="B1312" s="119">
        <v>0.65033451711650769</v>
      </c>
      <c r="C1312" s="97">
        <v>8770.1028641433695</v>
      </c>
      <c r="D1312" s="96">
        <v>0.67589712787175416</v>
      </c>
      <c r="E1312" s="98">
        <v>0.45008657355564552</v>
      </c>
      <c r="F1312" s="119">
        <v>0</v>
      </c>
      <c r="G1312" s="179">
        <v>0</v>
      </c>
      <c r="H1312" s="97">
        <v>4616522.5741255768</v>
      </c>
      <c r="I1312" s="174">
        <v>242324071884.10059</v>
      </c>
      <c r="J1312" s="186">
        <v>0.5525442716275617</v>
      </c>
      <c r="K1312" s="189">
        <v>32491633542.043266</v>
      </c>
      <c r="L1312" s="185">
        <v>36881081561.266983</v>
      </c>
      <c r="M1312" s="185">
        <v>0</v>
      </c>
      <c r="N1312" s="174">
        <v>311696786987.41083</v>
      </c>
      <c r="O1312" s="119">
        <v>0.52422626689648366</v>
      </c>
      <c r="P1312" s="119">
        <v>0.42373696015421003</v>
      </c>
      <c r="Q1312" s="97">
        <v>13.51510750289957</v>
      </c>
      <c r="R1312" s="184">
        <v>1982736061141.4189</v>
      </c>
      <c r="S1312" s="199">
        <v>2059.2126843599399</v>
      </c>
      <c r="T1312" s="191">
        <v>5.3252464399476354E-2</v>
      </c>
      <c r="U1312" s="198">
        <v>2.0000000000000001E-4</v>
      </c>
    </row>
    <row r="1313" spans="1:21" x14ac:dyDescent="0.2">
      <c r="A1313">
        <f t="shared" si="20"/>
        <v>1309</v>
      </c>
      <c r="B1313" s="119">
        <v>0.70643627133254494</v>
      </c>
      <c r="C1313" s="97">
        <v>13714.620879174152</v>
      </c>
      <c r="D1313" s="96">
        <v>0.46254022487455171</v>
      </c>
      <c r="E1313" s="98">
        <v>0</v>
      </c>
      <c r="F1313" s="119">
        <v>0</v>
      </c>
      <c r="G1313" s="179">
        <v>0</v>
      </c>
      <c r="H1313" s="97">
        <v>2488076.5491568604</v>
      </c>
      <c r="I1313" s="174">
        <v>133496300153.6221</v>
      </c>
      <c r="J1313" s="186">
        <v>0.5266380211191436</v>
      </c>
      <c r="K1313" s="189">
        <v>2894534308.4710898</v>
      </c>
      <c r="L1313" s="185">
        <v>0</v>
      </c>
      <c r="M1313" s="185">
        <v>0</v>
      </c>
      <c r="N1313" s="174">
        <v>136390834462.09319</v>
      </c>
      <c r="O1313" s="119">
        <v>0.5154615236199781</v>
      </c>
      <c r="P1313" s="119">
        <v>0.41398937575203509</v>
      </c>
      <c r="Q1313" s="97">
        <v>12.932468120811832</v>
      </c>
      <c r="R1313" s="184">
        <v>831247331750.40137</v>
      </c>
      <c r="S1313" s="199">
        <v>862.94075437678964</v>
      </c>
      <c r="T1313" s="191">
        <v>5.3851167352551015E-2</v>
      </c>
      <c r="U1313" s="198">
        <v>2.0000000000000001E-4</v>
      </c>
    </row>
    <row r="1314" spans="1:21" x14ac:dyDescent="0.2">
      <c r="A1314">
        <f t="shared" si="20"/>
        <v>1310</v>
      </c>
      <c r="B1314" s="119">
        <v>0.5028633492866379</v>
      </c>
      <c r="C1314" s="97">
        <v>17000</v>
      </c>
      <c r="D1314" s="96">
        <v>0.99231044798455925</v>
      </c>
      <c r="E1314" s="98">
        <v>0.30112739256609755</v>
      </c>
      <c r="F1314" s="119">
        <v>0.44400581212842938</v>
      </c>
      <c r="G1314" s="179">
        <v>1</v>
      </c>
      <c r="H1314" s="97">
        <v>6018633.655601467</v>
      </c>
      <c r="I1314" s="174">
        <v>203528454025.09668</v>
      </c>
      <c r="J1314" s="186">
        <v>0.33876681520763874</v>
      </c>
      <c r="K1314" s="189">
        <v>1892246504.9786696</v>
      </c>
      <c r="L1314" s="185">
        <v>0</v>
      </c>
      <c r="M1314" s="185">
        <v>280793678268.04279</v>
      </c>
      <c r="N1314" s="174">
        <v>486214378798.11816</v>
      </c>
      <c r="O1314" s="119">
        <v>0.6038151926201053</v>
      </c>
      <c r="P1314" s="119">
        <v>0.45992616983163076</v>
      </c>
      <c r="Q1314" s="97">
        <v>17.683709734758136</v>
      </c>
      <c r="R1314" s="184">
        <v>4186742979774.2256</v>
      </c>
      <c r="S1314" s="199">
        <v>4349.1841541639169</v>
      </c>
      <c r="T1314" s="191">
        <v>4.3028730071073426E-2</v>
      </c>
      <c r="U1314" s="198">
        <v>2.0000000000000001E-4</v>
      </c>
    </row>
    <row r="1315" spans="1:21" x14ac:dyDescent="0.2">
      <c r="A1315">
        <f t="shared" si="20"/>
        <v>1311</v>
      </c>
      <c r="B1315" s="119">
        <v>0.56332152147200232</v>
      </c>
      <c r="C1315" s="97">
        <v>9101.3209032265004</v>
      </c>
      <c r="D1315" s="96">
        <v>0.9164559333307859</v>
      </c>
      <c r="E1315" s="98">
        <v>0.45759395219313392</v>
      </c>
      <c r="F1315" s="119">
        <v>0.59429614310010559</v>
      </c>
      <c r="G1315" s="179">
        <v>1</v>
      </c>
      <c r="H1315" s="97">
        <v>8471988.2186423633</v>
      </c>
      <c r="I1315" s="174">
        <v>340938886787.35114</v>
      </c>
      <c r="J1315" s="186">
        <v>0.51172567256993595</v>
      </c>
      <c r="K1315" s="189">
        <v>3198499628.6020002</v>
      </c>
      <c r="L1315" s="185">
        <v>0</v>
      </c>
      <c r="M1315" s="185">
        <v>318947770291.86938</v>
      </c>
      <c r="N1315" s="174">
        <v>663085156707.82251</v>
      </c>
      <c r="O1315" s="119">
        <v>0.64791888799481201</v>
      </c>
      <c r="P1315" s="119">
        <v>0.51674028155523077</v>
      </c>
      <c r="Q1315" s="97">
        <v>16.621574095969326</v>
      </c>
      <c r="R1315" s="184">
        <v>6141308621354.7627</v>
      </c>
      <c r="S1315" s="199">
        <v>6371.6944978612883</v>
      </c>
      <c r="T1315" s="191">
        <v>4.4385863882679698E-2</v>
      </c>
      <c r="U1315" s="198">
        <v>2.0000000000000001E-4</v>
      </c>
    </row>
    <row r="1316" spans="1:21" x14ac:dyDescent="0.2">
      <c r="A1316">
        <f t="shared" si="20"/>
        <v>1312</v>
      </c>
      <c r="B1316" s="119">
        <v>0.3878389463243942</v>
      </c>
      <c r="C1316" s="97">
        <v>6592.7785339110951</v>
      </c>
      <c r="D1316" s="96">
        <v>0.46917119942285146</v>
      </c>
      <c r="E1316" s="98">
        <v>0</v>
      </c>
      <c r="F1316" s="119">
        <v>0</v>
      </c>
      <c r="G1316" s="179">
        <v>0</v>
      </c>
      <c r="H1316" s="97">
        <v>5661073.1675528828</v>
      </c>
      <c r="I1316" s="174">
        <v>237983626291.6886</v>
      </c>
      <c r="J1316" s="186">
        <v>0.3878389463243942</v>
      </c>
      <c r="K1316" s="189">
        <v>4845688943.4280663</v>
      </c>
      <c r="L1316" s="185">
        <v>0</v>
      </c>
      <c r="M1316" s="185">
        <v>0</v>
      </c>
      <c r="N1316" s="174">
        <v>242829315235.11667</v>
      </c>
      <c r="O1316" s="119">
        <v>0.3800995723027063</v>
      </c>
      <c r="P1316" s="119">
        <v>0.24761893005980759</v>
      </c>
      <c r="Q1316" s="97">
        <v>12.94330810453512</v>
      </c>
      <c r="R1316" s="184">
        <v>908603592777.6156</v>
      </c>
      <c r="S1316" s="199">
        <v>943.70003509330161</v>
      </c>
      <c r="T1316" s="191">
        <v>5.1998587831018558E-2</v>
      </c>
      <c r="U1316" s="198">
        <v>2.0000000000000001E-4</v>
      </c>
    </row>
    <row r="1317" spans="1:21" x14ac:dyDescent="0.2">
      <c r="A1317">
        <f t="shared" si="20"/>
        <v>1313</v>
      </c>
      <c r="B1317" s="119">
        <v>0.42249535593307119</v>
      </c>
      <c r="C1317" s="97">
        <v>10473.907063844426</v>
      </c>
      <c r="D1317" s="96">
        <v>0.30496453090853348</v>
      </c>
      <c r="E1317" s="98">
        <v>0</v>
      </c>
      <c r="F1317" s="119">
        <v>0</v>
      </c>
      <c r="G1317" s="179">
        <v>0</v>
      </c>
      <c r="H1317" s="97">
        <v>3709687.8860786622</v>
      </c>
      <c r="I1317" s="174">
        <v>199238764283.82645</v>
      </c>
      <c r="J1317" s="186">
        <v>0.42249535593307119</v>
      </c>
      <c r="K1317" s="189">
        <v>4956409301.1062536</v>
      </c>
      <c r="L1317" s="185">
        <v>0</v>
      </c>
      <c r="M1317" s="185">
        <v>0</v>
      </c>
      <c r="N1317" s="174">
        <v>204195173584.93271</v>
      </c>
      <c r="O1317" s="119">
        <v>0.41224016784484796</v>
      </c>
      <c r="P1317" s="119">
        <v>0.29708167479297087</v>
      </c>
      <c r="Q1317" s="97">
        <v>12.894533194267177</v>
      </c>
      <c r="R1317" s="184">
        <v>917787206767.21545</v>
      </c>
      <c r="S1317" s="199">
        <v>952.25503202143807</v>
      </c>
      <c r="T1317" s="191">
        <v>5.2525379910963808E-2</v>
      </c>
      <c r="U1317" s="198">
        <v>2.0000000000000001E-4</v>
      </c>
    </row>
    <row r="1318" spans="1:21" x14ac:dyDescent="0.2">
      <c r="A1318">
        <f t="shared" si="20"/>
        <v>1314</v>
      </c>
      <c r="B1318" s="119">
        <v>0.23790716170882326</v>
      </c>
      <c r="C1318" s="97">
        <v>6942.1500199515112</v>
      </c>
      <c r="D1318" s="96">
        <v>0.41335352264424796</v>
      </c>
      <c r="E1318" s="98">
        <v>0.25835510537084633</v>
      </c>
      <c r="F1318" s="119">
        <v>0.58920392903030372</v>
      </c>
      <c r="G1318" s="179">
        <v>1</v>
      </c>
      <c r="H1318" s="97">
        <v>4478432.0267220866</v>
      </c>
      <c r="I1318" s="174">
        <v>197084208448.1741</v>
      </c>
      <c r="J1318" s="186">
        <v>0.23790716170882331</v>
      </c>
      <c r="K1318" s="189">
        <v>3779728710.2370939</v>
      </c>
      <c r="L1318" s="185">
        <v>0</v>
      </c>
      <c r="M1318" s="185">
        <v>224799651959.34445</v>
      </c>
      <c r="N1318" s="174">
        <v>425663589117.75568</v>
      </c>
      <c r="O1318" s="119">
        <v>0.53264472699422927</v>
      </c>
      <c r="P1318" s="119">
        <v>0.27890232084138472</v>
      </c>
      <c r="Q1318" s="97">
        <v>17.969975015124749</v>
      </c>
      <c r="R1318" s="184">
        <v>2303456836744.5439</v>
      </c>
      <c r="S1318" s="199">
        <v>2391.0222873008224</v>
      </c>
      <c r="T1318" s="191">
        <v>4.1169275918724775E-2</v>
      </c>
      <c r="U1318" s="198">
        <v>2.0000000000000001E-4</v>
      </c>
    </row>
    <row r="1319" spans="1:21" x14ac:dyDescent="0.2">
      <c r="A1319">
        <f t="shared" si="20"/>
        <v>1315</v>
      </c>
      <c r="B1319" s="119">
        <v>0.44229641851535267</v>
      </c>
      <c r="C1319" s="97">
        <v>10749.175256169809</v>
      </c>
      <c r="D1319" s="96">
        <v>0.59103334097185733</v>
      </c>
      <c r="E1319" s="98">
        <v>0</v>
      </c>
      <c r="F1319" s="119">
        <v>0</v>
      </c>
      <c r="G1319" s="179">
        <v>0</v>
      </c>
      <c r="H1319" s="97">
        <v>4743288.8951183241</v>
      </c>
      <c r="I1319" s="174">
        <v>182621787258.15176</v>
      </c>
      <c r="J1319" s="186">
        <v>0.38164466397409058</v>
      </c>
      <c r="K1319" s="189">
        <v>1624327447.6955831</v>
      </c>
      <c r="L1319" s="185">
        <v>0</v>
      </c>
      <c r="M1319" s="185">
        <v>0</v>
      </c>
      <c r="N1319" s="174">
        <v>184246114705.84735</v>
      </c>
      <c r="O1319" s="119">
        <v>0.37828005623758887</v>
      </c>
      <c r="P1319" s="119">
        <v>0.26180535046698239</v>
      </c>
      <c r="Q1319" s="97">
        <v>12.952864750333925</v>
      </c>
      <c r="R1319" s="184">
        <v>715793223832.8916</v>
      </c>
      <c r="S1319" s="199">
        <v>743.19854847087754</v>
      </c>
      <c r="T1319" s="191">
        <v>5.2283044630152146E-2</v>
      </c>
      <c r="U1319" s="198">
        <v>2.0000000000000001E-4</v>
      </c>
    </row>
    <row r="1320" spans="1:21" x14ac:dyDescent="0.2">
      <c r="A1320">
        <f t="shared" si="20"/>
        <v>1316</v>
      </c>
      <c r="B1320" s="119">
        <v>0.50849112729827961</v>
      </c>
      <c r="C1320" s="97">
        <v>8338.0754799346032</v>
      </c>
      <c r="D1320" s="96">
        <v>0.5325175157973725</v>
      </c>
      <c r="E1320" s="98">
        <v>0.7</v>
      </c>
      <c r="F1320" s="119">
        <v>0.37764020280945965</v>
      </c>
      <c r="G1320" s="179">
        <v>1</v>
      </c>
      <c r="H1320" s="97">
        <v>4948187.6955974633</v>
      </c>
      <c r="I1320" s="174">
        <v>231157897426.78058</v>
      </c>
      <c r="J1320" s="186">
        <v>0.48913386169125039</v>
      </c>
      <c r="K1320" s="189">
        <v>2930063374.3276777</v>
      </c>
      <c r="L1320" s="185">
        <v>335945874.05868387</v>
      </c>
      <c r="M1320" s="185">
        <v>221016060411.89709</v>
      </c>
      <c r="N1320" s="174">
        <v>455439967087.06403</v>
      </c>
      <c r="O1320" s="119">
        <v>0.63707355749498729</v>
      </c>
      <c r="P1320" s="119">
        <v>0.4503480733180229</v>
      </c>
      <c r="Q1320" s="97">
        <v>16.365392312040218</v>
      </c>
      <c r="R1320" s="184">
        <v>3680121870555.9219</v>
      </c>
      <c r="S1320" s="199">
        <v>3820.9163694629788</v>
      </c>
      <c r="T1320" s="191">
        <v>4.4444690073026177E-2</v>
      </c>
      <c r="U1320" s="198">
        <v>2.0000000000000001E-4</v>
      </c>
    </row>
    <row r="1321" spans="1:21" x14ac:dyDescent="0.2">
      <c r="A1321">
        <f t="shared" si="20"/>
        <v>1317</v>
      </c>
      <c r="B1321" s="119">
        <v>0.5836778413402669</v>
      </c>
      <c r="C1321" s="97">
        <v>14418.860101623912</v>
      </c>
      <c r="D1321" s="96">
        <v>1.2146986063941669</v>
      </c>
      <c r="E1321" s="98">
        <v>0</v>
      </c>
      <c r="F1321" s="119">
        <v>0.48102844941909789</v>
      </c>
      <c r="G1321" s="179">
        <v>1</v>
      </c>
      <c r="H1321" s="97">
        <v>9514209.1367472932</v>
      </c>
      <c r="I1321" s="174">
        <v>314280940235.94812</v>
      </c>
      <c r="J1321" s="186">
        <v>0.34197003780293311</v>
      </c>
      <c r="K1321" s="189">
        <v>7805430842.3450012</v>
      </c>
      <c r="L1321" s="185">
        <v>0</v>
      </c>
      <c r="M1321" s="185">
        <v>330027391128.26154</v>
      </c>
      <c r="N1321" s="174">
        <v>652113762206.55469</v>
      </c>
      <c r="O1321" s="119">
        <v>0.56968062851304702</v>
      </c>
      <c r="P1321" s="119">
        <v>0.38095361500274588</v>
      </c>
      <c r="Q1321" s="97">
        <v>17.124347653419981</v>
      </c>
      <c r="R1321" s="184">
        <v>4473706396290.376</v>
      </c>
      <c r="S1321" s="199">
        <v>4641.7446540210913</v>
      </c>
      <c r="T1321" s="191">
        <v>4.3984676878151108E-2</v>
      </c>
      <c r="U1321" s="198">
        <v>2.0000000000000001E-4</v>
      </c>
    </row>
    <row r="1322" spans="1:21" x14ac:dyDescent="0.2">
      <c r="A1322">
        <f t="shared" si="20"/>
        <v>1318</v>
      </c>
      <c r="B1322" s="119">
        <v>0.4385788560719997</v>
      </c>
      <c r="C1322" s="97">
        <v>12541.824977531089</v>
      </c>
      <c r="D1322" s="96">
        <v>0.58706251876348658</v>
      </c>
      <c r="E1322" s="98">
        <v>0.7</v>
      </c>
      <c r="F1322" s="119">
        <v>0.51894500515807085</v>
      </c>
      <c r="G1322" s="179">
        <v>1</v>
      </c>
      <c r="H1322" s="97">
        <v>4361851.9520163257</v>
      </c>
      <c r="I1322" s="174">
        <v>233599587680.12009</v>
      </c>
      <c r="J1322" s="186">
        <v>0.43857885607199965</v>
      </c>
      <c r="K1322" s="189">
        <v>3080669269.5352407</v>
      </c>
      <c r="L1322" s="185">
        <v>0</v>
      </c>
      <c r="M1322" s="185">
        <v>198722231174.5412</v>
      </c>
      <c r="N1322" s="174">
        <v>435402488124.19647</v>
      </c>
      <c r="O1322" s="119">
        <v>0.60043208758306232</v>
      </c>
      <c r="P1322" s="119">
        <v>0.4219882832663317</v>
      </c>
      <c r="Q1322" s="97">
        <v>16.522537287446987</v>
      </c>
      <c r="R1322" s="184">
        <v>3298102949334.2393</v>
      </c>
      <c r="S1322" s="199">
        <v>3422.8137275485769</v>
      </c>
      <c r="T1322" s="191">
        <v>4.4221899830514388E-2</v>
      </c>
      <c r="U1322" s="198">
        <v>2.0000000000000001E-4</v>
      </c>
    </row>
    <row r="1323" spans="1:21" x14ac:dyDescent="0.2">
      <c r="A1323">
        <f t="shared" si="20"/>
        <v>1319</v>
      </c>
      <c r="B1323" s="119">
        <v>0.51370381538504928</v>
      </c>
      <c r="C1323" s="97">
        <v>7428.8303439881911</v>
      </c>
      <c r="D1323" s="96">
        <v>0.87465200341005223</v>
      </c>
      <c r="E1323" s="98">
        <v>0.55055594056358725</v>
      </c>
      <c r="F1323" s="119">
        <v>0</v>
      </c>
      <c r="G1323" s="179">
        <v>0</v>
      </c>
      <c r="H1323" s="97">
        <v>9579994.0243454687</v>
      </c>
      <c r="I1323" s="174">
        <v>374015156940.20288</v>
      </c>
      <c r="J1323" s="186">
        <v>0.48198390810335168</v>
      </c>
      <c r="K1323" s="189">
        <v>38822847111.513107</v>
      </c>
      <c r="L1323" s="185">
        <v>54747703783.058083</v>
      </c>
      <c r="M1323" s="185">
        <v>0</v>
      </c>
      <c r="N1323" s="174">
        <v>467585707834.77411</v>
      </c>
      <c r="O1323" s="119">
        <v>0.47920081025562539</v>
      </c>
      <c r="P1323" s="119">
        <v>0.37500470506548367</v>
      </c>
      <c r="Q1323" s="97">
        <v>13.320897120482091</v>
      </c>
      <c r="R1323" s="184">
        <v>2606227116022.6118</v>
      </c>
      <c r="S1323" s="199">
        <v>2701.9895361088234</v>
      </c>
      <c r="T1323" s="191">
        <v>5.3350628709817167E-2</v>
      </c>
      <c r="U1323" s="198">
        <v>2.0000000000000001E-4</v>
      </c>
    </row>
    <row r="1324" spans="1:21" x14ac:dyDescent="0.2">
      <c r="A1324">
        <f t="shared" si="20"/>
        <v>1320</v>
      </c>
      <c r="B1324" s="119">
        <v>0.52250629376085223</v>
      </c>
      <c r="C1324" s="97">
        <v>7740.6004061399854</v>
      </c>
      <c r="D1324" s="96">
        <v>0.73985527749765356</v>
      </c>
      <c r="E1324" s="98">
        <v>0</v>
      </c>
      <c r="F1324" s="119">
        <v>0</v>
      </c>
      <c r="G1324" s="179">
        <v>0</v>
      </c>
      <c r="H1324" s="97">
        <v>6008216.5702609811</v>
      </c>
      <c r="I1324" s="174">
        <v>243409901168.56528</v>
      </c>
      <c r="J1324" s="186">
        <v>0.43091633468377633</v>
      </c>
      <c r="K1324" s="189">
        <v>11428467349.327589</v>
      </c>
      <c r="L1324" s="185">
        <v>0</v>
      </c>
      <c r="M1324" s="185">
        <v>0</v>
      </c>
      <c r="N1324" s="174">
        <v>254838368517.89285</v>
      </c>
      <c r="O1324" s="119">
        <v>0.41159148462345396</v>
      </c>
      <c r="P1324" s="119">
        <v>0.31293394863711665</v>
      </c>
      <c r="Q1324" s="97">
        <v>12.807086880184659</v>
      </c>
      <c r="R1324" s="184">
        <v>1167677186630.7595</v>
      </c>
      <c r="S1324" s="199">
        <v>1211.951348807082</v>
      </c>
      <c r="T1324" s="191">
        <v>5.4572693465587213E-2</v>
      </c>
      <c r="U1324" s="198">
        <v>2.0000000000000001E-4</v>
      </c>
    </row>
    <row r="1325" spans="1:21" x14ac:dyDescent="0.2">
      <c r="A1325">
        <f t="shared" si="20"/>
        <v>1321</v>
      </c>
      <c r="B1325" s="119">
        <v>0.48239954847729682</v>
      </c>
      <c r="C1325" s="97">
        <v>8054.0396415803625</v>
      </c>
      <c r="D1325" s="96">
        <v>0.85824599050755213</v>
      </c>
      <c r="E1325" s="98">
        <v>9.418560652352248E-3</v>
      </c>
      <c r="F1325" s="119">
        <v>0</v>
      </c>
      <c r="G1325" s="179">
        <v>0</v>
      </c>
      <c r="H1325" s="97">
        <v>7939607.3974408004</v>
      </c>
      <c r="I1325" s="174">
        <v>336093282611.54352</v>
      </c>
      <c r="J1325" s="186">
        <v>0.48239954847729682</v>
      </c>
      <c r="K1325" s="189">
        <v>14179840686.729845</v>
      </c>
      <c r="L1325" s="185">
        <v>3774982823.5347886</v>
      </c>
      <c r="M1325" s="185">
        <v>0</v>
      </c>
      <c r="N1325" s="174">
        <v>354048106121.80817</v>
      </c>
      <c r="O1325" s="119">
        <v>0.46646552031002703</v>
      </c>
      <c r="P1325" s="119">
        <v>0.36274918191182071</v>
      </c>
      <c r="Q1325" s="97">
        <v>12.965563224247552</v>
      </c>
      <c r="R1325" s="184">
        <v>1861192232840.9094</v>
      </c>
      <c r="S1325" s="199">
        <v>1932.9609604485318</v>
      </c>
      <c r="T1325" s="191">
        <v>5.4373385364092079E-2</v>
      </c>
      <c r="U1325" s="198">
        <v>2.0000000000000001E-4</v>
      </c>
    </row>
    <row r="1326" spans="1:21" x14ac:dyDescent="0.2">
      <c r="A1326">
        <f t="shared" si="20"/>
        <v>1322</v>
      </c>
      <c r="B1326" s="119">
        <v>0.32538898715662923</v>
      </c>
      <c r="C1326" s="97">
        <v>5466.3190083940899</v>
      </c>
      <c r="D1326" s="96">
        <v>0.6583662624564155</v>
      </c>
      <c r="E1326" s="98">
        <v>0.42689076336245685</v>
      </c>
      <c r="F1326" s="119">
        <v>0</v>
      </c>
      <c r="G1326" s="179">
        <v>0</v>
      </c>
      <c r="H1326" s="97">
        <v>9013074.3346168865</v>
      </c>
      <c r="I1326" s="174">
        <v>319617807255.22174</v>
      </c>
      <c r="J1326" s="186">
        <v>0.32538898715662923</v>
      </c>
      <c r="K1326" s="189">
        <v>31337840611.719009</v>
      </c>
      <c r="L1326" s="185">
        <v>92265875005.942276</v>
      </c>
      <c r="M1326" s="185">
        <v>0</v>
      </c>
      <c r="N1326" s="174">
        <v>443221522872.883</v>
      </c>
      <c r="O1326" s="119">
        <v>0.40118271656169169</v>
      </c>
      <c r="P1326" s="119">
        <v>0.28236407522159362</v>
      </c>
      <c r="Q1326" s="97">
        <v>15.263848340709558</v>
      </c>
      <c r="R1326" s="184">
        <v>2104221708780.9814</v>
      </c>
      <c r="S1326" s="199">
        <v>2184.827138522945</v>
      </c>
      <c r="T1326" s="191">
        <v>4.6801899482032554E-2</v>
      </c>
      <c r="U1326" s="198">
        <v>2.0000000000000001E-4</v>
      </c>
    </row>
    <row r="1327" spans="1:21" x14ac:dyDescent="0.2">
      <c r="A1327">
        <f t="shared" si="20"/>
        <v>1323</v>
      </c>
      <c r="B1327" s="119">
        <v>0.50388873250621757</v>
      </c>
      <c r="C1327" s="97">
        <v>13720.363905673863</v>
      </c>
      <c r="D1327" s="96">
        <v>0.69488681374667061</v>
      </c>
      <c r="E1327" s="98">
        <v>0.35938759302835943</v>
      </c>
      <c r="F1327" s="119">
        <v>0</v>
      </c>
      <c r="G1327" s="179">
        <v>0</v>
      </c>
      <c r="H1327" s="97">
        <v>4408684.778734738</v>
      </c>
      <c r="I1327" s="174">
        <v>229803057794.12225</v>
      </c>
      <c r="J1327" s="186">
        <v>0.50388873250621757</v>
      </c>
      <c r="K1327" s="189">
        <v>20972542534.927349</v>
      </c>
      <c r="L1327" s="185">
        <v>26333199210.504448</v>
      </c>
      <c r="M1327" s="185">
        <v>0</v>
      </c>
      <c r="N1327" s="174">
        <v>277108799539.55408</v>
      </c>
      <c r="O1327" s="119">
        <v>0.49389168122321375</v>
      </c>
      <c r="P1327" s="119">
        <v>0.4187231897258667</v>
      </c>
      <c r="Q1327" s="97">
        <v>13.677435593669593</v>
      </c>
      <c r="R1327" s="184">
        <v>1756081628597.5059</v>
      </c>
      <c r="S1327" s="199">
        <v>1821.9867888616993</v>
      </c>
      <c r="T1327" s="191">
        <v>5.3137099260568942E-2</v>
      </c>
      <c r="U1327" s="198">
        <v>2.0000000000000001E-4</v>
      </c>
    </row>
    <row r="1328" spans="1:21" x14ac:dyDescent="0.2">
      <c r="A1328">
        <f t="shared" si="20"/>
        <v>1324</v>
      </c>
      <c r="B1328" s="119">
        <v>0.56913108957810421</v>
      </c>
      <c r="C1328" s="97">
        <v>5037.0895650201055</v>
      </c>
      <c r="D1328" s="96">
        <v>0.91764243624878128</v>
      </c>
      <c r="E1328" s="98">
        <v>0</v>
      </c>
      <c r="F1328" s="119">
        <v>0.6426114564290325</v>
      </c>
      <c r="G1328" s="179">
        <v>1</v>
      </c>
      <c r="H1328" s="97">
        <v>10689692.327543773</v>
      </c>
      <c r="I1328" s="174">
        <v>344852104669.63135</v>
      </c>
      <c r="J1328" s="186">
        <v>0.37691086702193732</v>
      </c>
      <c r="K1328" s="189">
        <v>5418955748.9945469</v>
      </c>
      <c r="L1328" s="185">
        <v>0</v>
      </c>
      <c r="M1328" s="185">
        <v>424991337983.36694</v>
      </c>
      <c r="N1328" s="174">
        <v>775262398401.9928</v>
      </c>
      <c r="O1328" s="119">
        <v>0.60620968735332925</v>
      </c>
      <c r="P1328" s="119">
        <v>0.32761007829923955</v>
      </c>
      <c r="Q1328" s="97">
        <v>16.838244540360733</v>
      </c>
      <c r="R1328" s="184">
        <v>4620314176988.4814</v>
      </c>
      <c r="S1328" s="199">
        <v>4799.1987800961306</v>
      </c>
      <c r="T1328" s="191">
        <v>4.3875007525875385E-2</v>
      </c>
      <c r="U1328" s="198">
        <v>2.0000000000000001E-4</v>
      </c>
    </row>
    <row r="1329" spans="1:21" x14ac:dyDescent="0.2">
      <c r="A1329">
        <f t="shared" si="20"/>
        <v>1325</v>
      </c>
      <c r="B1329" s="119">
        <v>0.26362547246133561</v>
      </c>
      <c r="C1329" s="97">
        <v>4609.6736293756867</v>
      </c>
      <c r="D1329" s="96">
        <v>0.42990130556070155</v>
      </c>
      <c r="E1329" s="98">
        <v>0</v>
      </c>
      <c r="F1329" s="119">
        <v>0</v>
      </c>
      <c r="G1329" s="179">
        <v>0</v>
      </c>
      <c r="H1329" s="97">
        <v>10223620.452288505</v>
      </c>
      <c r="I1329" s="174">
        <v>367956334127.75195</v>
      </c>
      <c r="J1329" s="186">
        <v>0.26362547246133561</v>
      </c>
      <c r="K1329" s="189">
        <v>9742685928.7077847</v>
      </c>
      <c r="L1329" s="185">
        <v>0</v>
      </c>
      <c r="M1329" s="185">
        <v>0</v>
      </c>
      <c r="N1329" s="174">
        <v>377699020056.45972</v>
      </c>
      <c r="O1329" s="119">
        <v>0.2568252954828143</v>
      </c>
      <c r="P1329" s="119">
        <v>0.16405868041522392</v>
      </c>
      <c r="Q1329" s="97">
        <v>12.812937707169295</v>
      </c>
      <c r="R1329" s="184">
        <v>917844588396.04419</v>
      </c>
      <c r="S1329" s="199">
        <v>952.30926410602058</v>
      </c>
      <c r="T1329" s="191">
        <v>5.3150068759043774E-2</v>
      </c>
      <c r="U1329" s="198">
        <v>2.0000000000000001E-4</v>
      </c>
    </row>
    <row r="1330" spans="1:21" x14ac:dyDescent="0.2">
      <c r="A1330">
        <f t="shared" si="20"/>
        <v>1326</v>
      </c>
      <c r="B1330" s="119">
        <v>0.5826739701336523</v>
      </c>
      <c r="C1330" s="97">
        <v>13509.839852677138</v>
      </c>
      <c r="D1330" s="96">
        <v>1.1881905969328237</v>
      </c>
      <c r="E1330" s="98">
        <v>0.43218333295112465</v>
      </c>
      <c r="F1330" s="119">
        <v>0.68106996276839915</v>
      </c>
      <c r="G1330" s="179">
        <v>1</v>
      </c>
      <c r="H1330" s="97">
        <v>9051138.5512385517</v>
      </c>
      <c r="I1330" s="174">
        <v>381423311627.68347</v>
      </c>
      <c r="J1330" s="186">
        <v>0.51595279293484175</v>
      </c>
      <c r="K1330" s="189">
        <v>3413314497.8801494</v>
      </c>
      <c r="L1330" s="185">
        <v>0</v>
      </c>
      <c r="M1330" s="185">
        <v>350084727407.53589</v>
      </c>
      <c r="N1330" s="174">
        <v>734921353533.09949</v>
      </c>
      <c r="O1330" s="119">
        <v>0.64886426630317184</v>
      </c>
      <c r="P1330" s="119">
        <v>0.42733363580737049</v>
      </c>
      <c r="Q1330" s="97">
        <v>16.00793736848502</v>
      </c>
      <c r="R1330" s="184">
        <v>5369359305669.7695</v>
      </c>
      <c r="S1330" s="199">
        <v>5573.9212079953459</v>
      </c>
      <c r="T1330" s="191">
        <v>4.6779980520100191E-2</v>
      </c>
      <c r="U1330" s="198">
        <v>2.0000000000000001E-4</v>
      </c>
    </row>
    <row r="1331" spans="1:21" x14ac:dyDescent="0.2">
      <c r="A1331">
        <f t="shared" si="20"/>
        <v>1327</v>
      </c>
      <c r="B1331" s="119">
        <v>0.65822029098792545</v>
      </c>
      <c r="C1331" s="97">
        <v>8217.7026860949663</v>
      </c>
      <c r="D1331" s="96">
        <v>1.2238065409078385</v>
      </c>
      <c r="E1331" s="98">
        <v>0</v>
      </c>
      <c r="F1331" s="119">
        <v>0</v>
      </c>
      <c r="G1331" s="179">
        <v>0</v>
      </c>
      <c r="H1331" s="97">
        <v>52698180.95365788</v>
      </c>
      <c r="I1331" s="174">
        <v>1106740190946.7144</v>
      </c>
      <c r="J1331" s="186">
        <v>0.26966837506325669</v>
      </c>
      <c r="K1331" s="189">
        <v>13852660953.703663</v>
      </c>
      <c r="L1331" s="185">
        <v>0</v>
      </c>
      <c r="M1331" s="185">
        <v>0</v>
      </c>
      <c r="N1331" s="174">
        <v>1120592851900.418</v>
      </c>
      <c r="O1331" s="119">
        <v>0.26633476057218419</v>
      </c>
      <c r="P1331" s="119">
        <v>0.14817813160557008</v>
      </c>
      <c r="Q1331" s="97">
        <v>12.904923025647351</v>
      </c>
      <c r="R1331" s="184">
        <v>2091357282802.8655</v>
      </c>
      <c r="S1331" s="199">
        <v>2169.2453603522767</v>
      </c>
      <c r="T1331" s="191">
        <v>5.9229517330163121E-2</v>
      </c>
      <c r="U1331" s="198">
        <v>2.0000000000000001E-4</v>
      </c>
    </row>
    <row r="1332" spans="1:21" x14ac:dyDescent="0.2">
      <c r="A1332">
        <f t="shared" si="20"/>
        <v>1328</v>
      </c>
      <c r="B1332" s="119">
        <v>0.53068937330341093</v>
      </c>
      <c r="C1332" s="97">
        <v>14546.943645154348</v>
      </c>
      <c r="D1332" s="96">
        <v>0.45465594954863175</v>
      </c>
      <c r="E1332" s="98">
        <v>0.10626620403077906</v>
      </c>
      <c r="F1332" s="119">
        <v>0.57765626398712466</v>
      </c>
      <c r="G1332" s="179">
        <v>1</v>
      </c>
      <c r="H1332" s="97">
        <v>2675240.8263551206</v>
      </c>
      <c r="I1332" s="174">
        <v>122432195537.60217</v>
      </c>
      <c r="J1332" s="186">
        <v>0.45949522184833036</v>
      </c>
      <c r="K1332" s="189">
        <v>1038181390.5867461</v>
      </c>
      <c r="L1332" s="185">
        <v>0</v>
      </c>
      <c r="M1332" s="185">
        <v>227489434528.3461</v>
      </c>
      <c r="N1332" s="174">
        <v>350959811456.53497</v>
      </c>
      <c r="O1332" s="119">
        <v>0.67884854246940385</v>
      </c>
      <c r="P1332" s="119">
        <v>0.46149113399422104</v>
      </c>
      <c r="Q1332" s="97">
        <v>17.374103873914745</v>
      </c>
      <c r="R1332" s="184">
        <v>3058039292896.0376</v>
      </c>
      <c r="S1332" s="199">
        <v>3174.0137976895608</v>
      </c>
      <c r="T1332" s="191">
        <v>4.2307748861756103E-2</v>
      </c>
      <c r="U1332" s="198">
        <v>2.0000000000000001E-4</v>
      </c>
    </row>
    <row r="1333" spans="1:21" x14ac:dyDescent="0.2">
      <c r="A1333">
        <f t="shared" si="20"/>
        <v>1329</v>
      </c>
      <c r="B1333" s="119">
        <v>0.46008044689564487</v>
      </c>
      <c r="C1333" s="97">
        <v>11266.953865022901</v>
      </c>
      <c r="D1333" s="96">
        <v>0.72756386142984075</v>
      </c>
      <c r="E1333" s="98">
        <v>0.31001983465351446</v>
      </c>
      <c r="F1333" s="119">
        <v>0.43972525400086793</v>
      </c>
      <c r="G1333" s="179">
        <v>1</v>
      </c>
      <c r="H1333" s="97">
        <v>8289965.8342036465</v>
      </c>
      <c r="I1333" s="174">
        <v>291558681313.34406</v>
      </c>
      <c r="J1333" s="186">
        <v>0.37915901999893553</v>
      </c>
      <c r="K1333" s="189">
        <v>6336845722.0680561</v>
      </c>
      <c r="L1333" s="185">
        <v>0</v>
      </c>
      <c r="M1333" s="185">
        <v>271797865929.37491</v>
      </c>
      <c r="N1333" s="174">
        <v>569693392964.78711</v>
      </c>
      <c r="O1333" s="119">
        <v>0.57572266182613485</v>
      </c>
      <c r="P1333" s="119">
        <v>0.3053759758858402</v>
      </c>
      <c r="Q1333" s="97">
        <v>16.149192239645977</v>
      </c>
      <c r="R1333" s="184">
        <v>3028561303467.6514</v>
      </c>
      <c r="S1333" s="199">
        <v>3144.4073407640089</v>
      </c>
      <c r="T1333" s="191">
        <v>4.486151656653356E-2</v>
      </c>
      <c r="U1333" s="198">
        <v>2.0000000000000001E-4</v>
      </c>
    </row>
    <row r="1334" spans="1:21" x14ac:dyDescent="0.2">
      <c r="A1334">
        <f t="shared" si="20"/>
        <v>1330</v>
      </c>
      <c r="B1334" s="119">
        <v>0.5420519542670269</v>
      </c>
      <c r="C1334" s="97">
        <v>10820.381841101836</v>
      </c>
      <c r="D1334" s="96">
        <v>0.31420472532403959</v>
      </c>
      <c r="E1334" s="98">
        <v>0.1315606380185198</v>
      </c>
      <c r="F1334" s="119">
        <v>0</v>
      </c>
      <c r="G1334" s="179">
        <v>0</v>
      </c>
      <c r="H1334" s="97">
        <v>2904842.3016418288</v>
      </c>
      <c r="I1334" s="174">
        <v>155959475237.00293</v>
      </c>
      <c r="J1334" s="186">
        <v>0.54205195426702701</v>
      </c>
      <c r="K1334" s="189">
        <v>8126905810.5498657</v>
      </c>
      <c r="L1334" s="185">
        <v>17141314198.135502</v>
      </c>
      <c r="M1334" s="185">
        <v>0</v>
      </c>
      <c r="N1334" s="174">
        <v>181227695245.68829</v>
      </c>
      <c r="O1334" s="119">
        <v>0.54214224577533721</v>
      </c>
      <c r="P1334" s="119">
        <v>0.42874038255983576</v>
      </c>
      <c r="Q1334" s="97">
        <v>13.585156585352257</v>
      </c>
      <c r="R1334" s="184">
        <v>1208285900719.5081</v>
      </c>
      <c r="S1334" s="199">
        <v>1254.5368030427678</v>
      </c>
      <c r="T1334" s="191">
        <v>5.1201788395732653E-2</v>
      </c>
      <c r="U1334" s="198">
        <v>2.0000000000000001E-4</v>
      </c>
    </row>
    <row r="1335" spans="1:21" x14ac:dyDescent="0.2">
      <c r="A1335">
        <f t="shared" si="20"/>
        <v>1331</v>
      </c>
      <c r="B1335" s="119">
        <v>0.36224478307562746</v>
      </c>
      <c r="C1335" s="97">
        <v>9656.3636093694477</v>
      </c>
      <c r="D1335" s="96">
        <v>0.80382981869015435</v>
      </c>
      <c r="E1335" s="98">
        <v>1.7316245463398577E-2</v>
      </c>
      <c r="F1335" s="119">
        <v>0.68218075836568337</v>
      </c>
      <c r="G1335" s="179">
        <v>1</v>
      </c>
      <c r="H1335" s="97">
        <v>5851772.2602524972</v>
      </c>
      <c r="I1335" s="174">
        <v>202773367415.46854</v>
      </c>
      <c r="J1335" s="186">
        <v>0.36224478307562746</v>
      </c>
      <c r="K1335" s="189">
        <v>6721718863.342782</v>
      </c>
      <c r="L1335" s="185">
        <v>0</v>
      </c>
      <c r="M1335" s="185">
        <v>257761511076.10559</v>
      </c>
      <c r="N1335" s="174">
        <v>467256597354.91687</v>
      </c>
      <c r="O1335" s="119">
        <v>0.598520823326953</v>
      </c>
      <c r="P1335" s="119">
        <v>0.47727448461252375</v>
      </c>
      <c r="Q1335" s="97">
        <v>17.423582779611731</v>
      </c>
      <c r="R1335" s="184">
        <v>4174341169427.0498</v>
      </c>
      <c r="S1335" s="199">
        <v>4327.759529232073</v>
      </c>
      <c r="T1335" s="191">
        <v>4.2910908347782543E-2</v>
      </c>
      <c r="U1335" s="198">
        <v>2.0000000000000001E-4</v>
      </c>
    </row>
    <row r="1336" spans="1:21" x14ac:dyDescent="0.2">
      <c r="A1336">
        <f t="shared" si="20"/>
        <v>1332</v>
      </c>
      <c r="B1336" s="119">
        <v>0.30786893136268845</v>
      </c>
      <c r="C1336" s="97">
        <v>5073.2077521540577</v>
      </c>
      <c r="D1336" s="96">
        <v>0.6325443441933698</v>
      </c>
      <c r="E1336" s="98">
        <v>0</v>
      </c>
      <c r="F1336" s="119">
        <v>0</v>
      </c>
      <c r="G1336" s="179">
        <v>0</v>
      </c>
      <c r="H1336" s="97">
        <v>8767455.9903052505</v>
      </c>
      <c r="I1336" s="174">
        <v>322079005429.77698</v>
      </c>
      <c r="J1336" s="186">
        <v>0.30786893136268845</v>
      </c>
      <c r="K1336" s="189">
        <v>9474602289.995882</v>
      </c>
      <c r="L1336" s="185">
        <v>0</v>
      </c>
      <c r="M1336" s="185">
        <v>0</v>
      </c>
      <c r="N1336" s="174">
        <v>331553607719.77289</v>
      </c>
      <c r="O1336" s="119">
        <v>0.29907115141341128</v>
      </c>
      <c r="P1336" s="119">
        <v>0.19214272724309975</v>
      </c>
      <c r="Q1336" s="97">
        <v>12.841724794723596</v>
      </c>
      <c r="R1336" s="184">
        <v>935686793059.46338</v>
      </c>
      <c r="S1336" s="199">
        <v>971.17964579366424</v>
      </c>
      <c r="T1336" s="191">
        <v>5.4331533182486791E-2</v>
      </c>
      <c r="U1336" s="198">
        <v>2.0000000000000001E-4</v>
      </c>
    </row>
    <row r="1337" spans="1:21" x14ac:dyDescent="0.2">
      <c r="A1337">
        <f t="shared" si="20"/>
        <v>1333</v>
      </c>
      <c r="B1337" s="119">
        <v>0.34819357727897648</v>
      </c>
      <c r="C1337" s="97">
        <v>7948.4820085142783</v>
      </c>
      <c r="D1337" s="96">
        <v>0.97029134750645885</v>
      </c>
      <c r="E1337" s="98">
        <v>0.34430038253802242</v>
      </c>
      <c r="F1337" s="119">
        <v>0.44714402846629903</v>
      </c>
      <c r="G1337" s="179">
        <v>1</v>
      </c>
      <c r="H1337" s="97">
        <v>9100822.4346069768</v>
      </c>
      <c r="I1337" s="174">
        <v>364263745812.69366</v>
      </c>
      <c r="J1337" s="186">
        <v>0.34819357727897648</v>
      </c>
      <c r="K1337" s="189">
        <v>5451620356.778882</v>
      </c>
      <c r="L1337" s="185">
        <v>0</v>
      </c>
      <c r="M1337" s="185">
        <v>271886171080.73135</v>
      </c>
      <c r="N1337" s="174">
        <v>641601537250.20398</v>
      </c>
      <c r="O1337" s="119">
        <v>0.53669328017501905</v>
      </c>
      <c r="P1337" s="119">
        <v>0.35471707525487295</v>
      </c>
      <c r="Q1337" s="97">
        <v>16.7324487553736</v>
      </c>
      <c r="R1337" s="184">
        <v>4095876764000.3525</v>
      </c>
      <c r="S1337" s="199">
        <v>4251.7508558389836</v>
      </c>
      <c r="T1337" s="191">
        <v>4.4522500731871542E-2</v>
      </c>
      <c r="U1337" s="198">
        <v>2.0000000000000001E-4</v>
      </c>
    </row>
    <row r="1338" spans="1:21" x14ac:dyDescent="0.2">
      <c r="A1338">
        <f t="shared" si="20"/>
        <v>1334</v>
      </c>
      <c r="B1338" s="119">
        <v>0.48435530594912024</v>
      </c>
      <c r="C1338" s="97">
        <v>12739.635995266121</v>
      </c>
      <c r="D1338" s="96">
        <v>0.61622535302440085</v>
      </c>
      <c r="E1338" s="98">
        <v>0.19729183852662741</v>
      </c>
      <c r="F1338" s="119">
        <v>0.51622077100536656</v>
      </c>
      <c r="G1338" s="179">
        <v>1</v>
      </c>
      <c r="H1338" s="97">
        <v>4426886.2959652245</v>
      </c>
      <c r="I1338" s="174">
        <v>227425878648.48364</v>
      </c>
      <c r="J1338" s="186">
        <v>0.48435530594912024</v>
      </c>
      <c r="K1338" s="189">
        <v>8332941088.1567402</v>
      </c>
      <c r="L1338" s="185">
        <v>0</v>
      </c>
      <c r="M1338" s="185">
        <v>223760810615.70618</v>
      </c>
      <c r="N1338" s="174">
        <v>459519630352.34656</v>
      </c>
      <c r="O1338" s="119">
        <v>0.62927361624219702</v>
      </c>
      <c r="P1338" s="119">
        <v>0.35697872673542907</v>
      </c>
      <c r="Q1338" s="97">
        <v>15.695064993293665</v>
      </c>
      <c r="R1338" s="184">
        <v>2802193767204.1035</v>
      </c>
      <c r="S1338" s="199">
        <v>2904.1004956593993</v>
      </c>
      <c r="T1338" s="191">
        <v>4.664879870724762E-2</v>
      </c>
      <c r="U1338" s="198">
        <v>2.0000000000000001E-4</v>
      </c>
    </row>
    <row r="1339" spans="1:21" x14ac:dyDescent="0.2">
      <c r="A1339">
        <f t="shared" si="20"/>
        <v>1335</v>
      </c>
      <c r="B1339" s="119">
        <v>0.40053423972840363</v>
      </c>
      <c r="C1339" s="97">
        <v>5582.753372565785</v>
      </c>
      <c r="D1339" s="96">
        <v>1.1160946502941893</v>
      </c>
      <c r="E1339" s="98">
        <v>0</v>
      </c>
      <c r="F1339" s="119">
        <v>0</v>
      </c>
      <c r="G1339" s="179">
        <v>0</v>
      </c>
      <c r="H1339" s="97">
        <v>18376430.377208985</v>
      </c>
      <c r="I1339" s="174">
        <v>538210659484.75623</v>
      </c>
      <c r="J1339" s="186">
        <v>0.39583583764694641</v>
      </c>
      <c r="K1339" s="189">
        <v>15607711184.740404</v>
      </c>
      <c r="L1339" s="185">
        <v>0</v>
      </c>
      <c r="M1339" s="185">
        <v>0</v>
      </c>
      <c r="N1339" s="174">
        <v>553818370669.49658</v>
      </c>
      <c r="O1339" s="119">
        <v>0.38468039073915461</v>
      </c>
      <c r="P1339" s="119">
        <v>0.26818750001486541</v>
      </c>
      <c r="Q1339" s="97">
        <v>12.900522128005917</v>
      </c>
      <c r="R1339" s="184">
        <v>2097064062208.3564</v>
      </c>
      <c r="S1339" s="199">
        <v>2177.3697367385471</v>
      </c>
      <c r="T1339" s="191">
        <v>5.5111427423800818E-2</v>
      </c>
      <c r="U1339" s="198">
        <v>2.0000000000000001E-4</v>
      </c>
    </row>
    <row r="1340" spans="1:21" x14ac:dyDescent="0.2">
      <c r="A1340">
        <f t="shared" si="20"/>
        <v>1336</v>
      </c>
      <c r="B1340" s="119">
        <v>0.55464913038626207</v>
      </c>
      <c r="C1340" s="97">
        <v>6892.7783435576466</v>
      </c>
      <c r="D1340" s="96">
        <v>0.40658313805064333</v>
      </c>
      <c r="E1340" s="98">
        <v>0</v>
      </c>
      <c r="F1340" s="119">
        <v>0.62492553636929149</v>
      </c>
      <c r="G1340" s="179">
        <v>1</v>
      </c>
      <c r="H1340" s="97">
        <v>5826231.3028719807</v>
      </c>
      <c r="I1340" s="174">
        <v>260698441999.47641</v>
      </c>
      <c r="J1340" s="186">
        <v>0.52051139713617933</v>
      </c>
      <c r="K1340" s="189">
        <v>11690412569.683943</v>
      </c>
      <c r="L1340" s="185">
        <v>0</v>
      </c>
      <c r="M1340" s="185">
        <v>258025282991.82358</v>
      </c>
      <c r="N1340" s="174">
        <v>530414137560.98395</v>
      </c>
      <c r="O1340" s="119">
        <v>0.64499927970056592</v>
      </c>
      <c r="P1340" s="119">
        <v>0.46689434358386678</v>
      </c>
      <c r="Q1340" s="97">
        <v>16.396211361293133</v>
      </c>
      <c r="R1340" s="184">
        <v>4460513091635.5996</v>
      </c>
      <c r="S1340" s="199">
        <v>4626.8811360745412</v>
      </c>
      <c r="T1340" s="191">
        <v>4.42231272165306E-2</v>
      </c>
      <c r="U1340" s="198">
        <v>2.0000000000000001E-4</v>
      </c>
    </row>
    <row r="1341" spans="1:21" x14ac:dyDescent="0.2">
      <c r="A1341">
        <f t="shared" si="20"/>
        <v>1337</v>
      </c>
      <c r="B1341" s="119">
        <v>0.51312896890066673</v>
      </c>
      <c r="C1341" s="97">
        <v>6344.279194638525</v>
      </c>
      <c r="D1341" s="96">
        <v>0.73818386873781905</v>
      </c>
      <c r="E1341" s="98">
        <v>2.923570826190991E-3</v>
      </c>
      <c r="F1341" s="119">
        <v>0</v>
      </c>
      <c r="G1341" s="179">
        <v>0</v>
      </c>
      <c r="H1341" s="97">
        <v>6866982.0212180428</v>
      </c>
      <c r="I1341" s="174">
        <v>330326027237.90741</v>
      </c>
      <c r="J1341" s="186">
        <v>0.51312896890066673</v>
      </c>
      <c r="K1341" s="189">
        <v>8837883231.8834858</v>
      </c>
      <c r="L1341" s="185">
        <v>1306944570.6670432</v>
      </c>
      <c r="M1341" s="185">
        <v>0</v>
      </c>
      <c r="N1341" s="174">
        <v>340470855040.45795</v>
      </c>
      <c r="O1341" s="119">
        <v>0.500910450599094</v>
      </c>
      <c r="P1341" s="119">
        <v>0.38444478213644712</v>
      </c>
      <c r="Q1341" s="97">
        <v>12.969883275107607</v>
      </c>
      <c r="R1341" s="184">
        <v>1919382878005.1382</v>
      </c>
      <c r="S1341" s="199">
        <v>1992.0261727371285</v>
      </c>
      <c r="T1341" s="191">
        <v>5.4336257099551165E-2</v>
      </c>
      <c r="U1341" s="198">
        <v>2.0000000000000001E-4</v>
      </c>
    </row>
    <row r="1342" spans="1:21" x14ac:dyDescent="0.2">
      <c r="A1342">
        <f t="shared" si="20"/>
        <v>1338</v>
      </c>
      <c r="B1342" s="119">
        <v>0.4240010937640431</v>
      </c>
      <c r="C1342" s="97">
        <v>9757.5366810073101</v>
      </c>
      <c r="D1342" s="96">
        <v>0.94330994975435911</v>
      </c>
      <c r="E1342" s="98">
        <v>0</v>
      </c>
      <c r="F1342" s="119">
        <v>0.4831294675647762</v>
      </c>
      <c r="G1342" s="179">
        <v>1</v>
      </c>
      <c r="H1342" s="97">
        <v>7399990.5697898054</v>
      </c>
      <c r="I1342" s="174">
        <v>271542735893.1391</v>
      </c>
      <c r="J1342" s="186">
        <v>0.42400109376404305</v>
      </c>
      <c r="K1342" s="189">
        <v>9061869731.835331</v>
      </c>
      <c r="L1342" s="185">
        <v>0</v>
      </c>
      <c r="M1342" s="185">
        <v>174037326957.82401</v>
      </c>
      <c r="N1342" s="174">
        <v>454641932582.79846</v>
      </c>
      <c r="O1342" s="119">
        <v>0.55948266175889205</v>
      </c>
      <c r="P1342" s="119">
        <v>0.37311769132628564</v>
      </c>
      <c r="Q1342" s="97">
        <v>16.119548092528721</v>
      </c>
      <c r="R1342" s="184">
        <v>2947754438388.8062</v>
      </c>
      <c r="S1342" s="199">
        <v>3059.4210295810421</v>
      </c>
      <c r="T1342" s="191">
        <v>4.6038046446816881E-2</v>
      </c>
      <c r="U1342" s="198">
        <v>2.0000000000000001E-4</v>
      </c>
    </row>
    <row r="1343" spans="1:21" x14ac:dyDescent="0.2">
      <c r="A1343">
        <f t="shared" si="20"/>
        <v>1339</v>
      </c>
      <c r="B1343" s="119">
        <v>0.3882271229198177</v>
      </c>
      <c r="C1343" s="97">
        <v>6811.6270992746677</v>
      </c>
      <c r="D1343" s="96">
        <v>0.38047007029990321</v>
      </c>
      <c r="E1343" s="98">
        <v>0</v>
      </c>
      <c r="F1343" s="119">
        <v>0.42363469667872794</v>
      </c>
      <c r="G1343" s="179">
        <v>1</v>
      </c>
      <c r="H1343" s="97">
        <v>3382874.8693021098</v>
      </c>
      <c r="I1343" s="174">
        <v>150210518472.05154</v>
      </c>
      <c r="J1343" s="186">
        <v>0.38822712291981776</v>
      </c>
      <c r="K1343" s="189">
        <v>1843198781.1616499</v>
      </c>
      <c r="L1343" s="185">
        <v>0</v>
      </c>
      <c r="M1343" s="185">
        <v>206995794985.12393</v>
      </c>
      <c r="N1343" s="174">
        <v>359049512238.3371</v>
      </c>
      <c r="O1343" s="119">
        <v>0.62362550504779624</v>
      </c>
      <c r="P1343" s="119">
        <v>0.3450108899237776</v>
      </c>
      <c r="Q1343" s="97">
        <v>17.104094913511709</v>
      </c>
      <c r="R1343" s="184">
        <v>2326560644573.1602</v>
      </c>
      <c r="S1343" s="199">
        <v>2414.5747709894977</v>
      </c>
      <c r="T1343" s="191">
        <v>4.2465452917796014E-2</v>
      </c>
      <c r="U1343" s="198">
        <v>2.0000000000000001E-4</v>
      </c>
    </row>
    <row r="1344" spans="1:21" x14ac:dyDescent="0.2">
      <c r="A1344">
        <f t="shared" si="20"/>
        <v>1340</v>
      </c>
      <c r="B1344" s="119">
        <v>0.43902358300972083</v>
      </c>
      <c r="C1344" s="97">
        <v>8155.9601209679913</v>
      </c>
      <c r="D1344" s="96">
        <v>0.79537254847466832</v>
      </c>
      <c r="E1344" s="98">
        <v>0</v>
      </c>
      <c r="F1344" s="119">
        <v>0.41530204181858255</v>
      </c>
      <c r="G1344" s="179">
        <v>1</v>
      </c>
      <c r="H1344" s="97">
        <v>28766196.889749642</v>
      </c>
      <c r="I1344" s="174">
        <v>662409035662.25159</v>
      </c>
      <c r="J1344" s="186">
        <v>0.20562218627011575</v>
      </c>
      <c r="K1344" s="189">
        <v>10276061617.075743</v>
      </c>
      <c r="L1344" s="185">
        <v>0</v>
      </c>
      <c r="M1344" s="185">
        <v>513926929495.11047</v>
      </c>
      <c r="N1344" s="174">
        <v>1186612026774.4377</v>
      </c>
      <c r="O1344" s="119">
        <v>0.46126916411077679</v>
      </c>
      <c r="P1344" s="119">
        <v>0.261034520058676</v>
      </c>
      <c r="Q1344" s="97">
        <v>17.864571777495826</v>
      </c>
      <c r="R1344" s="184">
        <v>5801464783702.2686</v>
      </c>
      <c r="S1344" s="199">
        <v>6023.5789786029563</v>
      </c>
      <c r="T1344" s="191">
        <v>4.1589802352782049E-2</v>
      </c>
      <c r="U1344" s="198">
        <v>2.0000000000000001E-4</v>
      </c>
    </row>
    <row r="1345" spans="1:21" x14ac:dyDescent="0.2">
      <c r="A1345">
        <f t="shared" si="20"/>
        <v>1341</v>
      </c>
      <c r="B1345" s="119">
        <v>0.51487808479327923</v>
      </c>
      <c r="C1345" s="97">
        <v>13276.068832735924</v>
      </c>
      <c r="D1345" s="96">
        <v>0.77125623249271902</v>
      </c>
      <c r="E1345" s="98">
        <v>0.7</v>
      </c>
      <c r="F1345" s="119">
        <v>0.44251313880182974</v>
      </c>
      <c r="G1345" s="179">
        <v>1</v>
      </c>
      <c r="H1345" s="97">
        <v>17939584.290043656</v>
      </c>
      <c r="I1345" s="174">
        <v>417850353385.49725</v>
      </c>
      <c r="J1345" s="186">
        <v>0.22184969301345359</v>
      </c>
      <c r="K1345" s="189">
        <v>10925314764.649555</v>
      </c>
      <c r="L1345" s="185">
        <v>612101192.70189714</v>
      </c>
      <c r="M1345" s="185">
        <v>600028205610.06238</v>
      </c>
      <c r="N1345" s="174">
        <v>1029415974952.911</v>
      </c>
      <c r="O1345" s="119">
        <v>0.5568324487023506</v>
      </c>
      <c r="P1345" s="119">
        <v>0.33838452005972092</v>
      </c>
      <c r="Q1345" s="97">
        <v>17.969830485453908</v>
      </c>
      <c r="R1345" s="184">
        <v>6547879988658.8008</v>
      </c>
      <c r="S1345" s="199">
        <v>6797.7232732387665</v>
      </c>
      <c r="T1345" s="191">
        <v>4.2283663917384882E-2</v>
      </c>
      <c r="U1345" s="198">
        <v>2.0000000000000001E-4</v>
      </c>
    </row>
    <row r="1346" spans="1:21" x14ac:dyDescent="0.2">
      <c r="A1346">
        <f t="shared" si="20"/>
        <v>1342</v>
      </c>
      <c r="B1346" s="119">
        <v>0.52329146227070367</v>
      </c>
      <c r="C1346" s="97">
        <v>6901.0573958181567</v>
      </c>
      <c r="D1346" s="96">
        <v>0.91717329832215211</v>
      </c>
      <c r="E1346" s="98">
        <v>0.63899842049447386</v>
      </c>
      <c r="F1346" s="119">
        <v>0</v>
      </c>
      <c r="G1346" s="179">
        <v>0</v>
      </c>
      <c r="H1346" s="97">
        <v>9116506.0934132226</v>
      </c>
      <c r="I1346" s="174">
        <v>323543240416.30939</v>
      </c>
      <c r="J1346" s="186">
        <v>0.32680201302417167</v>
      </c>
      <c r="K1346" s="189">
        <v>40433294696.338272</v>
      </c>
      <c r="L1346" s="185">
        <v>77421511626.301819</v>
      </c>
      <c r="M1346" s="185">
        <v>0</v>
      </c>
      <c r="N1346" s="174">
        <v>441398046738.94946</v>
      </c>
      <c r="O1346" s="119">
        <v>0.37986527762914846</v>
      </c>
      <c r="P1346" s="119">
        <v>0.27499872225607919</v>
      </c>
      <c r="Q1346" s="97">
        <v>14.793811271221587</v>
      </c>
      <c r="R1346" s="184">
        <v>1977625465288.2402</v>
      </c>
      <c r="S1346" s="199">
        <v>2052.8836535478836</v>
      </c>
      <c r="T1346" s="191">
        <v>4.8774503240887189E-2</v>
      </c>
      <c r="U1346" s="198">
        <v>2.0000000000000001E-4</v>
      </c>
    </row>
    <row r="1347" spans="1:21" x14ac:dyDescent="0.2">
      <c r="A1347">
        <f t="shared" si="20"/>
        <v>1343</v>
      </c>
      <c r="B1347" s="119">
        <v>0.50202653019734911</v>
      </c>
      <c r="C1347" s="97">
        <v>9931.3526352826757</v>
      </c>
      <c r="D1347" s="96">
        <v>0.83210748720443173</v>
      </c>
      <c r="E1347" s="98">
        <v>0</v>
      </c>
      <c r="F1347" s="119">
        <v>0</v>
      </c>
      <c r="G1347" s="179">
        <v>0</v>
      </c>
      <c r="H1347" s="97">
        <v>6985997.672722199</v>
      </c>
      <c r="I1347" s="174">
        <v>323951289476.4129</v>
      </c>
      <c r="J1347" s="186">
        <v>0.50202653019734911</v>
      </c>
      <c r="K1347" s="189">
        <v>8308480938.5483837</v>
      </c>
      <c r="L1347" s="185">
        <v>0</v>
      </c>
      <c r="M1347" s="185">
        <v>0</v>
      </c>
      <c r="N1347" s="174">
        <v>332259770414.9613</v>
      </c>
      <c r="O1347" s="119">
        <v>0.48947286517921895</v>
      </c>
      <c r="P1347" s="119">
        <v>0.36636788076216348</v>
      </c>
      <c r="Q1347" s="97">
        <v>12.918390479228579</v>
      </c>
      <c r="R1347" s="184">
        <v>1746342290088.415</v>
      </c>
      <c r="S1347" s="199">
        <v>1812.8286414162058</v>
      </c>
      <c r="T1347" s="191">
        <v>5.4862030222197017E-2</v>
      </c>
      <c r="U1347" s="198">
        <v>2.0000000000000001E-4</v>
      </c>
    </row>
    <row r="1348" spans="1:21" x14ac:dyDescent="0.2">
      <c r="A1348">
        <f t="shared" si="20"/>
        <v>1344</v>
      </c>
      <c r="B1348" s="119">
        <v>0.35278853323038295</v>
      </c>
      <c r="C1348" s="97">
        <v>7817.9779999793391</v>
      </c>
      <c r="D1348" s="96">
        <v>1.1166935974856438</v>
      </c>
      <c r="E1348" s="98">
        <v>0</v>
      </c>
      <c r="F1348" s="119">
        <v>0</v>
      </c>
      <c r="G1348" s="179">
        <v>0</v>
      </c>
      <c r="H1348" s="97">
        <v>25480912.863096308</v>
      </c>
      <c r="I1348" s="174">
        <v>632678011753.64709</v>
      </c>
      <c r="J1348" s="186">
        <v>0.35278853323038295</v>
      </c>
      <c r="K1348" s="189">
        <v>30698692334.186108</v>
      </c>
      <c r="L1348" s="185">
        <v>0</v>
      </c>
      <c r="M1348" s="185">
        <v>0</v>
      </c>
      <c r="N1348" s="174">
        <v>663376704087.83325</v>
      </c>
      <c r="O1348" s="119">
        <v>0.33646274642790519</v>
      </c>
      <c r="P1348" s="119">
        <v>0.24168380121184976</v>
      </c>
      <c r="Q1348" s="97">
        <v>12.809360519068719</v>
      </c>
      <c r="R1348" s="184">
        <v>2169785415177.0164</v>
      </c>
      <c r="S1348" s="199">
        <v>2251.5009477610147</v>
      </c>
      <c r="T1348" s="191">
        <v>5.7693024871918845E-2</v>
      </c>
      <c r="U1348" s="198">
        <v>2.0000000000000001E-4</v>
      </c>
    </row>
    <row r="1349" spans="1:21" x14ac:dyDescent="0.2">
      <c r="A1349">
        <f t="shared" si="20"/>
        <v>1345</v>
      </c>
      <c r="B1349" s="119">
        <v>0.50606745572319956</v>
      </c>
      <c r="C1349" s="97">
        <v>14760.987965919656</v>
      </c>
      <c r="D1349" s="96">
        <v>1.0062187949339623</v>
      </c>
      <c r="E1349" s="98">
        <v>0.47711208188841897</v>
      </c>
      <c r="F1349" s="119">
        <v>0.47902592728214144</v>
      </c>
      <c r="G1349" s="179">
        <v>1</v>
      </c>
      <c r="H1349" s="97">
        <v>9498722.4717333969</v>
      </c>
      <c r="I1349" s="174">
        <v>268854801446.39795</v>
      </c>
      <c r="J1349" s="186">
        <v>0.23466227385973715</v>
      </c>
      <c r="K1349" s="189">
        <v>1783232568.5339477</v>
      </c>
      <c r="L1349" s="185">
        <v>0</v>
      </c>
      <c r="M1349" s="185">
        <v>246945563955.02316</v>
      </c>
      <c r="N1349" s="174">
        <v>517583597969.95508</v>
      </c>
      <c r="O1349" s="119">
        <v>0.50358344281355794</v>
      </c>
      <c r="P1349" s="119">
        <v>0.23320551046622812</v>
      </c>
      <c r="Q1349" s="97">
        <v>16.976256582063019</v>
      </c>
      <c r="R1349" s="184">
        <v>2139383188821.6987</v>
      </c>
      <c r="S1349" s="199">
        <v>2221.3934934162307</v>
      </c>
      <c r="T1349" s="191">
        <v>4.5552243254068217E-2</v>
      </c>
      <c r="U1349" s="198">
        <v>2.0000000000000001E-4</v>
      </c>
    </row>
    <row r="1350" spans="1:21" x14ac:dyDescent="0.2">
      <c r="A1350">
        <f t="shared" si="20"/>
        <v>1346</v>
      </c>
      <c r="B1350" s="119">
        <v>0.4388571722579363</v>
      </c>
      <c r="C1350" s="97">
        <v>4715.6353294056389</v>
      </c>
      <c r="D1350" s="96">
        <v>0.88828039450925522</v>
      </c>
      <c r="E1350" s="98">
        <v>0.7</v>
      </c>
      <c r="F1350" s="119">
        <v>0</v>
      </c>
      <c r="G1350" s="179">
        <v>0</v>
      </c>
      <c r="H1350" s="97">
        <v>13102211.219537726</v>
      </c>
      <c r="I1350" s="174">
        <v>477846551604.22369</v>
      </c>
      <c r="J1350" s="186">
        <v>0.4388571722579363</v>
      </c>
      <c r="K1350" s="189">
        <v>76167379349.303009</v>
      </c>
      <c r="L1350" s="185">
        <v>74354594643.45871</v>
      </c>
      <c r="M1350" s="185">
        <v>0</v>
      </c>
      <c r="N1350" s="174">
        <v>628368525596.98535</v>
      </c>
      <c r="O1350" s="119">
        <v>0.42839520306854478</v>
      </c>
      <c r="P1350" s="119">
        <v>0.31291627507275505</v>
      </c>
      <c r="Q1350" s="97">
        <v>13.860156947306017</v>
      </c>
      <c r="R1350" s="184">
        <v>3024713035613.7295</v>
      </c>
      <c r="S1350" s="199">
        <v>3141.6512575010843</v>
      </c>
      <c r="T1350" s="191">
        <v>5.1396805600934542E-2</v>
      </c>
      <c r="U1350" s="198">
        <v>2.0000000000000001E-4</v>
      </c>
    </row>
    <row r="1351" spans="1:21" x14ac:dyDescent="0.2">
      <c r="A1351">
        <f t="shared" ref="A1351:A1414" si="21">A1350+1</f>
        <v>1347</v>
      </c>
      <c r="B1351" s="119">
        <v>0.30934322067663611</v>
      </c>
      <c r="C1351" s="97">
        <v>5299.7415786858328</v>
      </c>
      <c r="D1351" s="96">
        <v>1.1246167313136739</v>
      </c>
      <c r="E1351" s="98">
        <v>0</v>
      </c>
      <c r="F1351" s="119">
        <v>0</v>
      </c>
      <c r="G1351" s="179">
        <v>0</v>
      </c>
      <c r="H1351" s="97">
        <v>11984430.928053517</v>
      </c>
      <c r="I1351" s="174">
        <v>503679395973.90424</v>
      </c>
      <c r="J1351" s="186">
        <v>0.30934322067663611</v>
      </c>
      <c r="K1351" s="189">
        <v>9465340959.6967907</v>
      </c>
      <c r="L1351" s="185">
        <v>0</v>
      </c>
      <c r="M1351" s="185">
        <v>0</v>
      </c>
      <c r="N1351" s="174">
        <v>513144736933.60101</v>
      </c>
      <c r="O1351" s="119">
        <v>0.30363715210274378</v>
      </c>
      <c r="P1351" s="119">
        <v>0.17869164053538197</v>
      </c>
      <c r="Q1351" s="97">
        <v>12.912496373881391</v>
      </c>
      <c r="R1351" s="184">
        <v>1307020841543.6782</v>
      </c>
      <c r="S1351" s="199">
        <v>1357.0947410032861</v>
      </c>
      <c r="T1351" s="191">
        <v>5.6205291910943825E-2</v>
      </c>
      <c r="U1351" s="198">
        <v>2.0000000000000001E-4</v>
      </c>
    </row>
    <row r="1352" spans="1:21" x14ac:dyDescent="0.2">
      <c r="A1352">
        <f t="shared" si="21"/>
        <v>1348</v>
      </c>
      <c r="B1352" s="119">
        <v>0.37962477665117028</v>
      </c>
      <c r="C1352" s="97">
        <v>9696.2709783134251</v>
      </c>
      <c r="D1352" s="96">
        <v>1.0349511353946206</v>
      </c>
      <c r="E1352" s="98">
        <v>9.5433140184121842E-2</v>
      </c>
      <c r="F1352" s="119">
        <v>0.52529286808113707</v>
      </c>
      <c r="G1352" s="179">
        <v>1</v>
      </c>
      <c r="H1352" s="97">
        <v>18824334.773287654</v>
      </c>
      <c r="I1352" s="174">
        <v>526791694290.16229</v>
      </c>
      <c r="J1352" s="186">
        <v>0.37256702019147869</v>
      </c>
      <c r="K1352" s="189">
        <v>7670990819.2385273</v>
      </c>
      <c r="L1352" s="185">
        <v>0</v>
      </c>
      <c r="M1352" s="185">
        <v>266665726591.04169</v>
      </c>
      <c r="N1352" s="174">
        <v>801128411700.4425</v>
      </c>
      <c r="O1352" s="119">
        <v>0.51127607895810856</v>
      </c>
      <c r="P1352" s="119">
        <v>0.36120723011558542</v>
      </c>
      <c r="Q1352" s="97">
        <v>16.312152437868665</v>
      </c>
      <c r="R1352" s="184">
        <v>4970967083144.7139</v>
      </c>
      <c r="S1352" s="199">
        <v>5163.1983194800569</v>
      </c>
      <c r="T1352" s="191">
        <v>4.534761442437394E-2</v>
      </c>
      <c r="U1352" s="198">
        <v>2.0000000000000001E-4</v>
      </c>
    </row>
    <row r="1353" spans="1:21" x14ac:dyDescent="0.2">
      <c r="A1353">
        <f t="shared" si="21"/>
        <v>1349</v>
      </c>
      <c r="B1353" s="119">
        <v>0.5241469362425053</v>
      </c>
      <c r="C1353" s="97">
        <v>13740.008990336999</v>
      </c>
      <c r="D1353" s="96">
        <v>0.29672613329311293</v>
      </c>
      <c r="E1353" s="98">
        <v>0</v>
      </c>
      <c r="F1353" s="119">
        <v>0.50239730237897295</v>
      </c>
      <c r="G1353" s="179">
        <v>1</v>
      </c>
      <c r="H1353" s="97">
        <v>3033080.3111674595</v>
      </c>
      <c r="I1353" s="174">
        <v>163388122727.43347</v>
      </c>
      <c r="J1353" s="186">
        <v>0.5241469362425053</v>
      </c>
      <c r="K1353" s="189">
        <v>4245801878.9758739</v>
      </c>
      <c r="L1353" s="185">
        <v>0</v>
      </c>
      <c r="M1353" s="185">
        <v>123888011085.30663</v>
      </c>
      <c r="N1353" s="174">
        <v>291521935691.716</v>
      </c>
      <c r="O1353" s="119">
        <v>0.63374233700758853</v>
      </c>
      <c r="P1353" s="119">
        <v>0.40623132126286016</v>
      </c>
      <c r="Q1353" s="97">
        <v>15.597799822206188</v>
      </c>
      <c r="R1353" s="184">
        <v>2050174848145.6387</v>
      </c>
      <c r="S1353" s="199">
        <v>2123.1091662111885</v>
      </c>
      <c r="T1353" s="191">
        <v>4.603509374949722E-2</v>
      </c>
      <c r="U1353" s="198">
        <v>2.0000000000000001E-4</v>
      </c>
    </row>
    <row r="1354" spans="1:21" x14ac:dyDescent="0.2">
      <c r="A1354">
        <f t="shared" si="21"/>
        <v>1350</v>
      </c>
      <c r="B1354" s="119">
        <v>0.50052800592465163</v>
      </c>
      <c r="C1354" s="97">
        <v>7576.0267554167331</v>
      </c>
      <c r="D1354" s="96">
        <v>0.47435208970199227</v>
      </c>
      <c r="E1354" s="98">
        <v>0.67936157070254377</v>
      </c>
      <c r="F1354" s="119">
        <v>0.34876625872243783</v>
      </c>
      <c r="G1354" s="179">
        <v>1</v>
      </c>
      <c r="H1354" s="97">
        <v>3974299.1054577427</v>
      </c>
      <c r="I1354" s="174">
        <v>213090267279.63983</v>
      </c>
      <c r="J1354" s="186">
        <v>0.50052800592465163</v>
      </c>
      <c r="K1354" s="189">
        <v>6787301063.6448307</v>
      </c>
      <c r="L1354" s="185">
        <v>416773112.31763762</v>
      </c>
      <c r="M1354" s="185">
        <v>207997796304.06494</v>
      </c>
      <c r="N1354" s="174">
        <v>428292137759.66724</v>
      </c>
      <c r="O1354" s="119">
        <v>0.6383243538548109</v>
      </c>
      <c r="P1354" s="119">
        <v>0.44989146598414076</v>
      </c>
      <c r="Q1354" s="97">
        <v>16.314907778509397</v>
      </c>
      <c r="R1354" s="184">
        <v>3455896657030.8008</v>
      </c>
      <c r="S1354" s="199">
        <v>3589.2822485325814</v>
      </c>
      <c r="T1354" s="191">
        <v>4.4398890941106453E-2</v>
      </c>
      <c r="U1354" s="198">
        <v>2.0000000000000001E-4</v>
      </c>
    </row>
    <row r="1355" spans="1:21" x14ac:dyDescent="0.2">
      <c r="A1355">
        <f t="shared" si="21"/>
        <v>1351</v>
      </c>
      <c r="B1355" s="119">
        <v>0.5795882552413576</v>
      </c>
      <c r="C1355" s="97">
        <v>4334.0412947267305</v>
      </c>
      <c r="D1355" s="96">
        <v>0.70045611083207848</v>
      </c>
      <c r="E1355" s="98">
        <v>0.22596390593513874</v>
      </c>
      <c r="F1355" s="119">
        <v>0</v>
      </c>
      <c r="G1355" s="179">
        <v>0</v>
      </c>
      <c r="H1355" s="97">
        <v>12384239.9158985</v>
      </c>
      <c r="I1355" s="174">
        <v>396076177670.28308</v>
      </c>
      <c r="J1355" s="186">
        <v>0.41392390640227317</v>
      </c>
      <c r="K1355" s="189">
        <v>28638684665.226444</v>
      </c>
      <c r="L1355" s="185">
        <v>80863518426.324326</v>
      </c>
      <c r="M1355" s="185">
        <v>0</v>
      </c>
      <c r="N1355" s="174">
        <v>505578380761.83386</v>
      </c>
      <c r="O1355" s="119">
        <v>0.45222703765675648</v>
      </c>
      <c r="P1355" s="119">
        <v>0.32558451409205946</v>
      </c>
      <c r="Q1355" s="97">
        <v>14.156607806717453</v>
      </c>
      <c r="R1355" s="184">
        <v>2607065091172.1792</v>
      </c>
      <c r="S1355" s="199">
        <v>2705.5204661310745</v>
      </c>
      <c r="T1355" s="191">
        <v>5.0248800487205598E-2</v>
      </c>
      <c r="U1355" s="198">
        <v>2.0000000000000001E-4</v>
      </c>
    </row>
    <row r="1356" spans="1:21" x14ac:dyDescent="0.2">
      <c r="A1356">
        <f t="shared" si="21"/>
        <v>1352</v>
      </c>
      <c r="B1356" s="119">
        <v>0.60424089433013339</v>
      </c>
      <c r="C1356" s="97">
        <v>11388.590212700637</v>
      </c>
      <c r="D1356" s="96">
        <v>0.61592360333012586</v>
      </c>
      <c r="E1356" s="98">
        <v>0</v>
      </c>
      <c r="F1356" s="119">
        <v>0.39619999376116555</v>
      </c>
      <c r="G1356" s="179">
        <v>1</v>
      </c>
      <c r="H1356" s="97">
        <v>4105414.4700934724</v>
      </c>
      <c r="I1356" s="174">
        <v>170134467902.30112</v>
      </c>
      <c r="J1356" s="186">
        <v>0.42008794082865131</v>
      </c>
      <c r="K1356" s="189">
        <v>4034554188.7970309</v>
      </c>
      <c r="L1356" s="185">
        <v>0</v>
      </c>
      <c r="M1356" s="185">
        <v>232285290403.62915</v>
      </c>
      <c r="N1356" s="174">
        <v>406454312494.72736</v>
      </c>
      <c r="O1356" s="119">
        <v>0.6330346676080526</v>
      </c>
      <c r="P1356" s="119">
        <v>0.38646154305374658</v>
      </c>
      <c r="Q1356" s="97">
        <v>17.016036344982865</v>
      </c>
      <c r="R1356" s="184">
        <v>2896823223320.6597</v>
      </c>
      <c r="S1356" s="199">
        <v>3008.8753707589667</v>
      </c>
      <c r="T1356" s="191">
        <v>4.3289789903406421E-2</v>
      </c>
      <c r="U1356" s="198">
        <v>2.0000000000000001E-4</v>
      </c>
    </row>
    <row r="1357" spans="1:21" x14ac:dyDescent="0.2">
      <c r="A1357">
        <f t="shared" si="21"/>
        <v>1353</v>
      </c>
      <c r="B1357" s="119">
        <v>0.32743216036609357</v>
      </c>
      <c r="C1357" s="97">
        <v>11116.686962020442</v>
      </c>
      <c r="D1357" s="96">
        <v>1.2997152900673969</v>
      </c>
      <c r="E1357" s="98">
        <v>0</v>
      </c>
      <c r="F1357" s="119">
        <v>0.39293965029972999</v>
      </c>
      <c r="G1357" s="179">
        <v>1</v>
      </c>
      <c r="H1357" s="97">
        <v>46914547.988966107</v>
      </c>
      <c r="I1357" s="174">
        <v>1008095276296.6295</v>
      </c>
      <c r="J1357" s="186">
        <v>0.28035561824170541</v>
      </c>
      <c r="K1357" s="189">
        <v>19386967816.297649</v>
      </c>
      <c r="L1357" s="185">
        <v>0</v>
      </c>
      <c r="M1357" s="185">
        <v>534798477222.19196</v>
      </c>
      <c r="N1357" s="174">
        <v>1562280721335.1191</v>
      </c>
      <c r="O1357" s="119">
        <v>0.45476075234627372</v>
      </c>
      <c r="P1357" s="119">
        <v>0.28504621279029996</v>
      </c>
      <c r="Q1357" s="97">
        <v>16.429446643113284</v>
      </c>
      <c r="R1357" s="184">
        <v>7487822432031.7998</v>
      </c>
      <c r="S1357" s="199">
        <v>7767.289866393492</v>
      </c>
      <c r="T1357" s="191">
        <v>4.6870270047056357E-2</v>
      </c>
      <c r="U1357" s="198">
        <v>2.0000000000000001E-4</v>
      </c>
    </row>
    <row r="1358" spans="1:21" x14ac:dyDescent="0.2">
      <c r="A1358">
        <f t="shared" si="21"/>
        <v>1354</v>
      </c>
      <c r="B1358" s="119">
        <v>0.49390227463418618</v>
      </c>
      <c r="C1358" s="97">
        <v>14127.664628756336</v>
      </c>
      <c r="D1358" s="96">
        <v>1.2420205503234314</v>
      </c>
      <c r="E1358" s="98">
        <v>0.25735296617207065</v>
      </c>
      <c r="F1358" s="119">
        <v>0.40232880043417096</v>
      </c>
      <c r="G1358" s="179">
        <v>1</v>
      </c>
      <c r="H1358" s="97">
        <v>10116322.558752675</v>
      </c>
      <c r="I1358" s="174">
        <v>306099025343.7774</v>
      </c>
      <c r="J1358" s="186">
        <v>0.29191177507329991</v>
      </c>
      <c r="K1358" s="189">
        <v>4225351835.6226692</v>
      </c>
      <c r="L1358" s="185">
        <v>0</v>
      </c>
      <c r="M1358" s="185">
        <v>201899508213.04175</v>
      </c>
      <c r="N1358" s="174">
        <v>512223885392.44183</v>
      </c>
      <c r="O1358" s="119">
        <v>0.48977317060202102</v>
      </c>
      <c r="P1358" s="119">
        <v>0.33330479705431704</v>
      </c>
      <c r="Q1358" s="97">
        <v>16.939714100872752</v>
      </c>
      <c r="R1358" s="184">
        <v>3027374082200.7236</v>
      </c>
      <c r="S1358" s="199">
        <v>3137.9637396991043</v>
      </c>
      <c r="T1358" s="191">
        <v>4.5049787732469364E-2</v>
      </c>
      <c r="U1358" s="198">
        <v>2.0000000000000001E-4</v>
      </c>
    </row>
    <row r="1359" spans="1:21" x14ac:dyDescent="0.2">
      <c r="A1359">
        <f t="shared" si="21"/>
        <v>1355</v>
      </c>
      <c r="B1359" s="119">
        <v>0.72392412963640851</v>
      </c>
      <c r="C1359" s="97">
        <v>5878.1758181325367</v>
      </c>
      <c r="D1359" s="96">
        <v>0.27294720724628629</v>
      </c>
      <c r="E1359" s="98">
        <v>0.7</v>
      </c>
      <c r="F1359" s="119">
        <v>0</v>
      </c>
      <c r="G1359" s="179">
        <v>0</v>
      </c>
      <c r="H1359" s="97">
        <v>3411768.8653808753</v>
      </c>
      <c r="I1359" s="174">
        <v>179470737244.75912</v>
      </c>
      <c r="J1359" s="186">
        <v>0.51913872251073212</v>
      </c>
      <c r="K1359" s="189">
        <v>28866600656.652195</v>
      </c>
      <c r="L1359" s="185">
        <v>50439405918.507683</v>
      </c>
      <c r="M1359" s="185">
        <v>0</v>
      </c>
      <c r="N1359" s="174">
        <v>258776743819.91901</v>
      </c>
      <c r="O1359" s="119">
        <v>0.51597269532468715</v>
      </c>
      <c r="P1359" s="119">
        <v>0.42715218166350943</v>
      </c>
      <c r="Q1359" s="97">
        <v>14.409648218448902</v>
      </c>
      <c r="R1359" s="184">
        <v>1820166221298.9141</v>
      </c>
      <c r="S1359" s="199">
        <v>1887.5631018987237</v>
      </c>
      <c r="T1359" s="191">
        <v>4.8500023336039477E-2</v>
      </c>
      <c r="U1359" s="198">
        <v>2.0000000000000001E-4</v>
      </c>
    </row>
    <row r="1360" spans="1:21" x14ac:dyDescent="0.2">
      <c r="A1360">
        <f t="shared" si="21"/>
        <v>1356</v>
      </c>
      <c r="B1360" s="119">
        <v>0.31328055422707313</v>
      </c>
      <c r="C1360" s="97">
        <v>10359.181236265675</v>
      </c>
      <c r="D1360" s="96">
        <v>0.94409456046124751</v>
      </c>
      <c r="E1360" s="98">
        <v>0</v>
      </c>
      <c r="F1360" s="119">
        <v>0</v>
      </c>
      <c r="G1360" s="179">
        <v>0</v>
      </c>
      <c r="H1360" s="97">
        <v>10307178.625145005</v>
      </c>
      <c r="I1360" s="174">
        <v>367783621043.79858</v>
      </c>
      <c r="J1360" s="186">
        <v>0.31328055422707313</v>
      </c>
      <c r="K1360" s="189">
        <v>8669198523.43643</v>
      </c>
      <c r="L1360" s="185">
        <v>0</v>
      </c>
      <c r="M1360" s="185">
        <v>0</v>
      </c>
      <c r="N1360" s="174">
        <v>376452819567.23499</v>
      </c>
      <c r="O1360" s="119">
        <v>0.3060661274066051</v>
      </c>
      <c r="P1360" s="119">
        <v>0.20972773329879069</v>
      </c>
      <c r="Q1360" s="97">
        <v>12.882776879858095</v>
      </c>
      <c r="R1360" s="184">
        <v>1087963433557.7448</v>
      </c>
      <c r="S1360" s="199">
        <v>1129.4146417771608</v>
      </c>
      <c r="T1360" s="191">
        <v>5.7729607974261007E-2</v>
      </c>
      <c r="U1360" s="198">
        <v>2.0000000000000001E-4</v>
      </c>
    </row>
    <row r="1361" spans="1:21" x14ac:dyDescent="0.2">
      <c r="A1361">
        <f t="shared" si="21"/>
        <v>1357</v>
      </c>
      <c r="B1361" s="119">
        <v>0.45481548136374894</v>
      </c>
      <c r="C1361" s="97">
        <v>4000</v>
      </c>
      <c r="D1361" s="96">
        <v>1.0299093546085487</v>
      </c>
      <c r="E1361" s="98">
        <v>0.5685256732394488</v>
      </c>
      <c r="F1361" s="119">
        <v>0</v>
      </c>
      <c r="G1361" s="179">
        <v>0</v>
      </c>
      <c r="H1361" s="97">
        <v>20417218.580523632</v>
      </c>
      <c r="I1361" s="174">
        <v>553599992062.06042</v>
      </c>
      <c r="J1361" s="186">
        <v>0.21704783137691952</v>
      </c>
      <c r="K1361" s="189">
        <v>66545731904.440727</v>
      </c>
      <c r="L1361" s="185">
        <v>160999973333.16116</v>
      </c>
      <c r="M1361" s="185">
        <v>0</v>
      </c>
      <c r="N1361" s="174">
        <v>781145697299.66223</v>
      </c>
      <c r="O1361" s="119">
        <v>0.31870835012533416</v>
      </c>
      <c r="P1361" s="119">
        <v>0.20699127426781133</v>
      </c>
      <c r="Q1361" s="97">
        <v>16.003796961494597</v>
      </c>
      <c r="R1361" s="184">
        <v>2835340459552.6831</v>
      </c>
      <c r="S1361" s="199">
        <v>2944.8627393679662</v>
      </c>
      <c r="T1361" s="191">
        <v>4.538726874417591E-2</v>
      </c>
      <c r="U1361" s="198">
        <v>2.0000000000000001E-4</v>
      </c>
    </row>
    <row r="1362" spans="1:21" x14ac:dyDescent="0.2">
      <c r="A1362">
        <f t="shared" si="21"/>
        <v>1358</v>
      </c>
      <c r="B1362" s="119">
        <v>0.52985018917498838</v>
      </c>
      <c r="C1362" s="97">
        <v>13167.268451594842</v>
      </c>
      <c r="D1362" s="96">
        <v>0.84504655468447587</v>
      </c>
      <c r="E1362" s="98">
        <v>0.55724725631558714</v>
      </c>
      <c r="F1362" s="119">
        <v>0.44201588642737405</v>
      </c>
      <c r="G1362" s="179">
        <v>1</v>
      </c>
      <c r="H1362" s="97">
        <v>5696775.1938925525</v>
      </c>
      <c r="I1362" s="174">
        <v>214494396668.48553</v>
      </c>
      <c r="J1362" s="186">
        <v>0.40656902010697848</v>
      </c>
      <c r="K1362" s="189">
        <v>3729832264.401288</v>
      </c>
      <c r="L1362" s="185">
        <v>0</v>
      </c>
      <c r="M1362" s="185">
        <v>162628658594.7373</v>
      </c>
      <c r="N1362" s="174">
        <v>380852887527.62415</v>
      </c>
      <c r="O1362" s="119">
        <v>0.57058699215447484</v>
      </c>
      <c r="P1362" s="119">
        <v>0.43695081846415823</v>
      </c>
      <c r="Q1362" s="97">
        <v>16.519089758703487</v>
      </c>
      <c r="R1362" s="184">
        <v>2962808901483.8042</v>
      </c>
      <c r="S1362" s="199">
        <v>3078.2048651318687</v>
      </c>
      <c r="T1362" s="191">
        <v>4.4911435442924738E-2</v>
      </c>
      <c r="U1362" s="198">
        <v>2.0000000000000001E-4</v>
      </c>
    </row>
    <row r="1363" spans="1:21" x14ac:dyDescent="0.2">
      <c r="A1363">
        <f t="shared" si="21"/>
        <v>1359</v>
      </c>
      <c r="B1363" s="119">
        <v>0.43439353372370648</v>
      </c>
      <c r="C1363" s="97">
        <v>6263.1217273382535</v>
      </c>
      <c r="D1363" s="96">
        <v>1.105931333387753</v>
      </c>
      <c r="E1363" s="98">
        <v>0.38288071329919643</v>
      </c>
      <c r="F1363" s="119">
        <v>0.47336892388797441</v>
      </c>
      <c r="G1363" s="179">
        <v>1</v>
      </c>
      <c r="H1363" s="97">
        <v>10360653.355060436</v>
      </c>
      <c r="I1363" s="174">
        <v>386510700342.5069</v>
      </c>
      <c r="J1363" s="186">
        <v>0.40184939032195488</v>
      </c>
      <c r="K1363" s="189">
        <v>6778370395.9269247</v>
      </c>
      <c r="L1363" s="185">
        <v>0</v>
      </c>
      <c r="M1363" s="185">
        <v>275210994090.8125</v>
      </c>
      <c r="N1363" s="174">
        <v>668500064829.24622</v>
      </c>
      <c r="O1363" s="119">
        <v>0.56168713260201175</v>
      </c>
      <c r="P1363" s="119">
        <v>0.38468964959419238</v>
      </c>
      <c r="Q1363" s="97">
        <v>16.37683618951959</v>
      </c>
      <c r="R1363" s="184">
        <v>4552662881449.5898</v>
      </c>
      <c r="S1363" s="199">
        <v>4721.7077871983583</v>
      </c>
      <c r="T1363" s="191">
        <v>4.5225761798484573E-2</v>
      </c>
      <c r="U1363" s="198">
        <v>2.0000000000000001E-4</v>
      </c>
    </row>
    <row r="1364" spans="1:21" x14ac:dyDescent="0.2">
      <c r="A1364">
        <f t="shared" si="21"/>
        <v>1360</v>
      </c>
      <c r="B1364" s="119">
        <v>0.49980736004152737</v>
      </c>
      <c r="C1364" s="97">
        <v>4000</v>
      </c>
      <c r="D1364" s="96">
        <v>0.97089865376702267</v>
      </c>
      <c r="E1364" s="98">
        <v>0</v>
      </c>
      <c r="F1364" s="119">
        <v>0</v>
      </c>
      <c r="G1364" s="179">
        <v>0</v>
      </c>
      <c r="H1364" s="97">
        <v>13660242.545525577</v>
      </c>
      <c r="I1364" s="174">
        <v>434798631250.5368</v>
      </c>
      <c r="J1364" s="186">
        <v>0.42310763812111718</v>
      </c>
      <c r="K1364" s="189">
        <v>8408957399.7710133</v>
      </c>
      <c r="L1364" s="185">
        <v>0</v>
      </c>
      <c r="M1364" s="185">
        <v>0</v>
      </c>
      <c r="N1364" s="174">
        <v>443207588650.3078</v>
      </c>
      <c r="O1364" s="119">
        <v>0.41508003616756539</v>
      </c>
      <c r="P1364" s="119">
        <v>0.31010745755126023</v>
      </c>
      <c r="Q1364" s="97">
        <v>12.913397414919217</v>
      </c>
      <c r="R1364" s="184">
        <v>2005132176726.3193</v>
      </c>
      <c r="S1364" s="199">
        <v>2082.0920537538168</v>
      </c>
      <c r="T1364" s="191">
        <v>5.4744313431706826E-2</v>
      </c>
      <c r="U1364" s="198">
        <v>2.0000000000000001E-4</v>
      </c>
    </row>
    <row r="1365" spans="1:21" x14ac:dyDescent="0.2">
      <c r="A1365">
        <f t="shared" si="21"/>
        <v>1361</v>
      </c>
      <c r="B1365" s="119">
        <v>0.38637922811158848</v>
      </c>
      <c r="C1365" s="97">
        <v>10898.844980362483</v>
      </c>
      <c r="D1365" s="96">
        <v>1.1472137708712604</v>
      </c>
      <c r="E1365" s="98">
        <v>0.31191031626973253</v>
      </c>
      <c r="F1365" s="119">
        <v>0</v>
      </c>
      <c r="G1365" s="179">
        <v>0</v>
      </c>
      <c r="H1365" s="97">
        <v>10721775.653613573</v>
      </c>
      <c r="I1365" s="174">
        <v>288363016931.64526</v>
      </c>
      <c r="J1365" s="186">
        <v>0.24721785052442524</v>
      </c>
      <c r="K1365" s="189">
        <v>17250656584.145271</v>
      </c>
      <c r="L1365" s="185">
        <v>51444720777.207825</v>
      </c>
      <c r="M1365" s="185">
        <v>0</v>
      </c>
      <c r="N1365" s="174">
        <v>357058394292.99835</v>
      </c>
      <c r="O1365" s="119">
        <v>0.31491841008525756</v>
      </c>
      <c r="P1365" s="119">
        <v>0.20436070089322322</v>
      </c>
      <c r="Q1365" s="97">
        <v>14.897797144774074</v>
      </c>
      <c r="R1365" s="184">
        <v>1135032857292.4485</v>
      </c>
      <c r="S1365" s="199">
        <v>1179.1635728162141</v>
      </c>
      <c r="T1365" s="191">
        <v>4.9910949005904037E-2</v>
      </c>
      <c r="U1365" s="198">
        <v>2.0000000000000001E-4</v>
      </c>
    </row>
    <row r="1366" spans="1:21" x14ac:dyDescent="0.2">
      <c r="A1366">
        <f t="shared" si="21"/>
        <v>1362</v>
      </c>
      <c r="B1366" s="119">
        <v>0.40974885747574863</v>
      </c>
      <c r="C1366" s="97">
        <v>7141.2443521015657</v>
      </c>
      <c r="D1366" s="96">
        <v>0.66866749015105953</v>
      </c>
      <c r="E1366" s="98">
        <v>0.36700115972246294</v>
      </c>
      <c r="F1366" s="119">
        <v>0</v>
      </c>
      <c r="G1366" s="179">
        <v>0</v>
      </c>
      <c r="H1366" s="97">
        <v>25706318.228221741</v>
      </c>
      <c r="I1366" s="174">
        <v>593494299622.61304</v>
      </c>
      <c r="J1366" s="186">
        <v>0.20981216451797968</v>
      </c>
      <c r="K1366" s="189">
        <v>44468491346.751846</v>
      </c>
      <c r="L1366" s="185">
        <v>109818714886.92853</v>
      </c>
      <c r="M1366" s="185">
        <v>0</v>
      </c>
      <c r="N1366" s="174">
        <v>747781505856.29333</v>
      </c>
      <c r="O1366" s="119">
        <v>0.28400982623828058</v>
      </c>
      <c r="P1366" s="119">
        <v>0.12439856559226352</v>
      </c>
      <c r="Q1366" s="97">
        <v>15.486739511490155</v>
      </c>
      <c r="R1366" s="184">
        <v>1480535853822.019</v>
      </c>
      <c r="S1366" s="199">
        <v>1536.7351722433873</v>
      </c>
      <c r="T1366" s="191">
        <v>4.4727964078093915E-2</v>
      </c>
      <c r="U1366" s="198">
        <v>2.0000000000000001E-4</v>
      </c>
    </row>
    <row r="1367" spans="1:21" x14ac:dyDescent="0.2">
      <c r="A1367">
        <f t="shared" si="21"/>
        <v>1363</v>
      </c>
      <c r="B1367" s="119">
        <v>0.38864180865436354</v>
      </c>
      <c r="C1367" s="97">
        <v>10827.36574308232</v>
      </c>
      <c r="D1367" s="96">
        <v>0.89570329488449052</v>
      </c>
      <c r="E1367" s="98">
        <v>0.6185394191284348</v>
      </c>
      <c r="F1367" s="119">
        <v>0.49413040465674168</v>
      </c>
      <c r="G1367" s="179">
        <v>1</v>
      </c>
      <c r="H1367" s="97">
        <v>7062326.2434171299</v>
      </c>
      <c r="I1367" s="174">
        <v>285093031594.97961</v>
      </c>
      <c r="J1367" s="186">
        <v>0.38864180865436349</v>
      </c>
      <c r="K1367" s="189">
        <v>768696273.44816244</v>
      </c>
      <c r="L1367" s="185">
        <v>0</v>
      </c>
      <c r="M1367" s="185">
        <v>191196465991.2446</v>
      </c>
      <c r="N1367" s="174">
        <v>477058193859.67242</v>
      </c>
      <c r="O1367" s="119">
        <v>0.55288064982782492</v>
      </c>
      <c r="P1367" s="119">
        <v>0.34708187851441502</v>
      </c>
      <c r="Q1367" s="97">
        <v>16.143473879648901</v>
      </c>
      <c r="R1367" s="184">
        <v>2885793337730.0176</v>
      </c>
      <c r="S1367" s="199">
        <v>2994.4165004862562</v>
      </c>
      <c r="T1367" s="191">
        <v>4.5806247807121538E-2</v>
      </c>
      <c r="U1367" s="198">
        <v>2.0000000000000001E-4</v>
      </c>
    </row>
    <row r="1368" spans="1:21" x14ac:dyDescent="0.2">
      <c r="A1368">
        <f t="shared" si="21"/>
        <v>1364</v>
      </c>
      <c r="B1368" s="119">
        <v>0.58654686798053857</v>
      </c>
      <c r="C1368" s="97">
        <v>12427.667492277751</v>
      </c>
      <c r="D1368" s="96">
        <v>1.0499454219549791</v>
      </c>
      <c r="E1368" s="98">
        <v>0.45195501718306885</v>
      </c>
      <c r="F1368" s="119">
        <v>0.49823824031562047</v>
      </c>
      <c r="G1368" s="179">
        <v>1</v>
      </c>
      <c r="H1368" s="97">
        <v>8094829.6325004818</v>
      </c>
      <c r="I1368" s="174">
        <v>287158655263.4162</v>
      </c>
      <c r="J1368" s="186">
        <v>0.42648032730712426</v>
      </c>
      <c r="K1368" s="189">
        <v>3478133771.1391234</v>
      </c>
      <c r="L1368" s="185">
        <v>0</v>
      </c>
      <c r="M1368" s="185">
        <v>379130886083.03955</v>
      </c>
      <c r="N1368" s="174">
        <v>669767675117.59497</v>
      </c>
      <c r="O1368" s="119">
        <v>0.6357013662647899</v>
      </c>
      <c r="P1368" s="119">
        <v>0.42815841767376933</v>
      </c>
      <c r="Q1368" s="97">
        <v>16.989113076338562</v>
      </c>
      <c r="R1368" s="184">
        <v>5184588729877.1602</v>
      </c>
      <c r="S1368" s="199">
        <v>5383.2291406371723</v>
      </c>
      <c r="T1368" s="191">
        <v>4.39222607257908E-2</v>
      </c>
      <c r="U1368" s="198">
        <v>2.0000000000000001E-4</v>
      </c>
    </row>
    <row r="1369" spans="1:21" x14ac:dyDescent="0.2">
      <c r="A1369">
        <f t="shared" si="21"/>
        <v>1365</v>
      </c>
      <c r="B1369" s="119">
        <v>0.57375251842653363</v>
      </c>
      <c r="C1369" s="97">
        <v>4000</v>
      </c>
      <c r="D1369" s="96">
        <v>0.69254123418450764</v>
      </c>
      <c r="E1369" s="98">
        <v>0</v>
      </c>
      <c r="F1369" s="119">
        <v>0</v>
      </c>
      <c r="G1369" s="179">
        <v>0</v>
      </c>
      <c r="H1369" s="97">
        <v>10280151.035516003</v>
      </c>
      <c r="I1369" s="174">
        <v>318348698107.87598</v>
      </c>
      <c r="J1369" s="186">
        <v>0.35491578422128145</v>
      </c>
      <c r="K1369" s="189">
        <v>5945645231.2996578</v>
      </c>
      <c r="L1369" s="185">
        <v>0</v>
      </c>
      <c r="M1369" s="185">
        <v>0</v>
      </c>
      <c r="N1369" s="174">
        <v>324294343339.17566</v>
      </c>
      <c r="O1369" s="119">
        <v>0.34840872240133097</v>
      </c>
      <c r="P1369" s="119">
        <v>0.22814633785844993</v>
      </c>
      <c r="Q1369" s="97">
        <v>12.908334809611349</v>
      </c>
      <c r="R1369" s="184">
        <v>1108496612396.4294</v>
      </c>
      <c r="S1369" s="199">
        <v>1151.8638908018909</v>
      </c>
      <c r="T1369" s="191">
        <v>5.3196453252050253E-2</v>
      </c>
      <c r="U1369" s="198">
        <v>2.0000000000000001E-4</v>
      </c>
    </row>
    <row r="1370" spans="1:21" x14ac:dyDescent="0.2">
      <c r="A1370">
        <f t="shared" si="21"/>
        <v>1366</v>
      </c>
      <c r="B1370" s="119">
        <v>0.45552396699416192</v>
      </c>
      <c r="C1370" s="97">
        <v>7253.1997130162281</v>
      </c>
      <c r="D1370" s="96">
        <v>0.77794262944172454</v>
      </c>
      <c r="E1370" s="98">
        <v>6.1168578146379951E-2</v>
      </c>
      <c r="F1370" s="119">
        <v>0.64654796798894565</v>
      </c>
      <c r="G1370" s="179">
        <v>1</v>
      </c>
      <c r="H1370" s="97">
        <v>22551414.19277079</v>
      </c>
      <c r="I1370" s="174">
        <v>673262345329.84875</v>
      </c>
      <c r="J1370" s="186">
        <v>0.38911432935475909</v>
      </c>
      <c r="K1370" s="189">
        <v>6648659022.3247395</v>
      </c>
      <c r="L1370" s="185">
        <v>0</v>
      </c>
      <c r="M1370" s="185">
        <v>624509395548.96497</v>
      </c>
      <c r="N1370" s="174">
        <v>1304420399901.1384</v>
      </c>
      <c r="O1370" s="119">
        <v>0.58384823058557533</v>
      </c>
      <c r="P1370" s="119">
        <v>0.3549013876446715</v>
      </c>
      <c r="Q1370" s="97">
        <v>16.618309206667011</v>
      </c>
      <c r="R1370" s="184">
        <v>8261470651209.2002</v>
      </c>
      <c r="S1370" s="199">
        <v>8577.5827604033911</v>
      </c>
      <c r="T1370" s="191">
        <v>4.3986140113750315E-2</v>
      </c>
      <c r="U1370" s="198">
        <v>2.0000000000000001E-4</v>
      </c>
    </row>
    <row r="1371" spans="1:21" x14ac:dyDescent="0.2">
      <c r="A1371">
        <f t="shared" si="21"/>
        <v>1367</v>
      </c>
      <c r="B1371" s="119">
        <v>0.44765208813389562</v>
      </c>
      <c r="C1371" s="97">
        <v>5247.9671555924451</v>
      </c>
      <c r="D1371" s="96">
        <v>0.20260475140652501</v>
      </c>
      <c r="E1371" s="98">
        <v>8.6295542944712367E-3</v>
      </c>
      <c r="F1371" s="119">
        <v>0.35181376462310521</v>
      </c>
      <c r="G1371" s="179">
        <v>1</v>
      </c>
      <c r="H1371" s="97">
        <v>3505267.8498299047</v>
      </c>
      <c r="I1371" s="174">
        <v>179920328719.35477</v>
      </c>
      <c r="J1371" s="186">
        <v>0.44765208813389568</v>
      </c>
      <c r="K1371" s="189">
        <v>4359000922.0675554</v>
      </c>
      <c r="L1371" s="185">
        <v>0</v>
      </c>
      <c r="M1371" s="185">
        <v>160388923421.54498</v>
      </c>
      <c r="N1371" s="174">
        <v>344668253062.96735</v>
      </c>
      <c r="O1371" s="119">
        <v>0.60595325426747904</v>
      </c>
      <c r="P1371" s="119">
        <v>0.40170972397290311</v>
      </c>
      <c r="Q1371" s="97">
        <v>16.509835906363968</v>
      </c>
      <c r="R1371" s="184">
        <v>2549125567725.0264</v>
      </c>
      <c r="S1371" s="199">
        <v>2644.6327855628547</v>
      </c>
      <c r="T1371" s="191">
        <v>4.355521694494921E-2</v>
      </c>
      <c r="U1371" s="198">
        <v>2.0000000000000001E-4</v>
      </c>
    </row>
    <row r="1372" spans="1:21" x14ac:dyDescent="0.2">
      <c r="A1372">
        <f t="shared" si="21"/>
        <v>1368</v>
      </c>
      <c r="B1372" s="119">
        <v>0.3993769658874442</v>
      </c>
      <c r="C1372" s="97">
        <v>6257.1730100537334</v>
      </c>
      <c r="D1372" s="96">
        <v>0.54169919387295973</v>
      </c>
      <c r="E1372" s="98">
        <v>0</v>
      </c>
      <c r="F1372" s="119">
        <v>0.47674693820049097</v>
      </c>
      <c r="G1372" s="179">
        <v>1</v>
      </c>
      <c r="H1372" s="97">
        <v>6021497.3206803557</v>
      </c>
      <c r="I1372" s="174">
        <v>245516814270.64316</v>
      </c>
      <c r="J1372" s="186">
        <v>0.3993769658874442</v>
      </c>
      <c r="K1372" s="189">
        <v>5953728294.1820993</v>
      </c>
      <c r="L1372" s="185">
        <v>0</v>
      </c>
      <c r="M1372" s="185">
        <v>195912379714.92203</v>
      </c>
      <c r="N1372" s="174">
        <v>447382922279.74731</v>
      </c>
      <c r="O1372" s="119">
        <v>0.56949796570550071</v>
      </c>
      <c r="P1372" s="119">
        <v>0.35133506249236207</v>
      </c>
      <c r="Q1372" s="97">
        <v>16.416515187418739</v>
      </c>
      <c r="R1372" s="184">
        <v>2830483715129.2603</v>
      </c>
      <c r="S1372" s="199">
        <v>2939.4403813998383</v>
      </c>
      <c r="T1372" s="191">
        <v>4.4160388356249337E-2</v>
      </c>
      <c r="U1372" s="198">
        <v>2.0000000000000001E-4</v>
      </c>
    </row>
    <row r="1373" spans="1:21" x14ac:dyDescent="0.2">
      <c r="A1373">
        <f t="shared" si="21"/>
        <v>1369</v>
      </c>
      <c r="B1373" s="119">
        <v>0.64939235020584352</v>
      </c>
      <c r="C1373" s="97">
        <v>7899.8682031198532</v>
      </c>
      <c r="D1373" s="96">
        <v>0.49888406951515873</v>
      </c>
      <c r="E1373" s="98">
        <v>7.0842863014718954E-2</v>
      </c>
      <c r="F1373" s="119">
        <v>0.61644686057183018</v>
      </c>
      <c r="G1373" s="179">
        <v>1</v>
      </c>
      <c r="H1373" s="97">
        <v>3944951.4608984105</v>
      </c>
      <c r="I1373" s="174">
        <v>186439409549.43405</v>
      </c>
      <c r="J1373" s="186">
        <v>0.50521363584673229</v>
      </c>
      <c r="K1373" s="189">
        <v>0</v>
      </c>
      <c r="L1373" s="185">
        <v>0</v>
      </c>
      <c r="M1373" s="185">
        <v>225210518217.14001</v>
      </c>
      <c r="N1373" s="174">
        <v>411649927766.5741</v>
      </c>
      <c r="O1373" s="119">
        <v>0.66648899472873313</v>
      </c>
      <c r="P1373" s="119">
        <v>0.36381613308046179</v>
      </c>
      <c r="Q1373" s="97">
        <v>16.078094188000843</v>
      </c>
      <c r="R1373" s="184">
        <v>2655551026295.9604</v>
      </c>
      <c r="S1373" s="199">
        <v>2757.0688274299364</v>
      </c>
      <c r="T1373" s="191">
        <v>4.502889000091026E-2</v>
      </c>
      <c r="U1373" s="198">
        <v>2.0000000000000001E-4</v>
      </c>
    </row>
    <row r="1374" spans="1:21" x14ac:dyDescent="0.2">
      <c r="A1374">
        <f t="shared" si="21"/>
        <v>1370</v>
      </c>
      <c r="B1374" s="119">
        <v>0.64603037725436108</v>
      </c>
      <c r="C1374" s="97">
        <v>4000</v>
      </c>
      <c r="D1374" s="96">
        <v>0.64402046201580609</v>
      </c>
      <c r="E1374" s="98">
        <v>0</v>
      </c>
      <c r="F1374" s="119">
        <v>0.56702009264775111</v>
      </c>
      <c r="G1374" s="179">
        <v>1</v>
      </c>
      <c r="H1374" s="97">
        <v>11181864.533297639</v>
      </c>
      <c r="I1374" s="174">
        <v>443010718321.1532</v>
      </c>
      <c r="J1374" s="186">
        <v>0.52797507057056769</v>
      </c>
      <c r="K1374" s="189">
        <v>2937333567.6393199</v>
      </c>
      <c r="L1374" s="185">
        <v>0</v>
      </c>
      <c r="M1374" s="185">
        <v>339625476579.8327</v>
      </c>
      <c r="N1374" s="174">
        <v>785573528468.62512</v>
      </c>
      <c r="O1374" s="119">
        <v>0.64360493093319393</v>
      </c>
      <c r="P1374" s="119">
        <v>0.44358705148435318</v>
      </c>
      <c r="Q1374" s="97">
        <v>16.059000901276118</v>
      </c>
      <c r="R1374" s="184">
        <v>6151667751309.3809</v>
      </c>
      <c r="S1374" s="199">
        <v>6386.2156894789614</v>
      </c>
      <c r="T1374" s="191">
        <v>4.5380298343074332E-2</v>
      </c>
      <c r="U1374" s="198">
        <v>2.0000000000000001E-4</v>
      </c>
    </row>
    <row r="1375" spans="1:21" x14ac:dyDescent="0.2">
      <c r="A1375">
        <f t="shared" si="21"/>
        <v>1371</v>
      </c>
      <c r="B1375" s="119">
        <v>0.51296925601500876</v>
      </c>
      <c r="C1375" s="97">
        <v>8201.7524092043768</v>
      </c>
      <c r="D1375" s="96">
        <v>0.37071694533960253</v>
      </c>
      <c r="E1375" s="98">
        <v>0.42640473457004258</v>
      </c>
      <c r="F1375" s="119">
        <v>0.48068158361632107</v>
      </c>
      <c r="G1375" s="179">
        <v>1</v>
      </c>
      <c r="H1375" s="97">
        <v>2748777.1259964053</v>
      </c>
      <c r="I1375" s="174">
        <v>147440731282.655</v>
      </c>
      <c r="J1375" s="186">
        <v>0.51296925601500876</v>
      </c>
      <c r="K1375" s="189">
        <v>4335889056.1923847</v>
      </c>
      <c r="L1375" s="185">
        <v>0</v>
      </c>
      <c r="M1375" s="185">
        <v>102610951167.23868</v>
      </c>
      <c r="N1375" s="174">
        <v>254387571506.08606</v>
      </c>
      <c r="O1375" s="119">
        <v>0.6200040443500594</v>
      </c>
      <c r="P1375" s="119">
        <v>0.40652555447820204</v>
      </c>
      <c r="Q1375" s="97">
        <v>15.569251654486196</v>
      </c>
      <c r="R1375" s="184">
        <v>1794527132179.5935</v>
      </c>
      <c r="S1375" s="199">
        <v>1859.6713948455299</v>
      </c>
      <c r="T1375" s="191">
        <v>4.6043297063628814E-2</v>
      </c>
      <c r="U1375" s="198">
        <v>2.0000000000000001E-4</v>
      </c>
    </row>
    <row r="1376" spans="1:21" x14ac:dyDescent="0.2">
      <c r="A1376">
        <f t="shared" si="21"/>
        <v>1372</v>
      </c>
      <c r="B1376" s="119">
        <v>0.49440024025975376</v>
      </c>
      <c r="C1376" s="97">
        <v>15420.632594944629</v>
      </c>
      <c r="D1376" s="96">
        <v>1.0340898303905222</v>
      </c>
      <c r="E1376" s="98">
        <v>0.51576860854218198</v>
      </c>
      <c r="F1376" s="119">
        <v>0</v>
      </c>
      <c r="G1376" s="179">
        <v>0</v>
      </c>
      <c r="H1376" s="97">
        <v>8748290.2073940299</v>
      </c>
      <c r="I1376" s="174">
        <v>299758578710.84973</v>
      </c>
      <c r="J1376" s="186">
        <v>0.35257260645904132</v>
      </c>
      <c r="K1376" s="189">
        <v>31433095707.765453</v>
      </c>
      <c r="L1376" s="185">
        <v>63175397790.814331</v>
      </c>
      <c r="M1376" s="185">
        <v>0</v>
      </c>
      <c r="N1376" s="174">
        <v>394367072209.4295</v>
      </c>
      <c r="O1376" s="119">
        <v>0.39614611017582313</v>
      </c>
      <c r="P1376" s="119">
        <v>0.32825530992275975</v>
      </c>
      <c r="Q1376" s="97">
        <v>14.558121025578878</v>
      </c>
      <c r="R1376" s="184">
        <v>2005339926713.4929</v>
      </c>
      <c r="S1376" s="199">
        <v>2079.7488452588914</v>
      </c>
      <c r="T1376" s="191">
        <v>5.2133017657608138E-2</v>
      </c>
      <c r="U1376" s="198">
        <v>2.0000000000000001E-4</v>
      </c>
    </row>
    <row r="1377" spans="1:21" x14ac:dyDescent="0.2">
      <c r="A1377">
        <f t="shared" si="21"/>
        <v>1373</v>
      </c>
      <c r="B1377" s="119">
        <v>0.44419651386005021</v>
      </c>
      <c r="C1377" s="97">
        <v>15081.463162286676</v>
      </c>
      <c r="D1377" s="96">
        <v>0.71950088419193536</v>
      </c>
      <c r="E1377" s="98">
        <v>0.23190340343598403</v>
      </c>
      <c r="F1377" s="119">
        <v>0.61961583760702399</v>
      </c>
      <c r="G1377" s="179">
        <v>1</v>
      </c>
      <c r="H1377" s="97">
        <v>5094119.1643390711</v>
      </c>
      <c r="I1377" s="174">
        <v>202969197625.31888</v>
      </c>
      <c r="J1377" s="186">
        <v>0.39505455852031512</v>
      </c>
      <c r="K1377" s="189">
        <v>857491947.85532451</v>
      </c>
      <c r="L1377" s="185">
        <v>0</v>
      </c>
      <c r="M1377" s="185">
        <v>265836103267.5921</v>
      </c>
      <c r="N1377" s="174">
        <v>469662792840.76636</v>
      </c>
      <c r="O1377" s="119">
        <v>0.62353840636138047</v>
      </c>
      <c r="P1377" s="119">
        <v>0.45613855839124801</v>
      </c>
      <c r="Q1377" s="97">
        <v>17.402687372632013</v>
      </c>
      <c r="R1377" s="184">
        <v>3991430782390.0312</v>
      </c>
      <c r="S1377" s="199">
        <v>4144.8713427920329</v>
      </c>
      <c r="T1377" s="191">
        <v>4.2384648637719659E-2</v>
      </c>
      <c r="U1377" s="198">
        <v>2.0000000000000001E-4</v>
      </c>
    </row>
    <row r="1378" spans="1:21" x14ac:dyDescent="0.2">
      <c r="A1378">
        <f t="shared" si="21"/>
        <v>1374</v>
      </c>
      <c r="B1378" s="119">
        <v>0.55401925613941738</v>
      </c>
      <c r="C1378" s="97">
        <v>5756.5473950388932</v>
      </c>
      <c r="D1378" s="96">
        <v>1.0141516007084237</v>
      </c>
      <c r="E1378" s="98">
        <v>0.7</v>
      </c>
      <c r="F1378" s="119">
        <v>0</v>
      </c>
      <c r="G1378" s="179">
        <v>0</v>
      </c>
      <c r="H1378" s="97">
        <v>14558661.826092923</v>
      </c>
      <c r="I1378" s="174">
        <v>478834933566.69928</v>
      </c>
      <c r="J1378" s="186">
        <v>0.47371774354409579</v>
      </c>
      <c r="K1378" s="189">
        <v>84669441647.925049</v>
      </c>
      <c r="L1378" s="185">
        <v>142746281351.96011</v>
      </c>
      <c r="M1378" s="185">
        <v>0</v>
      </c>
      <c r="N1378" s="174">
        <v>706250656566.58447</v>
      </c>
      <c r="O1378" s="119">
        <v>0.48287336255201063</v>
      </c>
      <c r="P1378" s="119">
        <v>0.40258326160904956</v>
      </c>
      <c r="Q1378" s="97">
        <v>14.063680119105868</v>
      </c>
      <c r="R1378" s="184">
        <v>4378558529209.4443</v>
      </c>
      <c r="S1378" s="199">
        <v>4544.2276014789895</v>
      </c>
      <c r="T1378" s="191">
        <v>5.1411917559887943E-2</v>
      </c>
      <c r="U1378" s="198">
        <v>2.0000000000000001E-4</v>
      </c>
    </row>
    <row r="1379" spans="1:21" x14ac:dyDescent="0.2">
      <c r="A1379">
        <f t="shared" si="21"/>
        <v>1375</v>
      </c>
      <c r="B1379" s="119">
        <v>0.59067445742140157</v>
      </c>
      <c r="C1379" s="97">
        <v>9622.3337586010311</v>
      </c>
      <c r="D1379" s="96">
        <v>0.2</v>
      </c>
      <c r="E1379" s="98">
        <v>0</v>
      </c>
      <c r="F1379" s="119">
        <v>0</v>
      </c>
      <c r="G1379" s="179">
        <v>0</v>
      </c>
      <c r="H1379" s="97">
        <v>1582399.2024494132</v>
      </c>
      <c r="I1379" s="174">
        <v>86077851625.044708</v>
      </c>
      <c r="J1379" s="186">
        <v>0.52707607381768051</v>
      </c>
      <c r="K1379" s="189">
        <v>2415982672.5370288</v>
      </c>
      <c r="L1379" s="185">
        <v>0</v>
      </c>
      <c r="M1379" s="185">
        <v>0</v>
      </c>
      <c r="N1379" s="174">
        <v>88493834297.581741</v>
      </c>
      <c r="O1379" s="119">
        <v>0.51268629546125588</v>
      </c>
      <c r="P1379" s="119">
        <v>0.42302110132313814</v>
      </c>
      <c r="Q1379" s="97">
        <v>12.897034236896564</v>
      </c>
      <c r="R1379" s="184">
        <v>594150503641.11011</v>
      </c>
      <c r="S1379" s="199">
        <v>616.96071639989179</v>
      </c>
      <c r="T1379" s="191">
        <v>5.0479396460971042E-2</v>
      </c>
      <c r="U1379" s="198">
        <v>2.0000000000000001E-4</v>
      </c>
    </row>
    <row r="1380" spans="1:21" x14ac:dyDescent="0.2">
      <c r="A1380">
        <f t="shared" si="21"/>
        <v>1376</v>
      </c>
      <c r="B1380" s="119">
        <v>0.50744603836572089</v>
      </c>
      <c r="C1380" s="97">
        <v>7652.220958702741</v>
      </c>
      <c r="D1380" s="96">
        <v>0.90447448117206908</v>
      </c>
      <c r="E1380" s="98">
        <v>0.15609651514416997</v>
      </c>
      <c r="F1380" s="119">
        <v>0</v>
      </c>
      <c r="G1380" s="179">
        <v>0</v>
      </c>
      <c r="H1380" s="97">
        <v>7731638.669740418</v>
      </c>
      <c r="I1380" s="174">
        <v>320224246150.86926</v>
      </c>
      <c r="J1380" s="186">
        <v>0.49073706815542473</v>
      </c>
      <c r="K1380" s="189">
        <v>18573749825.604851</v>
      </c>
      <c r="L1380" s="185">
        <v>39240500961.333611</v>
      </c>
      <c r="M1380" s="185">
        <v>0</v>
      </c>
      <c r="N1380" s="174">
        <v>378038496937.80774</v>
      </c>
      <c r="O1380" s="119">
        <v>0.49872780154567842</v>
      </c>
      <c r="P1380" s="119">
        <v>0.36598907137925396</v>
      </c>
      <c r="Q1380" s="97">
        <v>13.528008714413998</v>
      </c>
      <c r="R1380" s="184">
        <v>2082466063789.813</v>
      </c>
      <c r="S1380" s="199">
        <v>2163.2827543538397</v>
      </c>
      <c r="T1380" s="191">
        <v>5.3193577110282463E-2</v>
      </c>
      <c r="U1380" s="198">
        <v>2.0000000000000001E-4</v>
      </c>
    </row>
    <row r="1381" spans="1:21" x14ac:dyDescent="0.2">
      <c r="A1381">
        <f t="shared" si="21"/>
        <v>1377</v>
      </c>
      <c r="B1381" s="119">
        <v>0.29400412287520261</v>
      </c>
      <c r="C1381" s="97">
        <v>9637.1263772212005</v>
      </c>
      <c r="D1381" s="96">
        <v>0.95381262441739922</v>
      </c>
      <c r="E1381" s="98">
        <v>0</v>
      </c>
      <c r="F1381" s="119">
        <v>0</v>
      </c>
      <c r="G1381" s="179">
        <v>0</v>
      </c>
      <c r="H1381" s="97">
        <v>7847947.642929513</v>
      </c>
      <c r="I1381" s="174">
        <v>347776070423.43585</v>
      </c>
      <c r="J1381" s="186">
        <v>0.29400412287520261</v>
      </c>
      <c r="K1381" s="189">
        <v>11912627451.654202</v>
      </c>
      <c r="L1381" s="185">
        <v>0</v>
      </c>
      <c r="M1381" s="185">
        <v>0</v>
      </c>
      <c r="N1381" s="174">
        <v>359688697875.09003</v>
      </c>
      <c r="O1381" s="119">
        <v>0.28426692066186277</v>
      </c>
      <c r="P1381" s="119">
        <v>0.16710341775509877</v>
      </c>
      <c r="Q1381" s="97">
        <v>12.711871304512623</v>
      </c>
      <c r="R1381" s="184">
        <v>827472793077.30249</v>
      </c>
      <c r="S1381" s="199">
        <v>858.85924061712228</v>
      </c>
      <c r="T1381" s="191">
        <v>5.8491907814843015E-2</v>
      </c>
      <c r="U1381" s="198">
        <v>2.0000000000000001E-4</v>
      </c>
    </row>
    <row r="1382" spans="1:21" x14ac:dyDescent="0.2">
      <c r="A1382">
        <f t="shared" si="21"/>
        <v>1378</v>
      </c>
      <c r="B1382" s="119">
        <v>0.40491068672526997</v>
      </c>
      <c r="C1382" s="97">
        <v>11881.786083819294</v>
      </c>
      <c r="D1382" s="96">
        <v>0.89581361981884244</v>
      </c>
      <c r="E1382" s="98">
        <v>0.37030791371978866</v>
      </c>
      <c r="F1382" s="119">
        <v>0</v>
      </c>
      <c r="G1382" s="179">
        <v>0</v>
      </c>
      <c r="H1382" s="97">
        <v>6338134.4660893595</v>
      </c>
      <c r="I1382" s="174">
        <v>256819270100.1976</v>
      </c>
      <c r="J1382" s="186">
        <v>0.40491068672526997</v>
      </c>
      <c r="K1382" s="189">
        <v>13277224852.129654</v>
      </c>
      <c r="L1382" s="185">
        <v>38386171859.376801</v>
      </c>
      <c r="M1382" s="185">
        <v>0</v>
      </c>
      <c r="N1382" s="174">
        <v>308482666811.70404</v>
      </c>
      <c r="O1382" s="119">
        <v>0.43664626573743209</v>
      </c>
      <c r="P1382" s="119">
        <v>0.29706895852418624</v>
      </c>
      <c r="Q1382" s="97">
        <v>14.038174523292595</v>
      </c>
      <c r="R1382" s="184">
        <v>1398692758735.5703</v>
      </c>
      <c r="S1382" s="199">
        <v>1450.4020370810179</v>
      </c>
      <c r="T1382" s="191">
        <v>5.2574779515904023E-2</v>
      </c>
      <c r="U1382" s="198">
        <v>2.0000000000000001E-4</v>
      </c>
    </row>
    <row r="1383" spans="1:21" x14ac:dyDescent="0.2">
      <c r="A1383">
        <f t="shared" si="21"/>
        <v>1379</v>
      </c>
      <c r="B1383" s="119">
        <v>0.54527583607112207</v>
      </c>
      <c r="C1383" s="97">
        <v>11197.402945758797</v>
      </c>
      <c r="D1383" s="96">
        <v>0.31245530569567498</v>
      </c>
      <c r="E1383" s="98">
        <v>0.15957507731268006</v>
      </c>
      <c r="F1383" s="119">
        <v>0</v>
      </c>
      <c r="G1383" s="179">
        <v>0</v>
      </c>
      <c r="H1383" s="97">
        <v>3030764.8313023094</v>
      </c>
      <c r="I1383" s="174">
        <v>162489994135.31766</v>
      </c>
      <c r="J1383" s="186">
        <v>0.54527583607112207</v>
      </c>
      <c r="K1383" s="189">
        <v>13475466977.84161</v>
      </c>
      <c r="L1383" s="185">
        <v>32988387111.981461</v>
      </c>
      <c r="M1383" s="185">
        <v>0</v>
      </c>
      <c r="N1383" s="174">
        <v>208953848225.14072</v>
      </c>
      <c r="O1383" s="119">
        <v>0.55032524201713484</v>
      </c>
      <c r="P1383" s="119">
        <v>0.40017467889913028</v>
      </c>
      <c r="Q1383" s="97">
        <v>13.928688522493731</v>
      </c>
      <c r="R1383" s="184">
        <v>1321088275469.1558</v>
      </c>
      <c r="S1383" s="199">
        <v>1369.8654057041099</v>
      </c>
      <c r="T1383" s="191">
        <v>5.0472999310757355E-2</v>
      </c>
      <c r="U1383" s="198">
        <v>2.0000000000000001E-4</v>
      </c>
    </row>
    <row r="1384" spans="1:21" x14ac:dyDescent="0.2">
      <c r="A1384">
        <f t="shared" si="21"/>
        <v>1380</v>
      </c>
      <c r="B1384" s="119">
        <v>0.46633430720837321</v>
      </c>
      <c r="C1384" s="97">
        <v>9068.6005545699427</v>
      </c>
      <c r="D1384" s="96">
        <v>1.3415520126879636</v>
      </c>
      <c r="E1384" s="98">
        <v>0</v>
      </c>
      <c r="F1384" s="119">
        <v>0</v>
      </c>
      <c r="G1384" s="179">
        <v>0</v>
      </c>
      <c r="H1384" s="97">
        <v>12709381.639560536</v>
      </c>
      <c r="I1384" s="174">
        <v>459495071108.22375</v>
      </c>
      <c r="J1384" s="186">
        <v>0.46633430720837321</v>
      </c>
      <c r="K1384" s="189">
        <v>14779149324.385592</v>
      </c>
      <c r="L1384" s="185">
        <v>0</v>
      </c>
      <c r="M1384" s="185">
        <v>0</v>
      </c>
      <c r="N1384" s="174">
        <v>474274220432.60938</v>
      </c>
      <c r="O1384" s="119">
        <v>0.45180257838062898</v>
      </c>
      <c r="P1384" s="119">
        <v>0.33661267724933697</v>
      </c>
      <c r="Q1384" s="97">
        <v>12.885464655056259</v>
      </c>
      <c r="R1384" s="184">
        <v>2224208086160.2837</v>
      </c>
      <c r="S1384" s="199">
        <v>2309.4815136952739</v>
      </c>
      <c r="T1384" s="191">
        <v>5.6938361293462872E-2</v>
      </c>
      <c r="U1384" s="198">
        <v>2.0000000000000001E-4</v>
      </c>
    </row>
    <row r="1385" spans="1:21" x14ac:dyDescent="0.2">
      <c r="A1385">
        <f t="shared" si="21"/>
        <v>1381</v>
      </c>
      <c r="B1385" s="119">
        <v>0.46930778882890839</v>
      </c>
      <c r="C1385" s="97">
        <v>14012.961611271578</v>
      </c>
      <c r="D1385" s="96">
        <v>0.47564335805968971</v>
      </c>
      <c r="E1385" s="98">
        <v>2.2543095406640429E-2</v>
      </c>
      <c r="F1385" s="119">
        <v>0.54628083138086347</v>
      </c>
      <c r="G1385" s="179">
        <v>1</v>
      </c>
      <c r="H1385" s="97">
        <v>2766270.4553799452</v>
      </c>
      <c r="I1385" s="174">
        <v>149023574695.77112</v>
      </c>
      <c r="J1385" s="186">
        <v>0.46930778882890833</v>
      </c>
      <c r="K1385" s="189">
        <v>5824492069.3814774</v>
      </c>
      <c r="L1385" s="185">
        <v>0</v>
      </c>
      <c r="M1385" s="185">
        <v>200733475839.76782</v>
      </c>
      <c r="N1385" s="174">
        <v>355581542604.92041</v>
      </c>
      <c r="O1385" s="119">
        <v>0.64830334923148047</v>
      </c>
      <c r="P1385" s="119">
        <v>0.38479852273763415</v>
      </c>
      <c r="Q1385" s="97">
        <v>16.618801860762254</v>
      </c>
      <c r="R1385" s="184">
        <v>2485533950707.1143</v>
      </c>
      <c r="S1385" s="199">
        <v>2581.1559231253414</v>
      </c>
      <c r="T1385" s="191">
        <v>4.3816338816850472E-2</v>
      </c>
      <c r="U1385" s="198">
        <v>2.0000000000000001E-4</v>
      </c>
    </row>
    <row r="1386" spans="1:21" x14ac:dyDescent="0.2">
      <c r="A1386">
        <f t="shared" si="21"/>
        <v>1382</v>
      </c>
      <c r="B1386" s="119">
        <v>0.43426113940470967</v>
      </c>
      <c r="C1386" s="97">
        <v>12487.478407041857</v>
      </c>
      <c r="D1386" s="96">
        <v>0.96753042697008651</v>
      </c>
      <c r="E1386" s="98">
        <v>0</v>
      </c>
      <c r="F1386" s="119">
        <v>0</v>
      </c>
      <c r="G1386" s="179">
        <v>0</v>
      </c>
      <c r="H1386" s="97">
        <v>8143722.415685527</v>
      </c>
      <c r="I1386" s="174">
        <v>299888889796.33063</v>
      </c>
      <c r="J1386" s="186">
        <v>0.43426113940470967</v>
      </c>
      <c r="K1386" s="189">
        <v>0</v>
      </c>
      <c r="L1386" s="185">
        <v>0</v>
      </c>
      <c r="M1386" s="185">
        <v>0</v>
      </c>
      <c r="N1386" s="174">
        <v>299888889796.33063</v>
      </c>
      <c r="O1386" s="119">
        <v>0.43426113940470967</v>
      </c>
      <c r="P1386" s="119">
        <v>0.29402046752629779</v>
      </c>
      <c r="Q1386" s="97">
        <v>13</v>
      </c>
      <c r="R1386" s="184">
        <v>1231129484818.2925</v>
      </c>
      <c r="S1386" s="199">
        <v>1279.0818881487057</v>
      </c>
      <c r="T1386" s="191">
        <v>5.5820428431158489E-2</v>
      </c>
      <c r="U1386" s="198">
        <v>2.0000000000000001E-4</v>
      </c>
    </row>
    <row r="1387" spans="1:21" x14ac:dyDescent="0.2">
      <c r="A1387">
        <f t="shared" si="21"/>
        <v>1383</v>
      </c>
      <c r="B1387" s="119">
        <v>0.43033380140805999</v>
      </c>
      <c r="C1387" s="97">
        <v>11254.078525329343</v>
      </c>
      <c r="D1387" s="96">
        <v>0.74970927245548569</v>
      </c>
      <c r="E1387" s="98">
        <v>0</v>
      </c>
      <c r="F1387" s="119">
        <v>0.27316159723906241</v>
      </c>
      <c r="G1387" s="179">
        <v>1</v>
      </c>
      <c r="H1387" s="97">
        <v>5150083.7824799884</v>
      </c>
      <c r="I1387" s="174">
        <v>229272496055.15219</v>
      </c>
      <c r="J1387" s="186">
        <v>0.43033380140805999</v>
      </c>
      <c r="K1387" s="189">
        <v>12464679746.091661</v>
      </c>
      <c r="L1387" s="185">
        <v>0</v>
      </c>
      <c r="M1387" s="185">
        <v>120805062370.68637</v>
      </c>
      <c r="N1387" s="174">
        <v>362542238171.93024</v>
      </c>
      <c r="O1387" s="119">
        <v>0.53871724207113036</v>
      </c>
      <c r="P1387" s="119">
        <v>0.30819456095211467</v>
      </c>
      <c r="Q1387" s="97">
        <v>14.659196322499387</v>
      </c>
      <c r="R1387" s="184">
        <v>1796515308320.739</v>
      </c>
      <c r="S1387" s="199">
        <v>1865.0882571425236</v>
      </c>
      <c r="T1387" s="191">
        <v>4.9585374871414317E-2</v>
      </c>
      <c r="U1387" s="198">
        <v>2.0000000000000001E-4</v>
      </c>
    </row>
    <row r="1388" spans="1:21" x14ac:dyDescent="0.2">
      <c r="A1388">
        <f t="shared" si="21"/>
        <v>1384</v>
      </c>
      <c r="B1388" s="119">
        <v>0.46046943839456894</v>
      </c>
      <c r="C1388" s="97">
        <v>11199.752261414002</v>
      </c>
      <c r="D1388" s="96">
        <v>1.2379042654281531</v>
      </c>
      <c r="E1388" s="98">
        <v>0.50934486182445682</v>
      </c>
      <c r="F1388" s="119">
        <v>0.55528819179289024</v>
      </c>
      <c r="G1388" s="179">
        <v>1</v>
      </c>
      <c r="H1388" s="97">
        <v>12647441.75790176</v>
      </c>
      <c r="I1388" s="174">
        <v>379351783949.05084</v>
      </c>
      <c r="J1388" s="186">
        <v>0.33455435401277323</v>
      </c>
      <c r="K1388" s="189">
        <v>4001465678.9431643</v>
      </c>
      <c r="L1388" s="185">
        <v>0</v>
      </c>
      <c r="M1388" s="185">
        <v>296895214627.12476</v>
      </c>
      <c r="N1388" s="174">
        <v>680248464255.11865</v>
      </c>
      <c r="O1388" s="119">
        <v>0.53573066588753482</v>
      </c>
      <c r="P1388" s="119">
        <v>0.2336697888690151</v>
      </c>
      <c r="Q1388" s="97">
        <v>15.958751142830911</v>
      </c>
      <c r="R1388" s="184">
        <v>2655586394436.0566</v>
      </c>
      <c r="S1388" s="199">
        <v>2757.3397585458638</v>
      </c>
      <c r="T1388" s="191">
        <v>4.63662755893108E-2</v>
      </c>
      <c r="U1388" s="198">
        <v>2.0000000000000001E-4</v>
      </c>
    </row>
    <row r="1389" spans="1:21" x14ac:dyDescent="0.2">
      <c r="A1389">
        <f t="shared" si="21"/>
        <v>1385</v>
      </c>
      <c r="B1389" s="119">
        <v>0.5454428036565705</v>
      </c>
      <c r="C1389" s="97">
        <v>8044.8918757462698</v>
      </c>
      <c r="D1389" s="96">
        <v>0.62166186762815823</v>
      </c>
      <c r="E1389" s="98">
        <v>0.19003487287817628</v>
      </c>
      <c r="F1389" s="119">
        <v>0</v>
      </c>
      <c r="G1389" s="179">
        <v>0</v>
      </c>
      <c r="H1389" s="97">
        <v>5080696.3614748195</v>
      </c>
      <c r="I1389" s="174">
        <v>207574012809.0307</v>
      </c>
      <c r="J1389" s="186">
        <v>0.39831528724709364</v>
      </c>
      <c r="K1389" s="189">
        <v>11944148508.999584</v>
      </c>
      <c r="L1389" s="185">
        <v>33768930442.000122</v>
      </c>
      <c r="M1389" s="185">
        <v>0</v>
      </c>
      <c r="N1389" s="174">
        <v>253287091760.0304</v>
      </c>
      <c r="O1389" s="119">
        <v>0.43308581629019016</v>
      </c>
      <c r="P1389" s="119">
        <v>0.29700190879603244</v>
      </c>
      <c r="Q1389" s="97">
        <v>14.27931954220659</v>
      </c>
      <c r="R1389" s="184">
        <v>1211201609573.6221</v>
      </c>
      <c r="S1389" s="199">
        <v>1257.5574601034873</v>
      </c>
      <c r="T1389" s="191">
        <v>4.9545350912397895E-2</v>
      </c>
      <c r="U1389" s="198">
        <v>2.0000000000000001E-4</v>
      </c>
    </row>
    <row r="1390" spans="1:21" x14ac:dyDescent="0.2">
      <c r="A1390">
        <f t="shared" si="21"/>
        <v>1386</v>
      </c>
      <c r="B1390" s="119">
        <v>0.51136182212646608</v>
      </c>
      <c r="C1390" s="97">
        <v>8167.4973574139203</v>
      </c>
      <c r="D1390" s="96">
        <v>1.0652174395222462</v>
      </c>
      <c r="E1390" s="98">
        <v>0</v>
      </c>
      <c r="F1390" s="119">
        <v>0</v>
      </c>
      <c r="G1390" s="179">
        <v>0</v>
      </c>
      <c r="H1390" s="97">
        <v>9733722.9175449591</v>
      </c>
      <c r="I1390" s="174">
        <v>352476675044.94727</v>
      </c>
      <c r="J1390" s="186">
        <v>0.41729730586976288</v>
      </c>
      <c r="K1390" s="189">
        <v>7187542086.8313427</v>
      </c>
      <c r="L1390" s="185">
        <v>0</v>
      </c>
      <c r="M1390" s="185">
        <v>0</v>
      </c>
      <c r="N1390" s="174">
        <v>359664217131.77863</v>
      </c>
      <c r="O1390" s="119">
        <v>0.40895802215513827</v>
      </c>
      <c r="P1390" s="119">
        <v>0.29822765929768974</v>
      </c>
      <c r="Q1390" s="97">
        <v>12.933602710726857</v>
      </c>
      <c r="R1390" s="184">
        <v>1538999827440.1318</v>
      </c>
      <c r="S1390" s="199">
        <v>1597.8373666582415</v>
      </c>
      <c r="T1390" s="191">
        <v>5.5994465532062575E-2</v>
      </c>
      <c r="U1390" s="198">
        <v>2.0000000000000001E-4</v>
      </c>
    </row>
    <row r="1391" spans="1:21" x14ac:dyDescent="0.2">
      <c r="A1391">
        <f t="shared" si="21"/>
        <v>1387</v>
      </c>
      <c r="B1391" s="119">
        <v>0.3489106981199509</v>
      </c>
      <c r="C1391" s="97">
        <v>4000</v>
      </c>
      <c r="D1391" s="96">
        <v>0.83748042877827356</v>
      </c>
      <c r="E1391" s="98">
        <v>0.64046468608434304</v>
      </c>
      <c r="F1391" s="119">
        <v>0</v>
      </c>
      <c r="G1391" s="179">
        <v>0</v>
      </c>
      <c r="H1391" s="97">
        <v>10081596.446853653</v>
      </c>
      <c r="I1391" s="174">
        <v>376009372472.6712</v>
      </c>
      <c r="J1391" s="186">
        <v>0.3489106981199509</v>
      </c>
      <c r="K1391" s="189">
        <v>48504389928.443848</v>
      </c>
      <c r="L1391" s="185">
        <v>95457328933.546021</v>
      </c>
      <c r="M1391" s="185">
        <v>0</v>
      </c>
      <c r="N1391" s="174">
        <v>519971091334.66107</v>
      </c>
      <c r="O1391" s="119">
        <v>0.39917518349560094</v>
      </c>
      <c r="P1391" s="119">
        <v>0.28930073949888929</v>
      </c>
      <c r="Q1391" s="97">
        <v>14.598350478909335</v>
      </c>
      <c r="R1391" s="184">
        <v>2428788493163.8276</v>
      </c>
      <c r="S1391" s="199">
        <v>2521.1564300274772</v>
      </c>
      <c r="T1391" s="191">
        <v>4.9342838858160112E-2</v>
      </c>
      <c r="U1391" s="198">
        <v>2.0000000000000001E-4</v>
      </c>
    </row>
    <row r="1392" spans="1:21" x14ac:dyDescent="0.2">
      <c r="A1392">
        <f t="shared" si="21"/>
        <v>1388</v>
      </c>
      <c r="B1392" s="119">
        <v>0.41899037959736335</v>
      </c>
      <c r="C1392" s="97">
        <v>12986.961601296643</v>
      </c>
      <c r="D1392" s="96">
        <v>0.70951255627313536</v>
      </c>
      <c r="E1392" s="98">
        <v>0</v>
      </c>
      <c r="F1392" s="119">
        <v>0</v>
      </c>
      <c r="G1392" s="179">
        <v>0</v>
      </c>
      <c r="H1392" s="97">
        <v>4441486.0689093685</v>
      </c>
      <c r="I1392" s="174">
        <v>195290138019.96793</v>
      </c>
      <c r="J1392" s="186">
        <v>0.41899037959736329</v>
      </c>
      <c r="K1392" s="189">
        <v>4505407074.6952562</v>
      </c>
      <c r="L1392" s="185">
        <v>0</v>
      </c>
      <c r="M1392" s="185">
        <v>0</v>
      </c>
      <c r="N1392" s="174">
        <v>199795545094.66318</v>
      </c>
      <c r="O1392" s="119">
        <v>0.40954210976946098</v>
      </c>
      <c r="P1392" s="119">
        <v>0.29651926494169911</v>
      </c>
      <c r="Q1392" s="97">
        <v>12.939138015791002</v>
      </c>
      <c r="R1392" s="184">
        <v>859228900523.45056</v>
      </c>
      <c r="S1392" s="199">
        <v>892.09322660100679</v>
      </c>
      <c r="T1392" s="191">
        <v>5.5021149169205773E-2</v>
      </c>
      <c r="U1392" s="198">
        <v>2.0000000000000001E-4</v>
      </c>
    </row>
    <row r="1393" spans="1:21" x14ac:dyDescent="0.2">
      <c r="A1393">
        <f t="shared" si="21"/>
        <v>1389</v>
      </c>
      <c r="B1393" s="119">
        <v>0.54678744520529232</v>
      </c>
      <c r="C1393" s="97">
        <v>9030.3694675939951</v>
      </c>
      <c r="D1393" s="96">
        <v>0.50855900952971256</v>
      </c>
      <c r="E1393" s="98">
        <v>0.57004038484450237</v>
      </c>
      <c r="F1393" s="119">
        <v>0</v>
      </c>
      <c r="G1393" s="179">
        <v>0</v>
      </c>
      <c r="H1393" s="97">
        <v>4034485.4977588542</v>
      </c>
      <c r="I1393" s="174">
        <v>216201814885.32657</v>
      </c>
      <c r="J1393" s="186">
        <v>0.54678744520529232</v>
      </c>
      <c r="K1393" s="189">
        <v>37917321688.137024</v>
      </c>
      <c r="L1393" s="185">
        <v>59330247117.487465</v>
      </c>
      <c r="M1393" s="185">
        <v>0</v>
      </c>
      <c r="N1393" s="174">
        <v>313449383690.95105</v>
      </c>
      <c r="O1393" s="119">
        <v>0.52857221715656622</v>
      </c>
      <c r="P1393" s="119">
        <v>0.44815017017005865</v>
      </c>
      <c r="Q1393" s="97">
        <v>13.770273354486898</v>
      </c>
      <c r="R1393" s="184">
        <v>2172051086462.8047</v>
      </c>
      <c r="S1393" s="199">
        <v>2253.9303178640935</v>
      </c>
      <c r="T1393" s="191">
        <v>5.1332558896473604E-2</v>
      </c>
      <c r="U1393" s="198">
        <v>2.0000000000000001E-4</v>
      </c>
    </row>
    <row r="1394" spans="1:21" x14ac:dyDescent="0.2">
      <c r="A1394">
        <f t="shared" si="21"/>
        <v>1390</v>
      </c>
      <c r="B1394" s="119">
        <v>0.50132006115839323</v>
      </c>
      <c r="C1394" s="97">
        <v>14340.625038539783</v>
      </c>
      <c r="D1394" s="96">
        <v>1.1117267194256908</v>
      </c>
      <c r="E1394" s="98">
        <v>0.54458588959200416</v>
      </c>
      <c r="F1394" s="119">
        <v>0.51845185869967958</v>
      </c>
      <c r="G1394" s="179">
        <v>1</v>
      </c>
      <c r="H1394" s="97">
        <v>9676082.9627906531</v>
      </c>
      <c r="I1394" s="174">
        <v>347692355902.81879</v>
      </c>
      <c r="J1394" s="186">
        <v>0.40515770060071177</v>
      </c>
      <c r="K1394" s="189">
        <v>3516914334.4953833</v>
      </c>
      <c r="L1394" s="185">
        <v>0</v>
      </c>
      <c r="M1394" s="185">
        <v>373830822870.93634</v>
      </c>
      <c r="N1394" s="174">
        <v>725040093108.25049</v>
      </c>
      <c r="O1394" s="119">
        <v>0.6067731949067483</v>
      </c>
      <c r="P1394" s="119">
        <v>0.41407913025398446</v>
      </c>
      <c r="Q1394" s="97">
        <v>16.904097720692349</v>
      </c>
      <c r="R1394" s="184">
        <v>5384164348468.1182</v>
      </c>
      <c r="S1394" s="199">
        <v>5593.2223266899437</v>
      </c>
      <c r="T1394" s="191">
        <v>4.4755673981814036E-2</v>
      </c>
      <c r="U1394" s="198">
        <v>2.0000000000000001E-4</v>
      </c>
    </row>
    <row r="1395" spans="1:21" x14ac:dyDescent="0.2">
      <c r="A1395">
        <f t="shared" si="21"/>
        <v>1391</v>
      </c>
      <c r="B1395" s="119">
        <v>0.48963734062566094</v>
      </c>
      <c r="C1395" s="97">
        <v>9362.0635716182187</v>
      </c>
      <c r="D1395" s="96">
        <v>0.95938630979223505</v>
      </c>
      <c r="E1395" s="98">
        <v>0</v>
      </c>
      <c r="F1395" s="119">
        <v>0.51005644911890546</v>
      </c>
      <c r="G1395" s="179">
        <v>1</v>
      </c>
      <c r="H1395" s="97">
        <v>8777499.7174950913</v>
      </c>
      <c r="I1395" s="174">
        <v>311669557830.90289</v>
      </c>
      <c r="J1395" s="186">
        <v>0.40423116959057193</v>
      </c>
      <c r="K1395" s="189">
        <v>8441531692.2809591</v>
      </c>
      <c r="L1395" s="185">
        <v>0</v>
      </c>
      <c r="M1395" s="185">
        <v>243830903402.61478</v>
      </c>
      <c r="N1395" s="174">
        <v>563941992925.79871</v>
      </c>
      <c r="O1395" s="119">
        <v>0.56929839706421159</v>
      </c>
      <c r="P1395" s="119">
        <v>0.38884371847978577</v>
      </c>
      <c r="Q1395" s="97">
        <v>16.282223207589524</v>
      </c>
      <c r="R1395" s="184">
        <v>3834114056068.7861</v>
      </c>
      <c r="S1395" s="199">
        <v>3978.8440514034801</v>
      </c>
      <c r="T1395" s="191">
        <v>4.5758366444318521E-2</v>
      </c>
      <c r="U1395" s="198">
        <v>2.0000000000000001E-4</v>
      </c>
    </row>
    <row r="1396" spans="1:21" x14ac:dyDescent="0.2">
      <c r="A1396">
        <f t="shared" si="21"/>
        <v>1392</v>
      </c>
      <c r="B1396" s="119">
        <v>0.27645716697018258</v>
      </c>
      <c r="C1396" s="97">
        <v>7912.9725786632171</v>
      </c>
      <c r="D1396" s="96">
        <v>0.87772982694402568</v>
      </c>
      <c r="E1396" s="98">
        <v>0</v>
      </c>
      <c r="F1396" s="119">
        <v>0.32394087860726661</v>
      </c>
      <c r="G1396" s="179">
        <v>1</v>
      </c>
      <c r="H1396" s="97">
        <v>8174504.9085864602</v>
      </c>
      <c r="I1396" s="174">
        <v>304322324290.65741</v>
      </c>
      <c r="J1396" s="186">
        <v>0.27645716697018252</v>
      </c>
      <c r="K1396" s="189">
        <v>9821264992.0415974</v>
      </c>
      <c r="L1396" s="185">
        <v>0</v>
      </c>
      <c r="M1396" s="185">
        <v>276828459281.14331</v>
      </c>
      <c r="N1396" s="174">
        <v>590972048563.84241</v>
      </c>
      <c r="O1396" s="119">
        <v>0.51710542958289807</v>
      </c>
      <c r="P1396" s="119">
        <v>0.3395380035897182</v>
      </c>
      <c r="Q1396" s="97">
        <v>17.340071233425856</v>
      </c>
      <c r="R1396" s="184">
        <v>3712654650050.543</v>
      </c>
      <c r="S1396" s="199">
        <v>3850.9834638836028</v>
      </c>
      <c r="T1396" s="191">
        <v>4.280850315317878E-2</v>
      </c>
      <c r="U1396" s="198">
        <v>2.0000000000000001E-4</v>
      </c>
    </row>
    <row r="1397" spans="1:21" x14ac:dyDescent="0.2">
      <c r="A1397">
        <f t="shared" si="21"/>
        <v>1393</v>
      </c>
      <c r="B1397" s="119">
        <v>0.43736871634633878</v>
      </c>
      <c r="C1397" s="97">
        <v>6607.2175647704444</v>
      </c>
      <c r="D1397" s="96">
        <v>0.84600207532642979</v>
      </c>
      <c r="E1397" s="98">
        <v>0.7</v>
      </c>
      <c r="F1397" s="119">
        <v>0.43993740289882727</v>
      </c>
      <c r="G1397" s="179">
        <v>1</v>
      </c>
      <c r="H1397" s="97">
        <v>8621041.8247159775</v>
      </c>
      <c r="I1397" s="174">
        <v>301439040399.59589</v>
      </c>
      <c r="J1397" s="186">
        <v>0.43736871634633878</v>
      </c>
      <c r="K1397" s="189">
        <v>3364940762.2267442</v>
      </c>
      <c r="L1397" s="185">
        <v>0</v>
      </c>
      <c r="M1397" s="185">
        <v>231571843302.29608</v>
      </c>
      <c r="N1397" s="174">
        <v>536375824464.11871</v>
      </c>
      <c r="O1397" s="119">
        <v>0.59118525916951126</v>
      </c>
      <c r="P1397" s="119">
        <v>0.38875245364474253</v>
      </c>
      <c r="Q1397" s="97">
        <v>16.142233462274341</v>
      </c>
      <c r="R1397" s="184">
        <v>3671208082776.5205</v>
      </c>
      <c r="S1397" s="199">
        <v>3808.463912621693</v>
      </c>
      <c r="T1397" s="191">
        <v>4.5147057763219034E-2</v>
      </c>
      <c r="U1397" s="198">
        <v>2.0000000000000001E-4</v>
      </c>
    </row>
    <row r="1398" spans="1:21" x14ac:dyDescent="0.2">
      <c r="A1398">
        <f t="shared" si="21"/>
        <v>1394</v>
      </c>
      <c r="B1398" s="119">
        <v>0.37760367022288105</v>
      </c>
      <c r="C1398" s="97">
        <v>8855.2866639233744</v>
      </c>
      <c r="D1398" s="96">
        <v>1.0674344722234363</v>
      </c>
      <c r="E1398" s="98">
        <v>0</v>
      </c>
      <c r="F1398" s="119">
        <v>0.39422180442702365</v>
      </c>
      <c r="G1398" s="179">
        <v>1</v>
      </c>
      <c r="H1398" s="97">
        <v>10770477.737361833</v>
      </c>
      <c r="I1398" s="174">
        <v>449187456928.15161</v>
      </c>
      <c r="J1398" s="186">
        <v>0.3776036702228811</v>
      </c>
      <c r="K1398" s="189">
        <v>10396882074.793142</v>
      </c>
      <c r="L1398" s="185">
        <v>0</v>
      </c>
      <c r="M1398" s="185">
        <v>312159052945.94385</v>
      </c>
      <c r="N1398" s="174">
        <v>771743391948.88855</v>
      </c>
      <c r="O1398" s="119">
        <v>0.54336982873535233</v>
      </c>
      <c r="P1398" s="119">
        <v>0.36575473577849399</v>
      </c>
      <c r="Q1398" s="97">
        <v>16.480711580299751</v>
      </c>
      <c r="R1398" s="184">
        <v>4976588937759.5762</v>
      </c>
      <c r="S1398" s="199">
        <v>5153.3081942555955</v>
      </c>
      <c r="T1398" s="191">
        <v>4.518157318946138E-2</v>
      </c>
      <c r="U1398" s="198">
        <v>2.0000000000000001E-4</v>
      </c>
    </row>
    <row r="1399" spans="1:21" x14ac:dyDescent="0.2">
      <c r="A1399">
        <f t="shared" si="21"/>
        <v>1395</v>
      </c>
      <c r="B1399" s="119">
        <v>0.59587134033900824</v>
      </c>
      <c r="C1399" s="97">
        <v>17000</v>
      </c>
      <c r="D1399" s="96">
        <v>1.0330509210409811</v>
      </c>
      <c r="E1399" s="98">
        <v>0.53871814493133929</v>
      </c>
      <c r="F1399" s="119">
        <v>0.44561064397624151</v>
      </c>
      <c r="G1399" s="179">
        <v>1</v>
      </c>
      <c r="H1399" s="97">
        <v>6743440.2310480829</v>
      </c>
      <c r="I1399" s="174">
        <v>272494603376.68445</v>
      </c>
      <c r="J1399" s="186">
        <v>0.38007424657746358</v>
      </c>
      <c r="K1399" s="189">
        <v>1572552958.7697215</v>
      </c>
      <c r="L1399" s="185">
        <v>0</v>
      </c>
      <c r="M1399" s="185">
        <v>215591048391.71701</v>
      </c>
      <c r="N1399" s="174">
        <v>489658204727.1712</v>
      </c>
      <c r="O1399" s="119">
        <v>0.56374225352150864</v>
      </c>
      <c r="P1399" s="119">
        <v>0.36806002386641579</v>
      </c>
      <c r="Q1399" s="97">
        <v>16.614072294898754</v>
      </c>
      <c r="R1399" s="184">
        <v>3182407241486.3408</v>
      </c>
      <c r="S1399" s="199">
        <v>3305.6305772881328</v>
      </c>
      <c r="T1399" s="191">
        <v>4.5595946720569644E-2</v>
      </c>
      <c r="U1399" s="198">
        <v>2.0000000000000001E-4</v>
      </c>
    </row>
    <row r="1400" spans="1:21" x14ac:dyDescent="0.2">
      <c r="A1400">
        <f t="shared" si="21"/>
        <v>1396</v>
      </c>
      <c r="B1400" s="119">
        <v>0.43581312358488977</v>
      </c>
      <c r="C1400" s="97">
        <v>7804.9935591846306</v>
      </c>
      <c r="D1400" s="96">
        <v>0.49761497590751747</v>
      </c>
      <c r="E1400" s="98">
        <v>0.34899505249334412</v>
      </c>
      <c r="F1400" s="119">
        <v>0.48901926882176594</v>
      </c>
      <c r="G1400" s="179">
        <v>1</v>
      </c>
      <c r="H1400" s="97">
        <v>4848786.381804673</v>
      </c>
      <c r="I1400" s="174">
        <v>257510655302.00473</v>
      </c>
      <c r="J1400" s="186">
        <v>0.43581312358488977</v>
      </c>
      <c r="K1400" s="189">
        <v>6184030256.5165834</v>
      </c>
      <c r="L1400" s="185">
        <v>0</v>
      </c>
      <c r="M1400" s="185">
        <v>297143205209.63361</v>
      </c>
      <c r="N1400" s="174">
        <v>560837890768.15491</v>
      </c>
      <c r="O1400" s="119">
        <v>0.623961206921962</v>
      </c>
      <c r="P1400" s="119">
        <v>0.38404787873208213</v>
      </c>
      <c r="Q1400" s="97">
        <v>16.774814974113657</v>
      </c>
      <c r="R1400" s="184">
        <v>3937626902922.7456</v>
      </c>
      <c r="S1400" s="199">
        <v>4082.0133779460675</v>
      </c>
      <c r="T1400" s="191">
        <v>4.3686608674773225E-2</v>
      </c>
      <c r="U1400" s="198">
        <v>2.0000000000000001E-4</v>
      </c>
    </row>
    <row r="1401" spans="1:21" x14ac:dyDescent="0.2">
      <c r="A1401">
        <f t="shared" si="21"/>
        <v>1397</v>
      </c>
      <c r="B1401" s="119">
        <v>0.54344981536836978</v>
      </c>
      <c r="C1401" s="97">
        <v>13050.548353386383</v>
      </c>
      <c r="D1401" s="96">
        <v>0.97834570015876299</v>
      </c>
      <c r="E1401" s="98">
        <v>0</v>
      </c>
      <c r="F1401" s="119">
        <v>0</v>
      </c>
      <c r="G1401" s="179">
        <v>0</v>
      </c>
      <c r="H1401" s="97">
        <v>8293423.3048739554</v>
      </c>
      <c r="I1401" s="174">
        <v>356584417276.64203</v>
      </c>
      <c r="J1401" s="186">
        <v>0.52841429326598632</v>
      </c>
      <c r="K1401" s="189">
        <v>10319736892.07592</v>
      </c>
      <c r="L1401" s="185">
        <v>0</v>
      </c>
      <c r="M1401" s="185">
        <v>0</v>
      </c>
      <c r="N1401" s="174">
        <v>366904154168.71796</v>
      </c>
      <c r="O1401" s="119">
        <v>0.51355183827723827</v>
      </c>
      <c r="P1401" s="119">
        <v>0.42701174222074656</v>
      </c>
      <c r="Q1401" s="97">
        <v>12.930448798513044</v>
      </c>
      <c r="R1401" s="184">
        <v>2205049297210.0371</v>
      </c>
      <c r="S1401" s="199">
        <v>2288.8476444511202</v>
      </c>
      <c r="T1401" s="191">
        <v>5.5406779708190815E-2</v>
      </c>
      <c r="U1401" s="198">
        <v>2.0000000000000001E-4</v>
      </c>
    </row>
    <row r="1402" spans="1:21" x14ac:dyDescent="0.2">
      <c r="A1402">
        <f t="shared" si="21"/>
        <v>1398</v>
      </c>
      <c r="B1402" s="119">
        <v>0.30518960641058868</v>
      </c>
      <c r="C1402" s="97">
        <v>12057.599553501819</v>
      </c>
      <c r="D1402" s="96">
        <v>0.84432940290946867</v>
      </c>
      <c r="E1402" s="98">
        <v>0</v>
      </c>
      <c r="F1402" s="119">
        <v>0</v>
      </c>
      <c r="G1402" s="179">
        <v>0</v>
      </c>
      <c r="H1402" s="97">
        <v>5847920.7985770451</v>
      </c>
      <c r="I1402" s="174">
        <v>249033153915.49731</v>
      </c>
      <c r="J1402" s="186">
        <v>0.30518960641058868</v>
      </c>
      <c r="K1402" s="189">
        <v>4554436281.5645332</v>
      </c>
      <c r="L1402" s="185">
        <v>0</v>
      </c>
      <c r="M1402" s="185">
        <v>0</v>
      </c>
      <c r="N1402" s="174">
        <v>253587590197.06186</v>
      </c>
      <c r="O1402" s="119">
        <v>0.29970839727447657</v>
      </c>
      <c r="P1402" s="119">
        <v>0.19686870953847033</v>
      </c>
      <c r="Q1402" s="97">
        <v>12.881622051569353</v>
      </c>
      <c r="R1402" s="184">
        <v>695229728222.91699</v>
      </c>
      <c r="S1402" s="199">
        <v>721.27832056289026</v>
      </c>
      <c r="T1402" s="191">
        <v>5.5808467154615286E-2</v>
      </c>
      <c r="U1402" s="198">
        <v>2.0000000000000001E-4</v>
      </c>
    </row>
    <row r="1403" spans="1:21" x14ac:dyDescent="0.2">
      <c r="A1403">
        <f t="shared" si="21"/>
        <v>1399</v>
      </c>
      <c r="B1403" s="119">
        <v>0.38983577985826567</v>
      </c>
      <c r="C1403" s="97">
        <v>13336.652714893633</v>
      </c>
      <c r="D1403" s="96">
        <v>0.54169237833648531</v>
      </c>
      <c r="E1403" s="98">
        <v>5.886373302189174E-2</v>
      </c>
      <c r="F1403" s="119">
        <v>0.44381446284107079</v>
      </c>
      <c r="G1403" s="179">
        <v>1</v>
      </c>
      <c r="H1403" s="97">
        <v>3133205.7488859585</v>
      </c>
      <c r="I1403" s="174">
        <v>168111316003.29517</v>
      </c>
      <c r="J1403" s="186">
        <v>0.38983577985826567</v>
      </c>
      <c r="K1403" s="189">
        <v>5046360313.9868813</v>
      </c>
      <c r="L1403" s="185">
        <v>0</v>
      </c>
      <c r="M1403" s="185">
        <v>217401660832.83841</v>
      </c>
      <c r="N1403" s="174">
        <v>390559337150.12042</v>
      </c>
      <c r="O1403" s="119">
        <v>0.61311332713414002</v>
      </c>
      <c r="P1403" s="119">
        <v>0.32434517427170367</v>
      </c>
      <c r="Q1403" s="97">
        <v>16.805005808571646</v>
      </c>
      <c r="R1403" s="184">
        <v>2314513763813.8813</v>
      </c>
      <c r="S1403" s="199">
        <v>2403.4622528715681</v>
      </c>
      <c r="T1403" s="191">
        <v>4.3789575126818706E-2</v>
      </c>
      <c r="U1403" s="198">
        <v>2.0000000000000001E-4</v>
      </c>
    </row>
    <row r="1404" spans="1:21" x14ac:dyDescent="0.2">
      <c r="A1404">
        <f t="shared" si="21"/>
        <v>1400</v>
      </c>
      <c r="B1404" s="119">
        <v>0.23848968433563072</v>
      </c>
      <c r="C1404" s="97">
        <v>6079.3360343048626</v>
      </c>
      <c r="D1404" s="96">
        <v>1.0141908151311505</v>
      </c>
      <c r="E1404" s="98">
        <v>0</v>
      </c>
      <c r="F1404" s="119">
        <v>0.46699787726188574</v>
      </c>
      <c r="G1404" s="179">
        <v>1</v>
      </c>
      <c r="H1404" s="97">
        <v>15169285.50769891</v>
      </c>
      <c r="I1404" s="174">
        <v>492633028016.12268</v>
      </c>
      <c r="J1404" s="186">
        <v>0.23848968433563078</v>
      </c>
      <c r="K1404" s="189">
        <v>10860419275.239386</v>
      </c>
      <c r="L1404" s="185">
        <v>0</v>
      </c>
      <c r="M1404" s="185">
        <v>249722566335.42014</v>
      </c>
      <c r="N1404" s="174">
        <v>753216013626.78223</v>
      </c>
      <c r="O1404" s="119">
        <v>0.4212150866064992</v>
      </c>
      <c r="P1404" s="119">
        <v>0.2526955066001933</v>
      </c>
      <c r="Q1404" s="97">
        <v>17.174843606307196</v>
      </c>
      <c r="R1404" s="184">
        <v>3454349282087.0396</v>
      </c>
      <c r="S1404" s="199">
        <v>3583.9629017752886</v>
      </c>
      <c r="T1404" s="191">
        <v>4.3826940346409021E-2</v>
      </c>
      <c r="U1404" s="198">
        <v>2.0000000000000001E-4</v>
      </c>
    </row>
    <row r="1405" spans="1:21" x14ac:dyDescent="0.2">
      <c r="A1405">
        <f t="shared" si="21"/>
        <v>1401</v>
      </c>
      <c r="B1405" s="119">
        <v>0.41947195325637615</v>
      </c>
      <c r="C1405" s="97">
        <v>8318.0227187959154</v>
      </c>
      <c r="D1405" s="96">
        <v>0.36033108444904072</v>
      </c>
      <c r="E1405" s="98">
        <v>0</v>
      </c>
      <c r="F1405" s="119">
        <v>0</v>
      </c>
      <c r="G1405" s="179">
        <v>0</v>
      </c>
      <c r="H1405" s="97">
        <v>3266478.5998610756</v>
      </c>
      <c r="I1405" s="174">
        <v>175400983993.64304</v>
      </c>
      <c r="J1405" s="186">
        <v>0.41947195325637621</v>
      </c>
      <c r="K1405" s="189">
        <v>4578112690.1189137</v>
      </c>
      <c r="L1405" s="185">
        <v>0</v>
      </c>
      <c r="M1405" s="185">
        <v>0</v>
      </c>
      <c r="N1405" s="174">
        <v>179979096683.76196</v>
      </c>
      <c r="O1405" s="119">
        <v>0.40880188152173319</v>
      </c>
      <c r="P1405" s="119">
        <v>0.3026247313146273</v>
      </c>
      <c r="Q1405" s="97">
        <v>12.917572222546029</v>
      </c>
      <c r="R1405" s="184">
        <v>833917419183.64075</v>
      </c>
      <c r="S1405" s="199">
        <v>865.39442008580579</v>
      </c>
      <c r="T1405" s="191">
        <v>5.2652876786607905E-2</v>
      </c>
      <c r="U1405" s="198">
        <v>2.0000000000000001E-4</v>
      </c>
    </row>
    <row r="1406" spans="1:21" x14ac:dyDescent="0.2">
      <c r="A1406">
        <f t="shared" si="21"/>
        <v>1402</v>
      </c>
      <c r="B1406" s="119">
        <v>0.46937722812909749</v>
      </c>
      <c r="C1406" s="97">
        <v>12225.636860323997</v>
      </c>
      <c r="D1406" s="96">
        <v>1.1951738100486267</v>
      </c>
      <c r="E1406" s="98">
        <v>0.27112255518500228</v>
      </c>
      <c r="F1406" s="119">
        <v>0.55288799480581552</v>
      </c>
      <c r="G1406" s="179">
        <v>1</v>
      </c>
      <c r="H1406" s="97">
        <v>11674940.30272715</v>
      </c>
      <c r="I1406" s="174">
        <v>402968831323.21796</v>
      </c>
      <c r="J1406" s="186">
        <v>0.4075080327295405</v>
      </c>
      <c r="K1406" s="189">
        <v>4626800133.5835419</v>
      </c>
      <c r="L1406" s="185">
        <v>0</v>
      </c>
      <c r="M1406" s="185">
        <v>373222541979.14417</v>
      </c>
      <c r="N1406" s="174">
        <v>780818173435.94556</v>
      </c>
      <c r="O1406" s="119">
        <v>0.59270017659895957</v>
      </c>
      <c r="P1406" s="119">
        <v>0.46496853886317774</v>
      </c>
      <c r="Q1406" s="97">
        <v>17.05621587728573</v>
      </c>
      <c r="R1406" s="184">
        <v>6553491901222.5918</v>
      </c>
      <c r="S1406" s="199">
        <v>6807.8992613734144</v>
      </c>
      <c r="T1406" s="191">
        <v>4.372976976644441E-2</v>
      </c>
      <c r="U1406" s="198">
        <v>2.0000000000000001E-4</v>
      </c>
    </row>
    <row r="1407" spans="1:21" x14ac:dyDescent="0.2">
      <c r="A1407">
        <f t="shared" si="21"/>
        <v>1403</v>
      </c>
      <c r="B1407" s="119">
        <v>0.6010330106981514</v>
      </c>
      <c r="C1407" s="97">
        <v>13662.040601244276</v>
      </c>
      <c r="D1407" s="96">
        <v>0.81368370676326818</v>
      </c>
      <c r="E1407" s="98">
        <v>0.2444402032294512</v>
      </c>
      <c r="F1407" s="119">
        <v>0</v>
      </c>
      <c r="G1407" s="179">
        <v>0</v>
      </c>
      <c r="H1407" s="97">
        <v>5676792.7191653131</v>
      </c>
      <c r="I1407" s="174">
        <v>219894297171.52493</v>
      </c>
      <c r="J1407" s="186">
        <v>0.39910593756562307</v>
      </c>
      <c r="K1407" s="189">
        <v>17789890981.560524</v>
      </c>
      <c r="L1407" s="185">
        <v>66165108695.350319</v>
      </c>
      <c r="M1407" s="185">
        <v>0</v>
      </c>
      <c r="N1407" s="174">
        <v>303849296848.43579</v>
      </c>
      <c r="O1407" s="119">
        <v>0.46303614342222804</v>
      </c>
      <c r="P1407" s="119">
        <v>0.37239139513882441</v>
      </c>
      <c r="Q1407" s="97">
        <v>15.13218089220654</v>
      </c>
      <c r="R1407" s="184">
        <v>1855580355370.1255</v>
      </c>
      <c r="S1407" s="199">
        <v>1925.940642983478</v>
      </c>
      <c r="T1407" s="191">
        <v>4.8010798407272619E-2</v>
      </c>
      <c r="U1407" s="198">
        <v>2.0000000000000001E-4</v>
      </c>
    </row>
    <row r="1408" spans="1:21" x14ac:dyDescent="0.2">
      <c r="A1408">
        <f t="shared" si="21"/>
        <v>1404</v>
      </c>
      <c r="B1408" s="119">
        <v>0.5457278347631338</v>
      </c>
      <c r="C1408" s="97">
        <v>5349.2694789591742</v>
      </c>
      <c r="D1408" s="96">
        <v>0.74359412484095044</v>
      </c>
      <c r="E1408" s="98">
        <v>0.32116514095313986</v>
      </c>
      <c r="F1408" s="119">
        <v>0.56014132155775387</v>
      </c>
      <c r="G1408" s="179">
        <v>1</v>
      </c>
      <c r="H1408" s="97">
        <v>7625633.7281553783</v>
      </c>
      <c r="I1408" s="174">
        <v>301279133485.67908</v>
      </c>
      <c r="J1408" s="186">
        <v>0.50522292736357977</v>
      </c>
      <c r="K1408" s="189">
        <v>0</v>
      </c>
      <c r="L1408" s="185">
        <v>0</v>
      </c>
      <c r="M1408" s="185">
        <v>208074203447.85379</v>
      </c>
      <c r="N1408" s="174">
        <v>509353336933.53284</v>
      </c>
      <c r="O1408" s="119">
        <v>0.62564130913520477</v>
      </c>
      <c r="P1408" s="119">
        <v>0.36638973471609632</v>
      </c>
      <c r="Q1408" s="97">
        <v>15.507630541945797</v>
      </c>
      <c r="R1408" s="184">
        <v>3198663849168.6318</v>
      </c>
      <c r="S1408" s="199">
        <v>3319.8301030762627</v>
      </c>
      <c r="T1408" s="191">
        <v>4.6716775874985746E-2</v>
      </c>
      <c r="U1408" s="198">
        <v>2.0000000000000001E-4</v>
      </c>
    </row>
    <row r="1409" spans="1:21" x14ac:dyDescent="0.2">
      <c r="A1409">
        <f t="shared" si="21"/>
        <v>1405</v>
      </c>
      <c r="B1409" s="119">
        <v>0.55291208196062536</v>
      </c>
      <c r="C1409" s="97">
        <v>9391.413608175355</v>
      </c>
      <c r="D1409" s="96">
        <v>0.9673035094848238</v>
      </c>
      <c r="E1409" s="98">
        <v>0</v>
      </c>
      <c r="F1409" s="119">
        <v>0</v>
      </c>
      <c r="G1409" s="179">
        <v>0</v>
      </c>
      <c r="H1409" s="97">
        <v>8047791.3327121772</v>
      </c>
      <c r="I1409" s="174">
        <v>292215023322.64618</v>
      </c>
      <c r="J1409" s="186">
        <v>0.4205589234525362</v>
      </c>
      <c r="K1409" s="189">
        <v>3074900736.2747898</v>
      </c>
      <c r="L1409" s="185">
        <v>0</v>
      </c>
      <c r="M1409" s="185">
        <v>0</v>
      </c>
      <c r="N1409" s="174">
        <v>295289924058.92096</v>
      </c>
      <c r="O1409" s="119">
        <v>0.41617957679012491</v>
      </c>
      <c r="P1409" s="119">
        <v>0.2880574311112854</v>
      </c>
      <c r="Q1409" s="97">
        <v>12.970630700609357</v>
      </c>
      <c r="R1409" s="184">
        <v>1216762005059.1729</v>
      </c>
      <c r="S1409" s="199">
        <v>1261.4970030584877</v>
      </c>
      <c r="T1409" s="191">
        <v>5.4806230522310928E-2</v>
      </c>
      <c r="U1409" s="198">
        <v>2.0000000000000001E-4</v>
      </c>
    </row>
    <row r="1410" spans="1:21" x14ac:dyDescent="0.2">
      <c r="A1410">
        <f t="shared" si="21"/>
        <v>1406</v>
      </c>
      <c r="B1410" s="119">
        <v>0.5018741650846601</v>
      </c>
      <c r="C1410" s="97">
        <v>10120.268312168921</v>
      </c>
      <c r="D1410" s="96">
        <v>0.72245210209244703</v>
      </c>
      <c r="E1410" s="98">
        <v>0.41472006545096168</v>
      </c>
      <c r="F1410" s="119">
        <v>0.55414066435852294</v>
      </c>
      <c r="G1410" s="179">
        <v>1</v>
      </c>
      <c r="H1410" s="97">
        <v>7206520.5082866959</v>
      </c>
      <c r="I1410" s="174">
        <v>276452828020.2923</v>
      </c>
      <c r="J1410" s="186">
        <v>0.47910781108607658</v>
      </c>
      <c r="K1410" s="189">
        <v>1611023049.1088197</v>
      </c>
      <c r="L1410" s="185">
        <v>0</v>
      </c>
      <c r="M1410" s="185">
        <v>305416645345.13727</v>
      </c>
      <c r="N1410" s="174">
        <v>583480496414.53833</v>
      </c>
      <c r="O1410" s="119">
        <v>0.64575256224122091</v>
      </c>
      <c r="P1410" s="119">
        <v>0.36338473200391846</v>
      </c>
      <c r="Q1410" s="97">
        <v>16.079262370795004</v>
      </c>
      <c r="R1410" s="184">
        <v>3701639888333.6357</v>
      </c>
      <c r="S1410" s="199">
        <v>3840.2591745672439</v>
      </c>
      <c r="T1410" s="191">
        <v>4.5381292349076757E-2</v>
      </c>
      <c r="U1410" s="198">
        <v>2.0000000000000001E-4</v>
      </c>
    </row>
    <row r="1411" spans="1:21" x14ac:dyDescent="0.2">
      <c r="A1411">
        <f t="shared" si="21"/>
        <v>1407</v>
      </c>
      <c r="B1411" s="119">
        <v>0.45867936650783114</v>
      </c>
      <c r="C1411" s="97">
        <v>11076.307300597229</v>
      </c>
      <c r="D1411" s="96">
        <v>0.26226260017401781</v>
      </c>
      <c r="E1411" s="98">
        <v>0.7</v>
      </c>
      <c r="F1411" s="119">
        <v>0.46406507076276809</v>
      </c>
      <c r="G1411" s="179">
        <v>1</v>
      </c>
      <c r="H1411" s="97">
        <v>1841331.6541353092</v>
      </c>
      <c r="I1411" s="174">
        <v>99770432543.742645</v>
      </c>
      <c r="J1411" s="186">
        <v>0.45867936650783114</v>
      </c>
      <c r="K1411" s="189">
        <v>907571420.33383906</v>
      </c>
      <c r="L1411" s="185">
        <v>0</v>
      </c>
      <c r="M1411" s="185">
        <v>161015130833.07214</v>
      </c>
      <c r="N1411" s="174">
        <v>261693134797.14862</v>
      </c>
      <c r="O1411" s="119">
        <v>0.66709714642363649</v>
      </c>
      <c r="P1411" s="119">
        <v>0.40509196134668102</v>
      </c>
      <c r="Q1411" s="97">
        <v>17.076951013548054</v>
      </c>
      <c r="R1411" s="184">
        <v>2004810178272.5593</v>
      </c>
      <c r="S1411" s="199">
        <v>2082.1163404112472</v>
      </c>
      <c r="T1411" s="191">
        <v>4.2183264189515415E-2</v>
      </c>
      <c r="U1411" s="198">
        <v>2.0000000000000001E-4</v>
      </c>
    </row>
    <row r="1412" spans="1:21" x14ac:dyDescent="0.2">
      <c r="A1412">
        <f t="shared" si="21"/>
        <v>1408</v>
      </c>
      <c r="B1412" s="119">
        <v>0.38437486235896678</v>
      </c>
      <c r="C1412" s="97">
        <v>4003.5804241695996</v>
      </c>
      <c r="D1412" s="96">
        <v>1.7309790151368123</v>
      </c>
      <c r="E1412" s="98">
        <v>0</v>
      </c>
      <c r="F1412" s="119">
        <v>0</v>
      </c>
      <c r="G1412" s="179">
        <v>0</v>
      </c>
      <c r="H1412" s="97">
        <v>54157047.328046188</v>
      </c>
      <c r="I1412" s="174">
        <v>1008525544296.6063</v>
      </c>
      <c r="J1412" s="186">
        <v>0.15613690671740144</v>
      </c>
      <c r="K1412" s="189">
        <v>19269449912.39183</v>
      </c>
      <c r="L1412" s="185">
        <v>0</v>
      </c>
      <c r="M1412" s="185">
        <v>0</v>
      </c>
      <c r="N1412" s="174">
        <v>1027794994208.9982</v>
      </c>
      <c r="O1412" s="119">
        <v>0.1532095989172868</v>
      </c>
      <c r="P1412" s="119">
        <v>1.673511861791914E-2</v>
      </c>
      <c r="Q1412" s="97">
        <v>12.063683328134381</v>
      </c>
      <c r="R1412" s="184">
        <v>128062348353.13014</v>
      </c>
      <c r="S1412" s="199">
        <v>132.92059447611922</v>
      </c>
      <c r="T1412" s="191">
        <v>0.10425472614305147</v>
      </c>
      <c r="U1412" s="198">
        <v>2.0000000000000001E-4</v>
      </c>
    </row>
    <row r="1413" spans="1:21" x14ac:dyDescent="0.2">
      <c r="A1413">
        <f t="shared" si="21"/>
        <v>1409</v>
      </c>
      <c r="B1413" s="119">
        <v>0.42784769259572986</v>
      </c>
      <c r="C1413" s="97">
        <v>13261.76597371155</v>
      </c>
      <c r="D1413" s="96">
        <v>0.42492135177610563</v>
      </c>
      <c r="E1413" s="98">
        <v>0</v>
      </c>
      <c r="F1413" s="119">
        <v>0</v>
      </c>
      <c r="G1413" s="179">
        <v>0</v>
      </c>
      <c r="H1413" s="97">
        <v>3453435.2216504705</v>
      </c>
      <c r="I1413" s="174">
        <v>164591836584.8811</v>
      </c>
      <c r="J1413" s="186">
        <v>0.42784769259572986</v>
      </c>
      <c r="K1413" s="189">
        <v>3908624164.3655887</v>
      </c>
      <c r="L1413" s="185">
        <v>0</v>
      </c>
      <c r="M1413" s="185">
        <v>0</v>
      </c>
      <c r="N1413" s="174">
        <v>168500460749.2467</v>
      </c>
      <c r="O1413" s="119">
        <v>0.41792311540162735</v>
      </c>
      <c r="P1413" s="119">
        <v>0.31004209857957477</v>
      </c>
      <c r="Q1413" s="97">
        <v>12.897367023081218</v>
      </c>
      <c r="R1413" s="184">
        <v>772611674805.83411</v>
      </c>
      <c r="S1413" s="199">
        <v>802.05050801091215</v>
      </c>
      <c r="T1413" s="191">
        <v>5.2123655165192018E-2</v>
      </c>
      <c r="U1413" s="198">
        <v>2.0000000000000001E-4</v>
      </c>
    </row>
    <row r="1414" spans="1:21" x14ac:dyDescent="0.2">
      <c r="A1414">
        <f t="shared" si="21"/>
        <v>1410</v>
      </c>
      <c r="B1414" s="119">
        <v>0.45462698501463689</v>
      </c>
      <c r="C1414" s="97">
        <v>5451.3718215341523</v>
      </c>
      <c r="D1414" s="96">
        <v>1.2142674938125286</v>
      </c>
      <c r="E1414" s="98">
        <v>0.60426797092988582</v>
      </c>
      <c r="F1414" s="119">
        <v>0.60102755433245658</v>
      </c>
      <c r="G1414" s="179">
        <v>1</v>
      </c>
      <c r="H1414" s="97">
        <v>16553200.426536802</v>
      </c>
      <c r="I1414" s="174">
        <v>448647238252.20325</v>
      </c>
      <c r="J1414" s="186">
        <v>0.28512105213900973</v>
      </c>
      <c r="K1414" s="189">
        <v>4647620022.2542048</v>
      </c>
      <c r="L1414" s="185">
        <v>0</v>
      </c>
      <c r="M1414" s="185">
        <v>273459754391.90207</v>
      </c>
      <c r="N1414" s="174">
        <v>726754612666.3595</v>
      </c>
      <c r="O1414" s="119">
        <v>0.47703388472665764</v>
      </c>
      <c r="P1414" s="119">
        <v>0.34561449331475774</v>
      </c>
      <c r="Q1414" s="97">
        <v>17.038135433533991</v>
      </c>
      <c r="R1414" s="184">
        <v>4599815629637.7197</v>
      </c>
      <c r="S1414" s="199">
        <v>4771.3878552207116</v>
      </c>
      <c r="T1414" s="191">
        <v>4.3304890626754723E-2</v>
      </c>
      <c r="U1414" s="198">
        <v>2.0000000000000001E-4</v>
      </c>
    </row>
    <row r="1415" spans="1:21" x14ac:dyDescent="0.2">
      <c r="A1415">
        <f t="shared" ref="A1415:A1478" si="22">A1414+1</f>
        <v>1411</v>
      </c>
      <c r="B1415" s="119">
        <v>0.46945662382567538</v>
      </c>
      <c r="C1415" s="97">
        <v>11382.066986157675</v>
      </c>
      <c r="D1415" s="96">
        <v>0.52927542552220119</v>
      </c>
      <c r="E1415" s="98">
        <v>0</v>
      </c>
      <c r="F1415" s="119">
        <v>0</v>
      </c>
      <c r="G1415" s="179">
        <v>0</v>
      </c>
      <c r="H1415" s="97">
        <v>12952168.398805676</v>
      </c>
      <c r="I1415" s="174">
        <v>456587497833.77051</v>
      </c>
      <c r="J1415" s="186">
        <v>0.46945662382567543</v>
      </c>
      <c r="K1415" s="189">
        <v>15300769062.134638</v>
      </c>
      <c r="L1415" s="185">
        <v>0</v>
      </c>
      <c r="M1415" s="185">
        <v>0</v>
      </c>
      <c r="N1415" s="174">
        <v>471888266895.90515</v>
      </c>
      <c r="O1415" s="119">
        <v>0.45423469971830915</v>
      </c>
      <c r="P1415" s="119">
        <v>0.36564866527433482</v>
      </c>
      <c r="Q1415" s="97">
        <v>12.896046067472708</v>
      </c>
      <c r="R1415" s="184">
        <v>2428793798253.9092</v>
      </c>
      <c r="S1415" s="199">
        <v>2521.819380913802</v>
      </c>
      <c r="T1415" s="191">
        <v>5.445867063851844E-2</v>
      </c>
      <c r="U1415" s="198">
        <v>2.0000000000000001E-4</v>
      </c>
    </row>
    <row r="1416" spans="1:21" x14ac:dyDescent="0.2">
      <c r="A1416">
        <f t="shared" si="22"/>
        <v>1412</v>
      </c>
      <c r="B1416" s="119">
        <v>0.41999570797532038</v>
      </c>
      <c r="C1416" s="97">
        <v>7693.2878307058982</v>
      </c>
      <c r="D1416" s="96">
        <v>1.0267658427554571</v>
      </c>
      <c r="E1416" s="98">
        <v>0</v>
      </c>
      <c r="F1416" s="119">
        <v>0</v>
      </c>
      <c r="G1416" s="179">
        <v>0</v>
      </c>
      <c r="H1416" s="97">
        <v>14295874.634279892</v>
      </c>
      <c r="I1416" s="174">
        <v>510508686021.61865</v>
      </c>
      <c r="J1416" s="186">
        <v>0.41999570797532038</v>
      </c>
      <c r="K1416" s="189">
        <v>8174260154.7890015</v>
      </c>
      <c r="L1416" s="185">
        <v>0</v>
      </c>
      <c r="M1416" s="185">
        <v>0</v>
      </c>
      <c r="N1416" s="174">
        <v>518682946176.40765</v>
      </c>
      <c r="O1416" s="119">
        <v>0.4133767238614347</v>
      </c>
      <c r="P1416" s="119">
        <v>0.26634466361808612</v>
      </c>
      <c r="Q1416" s="97">
        <v>12.934962825345274</v>
      </c>
      <c r="R1416" s="184">
        <v>1948014614877.2668</v>
      </c>
      <c r="S1416" s="199">
        <v>2020.2102634336327</v>
      </c>
      <c r="T1416" s="191">
        <v>5.524309125125141E-2</v>
      </c>
      <c r="U1416" s="198">
        <v>2.0000000000000001E-4</v>
      </c>
    </row>
    <row r="1417" spans="1:21" x14ac:dyDescent="0.2">
      <c r="A1417">
        <f t="shared" si="22"/>
        <v>1413</v>
      </c>
      <c r="B1417" s="119">
        <v>0.57757592435054828</v>
      </c>
      <c r="C1417" s="97">
        <v>4851.779703784161</v>
      </c>
      <c r="D1417" s="96">
        <v>1.0597893337894699</v>
      </c>
      <c r="E1417" s="98">
        <v>0.18253242279395149</v>
      </c>
      <c r="F1417" s="119">
        <v>0</v>
      </c>
      <c r="G1417" s="179">
        <v>0</v>
      </c>
      <c r="H1417" s="97">
        <v>14985328.979515018</v>
      </c>
      <c r="I1417" s="174">
        <v>523457147285.00928</v>
      </c>
      <c r="J1417" s="186">
        <v>0.4093077027717007</v>
      </c>
      <c r="K1417" s="189">
        <v>43675781868.858879</v>
      </c>
      <c r="L1417" s="185">
        <v>59058178530.525162</v>
      </c>
      <c r="M1417" s="185">
        <v>0</v>
      </c>
      <c r="N1417" s="174">
        <v>626191107684.39331</v>
      </c>
      <c r="O1417" s="119">
        <v>0.41760667321848099</v>
      </c>
      <c r="P1417" s="119">
        <v>0.27133756342421705</v>
      </c>
      <c r="Q1417" s="97">
        <v>13.553569958637372</v>
      </c>
      <c r="R1417" s="184">
        <v>2560656744464.7275</v>
      </c>
      <c r="S1417" s="199">
        <v>2657.8473805863377</v>
      </c>
      <c r="T1417" s="191">
        <v>5.2520511238753953E-2</v>
      </c>
      <c r="U1417" s="198">
        <v>2.0000000000000001E-4</v>
      </c>
    </row>
    <row r="1418" spans="1:21" x14ac:dyDescent="0.2">
      <c r="A1418">
        <f t="shared" si="22"/>
        <v>1414</v>
      </c>
      <c r="B1418" s="119">
        <v>0.58289199131027702</v>
      </c>
      <c r="C1418" s="97">
        <v>7759.4857886355494</v>
      </c>
      <c r="D1418" s="96">
        <v>0.67902294700909738</v>
      </c>
      <c r="E1418" s="98">
        <v>0.24931320082140718</v>
      </c>
      <c r="F1418" s="119">
        <v>0</v>
      </c>
      <c r="G1418" s="179">
        <v>0</v>
      </c>
      <c r="H1418" s="97">
        <v>6240912.6543206125</v>
      </c>
      <c r="I1418" s="174">
        <v>262049471367.00787</v>
      </c>
      <c r="J1418" s="186">
        <v>0.42107066970210671</v>
      </c>
      <c r="K1418" s="189">
        <v>22482395987.11393</v>
      </c>
      <c r="L1418" s="185">
        <v>29108077208.264149</v>
      </c>
      <c r="M1418" s="185">
        <v>0</v>
      </c>
      <c r="N1418" s="174">
        <v>313639944562.38599</v>
      </c>
      <c r="O1418" s="119">
        <v>0.42605481376630117</v>
      </c>
      <c r="P1418" s="119">
        <v>0.28672513110408754</v>
      </c>
      <c r="Q1418" s="97">
        <v>13.068373998201489</v>
      </c>
      <c r="R1418" s="184">
        <v>1335893659363.6084</v>
      </c>
      <c r="S1418" s="199">
        <v>1384.9674969878442</v>
      </c>
      <c r="T1418" s="191">
        <v>5.330271613193751E-2</v>
      </c>
      <c r="U1418" s="198">
        <v>2.0000000000000001E-4</v>
      </c>
    </row>
    <row r="1419" spans="1:21" x14ac:dyDescent="0.2">
      <c r="A1419">
        <f t="shared" si="22"/>
        <v>1415</v>
      </c>
      <c r="B1419" s="119">
        <v>0.42427453332483639</v>
      </c>
      <c r="C1419" s="97">
        <v>13867.90548661138</v>
      </c>
      <c r="D1419" s="96">
        <v>0.7370649144025776</v>
      </c>
      <c r="E1419" s="98">
        <v>0</v>
      </c>
      <c r="F1419" s="119">
        <v>0</v>
      </c>
      <c r="G1419" s="179">
        <v>0</v>
      </c>
      <c r="H1419" s="97">
        <v>16456606.489536989</v>
      </c>
      <c r="I1419" s="174">
        <v>428422984914.56555</v>
      </c>
      <c r="J1419" s="186">
        <v>0.34884953438149524</v>
      </c>
      <c r="K1419" s="189">
        <v>7252872527.0823431</v>
      </c>
      <c r="L1419" s="185">
        <v>0</v>
      </c>
      <c r="M1419" s="185">
        <v>0</v>
      </c>
      <c r="N1419" s="174">
        <v>435675857441.64789</v>
      </c>
      <c r="O1419" s="119">
        <v>0.3430420948349055</v>
      </c>
      <c r="P1419" s="119">
        <v>0.26290041484408172</v>
      </c>
      <c r="Q1419" s="97">
        <v>12.900516510868757</v>
      </c>
      <c r="R1419" s="184">
        <v>1538250080104.6575</v>
      </c>
      <c r="S1419" s="199">
        <v>1595.7501931362685</v>
      </c>
      <c r="T1419" s="191">
        <v>5.8979906811323361E-2</v>
      </c>
      <c r="U1419" s="198">
        <v>2.0000000000000001E-4</v>
      </c>
    </row>
    <row r="1420" spans="1:21" x14ac:dyDescent="0.2">
      <c r="A1420">
        <f t="shared" si="22"/>
        <v>1416</v>
      </c>
      <c r="B1420" s="119">
        <v>0.6971751847764146</v>
      </c>
      <c r="C1420" s="97">
        <v>14617.474492825466</v>
      </c>
      <c r="D1420" s="96">
        <v>0.42980408570521939</v>
      </c>
      <c r="E1420" s="98">
        <v>0.30556007650348194</v>
      </c>
      <c r="F1420" s="119">
        <v>0</v>
      </c>
      <c r="G1420" s="179">
        <v>0</v>
      </c>
      <c r="H1420" s="97">
        <v>8798927.9577436112</v>
      </c>
      <c r="I1420" s="174">
        <v>319126721647.82642</v>
      </c>
      <c r="J1420" s="186">
        <v>0.45477065817151074</v>
      </c>
      <c r="K1420" s="189">
        <v>18067204473.215431</v>
      </c>
      <c r="L1420" s="185">
        <v>30643396906.667248</v>
      </c>
      <c r="M1420" s="185">
        <v>0</v>
      </c>
      <c r="N1420" s="174">
        <v>367837323027.70911</v>
      </c>
      <c r="O1420" s="119">
        <v>0.46119351177545698</v>
      </c>
      <c r="P1420" s="119">
        <v>0.38041736633319362</v>
      </c>
      <c r="Q1420" s="97">
        <v>13.603057362342168</v>
      </c>
      <c r="R1420" s="184">
        <v>2111235631406.375</v>
      </c>
      <c r="S1420" s="199">
        <v>2188.1434400867374</v>
      </c>
      <c r="T1420" s="191">
        <v>5.2845706465353207E-2</v>
      </c>
      <c r="U1420" s="198">
        <v>2.0000000000000001E-4</v>
      </c>
    </row>
    <row r="1421" spans="1:21" x14ac:dyDescent="0.2">
      <c r="A1421">
        <f t="shared" si="22"/>
        <v>1417</v>
      </c>
      <c r="B1421" s="119">
        <v>0.38350746733737456</v>
      </c>
      <c r="C1421" s="97">
        <v>6596.5967466329639</v>
      </c>
      <c r="D1421" s="96">
        <v>0.69112142074420124</v>
      </c>
      <c r="E1421" s="98">
        <v>0</v>
      </c>
      <c r="F1421" s="119">
        <v>0</v>
      </c>
      <c r="G1421" s="179">
        <v>0</v>
      </c>
      <c r="H1421" s="97">
        <v>24982397.34826291</v>
      </c>
      <c r="I1421" s="174">
        <v>608560332159.54834</v>
      </c>
      <c r="J1421" s="186">
        <v>0.28026292539246278</v>
      </c>
      <c r="K1421" s="189">
        <v>15004639973.487432</v>
      </c>
      <c r="L1421" s="185">
        <v>0</v>
      </c>
      <c r="M1421" s="185">
        <v>0</v>
      </c>
      <c r="N1421" s="174">
        <v>623564972133.03577</v>
      </c>
      <c r="O1421" s="119">
        <v>0.27351905028503759</v>
      </c>
      <c r="P1421" s="119">
        <v>0.15528647838321497</v>
      </c>
      <c r="Q1421" s="97">
        <v>12.861834943805803</v>
      </c>
      <c r="R1421" s="184">
        <v>1348517526657.386</v>
      </c>
      <c r="S1421" s="199">
        <v>1398.1058139606757</v>
      </c>
      <c r="T1421" s="191">
        <v>5.4563502513179679E-2</v>
      </c>
      <c r="U1421" s="198">
        <v>2.0000000000000001E-4</v>
      </c>
    </row>
    <row r="1422" spans="1:21" x14ac:dyDescent="0.2">
      <c r="A1422">
        <f t="shared" si="22"/>
        <v>1418</v>
      </c>
      <c r="B1422" s="119">
        <v>0.41400625213844022</v>
      </c>
      <c r="C1422" s="97">
        <v>10196.110194070685</v>
      </c>
      <c r="D1422" s="96">
        <v>1.0538287118485616</v>
      </c>
      <c r="E1422" s="98">
        <v>0</v>
      </c>
      <c r="F1422" s="119">
        <v>0.61791841763270572</v>
      </c>
      <c r="G1422" s="179">
        <v>1</v>
      </c>
      <c r="H1422" s="97">
        <v>8937594.3769291211</v>
      </c>
      <c r="I1422" s="174">
        <v>328474059895.01428</v>
      </c>
      <c r="J1422" s="186">
        <v>0.39909547085597874</v>
      </c>
      <c r="K1422" s="189">
        <v>7155750847.4342871</v>
      </c>
      <c r="L1422" s="185">
        <v>0</v>
      </c>
      <c r="M1422" s="185">
        <v>304979452032.85193</v>
      </c>
      <c r="N1422" s="174">
        <v>640609262775.30054</v>
      </c>
      <c r="O1422" s="119">
        <v>0.58549898201459283</v>
      </c>
      <c r="P1422" s="119">
        <v>0.41448179593277179</v>
      </c>
      <c r="Q1422" s="97">
        <v>16.885851589992395</v>
      </c>
      <c r="R1422" s="184">
        <v>4788202825702.0039</v>
      </c>
      <c r="S1422" s="199">
        <v>4971.3520537849099</v>
      </c>
      <c r="T1422" s="191">
        <v>4.4088277507944473E-2</v>
      </c>
      <c r="U1422" s="198">
        <v>2.0000000000000001E-4</v>
      </c>
    </row>
    <row r="1423" spans="1:21" x14ac:dyDescent="0.2">
      <c r="A1423">
        <f t="shared" si="22"/>
        <v>1419</v>
      </c>
      <c r="B1423" s="119">
        <v>0.60234845424773609</v>
      </c>
      <c r="C1423" s="97">
        <v>15280.722047473144</v>
      </c>
      <c r="D1423" s="96">
        <v>1.2043240390825045</v>
      </c>
      <c r="E1423" s="98">
        <v>0</v>
      </c>
      <c r="F1423" s="119">
        <v>0</v>
      </c>
      <c r="G1423" s="179">
        <v>0</v>
      </c>
      <c r="H1423" s="97">
        <v>9697583.2609055974</v>
      </c>
      <c r="I1423" s="174">
        <v>334787781997.6076</v>
      </c>
      <c r="J1423" s="186">
        <v>0.40046159509261914</v>
      </c>
      <c r="K1423" s="189">
        <v>10185515314.936018</v>
      </c>
      <c r="L1423" s="185">
        <v>0</v>
      </c>
      <c r="M1423" s="185">
        <v>0</v>
      </c>
      <c r="N1423" s="174">
        <v>344973297312.54364</v>
      </c>
      <c r="O1423" s="119">
        <v>0.38863775904027648</v>
      </c>
      <c r="P1423" s="119">
        <v>0.31637071030594732</v>
      </c>
      <c r="Q1423" s="97">
        <v>12.864106161521093</v>
      </c>
      <c r="R1423" s="184">
        <v>1465804076487.1504</v>
      </c>
      <c r="S1423" s="199">
        <v>1519.7765007929399</v>
      </c>
      <c r="T1423" s="191">
        <v>5.7280741102619548E-2</v>
      </c>
      <c r="U1423" s="198">
        <v>2.0000000000000001E-4</v>
      </c>
    </row>
    <row r="1424" spans="1:21" x14ac:dyDescent="0.2">
      <c r="A1424">
        <f t="shared" si="22"/>
        <v>1420</v>
      </c>
      <c r="B1424" s="119">
        <v>0.53253622884274121</v>
      </c>
      <c r="C1424" s="97">
        <v>6950.3566334442967</v>
      </c>
      <c r="D1424" s="96">
        <v>1.0387700168406835</v>
      </c>
      <c r="E1424" s="98">
        <v>0</v>
      </c>
      <c r="F1424" s="119">
        <v>0.47881519939541495</v>
      </c>
      <c r="G1424" s="179">
        <v>1</v>
      </c>
      <c r="H1424" s="97">
        <v>17430347.521636408</v>
      </c>
      <c r="I1424" s="174">
        <v>564226634927.68591</v>
      </c>
      <c r="J1424" s="186">
        <v>0.38832486043262482</v>
      </c>
      <c r="K1424" s="189">
        <v>6406102867.7387085</v>
      </c>
      <c r="L1424" s="185">
        <v>0</v>
      </c>
      <c r="M1424" s="185">
        <v>374350551723.9986</v>
      </c>
      <c r="N1424" s="174">
        <v>944983289519.42334</v>
      </c>
      <c r="O1424" s="119">
        <v>0.54877549306040185</v>
      </c>
      <c r="P1424" s="119">
        <v>0.38508728809187603</v>
      </c>
      <c r="Q1424" s="97">
        <v>16.685974385544299</v>
      </c>
      <c r="R1424" s="184">
        <v>6488261481721.9355</v>
      </c>
      <c r="S1424" s="199">
        <v>6734.4657824586338</v>
      </c>
      <c r="T1424" s="191">
        <v>4.4206100240688329E-2</v>
      </c>
      <c r="U1424" s="198">
        <v>2.0000000000000001E-4</v>
      </c>
    </row>
    <row r="1425" spans="1:21" x14ac:dyDescent="0.2">
      <c r="A1425">
        <f t="shared" si="22"/>
        <v>1421</v>
      </c>
      <c r="B1425" s="119">
        <v>0.49625890557811714</v>
      </c>
      <c r="C1425" s="97">
        <v>9866.3606883902939</v>
      </c>
      <c r="D1425" s="96">
        <v>1.1017106585215424</v>
      </c>
      <c r="E1425" s="98">
        <v>0</v>
      </c>
      <c r="F1425" s="119">
        <v>0</v>
      </c>
      <c r="G1425" s="179">
        <v>0</v>
      </c>
      <c r="H1425" s="97">
        <v>8534834.5215240493</v>
      </c>
      <c r="I1425" s="174">
        <v>358803147467.67102</v>
      </c>
      <c r="J1425" s="186">
        <v>0.49625890557811714</v>
      </c>
      <c r="K1425" s="189">
        <v>10876674672.144676</v>
      </c>
      <c r="L1425" s="185">
        <v>0</v>
      </c>
      <c r="M1425" s="185">
        <v>0</v>
      </c>
      <c r="N1425" s="174">
        <v>369679822139.81567</v>
      </c>
      <c r="O1425" s="119">
        <v>0.48165803653991929</v>
      </c>
      <c r="P1425" s="119">
        <v>0.37019092514440494</v>
      </c>
      <c r="Q1425" s="97">
        <v>12.918877573797193</v>
      </c>
      <c r="R1425" s="184">
        <v>1943517622585.0093</v>
      </c>
      <c r="S1425" s="199">
        <v>2017.5559321161977</v>
      </c>
      <c r="T1425" s="191">
        <v>5.6535392363100248E-2</v>
      </c>
      <c r="U1425" s="198">
        <v>2.0000000000000001E-4</v>
      </c>
    </row>
    <row r="1426" spans="1:21" x14ac:dyDescent="0.2">
      <c r="A1426">
        <f t="shared" si="22"/>
        <v>1422</v>
      </c>
      <c r="B1426" s="119">
        <v>0.45591105508818019</v>
      </c>
      <c r="C1426" s="97">
        <v>8971.9295010416827</v>
      </c>
      <c r="D1426" s="96">
        <v>0.88109391528547798</v>
      </c>
      <c r="E1426" s="98">
        <v>8.7560823183318925E-2</v>
      </c>
      <c r="F1426" s="119">
        <v>0</v>
      </c>
      <c r="G1426" s="179">
        <v>0</v>
      </c>
      <c r="H1426" s="97">
        <v>9301171.9575983062</v>
      </c>
      <c r="I1426" s="174">
        <v>323217904516.09644</v>
      </c>
      <c r="J1426" s="186">
        <v>0.37933911629166595</v>
      </c>
      <c r="K1426" s="189">
        <v>11638533558.723343</v>
      </c>
      <c r="L1426" s="185">
        <v>15694509927.04619</v>
      </c>
      <c r="M1426" s="185">
        <v>0</v>
      </c>
      <c r="N1426" s="174">
        <v>350550948001.86597</v>
      </c>
      <c r="O1426" s="119">
        <v>0.38557819621043377</v>
      </c>
      <c r="P1426" s="119">
        <v>0.26485561770110372</v>
      </c>
      <c r="Q1426" s="97">
        <v>13.548275176959429</v>
      </c>
      <c r="R1426" s="184">
        <v>1379095069592.197</v>
      </c>
      <c r="S1426" s="199">
        <v>1432.0102729032631</v>
      </c>
      <c r="T1426" s="191">
        <v>5.2763796718270181E-2</v>
      </c>
      <c r="U1426" s="198">
        <v>2.0000000000000001E-4</v>
      </c>
    </row>
    <row r="1427" spans="1:21" x14ac:dyDescent="0.2">
      <c r="A1427">
        <f t="shared" si="22"/>
        <v>1423</v>
      </c>
      <c r="B1427" s="119">
        <v>0.59954772596827999</v>
      </c>
      <c r="C1427" s="97">
        <v>6037.9143068383337</v>
      </c>
      <c r="D1427" s="96">
        <v>1.194632805370458</v>
      </c>
      <c r="E1427" s="98">
        <v>0</v>
      </c>
      <c r="F1427" s="119">
        <v>0.54863007378248985</v>
      </c>
      <c r="G1427" s="179">
        <v>1</v>
      </c>
      <c r="H1427" s="97">
        <v>17097049.605424438</v>
      </c>
      <c r="I1427" s="174">
        <v>602234881120.04138</v>
      </c>
      <c r="J1427" s="186">
        <v>0.38992560579879876</v>
      </c>
      <c r="K1427" s="189">
        <v>10991193475.597078</v>
      </c>
      <c r="L1427" s="185">
        <v>0</v>
      </c>
      <c r="M1427" s="185">
        <v>514883166740.26031</v>
      </c>
      <c r="N1427" s="174">
        <v>1128109241335.8989</v>
      </c>
      <c r="O1427" s="119">
        <v>0.57328963414948264</v>
      </c>
      <c r="P1427" s="119">
        <v>0.31455201479955414</v>
      </c>
      <c r="Q1427" s="97">
        <v>16.224246511704859</v>
      </c>
      <c r="R1427" s="184">
        <v>6203118486160.8789</v>
      </c>
      <c r="S1427" s="199">
        <v>6434.7662446628101</v>
      </c>
      <c r="T1427" s="191">
        <v>4.5770365533924925E-2</v>
      </c>
      <c r="U1427" s="198">
        <v>2.0000000000000001E-4</v>
      </c>
    </row>
    <row r="1428" spans="1:21" x14ac:dyDescent="0.2">
      <c r="A1428">
        <f t="shared" si="22"/>
        <v>1424</v>
      </c>
      <c r="B1428" s="119">
        <v>0.41534195314332339</v>
      </c>
      <c r="C1428" s="97">
        <v>16201.814450013308</v>
      </c>
      <c r="D1428" s="96">
        <v>0.66208962954202877</v>
      </c>
      <c r="E1428" s="98">
        <v>3.4085541704979017E-3</v>
      </c>
      <c r="F1428" s="119">
        <v>0</v>
      </c>
      <c r="G1428" s="179">
        <v>0</v>
      </c>
      <c r="H1428" s="97">
        <v>3894129.3780744788</v>
      </c>
      <c r="I1428" s="174">
        <v>186891529493.6619</v>
      </c>
      <c r="J1428" s="186">
        <v>0.41534195314332334</v>
      </c>
      <c r="K1428" s="189">
        <v>4640896608.8806314</v>
      </c>
      <c r="L1428" s="185">
        <v>589400566.30628169</v>
      </c>
      <c r="M1428" s="185">
        <v>0</v>
      </c>
      <c r="N1428" s="174">
        <v>192121826668.84882</v>
      </c>
      <c r="O1428" s="119">
        <v>0.40648902153889521</v>
      </c>
      <c r="P1428" s="119">
        <v>0.2780287617769428</v>
      </c>
      <c r="Q1428" s="97">
        <v>12.976654396623674</v>
      </c>
      <c r="R1428" s="184">
        <v>763860510129.29968</v>
      </c>
      <c r="S1428" s="199">
        <v>792.84082256868157</v>
      </c>
      <c r="T1428" s="191">
        <v>5.4713254119073483E-2</v>
      </c>
      <c r="U1428" s="198">
        <v>2.0000000000000001E-4</v>
      </c>
    </row>
    <row r="1429" spans="1:21" x14ac:dyDescent="0.2">
      <c r="A1429">
        <f t="shared" si="22"/>
        <v>1425</v>
      </c>
      <c r="B1429" s="119">
        <v>0.43762213562534519</v>
      </c>
      <c r="C1429" s="97">
        <v>12090.173092795214</v>
      </c>
      <c r="D1429" s="96">
        <v>0.4538474620420701</v>
      </c>
      <c r="E1429" s="98">
        <v>0.55062673383169214</v>
      </c>
      <c r="F1429" s="119">
        <v>0</v>
      </c>
      <c r="G1429" s="179">
        <v>0</v>
      </c>
      <c r="H1429" s="97">
        <v>5903870.2958791023</v>
      </c>
      <c r="I1429" s="174">
        <v>241329003701.7579</v>
      </c>
      <c r="J1429" s="186">
        <v>0.43762213562534513</v>
      </c>
      <c r="K1429" s="189">
        <v>27188216459.982231</v>
      </c>
      <c r="L1429" s="185">
        <v>35908366829.493004</v>
      </c>
      <c r="M1429" s="185">
        <v>0</v>
      </c>
      <c r="N1429" s="174">
        <v>304425586991.23315</v>
      </c>
      <c r="O1429" s="119">
        <v>0.44128224824861112</v>
      </c>
      <c r="P1429" s="119">
        <v>0.38011206676318965</v>
      </c>
      <c r="Q1429" s="97">
        <v>13.689374343503296</v>
      </c>
      <c r="R1429" s="184">
        <v>1777150245944.7581</v>
      </c>
      <c r="S1429" s="199">
        <v>1846.0747368317675</v>
      </c>
      <c r="T1429" s="191">
        <v>5.0517824996624452E-2</v>
      </c>
      <c r="U1429" s="198">
        <v>2.0000000000000001E-4</v>
      </c>
    </row>
    <row r="1430" spans="1:21" x14ac:dyDescent="0.2">
      <c r="A1430">
        <f t="shared" si="22"/>
        <v>1426</v>
      </c>
      <c r="B1430" s="119">
        <v>0.37174257067052224</v>
      </c>
      <c r="C1430" s="97">
        <v>4000</v>
      </c>
      <c r="D1430" s="96">
        <v>1.1929674695147736</v>
      </c>
      <c r="E1430" s="98">
        <v>0</v>
      </c>
      <c r="F1430" s="119">
        <v>0</v>
      </c>
      <c r="G1430" s="179">
        <v>0</v>
      </c>
      <c r="H1430" s="97">
        <v>16148823.207939569</v>
      </c>
      <c r="I1430" s="174">
        <v>538726704555.21674</v>
      </c>
      <c r="J1430" s="186">
        <v>0.37174257067052219</v>
      </c>
      <c r="K1430" s="189">
        <v>12704262642.985519</v>
      </c>
      <c r="L1430" s="185">
        <v>0</v>
      </c>
      <c r="M1430" s="185">
        <v>0</v>
      </c>
      <c r="N1430" s="174">
        <v>551430967198.20227</v>
      </c>
      <c r="O1430" s="119">
        <v>0.36317809835339271</v>
      </c>
      <c r="P1430" s="119">
        <v>0.24212744978110107</v>
      </c>
      <c r="Q1430" s="97">
        <v>12.851525289319616</v>
      </c>
      <c r="R1430" s="184">
        <v>1906001200513.8838</v>
      </c>
      <c r="S1430" s="199">
        <v>1979.2678152968131</v>
      </c>
      <c r="T1430" s="191">
        <v>5.6381076748917902E-2</v>
      </c>
      <c r="U1430" s="198">
        <v>2.0000000000000001E-4</v>
      </c>
    </row>
    <row r="1431" spans="1:21" x14ac:dyDescent="0.2">
      <c r="A1431">
        <f t="shared" si="22"/>
        <v>1427</v>
      </c>
      <c r="B1431" s="119">
        <v>0.50566688042792429</v>
      </c>
      <c r="C1431" s="97">
        <v>13314.437967319867</v>
      </c>
      <c r="D1431" s="96">
        <v>0.9815188864654838</v>
      </c>
      <c r="E1431" s="98">
        <v>0.43541638594472354</v>
      </c>
      <c r="F1431" s="119">
        <v>0.41554018066362775</v>
      </c>
      <c r="G1431" s="179">
        <v>1</v>
      </c>
      <c r="H1431" s="97">
        <v>7638946.013638109</v>
      </c>
      <c r="I1431" s="174">
        <v>343680034448.56238</v>
      </c>
      <c r="J1431" s="186">
        <v>0.46783195264705268</v>
      </c>
      <c r="K1431" s="189">
        <v>4266472553.8301172</v>
      </c>
      <c r="L1431" s="185">
        <v>0</v>
      </c>
      <c r="M1431" s="185">
        <v>160409722605.36038</v>
      </c>
      <c r="N1431" s="174">
        <v>508356229607.75287</v>
      </c>
      <c r="O1431" s="119">
        <v>0.56871985204006315</v>
      </c>
      <c r="P1431" s="119">
        <v>0.35681588083100002</v>
      </c>
      <c r="Q1431" s="97">
        <v>15.076964384493794</v>
      </c>
      <c r="R1431" s="184">
        <v>2940796875206.3828</v>
      </c>
      <c r="S1431" s="199">
        <v>3053.3382734490733</v>
      </c>
      <c r="T1431" s="191">
        <v>4.9606167616380141E-2</v>
      </c>
      <c r="U1431" s="198">
        <v>2.0000000000000001E-4</v>
      </c>
    </row>
    <row r="1432" spans="1:21" x14ac:dyDescent="0.2">
      <c r="A1432">
        <f t="shared" si="22"/>
        <v>1428</v>
      </c>
      <c r="B1432" s="119">
        <v>0.44833083727937467</v>
      </c>
      <c r="C1432" s="97">
        <v>7697.3443609427486</v>
      </c>
      <c r="D1432" s="96">
        <v>0.88282944159724464</v>
      </c>
      <c r="E1432" s="98">
        <v>0.7</v>
      </c>
      <c r="F1432" s="119">
        <v>0.42108731203131955</v>
      </c>
      <c r="G1432" s="179">
        <v>1</v>
      </c>
      <c r="H1432" s="97">
        <v>34479127.579107858</v>
      </c>
      <c r="I1432" s="174">
        <v>732634274174.19287</v>
      </c>
      <c r="J1432" s="186">
        <v>0.29628471993339234</v>
      </c>
      <c r="K1432" s="189">
        <v>19298898213.255325</v>
      </c>
      <c r="L1432" s="185">
        <v>15840473825.963766</v>
      </c>
      <c r="M1432" s="185">
        <v>855556866777.68884</v>
      </c>
      <c r="N1432" s="174">
        <v>1623330512991.1008</v>
      </c>
      <c r="O1432" s="119">
        <v>0.56315470318843119</v>
      </c>
      <c r="P1432" s="119">
        <v>0.32630044856209955</v>
      </c>
      <c r="Q1432" s="97">
        <v>17.446809888105356</v>
      </c>
      <c r="R1432" s="184">
        <v>9782611830499.3164</v>
      </c>
      <c r="S1432" s="199">
        <v>10139.161676021393</v>
      </c>
      <c r="T1432" s="191">
        <v>4.3302671623763132E-2</v>
      </c>
      <c r="U1432" s="198">
        <v>2.0000000000000001E-4</v>
      </c>
    </row>
    <row r="1433" spans="1:21" x14ac:dyDescent="0.2">
      <c r="A1433">
        <f t="shared" si="22"/>
        <v>1429</v>
      </c>
      <c r="B1433" s="119">
        <v>0.68304754003070778</v>
      </c>
      <c r="C1433" s="97">
        <v>11660.390711697071</v>
      </c>
      <c r="D1433" s="96">
        <v>0.92748962880697572</v>
      </c>
      <c r="E1433" s="98">
        <v>0.58194480491830469</v>
      </c>
      <c r="F1433" s="119">
        <v>0.48519254300953474</v>
      </c>
      <c r="G1433" s="179">
        <v>1</v>
      </c>
      <c r="H1433" s="97">
        <v>9124991.9968486987</v>
      </c>
      <c r="I1433" s="174">
        <v>330249918959.24786</v>
      </c>
      <c r="J1433" s="186">
        <v>0.37717153814550763</v>
      </c>
      <c r="K1433" s="189">
        <v>4576177800.6411467</v>
      </c>
      <c r="L1433" s="185">
        <v>0</v>
      </c>
      <c r="M1433" s="185">
        <v>387208472290.27521</v>
      </c>
      <c r="N1433" s="174">
        <v>722034569050.16418</v>
      </c>
      <c r="O1433" s="119">
        <v>0.60153303782929191</v>
      </c>
      <c r="P1433" s="119">
        <v>0.37146306604622387</v>
      </c>
      <c r="Q1433" s="97">
        <v>16.918947372639668</v>
      </c>
      <c r="R1433" s="184">
        <v>4854309190682.7559</v>
      </c>
      <c r="S1433" s="199">
        <v>5036.2904438245396</v>
      </c>
      <c r="T1433" s="191">
        <v>4.3890186055878765E-2</v>
      </c>
      <c r="U1433" s="198">
        <v>2.0000000000000001E-4</v>
      </c>
    </row>
    <row r="1434" spans="1:21" x14ac:dyDescent="0.2">
      <c r="A1434">
        <f t="shared" si="22"/>
        <v>1430</v>
      </c>
      <c r="B1434" s="119">
        <v>0.56475654674433418</v>
      </c>
      <c r="C1434" s="97">
        <v>12769.167841871658</v>
      </c>
      <c r="D1434" s="96">
        <v>0.53989016910048582</v>
      </c>
      <c r="E1434" s="98">
        <v>6.996461220325291E-2</v>
      </c>
      <c r="F1434" s="119">
        <v>0</v>
      </c>
      <c r="G1434" s="179">
        <v>0</v>
      </c>
      <c r="H1434" s="97">
        <v>3219025.9168212889</v>
      </c>
      <c r="I1434" s="174">
        <v>172863522192.0834</v>
      </c>
      <c r="J1434" s="186">
        <v>0.55869118991683631</v>
      </c>
      <c r="K1434" s="189">
        <v>2753929561.3512697</v>
      </c>
      <c r="L1434" s="185">
        <v>8098940311.9557066</v>
      </c>
      <c r="M1434" s="185">
        <v>0</v>
      </c>
      <c r="N1434" s="174">
        <v>183716392065.39038</v>
      </c>
      <c r="O1434" s="119">
        <v>0.56095418594762114</v>
      </c>
      <c r="P1434" s="119">
        <v>0.4211528812106175</v>
      </c>
      <c r="Q1434" s="97">
        <v>13.230073033411268</v>
      </c>
      <c r="R1434" s="184">
        <v>1148328494746.7568</v>
      </c>
      <c r="S1434" s="199">
        <v>1192.4990594502347</v>
      </c>
      <c r="T1434" s="191">
        <v>5.3231295862741543E-2</v>
      </c>
      <c r="U1434" s="198">
        <v>2.0000000000000001E-4</v>
      </c>
    </row>
    <row r="1435" spans="1:21" x14ac:dyDescent="0.2">
      <c r="A1435">
        <f t="shared" si="22"/>
        <v>1431</v>
      </c>
      <c r="B1435" s="119">
        <v>0.54533952187360013</v>
      </c>
      <c r="C1435" s="97">
        <v>10231.428517426577</v>
      </c>
      <c r="D1435" s="96">
        <v>0.90217484466806164</v>
      </c>
      <c r="E1435" s="98">
        <v>0</v>
      </c>
      <c r="F1435" s="119">
        <v>0</v>
      </c>
      <c r="G1435" s="179">
        <v>0</v>
      </c>
      <c r="H1435" s="97">
        <v>28603304.556148496</v>
      </c>
      <c r="I1435" s="174">
        <v>605764686737.85718</v>
      </c>
      <c r="J1435" s="186">
        <v>0.23460498384424555</v>
      </c>
      <c r="K1435" s="189">
        <v>13091193786.901484</v>
      </c>
      <c r="L1435" s="185">
        <v>0</v>
      </c>
      <c r="M1435" s="185">
        <v>0</v>
      </c>
      <c r="N1435" s="174">
        <v>618855880524.75867</v>
      </c>
      <c r="O1435" s="119">
        <v>0.22964218167409625</v>
      </c>
      <c r="P1435" s="119">
        <v>0.11401412936548712</v>
      </c>
      <c r="Q1435" s="97">
        <v>12.797508922230621</v>
      </c>
      <c r="R1435" s="184">
        <v>821252156599.36938</v>
      </c>
      <c r="S1435" s="199">
        <v>852.88018749778485</v>
      </c>
      <c r="T1435" s="191">
        <v>6.6313833788743573E-2</v>
      </c>
      <c r="U1435" s="198">
        <v>2.0000000000000001E-4</v>
      </c>
    </row>
    <row r="1436" spans="1:21" x14ac:dyDescent="0.2">
      <c r="A1436">
        <f t="shared" si="22"/>
        <v>1432</v>
      </c>
      <c r="B1436" s="119">
        <v>0.58324141504252669</v>
      </c>
      <c r="C1436" s="97">
        <v>14224.758909934215</v>
      </c>
      <c r="D1436" s="96">
        <v>0.85790196522845874</v>
      </c>
      <c r="E1436" s="98">
        <v>0.45173254615679537</v>
      </c>
      <c r="F1436" s="119">
        <v>0.54106121877618807</v>
      </c>
      <c r="G1436" s="179">
        <v>1</v>
      </c>
      <c r="H1436" s="97">
        <v>5563321.6259676525</v>
      </c>
      <c r="I1436" s="174">
        <v>231038633184.5466</v>
      </c>
      <c r="J1436" s="186">
        <v>0.44542483672137256</v>
      </c>
      <c r="K1436" s="189">
        <v>3818456643.0658827</v>
      </c>
      <c r="L1436" s="185">
        <v>0</v>
      </c>
      <c r="M1436" s="185">
        <v>281280943704.56635</v>
      </c>
      <c r="N1436" s="174">
        <v>516138033532.17877</v>
      </c>
      <c r="O1436" s="119">
        <v>0.63536317636193662</v>
      </c>
      <c r="P1436" s="119">
        <v>0.55488410593305693</v>
      </c>
      <c r="Q1436" s="97">
        <v>17.350090823614089</v>
      </c>
      <c r="R1436" s="184">
        <v>5322365985303.0723</v>
      </c>
      <c r="S1436" s="199">
        <v>5525.3079905054901</v>
      </c>
      <c r="T1436" s="191">
        <v>4.2799923948797884E-2</v>
      </c>
      <c r="U1436" s="198">
        <v>2.0000000000000001E-4</v>
      </c>
    </row>
    <row r="1437" spans="1:21" x14ac:dyDescent="0.2">
      <c r="A1437">
        <f t="shared" si="22"/>
        <v>1433</v>
      </c>
      <c r="B1437" s="119">
        <v>0.56116167416275853</v>
      </c>
      <c r="C1437" s="97">
        <v>17000</v>
      </c>
      <c r="D1437" s="96">
        <v>0.50715011226525419</v>
      </c>
      <c r="E1437" s="98">
        <v>0.47720467981730041</v>
      </c>
      <c r="F1437" s="119">
        <v>0</v>
      </c>
      <c r="G1437" s="179">
        <v>0</v>
      </c>
      <c r="H1437" s="97">
        <v>2701826.6641471186</v>
      </c>
      <c r="I1437" s="174">
        <v>145219141506.91736</v>
      </c>
      <c r="J1437" s="186">
        <v>0.53163095850451603</v>
      </c>
      <c r="K1437" s="189">
        <v>6578843342.6210403</v>
      </c>
      <c r="L1437" s="185">
        <v>20440750037.579575</v>
      </c>
      <c r="M1437" s="185">
        <v>0</v>
      </c>
      <c r="N1437" s="174">
        <v>172238734887.11798</v>
      </c>
      <c r="O1437" s="119">
        <v>0.54317393520048585</v>
      </c>
      <c r="P1437" s="119">
        <v>0.41767273990129233</v>
      </c>
      <c r="Q1437" s="97">
        <v>13.756890624328374</v>
      </c>
      <c r="R1437" s="184">
        <v>1099525001925.4204</v>
      </c>
      <c r="S1437" s="199">
        <v>1141.682372705742</v>
      </c>
      <c r="T1437" s="191">
        <v>5.217695805900744E-2</v>
      </c>
      <c r="U1437" s="198">
        <v>2.0000000000000001E-4</v>
      </c>
    </row>
    <row r="1438" spans="1:21" x14ac:dyDescent="0.2">
      <c r="A1438">
        <f t="shared" si="22"/>
        <v>1434</v>
      </c>
      <c r="B1438" s="119">
        <v>0.63433972861839805</v>
      </c>
      <c r="C1438" s="97">
        <v>4000</v>
      </c>
      <c r="D1438" s="96">
        <v>0.76490294766572064</v>
      </c>
      <c r="E1438" s="98">
        <v>0</v>
      </c>
      <c r="F1438" s="119">
        <v>0.62774148660580109</v>
      </c>
      <c r="G1438" s="179">
        <v>1</v>
      </c>
      <c r="H1438" s="97">
        <v>13069817.63379306</v>
      </c>
      <c r="I1438" s="174">
        <v>459579226825.73779</v>
      </c>
      <c r="J1438" s="186">
        <v>0.44951434246556066</v>
      </c>
      <c r="K1438" s="189">
        <v>13177793607.379473</v>
      </c>
      <c r="L1438" s="185">
        <v>0</v>
      </c>
      <c r="M1438" s="185">
        <v>359905116549.23572</v>
      </c>
      <c r="N1438" s="174">
        <v>832662136982.35303</v>
      </c>
      <c r="O1438" s="119">
        <v>0.59389219856801445</v>
      </c>
      <c r="P1438" s="119">
        <v>0.3971043648298016</v>
      </c>
      <c r="Q1438" s="97">
        <v>16.331587440020719</v>
      </c>
      <c r="R1438" s="184">
        <v>5858855563336.4492</v>
      </c>
      <c r="S1438" s="199">
        <v>6081.248410172142</v>
      </c>
      <c r="T1438" s="191">
        <v>4.4992652943073044E-2</v>
      </c>
      <c r="U1438" s="198">
        <v>2.0000000000000001E-4</v>
      </c>
    </row>
    <row r="1439" spans="1:21" x14ac:dyDescent="0.2">
      <c r="A1439">
        <f t="shared" si="22"/>
        <v>1435</v>
      </c>
      <c r="B1439" s="119">
        <v>0.39920726021056957</v>
      </c>
      <c r="C1439" s="97">
        <v>14324.846832385758</v>
      </c>
      <c r="D1439" s="96">
        <v>0.94059847979511091</v>
      </c>
      <c r="E1439" s="98">
        <v>0</v>
      </c>
      <c r="F1439" s="119">
        <v>0.52625583970400591</v>
      </c>
      <c r="G1439" s="179">
        <v>1</v>
      </c>
      <c r="H1439" s="97">
        <v>8000197.291118647</v>
      </c>
      <c r="I1439" s="174">
        <v>302445541830.77386</v>
      </c>
      <c r="J1439" s="186">
        <v>0.39920726021056963</v>
      </c>
      <c r="K1439" s="189">
        <v>5237712416.5656662</v>
      </c>
      <c r="L1439" s="185">
        <v>0</v>
      </c>
      <c r="M1439" s="185">
        <v>306235333794.78601</v>
      </c>
      <c r="N1439" s="174">
        <v>613918588042.12549</v>
      </c>
      <c r="O1439" s="119">
        <v>0.59572511775437242</v>
      </c>
      <c r="P1439" s="119">
        <v>0.43679239626981164</v>
      </c>
      <c r="Q1439" s="97">
        <v>16.963197353826711</v>
      </c>
      <c r="R1439" s="184">
        <v>4846008086982.0449</v>
      </c>
      <c r="S1439" s="199">
        <v>5026.3974475942841</v>
      </c>
      <c r="T1439" s="191">
        <v>4.4435807980419767E-2</v>
      </c>
      <c r="U1439" s="198">
        <v>2.0000000000000001E-4</v>
      </c>
    </row>
    <row r="1440" spans="1:21" x14ac:dyDescent="0.2">
      <c r="A1440">
        <f t="shared" si="22"/>
        <v>1436</v>
      </c>
      <c r="B1440" s="119">
        <v>0.53122076679767405</v>
      </c>
      <c r="C1440" s="97">
        <v>5009.8696843933985</v>
      </c>
      <c r="D1440" s="96">
        <v>0.56183239517477701</v>
      </c>
      <c r="E1440" s="98">
        <v>0.7</v>
      </c>
      <c r="F1440" s="119">
        <v>0</v>
      </c>
      <c r="G1440" s="179">
        <v>0</v>
      </c>
      <c r="H1440" s="97">
        <v>6144725.112321645</v>
      </c>
      <c r="I1440" s="174">
        <v>246602893008.19827</v>
      </c>
      <c r="J1440" s="186">
        <v>0.48991027185611402</v>
      </c>
      <c r="K1440" s="189">
        <v>21806700794.713539</v>
      </c>
      <c r="L1440" s="185">
        <v>56502707815.875313</v>
      </c>
      <c r="M1440" s="185">
        <v>0</v>
      </c>
      <c r="N1440" s="174">
        <v>324912301618.78717</v>
      </c>
      <c r="O1440" s="119">
        <v>0.51095466616599017</v>
      </c>
      <c r="P1440" s="119">
        <v>0.37695032733081352</v>
      </c>
      <c r="Q1440" s="97">
        <v>13.852894122418896</v>
      </c>
      <c r="R1440" s="184">
        <v>1936225688089.3281</v>
      </c>
      <c r="S1440" s="199">
        <v>2009.9041462582047</v>
      </c>
      <c r="T1440" s="191">
        <v>5.0323318303750864E-2</v>
      </c>
      <c r="U1440" s="198">
        <v>2.0000000000000001E-4</v>
      </c>
    </row>
    <row r="1441" spans="1:21" x14ac:dyDescent="0.2">
      <c r="A1441">
        <f t="shared" si="22"/>
        <v>1437</v>
      </c>
      <c r="B1441" s="119">
        <v>0.34900145990287335</v>
      </c>
      <c r="C1441" s="97">
        <v>12319.134020609039</v>
      </c>
      <c r="D1441" s="96">
        <v>0.37390037158991152</v>
      </c>
      <c r="E1441" s="98">
        <v>1.5905234808561708E-2</v>
      </c>
      <c r="F1441" s="119">
        <v>0</v>
      </c>
      <c r="G1441" s="179">
        <v>0</v>
      </c>
      <c r="H1441" s="97">
        <v>2613817.0532765556</v>
      </c>
      <c r="I1441" s="174">
        <v>140432314729.0058</v>
      </c>
      <c r="J1441" s="186">
        <v>0.34900145990287335</v>
      </c>
      <c r="K1441" s="189">
        <v>6944744356.8196392</v>
      </c>
      <c r="L1441" s="185">
        <v>2985165029.1124153</v>
      </c>
      <c r="M1441" s="185">
        <v>0</v>
      </c>
      <c r="N1441" s="174">
        <v>150362224114.93787</v>
      </c>
      <c r="O1441" s="119">
        <v>0.34183595769348851</v>
      </c>
      <c r="P1441" s="119">
        <v>0.24890863581760267</v>
      </c>
      <c r="Q1441" s="97">
        <v>13.009346278948026</v>
      </c>
      <c r="R1441" s="184">
        <v>570751937843.88379</v>
      </c>
      <c r="S1441" s="199">
        <v>592.63721582225048</v>
      </c>
      <c r="T1441" s="191">
        <v>5.2500174060314847E-2</v>
      </c>
      <c r="U1441" s="198">
        <v>2.0000000000000001E-4</v>
      </c>
    </row>
    <row r="1442" spans="1:21" x14ac:dyDescent="0.2">
      <c r="A1442">
        <f t="shared" si="22"/>
        <v>1438</v>
      </c>
      <c r="B1442" s="119">
        <v>0.57555177058546181</v>
      </c>
      <c r="C1442" s="97">
        <v>9475.9680041392239</v>
      </c>
      <c r="D1442" s="96">
        <v>0.90967430145753614</v>
      </c>
      <c r="E1442" s="98">
        <v>0.11303113851295718</v>
      </c>
      <c r="F1442" s="119">
        <v>0.55465221637951478</v>
      </c>
      <c r="G1442" s="179">
        <v>1</v>
      </c>
      <c r="H1442" s="97">
        <v>16298479.330147825</v>
      </c>
      <c r="I1442" s="174">
        <v>458873165080.50464</v>
      </c>
      <c r="J1442" s="186">
        <v>0.35744002391542917</v>
      </c>
      <c r="K1442" s="189">
        <v>5839435330.6493139</v>
      </c>
      <c r="L1442" s="185">
        <v>0</v>
      </c>
      <c r="M1442" s="185">
        <v>469037436709.14465</v>
      </c>
      <c r="N1442" s="174">
        <v>933750037120.29858</v>
      </c>
      <c r="O1442" s="119">
        <v>0.57750957218796484</v>
      </c>
      <c r="P1442" s="119">
        <v>0.36377689545839059</v>
      </c>
      <c r="Q1442" s="97">
        <v>16.882173063700197</v>
      </c>
      <c r="R1442" s="184">
        <v>6113342609417.3691</v>
      </c>
      <c r="S1442" s="199">
        <v>6346.5956444089352</v>
      </c>
      <c r="T1442" s="191">
        <v>4.3779572073679239E-2</v>
      </c>
      <c r="U1442" s="198">
        <v>2.0000000000000001E-4</v>
      </c>
    </row>
    <row r="1443" spans="1:21" x14ac:dyDescent="0.2">
      <c r="A1443">
        <f t="shared" si="22"/>
        <v>1439</v>
      </c>
      <c r="B1443" s="119">
        <v>0.33717581619718984</v>
      </c>
      <c r="C1443" s="97">
        <v>4876.5564821205962</v>
      </c>
      <c r="D1443" s="96">
        <v>0.78231332470011739</v>
      </c>
      <c r="E1443" s="98">
        <v>0.49502751692076657</v>
      </c>
      <c r="F1443" s="119">
        <v>0</v>
      </c>
      <c r="G1443" s="179">
        <v>0</v>
      </c>
      <c r="H1443" s="97">
        <v>16927259.221939653</v>
      </c>
      <c r="I1443" s="174">
        <v>511939387927.237</v>
      </c>
      <c r="J1443" s="186">
        <v>0.33717581619718984</v>
      </c>
      <c r="K1443" s="189">
        <v>47455752373.069885</v>
      </c>
      <c r="L1443" s="185">
        <v>89382364598.896255</v>
      </c>
      <c r="M1443" s="185">
        <v>0</v>
      </c>
      <c r="N1443" s="174">
        <v>648777504899.20312</v>
      </c>
      <c r="O1443" s="119">
        <v>0.3762761051416238</v>
      </c>
      <c r="P1443" s="119">
        <v>0.24397757506189774</v>
      </c>
      <c r="Q1443" s="97">
        <v>14.190092303556829</v>
      </c>
      <c r="R1443" s="184">
        <v>2469527819096.0728</v>
      </c>
      <c r="S1443" s="199">
        <v>2564.4562731898595</v>
      </c>
      <c r="T1443" s="191">
        <v>5.080229928253624E-2</v>
      </c>
      <c r="U1443" s="198">
        <v>2.0000000000000001E-4</v>
      </c>
    </row>
    <row r="1444" spans="1:21" x14ac:dyDescent="0.2">
      <c r="A1444">
        <f t="shared" si="22"/>
        <v>1440</v>
      </c>
      <c r="B1444" s="119">
        <v>0.44284044487316421</v>
      </c>
      <c r="C1444" s="97">
        <v>13370.434954645541</v>
      </c>
      <c r="D1444" s="96">
        <v>0.40675537443516752</v>
      </c>
      <c r="E1444" s="98">
        <v>0</v>
      </c>
      <c r="F1444" s="119">
        <v>0.47463756105113031</v>
      </c>
      <c r="G1444" s="179">
        <v>1</v>
      </c>
      <c r="H1444" s="97">
        <v>3837134.4964120202</v>
      </c>
      <c r="I1444" s="174">
        <v>205274825955.98587</v>
      </c>
      <c r="J1444" s="186">
        <v>0.44284044487316421</v>
      </c>
      <c r="K1444" s="189">
        <v>6566317155.8551798</v>
      </c>
      <c r="L1444" s="185">
        <v>0</v>
      </c>
      <c r="M1444" s="185">
        <v>145338692028.22586</v>
      </c>
      <c r="N1444" s="174">
        <v>357179835140.06689</v>
      </c>
      <c r="O1444" s="119">
        <v>0.58002980148346794</v>
      </c>
      <c r="P1444" s="119">
        <v>0.39706050490479877</v>
      </c>
      <c r="Q1444" s="97">
        <v>16.074107020084959</v>
      </c>
      <c r="R1444" s="184">
        <v>2492524434819.8169</v>
      </c>
      <c r="S1444" s="199">
        <v>2587.0130530514602</v>
      </c>
      <c r="T1444" s="191">
        <v>4.5055315755007534E-2</v>
      </c>
      <c r="U1444" s="198">
        <v>2.0000000000000001E-4</v>
      </c>
    </row>
    <row r="1445" spans="1:21" x14ac:dyDescent="0.2">
      <c r="A1445">
        <f t="shared" si="22"/>
        <v>1441</v>
      </c>
      <c r="B1445" s="119">
        <v>0.54956524798372652</v>
      </c>
      <c r="C1445" s="97">
        <v>10058.55637239086</v>
      </c>
      <c r="D1445" s="96">
        <v>0.37796345500672374</v>
      </c>
      <c r="E1445" s="98">
        <v>0.23427817392945793</v>
      </c>
      <c r="F1445" s="119">
        <v>0.41110237615419654</v>
      </c>
      <c r="G1445" s="179">
        <v>1</v>
      </c>
      <c r="H1445" s="97">
        <v>5061095.8788520452</v>
      </c>
      <c r="I1445" s="174">
        <v>242512490570.71173</v>
      </c>
      <c r="J1445" s="186">
        <v>0.52309704380614841</v>
      </c>
      <c r="K1445" s="189">
        <v>6638894244.5787239</v>
      </c>
      <c r="L1445" s="185">
        <v>0</v>
      </c>
      <c r="M1445" s="185">
        <v>260449689769.4274</v>
      </c>
      <c r="N1445" s="174">
        <v>509601074584.7179</v>
      </c>
      <c r="O1445" s="119">
        <v>0.65780339845696301</v>
      </c>
      <c r="P1445" s="119">
        <v>0.39361873601806857</v>
      </c>
      <c r="Q1445" s="97">
        <v>15.940209050540805</v>
      </c>
      <c r="R1445" s="184">
        <v>3523928383361.2622</v>
      </c>
      <c r="S1445" s="199">
        <v>3656.6424991025087</v>
      </c>
      <c r="T1445" s="191">
        <v>4.5357223220764409E-2</v>
      </c>
      <c r="U1445" s="198">
        <v>2.0000000000000001E-4</v>
      </c>
    </row>
    <row r="1446" spans="1:21" x14ac:dyDescent="0.2">
      <c r="A1446">
        <f t="shared" si="22"/>
        <v>1442</v>
      </c>
      <c r="B1446" s="119">
        <v>0.62137837380158456</v>
      </c>
      <c r="C1446" s="97">
        <v>6221.3123766685412</v>
      </c>
      <c r="D1446" s="96">
        <v>1.0947741700869122</v>
      </c>
      <c r="E1446" s="98">
        <v>0</v>
      </c>
      <c r="F1446" s="119">
        <v>0</v>
      </c>
      <c r="G1446" s="179">
        <v>0</v>
      </c>
      <c r="H1446" s="97">
        <v>11599132.907658542</v>
      </c>
      <c r="I1446" s="174">
        <v>372257085622.32739</v>
      </c>
      <c r="J1446" s="186">
        <v>0.44074330712827858</v>
      </c>
      <c r="K1446" s="189">
        <v>12826603299.03471</v>
      </c>
      <c r="L1446" s="185">
        <v>0</v>
      </c>
      <c r="M1446" s="185">
        <v>0</v>
      </c>
      <c r="N1446" s="174">
        <v>385083688921.36212</v>
      </c>
      <c r="O1446" s="119">
        <v>0.42606275918537806</v>
      </c>
      <c r="P1446" s="119">
        <v>0.31204200285642841</v>
      </c>
      <c r="Q1446" s="97">
        <v>12.900022328378215</v>
      </c>
      <c r="R1446" s="184">
        <v>1716157266983.1921</v>
      </c>
      <c r="S1446" s="199">
        <v>1780.910062604539</v>
      </c>
      <c r="T1446" s="191">
        <v>5.5466843726639112E-2</v>
      </c>
      <c r="U1446" s="198">
        <v>2.0000000000000001E-4</v>
      </c>
    </row>
    <row r="1447" spans="1:21" x14ac:dyDescent="0.2">
      <c r="A1447">
        <f t="shared" si="22"/>
        <v>1443</v>
      </c>
      <c r="B1447" s="119">
        <v>0.4095308491875197</v>
      </c>
      <c r="C1447" s="97">
        <v>12236.416513888176</v>
      </c>
      <c r="D1447" s="96">
        <v>0.5789854312516447</v>
      </c>
      <c r="E1447" s="98">
        <v>0</v>
      </c>
      <c r="F1447" s="119">
        <v>0</v>
      </c>
      <c r="G1447" s="179">
        <v>0</v>
      </c>
      <c r="H1447" s="97">
        <v>3427856.226707275</v>
      </c>
      <c r="I1447" s="174">
        <v>177491023149.33041</v>
      </c>
      <c r="J1447" s="186">
        <v>0.4095308491875197</v>
      </c>
      <c r="K1447" s="189">
        <v>4926600116.4531269</v>
      </c>
      <c r="L1447" s="185">
        <v>0</v>
      </c>
      <c r="M1447" s="185">
        <v>0</v>
      </c>
      <c r="N1447" s="174">
        <v>182417623265.78354</v>
      </c>
      <c r="O1447" s="119">
        <v>0.39847054320842723</v>
      </c>
      <c r="P1447" s="119">
        <v>0.29628764210026798</v>
      </c>
      <c r="Q1447" s="97">
        <v>12.870744225993601</v>
      </c>
      <c r="R1447" s="184">
        <v>792638983960.44727</v>
      </c>
      <c r="S1447" s="199">
        <v>822.55622853335797</v>
      </c>
      <c r="T1447" s="191">
        <v>5.4307110984445336E-2</v>
      </c>
      <c r="U1447" s="198">
        <v>2.0000000000000001E-4</v>
      </c>
    </row>
    <row r="1448" spans="1:21" x14ac:dyDescent="0.2">
      <c r="A1448">
        <f t="shared" si="22"/>
        <v>1444</v>
      </c>
      <c r="B1448" s="119">
        <v>0.52374725304434344</v>
      </c>
      <c r="C1448" s="97">
        <v>8579.0298253043566</v>
      </c>
      <c r="D1448" s="96">
        <v>0.51131238156938608</v>
      </c>
      <c r="E1448" s="98">
        <v>0</v>
      </c>
      <c r="F1448" s="119">
        <v>0.61714701407923189</v>
      </c>
      <c r="G1448" s="179">
        <v>1</v>
      </c>
      <c r="H1448" s="97">
        <v>4007463.5844840026</v>
      </c>
      <c r="I1448" s="174">
        <v>158349711008.74161</v>
      </c>
      <c r="J1448" s="186">
        <v>0.37021899968066319</v>
      </c>
      <c r="K1448" s="189">
        <v>7350881671.2856913</v>
      </c>
      <c r="L1448" s="185">
        <v>0</v>
      </c>
      <c r="M1448" s="185">
        <v>167071227993.62665</v>
      </c>
      <c r="N1448" s="174">
        <v>332771820673.65399</v>
      </c>
      <c r="O1448" s="119">
        <v>0.57781651587875238</v>
      </c>
      <c r="P1448" s="119">
        <v>0.40711003929000839</v>
      </c>
      <c r="Q1448" s="97">
        <v>16.907053764894478</v>
      </c>
      <c r="R1448" s="184">
        <v>2508374621947.2588</v>
      </c>
      <c r="S1448" s="199">
        <v>2602.9342162133507</v>
      </c>
      <c r="T1448" s="191">
        <v>4.2961965467836066E-2</v>
      </c>
      <c r="U1448" s="198">
        <v>2.0000000000000001E-4</v>
      </c>
    </row>
    <row r="1449" spans="1:21" x14ac:dyDescent="0.2">
      <c r="A1449">
        <f t="shared" si="22"/>
        <v>1445</v>
      </c>
      <c r="B1449" s="119">
        <v>0.52449845468782608</v>
      </c>
      <c r="C1449" s="97">
        <v>13257.165712516704</v>
      </c>
      <c r="D1449" s="96">
        <v>1.2128060059836749</v>
      </c>
      <c r="E1449" s="98">
        <v>0.26729246061156392</v>
      </c>
      <c r="F1449" s="119">
        <v>0</v>
      </c>
      <c r="G1449" s="179">
        <v>0</v>
      </c>
      <c r="H1449" s="97">
        <v>5614259.3720012167</v>
      </c>
      <c r="I1449" s="174">
        <v>240148402309.10556</v>
      </c>
      <c r="J1449" s="186">
        <v>0.44389389952608838</v>
      </c>
      <c r="K1449" s="189">
        <v>19980412393.888275</v>
      </c>
      <c r="L1449" s="185">
        <v>50993712267.048233</v>
      </c>
      <c r="M1449" s="185">
        <v>0</v>
      </c>
      <c r="N1449" s="174">
        <v>311122526970.04211</v>
      </c>
      <c r="O1449" s="119">
        <v>0.47375348231785219</v>
      </c>
      <c r="P1449" s="119">
        <v>0.36987292390544679</v>
      </c>
      <c r="Q1449" s="97">
        <v>14.031820445597891</v>
      </c>
      <c r="R1449" s="184">
        <v>1777475868573.1489</v>
      </c>
      <c r="S1449" s="199">
        <v>1845.5784366740816</v>
      </c>
      <c r="T1449" s="191">
        <v>5.2492789739509986E-2</v>
      </c>
      <c r="U1449" s="198">
        <v>2.0000000000000001E-4</v>
      </c>
    </row>
    <row r="1450" spans="1:21" x14ac:dyDescent="0.2">
      <c r="A1450">
        <f t="shared" si="22"/>
        <v>1446</v>
      </c>
      <c r="B1450" s="119">
        <v>0.36913868795299853</v>
      </c>
      <c r="C1450" s="97">
        <v>14094.654292243915</v>
      </c>
      <c r="D1450" s="96">
        <v>0.73552332460790815</v>
      </c>
      <c r="E1450" s="98">
        <v>0</v>
      </c>
      <c r="F1450" s="119">
        <v>0</v>
      </c>
      <c r="G1450" s="179">
        <v>0</v>
      </c>
      <c r="H1450" s="97">
        <v>4481395.4913470251</v>
      </c>
      <c r="I1450" s="174">
        <v>183177357637.59866</v>
      </c>
      <c r="J1450" s="186">
        <v>0.36913868795299853</v>
      </c>
      <c r="K1450" s="189">
        <v>6961335732.4738693</v>
      </c>
      <c r="L1450" s="185">
        <v>0</v>
      </c>
      <c r="M1450" s="185">
        <v>0</v>
      </c>
      <c r="N1450" s="174">
        <v>190138693370.07254</v>
      </c>
      <c r="O1450" s="119">
        <v>0.35562382523284586</v>
      </c>
      <c r="P1450" s="119">
        <v>0.2578982806669296</v>
      </c>
      <c r="Q1450" s="97">
        <v>12.845438054674986</v>
      </c>
      <c r="R1450" s="184">
        <v>699812796588.95239</v>
      </c>
      <c r="S1450" s="199">
        <v>725.81238186695055</v>
      </c>
      <c r="T1450" s="191">
        <v>5.5783476855409554E-2</v>
      </c>
      <c r="U1450" s="198">
        <v>2.0000000000000001E-4</v>
      </c>
    </row>
    <row r="1451" spans="1:21" x14ac:dyDescent="0.2">
      <c r="A1451">
        <f t="shared" si="22"/>
        <v>1447</v>
      </c>
      <c r="B1451" s="119">
        <v>0.31537104502726754</v>
      </c>
      <c r="C1451" s="97">
        <v>4000</v>
      </c>
      <c r="D1451" s="96">
        <v>0.93763869503598718</v>
      </c>
      <c r="E1451" s="98">
        <v>0.18816010725930929</v>
      </c>
      <c r="F1451" s="119">
        <v>0</v>
      </c>
      <c r="G1451" s="179">
        <v>0</v>
      </c>
      <c r="H1451" s="97">
        <v>11527089.10607269</v>
      </c>
      <c r="I1451" s="174">
        <v>415196776752.71411</v>
      </c>
      <c r="J1451" s="186">
        <v>0.31537104502726754</v>
      </c>
      <c r="K1451" s="189">
        <v>21372837028.034195</v>
      </c>
      <c r="L1451" s="185">
        <v>36056148321.837059</v>
      </c>
      <c r="M1451" s="185">
        <v>0</v>
      </c>
      <c r="N1451" s="174">
        <v>472625762102.58533</v>
      </c>
      <c r="O1451" s="119">
        <v>0.33808135917746274</v>
      </c>
      <c r="P1451" s="119">
        <v>0.20247066391688764</v>
      </c>
      <c r="Q1451" s="97">
        <v>13.423541033608341</v>
      </c>
      <c r="R1451" s="184">
        <v>1430122413808.9116</v>
      </c>
      <c r="S1451" s="199">
        <v>1484.2958220384485</v>
      </c>
      <c r="T1451" s="191">
        <v>5.3401069601202285E-2</v>
      </c>
      <c r="U1451" s="198">
        <v>2.0000000000000001E-4</v>
      </c>
    </row>
    <row r="1452" spans="1:21" x14ac:dyDescent="0.2">
      <c r="A1452">
        <f t="shared" si="22"/>
        <v>1448</v>
      </c>
      <c r="B1452" s="119">
        <v>0.46062618440826447</v>
      </c>
      <c r="C1452" s="97">
        <v>4000</v>
      </c>
      <c r="D1452" s="96">
        <v>0.57645572505801956</v>
      </c>
      <c r="E1452" s="98">
        <v>0.23532318187884671</v>
      </c>
      <c r="F1452" s="119">
        <v>0</v>
      </c>
      <c r="G1452" s="179">
        <v>0</v>
      </c>
      <c r="H1452" s="97">
        <v>37368406.063551031</v>
      </c>
      <c r="I1452" s="174">
        <v>779467602479.79297</v>
      </c>
      <c r="J1452" s="186">
        <v>0.26841828719773131</v>
      </c>
      <c r="K1452" s="189">
        <v>56192099012.4944</v>
      </c>
      <c r="L1452" s="185">
        <v>143611798585.72653</v>
      </c>
      <c r="M1452" s="185">
        <v>0</v>
      </c>
      <c r="N1452" s="174">
        <v>979271500078.01392</v>
      </c>
      <c r="O1452" s="119">
        <v>0.33097337931973803</v>
      </c>
      <c r="P1452" s="119">
        <v>0.23392360882409144</v>
      </c>
      <c r="Q1452" s="97">
        <v>15.025357591100976</v>
      </c>
      <c r="R1452" s="184">
        <v>3766660775893.4131</v>
      </c>
      <c r="S1452" s="199">
        <v>3909.8006087567087</v>
      </c>
      <c r="T1452" s="191">
        <v>4.802762853853685E-2</v>
      </c>
      <c r="U1452" s="198">
        <v>2.0000000000000001E-4</v>
      </c>
    </row>
    <row r="1453" spans="1:21" x14ac:dyDescent="0.2">
      <c r="A1453">
        <f t="shared" si="22"/>
        <v>1449</v>
      </c>
      <c r="B1453" s="119">
        <v>0.46667154479804251</v>
      </c>
      <c r="C1453" s="97">
        <v>7297.8847751579078</v>
      </c>
      <c r="D1453" s="96">
        <v>1.22504098388923</v>
      </c>
      <c r="E1453" s="98">
        <v>0.7</v>
      </c>
      <c r="F1453" s="119">
        <v>0.55040981501335851</v>
      </c>
      <c r="G1453" s="179">
        <v>1</v>
      </c>
      <c r="H1453" s="97">
        <v>12482586.389604097</v>
      </c>
      <c r="I1453" s="174">
        <v>435592951205.78442</v>
      </c>
      <c r="J1453" s="186">
        <v>0.4596000271561409</v>
      </c>
      <c r="K1453" s="189">
        <v>5353248824.0429602</v>
      </c>
      <c r="L1453" s="185">
        <v>0</v>
      </c>
      <c r="M1453" s="185">
        <v>429573590574.69434</v>
      </c>
      <c r="N1453" s="174">
        <v>870519790604.52173</v>
      </c>
      <c r="O1453" s="119">
        <v>0.62475019009651978</v>
      </c>
      <c r="P1453" s="119">
        <v>0.45711308380112858</v>
      </c>
      <c r="Q1453" s="97">
        <v>16.762926926426879</v>
      </c>
      <c r="R1453" s="184">
        <v>7137684686233.3389</v>
      </c>
      <c r="S1453" s="199">
        <v>7404.0726411707437</v>
      </c>
      <c r="T1453" s="191">
        <v>4.4413062415609161E-2</v>
      </c>
      <c r="U1453" s="198">
        <v>2.0000000000000001E-4</v>
      </c>
    </row>
    <row r="1454" spans="1:21" x14ac:dyDescent="0.2">
      <c r="A1454">
        <f t="shared" si="22"/>
        <v>1450</v>
      </c>
      <c r="B1454" s="119">
        <v>0.55382677412370185</v>
      </c>
      <c r="C1454" s="97">
        <v>11804.587419969879</v>
      </c>
      <c r="D1454" s="96">
        <v>0.84966618507151292</v>
      </c>
      <c r="E1454" s="98">
        <v>0.17418851582097211</v>
      </c>
      <c r="F1454" s="119">
        <v>0</v>
      </c>
      <c r="G1454" s="179">
        <v>0</v>
      </c>
      <c r="H1454" s="97">
        <v>6377989.8518744204</v>
      </c>
      <c r="I1454" s="174">
        <v>277427570770.11896</v>
      </c>
      <c r="J1454" s="186">
        <v>0.45823520183958666</v>
      </c>
      <c r="K1454" s="189">
        <v>15041423432.095737</v>
      </c>
      <c r="L1454" s="185">
        <v>33734970728.232071</v>
      </c>
      <c r="M1454" s="185">
        <v>0</v>
      </c>
      <c r="N1454" s="174">
        <v>326203964930.44678</v>
      </c>
      <c r="O1454" s="119">
        <v>0.47244997620785434</v>
      </c>
      <c r="P1454" s="119">
        <v>0.3617224050695339</v>
      </c>
      <c r="Q1454" s="97">
        <v>13.929568646464631</v>
      </c>
      <c r="R1454" s="184">
        <v>1799665953932.1023</v>
      </c>
      <c r="S1454" s="199">
        <v>1866.4023540836183</v>
      </c>
      <c r="T1454" s="191">
        <v>5.15695392678263E-2</v>
      </c>
      <c r="U1454" s="198">
        <v>2.0000000000000001E-4</v>
      </c>
    </row>
    <row r="1455" spans="1:21" x14ac:dyDescent="0.2">
      <c r="A1455">
        <f t="shared" si="22"/>
        <v>1451</v>
      </c>
      <c r="B1455" s="119">
        <v>0.56846576400392568</v>
      </c>
      <c r="C1455" s="97">
        <v>4000</v>
      </c>
      <c r="D1455" s="96">
        <v>0.58360334985275641</v>
      </c>
      <c r="E1455" s="98">
        <v>0.42384215578013307</v>
      </c>
      <c r="F1455" s="119">
        <v>0</v>
      </c>
      <c r="G1455" s="179">
        <v>0</v>
      </c>
      <c r="H1455" s="97">
        <v>12292511.300125927</v>
      </c>
      <c r="I1455" s="174">
        <v>431855117349.7406</v>
      </c>
      <c r="J1455" s="186">
        <v>0.50292904516953241</v>
      </c>
      <c r="K1455" s="189">
        <v>35669947647.329056</v>
      </c>
      <c r="L1455" s="185">
        <v>45821775600.95179</v>
      </c>
      <c r="M1455" s="185">
        <v>0</v>
      </c>
      <c r="N1455" s="174">
        <v>513346840598.02142</v>
      </c>
      <c r="O1455" s="119">
        <v>0.4944997849900496</v>
      </c>
      <c r="P1455" s="119">
        <v>0.37569538063708025</v>
      </c>
      <c r="Q1455" s="97">
        <v>13.562430248778748</v>
      </c>
      <c r="R1455" s="184">
        <v>2984457214996.0845</v>
      </c>
      <c r="S1455" s="199">
        <v>3093.0084809978512</v>
      </c>
      <c r="T1455" s="191">
        <v>5.1421038189608026E-2</v>
      </c>
      <c r="U1455" s="198">
        <v>2.0000000000000001E-4</v>
      </c>
    </row>
    <row r="1456" spans="1:21" x14ac:dyDescent="0.2">
      <c r="A1456">
        <f t="shared" si="22"/>
        <v>1452</v>
      </c>
      <c r="B1456" s="119">
        <v>0.50902721825353325</v>
      </c>
      <c r="C1456" s="97">
        <v>13955.293867260792</v>
      </c>
      <c r="D1456" s="96">
        <v>1.1958414063312899</v>
      </c>
      <c r="E1456" s="98">
        <v>0.7</v>
      </c>
      <c r="F1456" s="119">
        <v>0.56219541026246378</v>
      </c>
      <c r="G1456" s="179">
        <v>1</v>
      </c>
      <c r="H1456" s="97">
        <v>9336044.5057968926</v>
      </c>
      <c r="I1456" s="174">
        <v>382271966793.79688</v>
      </c>
      <c r="J1456" s="186">
        <v>0.42573721856351232</v>
      </c>
      <c r="K1456" s="189">
        <v>3187570546.1160588</v>
      </c>
      <c r="L1456" s="185">
        <v>0</v>
      </c>
      <c r="M1456" s="185">
        <v>343502042334.92578</v>
      </c>
      <c r="N1456" s="174">
        <v>728961579674.83875</v>
      </c>
      <c r="O1456" s="119">
        <v>0.60023607546053193</v>
      </c>
      <c r="P1456" s="119">
        <v>0.39007934276093803</v>
      </c>
      <c r="Q1456" s="97">
        <v>16.630542714329227</v>
      </c>
      <c r="R1456" s="184">
        <v>5020529465836.4922</v>
      </c>
      <c r="S1456" s="199">
        <v>5209.7447132045818</v>
      </c>
      <c r="T1456" s="191">
        <v>4.4898891449614953E-2</v>
      </c>
      <c r="U1456" s="198">
        <v>2.0000000000000001E-4</v>
      </c>
    </row>
    <row r="1457" spans="1:21" x14ac:dyDescent="0.2">
      <c r="A1457">
        <f t="shared" si="22"/>
        <v>1453</v>
      </c>
      <c r="B1457" s="119">
        <v>0.48584730122319414</v>
      </c>
      <c r="C1457" s="97">
        <v>10191.712772029729</v>
      </c>
      <c r="D1457" s="96">
        <v>1.4419927919531592</v>
      </c>
      <c r="E1457" s="98">
        <v>0</v>
      </c>
      <c r="F1457" s="119">
        <v>0.45639749336576074</v>
      </c>
      <c r="G1457" s="179">
        <v>1</v>
      </c>
      <c r="H1457" s="97">
        <v>15115980.84947907</v>
      </c>
      <c r="I1457" s="174">
        <v>341345436691.04791</v>
      </c>
      <c r="J1457" s="186">
        <v>0.10510491168570124</v>
      </c>
      <c r="K1457" s="189">
        <v>4029434727.6733375</v>
      </c>
      <c r="L1457" s="185">
        <v>0</v>
      </c>
      <c r="M1457" s="185">
        <v>441860339270.26184</v>
      </c>
      <c r="N1457" s="174">
        <v>787235210688.98315</v>
      </c>
      <c r="O1457" s="119">
        <v>0.49459849878052226</v>
      </c>
      <c r="P1457" s="119">
        <v>0.34293845070564399</v>
      </c>
      <c r="Q1457" s="97">
        <v>18.945509686048585</v>
      </c>
      <c r="R1457" s="184">
        <v>5338878393415.0439</v>
      </c>
      <c r="S1457" s="199">
        <v>5543.092775816498</v>
      </c>
      <c r="T1457" s="191">
        <v>4.0208780518960346E-2</v>
      </c>
      <c r="U1457" s="198">
        <v>2.0000000000000001E-4</v>
      </c>
    </row>
    <row r="1458" spans="1:21" x14ac:dyDescent="0.2">
      <c r="A1458">
        <f t="shared" si="22"/>
        <v>1454</v>
      </c>
      <c r="B1458" s="119">
        <v>0.55743569540788163</v>
      </c>
      <c r="C1458" s="97">
        <v>17000</v>
      </c>
      <c r="D1458" s="96">
        <v>1.2605537793741508</v>
      </c>
      <c r="E1458" s="98">
        <v>0.19632795195616112</v>
      </c>
      <c r="F1458" s="119">
        <v>0.54533731924152162</v>
      </c>
      <c r="G1458" s="179">
        <v>1</v>
      </c>
      <c r="H1458" s="97">
        <v>8911640.2555994615</v>
      </c>
      <c r="I1458" s="174">
        <v>328473599116.44556</v>
      </c>
      <c r="J1458" s="186">
        <v>0.36716676239424706</v>
      </c>
      <c r="K1458" s="189">
        <v>6479698656.1174107</v>
      </c>
      <c r="L1458" s="185">
        <v>0</v>
      </c>
      <c r="M1458" s="185">
        <v>197796605223.65787</v>
      </c>
      <c r="N1458" s="174">
        <v>532749902996.22083</v>
      </c>
      <c r="O1458" s="119">
        <v>0.52340107530808022</v>
      </c>
      <c r="P1458" s="119">
        <v>0.36192185559020129</v>
      </c>
      <c r="Q1458" s="97">
        <v>16.161292040065202</v>
      </c>
      <c r="R1458" s="184">
        <v>3288711396449.1826</v>
      </c>
      <c r="S1458" s="199">
        <v>3409.9066832463523</v>
      </c>
      <c r="T1458" s="191">
        <v>4.7185341912295023E-2</v>
      </c>
      <c r="U1458" s="198">
        <v>2.0000000000000001E-4</v>
      </c>
    </row>
    <row r="1459" spans="1:21" x14ac:dyDescent="0.2">
      <c r="A1459">
        <f t="shared" si="22"/>
        <v>1455</v>
      </c>
      <c r="B1459" s="119">
        <v>0.47381704730485502</v>
      </c>
      <c r="C1459" s="97">
        <v>11160.330710116988</v>
      </c>
      <c r="D1459" s="96">
        <v>0.72336905358614834</v>
      </c>
      <c r="E1459" s="98">
        <v>0</v>
      </c>
      <c r="F1459" s="119">
        <v>0.53261822797593117</v>
      </c>
      <c r="G1459" s="179">
        <v>1</v>
      </c>
      <c r="H1459" s="97">
        <v>5822114.6697572581</v>
      </c>
      <c r="I1459" s="174">
        <v>266328476322.07278</v>
      </c>
      <c r="J1459" s="186">
        <v>0.47381704730485508</v>
      </c>
      <c r="K1459" s="189">
        <v>9884614862.3422813</v>
      </c>
      <c r="L1459" s="185">
        <v>0</v>
      </c>
      <c r="M1459" s="185">
        <v>238585162997.08752</v>
      </c>
      <c r="N1459" s="174">
        <v>514798254181.50256</v>
      </c>
      <c r="O1459" s="119">
        <v>0.61589001144904809</v>
      </c>
      <c r="P1459" s="119">
        <v>0.47417745506297915</v>
      </c>
      <c r="Q1459" s="97">
        <v>16.647853306967516</v>
      </c>
      <c r="R1459" s="184">
        <v>4383426572592.9023</v>
      </c>
      <c r="S1459" s="199">
        <v>4553.9630503451144</v>
      </c>
      <c r="T1459" s="191">
        <v>4.4162095626370142E-2</v>
      </c>
      <c r="U1459" s="198">
        <v>2.0000000000000001E-4</v>
      </c>
    </row>
    <row r="1460" spans="1:21" x14ac:dyDescent="0.2">
      <c r="A1460">
        <f t="shared" si="22"/>
        <v>1456</v>
      </c>
      <c r="B1460" s="119">
        <v>0.44565099196135671</v>
      </c>
      <c r="C1460" s="97">
        <v>7375.1427538116932</v>
      </c>
      <c r="D1460" s="96">
        <v>1.4655323886152822</v>
      </c>
      <c r="E1460" s="98">
        <v>0.7</v>
      </c>
      <c r="F1460" s="119">
        <v>0</v>
      </c>
      <c r="G1460" s="179">
        <v>0</v>
      </c>
      <c r="H1460" s="97">
        <v>29160210.78362659</v>
      </c>
      <c r="I1460" s="174">
        <v>651047485780.62366</v>
      </c>
      <c r="J1460" s="186">
        <v>0.26489002425909669</v>
      </c>
      <c r="K1460" s="189">
        <v>72606217168.355682</v>
      </c>
      <c r="L1460" s="185">
        <v>154194427596.70941</v>
      </c>
      <c r="M1460" s="185">
        <v>0</v>
      </c>
      <c r="N1460" s="174">
        <v>877848130545.68872</v>
      </c>
      <c r="O1460" s="119">
        <v>0.33697346509781623</v>
      </c>
      <c r="P1460" s="119">
        <v>0.26437729670078508</v>
      </c>
      <c r="Q1460" s="97">
        <v>15.167822133999543</v>
      </c>
      <c r="R1460" s="184">
        <v>3732070517035.2637</v>
      </c>
      <c r="S1460" s="199">
        <v>3870.9563575576635</v>
      </c>
      <c r="T1460" s="191">
        <v>5.0063319980911215E-2</v>
      </c>
      <c r="U1460" s="198">
        <v>2.0000000000000001E-4</v>
      </c>
    </row>
    <row r="1461" spans="1:21" x14ac:dyDescent="0.2">
      <c r="A1461">
        <f t="shared" si="22"/>
        <v>1457</v>
      </c>
      <c r="B1461" s="119">
        <v>0.59407212329345449</v>
      </c>
      <c r="C1461" s="97">
        <v>14279.61976391881</v>
      </c>
      <c r="D1461" s="96">
        <v>1.0998786625992323</v>
      </c>
      <c r="E1461" s="98">
        <v>0</v>
      </c>
      <c r="F1461" s="119">
        <v>0</v>
      </c>
      <c r="G1461" s="179">
        <v>0</v>
      </c>
      <c r="H1461" s="97">
        <v>8233436.636311871</v>
      </c>
      <c r="I1461" s="174">
        <v>305697086557.69159</v>
      </c>
      <c r="J1461" s="186">
        <v>0.35586661719507751</v>
      </c>
      <c r="K1461" s="189">
        <v>8463893685.9360991</v>
      </c>
      <c r="L1461" s="185">
        <v>0</v>
      </c>
      <c r="M1461" s="185">
        <v>0</v>
      </c>
      <c r="N1461" s="174">
        <v>314160980243.62769</v>
      </c>
      <c r="O1461" s="119">
        <v>0.34627912096312319</v>
      </c>
      <c r="P1461" s="119">
        <v>0.24423537530092151</v>
      </c>
      <c r="Q1461" s="97">
        <v>12.840104126664858</v>
      </c>
      <c r="R1461" s="184">
        <v>1029050488434.0349</v>
      </c>
      <c r="S1461" s="199">
        <v>1068.7242609102761</v>
      </c>
      <c r="T1461" s="191">
        <v>5.6689689498538753E-2</v>
      </c>
      <c r="U1461" s="198">
        <v>2.0000000000000001E-4</v>
      </c>
    </row>
    <row r="1462" spans="1:21" x14ac:dyDescent="0.2">
      <c r="A1462">
        <f t="shared" si="22"/>
        <v>1458</v>
      </c>
      <c r="B1462" s="119">
        <v>0.60909032303065458</v>
      </c>
      <c r="C1462" s="97">
        <v>12820.314994494272</v>
      </c>
      <c r="D1462" s="96">
        <v>0.37393864496192986</v>
      </c>
      <c r="E1462" s="98">
        <v>0.64737208537746782</v>
      </c>
      <c r="F1462" s="119">
        <v>0.43758047957320428</v>
      </c>
      <c r="G1462" s="179">
        <v>1</v>
      </c>
      <c r="H1462" s="97">
        <v>2228480.2960991301</v>
      </c>
      <c r="I1462" s="174">
        <v>119569508783.60962</v>
      </c>
      <c r="J1462" s="186">
        <v>0.54214219089688842</v>
      </c>
      <c r="K1462" s="189">
        <v>2713752330.1142979</v>
      </c>
      <c r="L1462" s="185">
        <v>0</v>
      </c>
      <c r="M1462" s="185">
        <v>117864872933.40598</v>
      </c>
      <c r="N1462" s="174">
        <v>240148134047.12988</v>
      </c>
      <c r="O1462" s="119">
        <v>0.66257260100929483</v>
      </c>
      <c r="P1462" s="119">
        <v>0.43136112230237195</v>
      </c>
      <c r="Q1462" s="97">
        <v>16.022662264199962</v>
      </c>
      <c r="R1462" s="184">
        <v>1831118504876.8674</v>
      </c>
      <c r="S1462" s="199">
        <v>1901.6140746657568</v>
      </c>
      <c r="T1462" s="191">
        <v>4.5170152291654636E-2</v>
      </c>
      <c r="U1462" s="198">
        <v>2.0000000000000001E-4</v>
      </c>
    </row>
    <row r="1463" spans="1:21" x14ac:dyDescent="0.2">
      <c r="A1463">
        <f t="shared" si="22"/>
        <v>1459</v>
      </c>
      <c r="B1463" s="119">
        <v>0.43448001308232892</v>
      </c>
      <c r="C1463" s="97">
        <v>14384.836656602209</v>
      </c>
      <c r="D1463" s="96">
        <v>0.96235525923085286</v>
      </c>
      <c r="E1463" s="98">
        <v>0.61380442251795719</v>
      </c>
      <c r="F1463" s="119">
        <v>0.37602457527752819</v>
      </c>
      <c r="G1463" s="179">
        <v>1</v>
      </c>
      <c r="H1463" s="97">
        <v>6711328.9754783437</v>
      </c>
      <c r="I1463" s="174">
        <v>246082198565.09326</v>
      </c>
      <c r="J1463" s="186">
        <v>0.41668877013778338</v>
      </c>
      <c r="K1463" s="189">
        <v>2981229579.9246702</v>
      </c>
      <c r="L1463" s="185">
        <v>805418035.39925456</v>
      </c>
      <c r="M1463" s="185">
        <v>245852739553.1723</v>
      </c>
      <c r="N1463" s="174">
        <v>495721585733.58948</v>
      </c>
      <c r="O1463" s="119">
        <v>0.60490852803997486</v>
      </c>
      <c r="P1463" s="119">
        <v>0.44349150409670068</v>
      </c>
      <c r="Q1463" s="97">
        <v>16.8241377743377</v>
      </c>
      <c r="R1463" s="184">
        <v>3952909370941.5991</v>
      </c>
      <c r="S1463" s="199">
        <v>4093.0555944971825</v>
      </c>
      <c r="T1463" s="191">
        <v>4.4350533962810385E-2</v>
      </c>
      <c r="U1463" s="198">
        <v>2.0000000000000001E-4</v>
      </c>
    </row>
    <row r="1464" spans="1:21" x14ac:dyDescent="0.2">
      <c r="A1464">
        <f t="shared" si="22"/>
        <v>1460</v>
      </c>
      <c r="B1464" s="119">
        <v>0.62950895628750969</v>
      </c>
      <c r="C1464" s="97">
        <v>9245.9766862600118</v>
      </c>
      <c r="D1464" s="96">
        <v>0.51918572405507413</v>
      </c>
      <c r="E1464" s="98">
        <v>0</v>
      </c>
      <c r="F1464" s="119">
        <v>0.60889505389245013</v>
      </c>
      <c r="G1464" s="179">
        <v>1</v>
      </c>
      <c r="H1464" s="97">
        <v>3525432.8473705184</v>
      </c>
      <c r="I1464" s="174">
        <v>181762599354.60278</v>
      </c>
      <c r="J1464" s="186">
        <v>0.55252359818715957</v>
      </c>
      <c r="K1464" s="189">
        <v>1267237395.8152633</v>
      </c>
      <c r="L1464" s="185">
        <v>0</v>
      </c>
      <c r="M1464" s="185">
        <v>248838890366.36057</v>
      </c>
      <c r="N1464" s="174">
        <v>431868727116.77863</v>
      </c>
      <c r="O1464" s="119">
        <v>0.69349600677003675</v>
      </c>
      <c r="P1464" s="119">
        <v>0.35697460376619794</v>
      </c>
      <c r="Q1464" s="97">
        <v>15.961154088085577</v>
      </c>
      <c r="R1464" s="184">
        <v>2698617563369.9082</v>
      </c>
      <c r="S1464" s="199">
        <v>2800.3062114563559</v>
      </c>
      <c r="T1464" s="191">
        <v>4.5761500068931094E-2</v>
      </c>
      <c r="U1464" s="198">
        <v>2.0000000000000001E-4</v>
      </c>
    </row>
    <row r="1465" spans="1:21" x14ac:dyDescent="0.2">
      <c r="A1465">
        <f t="shared" si="22"/>
        <v>1461</v>
      </c>
      <c r="B1465" s="119">
        <v>0.695157374473371</v>
      </c>
      <c r="C1465" s="97">
        <v>10771.921270440072</v>
      </c>
      <c r="D1465" s="96">
        <v>0.2392504039218224</v>
      </c>
      <c r="E1465" s="98">
        <v>0</v>
      </c>
      <c r="F1465" s="119">
        <v>0</v>
      </c>
      <c r="G1465" s="179">
        <v>0</v>
      </c>
      <c r="H1465" s="97">
        <v>2603813.7819895246</v>
      </c>
      <c r="I1465" s="174">
        <v>139814367082.36588</v>
      </c>
      <c r="J1465" s="186">
        <v>0.51397468556016268</v>
      </c>
      <c r="K1465" s="189">
        <v>2722779247.2090144</v>
      </c>
      <c r="L1465" s="185">
        <v>0</v>
      </c>
      <c r="M1465" s="185">
        <v>0</v>
      </c>
      <c r="N1465" s="174">
        <v>142537146329.57489</v>
      </c>
      <c r="O1465" s="119">
        <v>0.50415661607111739</v>
      </c>
      <c r="P1465" s="119">
        <v>0.39476310945748444</v>
      </c>
      <c r="Q1465" s="97">
        <v>12.944252027557663</v>
      </c>
      <c r="R1465" s="184">
        <v>857074021214.92236</v>
      </c>
      <c r="S1465" s="199">
        <v>890.06319725201581</v>
      </c>
      <c r="T1465" s="191">
        <v>5.2057731367896952E-2</v>
      </c>
      <c r="U1465" s="198">
        <v>2.0000000000000001E-4</v>
      </c>
    </row>
    <row r="1466" spans="1:21" x14ac:dyDescent="0.2">
      <c r="A1466">
        <f t="shared" si="22"/>
        <v>1462</v>
      </c>
      <c r="B1466" s="119">
        <v>0.78056639414218076</v>
      </c>
      <c r="C1466" s="97">
        <v>12846.32851738118</v>
      </c>
      <c r="D1466" s="96">
        <v>1.0620850958367063</v>
      </c>
      <c r="E1466" s="98">
        <v>0.4610113594667235</v>
      </c>
      <c r="F1466" s="119">
        <v>0</v>
      </c>
      <c r="G1466" s="179">
        <v>0</v>
      </c>
      <c r="H1466" s="97">
        <v>7793088.4422442811</v>
      </c>
      <c r="I1466" s="174">
        <v>294926651042.40088</v>
      </c>
      <c r="J1466" s="186">
        <v>0.39871731437339997</v>
      </c>
      <c r="K1466" s="189">
        <v>31055122334.36993</v>
      </c>
      <c r="L1466" s="185">
        <v>71200569430.400391</v>
      </c>
      <c r="M1466" s="185">
        <v>0</v>
      </c>
      <c r="N1466" s="174">
        <v>397182342807.1712</v>
      </c>
      <c r="O1466" s="119">
        <v>0.43947778884478572</v>
      </c>
      <c r="P1466" s="119">
        <v>0.30314192112018817</v>
      </c>
      <c r="Q1466" s="97">
        <v>14.006398739410656</v>
      </c>
      <c r="R1466" s="184">
        <v>1820176454272.3167</v>
      </c>
      <c r="S1466" s="199">
        <v>1889.9370813900482</v>
      </c>
      <c r="T1466" s="191">
        <v>5.2072420712371767E-2</v>
      </c>
      <c r="U1466" s="198">
        <v>2.0000000000000001E-4</v>
      </c>
    </row>
    <row r="1467" spans="1:21" x14ac:dyDescent="0.2">
      <c r="A1467">
        <f t="shared" si="22"/>
        <v>1463</v>
      </c>
      <c r="B1467" s="119">
        <v>0.47632775492354651</v>
      </c>
      <c r="C1467" s="97">
        <v>6187.2808605645905</v>
      </c>
      <c r="D1467" s="96">
        <v>1.6023415821565492</v>
      </c>
      <c r="E1467" s="98">
        <v>0.66114636072215383</v>
      </c>
      <c r="F1467" s="119">
        <v>0.44279870732011423</v>
      </c>
      <c r="G1467" s="179">
        <v>1</v>
      </c>
      <c r="H1467" s="97">
        <v>23046680.253342718</v>
      </c>
      <c r="I1467" s="174">
        <v>557968111327.97778</v>
      </c>
      <c r="J1467" s="186">
        <v>0.27763410899680152</v>
      </c>
      <c r="K1467" s="189">
        <v>11116879476.954582</v>
      </c>
      <c r="L1467" s="185">
        <v>13226984867.801989</v>
      </c>
      <c r="M1467" s="185">
        <v>393896011099.4306</v>
      </c>
      <c r="N1467" s="174">
        <v>976207986772.16492</v>
      </c>
      <c r="O1467" s="119">
        <v>0.49232272499643637</v>
      </c>
      <c r="P1467" s="119">
        <v>0.27300639985848468</v>
      </c>
      <c r="Q1467" s="97">
        <v>17.011471879187894</v>
      </c>
      <c r="R1467" s="184">
        <v>4810504847185.2432</v>
      </c>
      <c r="S1467" s="199">
        <v>4994.0411061650539</v>
      </c>
      <c r="T1467" s="191">
        <v>4.4143576546860762E-2</v>
      </c>
      <c r="U1467" s="198">
        <v>2.0000000000000001E-4</v>
      </c>
    </row>
    <row r="1468" spans="1:21" x14ac:dyDescent="0.2">
      <c r="A1468">
        <f t="shared" si="22"/>
        <v>1464</v>
      </c>
      <c r="B1468" s="119">
        <v>0.55455526118579912</v>
      </c>
      <c r="C1468" s="97">
        <v>4456.0958652569389</v>
      </c>
      <c r="D1468" s="96">
        <v>0.84223477421447668</v>
      </c>
      <c r="E1468" s="98">
        <v>0.66104951461410111</v>
      </c>
      <c r="F1468" s="119">
        <v>0.64003556506251236</v>
      </c>
      <c r="G1468" s="179">
        <v>1</v>
      </c>
      <c r="H1468" s="97">
        <v>10228105.197316971</v>
      </c>
      <c r="I1468" s="174">
        <v>267568596655.29718</v>
      </c>
      <c r="J1468" s="186">
        <v>0.26155648966884693</v>
      </c>
      <c r="K1468" s="189">
        <v>2767907438.9143119</v>
      </c>
      <c r="L1468" s="185">
        <v>0</v>
      </c>
      <c r="M1468" s="185">
        <v>401892781312.51813</v>
      </c>
      <c r="N1468" s="174">
        <v>672229285406.72961</v>
      </c>
      <c r="O1468" s="119">
        <v>0.58238838508786339</v>
      </c>
      <c r="P1468" s="119">
        <v>0.39089476592486538</v>
      </c>
      <c r="Q1468" s="97">
        <v>18.171729829510266</v>
      </c>
      <c r="R1468" s="184">
        <v>5132421080854.4131</v>
      </c>
      <c r="S1468" s="199">
        <v>5329.9068177622057</v>
      </c>
      <c r="T1468" s="191">
        <v>4.0809746561333085E-2</v>
      </c>
      <c r="U1468" s="198">
        <v>2.0000000000000001E-4</v>
      </c>
    </row>
    <row r="1469" spans="1:21" x14ac:dyDescent="0.2">
      <c r="A1469">
        <f t="shared" si="22"/>
        <v>1465</v>
      </c>
      <c r="B1469" s="119">
        <v>0.55944338978189767</v>
      </c>
      <c r="C1469" s="97">
        <v>9732.3114643782392</v>
      </c>
      <c r="D1469" s="96">
        <v>0.79302386391492452</v>
      </c>
      <c r="E1469" s="98">
        <v>0.54815533707470609</v>
      </c>
      <c r="F1469" s="119">
        <v>0.53989250750911344</v>
      </c>
      <c r="G1469" s="179">
        <v>1</v>
      </c>
      <c r="H1469" s="97">
        <v>5283163.3324502381</v>
      </c>
      <c r="I1469" s="174">
        <v>218591773817.95203</v>
      </c>
      <c r="J1469" s="186">
        <v>0.42087736655592678</v>
      </c>
      <c r="K1469" s="189">
        <v>5225593336.4434128</v>
      </c>
      <c r="L1469" s="185">
        <v>0</v>
      </c>
      <c r="M1469" s="185">
        <v>207137756385.01874</v>
      </c>
      <c r="N1469" s="174">
        <v>430955123539.41418</v>
      </c>
      <c r="O1469" s="119">
        <v>0.59799854125584806</v>
      </c>
      <c r="P1469" s="119">
        <v>0.38284541859689381</v>
      </c>
      <c r="Q1469" s="97">
        <v>16.52878244593801</v>
      </c>
      <c r="R1469" s="184">
        <v>2969827026972.2944</v>
      </c>
      <c r="S1469" s="199">
        <v>3084.3785030594631</v>
      </c>
      <c r="T1469" s="191">
        <v>4.4668036892507014E-2</v>
      </c>
      <c r="U1469" s="198">
        <v>2.0000000000000001E-4</v>
      </c>
    </row>
    <row r="1470" spans="1:21" x14ac:dyDescent="0.2">
      <c r="A1470">
        <f t="shared" si="22"/>
        <v>1466</v>
      </c>
      <c r="B1470" s="119">
        <v>0.64306237856599968</v>
      </c>
      <c r="C1470" s="97">
        <v>4000</v>
      </c>
      <c r="D1470" s="96">
        <v>0.58936298854019342</v>
      </c>
      <c r="E1470" s="98">
        <v>0</v>
      </c>
      <c r="F1470" s="119">
        <v>0</v>
      </c>
      <c r="G1470" s="179">
        <v>0</v>
      </c>
      <c r="H1470" s="97">
        <v>37980506.091119781</v>
      </c>
      <c r="I1470" s="174">
        <v>684471405060.16846</v>
      </c>
      <c r="J1470" s="186">
        <v>0.12621268536853969</v>
      </c>
      <c r="K1470" s="189">
        <v>19359881344.514236</v>
      </c>
      <c r="L1470" s="185">
        <v>0</v>
      </c>
      <c r="M1470" s="185">
        <v>0</v>
      </c>
      <c r="N1470" s="174">
        <v>703831286404.68274</v>
      </c>
      <c r="O1470" s="119">
        <v>0.122741025810197</v>
      </c>
      <c r="P1470" s="119">
        <v>7.0794884912976251E-3</v>
      </c>
      <c r="Q1470" s="97">
        <v>8.2057147768515666</v>
      </c>
      <c r="R1470" s="184">
        <v>-110503560539.49161</v>
      </c>
      <c r="S1470" s="199">
        <v>-114.75232029416149</v>
      </c>
      <c r="T1470" s="191">
        <v>4.2872838555776749E-3</v>
      </c>
      <c r="U1470" s="198">
        <v>2.0000000000000001E-4</v>
      </c>
    </row>
    <row r="1471" spans="1:21" x14ac:dyDescent="0.2">
      <c r="A1471">
        <f t="shared" si="22"/>
        <v>1467</v>
      </c>
      <c r="B1471" s="119">
        <v>0.4840839884906607</v>
      </c>
      <c r="C1471" s="97">
        <v>7202.6656011256382</v>
      </c>
      <c r="D1471" s="96">
        <v>0.90796526981130299</v>
      </c>
      <c r="E1471" s="98">
        <v>0</v>
      </c>
      <c r="F1471" s="119">
        <v>0</v>
      </c>
      <c r="G1471" s="179">
        <v>0</v>
      </c>
      <c r="H1471" s="97">
        <v>17942138.683350787</v>
      </c>
      <c r="I1471" s="174">
        <v>534143531311.66827</v>
      </c>
      <c r="J1471" s="186">
        <v>0.32079453577563821</v>
      </c>
      <c r="K1471" s="189">
        <v>16509922015.833721</v>
      </c>
      <c r="L1471" s="185">
        <v>0</v>
      </c>
      <c r="M1471" s="185">
        <v>0</v>
      </c>
      <c r="N1471" s="174">
        <v>550653453327.50195</v>
      </c>
      <c r="O1471" s="119">
        <v>0.31117633990896965</v>
      </c>
      <c r="P1471" s="119">
        <v>0.22343576566510862</v>
      </c>
      <c r="Q1471" s="97">
        <v>12.793969464268972</v>
      </c>
      <c r="R1471" s="184">
        <v>1729139067878.2102</v>
      </c>
      <c r="S1471" s="199">
        <v>1793.5959570430296</v>
      </c>
      <c r="T1471" s="191">
        <v>5.5790454309129447E-2</v>
      </c>
      <c r="U1471" s="198">
        <v>2.0000000000000001E-4</v>
      </c>
    </row>
    <row r="1472" spans="1:21" x14ac:dyDescent="0.2">
      <c r="A1472">
        <f t="shared" si="22"/>
        <v>1468</v>
      </c>
      <c r="B1472" s="119">
        <v>0.4778622095885745</v>
      </c>
      <c r="C1472" s="97">
        <v>7985.1397149907762</v>
      </c>
      <c r="D1472" s="96">
        <v>1.1738168246829588</v>
      </c>
      <c r="E1472" s="98">
        <v>0</v>
      </c>
      <c r="F1472" s="119">
        <v>0</v>
      </c>
      <c r="G1472" s="179">
        <v>0</v>
      </c>
      <c r="H1472" s="97">
        <v>45577489.786273375</v>
      </c>
      <c r="I1472" s="174">
        <v>810530582633.32422</v>
      </c>
      <c r="J1472" s="186">
        <v>0.17009627509779068</v>
      </c>
      <c r="K1472" s="189">
        <v>16205918147.849291</v>
      </c>
      <c r="L1472" s="185">
        <v>0</v>
      </c>
      <c r="M1472" s="185">
        <v>0</v>
      </c>
      <c r="N1472" s="174">
        <v>826736500781.17346</v>
      </c>
      <c r="O1472" s="119">
        <v>0.16676200074449407</v>
      </c>
      <c r="P1472" s="119">
        <v>8.8990437682165802E-2</v>
      </c>
      <c r="Q1472" s="97">
        <v>12.67636830159798</v>
      </c>
      <c r="R1472" s="184">
        <v>670317362932.17163</v>
      </c>
      <c r="S1472" s="199">
        <v>695.94820477445899</v>
      </c>
      <c r="T1472" s="191">
        <v>6.3328792258240466E-2</v>
      </c>
      <c r="U1472" s="198">
        <v>2.0000000000000001E-4</v>
      </c>
    </row>
    <row r="1473" spans="1:21" x14ac:dyDescent="0.2">
      <c r="A1473">
        <f t="shared" si="22"/>
        <v>1469</v>
      </c>
      <c r="B1473" s="119">
        <v>0.37500382174749397</v>
      </c>
      <c r="C1473" s="97">
        <v>10491.083766561997</v>
      </c>
      <c r="D1473" s="96">
        <v>0.2</v>
      </c>
      <c r="E1473" s="98">
        <v>0.3704457950603991</v>
      </c>
      <c r="F1473" s="119">
        <v>0</v>
      </c>
      <c r="G1473" s="179">
        <v>0</v>
      </c>
      <c r="H1473" s="97">
        <v>1857462.4620217804</v>
      </c>
      <c r="I1473" s="174">
        <v>99830800330.371521</v>
      </c>
      <c r="J1473" s="186">
        <v>0.37500382174749403</v>
      </c>
      <c r="K1473" s="189">
        <v>10253017032.412281</v>
      </c>
      <c r="L1473" s="185">
        <v>35068978809.297928</v>
      </c>
      <c r="M1473" s="185">
        <v>0</v>
      </c>
      <c r="N1473" s="174">
        <v>145152796172.08173</v>
      </c>
      <c r="O1473" s="119">
        <v>0.45119430301429653</v>
      </c>
      <c r="P1473" s="119">
        <v>0.3676157111915111</v>
      </c>
      <c r="Q1473" s="97">
        <v>15.281278606031899</v>
      </c>
      <c r="R1473" s="184">
        <v>942475600190.39087</v>
      </c>
      <c r="S1473" s="199">
        <v>978.57823648433964</v>
      </c>
      <c r="T1473" s="191">
        <v>4.5475123077298708E-2</v>
      </c>
      <c r="U1473" s="198">
        <v>2.0000000000000001E-4</v>
      </c>
    </row>
    <row r="1474" spans="1:21" x14ac:dyDescent="0.2">
      <c r="A1474">
        <f t="shared" si="22"/>
        <v>1470</v>
      </c>
      <c r="B1474" s="119">
        <v>0.43156943479881399</v>
      </c>
      <c r="C1474" s="97">
        <v>4000</v>
      </c>
      <c r="D1474" s="96">
        <v>0.31698613091359401</v>
      </c>
      <c r="E1474" s="98">
        <v>0.24421382270642908</v>
      </c>
      <c r="F1474" s="119">
        <v>0</v>
      </c>
      <c r="G1474" s="179">
        <v>0</v>
      </c>
      <c r="H1474" s="97">
        <v>3448967.4999376144</v>
      </c>
      <c r="I1474" s="174">
        <v>175977797748.58768</v>
      </c>
      <c r="J1474" s="186">
        <v>0.43156943479881393</v>
      </c>
      <c r="K1474" s="189">
        <v>22152027797.911789</v>
      </c>
      <c r="L1474" s="185">
        <v>56818169505.874237</v>
      </c>
      <c r="M1474" s="185">
        <v>0</v>
      </c>
      <c r="N1474" s="174">
        <v>254947995052.37372</v>
      </c>
      <c r="O1474" s="119">
        <v>0.47618014917614093</v>
      </c>
      <c r="P1474" s="119">
        <v>0.33882813340998441</v>
      </c>
      <c r="Q1474" s="97">
        <v>14.535814046000544</v>
      </c>
      <c r="R1474" s="184">
        <v>1449406084696.0806</v>
      </c>
      <c r="S1474" s="199">
        <v>1504.0523971370048</v>
      </c>
      <c r="T1474" s="191">
        <v>4.7588312315425645E-2</v>
      </c>
      <c r="U1474" s="198">
        <v>2.0000000000000001E-4</v>
      </c>
    </row>
    <row r="1475" spans="1:21" x14ac:dyDescent="0.2">
      <c r="A1475">
        <f t="shared" si="22"/>
        <v>1471</v>
      </c>
      <c r="B1475" s="119">
        <v>0.35458328060663924</v>
      </c>
      <c r="C1475" s="97">
        <v>5678.4367750340243</v>
      </c>
      <c r="D1475" s="96">
        <v>0.79252228879365239</v>
      </c>
      <c r="E1475" s="98">
        <v>0.36223555555226222</v>
      </c>
      <c r="F1475" s="119">
        <v>0</v>
      </c>
      <c r="G1475" s="179">
        <v>0</v>
      </c>
      <c r="H1475" s="97">
        <v>34367142.465776376</v>
      </c>
      <c r="I1475" s="174">
        <v>816404513619.03699</v>
      </c>
      <c r="J1475" s="186">
        <v>0.35458328060663924</v>
      </c>
      <c r="K1475" s="189">
        <v>90216060127.569412</v>
      </c>
      <c r="L1475" s="185">
        <v>207733670494.25024</v>
      </c>
      <c r="M1475" s="185">
        <v>0</v>
      </c>
      <c r="N1475" s="174">
        <v>1114354244240.8567</v>
      </c>
      <c r="O1475" s="119">
        <v>0.40890976051060601</v>
      </c>
      <c r="P1475" s="119">
        <v>0.29636134434122691</v>
      </c>
      <c r="Q1475" s="97">
        <v>13.927028888909476</v>
      </c>
      <c r="R1475" s="184">
        <v>4993403300643.9424</v>
      </c>
      <c r="S1475" s="199">
        <v>5185.6181917124914</v>
      </c>
      <c r="T1475" s="191">
        <v>5.1719102328468984E-2</v>
      </c>
      <c r="U1475" s="198">
        <v>2.0000000000000001E-4</v>
      </c>
    </row>
    <row r="1476" spans="1:21" x14ac:dyDescent="0.2">
      <c r="A1476">
        <f t="shared" si="22"/>
        <v>1472</v>
      </c>
      <c r="B1476" s="119">
        <v>0.42635502083130528</v>
      </c>
      <c r="C1476" s="97">
        <v>12053.545277830432</v>
      </c>
      <c r="D1476" s="96">
        <v>1.2285561983419466</v>
      </c>
      <c r="E1476" s="98">
        <v>0.7</v>
      </c>
      <c r="F1476" s="119">
        <v>0.43284993892227741</v>
      </c>
      <c r="G1476" s="179">
        <v>1</v>
      </c>
      <c r="H1476" s="97">
        <v>11774068.751090333</v>
      </c>
      <c r="I1476" s="174">
        <v>407024474164.94958</v>
      </c>
      <c r="J1476" s="186">
        <v>0.42635502083130528</v>
      </c>
      <c r="K1476" s="189">
        <v>8011314054.7381287</v>
      </c>
      <c r="L1476" s="185">
        <v>3129904426.4396291</v>
      </c>
      <c r="M1476" s="185">
        <v>238570959818.40176</v>
      </c>
      <c r="N1476" s="174">
        <v>656736652464.52917</v>
      </c>
      <c r="O1476" s="119">
        <v>0.55866779808994704</v>
      </c>
      <c r="P1476" s="119">
        <v>0.39716688333442035</v>
      </c>
      <c r="Q1476" s="97">
        <v>16.115203281031391</v>
      </c>
      <c r="R1476" s="184">
        <v>4450266925833.3887</v>
      </c>
      <c r="S1476" s="199">
        <v>4620.8181285455539</v>
      </c>
      <c r="T1476" s="191">
        <v>4.6510461762624869E-2</v>
      </c>
      <c r="U1476" s="198">
        <v>2.0000000000000001E-4</v>
      </c>
    </row>
    <row r="1477" spans="1:21" x14ac:dyDescent="0.2">
      <c r="A1477">
        <f t="shared" si="22"/>
        <v>1473</v>
      </c>
      <c r="B1477" s="119">
        <v>0.27787090311317947</v>
      </c>
      <c r="C1477" s="97">
        <v>14843.313916472431</v>
      </c>
      <c r="D1477" s="96">
        <v>1.3839036245904401</v>
      </c>
      <c r="E1477" s="98">
        <v>0</v>
      </c>
      <c r="F1477" s="119">
        <v>0.59293608734970693</v>
      </c>
      <c r="G1477" s="179">
        <v>1</v>
      </c>
      <c r="H1477" s="97">
        <v>7461303.6436898429</v>
      </c>
      <c r="I1477" s="174">
        <v>292601552746.33105</v>
      </c>
      <c r="J1477" s="186">
        <v>0.27787090311317941</v>
      </c>
      <c r="K1477" s="189">
        <v>8040576885.6593351</v>
      </c>
      <c r="L1477" s="185">
        <v>0</v>
      </c>
      <c r="M1477" s="185">
        <v>291135808602.14435</v>
      </c>
      <c r="N1477" s="174">
        <v>591777938234.13464</v>
      </c>
      <c r="O1477" s="119">
        <v>0.53096623631031592</v>
      </c>
      <c r="P1477" s="119">
        <v>0.33019493924687648</v>
      </c>
      <c r="Q1477" s="97">
        <v>17.328077047300777</v>
      </c>
      <c r="R1477" s="184">
        <v>3573019285154.0425</v>
      </c>
      <c r="S1477" s="199">
        <v>3708.1365784271161</v>
      </c>
      <c r="T1477" s="191">
        <v>4.3705937844096841E-2</v>
      </c>
      <c r="U1477" s="198">
        <v>2.0000000000000001E-4</v>
      </c>
    </row>
    <row r="1478" spans="1:21" x14ac:dyDescent="0.2">
      <c r="A1478">
        <f t="shared" si="22"/>
        <v>1474</v>
      </c>
      <c r="B1478" s="119">
        <v>0.41767502005371232</v>
      </c>
      <c r="C1478" s="97">
        <v>17000</v>
      </c>
      <c r="D1478" s="96">
        <v>0.80465256206682079</v>
      </c>
      <c r="E1478" s="98">
        <v>0.21223568546384439</v>
      </c>
      <c r="F1478" s="119">
        <v>0</v>
      </c>
      <c r="G1478" s="179">
        <v>0</v>
      </c>
      <c r="H1478" s="97">
        <v>5983361.8910439964</v>
      </c>
      <c r="I1478" s="174">
        <v>205810328979.28799</v>
      </c>
      <c r="J1478" s="186">
        <v>0.37430736131963538</v>
      </c>
      <c r="K1478" s="189">
        <v>11801202081.551876</v>
      </c>
      <c r="L1478" s="185">
        <v>27761961189.52607</v>
      </c>
      <c r="M1478" s="185">
        <v>0</v>
      </c>
      <c r="N1478" s="174">
        <v>245373492250.36594</v>
      </c>
      <c r="O1478" s="119">
        <v>0.40446867024625077</v>
      </c>
      <c r="P1478" s="119">
        <v>0.27211575645908431</v>
      </c>
      <c r="Q1478" s="97">
        <v>13.966591994098412</v>
      </c>
      <c r="R1478" s="184">
        <v>974079437741.85803</v>
      </c>
      <c r="S1478" s="199">
        <v>1011.2197926766247</v>
      </c>
      <c r="T1478" s="191">
        <v>5.2990210882199129E-2</v>
      </c>
      <c r="U1478" s="198">
        <v>2.0000000000000001E-4</v>
      </c>
    </row>
    <row r="1479" spans="1:21" x14ac:dyDescent="0.2">
      <c r="A1479">
        <f t="shared" ref="A1479:A1542" si="23">A1478+1</f>
        <v>1475</v>
      </c>
      <c r="B1479" s="119">
        <v>0.62320858622075281</v>
      </c>
      <c r="C1479" s="97">
        <v>13440.400815687444</v>
      </c>
      <c r="D1479" s="96">
        <v>0.41951170998498455</v>
      </c>
      <c r="E1479" s="98">
        <v>0.38749535795201118</v>
      </c>
      <c r="F1479" s="119">
        <v>0.33134664330195518</v>
      </c>
      <c r="G1479" s="179">
        <v>1</v>
      </c>
      <c r="H1479" s="97">
        <v>2302407.4671706636</v>
      </c>
      <c r="I1479" s="174">
        <v>122227802655.36913</v>
      </c>
      <c r="J1479" s="186">
        <v>0.50868435224980546</v>
      </c>
      <c r="K1479" s="189">
        <v>3970090997.0502648</v>
      </c>
      <c r="L1479" s="185">
        <v>0</v>
      </c>
      <c r="M1479" s="185">
        <v>101707242662.45734</v>
      </c>
      <c r="N1479" s="174">
        <v>227905136314.87674</v>
      </c>
      <c r="O1479" s="119">
        <v>0.62982856407549759</v>
      </c>
      <c r="P1479" s="119">
        <v>0.4789959281832854</v>
      </c>
      <c r="Q1479" s="97">
        <v>16.313013601135086</v>
      </c>
      <c r="R1479" s="184">
        <v>1952475214633.4121</v>
      </c>
      <c r="S1479" s="199">
        <v>2026.5823463594861</v>
      </c>
      <c r="T1479" s="191">
        <v>4.4570969246944904E-2</v>
      </c>
      <c r="U1479" s="198">
        <v>2.0000000000000001E-4</v>
      </c>
    </row>
    <row r="1480" spans="1:21" x14ac:dyDescent="0.2">
      <c r="A1480">
        <f t="shared" si="23"/>
        <v>1476</v>
      </c>
      <c r="B1480" s="119">
        <v>0.55602506268810215</v>
      </c>
      <c r="C1480" s="97">
        <v>4145.6728529324828</v>
      </c>
      <c r="D1480" s="96">
        <v>0.7567600092012331</v>
      </c>
      <c r="E1480" s="98">
        <v>0</v>
      </c>
      <c r="F1480" s="119">
        <v>0</v>
      </c>
      <c r="G1480" s="179">
        <v>0</v>
      </c>
      <c r="H1480" s="97">
        <v>13092215.339499006</v>
      </c>
      <c r="I1480" s="174">
        <v>412436313437.27136</v>
      </c>
      <c r="J1480" s="186">
        <v>0.39854099575619473</v>
      </c>
      <c r="K1480" s="189">
        <v>5238047489.8908911</v>
      </c>
      <c r="L1480" s="185">
        <v>0</v>
      </c>
      <c r="M1480" s="185">
        <v>0</v>
      </c>
      <c r="N1480" s="174">
        <v>417674360927.16223</v>
      </c>
      <c r="O1480" s="119">
        <v>0.39354289949334226</v>
      </c>
      <c r="P1480" s="119">
        <v>0.25983598536992519</v>
      </c>
      <c r="Q1480" s="97">
        <v>12.941494095731299</v>
      </c>
      <c r="R1480" s="184">
        <v>1608443417707.1045</v>
      </c>
      <c r="S1480" s="199">
        <v>1668.3807929808891</v>
      </c>
      <c r="T1480" s="191">
        <v>5.4214157349677591E-2</v>
      </c>
      <c r="U1480" s="198">
        <v>2.0000000000000001E-4</v>
      </c>
    </row>
    <row r="1481" spans="1:21" x14ac:dyDescent="0.2">
      <c r="A1481">
        <f t="shared" si="23"/>
        <v>1477</v>
      </c>
      <c r="B1481" s="119">
        <v>0.56149185013861469</v>
      </c>
      <c r="C1481" s="97">
        <v>4283.3076949313672</v>
      </c>
      <c r="D1481" s="96">
        <v>1.1126310884953083</v>
      </c>
      <c r="E1481" s="98">
        <v>0.28707205708787931</v>
      </c>
      <c r="F1481" s="119">
        <v>0</v>
      </c>
      <c r="G1481" s="179">
        <v>0</v>
      </c>
      <c r="H1481" s="97">
        <v>13544942.017135903</v>
      </c>
      <c r="I1481" s="174">
        <v>490211745769.03058</v>
      </c>
      <c r="J1481" s="186">
        <v>0.43475272156700406</v>
      </c>
      <c r="K1481" s="189">
        <v>50895898223.36058</v>
      </c>
      <c r="L1481" s="185">
        <v>110093061633.55887</v>
      </c>
      <c r="M1481" s="185">
        <v>0</v>
      </c>
      <c r="N1481" s="174">
        <v>651200705625.95007</v>
      </c>
      <c r="O1481" s="119">
        <v>0.46252305521464243</v>
      </c>
      <c r="P1481" s="119">
        <v>0.33945603757639242</v>
      </c>
      <c r="Q1481" s="97">
        <v>14.47052065158333</v>
      </c>
      <c r="R1481" s="184">
        <v>3536502905155.4365</v>
      </c>
      <c r="S1481" s="199">
        <v>3670.6122539647859</v>
      </c>
      <c r="T1481" s="191">
        <v>5.0271713103154508E-2</v>
      </c>
      <c r="U1481" s="198">
        <v>2.0000000000000001E-4</v>
      </c>
    </row>
    <row r="1482" spans="1:21" x14ac:dyDescent="0.2">
      <c r="A1482">
        <f t="shared" si="23"/>
        <v>1478</v>
      </c>
      <c r="B1482" s="119">
        <v>0.6158187040284655</v>
      </c>
      <c r="C1482" s="97">
        <v>13604.948024097186</v>
      </c>
      <c r="D1482" s="96">
        <v>0.2887541539113978</v>
      </c>
      <c r="E1482" s="98">
        <v>0.65704146756878956</v>
      </c>
      <c r="F1482" s="119">
        <v>0</v>
      </c>
      <c r="G1482" s="179">
        <v>0</v>
      </c>
      <c r="H1482" s="97">
        <v>6119860.0360944644</v>
      </c>
      <c r="I1482" s="174">
        <v>224168772666.02505</v>
      </c>
      <c r="J1482" s="186">
        <v>0.45097388469466337</v>
      </c>
      <c r="K1482" s="189">
        <v>45922309298.006432</v>
      </c>
      <c r="L1482" s="185">
        <v>80206385976.538239</v>
      </c>
      <c r="M1482" s="185">
        <v>0</v>
      </c>
      <c r="N1482" s="174">
        <v>350297467940.5697</v>
      </c>
      <c r="O1482" s="119">
        <v>0.47176867132165551</v>
      </c>
      <c r="P1482" s="119">
        <v>0.37979112305896717</v>
      </c>
      <c r="Q1482" s="97">
        <v>14.375716916345304</v>
      </c>
      <c r="R1482" s="184">
        <v>2122133329178.168</v>
      </c>
      <c r="S1482" s="199">
        <v>2201.8522296459018</v>
      </c>
      <c r="T1482" s="191">
        <v>4.8918921330171741E-2</v>
      </c>
      <c r="U1482" s="198">
        <v>2.0000000000000001E-4</v>
      </c>
    </row>
    <row r="1483" spans="1:21" x14ac:dyDescent="0.2">
      <c r="A1483">
        <f t="shared" si="23"/>
        <v>1479</v>
      </c>
      <c r="B1483" s="119">
        <v>0.40472098243616306</v>
      </c>
      <c r="C1483" s="97">
        <v>6508.2399629458005</v>
      </c>
      <c r="D1483" s="96">
        <v>1.4042968826731148</v>
      </c>
      <c r="E1483" s="98">
        <v>0</v>
      </c>
      <c r="F1483" s="119">
        <v>0.54727509016833775</v>
      </c>
      <c r="G1483" s="179">
        <v>1</v>
      </c>
      <c r="H1483" s="97">
        <v>19621562.740481984</v>
      </c>
      <c r="I1483" s="174">
        <v>490763511501.80902</v>
      </c>
      <c r="J1483" s="186">
        <v>0.27936195219712001</v>
      </c>
      <c r="K1483" s="189">
        <v>29067628531.117725</v>
      </c>
      <c r="L1483" s="185">
        <v>0</v>
      </c>
      <c r="M1483" s="185">
        <v>403727198438.34058</v>
      </c>
      <c r="N1483" s="174">
        <v>923558338471.26733</v>
      </c>
      <c r="O1483" s="119">
        <v>0.49816280382730277</v>
      </c>
      <c r="P1483" s="119">
        <v>0.30774855943288487</v>
      </c>
      <c r="Q1483" s="97">
        <v>17.005972287984278</v>
      </c>
      <c r="R1483" s="184">
        <v>5144110514914.2422</v>
      </c>
      <c r="S1483" s="199">
        <v>5339.7659690671971</v>
      </c>
      <c r="T1483" s="191">
        <v>4.4177023396172688E-2</v>
      </c>
      <c r="U1483" s="198">
        <v>2.0000000000000001E-4</v>
      </c>
    </row>
    <row r="1484" spans="1:21" x14ac:dyDescent="0.2">
      <c r="A1484">
        <f t="shared" si="23"/>
        <v>1480</v>
      </c>
      <c r="B1484" s="119">
        <v>0.60216367584749042</v>
      </c>
      <c r="C1484" s="97">
        <v>6095.8109126131167</v>
      </c>
      <c r="D1484" s="96">
        <v>0.77355287269811579</v>
      </c>
      <c r="E1484" s="98">
        <v>0.7</v>
      </c>
      <c r="F1484" s="119">
        <v>0.57613641369137203</v>
      </c>
      <c r="G1484" s="179">
        <v>1</v>
      </c>
      <c r="H1484" s="97">
        <v>8167587.8768804567</v>
      </c>
      <c r="I1484" s="174">
        <v>302884758805.06171</v>
      </c>
      <c r="J1484" s="186">
        <v>0.47623152775843081</v>
      </c>
      <c r="K1484" s="189">
        <v>3495080393.7927828</v>
      </c>
      <c r="L1484" s="185">
        <v>0</v>
      </c>
      <c r="M1484" s="185">
        <v>321243111777.48102</v>
      </c>
      <c r="N1484" s="174">
        <v>627622950976.33545</v>
      </c>
      <c r="O1484" s="119">
        <v>0.63929746389658704</v>
      </c>
      <c r="P1484" s="119">
        <v>0.43744280792504697</v>
      </c>
      <c r="Q1484" s="97">
        <v>16.639995587793269</v>
      </c>
      <c r="R1484" s="184">
        <v>4969904541487.4414</v>
      </c>
      <c r="S1484" s="199">
        <v>5161.034358555512</v>
      </c>
      <c r="T1484" s="191">
        <v>4.3948335716095112E-2</v>
      </c>
      <c r="U1484" s="198">
        <v>2.0000000000000001E-4</v>
      </c>
    </row>
    <row r="1485" spans="1:21" x14ac:dyDescent="0.2">
      <c r="A1485">
        <f t="shared" si="23"/>
        <v>1481</v>
      </c>
      <c r="B1485" s="119">
        <v>0.56226808856914035</v>
      </c>
      <c r="C1485" s="97">
        <v>5259.3727302314683</v>
      </c>
      <c r="D1485" s="96">
        <v>1.1601509409973523</v>
      </c>
      <c r="E1485" s="98">
        <v>0</v>
      </c>
      <c r="F1485" s="119">
        <v>0.49666699748750143</v>
      </c>
      <c r="G1485" s="179">
        <v>1</v>
      </c>
      <c r="H1485" s="97">
        <v>14265613.778634807</v>
      </c>
      <c r="I1485" s="174">
        <v>453685722612.03247</v>
      </c>
      <c r="J1485" s="186">
        <v>0.44786616069261198</v>
      </c>
      <c r="K1485" s="189">
        <v>5180462929.7930012</v>
      </c>
      <c r="L1485" s="185">
        <v>0</v>
      </c>
      <c r="M1485" s="185">
        <v>358710898174.19983</v>
      </c>
      <c r="N1485" s="174">
        <v>817577083716.02527</v>
      </c>
      <c r="O1485" s="119">
        <v>0.59952659027428734</v>
      </c>
      <c r="P1485" s="119">
        <v>0.47090866219754457</v>
      </c>
      <c r="Q1485" s="97">
        <v>16.621178502691642</v>
      </c>
      <c r="R1485" s="184">
        <v>6881969489531.3877</v>
      </c>
      <c r="S1485" s="199">
        <v>7147.3102817458503</v>
      </c>
      <c r="T1485" s="191">
        <v>4.4605596016723439E-2</v>
      </c>
      <c r="U1485" s="198">
        <v>2.0000000000000001E-4</v>
      </c>
    </row>
    <row r="1486" spans="1:21" x14ac:dyDescent="0.2">
      <c r="A1486">
        <f t="shared" si="23"/>
        <v>1482</v>
      </c>
      <c r="B1486" s="119">
        <v>0.57454024601184994</v>
      </c>
      <c r="C1486" s="97">
        <v>8397.4423026998393</v>
      </c>
      <c r="D1486" s="96">
        <v>0.73075909711698006</v>
      </c>
      <c r="E1486" s="98">
        <v>0.34520458601002746</v>
      </c>
      <c r="F1486" s="119">
        <v>0.69740642792081786</v>
      </c>
      <c r="G1486" s="179">
        <v>1</v>
      </c>
      <c r="H1486" s="97">
        <v>6367901.6430307534</v>
      </c>
      <c r="I1486" s="174">
        <v>215788330478.17975</v>
      </c>
      <c r="J1486" s="186">
        <v>0.31436457544454166</v>
      </c>
      <c r="K1486" s="189">
        <v>2242892659.1179419</v>
      </c>
      <c r="L1486" s="185">
        <v>0</v>
      </c>
      <c r="M1486" s="185">
        <v>356472720138.65674</v>
      </c>
      <c r="N1486" s="174">
        <v>574503943275.95435</v>
      </c>
      <c r="O1486" s="119">
        <v>0.61446816360322121</v>
      </c>
      <c r="P1486" s="119">
        <v>0.40076125031594795</v>
      </c>
      <c r="Q1486" s="97">
        <v>17.953551339235904</v>
      </c>
      <c r="R1486" s="184">
        <v>4425543665316.7393</v>
      </c>
      <c r="S1486" s="199">
        <v>4589.1388004812734</v>
      </c>
      <c r="T1486" s="191">
        <v>4.1623300581148423E-2</v>
      </c>
      <c r="U1486" s="198">
        <v>2.0000000000000001E-4</v>
      </c>
    </row>
    <row r="1487" spans="1:21" x14ac:dyDescent="0.2">
      <c r="A1487">
        <f t="shared" si="23"/>
        <v>1483</v>
      </c>
      <c r="B1487" s="119">
        <v>0.65203312698703109</v>
      </c>
      <c r="C1487" s="97">
        <v>4000</v>
      </c>
      <c r="D1487" s="96">
        <v>0.81861728220057384</v>
      </c>
      <c r="E1487" s="98">
        <v>0</v>
      </c>
      <c r="F1487" s="119">
        <v>0</v>
      </c>
      <c r="G1487" s="179">
        <v>0</v>
      </c>
      <c r="H1487" s="97">
        <v>31187851.781549048</v>
      </c>
      <c r="I1487" s="174">
        <v>650255501980.59839</v>
      </c>
      <c r="J1487" s="186">
        <v>0.27925537411238177</v>
      </c>
      <c r="K1487" s="189">
        <v>23273873688.208179</v>
      </c>
      <c r="L1487" s="185">
        <v>0</v>
      </c>
      <c r="M1487" s="185">
        <v>0</v>
      </c>
      <c r="N1487" s="174">
        <v>673529375668.80652</v>
      </c>
      <c r="O1487" s="119">
        <v>0.26960567724891371</v>
      </c>
      <c r="P1487" s="119">
        <v>0.16161527427119457</v>
      </c>
      <c r="Q1487" s="97">
        <v>12.686280127822529</v>
      </c>
      <c r="R1487" s="184">
        <v>1541101444463.3032</v>
      </c>
      <c r="S1487" s="199">
        <v>1601.0143225838522</v>
      </c>
      <c r="T1487" s="191">
        <v>5.6138318165899127E-2</v>
      </c>
      <c r="U1487" s="198">
        <v>2.0000000000000001E-4</v>
      </c>
    </row>
    <row r="1488" spans="1:21" x14ac:dyDescent="0.2">
      <c r="A1488">
        <f t="shared" si="23"/>
        <v>1484</v>
      </c>
      <c r="B1488" s="119">
        <v>0.5639815489926906</v>
      </c>
      <c r="C1488" s="97">
        <v>5003.5883340120963</v>
      </c>
      <c r="D1488" s="96">
        <v>0.986940851694045</v>
      </c>
      <c r="E1488" s="98">
        <v>0</v>
      </c>
      <c r="F1488" s="119">
        <v>0.48982692861014709</v>
      </c>
      <c r="G1488" s="179">
        <v>1</v>
      </c>
      <c r="H1488" s="97">
        <v>16221928.358238144</v>
      </c>
      <c r="I1488" s="174">
        <v>447794881584.01221</v>
      </c>
      <c r="J1488" s="186">
        <v>0.31015533262105044</v>
      </c>
      <c r="K1488" s="189">
        <v>13165317185.835409</v>
      </c>
      <c r="L1488" s="185">
        <v>0</v>
      </c>
      <c r="M1488" s="185">
        <v>400400164184.65796</v>
      </c>
      <c r="N1488" s="174">
        <v>861360362954.50562</v>
      </c>
      <c r="O1488" s="119">
        <v>0.53311728927985669</v>
      </c>
      <c r="P1488" s="119">
        <v>0.35188854255415203</v>
      </c>
      <c r="Q1488" s="97">
        <v>16.990892613062297</v>
      </c>
      <c r="R1488" s="184">
        <v>5543012891809.8105</v>
      </c>
      <c r="S1488" s="199">
        <v>5753.5281715328683</v>
      </c>
      <c r="T1488" s="191">
        <v>4.3365353687065185E-2</v>
      </c>
      <c r="U1488" s="198">
        <v>2.0000000000000001E-4</v>
      </c>
    </row>
    <row r="1489" spans="1:21" x14ac:dyDescent="0.2">
      <c r="A1489">
        <f t="shared" si="23"/>
        <v>1485</v>
      </c>
      <c r="B1489" s="119">
        <v>0.60687798156572115</v>
      </c>
      <c r="C1489" s="97">
        <v>10270.566571715184</v>
      </c>
      <c r="D1489" s="96">
        <v>0.74547917356631155</v>
      </c>
      <c r="E1489" s="98">
        <v>0.42727251178904357</v>
      </c>
      <c r="F1489" s="119">
        <v>0.45635015097000681</v>
      </c>
      <c r="G1489" s="179">
        <v>1</v>
      </c>
      <c r="H1489" s="97">
        <v>5517703.0132524651</v>
      </c>
      <c r="I1489" s="174">
        <v>270507523301.57449</v>
      </c>
      <c r="J1489" s="186">
        <v>0.53747508766316976</v>
      </c>
      <c r="K1489" s="189">
        <v>7694068164.5927782</v>
      </c>
      <c r="L1489" s="185">
        <v>0</v>
      </c>
      <c r="M1489" s="185">
        <v>121117256529.42116</v>
      </c>
      <c r="N1489" s="174">
        <v>399318847995.58844</v>
      </c>
      <c r="O1489" s="119">
        <v>0.60674536461217654</v>
      </c>
      <c r="P1489" s="119">
        <v>0.39213892895988484</v>
      </c>
      <c r="Q1489" s="97">
        <v>14.76931905406652</v>
      </c>
      <c r="R1489" s="184">
        <v>2533386380675.5039</v>
      </c>
      <c r="S1489" s="199">
        <v>2631.902545135561</v>
      </c>
      <c r="T1489" s="191">
        <v>4.9607791595621786E-2</v>
      </c>
      <c r="U1489" s="198">
        <v>2.0000000000000001E-4</v>
      </c>
    </row>
    <row r="1490" spans="1:21" x14ac:dyDescent="0.2">
      <c r="A1490">
        <f t="shared" si="23"/>
        <v>1486</v>
      </c>
      <c r="B1490" s="119">
        <v>0.6121764594761766</v>
      </c>
      <c r="C1490" s="97">
        <v>9777.8855374682898</v>
      </c>
      <c r="D1490" s="96">
        <v>1.3175722149091114</v>
      </c>
      <c r="E1490" s="98">
        <v>0.7</v>
      </c>
      <c r="F1490" s="119">
        <v>0.70879997798146599</v>
      </c>
      <c r="G1490" s="179">
        <v>1</v>
      </c>
      <c r="H1490" s="97">
        <v>41838510.47772707</v>
      </c>
      <c r="I1490" s="174">
        <v>943923530052.42944</v>
      </c>
      <c r="J1490" s="186">
        <v>0.29985670092894923</v>
      </c>
      <c r="K1490" s="189">
        <v>7885092948.0876274</v>
      </c>
      <c r="L1490" s="185">
        <v>0</v>
      </c>
      <c r="M1490" s="185">
        <v>802887067136.2865</v>
      </c>
      <c r="N1490" s="174">
        <v>1754695690136.8035</v>
      </c>
      <c r="O1490" s="119">
        <v>0.52735722470921109</v>
      </c>
      <c r="P1490" s="119">
        <v>0.29138884511289664</v>
      </c>
      <c r="Q1490" s="97">
        <v>16.6522776938173</v>
      </c>
      <c r="R1490" s="184">
        <v>8937424291762.1172</v>
      </c>
      <c r="S1490" s="199">
        <v>9280.8330498405448</v>
      </c>
      <c r="T1490" s="191">
        <v>4.5649049857294149E-2</v>
      </c>
      <c r="U1490" s="198">
        <v>2.0000000000000001E-4</v>
      </c>
    </row>
    <row r="1491" spans="1:21" x14ac:dyDescent="0.2">
      <c r="A1491">
        <f t="shared" si="23"/>
        <v>1487</v>
      </c>
      <c r="B1491" s="119">
        <v>0.49988138980197322</v>
      </c>
      <c r="C1491" s="97">
        <v>6107.984668442823</v>
      </c>
      <c r="D1491" s="96">
        <v>1.0395411673380599</v>
      </c>
      <c r="E1491" s="98">
        <v>0.23981754593986537</v>
      </c>
      <c r="F1491" s="119">
        <v>0.53342080373147671</v>
      </c>
      <c r="G1491" s="179">
        <v>1</v>
      </c>
      <c r="H1491" s="97">
        <v>12673769.441343347</v>
      </c>
      <c r="I1491" s="174">
        <v>419540323996.09802</v>
      </c>
      <c r="J1491" s="186">
        <v>0.47403611871544371</v>
      </c>
      <c r="K1491" s="189">
        <v>6878917428.3385582</v>
      </c>
      <c r="L1491" s="185">
        <v>0</v>
      </c>
      <c r="M1491" s="185">
        <v>239595753454.11475</v>
      </c>
      <c r="N1491" s="174">
        <v>666014994878.55127</v>
      </c>
      <c r="O1491" s="119">
        <v>0.58640401882579218</v>
      </c>
      <c r="P1491" s="119">
        <v>0.45897365315919336</v>
      </c>
      <c r="Q1491" s="97">
        <v>16.042435786400688</v>
      </c>
      <c r="R1491" s="184">
        <v>5296239682665.2891</v>
      </c>
      <c r="S1491" s="199">
        <v>5501.0051554581241</v>
      </c>
      <c r="T1491" s="191">
        <v>4.6022740629239958E-2</v>
      </c>
      <c r="U1491" s="198">
        <v>2.0000000000000001E-4</v>
      </c>
    </row>
    <row r="1492" spans="1:21" x14ac:dyDescent="0.2">
      <c r="A1492">
        <f t="shared" si="23"/>
        <v>1488</v>
      </c>
      <c r="B1492" s="119">
        <v>0.53130271235713988</v>
      </c>
      <c r="C1492" s="97">
        <v>17000</v>
      </c>
      <c r="D1492" s="96">
        <v>0.56883478699659518</v>
      </c>
      <c r="E1492" s="98">
        <v>0.35569542481354566</v>
      </c>
      <c r="F1492" s="119">
        <v>0</v>
      </c>
      <c r="G1492" s="179">
        <v>0</v>
      </c>
      <c r="H1492" s="97">
        <v>9724955.0332830101</v>
      </c>
      <c r="I1492" s="174">
        <v>339943989733.57178</v>
      </c>
      <c r="J1492" s="186">
        <v>0.41940016805347902</v>
      </c>
      <c r="K1492" s="189">
        <v>32168202749.775826</v>
      </c>
      <c r="L1492" s="185">
        <v>44720089219.585365</v>
      </c>
      <c r="M1492" s="185">
        <v>0</v>
      </c>
      <c r="N1492" s="174">
        <v>416832281702.93298</v>
      </c>
      <c r="O1492" s="119">
        <v>0.42786666394951511</v>
      </c>
      <c r="P1492" s="119">
        <v>0.33983252163180172</v>
      </c>
      <c r="Q1492" s="97">
        <v>13.570065473671082</v>
      </c>
      <c r="R1492" s="184">
        <v>2025116477246.2998</v>
      </c>
      <c r="S1492" s="199">
        <v>2102.7552222287436</v>
      </c>
      <c r="T1492" s="191">
        <v>5.3699274511661586E-2</v>
      </c>
      <c r="U1492" s="198">
        <v>2.0000000000000001E-4</v>
      </c>
    </row>
    <row r="1493" spans="1:21" x14ac:dyDescent="0.2">
      <c r="A1493">
        <f t="shared" si="23"/>
        <v>1489</v>
      </c>
      <c r="B1493" s="119">
        <v>0.63326115812565686</v>
      </c>
      <c r="C1493" s="97">
        <v>12902.593318666159</v>
      </c>
      <c r="D1493" s="96">
        <v>0.38620301644972821</v>
      </c>
      <c r="E1493" s="98">
        <v>0</v>
      </c>
      <c r="F1493" s="119">
        <v>0.44384854615759284</v>
      </c>
      <c r="G1493" s="179">
        <v>1</v>
      </c>
      <c r="H1493" s="97">
        <v>2285955.3970328895</v>
      </c>
      <c r="I1493" s="174">
        <v>123549054444.10452</v>
      </c>
      <c r="J1493" s="186">
        <v>0.51230504000078658</v>
      </c>
      <c r="K1493" s="189">
        <v>4775473210.7517509</v>
      </c>
      <c r="L1493" s="185">
        <v>0</v>
      </c>
      <c r="M1493" s="185">
        <v>148704419669.14432</v>
      </c>
      <c r="N1493" s="174">
        <v>277028947324.00061</v>
      </c>
      <c r="O1493" s="119">
        <v>0.65790359012988131</v>
      </c>
      <c r="P1493" s="119">
        <v>0.39608332529984097</v>
      </c>
      <c r="Q1493" s="97">
        <v>16.129306046421217</v>
      </c>
      <c r="R1493" s="184">
        <v>1955226000303.572</v>
      </c>
      <c r="S1493" s="199">
        <v>2031.4549006921698</v>
      </c>
      <c r="T1493" s="191">
        <v>4.4941962233062037E-2</v>
      </c>
      <c r="U1493" s="198">
        <v>2.0000000000000001E-4</v>
      </c>
    </row>
    <row r="1494" spans="1:21" x14ac:dyDescent="0.2">
      <c r="A1494">
        <f t="shared" si="23"/>
        <v>1490</v>
      </c>
      <c r="B1494" s="119">
        <v>0.70691305059495013</v>
      </c>
      <c r="C1494" s="97">
        <v>8978.544145573831</v>
      </c>
      <c r="D1494" s="96">
        <v>0.64909750408000499</v>
      </c>
      <c r="E1494" s="98">
        <v>0</v>
      </c>
      <c r="F1494" s="119">
        <v>0.54160116336861597</v>
      </c>
      <c r="G1494" s="179">
        <v>1</v>
      </c>
      <c r="H1494" s="97">
        <v>4947034.190156959</v>
      </c>
      <c r="I1494" s="174">
        <v>253938415997.22415</v>
      </c>
      <c r="J1494" s="186">
        <v>0.56307993308199944</v>
      </c>
      <c r="K1494" s="189">
        <v>6812697236.8814468</v>
      </c>
      <c r="L1494" s="185">
        <v>0</v>
      </c>
      <c r="M1494" s="185">
        <v>284294750230.65955</v>
      </c>
      <c r="N1494" s="174">
        <v>545045863464.76514</v>
      </c>
      <c r="O1494" s="119">
        <v>0.67961881981173844</v>
      </c>
      <c r="P1494" s="119">
        <v>0.532013057457285</v>
      </c>
      <c r="Q1494" s="97">
        <v>16.747765298458468</v>
      </c>
      <c r="R1494" s="184">
        <v>5246128952036.8047</v>
      </c>
      <c r="S1494" s="199">
        <v>5447.6102849435174</v>
      </c>
      <c r="T1494" s="191">
        <v>4.4061405197765829E-2</v>
      </c>
      <c r="U1494" s="198">
        <v>2.0000000000000001E-4</v>
      </c>
    </row>
    <row r="1495" spans="1:21" x14ac:dyDescent="0.2">
      <c r="A1495">
        <f t="shared" si="23"/>
        <v>1491</v>
      </c>
      <c r="B1495" s="119">
        <v>0.78363691288560222</v>
      </c>
      <c r="C1495" s="97">
        <v>12877.077081547726</v>
      </c>
      <c r="D1495" s="96">
        <v>0.68443449289117286</v>
      </c>
      <c r="E1495" s="98">
        <v>0.30422981542183092</v>
      </c>
      <c r="F1495" s="119">
        <v>0.62176352543753044</v>
      </c>
      <c r="G1495" s="179">
        <v>1</v>
      </c>
      <c r="H1495" s="97">
        <v>5103126.4016341567</v>
      </c>
      <c r="I1495" s="174">
        <v>214358418694.19955</v>
      </c>
      <c r="J1495" s="186">
        <v>0.47924080283578363</v>
      </c>
      <c r="K1495" s="189">
        <v>4130321607.3175502</v>
      </c>
      <c r="L1495" s="185">
        <v>0</v>
      </c>
      <c r="M1495" s="185">
        <v>290648115120.76117</v>
      </c>
      <c r="N1495" s="174">
        <v>509136855422.27826</v>
      </c>
      <c r="O1495" s="119">
        <v>0.65846302265462908</v>
      </c>
      <c r="P1495" s="119">
        <v>0.40402036433964506</v>
      </c>
      <c r="Q1495" s="97">
        <v>16.718232108554478</v>
      </c>
      <c r="R1495" s="184">
        <v>3721923082053.8682</v>
      </c>
      <c r="S1495" s="199">
        <v>3854.4358583584494</v>
      </c>
      <c r="T1495" s="191">
        <v>4.4312680112867327E-2</v>
      </c>
      <c r="U1495" s="198">
        <v>2.0000000000000001E-4</v>
      </c>
    </row>
    <row r="1496" spans="1:21" x14ac:dyDescent="0.2">
      <c r="A1496">
        <f t="shared" si="23"/>
        <v>1492</v>
      </c>
      <c r="B1496" s="119">
        <v>0.54888218192484994</v>
      </c>
      <c r="C1496" s="97">
        <v>12948.167779529587</v>
      </c>
      <c r="D1496" s="96">
        <v>0.84230187603752127</v>
      </c>
      <c r="E1496" s="98">
        <v>0.23359221841055097</v>
      </c>
      <c r="F1496" s="119">
        <v>0.45928562823940405</v>
      </c>
      <c r="G1496" s="179">
        <v>1</v>
      </c>
      <c r="H1496" s="97">
        <v>5355161.2718437463</v>
      </c>
      <c r="I1496" s="174">
        <v>287356206288.64093</v>
      </c>
      <c r="J1496" s="186">
        <v>0.54888218192484994</v>
      </c>
      <c r="K1496" s="189">
        <v>7291992319.57442</v>
      </c>
      <c r="L1496" s="185">
        <v>0</v>
      </c>
      <c r="M1496" s="185">
        <v>244732875923.74069</v>
      </c>
      <c r="N1496" s="174">
        <v>539381074531.95599</v>
      </c>
      <c r="O1496" s="119">
        <v>0.6554011976469617</v>
      </c>
      <c r="P1496" s="119">
        <v>0.50439295898880288</v>
      </c>
      <c r="Q1496" s="97">
        <v>16.205206515749445</v>
      </c>
      <c r="R1496" s="184">
        <v>4748347891325.0146</v>
      </c>
      <c r="S1496" s="199">
        <v>4924.8837808223943</v>
      </c>
      <c r="T1496" s="191">
        <v>4.594744921342566E-2</v>
      </c>
      <c r="U1496" s="198">
        <v>2.0000000000000001E-4</v>
      </c>
    </row>
    <row r="1497" spans="1:21" x14ac:dyDescent="0.2">
      <c r="A1497">
        <f t="shared" si="23"/>
        <v>1493</v>
      </c>
      <c r="B1497" s="119">
        <v>0.54585517704429054</v>
      </c>
      <c r="C1497" s="97">
        <v>7324.3358323989542</v>
      </c>
      <c r="D1497" s="96">
        <v>0.86786294388139962</v>
      </c>
      <c r="E1497" s="98">
        <v>0</v>
      </c>
      <c r="F1497" s="119">
        <v>0</v>
      </c>
      <c r="G1497" s="179">
        <v>0</v>
      </c>
      <c r="H1497" s="97">
        <v>8028082.0987922726</v>
      </c>
      <c r="I1497" s="174">
        <v>327294550748.05188</v>
      </c>
      <c r="J1497" s="186">
        <v>0.53615215459082521</v>
      </c>
      <c r="K1497" s="189">
        <v>7249853137.1725292</v>
      </c>
      <c r="L1497" s="185">
        <v>0</v>
      </c>
      <c r="M1497" s="185">
        <v>0</v>
      </c>
      <c r="N1497" s="174">
        <v>334544403885.22443</v>
      </c>
      <c r="O1497" s="119">
        <v>0.52453329522620806</v>
      </c>
      <c r="P1497" s="119">
        <v>0.40934100802436424</v>
      </c>
      <c r="Q1497" s="97">
        <v>12.957445546527508</v>
      </c>
      <c r="R1497" s="184">
        <v>1998942458521.1279</v>
      </c>
      <c r="S1497" s="199">
        <v>2074.2777758960756</v>
      </c>
      <c r="T1497" s="191">
        <v>5.5152191770136479E-2</v>
      </c>
      <c r="U1497" s="198">
        <v>2.0000000000000001E-4</v>
      </c>
    </row>
    <row r="1498" spans="1:21" x14ac:dyDescent="0.2">
      <c r="A1498">
        <f t="shared" si="23"/>
        <v>1494</v>
      </c>
      <c r="B1498" s="119">
        <v>0.39382996177226504</v>
      </c>
      <c r="C1498" s="97">
        <v>5884.9347264247554</v>
      </c>
      <c r="D1498" s="96">
        <v>1.2070448419080284</v>
      </c>
      <c r="E1498" s="98">
        <v>0</v>
      </c>
      <c r="F1498" s="119">
        <v>0.54242577211959497</v>
      </c>
      <c r="G1498" s="179">
        <v>1</v>
      </c>
      <c r="H1498" s="97">
        <v>14850594.360762354</v>
      </c>
      <c r="I1498" s="174">
        <v>436178727484.953</v>
      </c>
      <c r="J1498" s="186">
        <v>0.28976968649702073</v>
      </c>
      <c r="K1498" s="189">
        <v>18496716278.544601</v>
      </c>
      <c r="L1498" s="185">
        <v>0</v>
      </c>
      <c r="M1498" s="185">
        <v>444627821823.57867</v>
      </c>
      <c r="N1498" s="174">
        <v>899303265587.07629</v>
      </c>
      <c r="O1498" s="119">
        <v>0.53607459132724322</v>
      </c>
      <c r="P1498" s="119">
        <v>0.42193260934493987</v>
      </c>
      <c r="Q1498" s="97">
        <v>17.652629924308723</v>
      </c>
      <c r="R1498" s="184">
        <v>7140220168348.9336</v>
      </c>
      <c r="S1498" s="199">
        <v>7413.0555396622349</v>
      </c>
      <c r="T1498" s="191">
        <v>4.2439881184569865E-2</v>
      </c>
      <c r="U1498" s="198">
        <v>2.0000000000000001E-4</v>
      </c>
    </row>
    <row r="1499" spans="1:21" x14ac:dyDescent="0.2">
      <c r="A1499">
        <f t="shared" si="23"/>
        <v>1495</v>
      </c>
      <c r="B1499" s="119">
        <v>0.66729075038746632</v>
      </c>
      <c r="C1499" s="97">
        <v>4017.8859460678459</v>
      </c>
      <c r="D1499" s="96">
        <v>0.55584444314911874</v>
      </c>
      <c r="E1499" s="98">
        <v>0</v>
      </c>
      <c r="F1499" s="119">
        <v>0.49615648147222635</v>
      </c>
      <c r="G1499" s="179">
        <v>1</v>
      </c>
      <c r="H1499" s="97">
        <v>7843707.724797097</v>
      </c>
      <c r="I1499" s="174">
        <v>317121325199.3819</v>
      </c>
      <c r="J1499" s="186">
        <v>0.49773285614061835</v>
      </c>
      <c r="K1499" s="189">
        <v>8323167453.6442642</v>
      </c>
      <c r="L1499" s="185">
        <v>0</v>
      </c>
      <c r="M1499" s="185">
        <v>249036824197.16122</v>
      </c>
      <c r="N1499" s="174">
        <v>574481316850.18738</v>
      </c>
      <c r="O1499" s="119">
        <v>0.6215540032704524</v>
      </c>
      <c r="P1499" s="119">
        <v>0.3847410226135598</v>
      </c>
      <c r="Q1499" s="97">
        <v>15.754121228881075</v>
      </c>
      <c r="R1499" s="184">
        <v>3861847550483.2549</v>
      </c>
      <c r="S1499" s="199">
        <v>4009.2418774474895</v>
      </c>
      <c r="T1499" s="191">
        <v>4.5538111350740491E-2</v>
      </c>
      <c r="U1499" s="198">
        <v>2.0000000000000001E-4</v>
      </c>
    </row>
    <row r="1500" spans="1:21" x14ac:dyDescent="0.2">
      <c r="A1500">
        <f t="shared" si="23"/>
        <v>1496</v>
      </c>
      <c r="B1500" s="119">
        <v>0.53012664301508849</v>
      </c>
      <c r="C1500" s="97">
        <v>8699.8987946539073</v>
      </c>
      <c r="D1500" s="96">
        <v>0.67361952246794954</v>
      </c>
      <c r="E1500" s="98">
        <v>4.4163901368604555E-2</v>
      </c>
      <c r="F1500" s="119">
        <v>0</v>
      </c>
      <c r="G1500" s="179">
        <v>0</v>
      </c>
      <c r="H1500" s="97">
        <v>5204170.8846945502</v>
      </c>
      <c r="I1500" s="174">
        <v>276298371736.64496</v>
      </c>
      <c r="J1500" s="186">
        <v>0.53012664301508849</v>
      </c>
      <c r="K1500" s="189">
        <v>17264545291.960514</v>
      </c>
      <c r="L1500" s="185">
        <v>16645839631.084705</v>
      </c>
      <c r="M1500" s="185">
        <v>0</v>
      </c>
      <c r="N1500" s="174">
        <v>310208756659.69019</v>
      </c>
      <c r="O1500" s="119">
        <v>0.51510409217572584</v>
      </c>
      <c r="P1500" s="119">
        <v>0.40161545658947079</v>
      </c>
      <c r="Q1500" s="97">
        <v>13.189184948084158</v>
      </c>
      <c r="R1500" s="184">
        <v>1834579327809.7119</v>
      </c>
      <c r="S1500" s="199">
        <v>1904.4874750466583</v>
      </c>
      <c r="T1500" s="191">
        <v>5.4327550204366484E-2</v>
      </c>
      <c r="U1500" s="198">
        <v>2.0000000000000001E-4</v>
      </c>
    </row>
    <row r="1501" spans="1:21" x14ac:dyDescent="0.2">
      <c r="A1501">
        <f t="shared" si="23"/>
        <v>1497</v>
      </c>
      <c r="B1501" s="119">
        <v>0.52705437642357233</v>
      </c>
      <c r="C1501" s="97">
        <v>10862.206291098926</v>
      </c>
      <c r="D1501" s="96">
        <v>1.108018436722362</v>
      </c>
      <c r="E1501" s="98">
        <v>0</v>
      </c>
      <c r="F1501" s="119">
        <v>0</v>
      </c>
      <c r="G1501" s="179">
        <v>0</v>
      </c>
      <c r="H1501" s="97">
        <v>9860042.9891982321</v>
      </c>
      <c r="I1501" s="174">
        <v>346844987883.81122</v>
      </c>
      <c r="J1501" s="186">
        <v>0.45474477234995891</v>
      </c>
      <c r="K1501" s="189">
        <v>12533638320.62892</v>
      </c>
      <c r="L1501" s="185">
        <v>0</v>
      </c>
      <c r="M1501" s="185">
        <v>0</v>
      </c>
      <c r="N1501" s="174">
        <v>359378626204.44012</v>
      </c>
      <c r="O1501" s="119">
        <v>0.43888515775621634</v>
      </c>
      <c r="P1501" s="119">
        <v>0.33398510134582071</v>
      </c>
      <c r="Q1501" s="97">
        <v>12.889387261444137</v>
      </c>
      <c r="R1501" s="184">
        <v>1669889480421.6331</v>
      </c>
      <c r="S1501" s="199">
        <v>1734.6641527778702</v>
      </c>
      <c r="T1501" s="191">
        <v>5.612707985453589E-2</v>
      </c>
      <c r="U1501" s="198">
        <v>2.0000000000000001E-4</v>
      </c>
    </row>
    <row r="1502" spans="1:21" x14ac:dyDescent="0.2">
      <c r="A1502">
        <f t="shared" si="23"/>
        <v>1498</v>
      </c>
      <c r="B1502" s="119">
        <v>0.35966900033411153</v>
      </c>
      <c r="C1502" s="97">
        <v>15729.830023472041</v>
      </c>
      <c r="D1502" s="96">
        <v>1.2270562285788467</v>
      </c>
      <c r="E1502" s="98">
        <v>0.29944716266710925</v>
      </c>
      <c r="F1502" s="119">
        <v>0.5650020334272311</v>
      </c>
      <c r="G1502" s="179">
        <v>1</v>
      </c>
      <c r="H1502" s="97">
        <v>9169020.3928777073</v>
      </c>
      <c r="I1502" s="174">
        <v>279630873915.72174</v>
      </c>
      <c r="J1502" s="186">
        <v>0.25569367218260897</v>
      </c>
      <c r="K1502" s="189">
        <v>3490411236.2523379</v>
      </c>
      <c r="L1502" s="185">
        <v>0</v>
      </c>
      <c r="M1502" s="185">
        <v>275539694418.03632</v>
      </c>
      <c r="N1502" s="174">
        <v>558660979570.01038</v>
      </c>
      <c r="O1502" s="119">
        <v>0.52255591712574179</v>
      </c>
      <c r="P1502" s="119">
        <v>0.33887187398826685</v>
      </c>
      <c r="Q1502" s="97">
        <v>17.601790833141568</v>
      </c>
      <c r="R1502" s="184">
        <v>3476329485297.0068</v>
      </c>
      <c r="S1502" s="199">
        <v>3606.3402458249784</v>
      </c>
      <c r="T1502" s="191">
        <v>4.3116639359245715E-2</v>
      </c>
      <c r="U1502" s="198">
        <v>2.0000000000000001E-4</v>
      </c>
    </row>
    <row r="1503" spans="1:21" x14ac:dyDescent="0.2">
      <c r="A1503">
        <f t="shared" si="23"/>
        <v>1499</v>
      </c>
      <c r="B1503" s="119">
        <v>0.42874754261992259</v>
      </c>
      <c r="C1503" s="97">
        <v>15287.927722266108</v>
      </c>
      <c r="D1503" s="96">
        <v>1.0950654058049301</v>
      </c>
      <c r="E1503" s="98">
        <v>0</v>
      </c>
      <c r="F1503" s="119">
        <v>0</v>
      </c>
      <c r="G1503" s="179">
        <v>0</v>
      </c>
      <c r="H1503" s="97">
        <v>5323362.9583705151</v>
      </c>
      <c r="I1503" s="174">
        <v>217826263804.12442</v>
      </c>
      <c r="J1503" s="186">
        <v>0.32349148582537046</v>
      </c>
      <c r="K1503" s="189">
        <v>4103961965.0727148</v>
      </c>
      <c r="L1503" s="185">
        <v>0</v>
      </c>
      <c r="M1503" s="185">
        <v>0</v>
      </c>
      <c r="N1503" s="174">
        <v>221930225769.19714</v>
      </c>
      <c r="O1503" s="119">
        <v>0.31750944012046117</v>
      </c>
      <c r="P1503" s="119">
        <v>0.20906574139308781</v>
      </c>
      <c r="Q1503" s="97">
        <v>12.873428089553872</v>
      </c>
      <c r="R1503" s="184">
        <v>650168064639.09009</v>
      </c>
      <c r="S1503" s="199">
        <v>675.09553233871964</v>
      </c>
      <c r="T1503" s="191">
        <v>5.7433426444229212E-2</v>
      </c>
      <c r="U1503" s="198">
        <v>2.0000000000000001E-4</v>
      </c>
    </row>
    <row r="1504" spans="1:21" x14ac:dyDescent="0.2">
      <c r="A1504">
        <f t="shared" si="23"/>
        <v>1500</v>
      </c>
      <c r="B1504" s="119">
        <v>0.47402702856547285</v>
      </c>
      <c r="C1504" s="97">
        <v>9820.1280237467236</v>
      </c>
      <c r="D1504" s="96">
        <v>0.47230434845628017</v>
      </c>
      <c r="E1504" s="98">
        <v>0</v>
      </c>
      <c r="F1504" s="119">
        <v>0</v>
      </c>
      <c r="G1504" s="179">
        <v>0</v>
      </c>
      <c r="H1504" s="97">
        <v>13687172.736914642</v>
      </c>
      <c r="I1504" s="174">
        <v>438552832503.43488</v>
      </c>
      <c r="J1504" s="186">
        <v>0.46731736162619131</v>
      </c>
      <c r="K1504" s="189">
        <v>14763746342.619892</v>
      </c>
      <c r="L1504" s="185">
        <v>0</v>
      </c>
      <c r="M1504" s="185">
        <v>0</v>
      </c>
      <c r="N1504" s="174">
        <v>453316578846.05475</v>
      </c>
      <c r="O1504" s="119">
        <v>0.45209763371305345</v>
      </c>
      <c r="P1504" s="119">
        <v>0.32331395551977749</v>
      </c>
      <c r="Q1504" s="97">
        <v>12.880492657548583</v>
      </c>
      <c r="R1504" s="184">
        <v>2077290535018.6765</v>
      </c>
      <c r="S1504" s="199">
        <v>2157.0767222448662</v>
      </c>
      <c r="T1504" s="191">
        <v>5.5259664646176286E-2</v>
      </c>
      <c r="U1504" s="198">
        <v>2.0000000000000001E-4</v>
      </c>
    </row>
    <row r="1505" spans="1:21" x14ac:dyDescent="0.2">
      <c r="A1505">
        <f t="shared" si="23"/>
        <v>1501</v>
      </c>
      <c r="B1505" s="119">
        <v>0.39610707382945076</v>
      </c>
      <c r="C1505" s="97">
        <v>7335.4026486426546</v>
      </c>
      <c r="D1505" s="96">
        <v>0.39583262819756432</v>
      </c>
      <c r="E1505" s="98">
        <v>0.17891242274927932</v>
      </c>
      <c r="F1505" s="119">
        <v>0</v>
      </c>
      <c r="G1505" s="179">
        <v>0</v>
      </c>
      <c r="H1505" s="97">
        <v>7074421.0594097776</v>
      </c>
      <c r="I1505" s="174">
        <v>289245732918.45026</v>
      </c>
      <c r="J1505" s="186">
        <v>0.39610707382945076</v>
      </c>
      <c r="K1505" s="189">
        <v>22786977763.061226</v>
      </c>
      <c r="L1505" s="185">
        <v>50615842259.309113</v>
      </c>
      <c r="M1505" s="185">
        <v>0</v>
      </c>
      <c r="N1505" s="174">
        <v>362648552940.82062</v>
      </c>
      <c r="O1505" s="119">
        <v>0.42759016528251248</v>
      </c>
      <c r="P1505" s="119">
        <v>0.27474504115189385</v>
      </c>
      <c r="Q1505" s="97">
        <v>14.114826060742287</v>
      </c>
      <c r="R1505" s="184">
        <v>1588546111845.936</v>
      </c>
      <c r="S1505" s="199">
        <v>1649.439271479386</v>
      </c>
      <c r="T1505" s="191">
        <v>4.9134737846738524E-2</v>
      </c>
      <c r="U1505" s="198">
        <v>2.0000000000000001E-4</v>
      </c>
    </row>
    <row r="1506" spans="1:21" x14ac:dyDescent="0.2">
      <c r="A1506">
        <f t="shared" si="23"/>
        <v>1502</v>
      </c>
      <c r="B1506" s="119">
        <v>0.57521400705077053</v>
      </c>
      <c r="C1506" s="97">
        <v>6222.2726699888635</v>
      </c>
      <c r="D1506" s="96">
        <v>0.95926110953718147</v>
      </c>
      <c r="E1506" s="98">
        <v>0.13383875878439988</v>
      </c>
      <c r="F1506" s="119">
        <v>0.52357413956380305</v>
      </c>
      <c r="G1506" s="179">
        <v>1</v>
      </c>
      <c r="H1506" s="97">
        <v>47406542.19801677</v>
      </c>
      <c r="I1506" s="174">
        <v>951741757786.74634</v>
      </c>
      <c r="J1506" s="186">
        <v>-4.7175994849395497E-3</v>
      </c>
      <c r="K1506" s="189">
        <v>20913919352.256119</v>
      </c>
      <c r="L1506" s="185">
        <v>0</v>
      </c>
      <c r="M1506" s="185">
        <v>659912802240.94836</v>
      </c>
      <c r="N1506" s="174">
        <v>1632568479379.9509</v>
      </c>
      <c r="O1506" s="119">
        <v>0.32062379739515184</v>
      </c>
      <c r="P1506" s="119">
        <v>0.10034834064075804</v>
      </c>
      <c r="Q1506" s="97">
        <v>23.054414240732672</v>
      </c>
      <c r="R1506" s="184">
        <v>3782722875624.1094</v>
      </c>
      <c r="S1506" s="199">
        <v>3926.3572770377505</v>
      </c>
      <c r="T1506" s="191">
        <v>3.3135310779135084E-2</v>
      </c>
      <c r="U1506" s="198">
        <v>2.0000000000000001E-4</v>
      </c>
    </row>
    <row r="1507" spans="1:21" x14ac:dyDescent="0.2">
      <c r="A1507">
        <f t="shared" si="23"/>
        <v>1503</v>
      </c>
      <c r="B1507" s="119">
        <v>0.50197164809954831</v>
      </c>
      <c r="C1507" s="97">
        <v>14463.309947068923</v>
      </c>
      <c r="D1507" s="96">
        <v>0.95934107297010363</v>
      </c>
      <c r="E1507" s="98">
        <v>0</v>
      </c>
      <c r="F1507" s="119">
        <v>0</v>
      </c>
      <c r="G1507" s="179">
        <v>0</v>
      </c>
      <c r="H1507" s="97">
        <v>7514900.6805959735</v>
      </c>
      <c r="I1507" s="174">
        <v>306070012334.39667</v>
      </c>
      <c r="J1507" s="186">
        <v>0.45832073240976035</v>
      </c>
      <c r="K1507" s="189">
        <v>4412477239.2323751</v>
      </c>
      <c r="L1507" s="185">
        <v>0</v>
      </c>
      <c r="M1507" s="185">
        <v>0</v>
      </c>
      <c r="N1507" s="174">
        <v>310482489573.62903</v>
      </c>
      <c r="O1507" s="119">
        <v>0.4518072256326035</v>
      </c>
      <c r="P1507" s="119">
        <v>0.36128768878620021</v>
      </c>
      <c r="Q1507" s="97">
        <v>12.96861551319134</v>
      </c>
      <c r="R1507" s="184">
        <v>1582276143707.7476</v>
      </c>
      <c r="S1507" s="199">
        <v>1641.1278008699435</v>
      </c>
      <c r="T1507" s="191">
        <v>5.4936264100323019E-2</v>
      </c>
      <c r="U1507" s="198">
        <v>2.0000000000000001E-4</v>
      </c>
    </row>
    <row r="1508" spans="1:21" x14ac:dyDescent="0.2">
      <c r="A1508">
        <f t="shared" si="23"/>
        <v>1504</v>
      </c>
      <c r="B1508" s="119">
        <v>0.4799432986198649</v>
      </c>
      <c r="C1508" s="97">
        <v>9332.4908251560282</v>
      </c>
      <c r="D1508" s="96">
        <v>0.39633590368281552</v>
      </c>
      <c r="E1508" s="98">
        <v>8.1914398148236478E-3</v>
      </c>
      <c r="F1508" s="119">
        <v>0</v>
      </c>
      <c r="G1508" s="179">
        <v>0</v>
      </c>
      <c r="H1508" s="97">
        <v>2603248.2596722795</v>
      </c>
      <c r="I1508" s="174">
        <v>139591813733.50888</v>
      </c>
      <c r="J1508" s="186">
        <v>0.47994329861986484</v>
      </c>
      <c r="K1508" s="189">
        <v>4933819300.5065079</v>
      </c>
      <c r="L1508" s="185">
        <v>1612791973.2612374</v>
      </c>
      <c r="M1508" s="185">
        <v>0</v>
      </c>
      <c r="N1508" s="174">
        <v>146138425007.27661</v>
      </c>
      <c r="O1508" s="119">
        <v>0.46727196573248164</v>
      </c>
      <c r="P1508" s="119">
        <v>0.35729555531485196</v>
      </c>
      <c r="Q1508" s="97">
        <v>12.994574726384903</v>
      </c>
      <c r="R1508" s="184">
        <v>793319160474.83557</v>
      </c>
      <c r="S1508" s="199">
        <v>822.78346778537059</v>
      </c>
      <c r="T1508" s="191">
        <v>5.2250182046706353E-2</v>
      </c>
      <c r="U1508" s="198">
        <v>2.0000000000000001E-4</v>
      </c>
    </row>
    <row r="1509" spans="1:21" x14ac:dyDescent="0.2">
      <c r="A1509">
        <f t="shared" si="23"/>
        <v>1505</v>
      </c>
      <c r="B1509" s="119">
        <v>0.55437795251600019</v>
      </c>
      <c r="C1509" s="97">
        <v>11309.034936261714</v>
      </c>
      <c r="D1509" s="96">
        <v>1.0500442191136046</v>
      </c>
      <c r="E1509" s="98">
        <v>0.10169387463878435</v>
      </c>
      <c r="F1509" s="119">
        <v>0</v>
      </c>
      <c r="G1509" s="179">
        <v>0</v>
      </c>
      <c r="H1509" s="97">
        <v>7666747.2621255508</v>
      </c>
      <c r="I1509" s="174">
        <v>300112042304.32294</v>
      </c>
      <c r="J1509" s="186">
        <v>0.45623586754475565</v>
      </c>
      <c r="K1509" s="189">
        <v>10038445556.249123</v>
      </c>
      <c r="L1509" s="185">
        <v>23329256585.251122</v>
      </c>
      <c r="M1509" s="185">
        <v>0</v>
      </c>
      <c r="N1509" s="174">
        <v>333479744445.82318</v>
      </c>
      <c r="O1509" s="119">
        <v>0.46655092502872636</v>
      </c>
      <c r="P1509" s="119">
        <v>0.3563275276630945</v>
      </c>
      <c r="Q1509" s="97">
        <v>13.527049020303972</v>
      </c>
      <c r="R1509" s="184">
        <v>1761428300833.8086</v>
      </c>
      <c r="S1509" s="199">
        <v>1829.9728096951549</v>
      </c>
      <c r="T1509" s="191">
        <v>5.4112940808061727E-2</v>
      </c>
      <c r="U1509" s="198">
        <v>2.0000000000000001E-4</v>
      </c>
    </row>
    <row r="1510" spans="1:21" x14ac:dyDescent="0.2">
      <c r="A1510">
        <f t="shared" si="23"/>
        <v>1506</v>
      </c>
      <c r="B1510" s="119">
        <v>0.37691236055827348</v>
      </c>
      <c r="C1510" s="97">
        <v>9823.7003986268392</v>
      </c>
      <c r="D1510" s="96">
        <v>0.85879402853327813</v>
      </c>
      <c r="E1510" s="98">
        <v>0</v>
      </c>
      <c r="F1510" s="119">
        <v>0</v>
      </c>
      <c r="G1510" s="179">
        <v>0</v>
      </c>
      <c r="H1510" s="97">
        <v>5906582.2522449214</v>
      </c>
      <c r="I1510" s="174">
        <v>284691835208.21936</v>
      </c>
      <c r="J1510" s="186">
        <v>0.37691236055827348</v>
      </c>
      <c r="K1510" s="189">
        <v>10467569093.086042</v>
      </c>
      <c r="L1510" s="185">
        <v>0</v>
      </c>
      <c r="M1510" s="185">
        <v>0</v>
      </c>
      <c r="N1510" s="174">
        <v>295159404301.30542</v>
      </c>
      <c r="O1510" s="119">
        <v>0.36354549465907826</v>
      </c>
      <c r="P1510" s="119">
        <v>0.24951284566512583</v>
      </c>
      <c r="Q1510" s="97">
        <v>12.820304407608898</v>
      </c>
      <c r="R1510" s="184">
        <v>1047362152358.7583</v>
      </c>
      <c r="S1510" s="199">
        <v>1085.7489493740841</v>
      </c>
      <c r="T1510" s="191">
        <v>5.6190662181285808E-2</v>
      </c>
      <c r="U1510" s="198">
        <v>2.0000000000000001E-4</v>
      </c>
    </row>
    <row r="1511" spans="1:21" x14ac:dyDescent="0.2">
      <c r="A1511">
        <f t="shared" si="23"/>
        <v>1507</v>
      </c>
      <c r="B1511" s="119">
        <v>0.36284754639798583</v>
      </c>
      <c r="C1511" s="97">
        <v>10408.359046505075</v>
      </c>
      <c r="D1511" s="96">
        <v>0.36750985578829942</v>
      </c>
      <c r="E1511" s="98">
        <v>0.66986535581732864</v>
      </c>
      <c r="F1511" s="119">
        <v>0.60769923576719254</v>
      </c>
      <c r="G1511" s="179">
        <v>1</v>
      </c>
      <c r="H1511" s="97">
        <v>2177565.5374559928</v>
      </c>
      <c r="I1511" s="174">
        <v>117225184801.10593</v>
      </c>
      <c r="J1511" s="186">
        <v>0.36284754639798589</v>
      </c>
      <c r="K1511" s="189">
        <v>1755245780.4379756</v>
      </c>
      <c r="L1511" s="185">
        <v>0</v>
      </c>
      <c r="M1511" s="185">
        <v>207656290692.63623</v>
      </c>
      <c r="N1511" s="174">
        <v>326636721274.18018</v>
      </c>
      <c r="O1511" s="119">
        <v>0.63881336556795398</v>
      </c>
      <c r="P1511" s="119">
        <v>0.42760154943173667</v>
      </c>
      <c r="Q1511" s="97">
        <v>17.758509174182379</v>
      </c>
      <c r="R1511" s="184">
        <v>2704472185151.9644</v>
      </c>
      <c r="S1511" s="199">
        <v>2806.3121054769608</v>
      </c>
      <c r="T1511" s="191">
        <v>4.1394284780503852E-2</v>
      </c>
      <c r="U1511" s="198">
        <v>2.0000000000000001E-4</v>
      </c>
    </row>
    <row r="1512" spans="1:21" x14ac:dyDescent="0.2">
      <c r="A1512">
        <f t="shared" si="23"/>
        <v>1508</v>
      </c>
      <c r="B1512" s="119">
        <v>0.54363534928063562</v>
      </c>
      <c r="C1512" s="97">
        <v>11776.386161974671</v>
      </c>
      <c r="D1512" s="96">
        <v>0.7635894462625652</v>
      </c>
      <c r="E1512" s="98">
        <v>0.14143423897317775</v>
      </c>
      <c r="F1512" s="119">
        <v>0.45281890597246716</v>
      </c>
      <c r="G1512" s="179">
        <v>1</v>
      </c>
      <c r="H1512" s="97">
        <v>10937720.729524657</v>
      </c>
      <c r="I1512" s="174">
        <v>353222240985.07092</v>
      </c>
      <c r="J1512" s="186">
        <v>0.38825017925128857</v>
      </c>
      <c r="K1512" s="189">
        <v>2529403380.1154151</v>
      </c>
      <c r="L1512" s="185">
        <v>0</v>
      </c>
      <c r="M1512" s="185">
        <v>248779342208.35437</v>
      </c>
      <c r="N1512" s="174">
        <v>604530986573.54065</v>
      </c>
      <c r="O1512" s="119">
        <v>0.55607087082505624</v>
      </c>
      <c r="P1512" s="119">
        <v>0.32241257727152628</v>
      </c>
      <c r="Q1512" s="97">
        <v>16.177651941435343</v>
      </c>
      <c r="R1512" s="184">
        <v>3349627327632.4106</v>
      </c>
      <c r="S1512" s="199">
        <v>3474.8101090501268</v>
      </c>
      <c r="T1512" s="191">
        <v>4.5065250837531885E-2</v>
      </c>
      <c r="U1512" s="198">
        <v>2.0000000000000001E-4</v>
      </c>
    </row>
    <row r="1513" spans="1:21" x14ac:dyDescent="0.2">
      <c r="A1513">
        <f t="shared" si="23"/>
        <v>1509</v>
      </c>
      <c r="B1513" s="119">
        <v>0.50312539642427634</v>
      </c>
      <c r="C1513" s="97">
        <v>11315.136355908482</v>
      </c>
      <c r="D1513" s="96">
        <v>1.1337909480022912</v>
      </c>
      <c r="E1513" s="98">
        <v>0.39989721957508206</v>
      </c>
      <c r="F1513" s="119">
        <v>0</v>
      </c>
      <c r="G1513" s="179">
        <v>0</v>
      </c>
      <c r="H1513" s="97">
        <v>8463319.3106704671</v>
      </c>
      <c r="I1513" s="174">
        <v>297931559371.77057</v>
      </c>
      <c r="J1513" s="186">
        <v>0.44044879419352667</v>
      </c>
      <c r="K1513" s="189">
        <v>16676196674.221289</v>
      </c>
      <c r="L1513" s="185">
        <v>39666209947.489937</v>
      </c>
      <c r="M1513" s="185">
        <v>0</v>
      </c>
      <c r="N1513" s="174">
        <v>354273965993.48181</v>
      </c>
      <c r="O1513" s="119">
        <v>0.45997329659409297</v>
      </c>
      <c r="P1513" s="119">
        <v>0.34730545394333923</v>
      </c>
      <c r="Q1513" s="97">
        <v>13.89245330663501</v>
      </c>
      <c r="R1513" s="184">
        <v>1849070372813.9739</v>
      </c>
      <c r="S1513" s="199">
        <v>1919.8338001996522</v>
      </c>
      <c r="T1513" s="191">
        <v>5.3702628450095775E-2</v>
      </c>
      <c r="U1513" s="198">
        <v>2.0000000000000001E-4</v>
      </c>
    </row>
    <row r="1514" spans="1:21" x14ac:dyDescent="0.2">
      <c r="A1514">
        <f t="shared" si="23"/>
        <v>1510</v>
      </c>
      <c r="B1514" s="119">
        <v>0.33433436159382457</v>
      </c>
      <c r="C1514" s="97">
        <v>17000</v>
      </c>
      <c r="D1514" s="96">
        <v>0.95722873992138302</v>
      </c>
      <c r="E1514" s="98">
        <v>0</v>
      </c>
      <c r="F1514" s="119">
        <v>0.38608511010041241</v>
      </c>
      <c r="G1514" s="179">
        <v>1</v>
      </c>
      <c r="H1514" s="97">
        <v>7393811.423169584</v>
      </c>
      <c r="I1514" s="174">
        <v>299764363034.84113</v>
      </c>
      <c r="J1514" s="186">
        <v>0.33433436159382457</v>
      </c>
      <c r="K1514" s="189">
        <v>7603198487.488369</v>
      </c>
      <c r="L1514" s="185">
        <v>0</v>
      </c>
      <c r="M1514" s="185">
        <v>227097115346.97711</v>
      </c>
      <c r="N1514" s="174">
        <v>534464676869.30658</v>
      </c>
      <c r="O1514" s="119">
        <v>0.5274421892063561</v>
      </c>
      <c r="P1514" s="119">
        <v>0.36070049057682541</v>
      </c>
      <c r="Q1514" s="97">
        <v>16.857482108941369</v>
      </c>
      <c r="R1514" s="184">
        <v>3428483074148.1479</v>
      </c>
      <c r="S1514" s="199">
        <v>3561.1013037273483</v>
      </c>
      <c r="T1514" s="191">
        <v>4.4511377604869014E-2</v>
      </c>
      <c r="U1514" s="198">
        <v>2.0000000000000001E-4</v>
      </c>
    </row>
    <row r="1515" spans="1:21" x14ac:dyDescent="0.2">
      <c r="A1515">
        <f t="shared" si="23"/>
        <v>1511</v>
      </c>
      <c r="B1515" s="119">
        <v>0.48722506496011558</v>
      </c>
      <c r="C1515" s="97">
        <v>11381.40857401709</v>
      </c>
      <c r="D1515" s="96">
        <v>0.92155477355058379</v>
      </c>
      <c r="E1515" s="98">
        <v>0.17236713318156222</v>
      </c>
      <c r="F1515" s="119">
        <v>0.39440216796430094</v>
      </c>
      <c r="G1515" s="179">
        <v>1</v>
      </c>
      <c r="H1515" s="97">
        <v>11562385.054273698</v>
      </c>
      <c r="I1515" s="174">
        <v>400330430002.26678</v>
      </c>
      <c r="J1515" s="186">
        <v>0.43388421515844988</v>
      </c>
      <c r="K1515" s="189">
        <v>12534456509.261206</v>
      </c>
      <c r="L1515" s="185">
        <v>0</v>
      </c>
      <c r="M1515" s="185">
        <v>213776303593.30652</v>
      </c>
      <c r="N1515" s="174">
        <v>626641190104.83447</v>
      </c>
      <c r="O1515" s="119">
        <v>0.55010443415402299</v>
      </c>
      <c r="P1515" s="119">
        <v>0.40068781938070136</v>
      </c>
      <c r="Q1515" s="97">
        <v>15.815338110153156</v>
      </c>
      <c r="R1515" s="184">
        <v>4263268773178.8442</v>
      </c>
      <c r="S1515" s="199">
        <v>4419.9903676655867</v>
      </c>
      <c r="T1515" s="191">
        <v>4.7214459619693623E-2</v>
      </c>
      <c r="U1515" s="198">
        <v>2.0000000000000001E-4</v>
      </c>
    </row>
    <row r="1516" spans="1:21" x14ac:dyDescent="0.2">
      <c r="A1516">
        <f t="shared" si="23"/>
        <v>1512</v>
      </c>
      <c r="B1516" s="119">
        <v>0.35066642892317657</v>
      </c>
      <c r="C1516" s="97">
        <v>4641.4119894441546</v>
      </c>
      <c r="D1516" s="96">
        <v>0.60223408064718087</v>
      </c>
      <c r="E1516" s="98">
        <v>0</v>
      </c>
      <c r="F1516" s="119">
        <v>0.41841642565348447</v>
      </c>
      <c r="G1516" s="179">
        <v>1</v>
      </c>
      <c r="H1516" s="97">
        <v>6983827.6372878375</v>
      </c>
      <c r="I1516" s="174">
        <v>335081551537.67035</v>
      </c>
      <c r="J1516" s="186">
        <v>0.35066642892317657</v>
      </c>
      <c r="K1516" s="189">
        <v>15047984314.137537</v>
      </c>
      <c r="L1516" s="185">
        <v>0</v>
      </c>
      <c r="M1516" s="185">
        <v>169520285341.2084</v>
      </c>
      <c r="N1516" s="174">
        <v>519649821193.0163</v>
      </c>
      <c r="O1516" s="119">
        <v>0.48709355613287497</v>
      </c>
      <c r="P1516" s="119">
        <v>0.32420665562837786</v>
      </c>
      <c r="Q1516" s="97">
        <v>16.277762752705623</v>
      </c>
      <c r="R1516" s="184">
        <v>3002295496392.3652</v>
      </c>
      <c r="S1516" s="199">
        <v>3116.0367299522313</v>
      </c>
      <c r="T1516" s="191">
        <v>4.4876383119387908E-2</v>
      </c>
      <c r="U1516" s="198">
        <v>2.0000000000000001E-4</v>
      </c>
    </row>
    <row r="1517" spans="1:21" x14ac:dyDescent="0.2">
      <c r="A1517">
        <f t="shared" si="23"/>
        <v>1513</v>
      </c>
      <c r="B1517" s="119">
        <v>0.46311523141617122</v>
      </c>
      <c r="C1517" s="97">
        <v>17000</v>
      </c>
      <c r="D1517" s="96">
        <v>1.2548111584417578</v>
      </c>
      <c r="E1517" s="98">
        <v>0.5132139383914045</v>
      </c>
      <c r="F1517" s="119">
        <v>0</v>
      </c>
      <c r="G1517" s="179">
        <v>0</v>
      </c>
      <c r="H1517" s="97">
        <v>9882713.8532146253</v>
      </c>
      <c r="I1517" s="174">
        <v>382122138128.84473</v>
      </c>
      <c r="J1517" s="186">
        <v>0.45016173695279105</v>
      </c>
      <c r="K1517" s="189">
        <v>51659950939.436996</v>
      </c>
      <c r="L1517" s="185">
        <v>107602836956.80704</v>
      </c>
      <c r="M1517" s="185">
        <v>0</v>
      </c>
      <c r="N1517" s="174">
        <v>541384926025.08875</v>
      </c>
      <c r="O1517" s="119">
        <v>0.47673849526737649</v>
      </c>
      <c r="P1517" s="119">
        <v>0.38028533120426344</v>
      </c>
      <c r="Q1517" s="97">
        <v>14.478254114719459</v>
      </c>
      <c r="R1517" s="184">
        <v>3149199489769.8291</v>
      </c>
      <c r="S1517" s="199">
        <v>3268.6343061397615</v>
      </c>
      <c r="T1517" s="191">
        <v>5.1265571960346867E-2</v>
      </c>
      <c r="U1517" s="198">
        <v>2.0000000000000001E-4</v>
      </c>
    </row>
    <row r="1518" spans="1:21" x14ac:dyDescent="0.2">
      <c r="A1518">
        <f t="shared" si="23"/>
        <v>1514</v>
      </c>
      <c r="B1518" s="119">
        <v>0.67657647466660509</v>
      </c>
      <c r="C1518" s="97">
        <v>9119.8919873369014</v>
      </c>
      <c r="D1518" s="96">
        <v>0.57638120219068978</v>
      </c>
      <c r="E1518" s="98">
        <v>0.42883919651497754</v>
      </c>
      <c r="F1518" s="119">
        <v>0</v>
      </c>
      <c r="G1518" s="179">
        <v>0</v>
      </c>
      <c r="H1518" s="97">
        <v>5334529.6617379133</v>
      </c>
      <c r="I1518" s="174">
        <v>182981855857.38773</v>
      </c>
      <c r="J1518" s="186">
        <v>0.38821762367333768</v>
      </c>
      <c r="K1518" s="189">
        <v>17391587364.532158</v>
      </c>
      <c r="L1518" s="185">
        <v>41522477125.19236</v>
      </c>
      <c r="M1518" s="185">
        <v>0</v>
      </c>
      <c r="N1518" s="174">
        <v>241895920347.11224</v>
      </c>
      <c r="O1518" s="119">
        <v>0.43099016637752385</v>
      </c>
      <c r="P1518" s="119">
        <v>0.30251872142660907</v>
      </c>
      <c r="Q1518" s="97">
        <v>14.377582026388851</v>
      </c>
      <c r="R1518" s="184">
        <v>1172789086548.5474</v>
      </c>
      <c r="S1518" s="199">
        <v>1217.753070247835</v>
      </c>
      <c r="T1518" s="191">
        <v>4.906463938835353E-2</v>
      </c>
      <c r="U1518" s="198">
        <v>2.0000000000000001E-4</v>
      </c>
    </row>
    <row r="1519" spans="1:21" x14ac:dyDescent="0.2">
      <c r="A1519">
        <f t="shared" si="23"/>
        <v>1515</v>
      </c>
      <c r="B1519" s="119">
        <v>0.68521339065314424</v>
      </c>
      <c r="C1519" s="97">
        <v>8884.1600249791172</v>
      </c>
      <c r="D1519" s="96">
        <v>1.3177521336293636</v>
      </c>
      <c r="E1519" s="98">
        <v>0</v>
      </c>
      <c r="F1519" s="119">
        <v>0</v>
      </c>
      <c r="G1519" s="179">
        <v>0</v>
      </c>
      <c r="H1519" s="97">
        <v>41126646.910888374</v>
      </c>
      <c r="I1519" s="174">
        <v>778376651388.23608</v>
      </c>
      <c r="J1519" s="186">
        <v>-1.0559388563144978E-3</v>
      </c>
      <c r="K1519" s="189">
        <v>15691664491.442757</v>
      </c>
      <c r="L1519" s="185">
        <v>0</v>
      </c>
      <c r="M1519" s="185">
        <v>0</v>
      </c>
      <c r="N1519" s="174">
        <v>794068315879.67883</v>
      </c>
      <c r="O1519" s="119">
        <v>-1.0350723415255164E-3</v>
      </c>
      <c r="P1519" s="119">
        <v>-7.4112794736192061E-2</v>
      </c>
      <c r="Q1519" s="97">
        <v>13.285125084203104</v>
      </c>
      <c r="R1519" s="184">
        <v>-1132718645835.0249</v>
      </c>
      <c r="S1519" s="199">
        <v>-1175.259074135332</v>
      </c>
      <c r="T1519" s="191">
        <v>5.1109736794010423E-2</v>
      </c>
      <c r="U1519" s="198">
        <v>2.0000000000000001E-4</v>
      </c>
    </row>
    <row r="1520" spans="1:21" x14ac:dyDescent="0.2">
      <c r="A1520">
        <f t="shared" si="23"/>
        <v>1516</v>
      </c>
      <c r="B1520" s="119">
        <v>0.49333770237866814</v>
      </c>
      <c r="C1520" s="97">
        <v>6404.134127354926</v>
      </c>
      <c r="D1520" s="96">
        <v>0.72723287726579744</v>
      </c>
      <c r="E1520" s="98">
        <v>0</v>
      </c>
      <c r="F1520" s="119">
        <v>0</v>
      </c>
      <c r="G1520" s="179">
        <v>0</v>
      </c>
      <c r="H1520" s="97">
        <v>6974034.5906710345</v>
      </c>
      <c r="I1520" s="174">
        <v>294071533181.54865</v>
      </c>
      <c r="J1520" s="186">
        <v>0.47347917011323248</v>
      </c>
      <c r="K1520" s="189">
        <v>2126827474.6643093</v>
      </c>
      <c r="L1520" s="185">
        <v>0</v>
      </c>
      <c r="M1520" s="185">
        <v>0</v>
      </c>
      <c r="N1520" s="174">
        <v>296198360656.21295</v>
      </c>
      <c r="O1520" s="119">
        <v>0.47007939266190862</v>
      </c>
      <c r="P1520" s="119">
        <v>0.3582906150072423</v>
      </c>
      <c r="Q1520" s="97">
        <v>12.972833638470338</v>
      </c>
      <c r="R1520" s="184">
        <v>1574166756596.7041</v>
      </c>
      <c r="S1520" s="199">
        <v>1633.8727187408424</v>
      </c>
      <c r="T1520" s="191">
        <v>5.3851317455313692E-2</v>
      </c>
      <c r="U1520" s="198">
        <v>2.0000000000000001E-4</v>
      </c>
    </row>
    <row r="1521" spans="1:21" x14ac:dyDescent="0.2">
      <c r="A1521">
        <f t="shared" si="23"/>
        <v>1517</v>
      </c>
      <c r="B1521" s="119">
        <v>0.50480113169137508</v>
      </c>
      <c r="C1521" s="97">
        <v>4000</v>
      </c>
      <c r="D1521" s="96">
        <v>0.66322283170685215</v>
      </c>
      <c r="E1521" s="98">
        <v>0.22916990965932224</v>
      </c>
      <c r="F1521" s="119">
        <v>0.59826321434715035</v>
      </c>
      <c r="G1521" s="179">
        <v>1</v>
      </c>
      <c r="H1521" s="97">
        <v>45096995.979119889</v>
      </c>
      <c r="I1521" s="174">
        <v>989622750601.20947</v>
      </c>
      <c r="J1521" s="186">
        <v>0.31175825258628831</v>
      </c>
      <c r="K1521" s="189">
        <v>24165079714.397106</v>
      </c>
      <c r="L1521" s="185">
        <v>0</v>
      </c>
      <c r="M1521" s="185">
        <v>1303255372681.9878</v>
      </c>
      <c r="N1521" s="174">
        <v>2317043202997.5942</v>
      </c>
      <c r="O1521" s="119">
        <v>0.58312566457314452</v>
      </c>
      <c r="P1521" s="119">
        <v>0.33267425891216945</v>
      </c>
      <c r="Q1521" s="97">
        <v>17.484244143839437</v>
      </c>
      <c r="R1521" s="184">
        <v>14507858557179.477</v>
      </c>
      <c r="S1521" s="199">
        <v>15061.101817672004</v>
      </c>
      <c r="T1521" s="191">
        <v>4.2325168097265171E-2</v>
      </c>
      <c r="U1521" s="198">
        <v>2.0000000000000001E-4</v>
      </c>
    </row>
    <row r="1522" spans="1:21" x14ac:dyDescent="0.2">
      <c r="A1522">
        <f t="shared" si="23"/>
        <v>1518</v>
      </c>
      <c r="B1522" s="119">
        <v>0.57046242053780782</v>
      </c>
      <c r="C1522" s="97">
        <v>7224.5368938743222</v>
      </c>
      <c r="D1522" s="96">
        <v>0.57708841493290564</v>
      </c>
      <c r="E1522" s="98">
        <v>0.7</v>
      </c>
      <c r="F1522" s="119">
        <v>0</v>
      </c>
      <c r="G1522" s="179">
        <v>0</v>
      </c>
      <c r="H1522" s="97">
        <v>5419295.5128647173</v>
      </c>
      <c r="I1522" s="174">
        <v>210317832061.70889</v>
      </c>
      <c r="J1522" s="186">
        <v>0.4671547050961038</v>
      </c>
      <c r="K1522" s="189">
        <v>22227022563.443779</v>
      </c>
      <c r="L1522" s="185">
        <v>41529556206.211006</v>
      </c>
      <c r="M1522" s="185">
        <v>0</v>
      </c>
      <c r="N1522" s="174">
        <v>274074410831.36368</v>
      </c>
      <c r="O1522" s="119">
        <v>0.47970406788214837</v>
      </c>
      <c r="P1522" s="119">
        <v>0.33337560638932284</v>
      </c>
      <c r="Q1522" s="97">
        <v>13.481760714073548</v>
      </c>
      <c r="R1522" s="184">
        <v>1408113118356.3879</v>
      </c>
      <c r="S1522" s="199">
        <v>1460.9425838801242</v>
      </c>
      <c r="T1522" s="191">
        <v>5.1920374860465586E-2</v>
      </c>
      <c r="U1522" s="198">
        <v>2.0000000000000001E-4</v>
      </c>
    </row>
    <row r="1523" spans="1:21" x14ac:dyDescent="0.2">
      <c r="A1523">
        <f t="shared" si="23"/>
        <v>1519</v>
      </c>
      <c r="B1523" s="119">
        <v>0.51447072382919523</v>
      </c>
      <c r="C1523" s="97">
        <v>9944.0453562602997</v>
      </c>
      <c r="D1523" s="96">
        <v>1.097470190710657</v>
      </c>
      <c r="E1523" s="98">
        <v>0</v>
      </c>
      <c r="F1523" s="119">
        <v>0.59038631347821313</v>
      </c>
      <c r="G1523" s="179">
        <v>1</v>
      </c>
      <c r="H1523" s="97">
        <v>11817659.355184644</v>
      </c>
      <c r="I1523" s="174">
        <v>420162407745.29181</v>
      </c>
      <c r="J1523" s="186">
        <v>0.44034544393646025</v>
      </c>
      <c r="K1523" s="189">
        <v>1407109607.2952693</v>
      </c>
      <c r="L1523" s="185">
        <v>0</v>
      </c>
      <c r="M1523" s="185">
        <v>304873147834.91724</v>
      </c>
      <c r="N1523" s="174">
        <v>726442665187.50427</v>
      </c>
      <c r="O1523" s="119">
        <v>0.59043217143811044</v>
      </c>
      <c r="P1523" s="119">
        <v>0.37577321486497345</v>
      </c>
      <c r="Q1523" s="97">
        <v>16.279046253675656</v>
      </c>
      <c r="R1523" s="184">
        <v>4738818793229.6016</v>
      </c>
      <c r="S1523" s="199">
        <v>4919.5862099449514</v>
      </c>
      <c r="T1523" s="191">
        <v>4.5326062280760644E-2</v>
      </c>
      <c r="U1523" s="198">
        <v>2.0000000000000001E-4</v>
      </c>
    </row>
    <row r="1524" spans="1:21" x14ac:dyDescent="0.2">
      <c r="A1524">
        <f t="shared" si="23"/>
        <v>1520</v>
      </c>
      <c r="B1524" s="119">
        <v>0.39978863628370631</v>
      </c>
      <c r="C1524" s="97">
        <v>4000</v>
      </c>
      <c r="D1524" s="96">
        <v>0.50230853096745265</v>
      </c>
      <c r="E1524" s="98">
        <v>0.45912734941283356</v>
      </c>
      <c r="F1524" s="119">
        <v>0</v>
      </c>
      <c r="G1524" s="179">
        <v>0</v>
      </c>
      <c r="H1524" s="97">
        <v>4955934.3321846751</v>
      </c>
      <c r="I1524" s="174">
        <v>223818176380.93527</v>
      </c>
      <c r="J1524" s="186">
        <v>0.39978863628370631</v>
      </c>
      <c r="K1524" s="189">
        <v>30602506039.845409</v>
      </c>
      <c r="L1524" s="185">
        <v>69589002161.109329</v>
      </c>
      <c r="M1524" s="185">
        <v>0</v>
      </c>
      <c r="N1524" s="174">
        <v>324009684581.89001</v>
      </c>
      <c r="O1524" s="119">
        <v>0.44798403302985906</v>
      </c>
      <c r="P1524" s="119">
        <v>0.3550607573930033</v>
      </c>
      <c r="Q1524" s="97">
        <v>14.544082229525317</v>
      </c>
      <c r="R1524" s="184">
        <v>1900240650503.8203</v>
      </c>
      <c r="S1524" s="199">
        <v>1973.4011328610015</v>
      </c>
      <c r="T1524" s="191">
        <v>4.8396222490406086E-2</v>
      </c>
      <c r="U1524" s="198">
        <v>2.0000000000000001E-4</v>
      </c>
    </row>
    <row r="1525" spans="1:21" x14ac:dyDescent="0.2">
      <c r="A1525">
        <f t="shared" si="23"/>
        <v>1521</v>
      </c>
      <c r="B1525" s="119">
        <v>0.56582496148775774</v>
      </c>
      <c r="C1525" s="97">
        <v>8741.3797456107368</v>
      </c>
      <c r="D1525" s="96">
        <v>0.50630286248326506</v>
      </c>
      <c r="E1525" s="98">
        <v>0</v>
      </c>
      <c r="F1525" s="119">
        <v>0</v>
      </c>
      <c r="G1525" s="179">
        <v>0</v>
      </c>
      <c r="H1525" s="97">
        <v>4671427.9846919328</v>
      </c>
      <c r="I1525" s="174">
        <v>250811118296.71283</v>
      </c>
      <c r="J1525" s="186">
        <v>0.56582496148775774</v>
      </c>
      <c r="K1525" s="189">
        <v>9750911241.2534122</v>
      </c>
      <c r="L1525" s="185">
        <v>0</v>
      </c>
      <c r="M1525" s="185">
        <v>0</v>
      </c>
      <c r="N1525" s="174">
        <v>260562029537.96625</v>
      </c>
      <c r="O1525" s="119">
        <v>0.54465031456266222</v>
      </c>
      <c r="P1525" s="119">
        <v>0.43479275753869639</v>
      </c>
      <c r="Q1525" s="97">
        <v>12.915132243122578</v>
      </c>
      <c r="R1525" s="184">
        <v>1654013201695.8911</v>
      </c>
      <c r="S1525" s="199">
        <v>1716.6601962633506</v>
      </c>
      <c r="T1525" s="191">
        <v>5.415169835154815E-2</v>
      </c>
      <c r="U1525" s="198">
        <v>2.0000000000000001E-4</v>
      </c>
    </row>
    <row r="1526" spans="1:21" x14ac:dyDescent="0.2">
      <c r="A1526">
        <f t="shared" si="23"/>
        <v>1522</v>
      </c>
      <c r="B1526" s="119">
        <v>0.25943193395631792</v>
      </c>
      <c r="C1526" s="97">
        <v>4000</v>
      </c>
      <c r="D1526" s="96">
        <v>0.83475311127633889</v>
      </c>
      <c r="E1526" s="98">
        <v>0.2088203056181881</v>
      </c>
      <c r="F1526" s="119">
        <v>0</v>
      </c>
      <c r="G1526" s="179">
        <v>0</v>
      </c>
      <c r="H1526" s="97">
        <v>15308867.901899017</v>
      </c>
      <c r="I1526" s="174">
        <v>435252807197.02356</v>
      </c>
      <c r="J1526" s="186">
        <v>0.25943193395631803</v>
      </c>
      <c r="K1526" s="189">
        <v>34479952540.595444</v>
      </c>
      <c r="L1526" s="185">
        <v>40032283753.493576</v>
      </c>
      <c r="M1526" s="185">
        <v>0</v>
      </c>
      <c r="N1526" s="174">
        <v>509765043491.11261</v>
      </c>
      <c r="O1526" s="119">
        <v>0.28433551179027067</v>
      </c>
      <c r="P1526" s="119">
        <v>0.14690385361908997</v>
      </c>
      <c r="Q1526" s="97">
        <v>13.61186758532576</v>
      </c>
      <c r="R1526" s="184">
        <v>1112498200628.4631</v>
      </c>
      <c r="S1526" s="199">
        <v>1153.9800421282882</v>
      </c>
      <c r="T1526" s="191">
        <v>5.30479766025517E-2</v>
      </c>
      <c r="U1526" s="198">
        <v>2.0000000000000001E-4</v>
      </c>
    </row>
    <row r="1527" spans="1:21" x14ac:dyDescent="0.2">
      <c r="A1527">
        <f t="shared" si="23"/>
        <v>1523</v>
      </c>
      <c r="B1527" s="119">
        <v>0.5857076252587391</v>
      </c>
      <c r="C1527" s="97">
        <v>4277.6246395431936</v>
      </c>
      <c r="D1527" s="96">
        <v>0.85915675350343912</v>
      </c>
      <c r="E1527" s="98">
        <v>0</v>
      </c>
      <c r="F1527" s="119">
        <v>0</v>
      </c>
      <c r="G1527" s="179">
        <v>0</v>
      </c>
      <c r="H1527" s="97">
        <v>10860793.804102344</v>
      </c>
      <c r="I1527" s="174">
        <v>389658110212.3244</v>
      </c>
      <c r="J1527" s="186">
        <v>0.44099556568092313</v>
      </c>
      <c r="K1527" s="189">
        <v>8331899154.3059511</v>
      </c>
      <c r="L1527" s="185">
        <v>0</v>
      </c>
      <c r="M1527" s="185">
        <v>0</v>
      </c>
      <c r="N1527" s="174">
        <v>397990009366.63037</v>
      </c>
      <c r="O1527" s="119">
        <v>0.43176334754912388</v>
      </c>
      <c r="P1527" s="119">
        <v>0.30777625875436088</v>
      </c>
      <c r="Q1527" s="97">
        <v>12.902597057481161</v>
      </c>
      <c r="R1527" s="184">
        <v>1806114650859.3569</v>
      </c>
      <c r="S1527" s="199">
        <v>1874.0695125893819</v>
      </c>
      <c r="T1527" s="191">
        <v>5.3818540088180648E-2</v>
      </c>
      <c r="U1527" s="198">
        <v>2.0000000000000001E-4</v>
      </c>
    </row>
    <row r="1528" spans="1:21" x14ac:dyDescent="0.2">
      <c r="A1528">
        <f t="shared" si="23"/>
        <v>1524</v>
      </c>
      <c r="B1528" s="119">
        <v>0.550679509851559</v>
      </c>
      <c r="C1528" s="97">
        <v>11995.920198183758</v>
      </c>
      <c r="D1528" s="96">
        <v>0.70404331333722392</v>
      </c>
      <c r="E1528" s="98">
        <v>0.56347232790181989</v>
      </c>
      <c r="F1528" s="119">
        <v>0</v>
      </c>
      <c r="G1528" s="179">
        <v>0</v>
      </c>
      <c r="H1528" s="97">
        <v>4075921.7595421313</v>
      </c>
      <c r="I1528" s="174">
        <v>183160397445.20822</v>
      </c>
      <c r="J1528" s="186">
        <v>0.47216687428695214</v>
      </c>
      <c r="K1528" s="189">
        <v>29663520374.550068</v>
      </c>
      <c r="L1528" s="185">
        <v>55799155463.287796</v>
      </c>
      <c r="M1528" s="185">
        <v>0</v>
      </c>
      <c r="N1528" s="174">
        <v>268623073283.04611</v>
      </c>
      <c r="O1528" s="119">
        <v>0.48812484766462422</v>
      </c>
      <c r="P1528" s="119">
        <v>0.40071101866975795</v>
      </c>
      <c r="Q1528" s="97">
        <v>14.256323155444532</v>
      </c>
      <c r="R1528" s="184">
        <v>1701117006352.3257</v>
      </c>
      <c r="S1528" s="199">
        <v>1766.7603714876004</v>
      </c>
      <c r="T1528" s="191">
        <v>5.0625343704691697E-2</v>
      </c>
      <c r="U1528" s="198">
        <v>2.0000000000000001E-4</v>
      </c>
    </row>
    <row r="1529" spans="1:21" x14ac:dyDescent="0.2">
      <c r="A1529">
        <f t="shared" si="23"/>
        <v>1525</v>
      </c>
      <c r="B1529" s="119">
        <v>0.55492172922439476</v>
      </c>
      <c r="C1529" s="97">
        <v>10720.450617887502</v>
      </c>
      <c r="D1529" s="96">
        <v>1.1130386703911652</v>
      </c>
      <c r="E1529" s="98">
        <v>0.36678518920066472</v>
      </c>
      <c r="F1529" s="119">
        <v>0</v>
      </c>
      <c r="G1529" s="179">
        <v>0</v>
      </c>
      <c r="H1529" s="97">
        <v>11702263.596954092</v>
      </c>
      <c r="I1529" s="174">
        <v>432390938327.11377</v>
      </c>
      <c r="J1529" s="186">
        <v>0.42235693180454714</v>
      </c>
      <c r="K1529" s="189">
        <v>30567337047.062218</v>
      </c>
      <c r="L1529" s="185">
        <v>50401504662.459175</v>
      </c>
      <c r="M1529" s="185">
        <v>0</v>
      </c>
      <c r="N1529" s="174">
        <v>513359780036.63513</v>
      </c>
      <c r="O1529" s="119">
        <v>0.43428512020553339</v>
      </c>
      <c r="P1529" s="119">
        <v>0.31885383787796456</v>
      </c>
      <c r="Q1529" s="97">
        <v>13.365484332850656</v>
      </c>
      <c r="R1529" s="184">
        <v>2376983562250.5063</v>
      </c>
      <c r="S1529" s="199">
        <v>2467.9969363991677</v>
      </c>
      <c r="T1529" s="191">
        <v>5.4990605375376568E-2</v>
      </c>
      <c r="U1529" s="198">
        <v>2.0000000000000001E-4</v>
      </c>
    </row>
    <row r="1530" spans="1:21" x14ac:dyDescent="0.2">
      <c r="A1530">
        <f t="shared" si="23"/>
        <v>1526</v>
      </c>
      <c r="B1530" s="119">
        <v>0.34820456082652945</v>
      </c>
      <c r="C1530" s="97">
        <v>4000</v>
      </c>
      <c r="D1530" s="96">
        <v>0.77933843892625165</v>
      </c>
      <c r="E1530" s="98">
        <v>0</v>
      </c>
      <c r="F1530" s="119">
        <v>0.53617876782022988</v>
      </c>
      <c r="G1530" s="179">
        <v>1</v>
      </c>
      <c r="H1530" s="97">
        <v>8921192.1624059454</v>
      </c>
      <c r="I1530" s="174">
        <v>327957085696.89343</v>
      </c>
      <c r="J1530" s="186">
        <v>0.3482045608265294</v>
      </c>
      <c r="K1530" s="189">
        <v>11885556913.156855</v>
      </c>
      <c r="L1530" s="185">
        <v>0</v>
      </c>
      <c r="M1530" s="185">
        <v>386897726217.51807</v>
      </c>
      <c r="N1530" s="174">
        <v>726740368827.56836</v>
      </c>
      <c r="O1530" s="119">
        <v>0.5830339859234972</v>
      </c>
      <c r="P1530" s="119">
        <v>0.3175204641667177</v>
      </c>
      <c r="Q1530" s="97">
        <v>16.9357267769469</v>
      </c>
      <c r="R1530" s="184">
        <v>4236535047974.7144</v>
      </c>
      <c r="S1530" s="199">
        <v>4393.9031166612267</v>
      </c>
      <c r="T1530" s="191">
        <v>4.3540951487424762E-2</v>
      </c>
      <c r="U1530" s="198">
        <v>2.0000000000000001E-4</v>
      </c>
    </row>
    <row r="1531" spans="1:21" x14ac:dyDescent="0.2">
      <c r="A1531">
        <f t="shared" si="23"/>
        <v>1527</v>
      </c>
      <c r="B1531" s="119">
        <v>0.55885154360703138</v>
      </c>
      <c r="C1531" s="97">
        <v>4000</v>
      </c>
      <c r="D1531" s="96">
        <v>0.27109169613713469</v>
      </c>
      <c r="E1531" s="98">
        <v>0.62913325931260655</v>
      </c>
      <c r="F1531" s="119">
        <v>0</v>
      </c>
      <c r="G1531" s="179">
        <v>0</v>
      </c>
      <c r="H1531" s="97">
        <v>4996536.6500352994</v>
      </c>
      <c r="I1531" s="174">
        <v>207062041067.37625</v>
      </c>
      <c r="J1531" s="186">
        <v>0.42456513174246191</v>
      </c>
      <c r="K1531" s="189">
        <v>43031192578.699959</v>
      </c>
      <c r="L1531" s="185">
        <v>53181041192.357521</v>
      </c>
      <c r="M1531" s="185">
        <v>0</v>
      </c>
      <c r="N1531" s="174">
        <v>303274274838.43372</v>
      </c>
      <c r="O1531" s="119">
        <v>0.43015898980557732</v>
      </c>
      <c r="P1531" s="119">
        <v>0.39144700922756448</v>
      </c>
      <c r="Q1531" s="97">
        <v>14.72309879875659</v>
      </c>
      <c r="R1531" s="184">
        <v>2014467883412.9666</v>
      </c>
      <c r="S1531" s="199">
        <v>2089.78805800074</v>
      </c>
      <c r="T1531" s="191">
        <v>4.682897603162052E-2</v>
      </c>
      <c r="U1531" s="198">
        <v>2.0000000000000001E-4</v>
      </c>
    </row>
    <row r="1532" spans="1:21" x14ac:dyDescent="0.2">
      <c r="A1532">
        <f t="shared" si="23"/>
        <v>1528</v>
      </c>
      <c r="B1532" s="119">
        <v>0.31203435599654183</v>
      </c>
      <c r="C1532" s="97">
        <v>9356.9341195545512</v>
      </c>
      <c r="D1532" s="96">
        <v>1.1547221841050364</v>
      </c>
      <c r="E1532" s="98">
        <v>0.21625572439686569</v>
      </c>
      <c r="F1532" s="119">
        <v>0.46811535819560657</v>
      </c>
      <c r="G1532" s="179">
        <v>1</v>
      </c>
      <c r="H1532" s="97">
        <v>10210220.158517022</v>
      </c>
      <c r="I1532" s="174">
        <v>385296813890.49548</v>
      </c>
      <c r="J1532" s="186">
        <v>0.31203435599654183</v>
      </c>
      <c r="K1532" s="189">
        <v>7558464971.2801237</v>
      </c>
      <c r="L1532" s="185">
        <v>0</v>
      </c>
      <c r="M1532" s="185">
        <v>257126832919.3013</v>
      </c>
      <c r="N1532" s="174">
        <v>649982111781.0769</v>
      </c>
      <c r="O1532" s="119">
        <v>0.5014404298484112</v>
      </c>
      <c r="P1532" s="119">
        <v>0.23221517250053941</v>
      </c>
      <c r="Q1532" s="97">
        <v>15.744019483488376</v>
      </c>
      <c r="R1532" s="184">
        <v>2534083770279.481</v>
      </c>
      <c r="S1532" s="199">
        <v>2631.3342178565108</v>
      </c>
      <c r="T1532" s="191">
        <v>4.7962189401079214E-2</v>
      </c>
      <c r="U1532" s="198">
        <v>2.0000000000000001E-4</v>
      </c>
    </row>
    <row r="1533" spans="1:21" x14ac:dyDescent="0.2">
      <c r="A1533">
        <f t="shared" si="23"/>
        <v>1529</v>
      </c>
      <c r="B1533" s="119">
        <v>0.50599366604387108</v>
      </c>
      <c r="C1533" s="97">
        <v>8846.73174966841</v>
      </c>
      <c r="D1533" s="96">
        <v>0.67117997135371066</v>
      </c>
      <c r="E1533" s="98">
        <v>0</v>
      </c>
      <c r="F1533" s="119">
        <v>0.48528172202328373</v>
      </c>
      <c r="G1533" s="179">
        <v>1</v>
      </c>
      <c r="H1533" s="97">
        <v>4989089.0246689264</v>
      </c>
      <c r="I1533" s="174">
        <v>195627026559.76373</v>
      </c>
      <c r="J1533" s="186">
        <v>0.43172764011276266</v>
      </c>
      <c r="K1533" s="189">
        <v>6410590435.1073236</v>
      </c>
      <c r="L1533" s="185">
        <v>0</v>
      </c>
      <c r="M1533" s="185">
        <v>265297034223.26993</v>
      </c>
      <c r="N1533" s="174">
        <v>467334651218.14099</v>
      </c>
      <c r="O1533" s="119">
        <v>0.6348667301347809</v>
      </c>
      <c r="P1533" s="119">
        <v>0.30249532328046541</v>
      </c>
      <c r="Q1533" s="97">
        <v>16.435358488802507</v>
      </c>
      <c r="R1533" s="184">
        <v>2533823422001.1313</v>
      </c>
      <c r="S1533" s="199">
        <v>2632.736202340197</v>
      </c>
      <c r="T1533" s="191">
        <v>4.444297634825279E-2</v>
      </c>
      <c r="U1533" s="198">
        <v>2.0000000000000001E-4</v>
      </c>
    </row>
    <row r="1534" spans="1:21" x14ac:dyDescent="0.2">
      <c r="A1534">
        <f t="shared" si="23"/>
        <v>1530</v>
      </c>
      <c r="B1534" s="119">
        <v>0.66725094475734881</v>
      </c>
      <c r="C1534" s="97">
        <v>4000</v>
      </c>
      <c r="D1534" s="96">
        <v>0.87473578481624958</v>
      </c>
      <c r="E1534" s="98">
        <v>0.7</v>
      </c>
      <c r="F1534" s="119">
        <v>0</v>
      </c>
      <c r="G1534" s="179">
        <v>0</v>
      </c>
      <c r="H1534" s="97">
        <v>13225490.766242187</v>
      </c>
      <c r="I1534" s="174">
        <v>473605053465.56299</v>
      </c>
      <c r="J1534" s="186">
        <v>0.47694982345344994</v>
      </c>
      <c r="K1534" s="189">
        <v>82507641219.564407</v>
      </c>
      <c r="L1534" s="185">
        <v>84885380792.248459</v>
      </c>
      <c r="M1534" s="185">
        <v>0</v>
      </c>
      <c r="N1534" s="174">
        <v>640998075477.37585</v>
      </c>
      <c r="O1534" s="119">
        <v>0.45833858557541057</v>
      </c>
      <c r="P1534" s="119">
        <v>0.4026549719093801</v>
      </c>
      <c r="Q1534" s="97">
        <v>13.624620945956362</v>
      </c>
      <c r="R1534" s="184">
        <v>3925250936266.9556</v>
      </c>
      <c r="S1534" s="199">
        <v>4072.4092125766397</v>
      </c>
      <c r="T1534" s="191">
        <v>5.2338966973816257E-2</v>
      </c>
      <c r="U1534" s="198">
        <v>2.0000000000000001E-4</v>
      </c>
    </row>
    <row r="1535" spans="1:21" x14ac:dyDescent="0.2">
      <c r="A1535">
        <f t="shared" si="23"/>
        <v>1531</v>
      </c>
      <c r="B1535" s="119">
        <v>0.47378565192477401</v>
      </c>
      <c r="C1535" s="97">
        <v>6259.2399116855777</v>
      </c>
      <c r="D1535" s="96">
        <v>0.57883377380954282</v>
      </c>
      <c r="E1535" s="98">
        <v>0</v>
      </c>
      <c r="F1535" s="119">
        <v>0</v>
      </c>
      <c r="G1535" s="179">
        <v>0</v>
      </c>
      <c r="H1535" s="97">
        <v>8180696.5125027793</v>
      </c>
      <c r="I1535" s="174">
        <v>321894509806.16382</v>
      </c>
      <c r="J1535" s="186">
        <v>0.47378565192477406</v>
      </c>
      <c r="K1535" s="189">
        <v>12518411692.66403</v>
      </c>
      <c r="L1535" s="185">
        <v>0</v>
      </c>
      <c r="M1535" s="185">
        <v>0</v>
      </c>
      <c r="N1535" s="174">
        <v>334412921498.82782</v>
      </c>
      <c r="O1535" s="119">
        <v>0.45604996211264359</v>
      </c>
      <c r="P1535" s="119">
        <v>0.35157485289961937</v>
      </c>
      <c r="Q1535" s="97">
        <v>12.853212335775087</v>
      </c>
      <c r="R1535" s="184">
        <v>1734376506904.1755</v>
      </c>
      <c r="S1535" s="199">
        <v>1799.1860069378326</v>
      </c>
      <c r="T1535" s="191">
        <v>5.3172900918159863E-2</v>
      </c>
      <c r="U1535" s="198">
        <v>2.0000000000000001E-4</v>
      </c>
    </row>
    <row r="1536" spans="1:21" x14ac:dyDescent="0.2">
      <c r="A1536">
        <f t="shared" si="23"/>
        <v>1532</v>
      </c>
      <c r="B1536" s="119">
        <v>0.48488926745489558</v>
      </c>
      <c r="C1536" s="97">
        <v>8965.6636542109172</v>
      </c>
      <c r="D1536" s="96">
        <v>0.73425086272657469</v>
      </c>
      <c r="E1536" s="98">
        <v>0.7</v>
      </c>
      <c r="F1536" s="119">
        <v>0</v>
      </c>
      <c r="G1536" s="179">
        <v>0</v>
      </c>
      <c r="H1536" s="97">
        <v>6552171.6615133239</v>
      </c>
      <c r="I1536" s="174">
        <v>256258645363.62509</v>
      </c>
      <c r="J1536" s="186">
        <v>0.41362738266535137</v>
      </c>
      <c r="K1536" s="189">
        <v>47614595989.613708</v>
      </c>
      <c r="L1536" s="185">
        <v>92599262527.933243</v>
      </c>
      <c r="M1536" s="185">
        <v>0</v>
      </c>
      <c r="N1536" s="174">
        <v>396472503881.17206</v>
      </c>
      <c r="O1536" s="119">
        <v>0.45419291634771758</v>
      </c>
      <c r="P1536" s="119">
        <v>0.33983355454059255</v>
      </c>
      <c r="Q1536" s="97">
        <v>14.514171630161107</v>
      </c>
      <c r="R1536" s="184">
        <v>2165821922556.7954</v>
      </c>
      <c r="S1536" s="199">
        <v>2247.7648885647945</v>
      </c>
      <c r="T1536" s="191">
        <v>4.9635731115473668E-2</v>
      </c>
      <c r="U1536" s="198">
        <v>2.0000000000000001E-4</v>
      </c>
    </row>
    <row r="1537" spans="1:21" x14ac:dyDescent="0.2">
      <c r="A1537">
        <f t="shared" si="23"/>
        <v>1533</v>
      </c>
      <c r="B1537" s="119">
        <v>0.56531470176630483</v>
      </c>
      <c r="C1537" s="97">
        <v>5927.6808886190693</v>
      </c>
      <c r="D1537" s="96">
        <v>0.59119260040181076</v>
      </c>
      <c r="E1537" s="98">
        <v>0.6068879256425459</v>
      </c>
      <c r="F1537" s="119">
        <v>0</v>
      </c>
      <c r="G1537" s="179">
        <v>0</v>
      </c>
      <c r="H1537" s="97">
        <v>6134575.343882734</v>
      </c>
      <c r="I1537" s="174">
        <v>245561607313.71945</v>
      </c>
      <c r="J1537" s="186">
        <v>0.47744205887904556</v>
      </c>
      <c r="K1537" s="189">
        <v>24289830867.387558</v>
      </c>
      <c r="L1537" s="185">
        <v>37052330694.924026</v>
      </c>
      <c r="M1537" s="185">
        <v>0</v>
      </c>
      <c r="N1537" s="174">
        <v>306903768876.03107</v>
      </c>
      <c r="O1537" s="119">
        <v>0.47859726347244802</v>
      </c>
      <c r="P1537" s="119">
        <v>0.37164467585769334</v>
      </c>
      <c r="Q1537" s="97">
        <v>13.841436551653224</v>
      </c>
      <c r="R1537" s="184">
        <v>1796087294452.5427</v>
      </c>
      <c r="S1537" s="199">
        <v>1859.7656710285607</v>
      </c>
      <c r="T1537" s="191">
        <v>5.0344043903701979E-2</v>
      </c>
      <c r="U1537" s="198">
        <v>2.0000000000000001E-4</v>
      </c>
    </row>
    <row r="1538" spans="1:21" x14ac:dyDescent="0.2">
      <c r="A1538">
        <f t="shared" si="23"/>
        <v>1534</v>
      </c>
      <c r="B1538" s="119">
        <v>0.49290149266443856</v>
      </c>
      <c r="C1538" s="97">
        <v>6173.4911290333821</v>
      </c>
      <c r="D1538" s="96">
        <v>0.51085191059396662</v>
      </c>
      <c r="E1538" s="98">
        <v>0</v>
      </c>
      <c r="F1538" s="119">
        <v>0</v>
      </c>
      <c r="G1538" s="179">
        <v>0</v>
      </c>
      <c r="H1538" s="97">
        <v>8239780.3978029918</v>
      </c>
      <c r="I1538" s="174">
        <v>293725662189.99689</v>
      </c>
      <c r="J1538" s="186">
        <v>0.3989284601562707</v>
      </c>
      <c r="K1538" s="189">
        <v>5571882224.8961926</v>
      </c>
      <c r="L1538" s="185">
        <v>0</v>
      </c>
      <c r="M1538" s="185">
        <v>0</v>
      </c>
      <c r="N1538" s="174">
        <v>299297544414.89307</v>
      </c>
      <c r="O1538" s="119">
        <v>0.39150179582965444</v>
      </c>
      <c r="P1538" s="119">
        <v>0.2658284104484866</v>
      </c>
      <c r="Q1538" s="97">
        <v>12.917098797317504</v>
      </c>
      <c r="R1538" s="184">
        <v>1191486957981.4636</v>
      </c>
      <c r="S1538" s="199">
        <v>1236.3375868550952</v>
      </c>
      <c r="T1538" s="191">
        <v>5.2612082486027729E-2</v>
      </c>
      <c r="U1538" s="198">
        <v>2.0000000000000001E-4</v>
      </c>
    </row>
    <row r="1539" spans="1:21" x14ac:dyDescent="0.2">
      <c r="A1539">
        <f t="shared" si="23"/>
        <v>1535</v>
      </c>
      <c r="B1539" s="119">
        <v>0.46776066394665289</v>
      </c>
      <c r="C1539" s="97">
        <v>12893.018788038053</v>
      </c>
      <c r="D1539" s="96">
        <v>0.32955619525723773</v>
      </c>
      <c r="E1539" s="98">
        <v>0</v>
      </c>
      <c r="F1539" s="119">
        <v>0</v>
      </c>
      <c r="G1539" s="179">
        <v>0</v>
      </c>
      <c r="H1539" s="97">
        <v>2132097.4141813163</v>
      </c>
      <c r="I1539" s="174">
        <v>114661109269.47371</v>
      </c>
      <c r="J1539" s="186">
        <v>0.46776066394665294</v>
      </c>
      <c r="K1539" s="189">
        <v>3172143135.9991431</v>
      </c>
      <c r="L1539" s="185">
        <v>0</v>
      </c>
      <c r="M1539" s="185">
        <v>0</v>
      </c>
      <c r="N1539" s="174">
        <v>117833252405.47285</v>
      </c>
      <c r="O1539" s="119">
        <v>0.45516826113048603</v>
      </c>
      <c r="P1539" s="119">
        <v>0.35774554951051718</v>
      </c>
      <c r="Q1539" s="97">
        <v>12.902782641075355</v>
      </c>
      <c r="R1539" s="184">
        <v>639244557805.59961</v>
      </c>
      <c r="S1539" s="199">
        <v>663.61493373956432</v>
      </c>
      <c r="T1539" s="191">
        <v>5.1735363224152286E-2</v>
      </c>
      <c r="U1539" s="198">
        <v>2.0000000000000001E-4</v>
      </c>
    </row>
    <row r="1540" spans="1:21" x14ac:dyDescent="0.2">
      <c r="A1540">
        <f t="shared" si="23"/>
        <v>1536</v>
      </c>
      <c r="B1540" s="119">
        <v>0.6809242154824241</v>
      </c>
      <c r="C1540" s="97">
        <v>10676.66211053927</v>
      </c>
      <c r="D1540" s="96">
        <v>0.59714412028886188</v>
      </c>
      <c r="E1540" s="98">
        <v>0.15373777902558036</v>
      </c>
      <c r="F1540" s="119">
        <v>0</v>
      </c>
      <c r="G1540" s="179">
        <v>0</v>
      </c>
      <c r="H1540" s="97">
        <v>5427059.4774637232</v>
      </c>
      <c r="I1540" s="174">
        <v>289771944539.99353</v>
      </c>
      <c r="J1540" s="186">
        <v>0.58952153667502327</v>
      </c>
      <c r="K1540" s="189">
        <v>12118169883.322443</v>
      </c>
      <c r="L1540" s="185">
        <v>28863298294.610477</v>
      </c>
      <c r="M1540" s="185">
        <v>0</v>
      </c>
      <c r="N1540" s="174">
        <v>330753412717.92645</v>
      </c>
      <c r="O1540" s="119">
        <v>0.58629006749385204</v>
      </c>
      <c r="P1540" s="119">
        <v>0.46668501586885786</v>
      </c>
      <c r="Q1540" s="97">
        <v>13.388885848647199</v>
      </c>
      <c r="R1540" s="184">
        <v>2289005933288.2539</v>
      </c>
      <c r="S1540" s="199">
        <v>2373.4597514750549</v>
      </c>
      <c r="T1540" s="191">
        <v>5.3527681726959805E-2</v>
      </c>
      <c r="U1540" s="198">
        <v>2.0000000000000001E-4</v>
      </c>
    </row>
    <row r="1541" spans="1:21" x14ac:dyDescent="0.2">
      <c r="A1541">
        <f t="shared" si="23"/>
        <v>1537</v>
      </c>
      <c r="B1541" s="119">
        <v>0.61072069990525713</v>
      </c>
      <c r="C1541" s="97">
        <v>12267.578206385537</v>
      </c>
      <c r="D1541" s="96">
        <v>0.9609609934488994</v>
      </c>
      <c r="E1541" s="98">
        <v>5.2765985465773879E-3</v>
      </c>
      <c r="F1541" s="119">
        <v>0</v>
      </c>
      <c r="G1541" s="179">
        <v>0</v>
      </c>
      <c r="H1541" s="97">
        <v>7650145.5239817305</v>
      </c>
      <c r="I1541" s="174">
        <v>289815626711.46149</v>
      </c>
      <c r="J1541" s="186">
        <v>0.34856194649576611</v>
      </c>
      <c r="K1541" s="189">
        <v>8383605412.2644472</v>
      </c>
      <c r="L1541" s="185">
        <v>464241481.71431488</v>
      </c>
      <c r="M1541" s="185">
        <v>0</v>
      </c>
      <c r="N1541" s="174">
        <v>298663473605.44025</v>
      </c>
      <c r="O1541" s="119">
        <v>0.33947938438147851</v>
      </c>
      <c r="P1541" s="119">
        <v>0.2374006266273618</v>
      </c>
      <c r="Q1541" s="97">
        <v>12.888959755210253</v>
      </c>
      <c r="R1541" s="184">
        <v>994421350017.6731</v>
      </c>
      <c r="S1541" s="199">
        <v>1032.8696651942823</v>
      </c>
      <c r="T1541" s="191">
        <v>5.5136347786931175E-2</v>
      </c>
      <c r="U1541" s="198">
        <v>2.0000000000000001E-4</v>
      </c>
    </row>
    <row r="1542" spans="1:21" x14ac:dyDescent="0.2">
      <c r="A1542">
        <f t="shared" si="23"/>
        <v>1538</v>
      </c>
      <c r="B1542" s="119">
        <v>0.66344333674829459</v>
      </c>
      <c r="C1542" s="97">
        <v>7708.9476907346207</v>
      </c>
      <c r="D1542" s="96">
        <v>0.60678030117416126</v>
      </c>
      <c r="E1542" s="98">
        <v>0.16675251429343077</v>
      </c>
      <c r="F1542" s="119">
        <v>0.51572267223722434</v>
      </c>
      <c r="G1542" s="179">
        <v>1</v>
      </c>
      <c r="H1542" s="97">
        <v>6353841.5150025021</v>
      </c>
      <c r="I1542" s="174">
        <v>236037445437.20334</v>
      </c>
      <c r="J1542" s="186">
        <v>0.41189234927878282</v>
      </c>
      <c r="K1542" s="189">
        <v>6032142366.786828</v>
      </c>
      <c r="L1542" s="185">
        <v>0</v>
      </c>
      <c r="M1542" s="185">
        <v>281664659681.17529</v>
      </c>
      <c r="N1542" s="174">
        <v>523734247485.16547</v>
      </c>
      <c r="O1542" s="119">
        <v>0.61587293023637646</v>
      </c>
      <c r="P1542" s="119">
        <v>0.47968570173635655</v>
      </c>
      <c r="Q1542" s="97">
        <v>17.191967534540929</v>
      </c>
      <c r="R1542" s="184">
        <v>4681929338968.2783</v>
      </c>
      <c r="S1542" s="199">
        <v>4863.0012767692369</v>
      </c>
      <c r="T1542" s="191">
        <v>4.2730570727645127E-2</v>
      </c>
      <c r="U1542" s="198">
        <v>2.0000000000000001E-4</v>
      </c>
    </row>
    <row r="1543" spans="1:21" x14ac:dyDescent="0.2">
      <c r="A1543">
        <f t="shared" ref="A1543:A1606" si="24">A1542+1</f>
        <v>1539</v>
      </c>
      <c r="B1543" s="119">
        <v>0.34384847872105678</v>
      </c>
      <c r="C1543" s="97">
        <v>8092.7692743446541</v>
      </c>
      <c r="D1543" s="96">
        <v>0.64343146305966936</v>
      </c>
      <c r="E1543" s="98">
        <v>0</v>
      </c>
      <c r="F1543" s="119">
        <v>0</v>
      </c>
      <c r="G1543" s="179">
        <v>0</v>
      </c>
      <c r="H1543" s="97">
        <v>5412488.4774966259</v>
      </c>
      <c r="I1543" s="174">
        <v>198510159216.02856</v>
      </c>
      <c r="J1543" s="186">
        <v>0.32813548731009623</v>
      </c>
      <c r="K1543" s="189">
        <v>9340315902.5321732</v>
      </c>
      <c r="L1543" s="185">
        <v>0</v>
      </c>
      <c r="M1543" s="185">
        <v>0</v>
      </c>
      <c r="N1543" s="174">
        <v>207850475118.56073</v>
      </c>
      <c r="O1543" s="119">
        <v>0.31338984331501091</v>
      </c>
      <c r="P1543" s="119">
        <v>0.21689925585772912</v>
      </c>
      <c r="Q1543" s="97">
        <v>12.761467286434078</v>
      </c>
      <c r="R1543" s="184">
        <v>650181957794.90198</v>
      </c>
      <c r="S1543" s="199">
        <v>674.63034115829328</v>
      </c>
      <c r="T1543" s="191">
        <v>5.4948089576020293E-2</v>
      </c>
      <c r="U1543" s="198">
        <v>2.0000000000000001E-4</v>
      </c>
    </row>
    <row r="1544" spans="1:21" x14ac:dyDescent="0.2">
      <c r="A1544">
        <f t="shared" si="24"/>
        <v>1540</v>
      </c>
      <c r="B1544" s="119">
        <v>0.53110961158228553</v>
      </c>
      <c r="C1544" s="97">
        <v>14307.540701932323</v>
      </c>
      <c r="D1544" s="96">
        <v>0.25520324191261801</v>
      </c>
      <c r="E1544" s="98">
        <v>0</v>
      </c>
      <c r="F1544" s="119">
        <v>0.51023423327270945</v>
      </c>
      <c r="G1544" s="179">
        <v>1</v>
      </c>
      <c r="H1544" s="97">
        <v>2326099.0809999807</v>
      </c>
      <c r="I1544" s="174">
        <v>124878042771.10468</v>
      </c>
      <c r="J1544" s="186">
        <v>0.53110961158228553</v>
      </c>
      <c r="K1544" s="189">
        <v>3563729321.4503703</v>
      </c>
      <c r="L1544" s="185">
        <v>0</v>
      </c>
      <c r="M1544" s="185">
        <v>135172947307.42775</v>
      </c>
      <c r="N1544" s="174">
        <v>263614719399.98279</v>
      </c>
      <c r="O1544" s="119">
        <v>0.66180783468523963</v>
      </c>
      <c r="P1544" s="119">
        <v>0.50757784087263402</v>
      </c>
      <c r="Q1544" s="97">
        <v>16.595608207156921</v>
      </c>
      <c r="R1544" s="184">
        <v>2436638043741.0166</v>
      </c>
      <c r="S1544" s="199">
        <v>2530.1565053977183</v>
      </c>
      <c r="T1544" s="191">
        <v>4.3600995776676477E-2</v>
      </c>
      <c r="U1544" s="198">
        <v>2.0000000000000001E-4</v>
      </c>
    </row>
    <row r="1545" spans="1:21" x14ac:dyDescent="0.2">
      <c r="A1545">
        <f t="shared" si="24"/>
        <v>1541</v>
      </c>
      <c r="B1545" s="119">
        <v>0.56926183612630887</v>
      </c>
      <c r="C1545" s="97">
        <v>15012.743884316929</v>
      </c>
      <c r="D1545" s="96">
        <v>1.1405257372161142</v>
      </c>
      <c r="E1545" s="98">
        <v>0.12767667865163432</v>
      </c>
      <c r="F1545" s="119">
        <v>0</v>
      </c>
      <c r="G1545" s="179">
        <v>0</v>
      </c>
      <c r="H1545" s="97">
        <v>10833088.067706106</v>
      </c>
      <c r="I1545" s="174">
        <v>372383252773.60919</v>
      </c>
      <c r="J1545" s="186">
        <v>0.37391488800656292</v>
      </c>
      <c r="K1545" s="189">
        <v>8101818043.6677237</v>
      </c>
      <c r="L1545" s="185">
        <v>30922904195.063637</v>
      </c>
      <c r="M1545" s="185">
        <v>0</v>
      </c>
      <c r="N1545" s="174">
        <v>411407975012.34058</v>
      </c>
      <c r="O1545" s="119">
        <v>0.39857750839053596</v>
      </c>
      <c r="P1545" s="119">
        <v>0.29614211129342671</v>
      </c>
      <c r="Q1545" s="97">
        <v>13.470958910918915</v>
      </c>
      <c r="R1545" s="184">
        <v>1705794643589.6628</v>
      </c>
      <c r="S1545" s="199">
        <v>1771.4801419241662</v>
      </c>
      <c r="T1545" s="191">
        <v>5.4045027090483262E-2</v>
      </c>
      <c r="U1545" s="198">
        <v>2.0000000000000001E-4</v>
      </c>
    </row>
    <row r="1546" spans="1:21" x14ac:dyDescent="0.2">
      <c r="A1546">
        <f t="shared" si="24"/>
        <v>1542</v>
      </c>
      <c r="B1546" s="119">
        <v>0.40343850155861172</v>
      </c>
      <c r="C1546" s="97">
        <v>6073.6307587107149</v>
      </c>
      <c r="D1546" s="96">
        <v>0.61534715225200864</v>
      </c>
      <c r="E1546" s="98">
        <v>0</v>
      </c>
      <c r="F1546" s="119">
        <v>0.42220399782244916</v>
      </c>
      <c r="G1546" s="179">
        <v>1</v>
      </c>
      <c r="H1546" s="97">
        <v>24049650.285224192</v>
      </c>
      <c r="I1546" s="174">
        <v>580588385238.96582</v>
      </c>
      <c r="J1546" s="186">
        <v>0.27741946609206569</v>
      </c>
      <c r="K1546" s="189">
        <v>15537533951.961813</v>
      </c>
      <c r="L1546" s="185">
        <v>0</v>
      </c>
      <c r="M1546" s="185">
        <v>473179107838.4942</v>
      </c>
      <c r="N1546" s="174">
        <v>1069305027029.4218</v>
      </c>
      <c r="O1546" s="119">
        <v>0.50463599485930088</v>
      </c>
      <c r="P1546" s="119">
        <v>0.38329498759125391</v>
      </c>
      <c r="Q1546" s="97">
        <v>17.726069454933747</v>
      </c>
      <c r="R1546" s="184">
        <v>7770596684175.8359</v>
      </c>
      <c r="S1546" s="199">
        <v>8060.2212810641486</v>
      </c>
      <c r="T1546" s="191">
        <v>4.2084869837605433E-2</v>
      </c>
      <c r="U1546" s="198">
        <v>2.0000000000000001E-4</v>
      </c>
    </row>
    <row r="1547" spans="1:21" x14ac:dyDescent="0.2">
      <c r="A1547">
        <f t="shared" si="24"/>
        <v>1543</v>
      </c>
      <c r="B1547" s="119">
        <v>0.64865165036471706</v>
      </c>
      <c r="C1547" s="97">
        <v>13899.568717231346</v>
      </c>
      <c r="D1547" s="96">
        <v>0.39429700539018114</v>
      </c>
      <c r="E1547" s="98">
        <v>2.9748959857577403E-2</v>
      </c>
      <c r="F1547" s="119">
        <v>0</v>
      </c>
      <c r="G1547" s="179">
        <v>0</v>
      </c>
      <c r="H1547" s="97">
        <v>4093882.4580774475</v>
      </c>
      <c r="I1547" s="174">
        <v>176447758707.28189</v>
      </c>
      <c r="J1547" s="186">
        <v>0.41755509639353772</v>
      </c>
      <c r="K1547" s="189">
        <v>7161833599.9405642</v>
      </c>
      <c r="L1547" s="185">
        <v>6679114587.9159203</v>
      </c>
      <c r="M1547" s="185">
        <v>0</v>
      </c>
      <c r="N1547" s="174">
        <v>190288706895.13837</v>
      </c>
      <c r="O1547" s="119">
        <v>0.41526349017296504</v>
      </c>
      <c r="P1547" s="119">
        <v>0.32397522725930372</v>
      </c>
      <c r="Q1547" s="97">
        <v>13.1128158260417</v>
      </c>
      <c r="R1547" s="184">
        <v>929792504124.99402</v>
      </c>
      <c r="S1547" s="199">
        <v>965.27593130340745</v>
      </c>
      <c r="T1547" s="191">
        <v>5.3286276635983773E-2</v>
      </c>
      <c r="U1547" s="198">
        <v>2.0000000000000001E-4</v>
      </c>
    </row>
    <row r="1548" spans="1:21" x14ac:dyDescent="0.2">
      <c r="A1548">
        <f t="shared" si="24"/>
        <v>1544</v>
      </c>
      <c r="B1548" s="119">
        <v>0.46523816753989844</v>
      </c>
      <c r="C1548" s="97">
        <v>7480.8385607591326</v>
      </c>
      <c r="D1548" s="96">
        <v>1.238712462384711</v>
      </c>
      <c r="E1548" s="98">
        <v>0.2423641097374602</v>
      </c>
      <c r="F1548" s="119">
        <v>0</v>
      </c>
      <c r="G1548" s="179">
        <v>0</v>
      </c>
      <c r="H1548" s="97">
        <v>15267591.596836137</v>
      </c>
      <c r="I1548" s="174">
        <v>342390922234.60065</v>
      </c>
      <c r="J1548" s="186">
        <v>7.3922970232744079E-2</v>
      </c>
      <c r="K1548" s="189">
        <v>24763254023.182571</v>
      </c>
      <c r="L1548" s="185">
        <v>62479495724.005798</v>
      </c>
      <c r="M1548" s="185">
        <v>0</v>
      </c>
      <c r="N1548" s="174">
        <v>429633671981.789</v>
      </c>
      <c r="O1548" s="119">
        <v>0.1752519773047638</v>
      </c>
      <c r="P1548" s="119">
        <v>5.226543158738195E-2</v>
      </c>
      <c r="Q1548" s="97">
        <v>17.617449939688829</v>
      </c>
      <c r="R1548" s="184">
        <v>401094436268.91992</v>
      </c>
      <c r="S1548" s="199">
        <v>416.11176109188295</v>
      </c>
      <c r="T1548" s="191">
        <v>4.7386536625392467E-2</v>
      </c>
      <c r="U1548" s="198">
        <v>2.0000000000000001E-4</v>
      </c>
    </row>
    <row r="1549" spans="1:21" x14ac:dyDescent="0.2">
      <c r="A1549">
        <f t="shared" si="24"/>
        <v>1545</v>
      </c>
      <c r="B1549" s="119">
        <v>0.51152244702198513</v>
      </c>
      <c r="C1549" s="97">
        <v>15469.83547536785</v>
      </c>
      <c r="D1549" s="96">
        <v>0.7365127404017503</v>
      </c>
      <c r="E1549" s="98">
        <v>0.11930428773922738</v>
      </c>
      <c r="F1549" s="119">
        <v>0</v>
      </c>
      <c r="G1549" s="179">
        <v>0</v>
      </c>
      <c r="H1549" s="97">
        <v>4168529.8622349547</v>
      </c>
      <c r="I1549" s="174">
        <v>188674421961.056</v>
      </c>
      <c r="J1549" s="186">
        <v>0.42539762950172444</v>
      </c>
      <c r="K1549" s="189">
        <v>6281632989.2512245</v>
      </c>
      <c r="L1549" s="185">
        <v>11978345131.941952</v>
      </c>
      <c r="M1549" s="185">
        <v>0</v>
      </c>
      <c r="N1549" s="174">
        <v>206934400082.24918</v>
      </c>
      <c r="O1549" s="119">
        <v>0.43416816111620354</v>
      </c>
      <c r="P1549" s="119">
        <v>0.33631830742321045</v>
      </c>
      <c r="Q1549" s="97">
        <v>13.565026285998865</v>
      </c>
      <c r="R1549" s="184">
        <v>1042172652394.9922</v>
      </c>
      <c r="S1549" s="199">
        <v>1081.5463036272326</v>
      </c>
      <c r="T1549" s="191">
        <v>5.342099736399334E-2</v>
      </c>
      <c r="U1549" s="198">
        <v>2.0000000000000001E-4</v>
      </c>
    </row>
    <row r="1550" spans="1:21" x14ac:dyDescent="0.2">
      <c r="A1550">
        <f t="shared" si="24"/>
        <v>1546</v>
      </c>
      <c r="B1550" s="119">
        <v>0.48154414156839986</v>
      </c>
      <c r="C1550" s="97">
        <v>9744.7584367962936</v>
      </c>
      <c r="D1550" s="96">
        <v>0.76063811003356696</v>
      </c>
      <c r="E1550" s="98">
        <v>8.0576106932121416E-2</v>
      </c>
      <c r="F1550" s="119">
        <v>0.61729946498335375</v>
      </c>
      <c r="G1550" s="179">
        <v>1</v>
      </c>
      <c r="H1550" s="97">
        <v>5684953.4240895417</v>
      </c>
      <c r="I1550" s="174">
        <v>215477438327.46524</v>
      </c>
      <c r="J1550" s="186">
        <v>0.41285024613085441</v>
      </c>
      <c r="K1550" s="189">
        <v>4091467347.7490268</v>
      </c>
      <c r="L1550" s="185">
        <v>0</v>
      </c>
      <c r="M1550" s="185">
        <v>274671684909.35324</v>
      </c>
      <c r="N1550" s="174">
        <v>494240590584.5675</v>
      </c>
      <c r="O1550" s="119">
        <v>0.62458905087400485</v>
      </c>
      <c r="P1550" s="119">
        <v>0.37272759344217993</v>
      </c>
      <c r="Q1550" s="97">
        <v>16.911293744627372</v>
      </c>
      <c r="R1550" s="184">
        <v>3365167311321.9619</v>
      </c>
      <c r="S1550" s="199">
        <v>3493.84235424903</v>
      </c>
      <c r="T1550" s="191">
        <v>4.3695003794220699E-2</v>
      </c>
      <c r="U1550" s="198">
        <v>2.0000000000000001E-4</v>
      </c>
    </row>
    <row r="1551" spans="1:21" x14ac:dyDescent="0.2">
      <c r="A1551">
        <f t="shared" si="24"/>
        <v>1547</v>
      </c>
      <c r="B1551" s="119">
        <v>0.53764157950676517</v>
      </c>
      <c r="C1551" s="97">
        <v>8904.9156314632692</v>
      </c>
      <c r="D1551" s="96">
        <v>0.62043301202024592</v>
      </c>
      <c r="E1551" s="98">
        <v>0.39201650384659503</v>
      </c>
      <c r="F1551" s="119">
        <v>0</v>
      </c>
      <c r="G1551" s="179">
        <v>0</v>
      </c>
      <c r="H1551" s="97">
        <v>5027512.4337734375</v>
      </c>
      <c r="I1551" s="174">
        <v>248407304837.0542</v>
      </c>
      <c r="J1551" s="186">
        <v>0.48994628809678364</v>
      </c>
      <c r="K1551" s="189">
        <v>27933513704.04752</v>
      </c>
      <c r="L1551" s="185">
        <v>38763054576.773033</v>
      </c>
      <c r="M1551" s="185">
        <v>0</v>
      </c>
      <c r="N1551" s="174">
        <v>315103873117.87476</v>
      </c>
      <c r="O1551" s="119">
        <v>0.48465504118170821</v>
      </c>
      <c r="P1551" s="119">
        <v>0.3980002784900642</v>
      </c>
      <c r="Q1551" s="97">
        <v>14.031692185526975</v>
      </c>
      <c r="R1551" s="184">
        <v>1954796998496.5203</v>
      </c>
      <c r="S1551" s="199">
        <v>2030.7137932674493</v>
      </c>
      <c r="T1551" s="191">
        <v>5.0745396919505435E-2</v>
      </c>
      <c r="U1551" s="198">
        <v>2.0000000000000001E-4</v>
      </c>
    </row>
    <row r="1552" spans="1:21" x14ac:dyDescent="0.2">
      <c r="A1552">
        <f t="shared" si="24"/>
        <v>1548</v>
      </c>
      <c r="B1552" s="119">
        <v>0.68185785171166979</v>
      </c>
      <c r="C1552" s="97">
        <v>6924.8975848064547</v>
      </c>
      <c r="D1552" s="96">
        <v>0.34592568600082063</v>
      </c>
      <c r="E1552" s="98">
        <v>0.44702165539986105</v>
      </c>
      <c r="F1552" s="119">
        <v>0.43194868285780741</v>
      </c>
      <c r="G1552" s="179">
        <v>1</v>
      </c>
      <c r="H1552" s="97">
        <v>5064575.5242913011</v>
      </c>
      <c r="I1552" s="174">
        <v>215850521895.51422</v>
      </c>
      <c r="J1552" s="186">
        <v>0.44164433093684274</v>
      </c>
      <c r="K1552" s="189">
        <v>4225752587.6653671</v>
      </c>
      <c r="L1552" s="185">
        <v>0</v>
      </c>
      <c r="M1552" s="185">
        <v>200759072143.62527</v>
      </c>
      <c r="N1552" s="174">
        <v>420835346626.80487</v>
      </c>
      <c r="O1552" s="119">
        <v>0.60816283397120707</v>
      </c>
      <c r="P1552" s="119">
        <v>0.33203466609811888</v>
      </c>
      <c r="Q1552" s="97">
        <v>16.023211559757957</v>
      </c>
      <c r="R1552" s="184">
        <v>2500420874030.0986</v>
      </c>
      <c r="S1552" s="199">
        <v>2597.5555536725128</v>
      </c>
      <c r="T1552" s="191">
        <v>4.431612589935819E-2</v>
      </c>
      <c r="U1552" s="198">
        <v>2.0000000000000001E-4</v>
      </c>
    </row>
    <row r="1553" spans="1:21" x14ac:dyDescent="0.2">
      <c r="A1553">
        <f t="shared" si="24"/>
        <v>1549</v>
      </c>
      <c r="B1553" s="119">
        <v>0.42196466458645077</v>
      </c>
      <c r="C1553" s="97">
        <v>11092.19192564205</v>
      </c>
      <c r="D1553" s="96">
        <v>1.0781058595010435</v>
      </c>
      <c r="E1553" s="98">
        <v>0.39610407035699202</v>
      </c>
      <c r="F1553" s="119">
        <v>0</v>
      </c>
      <c r="G1553" s="179">
        <v>0</v>
      </c>
      <c r="H1553" s="97">
        <v>8845840.2451681457</v>
      </c>
      <c r="I1553" s="174">
        <v>322236133003.81177</v>
      </c>
      <c r="J1553" s="186">
        <v>0.39487264528197341</v>
      </c>
      <c r="K1553" s="189">
        <v>29806652026.881905</v>
      </c>
      <c r="L1553" s="185">
        <v>63576496353.392593</v>
      </c>
      <c r="M1553" s="185">
        <v>0</v>
      </c>
      <c r="N1553" s="174">
        <v>415619281384.08624</v>
      </c>
      <c r="O1553" s="119">
        <v>0.42852543013463401</v>
      </c>
      <c r="P1553" s="119">
        <v>0.32309126602786681</v>
      </c>
      <c r="Q1553" s="97">
        <v>14.542073629775793</v>
      </c>
      <c r="R1553" s="184">
        <v>2107442243952.9951</v>
      </c>
      <c r="S1553" s="199">
        <v>2189.7487810760576</v>
      </c>
      <c r="T1553" s="191">
        <v>5.0552211078799765E-2</v>
      </c>
      <c r="U1553" s="198">
        <v>2.0000000000000001E-4</v>
      </c>
    </row>
    <row r="1554" spans="1:21" x14ac:dyDescent="0.2">
      <c r="A1554">
        <f t="shared" si="24"/>
        <v>1550</v>
      </c>
      <c r="B1554" s="119">
        <v>0.4820690205826047</v>
      </c>
      <c r="C1554" s="97">
        <v>4000</v>
      </c>
      <c r="D1554" s="96">
        <v>1.5906415068954867</v>
      </c>
      <c r="E1554" s="98">
        <v>0.23731132409902561</v>
      </c>
      <c r="F1554" s="119">
        <v>0</v>
      </c>
      <c r="G1554" s="179">
        <v>0</v>
      </c>
      <c r="H1554" s="97">
        <v>44241488.378354371</v>
      </c>
      <c r="I1554" s="174">
        <v>890216892875.69739</v>
      </c>
      <c r="J1554" s="186">
        <v>0.32795948611582482</v>
      </c>
      <c r="K1554" s="189">
        <v>62104092367.793259</v>
      </c>
      <c r="L1554" s="185">
        <v>159645782965.0968</v>
      </c>
      <c r="M1554" s="185">
        <v>0</v>
      </c>
      <c r="N1554" s="174">
        <v>1111966768208.5874</v>
      </c>
      <c r="O1554" s="119">
        <v>0.37741388779749369</v>
      </c>
      <c r="P1554" s="119">
        <v>0.22422064787762214</v>
      </c>
      <c r="Q1554" s="97">
        <v>14.34490838095946</v>
      </c>
      <c r="R1554" s="184">
        <v>3856652899357.9038</v>
      </c>
      <c r="S1554" s="199">
        <v>4004.6983125912698</v>
      </c>
      <c r="T1554" s="191">
        <v>5.2054571469215549E-2</v>
      </c>
      <c r="U1554" s="198">
        <v>2.0000000000000001E-4</v>
      </c>
    </row>
    <row r="1555" spans="1:21" x14ac:dyDescent="0.2">
      <c r="A1555">
        <f t="shared" si="24"/>
        <v>1551</v>
      </c>
      <c r="B1555" s="119">
        <v>0.60429441621551383</v>
      </c>
      <c r="C1555" s="97">
        <v>11136.372276793243</v>
      </c>
      <c r="D1555" s="96">
        <v>0.7635849526395595</v>
      </c>
      <c r="E1555" s="98">
        <v>0.49228485280352308</v>
      </c>
      <c r="F1555" s="119">
        <v>0.48902270021205013</v>
      </c>
      <c r="G1555" s="179">
        <v>1</v>
      </c>
      <c r="H1555" s="97">
        <v>5913394.0020794207</v>
      </c>
      <c r="I1555" s="174">
        <v>245180856575.63242</v>
      </c>
      <c r="J1555" s="186">
        <v>0.45037733447697148</v>
      </c>
      <c r="K1555" s="189">
        <v>2951718186.3611112</v>
      </c>
      <c r="L1555" s="185">
        <v>0</v>
      </c>
      <c r="M1555" s="185">
        <v>216720392668.79813</v>
      </c>
      <c r="N1555" s="174">
        <v>464852967430.79163</v>
      </c>
      <c r="O1555" s="119">
        <v>0.61051608716815453</v>
      </c>
      <c r="P1555" s="119">
        <v>0.37595886769999887</v>
      </c>
      <c r="Q1555" s="97">
        <v>16.19363356467392</v>
      </c>
      <c r="R1555" s="184">
        <v>3074656010331.8286</v>
      </c>
      <c r="S1555" s="199">
        <v>3193.7042332530359</v>
      </c>
      <c r="T1555" s="191">
        <v>4.5408031331050001E-2</v>
      </c>
      <c r="U1555" s="198">
        <v>2.0000000000000001E-4</v>
      </c>
    </row>
    <row r="1556" spans="1:21" x14ac:dyDescent="0.2">
      <c r="A1556">
        <f t="shared" si="24"/>
        <v>1552</v>
      </c>
      <c r="B1556" s="119">
        <v>0.56523253862374345</v>
      </c>
      <c r="C1556" s="97">
        <v>10549.411305662043</v>
      </c>
      <c r="D1556" s="96">
        <v>0.79992819069569343</v>
      </c>
      <c r="E1556" s="98">
        <v>0</v>
      </c>
      <c r="F1556" s="119">
        <v>0</v>
      </c>
      <c r="G1556" s="179">
        <v>0</v>
      </c>
      <c r="H1556" s="97">
        <v>8573350.4792632218</v>
      </c>
      <c r="I1556" s="174">
        <v>310866205613.74396</v>
      </c>
      <c r="J1556" s="186">
        <v>0.46618120156985121</v>
      </c>
      <c r="K1556" s="189">
        <v>7986967654.9581757</v>
      </c>
      <c r="L1556" s="185">
        <v>0</v>
      </c>
      <c r="M1556" s="185">
        <v>0</v>
      </c>
      <c r="N1556" s="174">
        <v>318853173268.70215</v>
      </c>
      <c r="O1556" s="119">
        <v>0.45450380742596352</v>
      </c>
      <c r="P1556" s="119">
        <v>0.36857011407625356</v>
      </c>
      <c r="Q1556" s="97">
        <v>12.924638532340493</v>
      </c>
      <c r="R1556" s="184">
        <v>1682620499195.3447</v>
      </c>
      <c r="S1556" s="199">
        <v>1744.429423300903</v>
      </c>
      <c r="T1556" s="191">
        <v>5.4051176667718949E-2</v>
      </c>
      <c r="U1556" s="198">
        <v>2.0000000000000001E-4</v>
      </c>
    </row>
    <row r="1557" spans="1:21" x14ac:dyDescent="0.2">
      <c r="A1557">
        <f t="shared" si="24"/>
        <v>1553</v>
      </c>
      <c r="B1557" s="119">
        <v>0.4528870622070526</v>
      </c>
      <c r="C1557" s="97">
        <v>17000</v>
      </c>
      <c r="D1557" s="96">
        <v>0.99326237455998467</v>
      </c>
      <c r="E1557" s="98">
        <v>7.1307061083615425E-2</v>
      </c>
      <c r="F1557" s="119">
        <v>0.53397311667282887</v>
      </c>
      <c r="G1557" s="179">
        <v>1</v>
      </c>
      <c r="H1557" s="97">
        <v>6389150.1207714574</v>
      </c>
      <c r="I1557" s="174">
        <v>276763785606.74054</v>
      </c>
      <c r="J1557" s="186">
        <v>0.45288706220705266</v>
      </c>
      <c r="K1557" s="189">
        <v>5874127217.0440168</v>
      </c>
      <c r="L1557" s="185">
        <v>0</v>
      </c>
      <c r="M1557" s="185">
        <v>247708788003.02164</v>
      </c>
      <c r="N1557" s="174">
        <v>530346700826.80621</v>
      </c>
      <c r="O1557" s="119">
        <v>0.60999675813351439</v>
      </c>
      <c r="P1557" s="119">
        <v>0.39560538754465707</v>
      </c>
      <c r="Q1557" s="97">
        <v>16.255343755922866</v>
      </c>
      <c r="R1557" s="184">
        <v>3626668112781.7578</v>
      </c>
      <c r="S1557" s="199">
        <v>3760.7379132058586</v>
      </c>
      <c r="T1557" s="191">
        <v>4.5734993475397882E-2</v>
      </c>
      <c r="U1557" s="198">
        <v>2.0000000000000001E-4</v>
      </c>
    </row>
    <row r="1558" spans="1:21" x14ac:dyDescent="0.2">
      <c r="A1558">
        <f t="shared" si="24"/>
        <v>1554</v>
      </c>
      <c r="B1558" s="119">
        <v>0.54969824395673372</v>
      </c>
      <c r="C1558" s="97">
        <v>5380.9128511033659</v>
      </c>
      <c r="D1558" s="96">
        <v>1.0236302191539934</v>
      </c>
      <c r="E1558" s="98">
        <v>1.377532130443393E-2</v>
      </c>
      <c r="F1558" s="119">
        <v>0</v>
      </c>
      <c r="G1558" s="179">
        <v>0</v>
      </c>
      <c r="H1558" s="97">
        <v>13990241.524582813</v>
      </c>
      <c r="I1558" s="174">
        <v>491404240700.7984</v>
      </c>
      <c r="J1558" s="186">
        <v>0.46608717151621193</v>
      </c>
      <c r="K1558" s="189">
        <v>14277487847.27906</v>
      </c>
      <c r="L1558" s="185">
        <v>7679326509.0627146</v>
      </c>
      <c r="M1558" s="185">
        <v>0</v>
      </c>
      <c r="N1558" s="174">
        <v>513361055057.1402</v>
      </c>
      <c r="O1558" s="119">
        <v>0.45811942980438997</v>
      </c>
      <c r="P1558" s="119">
        <v>0.34460407041866514</v>
      </c>
      <c r="Q1558" s="97">
        <v>13.00352992552771</v>
      </c>
      <c r="R1558" s="184">
        <v>2568572988885.9326</v>
      </c>
      <c r="S1558" s="199">
        <v>2663.7649598772923</v>
      </c>
      <c r="T1558" s="191">
        <v>5.4378984478407874E-2</v>
      </c>
      <c r="U1558" s="198">
        <v>2.0000000000000001E-4</v>
      </c>
    </row>
    <row r="1559" spans="1:21" x14ac:dyDescent="0.2">
      <c r="A1559">
        <f t="shared" si="24"/>
        <v>1555</v>
      </c>
      <c r="B1559" s="119">
        <v>0.49094079131470902</v>
      </c>
      <c r="C1559" s="97">
        <v>9093.5858378561879</v>
      </c>
      <c r="D1559" s="96">
        <v>0.57098409779018433</v>
      </c>
      <c r="E1559" s="98">
        <v>0.19231325077578421</v>
      </c>
      <c r="F1559" s="119">
        <v>0</v>
      </c>
      <c r="G1559" s="179">
        <v>0</v>
      </c>
      <c r="H1559" s="97">
        <v>9065236.456123529</v>
      </c>
      <c r="I1559" s="174">
        <v>327845290252.61835</v>
      </c>
      <c r="J1559" s="186">
        <v>0.37663567508413276</v>
      </c>
      <c r="K1559" s="189">
        <v>18484060044.997513</v>
      </c>
      <c r="L1559" s="185">
        <v>37461904893.035278</v>
      </c>
      <c r="M1559" s="185">
        <v>0</v>
      </c>
      <c r="N1559" s="174">
        <v>383791255190.65112</v>
      </c>
      <c r="O1559" s="119">
        <v>0.39982087673063393</v>
      </c>
      <c r="P1559" s="119">
        <v>0.26842287367230383</v>
      </c>
      <c r="Q1559" s="97">
        <v>13.73451379091019</v>
      </c>
      <c r="R1559" s="184">
        <v>1579256647808.9377</v>
      </c>
      <c r="S1559" s="199">
        <v>1639.1630703131641</v>
      </c>
      <c r="T1559" s="191">
        <v>5.0827926860328894E-2</v>
      </c>
      <c r="U1559" s="198">
        <v>2.0000000000000001E-4</v>
      </c>
    </row>
    <row r="1560" spans="1:21" x14ac:dyDescent="0.2">
      <c r="A1560">
        <f t="shared" si="24"/>
        <v>1556</v>
      </c>
      <c r="B1560" s="119">
        <v>0.56624767083111915</v>
      </c>
      <c r="C1560" s="97">
        <v>6292.3362323869142</v>
      </c>
      <c r="D1560" s="96">
        <v>0.62828697761056151</v>
      </c>
      <c r="E1560" s="98">
        <v>0.7</v>
      </c>
      <c r="F1560" s="119">
        <v>0</v>
      </c>
      <c r="G1560" s="179">
        <v>0</v>
      </c>
      <c r="H1560" s="97">
        <v>5572116.5531030735</v>
      </c>
      <c r="I1560" s="174">
        <v>238094752970.81375</v>
      </c>
      <c r="J1560" s="186">
        <v>0.46691078467535352</v>
      </c>
      <c r="K1560" s="189">
        <v>39020152241.781715</v>
      </c>
      <c r="L1560" s="185">
        <v>58982787746.856644</v>
      </c>
      <c r="M1560" s="185">
        <v>0</v>
      </c>
      <c r="N1560" s="174">
        <v>336097692959.45215</v>
      </c>
      <c r="O1560" s="119">
        <v>0.47115836095095387</v>
      </c>
      <c r="P1560" s="119">
        <v>0.40389558617695825</v>
      </c>
      <c r="Q1560" s="97">
        <v>14.00001159233533</v>
      </c>
      <c r="R1560" s="184">
        <v>2149289763209.1853</v>
      </c>
      <c r="S1560" s="199">
        <v>2232.6030632626935</v>
      </c>
      <c r="T1560" s="191">
        <v>5.0495123796761097E-2</v>
      </c>
      <c r="U1560" s="198">
        <v>2.0000000000000001E-4</v>
      </c>
    </row>
    <row r="1561" spans="1:21" x14ac:dyDescent="0.2">
      <c r="A1561">
        <f t="shared" si="24"/>
        <v>1557</v>
      </c>
      <c r="B1561" s="119">
        <v>0.49295231604214884</v>
      </c>
      <c r="C1561" s="97">
        <v>7447.1551941445578</v>
      </c>
      <c r="D1561" s="96">
        <v>0.62973092542186615</v>
      </c>
      <c r="E1561" s="98">
        <v>0.21333054401613902</v>
      </c>
      <c r="F1561" s="119">
        <v>0</v>
      </c>
      <c r="G1561" s="179">
        <v>0</v>
      </c>
      <c r="H1561" s="97">
        <v>5561927.9757923558</v>
      </c>
      <c r="I1561" s="174">
        <v>223438153658.30304</v>
      </c>
      <c r="J1561" s="186">
        <v>0.40130098497945654</v>
      </c>
      <c r="K1561" s="189">
        <v>16942029168.278902</v>
      </c>
      <c r="L1561" s="185">
        <v>31265942129.735245</v>
      </c>
      <c r="M1561" s="185">
        <v>0</v>
      </c>
      <c r="N1561" s="174">
        <v>271646124956.31717</v>
      </c>
      <c r="O1561" s="119">
        <v>0.42216212311991419</v>
      </c>
      <c r="P1561" s="119">
        <v>0.31191816729013105</v>
      </c>
      <c r="Q1561" s="97">
        <v>13.971195829029194</v>
      </c>
      <c r="R1561" s="184">
        <v>1342571598187.063</v>
      </c>
      <c r="S1561" s="199">
        <v>1394.223159893354</v>
      </c>
      <c r="T1561" s="191">
        <v>5.0756701609614999E-2</v>
      </c>
      <c r="U1561" s="198">
        <v>2.0000000000000001E-4</v>
      </c>
    </row>
    <row r="1562" spans="1:21" x14ac:dyDescent="0.2">
      <c r="A1562">
        <f t="shared" si="24"/>
        <v>1558</v>
      </c>
      <c r="B1562" s="119">
        <v>0.41385965220738496</v>
      </c>
      <c r="C1562" s="97">
        <v>10533.527880641017</v>
      </c>
      <c r="D1562" s="96">
        <v>1.4010346372746105</v>
      </c>
      <c r="E1562" s="98">
        <v>0</v>
      </c>
      <c r="F1562" s="119">
        <v>0</v>
      </c>
      <c r="G1562" s="179">
        <v>0</v>
      </c>
      <c r="H1562" s="97">
        <v>7958100.5236461693</v>
      </c>
      <c r="I1562" s="174">
        <v>236003196182.03806</v>
      </c>
      <c r="J1562" s="186">
        <v>0.22980256483236983</v>
      </c>
      <c r="K1562" s="189">
        <v>5941595024.2611923</v>
      </c>
      <c r="L1562" s="185">
        <v>0</v>
      </c>
      <c r="M1562" s="185">
        <v>0</v>
      </c>
      <c r="N1562" s="174">
        <v>241944791206.29926</v>
      </c>
      <c r="O1562" s="119">
        <v>0.22415915432965625</v>
      </c>
      <c r="P1562" s="119">
        <v>0.14079729498604021</v>
      </c>
      <c r="Q1562" s="97">
        <v>12.790800693786101</v>
      </c>
      <c r="R1562" s="184">
        <v>463796877716.78143</v>
      </c>
      <c r="S1562" s="199">
        <v>481.07674099461065</v>
      </c>
      <c r="T1562" s="191">
        <v>5.821283893786932E-2</v>
      </c>
      <c r="U1562" s="198">
        <v>2.0000000000000001E-4</v>
      </c>
    </row>
    <row r="1563" spans="1:21" x14ac:dyDescent="0.2">
      <c r="A1563">
        <f t="shared" si="24"/>
        <v>1559</v>
      </c>
      <c r="B1563" s="119">
        <v>0.49605732276452391</v>
      </c>
      <c r="C1563" s="97">
        <v>9899.2785865933783</v>
      </c>
      <c r="D1563" s="96">
        <v>0.48609855440284822</v>
      </c>
      <c r="E1563" s="98">
        <v>0</v>
      </c>
      <c r="F1563" s="119">
        <v>0</v>
      </c>
      <c r="G1563" s="179">
        <v>0</v>
      </c>
      <c r="H1563" s="97">
        <v>3646836.0821814695</v>
      </c>
      <c r="I1563" s="174">
        <v>162577496560.09366</v>
      </c>
      <c r="J1563" s="186">
        <v>0.49605732276452397</v>
      </c>
      <c r="K1563" s="189">
        <v>1512757710.499737</v>
      </c>
      <c r="L1563" s="185">
        <v>0</v>
      </c>
      <c r="M1563" s="185">
        <v>0</v>
      </c>
      <c r="N1563" s="174">
        <v>164090254270.59338</v>
      </c>
      <c r="O1563" s="119">
        <v>0.49148414111398903</v>
      </c>
      <c r="P1563" s="119">
        <v>0.36535800604670671</v>
      </c>
      <c r="Q1563" s="97">
        <v>12.971056551149832</v>
      </c>
      <c r="R1563" s="184">
        <v>901629417177.16113</v>
      </c>
      <c r="S1563" s="199">
        <v>936.37818521499332</v>
      </c>
      <c r="T1563" s="191">
        <v>5.3444729745275629E-2</v>
      </c>
      <c r="U1563" s="198">
        <v>2.0000000000000001E-4</v>
      </c>
    </row>
    <row r="1564" spans="1:21" x14ac:dyDescent="0.2">
      <c r="A1564">
        <f t="shared" si="24"/>
        <v>1560</v>
      </c>
      <c r="B1564" s="119">
        <v>0.41880247942390675</v>
      </c>
      <c r="C1564" s="97">
        <v>9884.5301966764564</v>
      </c>
      <c r="D1564" s="96">
        <v>1.3557669631260394</v>
      </c>
      <c r="E1564" s="98">
        <v>0</v>
      </c>
      <c r="F1564" s="119">
        <v>0</v>
      </c>
      <c r="G1564" s="179">
        <v>0</v>
      </c>
      <c r="H1564" s="97">
        <v>19075495.512189366</v>
      </c>
      <c r="I1564" s="174">
        <v>510760434430.62573</v>
      </c>
      <c r="J1564" s="186">
        <v>0.40006816658896749</v>
      </c>
      <c r="K1564" s="189">
        <v>19899701483.053219</v>
      </c>
      <c r="L1564" s="185">
        <v>0</v>
      </c>
      <c r="M1564" s="185">
        <v>0</v>
      </c>
      <c r="N1564" s="174">
        <v>530660135913.67896</v>
      </c>
      <c r="O1564" s="119">
        <v>0.38506565076160959</v>
      </c>
      <c r="P1564" s="119">
        <v>0.2900450108389141</v>
      </c>
      <c r="Q1564" s="97">
        <v>12.822140929604769</v>
      </c>
      <c r="R1564" s="184">
        <v>2078632541477.5862</v>
      </c>
      <c r="S1564" s="199">
        <v>2158.2261032848978</v>
      </c>
      <c r="T1564" s="191">
        <v>5.8857979793366259E-2</v>
      </c>
      <c r="U1564" s="198">
        <v>2.0000000000000001E-4</v>
      </c>
    </row>
    <row r="1565" spans="1:21" x14ac:dyDescent="0.2">
      <c r="A1565">
        <f t="shared" si="24"/>
        <v>1561</v>
      </c>
      <c r="B1565" s="119">
        <v>0.53229356484014723</v>
      </c>
      <c r="C1565" s="97">
        <v>12861.23318927579</v>
      </c>
      <c r="D1565" s="96">
        <v>1.038427615743472</v>
      </c>
      <c r="E1565" s="98">
        <v>0</v>
      </c>
      <c r="F1565" s="119">
        <v>0.61464566330182546</v>
      </c>
      <c r="G1565" s="179">
        <v>1</v>
      </c>
      <c r="H1565" s="97">
        <v>7367945.562078611</v>
      </c>
      <c r="I1565" s="174">
        <v>287854314783.29456</v>
      </c>
      <c r="J1565" s="186">
        <v>0.35965940624252057</v>
      </c>
      <c r="K1565" s="189">
        <v>6592117900.7179613</v>
      </c>
      <c r="L1565" s="185">
        <v>0</v>
      </c>
      <c r="M1565" s="185">
        <v>324845740455.27545</v>
      </c>
      <c r="N1565" s="174">
        <v>619292173139.28809</v>
      </c>
      <c r="O1565" s="119">
        <v>0.58680881184298805</v>
      </c>
      <c r="P1565" s="119">
        <v>0.39240646579969107</v>
      </c>
      <c r="Q1565" s="97">
        <v>17.133565416652299</v>
      </c>
      <c r="R1565" s="184">
        <v>4438542923864.9639</v>
      </c>
      <c r="S1565" s="199">
        <v>4604.4031532482777</v>
      </c>
      <c r="T1565" s="191">
        <v>4.3507900416005767E-2</v>
      </c>
      <c r="U1565" s="198">
        <v>2.0000000000000001E-4</v>
      </c>
    </row>
    <row r="1566" spans="1:21" x14ac:dyDescent="0.2">
      <c r="A1566">
        <f t="shared" si="24"/>
        <v>1562</v>
      </c>
      <c r="B1566" s="119">
        <v>0.69556462210218717</v>
      </c>
      <c r="C1566" s="97">
        <v>9546.9397903557237</v>
      </c>
      <c r="D1566" s="96">
        <v>1.1229685340684337</v>
      </c>
      <c r="E1566" s="98">
        <v>0</v>
      </c>
      <c r="F1566" s="119">
        <v>0</v>
      </c>
      <c r="G1566" s="179">
        <v>0</v>
      </c>
      <c r="H1566" s="97">
        <v>8743014.5242844354</v>
      </c>
      <c r="I1566" s="174">
        <v>321862537721.7854</v>
      </c>
      <c r="J1566" s="186">
        <v>0.40020814754271039</v>
      </c>
      <c r="K1566" s="189">
        <v>8404611243.1270142</v>
      </c>
      <c r="L1566" s="185">
        <v>0</v>
      </c>
      <c r="M1566" s="185">
        <v>0</v>
      </c>
      <c r="N1566" s="174">
        <v>330267148964.91241</v>
      </c>
      <c r="O1566" s="119">
        <v>0.39002368352026578</v>
      </c>
      <c r="P1566" s="119">
        <v>0.27852249536172025</v>
      </c>
      <c r="Q1566" s="97">
        <v>12.902843861938658</v>
      </c>
      <c r="R1566" s="184">
        <v>1306296037722.2607</v>
      </c>
      <c r="S1566" s="199">
        <v>1356.4582011991381</v>
      </c>
      <c r="T1566" s="191">
        <v>5.7083363309042359E-2</v>
      </c>
      <c r="U1566" s="198">
        <v>2.0000000000000001E-4</v>
      </c>
    </row>
    <row r="1567" spans="1:21" x14ac:dyDescent="0.2">
      <c r="A1567">
        <f t="shared" si="24"/>
        <v>1563</v>
      </c>
      <c r="B1567" s="119">
        <v>0.5542084819141383</v>
      </c>
      <c r="C1567" s="97">
        <v>4000</v>
      </c>
      <c r="D1567" s="96">
        <v>1.5950418018830912</v>
      </c>
      <c r="E1567" s="98">
        <v>0</v>
      </c>
      <c r="F1567" s="119">
        <v>0</v>
      </c>
      <c r="G1567" s="179">
        <v>0</v>
      </c>
      <c r="H1567" s="97">
        <v>29592641.744812559</v>
      </c>
      <c r="I1567" s="174">
        <v>560307754302.45569</v>
      </c>
      <c r="J1567" s="186">
        <v>0.1230310872229633</v>
      </c>
      <c r="K1567" s="189">
        <v>12335184387.527712</v>
      </c>
      <c r="L1567" s="185">
        <v>0</v>
      </c>
      <c r="M1567" s="185">
        <v>0</v>
      </c>
      <c r="N1567" s="174">
        <v>572642938689.9834</v>
      </c>
      <c r="O1567" s="119">
        <v>0.12038089974354542</v>
      </c>
      <c r="P1567" s="119">
        <v>1.5119751777368889E-2</v>
      </c>
      <c r="Q1567" s="97">
        <v>11.806045764733106</v>
      </c>
      <c r="R1567" s="184">
        <v>83837898357.061218</v>
      </c>
      <c r="S1567" s="199">
        <v>86.959854018459737</v>
      </c>
      <c r="T1567" s="191">
        <v>8.7420792220574334E-2</v>
      </c>
      <c r="U1567" s="198">
        <v>2.0000000000000001E-4</v>
      </c>
    </row>
    <row r="1568" spans="1:21" x14ac:dyDescent="0.2">
      <c r="A1568">
        <f t="shared" si="24"/>
        <v>1564</v>
      </c>
      <c r="B1568" s="119">
        <v>0.67912706216274144</v>
      </c>
      <c r="C1568" s="97">
        <v>9466.816554377252</v>
      </c>
      <c r="D1568" s="96">
        <v>1.2863227822857961</v>
      </c>
      <c r="E1568" s="98">
        <v>0</v>
      </c>
      <c r="F1568" s="119">
        <v>0</v>
      </c>
      <c r="G1568" s="179">
        <v>0</v>
      </c>
      <c r="H1568" s="97">
        <v>9350567.8920909017</v>
      </c>
      <c r="I1568" s="174">
        <v>345166059451.60278</v>
      </c>
      <c r="J1568" s="186">
        <v>0.41481740721372973</v>
      </c>
      <c r="K1568" s="189">
        <v>8994227971.3583012</v>
      </c>
      <c r="L1568" s="185">
        <v>0</v>
      </c>
      <c r="M1568" s="185">
        <v>0</v>
      </c>
      <c r="N1568" s="174">
        <v>354160287422.96106</v>
      </c>
      <c r="O1568" s="119">
        <v>0.40428273559903144</v>
      </c>
      <c r="P1568" s="119">
        <v>0.28059036736178583</v>
      </c>
      <c r="Q1568" s="97">
        <v>12.928165827967593</v>
      </c>
      <c r="R1568" s="184">
        <v>1406528538643.812</v>
      </c>
      <c r="S1568" s="199">
        <v>1460.4724436265572</v>
      </c>
      <c r="T1568" s="191">
        <v>5.6694790401224333E-2</v>
      </c>
      <c r="U1568" s="198">
        <v>2.0000000000000001E-4</v>
      </c>
    </row>
    <row r="1569" spans="1:21" x14ac:dyDescent="0.2">
      <c r="A1569">
        <f t="shared" si="24"/>
        <v>1565</v>
      </c>
      <c r="B1569" s="119">
        <v>0.77512312491418367</v>
      </c>
      <c r="C1569" s="97">
        <v>8492.3503355657722</v>
      </c>
      <c r="D1569" s="96">
        <v>0.2</v>
      </c>
      <c r="E1569" s="98">
        <v>0.7</v>
      </c>
      <c r="F1569" s="119">
        <v>0</v>
      </c>
      <c r="G1569" s="179">
        <v>0</v>
      </c>
      <c r="H1569" s="97">
        <v>1747419.4201388904</v>
      </c>
      <c r="I1569" s="174">
        <v>94707536815.435715</v>
      </c>
      <c r="J1569" s="186">
        <v>0.4898125438546217</v>
      </c>
      <c r="K1569" s="189">
        <v>17453547896.422714</v>
      </c>
      <c r="L1569" s="185">
        <v>46466692574.339943</v>
      </c>
      <c r="M1569" s="185">
        <v>0</v>
      </c>
      <c r="N1569" s="174">
        <v>158627777286.19836</v>
      </c>
      <c r="O1569" s="119">
        <v>0.52678222577929434</v>
      </c>
      <c r="P1569" s="119">
        <v>0.40736615113852148</v>
      </c>
      <c r="Q1569" s="97">
        <v>14.806352941029258</v>
      </c>
      <c r="R1569" s="184">
        <v>1104870507004.5417</v>
      </c>
      <c r="S1569" s="199">
        <v>1146.2984839171565</v>
      </c>
      <c r="T1569" s="191">
        <v>4.6752867246085933E-2</v>
      </c>
      <c r="U1569" s="198">
        <v>2.0000000000000001E-4</v>
      </c>
    </row>
    <row r="1570" spans="1:21" x14ac:dyDescent="0.2">
      <c r="A1570">
        <f t="shared" si="24"/>
        <v>1566</v>
      </c>
      <c r="B1570" s="119">
        <v>0.54286622058208189</v>
      </c>
      <c r="C1570" s="97">
        <v>11510.218433121678</v>
      </c>
      <c r="D1570" s="96">
        <v>0.42884250311036926</v>
      </c>
      <c r="E1570" s="98">
        <v>0.59908634361956703</v>
      </c>
      <c r="F1570" s="119">
        <v>0.40484356063552596</v>
      </c>
      <c r="G1570" s="179">
        <v>1</v>
      </c>
      <c r="H1570" s="97">
        <v>4142290.5771989329</v>
      </c>
      <c r="I1570" s="174">
        <v>190593216561.26761</v>
      </c>
      <c r="J1570" s="186">
        <v>0.4429776798800128</v>
      </c>
      <c r="K1570" s="189">
        <v>4847936364.7455778</v>
      </c>
      <c r="L1570" s="185">
        <v>0</v>
      </c>
      <c r="M1570" s="185">
        <v>231523121420.66638</v>
      </c>
      <c r="N1570" s="174">
        <v>426964274346.67957</v>
      </c>
      <c r="O1570" s="119">
        <v>0.63154473151720569</v>
      </c>
      <c r="P1570" s="119">
        <v>0.47361690629579378</v>
      </c>
      <c r="Q1570" s="97">
        <v>17.25575698259361</v>
      </c>
      <c r="R1570" s="184">
        <v>3786232863254.0449</v>
      </c>
      <c r="S1570" s="199">
        <v>3929.2610030950227</v>
      </c>
      <c r="T1570" s="191">
        <v>4.2301067478839702E-2</v>
      </c>
      <c r="U1570" s="198">
        <v>2.0000000000000001E-4</v>
      </c>
    </row>
    <row r="1571" spans="1:21" x14ac:dyDescent="0.2">
      <c r="A1571">
        <f t="shared" si="24"/>
        <v>1567</v>
      </c>
      <c r="B1571" s="119">
        <v>0.54191311960306909</v>
      </c>
      <c r="C1571" s="97">
        <v>6552.1873853406905</v>
      </c>
      <c r="D1571" s="96">
        <v>1.1407304046926123</v>
      </c>
      <c r="E1571" s="98">
        <v>0.67600352200981495</v>
      </c>
      <c r="F1571" s="119">
        <v>0.20919939877124966</v>
      </c>
      <c r="G1571" s="179">
        <v>1</v>
      </c>
      <c r="H1571" s="97">
        <v>13116313.742079284</v>
      </c>
      <c r="I1571" s="174">
        <v>468411982797.40222</v>
      </c>
      <c r="J1571" s="186">
        <v>0.40380373199755137</v>
      </c>
      <c r="K1571" s="189">
        <v>26298075965.303387</v>
      </c>
      <c r="L1571" s="185">
        <v>30127465400.937386</v>
      </c>
      <c r="M1571" s="185">
        <v>176311399360.32022</v>
      </c>
      <c r="N1571" s="174">
        <v>701148923523.96326</v>
      </c>
      <c r="O1571" s="119">
        <v>0.50531005138576823</v>
      </c>
      <c r="P1571" s="119">
        <v>0.32687960000506955</v>
      </c>
      <c r="Q1571" s="97">
        <v>15.558097633652643</v>
      </c>
      <c r="R1571" s="184">
        <v>3842956715792.4497</v>
      </c>
      <c r="S1571" s="199">
        <v>3981.6689312808285</v>
      </c>
      <c r="T1571" s="191">
        <v>4.7949319406296056E-2</v>
      </c>
      <c r="U1571" s="198">
        <v>2.0000000000000001E-4</v>
      </c>
    </row>
    <row r="1572" spans="1:21" x14ac:dyDescent="0.2">
      <c r="A1572">
        <f t="shared" si="24"/>
        <v>1568</v>
      </c>
      <c r="B1572" s="119">
        <v>0.44858964190654521</v>
      </c>
      <c r="C1572" s="97">
        <v>9646.2775412252286</v>
      </c>
      <c r="D1572" s="96">
        <v>0.72788134018396011</v>
      </c>
      <c r="E1572" s="98">
        <v>0.20870841472393195</v>
      </c>
      <c r="F1572" s="119">
        <v>0.47289708634083444</v>
      </c>
      <c r="G1572" s="179">
        <v>1</v>
      </c>
      <c r="H1572" s="97">
        <v>5141956.4043791974</v>
      </c>
      <c r="I1572" s="174">
        <v>220275140322.03561</v>
      </c>
      <c r="J1572" s="186">
        <v>0.44858964190654516</v>
      </c>
      <c r="K1572" s="189">
        <v>3637185335.8623757</v>
      </c>
      <c r="L1572" s="185">
        <v>0</v>
      </c>
      <c r="M1572" s="185">
        <v>237882279082.68149</v>
      </c>
      <c r="N1572" s="174">
        <v>461794604740.57947</v>
      </c>
      <c r="O1572" s="119">
        <v>0.6260769758159872</v>
      </c>
      <c r="P1572" s="119">
        <v>0.42505540890824767</v>
      </c>
      <c r="Q1572" s="97">
        <v>16.786595622603254</v>
      </c>
      <c r="R1572" s="184">
        <v>3573317744177.854</v>
      </c>
      <c r="S1572" s="199">
        <v>3707.4595205311775</v>
      </c>
      <c r="T1572" s="191">
        <v>4.403121695163642E-2</v>
      </c>
      <c r="U1572" s="198">
        <v>2.0000000000000001E-4</v>
      </c>
    </row>
    <row r="1573" spans="1:21" x14ac:dyDescent="0.2">
      <c r="A1573">
        <f t="shared" si="24"/>
        <v>1569</v>
      </c>
      <c r="B1573" s="119">
        <v>0.43033128205630922</v>
      </c>
      <c r="C1573" s="97">
        <v>4000</v>
      </c>
      <c r="D1573" s="96">
        <v>0.5441913125770993</v>
      </c>
      <c r="E1573" s="98">
        <v>0.12644228228400309</v>
      </c>
      <c r="F1573" s="119">
        <v>0.57440223441285843</v>
      </c>
      <c r="G1573" s="179">
        <v>1</v>
      </c>
      <c r="H1573" s="97">
        <v>5863085.5749981413</v>
      </c>
      <c r="I1573" s="174">
        <v>236971234791.33353</v>
      </c>
      <c r="J1573" s="186">
        <v>0.43033128205630922</v>
      </c>
      <c r="K1573" s="189">
        <v>4618534154.7236881</v>
      </c>
      <c r="L1573" s="185">
        <v>0</v>
      </c>
      <c r="M1573" s="185">
        <v>323345334094.53497</v>
      </c>
      <c r="N1573" s="174">
        <v>564935103040.59216</v>
      </c>
      <c r="O1573" s="119">
        <v>0.63839616375889352</v>
      </c>
      <c r="P1573" s="119">
        <v>0.42620724665503051</v>
      </c>
      <c r="Q1573" s="97">
        <v>17.218165808179457</v>
      </c>
      <c r="R1573" s="184">
        <v>4520774353556.6807</v>
      </c>
      <c r="S1573" s="199">
        <v>4692.0810571525626</v>
      </c>
      <c r="T1573" s="191">
        <v>4.2584296876697535E-2</v>
      </c>
      <c r="U1573" s="198">
        <v>2.0000000000000001E-4</v>
      </c>
    </row>
    <row r="1574" spans="1:21" x14ac:dyDescent="0.2">
      <c r="A1574">
        <f t="shared" si="24"/>
        <v>1570</v>
      </c>
      <c r="B1574" s="119">
        <v>0.36179826169663704</v>
      </c>
      <c r="C1574" s="97">
        <v>9853.5220812041989</v>
      </c>
      <c r="D1574" s="96">
        <v>0.71852175502052673</v>
      </c>
      <c r="E1574" s="98">
        <v>0</v>
      </c>
      <c r="F1574" s="119">
        <v>0.614160817842902</v>
      </c>
      <c r="G1574" s="179">
        <v>1</v>
      </c>
      <c r="H1574" s="97">
        <v>7189897.3950202046</v>
      </c>
      <c r="I1574" s="174">
        <v>338784993628.72925</v>
      </c>
      <c r="J1574" s="186">
        <v>0.36179826169663709</v>
      </c>
      <c r="K1574" s="189">
        <v>14376495936.773758</v>
      </c>
      <c r="L1574" s="185">
        <v>0</v>
      </c>
      <c r="M1574" s="185">
        <v>270130969594.9245</v>
      </c>
      <c r="N1574" s="174">
        <v>623292459160.42761</v>
      </c>
      <c r="O1574" s="119">
        <v>0.54336707027695486</v>
      </c>
      <c r="P1574" s="119">
        <v>0.38071822306024683</v>
      </c>
      <c r="Q1574" s="97">
        <v>16.952537735128292</v>
      </c>
      <c r="R1574" s="184">
        <v>4313537951220.8965</v>
      </c>
      <c r="S1574" s="199">
        <v>4471.8162059571596</v>
      </c>
      <c r="T1574" s="191">
        <v>4.3592604337912837E-2</v>
      </c>
      <c r="U1574" s="198">
        <v>2.0000000000000001E-4</v>
      </c>
    </row>
    <row r="1575" spans="1:21" x14ac:dyDescent="0.2">
      <c r="A1575">
        <f t="shared" si="24"/>
        <v>1571</v>
      </c>
      <c r="B1575" s="119">
        <v>0.41660250124882203</v>
      </c>
      <c r="C1575" s="97">
        <v>8111.1753564937299</v>
      </c>
      <c r="D1575" s="96">
        <v>0.85645976988004224</v>
      </c>
      <c r="E1575" s="98">
        <v>0</v>
      </c>
      <c r="F1575" s="119">
        <v>0.58256453128357699</v>
      </c>
      <c r="G1575" s="179">
        <v>1</v>
      </c>
      <c r="H1575" s="97">
        <v>6575407.47065927</v>
      </c>
      <c r="I1575" s="174">
        <v>220124655279.43527</v>
      </c>
      <c r="J1575" s="186">
        <v>0.27689639769401364</v>
      </c>
      <c r="K1575" s="189">
        <v>8272669484.9236841</v>
      </c>
      <c r="L1575" s="185">
        <v>0</v>
      </c>
      <c r="M1575" s="185">
        <v>355776120214.72809</v>
      </c>
      <c r="N1575" s="174">
        <v>584173444979.08704</v>
      </c>
      <c r="O1575" s="119">
        <v>0.59155824906533683</v>
      </c>
      <c r="P1575" s="119">
        <v>0.47312227746117175</v>
      </c>
      <c r="Q1575" s="97">
        <v>18.075063153027756</v>
      </c>
      <c r="R1575" s="184">
        <v>5345946103784.6348</v>
      </c>
      <c r="S1575" s="199">
        <v>5550.3340194616112</v>
      </c>
      <c r="T1575" s="191">
        <v>4.1501906762127616E-2</v>
      </c>
      <c r="U1575" s="198">
        <v>2.0000000000000001E-4</v>
      </c>
    </row>
    <row r="1576" spans="1:21" x14ac:dyDescent="0.2">
      <c r="A1576">
        <f t="shared" si="24"/>
        <v>1572</v>
      </c>
      <c r="B1576" s="119">
        <v>0.37635683294491745</v>
      </c>
      <c r="C1576" s="97">
        <v>9290.152363592566</v>
      </c>
      <c r="D1576" s="96">
        <v>1.3075953400690523</v>
      </c>
      <c r="E1576" s="98">
        <v>0</v>
      </c>
      <c r="F1576" s="119">
        <v>0</v>
      </c>
      <c r="G1576" s="179">
        <v>0</v>
      </c>
      <c r="H1576" s="97">
        <v>13415045.969985433</v>
      </c>
      <c r="I1576" s="174">
        <v>485788670849.47412</v>
      </c>
      <c r="J1576" s="186">
        <v>0.3763568329449174</v>
      </c>
      <c r="K1576" s="189">
        <v>22929979854.054184</v>
      </c>
      <c r="L1576" s="185">
        <v>0</v>
      </c>
      <c r="M1576" s="185">
        <v>0</v>
      </c>
      <c r="N1576" s="174">
        <v>508718650703.52832</v>
      </c>
      <c r="O1576" s="119">
        <v>0.35939292846563792</v>
      </c>
      <c r="P1576" s="119">
        <v>0.21832540556396499</v>
      </c>
      <c r="Q1576" s="97">
        <v>12.844303190655278</v>
      </c>
      <c r="R1576" s="184">
        <v>1517977361152.8286</v>
      </c>
      <c r="S1576" s="199">
        <v>1577.5642725793903</v>
      </c>
      <c r="T1576" s="191">
        <v>5.9384855339959346E-2</v>
      </c>
      <c r="U1576" s="198">
        <v>2.0000000000000001E-4</v>
      </c>
    </row>
    <row r="1577" spans="1:21" x14ac:dyDescent="0.2">
      <c r="A1577">
        <f t="shared" si="24"/>
        <v>1573</v>
      </c>
      <c r="B1577" s="119">
        <v>0.61946780026221682</v>
      </c>
      <c r="C1577" s="97">
        <v>5409.1437010306836</v>
      </c>
      <c r="D1577" s="96">
        <v>1.261027112874243</v>
      </c>
      <c r="E1577" s="98">
        <v>0.7</v>
      </c>
      <c r="F1577" s="119">
        <v>0.61452698302688524</v>
      </c>
      <c r="G1577" s="179">
        <v>1</v>
      </c>
      <c r="H1577" s="97">
        <v>24430130.264160294</v>
      </c>
      <c r="I1577" s="174">
        <v>742598540850.90356</v>
      </c>
      <c r="J1577" s="186">
        <v>0.3608067117411935</v>
      </c>
      <c r="K1577" s="189">
        <v>4740313114.7131386</v>
      </c>
      <c r="L1577" s="185">
        <v>0</v>
      </c>
      <c r="M1577" s="185">
        <v>468329212051.58398</v>
      </c>
      <c r="N1577" s="174">
        <v>1215668066017.2007</v>
      </c>
      <c r="O1577" s="119">
        <v>0.52859651846805844</v>
      </c>
      <c r="P1577" s="119">
        <v>0.36340501355863936</v>
      </c>
      <c r="Q1577" s="97">
        <v>16.704700058842558</v>
      </c>
      <c r="R1577" s="184">
        <v>7917863322093.3809</v>
      </c>
      <c r="S1577" s="199">
        <v>8221.7587766815923</v>
      </c>
      <c r="T1577" s="191">
        <v>4.416201186375799E-2</v>
      </c>
      <c r="U1577" s="198">
        <v>2.0000000000000001E-4</v>
      </c>
    </row>
    <row r="1578" spans="1:21" x14ac:dyDescent="0.2">
      <c r="A1578">
        <f t="shared" si="24"/>
        <v>1574</v>
      </c>
      <c r="B1578" s="119">
        <v>0.57585902347565154</v>
      </c>
      <c r="C1578" s="97">
        <v>9013.2222089879651</v>
      </c>
      <c r="D1578" s="96">
        <v>0.87802252328360419</v>
      </c>
      <c r="E1578" s="98">
        <v>0.7</v>
      </c>
      <c r="F1578" s="119">
        <v>0</v>
      </c>
      <c r="G1578" s="179">
        <v>0</v>
      </c>
      <c r="H1578" s="97">
        <v>13165773.827421581</v>
      </c>
      <c r="I1578" s="174">
        <v>456751252202.03961</v>
      </c>
      <c r="J1578" s="186">
        <v>0.51421269728807051</v>
      </c>
      <c r="K1578" s="189">
        <v>88164802138.134735</v>
      </c>
      <c r="L1578" s="185">
        <v>180752767898.65869</v>
      </c>
      <c r="M1578" s="185">
        <v>0</v>
      </c>
      <c r="N1578" s="174">
        <v>725668822238.83301</v>
      </c>
      <c r="O1578" s="119">
        <v>0.52292381327986837</v>
      </c>
      <c r="P1578" s="119">
        <v>0.40152465977591839</v>
      </c>
      <c r="Q1578" s="97">
        <v>14.489108766295358</v>
      </c>
      <c r="R1578" s="184">
        <v>4620976220063.0586</v>
      </c>
      <c r="S1578" s="199">
        <v>4789.0807590890799</v>
      </c>
      <c r="T1578" s="191">
        <v>5.0377441445049062E-2</v>
      </c>
      <c r="U1578" s="198">
        <v>2.0000000000000001E-4</v>
      </c>
    </row>
    <row r="1579" spans="1:21" x14ac:dyDescent="0.2">
      <c r="A1579">
        <f t="shared" si="24"/>
        <v>1575</v>
      </c>
      <c r="B1579" s="119">
        <v>0.41953974614975265</v>
      </c>
      <c r="C1579" s="97">
        <v>5343.4301965334143</v>
      </c>
      <c r="D1579" s="96">
        <v>0.9956028977151703</v>
      </c>
      <c r="E1579" s="98">
        <v>0.50506303137220465</v>
      </c>
      <c r="F1579" s="119">
        <v>0.52448197593651735</v>
      </c>
      <c r="G1579" s="179">
        <v>1</v>
      </c>
      <c r="H1579" s="97">
        <v>11151584.64940796</v>
      </c>
      <c r="I1579" s="174">
        <v>397100271890.45374</v>
      </c>
      <c r="J1579" s="186">
        <v>0.40310212732589246</v>
      </c>
      <c r="K1579" s="189">
        <v>1320580697.9646976</v>
      </c>
      <c r="L1579" s="185">
        <v>0</v>
      </c>
      <c r="M1579" s="185">
        <v>353985871385.68158</v>
      </c>
      <c r="N1579" s="174">
        <v>752406723974.09998</v>
      </c>
      <c r="O1579" s="119">
        <v>0.58912373766151482</v>
      </c>
      <c r="P1579" s="119">
        <v>0.45577042865855527</v>
      </c>
      <c r="Q1579" s="97">
        <v>17.050009464081356</v>
      </c>
      <c r="R1579" s="184">
        <v>6283537638422.7393</v>
      </c>
      <c r="S1579" s="199">
        <v>6524.1134921594667</v>
      </c>
      <c r="T1579" s="191">
        <v>4.3642666863877987E-2</v>
      </c>
      <c r="U1579" s="198">
        <v>2.0000000000000001E-4</v>
      </c>
    </row>
    <row r="1580" spans="1:21" x14ac:dyDescent="0.2">
      <c r="A1580">
        <f t="shared" si="24"/>
        <v>1576</v>
      </c>
      <c r="B1580" s="119">
        <v>0.51820968323623451</v>
      </c>
      <c r="C1580" s="97">
        <v>10690.128425573201</v>
      </c>
      <c r="D1580" s="96">
        <v>0.90378434965085053</v>
      </c>
      <c r="E1580" s="98">
        <v>0.22436966485291726</v>
      </c>
      <c r="F1580" s="119">
        <v>0</v>
      </c>
      <c r="G1580" s="179">
        <v>0</v>
      </c>
      <c r="H1580" s="97">
        <v>7621973.2019574195</v>
      </c>
      <c r="I1580" s="174">
        <v>280313973805.08264</v>
      </c>
      <c r="J1580" s="186">
        <v>0.4681917403522361</v>
      </c>
      <c r="K1580" s="189">
        <v>24462170467.001068</v>
      </c>
      <c r="L1580" s="185">
        <v>40536709858.433159</v>
      </c>
      <c r="M1580" s="185">
        <v>0</v>
      </c>
      <c r="N1580" s="174">
        <v>345312854130.51685</v>
      </c>
      <c r="O1580" s="119">
        <v>0.4739761441540124</v>
      </c>
      <c r="P1580" s="119">
        <v>0.3709430385762002</v>
      </c>
      <c r="Q1580" s="97">
        <v>13.583968185280481</v>
      </c>
      <c r="R1580" s="184">
        <v>1908670985879.0471</v>
      </c>
      <c r="S1580" s="199">
        <v>1978.0226467848224</v>
      </c>
      <c r="T1580" s="191">
        <v>5.2729117171708965E-2</v>
      </c>
      <c r="U1580" s="198">
        <v>2.0000000000000001E-4</v>
      </c>
    </row>
    <row r="1581" spans="1:21" x14ac:dyDescent="0.2">
      <c r="A1581">
        <f t="shared" si="24"/>
        <v>1577</v>
      </c>
      <c r="B1581" s="119">
        <v>0.48897181545416712</v>
      </c>
      <c r="C1581" s="97">
        <v>9341.0059048528601</v>
      </c>
      <c r="D1581" s="96">
        <v>0.81005117001655813</v>
      </c>
      <c r="E1581" s="98">
        <v>0</v>
      </c>
      <c r="F1581" s="119">
        <v>0</v>
      </c>
      <c r="G1581" s="179">
        <v>0</v>
      </c>
      <c r="H1581" s="97">
        <v>7042180.9321190445</v>
      </c>
      <c r="I1581" s="174">
        <v>222233243660.08401</v>
      </c>
      <c r="J1581" s="186">
        <v>0.30388106945018001</v>
      </c>
      <c r="K1581" s="189">
        <v>4153295007.0150847</v>
      </c>
      <c r="L1581" s="185">
        <v>0</v>
      </c>
      <c r="M1581" s="185">
        <v>0</v>
      </c>
      <c r="N1581" s="174">
        <v>226386538667.09909</v>
      </c>
      <c r="O1581" s="119">
        <v>0.29830605719059616</v>
      </c>
      <c r="P1581" s="119">
        <v>0.18257538486545896</v>
      </c>
      <c r="Q1581" s="97">
        <v>12.870127300875694</v>
      </c>
      <c r="R1581" s="184">
        <v>582585079850.13037</v>
      </c>
      <c r="S1581" s="199">
        <v>604.8799999704579</v>
      </c>
      <c r="T1581" s="191">
        <v>5.396731835387298E-2</v>
      </c>
      <c r="U1581" s="198">
        <v>2.0000000000000001E-4</v>
      </c>
    </row>
    <row r="1582" spans="1:21" x14ac:dyDescent="0.2">
      <c r="A1582">
        <f t="shared" si="24"/>
        <v>1578</v>
      </c>
      <c r="B1582" s="119">
        <v>0.58347534048094152</v>
      </c>
      <c r="C1582" s="97">
        <v>11818.798904298254</v>
      </c>
      <c r="D1582" s="96">
        <v>0.83274733735526474</v>
      </c>
      <c r="E1582" s="98">
        <v>0.29278126720822101</v>
      </c>
      <c r="F1582" s="119">
        <v>0</v>
      </c>
      <c r="G1582" s="179">
        <v>0</v>
      </c>
      <c r="H1582" s="97">
        <v>4925271.8290852271</v>
      </c>
      <c r="I1582" s="174">
        <v>171061916938.02954</v>
      </c>
      <c r="J1582" s="186">
        <v>0.2903300011008545</v>
      </c>
      <c r="K1582" s="189">
        <v>6851111421.1322365</v>
      </c>
      <c r="L1582" s="185">
        <v>26288055702.495106</v>
      </c>
      <c r="M1582" s="185">
        <v>0</v>
      </c>
      <c r="N1582" s="174">
        <v>204201084061.65689</v>
      </c>
      <c r="O1582" s="119">
        <v>0.34620213413550116</v>
      </c>
      <c r="P1582" s="119">
        <v>0.21504441191850535</v>
      </c>
      <c r="Q1582" s="97">
        <v>14.457282561998365</v>
      </c>
      <c r="R1582" s="184">
        <v>697466431451.80005</v>
      </c>
      <c r="S1582" s="199">
        <v>723.92331996565997</v>
      </c>
      <c r="T1582" s="191">
        <v>5.1255148410212302E-2</v>
      </c>
      <c r="U1582" s="198">
        <v>2.0000000000000001E-4</v>
      </c>
    </row>
    <row r="1583" spans="1:21" x14ac:dyDescent="0.2">
      <c r="A1583">
        <f t="shared" si="24"/>
        <v>1579</v>
      </c>
      <c r="B1583" s="119">
        <v>0.58226833927081856</v>
      </c>
      <c r="C1583" s="97">
        <v>8409.1371065706899</v>
      </c>
      <c r="D1583" s="96">
        <v>0.47965080732914089</v>
      </c>
      <c r="E1583" s="98">
        <v>0.31445842973638805</v>
      </c>
      <c r="F1583" s="119">
        <v>0.6798102595282749</v>
      </c>
      <c r="G1583" s="179">
        <v>1</v>
      </c>
      <c r="H1583" s="97">
        <v>3305439.671243825</v>
      </c>
      <c r="I1583" s="174">
        <v>164792318950.44287</v>
      </c>
      <c r="J1583" s="186">
        <v>0.50203333801908101</v>
      </c>
      <c r="K1583" s="189">
        <v>3427228545.9542713</v>
      </c>
      <c r="L1583" s="185">
        <v>0</v>
      </c>
      <c r="M1583" s="185">
        <v>310084982617.38452</v>
      </c>
      <c r="N1583" s="174">
        <v>478304530113.78168</v>
      </c>
      <c r="O1583" s="119">
        <v>0.69160796778949851</v>
      </c>
      <c r="P1583" s="119">
        <v>0.37536289524989974</v>
      </c>
      <c r="Q1583" s="97">
        <v>16.77154741930558</v>
      </c>
      <c r="R1583" s="184">
        <v>3288178321480.9385</v>
      </c>
      <c r="S1583" s="199">
        <v>3410.0430968919736</v>
      </c>
      <c r="T1583" s="191">
        <v>4.3611642776413426E-2</v>
      </c>
      <c r="U1583" s="198">
        <v>2.0000000000000001E-4</v>
      </c>
    </row>
    <row r="1584" spans="1:21" x14ac:dyDescent="0.2">
      <c r="A1584">
        <f t="shared" si="24"/>
        <v>1580</v>
      </c>
      <c r="B1584" s="119">
        <v>0.47544822941846893</v>
      </c>
      <c r="C1584" s="97">
        <v>4000</v>
      </c>
      <c r="D1584" s="96">
        <v>1.0797929140803624</v>
      </c>
      <c r="E1584" s="98">
        <v>0.32307707083983139</v>
      </c>
      <c r="F1584" s="119">
        <v>0.40189445736431989</v>
      </c>
      <c r="G1584" s="179">
        <v>1</v>
      </c>
      <c r="H1584" s="97">
        <v>13375730.129405553</v>
      </c>
      <c r="I1584" s="174">
        <v>472161637548.84943</v>
      </c>
      <c r="J1584" s="186">
        <v>0.47544822941846898</v>
      </c>
      <c r="K1584" s="189">
        <v>11408368718.651047</v>
      </c>
      <c r="L1584" s="185">
        <v>0</v>
      </c>
      <c r="M1584" s="185">
        <v>362358616479.08234</v>
      </c>
      <c r="N1584" s="174">
        <v>845928622746.58276</v>
      </c>
      <c r="O1584" s="119">
        <v>0.60805994019342235</v>
      </c>
      <c r="P1584" s="119">
        <v>0.33235142159853459</v>
      </c>
      <c r="Q1584" s="97">
        <v>15.283005091145645</v>
      </c>
      <c r="R1584" s="184">
        <v>4698637794490.6826</v>
      </c>
      <c r="S1584" s="199">
        <v>4879.1309975272616</v>
      </c>
      <c r="T1584" s="191">
        <v>4.8017667824523033E-2</v>
      </c>
      <c r="U1584" s="198">
        <v>2.0000000000000001E-4</v>
      </c>
    </row>
    <row r="1585" spans="1:21" x14ac:dyDescent="0.2">
      <c r="A1585">
        <f t="shared" si="24"/>
        <v>1581</v>
      </c>
      <c r="B1585" s="119">
        <v>0.42858507933633205</v>
      </c>
      <c r="C1585" s="97">
        <v>6894.783147858715</v>
      </c>
      <c r="D1585" s="96">
        <v>0.69051027094663742</v>
      </c>
      <c r="E1585" s="98">
        <v>2.4082936795187526E-3</v>
      </c>
      <c r="F1585" s="119">
        <v>0.53475758310246779</v>
      </c>
      <c r="G1585" s="179">
        <v>1</v>
      </c>
      <c r="H1585" s="97">
        <v>5704863.6914351657</v>
      </c>
      <c r="I1585" s="174">
        <v>242123896436.97144</v>
      </c>
      <c r="J1585" s="186">
        <v>0.42858507933633205</v>
      </c>
      <c r="K1585" s="189">
        <v>4299076901.1963825</v>
      </c>
      <c r="L1585" s="185">
        <v>0</v>
      </c>
      <c r="M1585" s="185">
        <v>184675581632.40726</v>
      </c>
      <c r="N1585" s="174">
        <v>431098554970.57507</v>
      </c>
      <c r="O1585" s="119">
        <v>0.58341915501608244</v>
      </c>
      <c r="P1585" s="119">
        <v>0.39496237954097219</v>
      </c>
      <c r="Q1585" s="97">
        <v>16.271577910932411</v>
      </c>
      <c r="R1585" s="184">
        <v>3027630917211.4663</v>
      </c>
      <c r="S1585" s="199">
        <v>3143.0300355623967</v>
      </c>
      <c r="T1585" s="191">
        <v>4.4965098922787661E-2</v>
      </c>
      <c r="U1585" s="198">
        <v>2.0000000000000001E-4</v>
      </c>
    </row>
    <row r="1586" spans="1:21" x14ac:dyDescent="0.2">
      <c r="A1586">
        <f t="shared" si="24"/>
        <v>1582</v>
      </c>
      <c r="B1586" s="119">
        <v>0.61529164515014478</v>
      </c>
      <c r="C1586" s="97">
        <v>8725.0852209154618</v>
      </c>
      <c r="D1586" s="96">
        <v>0.5106177407004211</v>
      </c>
      <c r="E1586" s="98">
        <v>0.14340076350386602</v>
      </c>
      <c r="F1586" s="119">
        <v>0.64295001517987593</v>
      </c>
      <c r="G1586" s="179">
        <v>1</v>
      </c>
      <c r="H1586" s="97">
        <v>5186332.9498317912</v>
      </c>
      <c r="I1586" s="174">
        <v>196131473678.38055</v>
      </c>
      <c r="J1586" s="186">
        <v>0.41305757829763423</v>
      </c>
      <c r="K1586" s="189">
        <v>5888399343.280859</v>
      </c>
      <c r="L1586" s="185">
        <v>0</v>
      </c>
      <c r="M1586" s="185">
        <v>273826333920.42554</v>
      </c>
      <c r="N1586" s="174">
        <v>475846206942.08698</v>
      </c>
      <c r="O1586" s="119">
        <v>0.63061269440443224</v>
      </c>
      <c r="P1586" s="119">
        <v>0.41034333136611489</v>
      </c>
      <c r="Q1586" s="97">
        <v>17.258649496078576</v>
      </c>
      <c r="R1586" s="184">
        <v>3656414860251.8945</v>
      </c>
      <c r="S1586" s="199">
        <v>3798.2152128639159</v>
      </c>
      <c r="T1586" s="191">
        <v>4.2416145176885717E-2</v>
      </c>
      <c r="U1586" s="198">
        <v>2.0000000000000001E-4</v>
      </c>
    </row>
    <row r="1587" spans="1:21" x14ac:dyDescent="0.2">
      <c r="A1587">
        <f t="shared" si="24"/>
        <v>1583</v>
      </c>
      <c r="B1587" s="119">
        <v>0.32995248423345253</v>
      </c>
      <c r="C1587" s="97">
        <v>8955.102246573324</v>
      </c>
      <c r="D1587" s="96">
        <v>0.3829734342213732</v>
      </c>
      <c r="E1587" s="98">
        <v>0</v>
      </c>
      <c r="F1587" s="119">
        <v>0.4360269765744561</v>
      </c>
      <c r="G1587" s="179">
        <v>1</v>
      </c>
      <c r="H1587" s="97">
        <v>4549568.8146287249</v>
      </c>
      <c r="I1587" s="174">
        <v>222863613663.96185</v>
      </c>
      <c r="J1587" s="186">
        <v>0.32995248423345247</v>
      </c>
      <c r="K1587" s="189">
        <v>1836944586.3611295</v>
      </c>
      <c r="L1587" s="185">
        <v>0</v>
      </c>
      <c r="M1587" s="185">
        <v>228206755902.1886</v>
      </c>
      <c r="N1587" s="174">
        <v>452907314152.5116</v>
      </c>
      <c r="O1587" s="119">
        <v>0.56545743398875792</v>
      </c>
      <c r="P1587" s="119">
        <v>0.39279773558446096</v>
      </c>
      <c r="Q1587" s="97">
        <v>17.434563900318349</v>
      </c>
      <c r="R1587" s="184">
        <v>3361044545980.2227</v>
      </c>
      <c r="S1587" s="199">
        <v>3487.0111576733325</v>
      </c>
      <c r="T1587" s="191">
        <v>4.2044183378915093E-2</v>
      </c>
      <c r="U1587" s="198">
        <v>2.0000000000000001E-4</v>
      </c>
    </row>
    <row r="1588" spans="1:21" x14ac:dyDescent="0.2">
      <c r="A1588">
        <f t="shared" si="24"/>
        <v>1584</v>
      </c>
      <c r="B1588" s="119">
        <v>0.57765741308693419</v>
      </c>
      <c r="C1588" s="97">
        <v>9182.6937452074017</v>
      </c>
      <c r="D1588" s="96">
        <v>0.29308517852061167</v>
      </c>
      <c r="E1588" s="98">
        <v>0</v>
      </c>
      <c r="F1588" s="119">
        <v>0.57759430844112614</v>
      </c>
      <c r="G1588" s="179">
        <v>1</v>
      </c>
      <c r="H1588" s="97">
        <v>2556002.8438250283</v>
      </c>
      <c r="I1588" s="174">
        <v>137311589893.80397</v>
      </c>
      <c r="J1588" s="186">
        <v>0.57765741308693419</v>
      </c>
      <c r="K1588" s="189">
        <v>5283490394.117116</v>
      </c>
      <c r="L1588" s="185">
        <v>0</v>
      </c>
      <c r="M1588" s="185">
        <v>275093014550.93817</v>
      </c>
      <c r="N1588" s="174">
        <v>417688094838.85925</v>
      </c>
      <c r="O1588" s="119">
        <v>0.71678717479645426</v>
      </c>
      <c r="P1588" s="119">
        <v>0.53711740244825135</v>
      </c>
      <c r="Q1588" s="97">
        <v>17.199932982419831</v>
      </c>
      <c r="R1588" s="184">
        <v>4211847799672.0571</v>
      </c>
      <c r="S1588" s="199">
        <v>4369.3990327232796</v>
      </c>
      <c r="T1588" s="191">
        <v>4.2531741535545425E-2</v>
      </c>
      <c r="U1588" s="198">
        <v>2.0000000000000001E-4</v>
      </c>
    </row>
    <row r="1589" spans="1:21" x14ac:dyDescent="0.2">
      <c r="A1589">
        <f t="shared" si="24"/>
        <v>1585</v>
      </c>
      <c r="B1589" s="119">
        <v>0.43074237679931687</v>
      </c>
      <c r="C1589" s="97">
        <v>4190.3017773750089</v>
      </c>
      <c r="D1589" s="96">
        <v>1.124060494618599</v>
      </c>
      <c r="E1589" s="98">
        <v>0</v>
      </c>
      <c r="F1589" s="119">
        <v>0.49232128099395034</v>
      </c>
      <c r="G1589" s="179">
        <v>1</v>
      </c>
      <c r="H1589" s="97">
        <v>16660145.968433147</v>
      </c>
      <c r="I1589" s="174">
        <v>447782433542.38129</v>
      </c>
      <c r="J1589" s="186">
        <v>0.32996314527577375</v>
      </c>
      <c r="K1589" s="189">
        <v>15397837701.581522</v>
      </c>
      <c r="L1589" s="185">
        <v>0</v>
      </c>
      <c r="M1589" s="185">
        <v>366756039210.10645</v>
      </c>
      <c r="N1589" s="174">
        <v>829936310454.06934</v>
      </c>
      <c r="O1589" s="119">
        <v>0.53155468194614441</v>
      </c>
      <c r="P1589" s="119">
        <v>0.30867677009805627</v>
      </c>
      <c r="Q1589" s="97">
        <v>16.64881603919585</v>
      </c>
      <c r="R1589" s="184">
        <v>4604558356189.4531</v>
      </c>
      <c r="S1589" s="199">
        <v>4781.5669682195958</v>
      </c>
      <c r="T1589" s="191">
        <v>4.4207205877377267E-2</v>
      </c>
      <c r="U1589" s="198">
        <v>2.0000000000000001E-4</v>
      </c>
    </row>
    <row r="1590" spans="1:21" x14ac:dyDescent="0.2">
      <c r="A1590">
        <f t="shared" si="24"/>
        <v>1586</v>
      </c>
      <c r="B1590" s="119">
        <v>0.42465610587633895</v>
      </c>
      <c r="C1590" s="97">
        <v>8247.0711573061762</v>
      </c>
      <c r="D1590" s="96">
        <v>0.62760249595501449</v>
      </c>
      <c r="E1590" s="98">
        <v>0.6728012607893068</v>
      </c>
      <c r="F1590" s="119">
        <v>0</v>
      </c>
      <c r="G1590" s="179">
        <v>0</v>
      </c>
      <c r="H1590" s="97">
        <v>6536614.5905150874</v>
      </c>
      <c r="I1590" s="174">
        <v>266013713364.19046</v>
      </c>
      <c r="J1590" s="186">
        <v>0.42465610587633895</v>
      </c>
      <c r="K1590" s="189">
        <v>60489770516.178932</v>
      </c>
      <c r="L1590" s="185">
        <v>109826898483.77164</v>
      </c>
      <c r="M1590" s="185">
        <v>0</v>
      </c>
      <c r="N1590" s="174">
        <v>436330382364.14105</v>
      </c>
      <c r="O1590" s="119">
        <v>0.46026101901462169</v>
      </c>
      <c r="P1590" s="119">
        <v>0.38221385844873401</v>
      </c>
      <c r="Q1590" s="97">
        <v>14.834062013323033</v>
      </c>
      <c r="R1590" s="184">
        <v>2734233926723.334</v>
      </c>
      <c r="S1590" s="199">
        <v>2836.2541952642828</v>
      </c>
      <c r="T1590" s="191">
        <v>4.8721409386204444E-2</v>
      </c>
      <c r="U1590" s="198">
        <v>2.0000000000000001E-4</v>
      </c>
    </row>
    <row r="1591" spans="1:21" x14ac:dyDescent="0.2">
      <c r="A1591">
        <f t="shared" si="24"/>
        <v>1587</v>
      </c>
      <c r="B1591" s="119">
        <v>0.57619200445858554</v>
      </c>
      <c r="C1591" s="97">
        <v>9822.3690078618965</v>
      </c>
      <c r="D1591" s="96">
        <v>0.46999326723962287</v>
      </c>
      <c r="E1591" s="98">
        <v>0.27954854573385751</v>
      </c>
      <c r="F1591" s="119">
        <v>0</v>
      </c>
      <c r="G1591" s="179">
        <v>0</v>
      </c>
      <c r="H1591" s="97">
        <v>5228495.5581824891</v>
      </c>
      <c r="I1591" s="174">
        <v>192785930136.56998</v>
      </c>
      <c r="J1591" s="186">
        <v>0.39178988193465658</v>
      </c>
      <c r="K1591" s="189">
        <v>14534434769.528912</v>
      </c>
      <c r="L1591" s="185">
        <v>45389892151.176331</v>
      </c>
      <c r="M1591" s="185">
        <v>0</v>
      </c>
      <c r="N1591" s="174">
        <v>252710257057.27521</v>
      </c>
      <c r="O1591" s="119">
        <v>0.44257598338187804</v>
      </c>
      <c r="P1591" s="119">
        <v>0.36125803791483724</v>
      </c>
      <c r="Q1591" s="97">
        <v>14.560093629287872</v>
      </c>
      <c r="R1591" s="184">
        <v>1495899299486.3408</v>
      </c>
      <c r="S1591" s="199">
        <v>1552.958093193128</v>
      </c>
      <c r="T1591" s="191">
        <v>4.8582527661818205E-2</v>
      </c>
      <c r="U1591" s="198">
        <v>2.0000000000000001E-4</v>
      </c>
    </row>
    <row r="1592" spans="1:21" x14ac:dyDescent="0.2">
      <c r="A1592">
        <f t="shared" si="24"/>
        <v>1588</v>
      </c>
      <c r="B1592" s="119">
        <v>0.6442463286210437</v>
      </c>
      <c r="C1592" s="97">
        <v>12015.528987007976</v>
      </c>
      <c r="D1592" s="96">
        <v>0.76497711454823425</v>
      </c>
      <c r="E1592" s="98">
        <v>0.32286931443432182</v>
      </c>
      <c r="F1592" s="119">
        <v>0.50709028905375053</v>
      </c>
      <c r="G1592" s="179">
        <v>1</v>
      </c>
      <c r="H1592" s="97">
        <v>6676090.0520387013</v>
      </c>
      <c r="I1592" s="174">
        <v>277006594110.85022</v>
      </c>
      <c r="J1592" s="186">
        <v>0.48055621142727267</v>
      </c>
      <c r="K1592" s="189">
        <v>2033653551.6170909</v>
      </c>
      <c r="L1592" s="185">
        <v>0</v>
      </c>
      <c r="M1592" s="185">
        <v>203249881605.34595</v>
      </c>
      <c r="N1592" s="174">
        <v>482290129267.81323</v>
      </c>
      <c r="O1592" s="119">
        <v>0.61315197377043762</v>
      </c>
      <c r="P1592" s="119">
        <v>0.34867230509118979</v>
      </c>
      <c r="Q1592" s="97">
        <v>15.323127721448733</v>
      </c>
      <c r="R1592" s="184">
        <v>2811765610474.313</v>
      </c>
      <c r="S1592" s="199">
        <v>2914.8807712814419</v>
      </c>
      <c r="T1592" s="191">
        <v>4.747416254496413E-2</v>
      </c>
      <c r="U1592" s="198">
        <v>2.0000000000000001E-4</v>
      </c>
    </row>
    <row r="1593" spans="1:21" x14ac:dyDescent="0.2">
      <c r="A1593">
        <f t="shared" si="24"/>
        <v>1589</v>
      </c>
      <c r="B1593" s="119">
        <v>0.66830560240922132</v>
      </c>
      <c r="C1593" s="97">
        <v>10488.274928644661</v>
      </c>
      <c r="D1593" s="96">
        <v>1.0493237758481015</v>
      </c>
      <c r="E1593" s="98">
        <v>0</v>
      </c>
      <c r="F1593" s="119">
        <v>0</v>
      </c>
      <c r="G1593" s="179">
        <v>0</v>
      </c>
      <c r="H1593" s="97">
        <v>10624251.176067216</v>
      </c>
      <c r="I1593" s="174">
        <v>374158579383.34912</v>
      </c>
      <c r="J1593" s="186">
        <v>0.45377876109468074</v>
      </c>
      <c r="K1593" s="189">
        <v>3483920813.9219933</v>
      </c>
      <c r="L1593" s="185">
        <v>0</v>
      </c>
      <c r="M1593" s="185">
        <v>0</v>
      </c>
      <c r="N1593" s="174">
        <v>377642500197.27112</v>
      </c>
      <c r="O1593" s="119">
        <v>0.44959244925248165</v>
      </c>
      <c r="P1593" s="119">
        <v>0.34021827263909232</v>
      </c>
      <c r="Q1593" s="97">
        <v>12.973095266126187</v>
      </c>
      <c r="R1593" s="184">
        <v>1792828250029.0156</v>
      </c>
      <c r="S1593" s="199">
        <v>1860.70235638135</v>
      </c>
      <c r="T1593" s="191">
        <v>5.5457832830944132E-2</v>
      </c>
      <c r="U1593" s="198">
        <v>2.0000000000000001E-4</v>
      </c>
    </row>
    <row r="1594" spans="1:21" x14ac:dyDescent="0.2">
      <c r="A1594">
        <f t="shared" si="24"/>
        <v>1590</v>
      </c>
      <c r="B1594" s="119">
        <v>0.60216672404171456</v>
      </c>
      <c r="C1594" s="97">
        <v>12531.216543895445</v>
      </c>
      <c r="D1594" s="96">
        <v>0.65330295669271476</v>
      </c>
      <c r="E1594" s="98">
        <v>0.48193979367992246</v>
      </c>
      <c r="F1594" s="119">
        <v>0.31651537800454987</v>
      </c>
      <c r="G1594" s="179">
        <v>1</v>
      </c>
      <c r="H1594" s="97">
        <v>3906693.6735113799</v>
      </c>
      <c r="I1594" s="174">
        <v>182712493706.05734</v>
      </c>
      <c r="J1594" s="186">
        <v>0.44436573717301653</v>
      </c>
      <c r="K1594" s="189">
        <v>1252953061.7810304</v>
      </c>
      <c r="L1594" s="185">
        <v>0</v>
      </c>
      <c r="M1594" s="185">
        <v>182801534318.16699</v>
      </c>
      <c r="N1594" s="174">
        <v>366766981086.00537</v>
      </c>
      <c r="O1594" s="119">
        <v>0.62010053014454414</v>
      </c>
      <c r="P1594" s="119">
        <v>0.48009185067255034</v>
      </c>
      <c r="Q1594" s="97">
        <v>17.013002214054787</v>
      </c>
      <c r="R1594" s="184">
        <v>3236828078624.7671</v>
      </c>
      <c r="S1594" s="199">
        <v>3359.539993995792</v>
      </c>
      <c r="T1594" s="191">
        <v>4.3552039684462529E-2</v>
      </c>
      <c r="U1594" s="198">
        <v>2.0000000000000001E-4</v>
      </c>
    </row>
    <row r="1595" spans="1:21" x14ac:dyDescent="0.2">
      <c r="A1595">
        <f t="shared" si="24"/>
        <v>1591</v>
      </c>
      <c r="B1595" s="119">
        <v>0.5744066292891763</v>
      </c>
      <c r="C1595" s="97">
        <v>10196.277199818192</v>
      </c>
      <c r="D1595" s="96">
        <v>0.76861449433773443</v>
      </c>
      <c r="E1595" s="98">
        <v>0.39707422857393992</v>
      </c>
      <c r="F1595" s="119">
        <v>0.61018209060983919</v>
      </c>
      <c r="G1595" s="179">
        <v>1</v>
      </c>
      <c r="H1595" s="97">
        <v>5566827.7182778204</v>
      </c>
      <c r="I1595" s="174">
        <v>219656555124.93863</v>
      </c>
      <c r="J1595" s="186">
        <v>0.46067179768812894</v>
      </c>
      <c r="K1595" s="189">
        <v>3753916946.0201001</v>
      </c>
      <c r="L1595" s="185">
        <v>0</v>
      </c>
      <c r="M1595" s="185">
        <v>357440446220.98975</v>
      </c>
      <c r="N1595" s="174">
        <v>580850918291.94849</v>
      </c>
      <c r="O1595" s="119">
        <v>0.66650826383921258</v>
      </c>
      <c r="P1595" s="119">
        <v>0.43459082848130748</v>
      </c>
      <c r="Q1595" s="97">
        <v>17.02365927049102</v>
      </c>
      <c r="R1595" s="184">
        <v>4643552715761.9102</v>
      </c>
      <c r="S1595" s="199">
        <v>4815.6420980594185</v>
      </c>
      <c r="T1595" s="191">
        <v>4.3543165705306558E-2</v>
      </c>
      <c r="U1595" s="198">
        <v>2.0000000000000001E-4</v>
      </c>
    </row>
    <row r="1596" spans="1:21" x14ac:dyDescent="0.2">
      <c r="A1596">
        <f t="shared" si="24"/>
        <v>1592</v>
      </c>
      <c r="B1596" s="119">
        <v>0.64011108099969616</v>
      </c>
      <c r="C1596" s="97">
        <v>6280.8645128506951</v>
      </c>
      <c r="D1596" s="96">
        <v>0.91348087079309837</v>
      </c>
      <c r="E1596" s="98">
        <v>0</v>
      </c>
      <c r="F1596" s="119">
        <v>0</v>
      </c>
      <c r="G1596" s="179">
        <v>0</v>
      </c>
      <c r="H1596" s="97">
        <v>11230292.448573349</v>
      </c>
      <c r="I1596" s="174">
        <v>396439189001.22424</v>
      </c>
      <c r="J1596" s="186">
        <v>0.48300999092987207</v>
      </c>
      <c r="K1596" s="189">
        <v>5456851283.6553411</v>
      </c>
      <c r="L1596" s="185">
        <v>0</v>
      </c>
      <c r="M1596" s="185">
        <v>0</v>
      </c>
      <c r="N1596" s="174">
        <v>401896040284.87958</v>
      </c>
      <c r="O1596" s="119">
        <v>0.47645179322492398</v>
      </c>
      <c r="P1596" s="119">
        <v>0.34269297421294431</v>
      </c>
      <c r="Q1596" s="97">
        <v>12.95049132347226</v>
      </c>
      <c r="R1596" s="184">
        <v>1997082324040.303</v>
      </c>
      <c r="S1596" s="199">
        <v>2068.8482248307255</v>
      </c>
      <c r="T1596" s="191">
        <v>5.4208337362973445E-2</v>
      </c>
      <c r="U1596" s="198">
        <v>2.0000000000000001E-4</v>
      </c>
    </row>
    <row r="1597" spans="1:21" x14ac:dyDescent="0.2">
      <c r="A1597">
        <f t="shared" si="24"/>
        <v>1593</v>
      </c>
      <c r="B1597" s="119">
        <v>0.42754614513252026</v>
      </c>
      <c r="C1597" s="97">
        <v>5538.6111959797854</v>
      </c>
      <c r="D1597" s="96">
        <v>0.75086123179710396</v>
      </c>
      <c r="E1597" s="98">
        <v>0.22884909466763992</v>
      </c>
      <c r="F1597" s="119">
        <v>0.62650366382235578</v>
      </c>
      <c r="G1597" s="179">
        <v>1</v>
      </c>
      <c r="H1597" s="97">
        <v>7190054.9962319192</v>
      </c>
      <c r="I1597" s="174">
        <v>270750421839.96823</v>
      </c>
      <c r="J1597" s="186">
        <v>0.42754614513252021</v>
      </c>
      <c r="K1597" s="189">
        <v>13569177682.440048</v>
      </c>
      <c r="L1597" s="185">
        <v>0</v>
      </c>
      <c r="M1597" s="185">
        <v>346685929718.12286</v>
      </c>
      <c r="N1597" s="174">
        <v>631005529240.53113</v>
      </c>
      <c r="O1597" s="119">
        <v>0.62298510030224019</v>
      </c>
      <c r="P1597" s="119">
        <v>0.38447629003551331</v>
      </c>
      <c r="Q1597" s="97">
        <v>16.91738236353655</v>
      </c>
      <c r="R1597" s="184">
        <v>4448029716613.7109</v>
      </c>
      <c r="S1597" s="199">
        <v>4611.8169690237064</v>
      </c>
      <c r="T1597" s="191">
        <v>4.3497697319496098E-2</v>
      </c>
      <c r="U1597" s="198">
        <v>2.0000000000000001E-4</v>
      </c>
    </row>
    <row r="1598" spans="1:21" x14ac:dyDescent="0.2">
      <c r="A1598">
        <f t="shared" si="24"/>
        <v>1594</v>
      </c>
      <c r="B1598" s="119">
        <v>0.62152325522613661</v>
      </c>
      <c r="C1598" s="97">
        <v>4792.1434086595173</v>
      </c>
      <c r="D1598" s="96">
        <v>0.73995810104780035</v>
      </c>
      <c r="E1598" s="98">
        <v>0.11218233266370245</v>
      </c>
      <c r="F1598" s="119">
        <v>0</v>
      </c>
      <c r="G1598" s="179">
        <v>0</v>
      </c>
      <c r="H1598" s="97">
        <v>7514047.5772009669</v>
      </c>
      <c r="I1598" s="174">
        <v>305219868584.90729</v>
      </c>
      <c r="J1598" s="186">
        <v>0.45799936882445502</v>
      </c>
      <c r="K1598" s="189">
        <v>8589344646.7030087</v>
      </c>
      <c r="L1598" s="185">
        <v>13705763682.98411</v>
      </c>
      <c r="M1598" s="185">
        <v>0</v>
      </c>
      <c r="N1598" s="174">
        <v>327514976914.59442</v>
      </c>
      <c r="O1598" s="119">
        <v>0.46029992133846792</v>
      </c>
      <c r="P1598" s="119">
        <v>0.30568403008654033</v>
      </c>
      <c r="Q1598" s="97">
        <v>13.287970884938934</v>
      </c>
      <c r="R1598" s="184">
        <v>1527437260706.1479</v>
      </c>
      <c r="S1598" s="199">
        <v>1583.9167087715641</v>
      </c>
      <c r="T1598" s="191">
        <v>5.2677864927585659E-2</v>
      </c>
      <c r="U1598" s="198">
        <v>2.0000000000000001E-4</v>
      </c>
    </row>
    <row r="1599" spans="1:21" x14ac:dyDescent="0.2">
      <c r="A1599">
        <f t="shared" si="24"/>
        <v>1595</v>
      </c>
      <c r="B1599" s="119">
        <v>0.52624915428891772</v>
      </c>
      <c r="C1599" s="97">
        <v>12973.130484604721</v>
      </c>
      <c r="D1599" s="96">
        <v>1.3723818155350955</v>
      </c>
      <c r="E1599" s="98">
        <v>0</v>
      </c>
      <c r="F1599" s="119">
        <v>0</v>
      </c>
      <c r="G1599" s="179">
        <v>0</v>
      </c>
      <c r="H1599" s="97">
        <v>44027151.896132477</v>
      </c>
      <c r="I1599" s="174">
        <v>928428759484.63843</v>
      </c>
      <c r="J1599" s="186">
        <v>0.24507311344576099</v>
      </c>
      <c r="K1599" s="189">
        <v>11904557869.167904</v>
      </c>
      <c r="L1599" s="185">
        <v>0</v>
      </c>
      <c r="M1599" s="185">
        <v>0</v>
      </c>
      <c r="N1599" s="174">
        <v>940333317353.80627</v>
      </c>
      <c r="O1599" s="119">
        <v>0.24197050396957831</v>
      </c>
      <c r="P1599" s="119">
        <v>0.1544206294566636</v>
      </c>
      <c r="Q1599" s="97">
        <v>12.924683229949432</v>
      </c>
      <c r="R1599" s="184">
        <v>1616427441861.9141</v>
      </c>
      <c r="S1599" s="199">
        <v>1676.6355221077129</v>
      </c>
      <c r="T1599" s="191">
        <v>6.0676649537725662E-2</v>
      </c>
      <c r="U1599" s="198">
        <v>2.0000000000000001E-4</v>
      </c>
    </row>
    <row r="1600" spans="1:21" x14ac:dyDescent="0.2">
      <c r="A1600">
        <f t="shared" si="24"/>
        <v>1596</v>
      </c>
      <c r="B1600" s="119">
        <v>0.53806624957582105</v>
      </c>
      <c r="C1600" s="97">
        <v>15709.279558842842</v>
      </c>
      <c r="D1600" s="96">
        <v>0.69527261141729191</v>
      </c>
      <c r="E1600" s="98">
        <v>0.7</v>
      </c>
      <c r="F1600" s="119">
        <v>0.31849313911142318</v>
      </c>
      <c r="G1600" s="179">
        <v>1</v>
      </c>
      <c r="H1600" s="97">
        <v>13743471.611172665</v>
      </c>
      <c r="I1600" s="174">
        <v>426405510693.95404</v>
      </c>
      <c r="J1600" s="186">
        <v>0.3672355408797392</v>
      </c>
      <c r="K1600" s="189">
        <v>40435898822.522186</v>
      </c>
      <c r="L1600" s="185">
        <v>25783951592.681271</v>
      </c>
      <c r="M1600" s="185">
        <v>266357324889.85904</v>
      </c>
      <c r="N1600" s="174">
        <v>758982685999.0166</v>
      </c>
      <c r="O1600" s="119">
        <v>0.51424661819009343</v>
      </c>
      <c r="P1600" s="119">
        <v>0.29236823171186654</v>
      </c>
      <c r="Q1600" s="97">
        <v>15.516474566115249</v>
      </c>
      <c r="R1600" s="184">
        <v>3612877808731.5889</v>
      </c>
      <c r="S1600" s="199">
        <v>3743.439598755906</v>
      </c>
      <c r="T1600" s="191">
        <v>4.769238105572126E-2</v>
      </c>
      <c r="U1600" s="198">
        <v>2.0000000000000001E-4</v>
      </c>
    </row>
    <row r="1601" spans="1:21" x14ac:dyDescent="0.2">
      <c r="A1601">
        <f t="shared" si="24"/>
        <v>1597</v>
      </c>
      <c r="B1601" s="119">
        <v>0.49716934449585076</v>
      </c>
      <c r="C1601" s="97">
        <v>13831.251004254365</v>
      </c>
      <c r="D1601" s="96">
        <v>0.58869685852960019</v>
      </c>
      <c r="E1601" s="98">
        <v>0</v>
      </c>
      <c r="F1601" s="119">
        <v>0.37958346620895395</v>
      </c>
      <c r="G1601" s="179">
        <v>1</v>
      </c>
      <c r="H1601" s="97">
        <v>3604969.3500084141</v>
      </c>
      <c r="I1601" s="174">
        <v>156059002371.95554</v>
      </c>
      <c r="J1601" s="186">
        <v>0.44192315211467414</v>
      </c>
      <c r="K1601" s="189">
        <v>6735752432.6234293</v>
      </c>
      <c r="L1601" s="185">
        <v>0</v>
      </c>
      <c r="M1601" s="185">
        <v>191637066331.9137</v>
      </c>
      <c r="N1601" s="174">
        <v>354431821136.49268</v>
      </c>
      <c r="O1601" s="119">
        <v>0.62713257121464261</v>
      </c>
      <c r="P1601" s="119">
        <v>0.41633741857645112</v>
      </c>
      <c r="Q1601" s="97">
        <v>16.834128543214643</v>
      </c>
      <c r="R1601" s="184">
        <v>2695549791644.9805</v>
      </c>
      <c r="S1601" s="199">
        <v>2797.6285632185554</v>
      </c>
      <c r="T1601" s="191">
        <v>4.3649493076282297E-2</v>
      </c>
      <c r="U1601" s="198">
        <v>2.0000000000000001E-4</v>
      </c>
    </row>
    <row r="1602" spans="1:21" x14ac:dyDescent="0.2">
      <c r="A1602">
        <f t="shared" si="24"/>
        <v>1598</v>
      </c>
      <c r="B1602" s="119">
        <v>0.68607846133500749</v>
      </c>
      <c r="C1602" s="97">
        <v>13071.058244932708</v>
      </c>
      <c r="D1602" s="96">
        <v>0.78315723913883861</v>
      </c>
      <c r="E1602" s="98">
        <v>0</v>
      </c>
      <c r="F1602" s="119">
        <v>0</v>
      </c>
      <c r="G1602" s="179">
        <v>0</v>
      </c>
      <c r="H1602" s="97">
        <v>5434213.91884025</v>
      </c>
      <c r="I1602" s="174">
        <v>247311939610.54504</v>
      </c>
      <c r="J1602" s="186">
        <v>0.52572597991367065</v>
      </c>
      <c r="K1602" s="189">
        <v>4426547697.5359907</v>
      </c>
      <c r="L1602" s="185">
        <v>0</v>
      </c>
      <c r="M1602" s="185">
        <v>0</v>
      </c>
      <c r="N1602" s="174">
        <v>251738487308.08102</v>
      </c>
      <c r="O1602" s="119">
        <v>0.51648165994175588</v>
      </c>
      <c r="P1602" s="119">
        <v>0.42640507423568763</v>
      </c>
      <c r="Q1602" s="97">
        <v>12.9624302704451</v>
      </c>
      <c r="R1602" s="184">
        <v>1545286311229.5996</v>
      </c>
      <c r="S1602" s="199">
        <v>1604.3404884304982</v>
      </c>
      <c r="T1602" s="191">
        <v>5.5813636532336952E-2</v>
      </c>
      <c r="U1602" s="198">
        <v>2.0000000000000001E-4</v>
      </c>
    </row>
    <row r="1603" spans="1:21" x14ac:dyDescent="0.2">
      <c r="A1603">
        <f t="shared" si="24"/>
        <v>1599</v>
      </c>
      <c r="B1603" s="119">
        <v>0.52612842318262987</v>
      </c>
      <c r="C1603" s="97">
        <v>4000</v>
      </c>
      <c r="D1603" s="96">
        <v>1.2553909167078134</v>
      </c>
      <c r="E1603" s="98">
        <v>0.16400721234575844</v>
      </c>
      <c r="F1603" s="119">
        <v>0</v>
      </c>
      <c r="G1603" s="179">
        <v>0</v>
      </c>
      <c r="H1603" s="97">
        <v>24987931.748288095</v>
      </c>
      <c r="I1603" s="174">
        <v>754333810511.16174</v>
      </c>
      <c r="J1603" s="186">
        <v>0.44530022189033081</v>
      </c>
      <c r="K1603" s="189">
        <v>33656351275.577637</v>
      </c>
      <c r="L1603" s="185">
        <v>71973114709.710327</v>
      </c>
      <c r="M1603" s="185">
        <v>0</v>
      </c>
      <c r="N1603" s="174">
        <v>859963276496.44971</v>
      </c>
      <c r="O1603" s="119">
        <v>0.45755849781265839</v>
      </c>
      <c r="P1603" s="119">
        <v>0.34507870055758955</v>
      </c>
      <c r="Q1603" s="97">
        <v>13.538104724144873</v>
      </c>
      <c r="R1603" s="184">
        <v>4441809452084.8486</v>
      </c>
      <c r="S1603" s="199">
        <v>4611.7718285671981</v>
      </c>
      <c r="T1603" s="191">
        <v>5.3083657111089255E-2</v>
      </c>
      <c r="U1603" s="198">
        <v>2.0000000000000001E-4</v>
      </c>
    </row>
    <row r="1604" spans="1:21" x14ac:dyDescent="0.2">
      <c r="A1604">
        <f t="shared" si="24"/>
        <v>1600</v>
      </c>
      <c r="B1604" s="119">
        <v>0.54851406158614457</v>
      </c>
      <c r="C1604" s="97">
        <v>14238.661731317188</v>
      </c>
      <c r="D1604" s="96">
        <v>0.58524582661048463</v>
      </c>
      <c r="E1604" s="98">
        <v>0</v>
      </c>
      <c r="F1604" s="119">
        <v>0.60118292235000725</v>
      </c>
      <c r="G1604" s="179">
        <v>1</v>
      </c>
      <c r="H1604" s="97">
        <v>3182951.3032817347</v>
      </c>
      <c r="I1604" s="174">
        <v>170670623172.5607</v>
      </c>
      <c r="J1604" s="186">
        <v>0.53614450337103836</v>
      </c>
      <c r="K1604" s="189">
        <v>3943668153.4855542</v>
      </c>
      <c r="L1604" s="185">
        <v>0</v>
      </c>
      <c r="M1604" s="185">
        <v>192052328849.06903</v>
      </c>
      <c r="N1604" s="174">
        <v>366666620175.1153</v>
      </c>
      <c r="O1604" s="119">
        <v>0.66858002908215319</v>
      </c>
      <c r="P1604" s="119">
        <v>0.40500854446250628</v>
      </c>
      <c r="Q1604" s="97">
        <v>16.021237732223074</v>
      </c>
      <c r="R1604" s="184">
        <v>2591928572957.1123</v>
      </c>
      <c r="S1604" s="199">
        <v>2690.3397929503376</v>
      </c>
      <c r="T1604" s="191">
        <v>4.5894814404144862E-2</v>
      </c>
      <c r="U1604" s="198">
        <v>2.0000000000000001E-4</v>
      </c>
    </row>
    <row r="1605" spans="1:21" x14ac:dyDescent="0.2">
      <c r="A1605">
        <f t="shared" si="24"/>
        <v>1601</v>
      </c>
      <c r="B1605" s="119">
        <v>0.46121496310948579</v>
      </c>
      <c r="C1605" s="97">
        <v>14253.960140340536</v>
      </c>
      <c r="D1605" s="96">
        <v>0.89347504475414463</v>
      </c>
      <c r="E1605" s="98">
        <v>0</v>
      </c>
      <c r="F1605" s="119">
        <v>0.54274242304223663</v>
      </c>
      <c r="G1605" s="179">
        <v>1</v>
      </c>
      <c r="H1605" s="97">
        <v>6467635.5733659398</v>
      </c>
      <c r="I1605" s="174">
        <v>292433675571.33417</v>
      </c>
      <c r="J1605" s="186">
        <v>0.46121496310948573</v>
      </c>
      <c r="K1605" s="189">
        <v>5155670263.3435001</v>
      </c>
      <c r="L1605" s="185">
        <v>0</v>
      </c>
      <c r="M1605" s="185">
        <v>249516257635.88507</v>
      </c>
      <c r="N1605" s="174">
        <v>547105603470.56274</v>
      </c>
      <c r="O1605" s="119">
        <v>0.61137701913029208</v>
      </c>
      <c r="P1605" s="119">
        <v>0.35122902925919025</v>
      </c>
      <c r="Q1605" s="97">
        <v>15.817333757788882</v>
      </c>
      <c r="R1605" s="184">
        <v>3267517363924.9326</v>
      </c>
      <c r="S1605" s="199">
        <v>3393.1740867088952</v>
      </c>
      <c r="T1605" s="191">
        <v>4.6787985121472989E-2</v>
      </c>
      <c r="U1605" s="198">
        <v>2.0000000000000001E-4</v>
      </c>
    </row>
    <row r="1606" spans="1:21" x14ac:dyDescent="0.2">
      <c r="A1606">
        <f t="shared" si="24"/>
        <v>1602</v>
      </c>
      <c r="B1606" s="119">
        <v>0.60709218841627821</v>
      </c>
      <c r="C1606" s="97">
        <v>4105.9335061923148</v>
      </c>
      <c r="D1606" s="96">
        <v>1.0880930431785285</v>
      </c>
      <c r="E1606" s="98">
        <v>0.10550127881258411</v>
      </c>
      <c r="F1606" s="119">
        <v>0</v>
      </c>
      <c r="G1606" s="179">
        <v>0</v>
      </c>
      <c r="H1606" s="97">
        <v>16985722.017334681</v>
      </c>
      <c r="I1606" s="174">
        <v>588546987037.026</v>
      </c>
      <c r="J1606" s="186">
        <v>0.52853666819230183</v>
      </c>
      <c r="K1606" s="189">
        <v>28343832916.518394</v>
      </c>
      <c r="L1606" s="185">
        <v>40262058817.631439</v>
      </c>
      <c r="M1606" s="185">
        <v>0</v>
      </c>
      <c r="N1606" s="174">
        <v>657152878771.1759</v>
      </c>
      <c r="O1606" s="119">
        <v>0.52237207162384525</v>
      </c>
      <c r="P1606" s="119">
        <v>0.38597210820068095</v>
      </c>
      <c r="Q1606" s="97">
        <v>13.263139329104444</v>
      </c>
      <c r="R1606" s="184">
        <v>3750608687587.6377</v>
      </c>
      <c r="S1606" s="199">
        <v>3889.8573507938318</v>
      </c>
      <c r="T1606" s="191">
        <v>5.4026283861931403E-2</v>
      </c>
      <c r="U1606" s="198">
        <v>2.0000000000000001E-4</v>
      </c>
    </row>
    <row r="1607" spans="1:21" x14ac:dyDescent="0.2">
      <c r="A1607">
        <f t="shared" ref="A1607:A1670" si="25">A1606+1</f>
        <v>1603</v>
      </c>
      <c r="B1607" s="119">
        <v>0.45542203571221834</v>
      </c>
      <c r="C1607" s="97">
        <v>12469.383318335878</v>
      </c>
      <c r="D1607" s="96">
        <v>0.32770790185945214</v>
      </c>
      <c r="E1607" s="98">
        <v>0.21588130875268779</v>
      </c>
      <c r="F1607" s="119">
        <v>0</v>
      </c>
      <c r="G1607" s="179">
        <v>0</v>
      </c>
      <c r="H1607" s="97">
        <v>3919021.8653210155</v>
      </c>
      <c r="I1607" s="174">
        <v>170412691104.66882</v>
      </c>
      <c r="J1607" s="186">
        <v>0.45542203571221829</v>
      </c>
      <c r="K1607" s="189">
        <v>22501789217.639622</v>
      </c>
      <c r="L1607" s="185">
        <v>43540485028.725677</v>
      </c>
      <c r="M1607" s="185">
        <v>0</v>
      </c>
      <c r="N1607" s="174">
        <v>236454965351.03412</v>
      </c>
      <c r="O1607" s="119">
        <v>0.47553276181000481</v>
      </c>
      <c r="P1607" s="119">
        <v>0.35668440674486718</v>
      </c>
      <c r="Q1607" s="97">
        <v>14.111500119257787</v>
      </c>
      <c r="R1607" s="184">
        <v>1360644347069.1919</v>
      </c>
      <c r="S1607" s="199">
        <v>1413.056332776827</v>
      </c>
      <c r="T1607" s="191">
        <v>4.983974677555459E-2</v>
      </c>
      <c r="U1607" s="198">
        <v>2.0000000000000001E-4</v>
      </c>
    </row>
    <row r="1608" spans="1:21" x14ac:dyDescent="0.2">
      <c r="A1608">
        <f t="shared" si="25"/>
        <v>1604</v>
      </c>
      <c r="B1608" s="119">
        <v>0.49045410650926724</v>
      </c>
      <c r="C1608" s="97">
        <v>11760.595451811911</v>
      </c>
      <c r="D1608" s="96">
        <v>0.47271574930777538</v>
      </c>
      <c r="E1608" s="98">
        <v>0</v>
      </c>
      <c r="F1608" s="119">
        <v>0</v>
      </c>
      <c r="G1608" s="179">
        <v>0</v>
      </c>
      <c r="H1608" s="97">
        <v>2705667.510829845</v>
      </c>
      <c r="I1608" s="174">
        <v>145504889394.45474</v>
      </c>
      <c r="J1608" s="186">
        <v>0.49045410650926724</v>
      </c>
      <c r="K1608" s="189">
        <v>4419766604.3203459</v>
      </c>
      <c r="L1608" s="185">
        <v>0</v>
      </c>
      <c r="M1608" s="185">
        <v>0</v>
      </c>
      <c r="N1608" s="174">
        <v>149924655998.77509</v>
      </c>
      <c r="O1608" s="119">
        <v>0.475995559538053</v>
      </c>
      <c r="P1608" s="119">
        <v>0.35145158493668949</v>
      </c>
      <c r="Q1608" s="97">
        <v>12.876351799857337</v>
      </c>
      <c r="R1608" s="184">
        <v>787461782706.98279</v>
      </c>
      <c r="S1608" s="199">
        <v>818.26987036946809</v>
      </c>
      <c r="T1608" s="191">
        <v>5.3473016990776043E-2</v>
      </c>
      <c r="U1608" s="198">
        <v>2.0000000000000001E-4</v>
      </c>
    </row>
    <row r="1609" spans="1:21" x14ac:dyDescent="0.2">
      <c r="A1609">
        <f t="shared" si="25"/>
        <v>1605</v>
      </c>
      <c r="B1609" s="119">
        <v>0.55583175047230782</v>
      </c>
      <c r="C1609" s="97">
        <v>4544.0259273357906</v>
      </c>
      <c r="D1609" s="96">
        <v>1.1999458087461661</v>
      </c>
      <c r="E1609" s="98">
        <v>0.7</v>
      </c>
      <c r="F1609" s="119">
        <v>0.62113433400507856</v>
      </c>
      <c r="G1609" s="179">
        <v>1</v>
      </c>
      <c r="H1609" s="97">
        <v>20334995.582566738</v>
      </c>
      <c r="I1609" s="174">
        <v>562678681732.39282</v>
      </c>
      <c r="J1609" s="186">
        <v>0.44953234025356692</v>
      </c>
      <c r="K1609" s="189">
        <v>5276267561.1659479</v>
      </c>
      <c r="L1609" s="185">
        <v>0</v>
      </c>
      <c r="M1609" s="185">
        <v>427604912143.90692</v>
      </c>
      <c r="N1609" s="174">
        <v>995559861437.4657</v>
      </c>
      <c r="O1609" s="119">
        <v>0.59767997623561842</v>
      </c>
      <c r="P1609" s="119">
        <v>0.37671812330370907</v>
      </c>
      <c r="Q1609" s="97">
        <v>16.180342022521067</v>
      </c>
      <c r="R1609" s="184">
        <v>6556144642103.2754</v>
      </c>
      <c r="S1609" s="199">
        <v>6806.2022710878273</v>
      </c>
      <c r="T1609" s="191">
        <v>4.5440176287106601E-2</v>
      </c>
      <c r="U1609" s="198">
        <v>2.0000000000000001E-4</v>
      </c>
    </row>
    <row r="1610" spans="1:21" x14ac:dyDescent="0.2">
      <c r="A1610">
        <f t="shared" si="25"/>
        <v>1606</v>
      </c>
      <c r="B1610" s="119">
        <v>0.61202883197246472</v>
      </c>
      <c r="C1610" s="97">
        <v>4000</v>
      </c>
      <c r="D1610" s="96">
        <v>0.71591362324169683</v>
      </c>
      <c r="E1610" s="98">
        <v>0</v>
      </c>
      <c r="F1610" s="119">
        <v>0</v>
      </c>
      <c r="G1610" s="179">
        <v>0</v>
      </c>
      <c r="H1610" s="97">
        <v>8936596.8242155649</v>
      </c>
      <c r="I1610" s="174">
        <v>341151666036.06287</v>
      </c>
      <c r="J1610" s="186">
        <v>0.42034940858140579</v>
      </c>
      <c r="K1610" s="189">
        <v>16678810485.178387</v>
      </c>
      <c r="L1610" s="185">
        <v>0</v>
      </c>
      <c r="M1610" s="185">
        <v>0</v>
      </c>
      <c r="N1610" s="174">
        <v>357830476521.24127</v>
      </c>
      <c r="O1610" s="119">
        <v>0.40075653267143585</v>
      </c>
      <c r="P1610" s="119">
        <v>0.29306707381923747</v>
      </c>
      <c r="Q1610" s="97">
        <v>12.764650757935266</v>
      </c>
      <c r="R1610" s="184">
        <v>1553953299587.7217</v>
      </c>
      <c r="S1610" s="199">
        <v>1612.3121401689993</v>
      </c>
      <c r="T1610" s="191">
        <v>5.3620595307264207E-2</v>
      </c>
      <c r="U1610" s="198">
        <v>2.0000000000000001E-4</v>
      </c>
    </row>
    <row r="1611" spans="1:21" x14ac:dyDescent="0.2">
      <c r="A1611">
        <f t="shared" si="25"/>
        <v>1607</v>
      </c>
      <c r="B1611" s="119">
        <v>0.48772243723907382</v>
      </c>
      <c r="C1611" s="97">
        <v>5115.5848227246679</v>
      </c>
      <c r="D1611" s="96">
        <v>0.48283279000930512</v>
      </c>
      <c r="E1611" s="98">
        <v>0</v>
      </c>
      <c r="F1611" s="119">
        <v>0.48615771156447374</v>
      </c>
      <c r="G1611" s="179">
        <v>1</v>
      </c>
      <c r="H1611" s="97">
        <v>5481585.529162229</v>
      </c>
      <c r="I1611" s="174">
        <v>235001569243.84854</v>
      </c>
      <c r="J1611" s="186">
        <v>0.48772243723907382</v>
      </c>
      <c r="K1611" s="189">
        <v>7050106960.1693382</v>
      </c>
      <c r="L1611" s="185">
        <v>0</v>
      </c>
      <c r="M1611" s="185">
        <v>236992317885.26932</v>
      </c>
      <c r="N1611" s="174">
        <v>479043994089.28717</v>
      </c>
      <c r="O1611" s="119">
        <v>0.63503435210197379</v>
      </c>
      <c r="P1611" s="119">
        <v>0.46376215884649541</v>
      </c>
      <c r="Q1611" s="97">
        <v>16.533304707686227</v>
      </c>
      <c r="R1611" s="184">
        <v>4040515474920.6499</v>
      </c>
      <c r="S1611" s="199">
        <v>4196.0947642917909</v>
      </c>
      <c r="T1611" s="191">
        <v>4.4079768996521503E-2</v>
      </c>
      <c r="U1611" s="198">
        <v>2.0000000000000001E-4</v>
      </c>
    </row>
    <row r="1612" spans="1:21" x14ac:dyDescent="0.2">
      <c r="A1612">
        <f t="shared" si="25"/>
        <v>1608</v>
      </c>
      <c r="B1612" s="119">
        <v>0.45021242460262578</v>
      </c>
      <c r="C1612" s="97">
        <v>15308.642367086453</v>
      </c>
      <c r="D1612" s="96">
        <v>0.28978757709605696</v>
      </c>
      <c r="E1612" s="98">
        <v>0.21981465145291817</v>
      </c>
      <c r="F1612" s="119">
        <v>0</v>
      </c>
      <c r="G1612" s="179">
        <v>0</v>
      </c>
      <c r="H1612" s="97">
        <v>1643320.4199047217</v>
      </c>
      <c r="I1612" s="174">
        <v>89025876158.270752</v>
      </c>
      <c r="J1612" s="186">
        <v>0.45021242460262578</v>
      </c>
      <c r="K1612" s="189">
        <v>7630209532.1336384</v>
      </c>
      <c r="L1612" s="185">
        <v>13342049895.648417</v>
      </c>
      <c r="M1612" s="185">
        <v>0</v>
      </c>
      <c r="N1612" s="174">
        <v>109998135586.0528</v>
      </c>
      <c r="O1612" s="119">
        <v>0.46140959756905442</v>
      </c>
      <c r="P1612" s="119">
        <v>0.36346114474180741</v>
      </c>
      <c r="Q1612" s="97">
        <v>13.843470007076659</v>
      </c>
      <c r="R1612" s="184">
        <v>647355142876.94836</v>
      </c>
      <c r="S1612" s="199">
        <v>671.94841480636603</v>
      </c>
      <c r="T1612" s="191">
        <v>4.91784688567014E-2</v>
      </c>
      <c r="U1612" s="198">
        <v>2.0000000000000001E-4</v>
      </c>
    </row>
    <row r="1613" spans="1:21" x14ac:dyDescent="0.2">
      <c r="A1613">
        <f t="shared" si="25"/>
        <v>1609</v>
      </c>
      <c r="B1613" s="119">
        <v>0.69998711913842981</v>
      </c>
      <c r="C1613" s="97">
        <v>5190.6016191934887</v>
      </c>
      <c r="D1613" s="96">
        <v>0.64508502978738136</v>
      </c>
      <c r="E1613" s="98">
        <v>0.12978494422199166</v>
      </c>
      <c r="F1613" s="119">
        <v>0</v>
      </c>
      <c r="G1613" s="179">
        <v>0</v>
      </c>
      <c r="H1613" s="97">
        <v>6591285.4725354565</v>
      </c>
      <c r="I1613" s="174">
        <v>237442091627.08408</v>
      </c>
      <c r="J1613" s="186">
        <v>0.37401040426823751</v>
      </c>
      <c r="K1613" s="189">
        <v>15290325413.233109</v>
      </c>
      <c r="L1613" s="185">
        <v>35793944727.513443</v>
      </c>
      <c r="M1613" s="185">
        <v>0</v>
      </c>
      <c r="N1613" s="174">
        <v>288526361767.83063</v>
      </c>
      <c r="O1613" s="119">
        <v>0.40703722093946459</v>
      </c>
      <c r="P1613" s="119">
        <v>0.27128222602663976</v>
      </c>
      <c r="Q1613" s="97">
        <v>13.949091963907254</v>
      </c>
      <c r="R1613" s="184">
        <v>1228143737979.7324</v>
      </c>
      <c r="S1613" s="199">
        <v>1275.5201155117111</v>
      </c>
      <c r="T1613" s="191">
        <v>5.0899895154415002E-2</v>
      </c>
      <c r="U1613" s="198">
        <v>2.0000000000000001E-4</v>
      </c>
    </row>
    <row r="1614" spans="1:21" x14ac:dyDescent="0.2">
      <c r="A1614">
        <f t="shared" si="25"/>
        <v>1610</v>
      </c>
      <c r="B1614" s="119">
        <v>0.40482514050905793</v>
      </c>
      <c r="C1614" s="97">
        <v>10464.411318073046</v>
      </c>
      <c r="D1614" s="96">
        <v>0.92669418988644015</v>
      </c>
      <c r="E1614" s="98">
        <v>0.37210936187310018</v>
      </c>
      <c r="F1614" s="119">
        <v>0.52185465881472326</v>
      </c>
      <c r="G1614" s="179">
        <v>1</v>
      </c>
      <c r="H1614" s="97">
        <v>7658116.6912140716</v>
      </c>
      <c r="I1614" s="174">
        <v>328242276942.21588</v>
      </c>
      <c r="J1614" s="186">
        <v>0.40482514050905793</v>
      </c>
      <c r="K1614" s="189">
        <v>5667853681.4068985</v>
      </c>
      <c r="L1614" s="185">
        <v>0</v>
      </c>
      <c r="M1614" s="185">
        <v>325942901078.5791</v>
      </c>
      <c r="N1614" s="174">
        <v>659853031702.20178</v>
      </c>
      <c r="O1614" s="119">
        <v>0.59654957670128628</v>
      </c>
      <c r="P1614" s="119">
        <v>0.41718862173986382</v>
      </c>
      <c r="Q1614" s="97">
        <v>17.038191167363763</v>
      </c>
      <c r="R1614" s="184">
        <v>5023101738446.583</v>
      </c>
      <c r="S1614" s="199">
        <v>5214.5960755629349</v>
      </c>
      <c r="T1614" s="191">
        <v>4.3547440565170042E-2</v>
      </c>
      <c r="U1614" s="198">
        <v>2.0000000000000001E-4</v>
      </c>
    </row>
    <row r="1615" spans="1:21" x14ac:dyDescent="0.2">
      <c r="A1615">
        <f t="shared" si="25"/>
        <v>1611</v>
      </c>
      <c r="B1615" s="119">
        <v>0.37432864209518957</v>
      </c>
      <c r="C1615" s="97">
        <v>5256.0726030615078</v>
      </c>
      <c r="D1615" s="96">
        <v>1.0552214232443802</v>
      </c>
      <c r="E1615" s="98">
        <v>0.25271116773074964</v>
      </c>
      <c r="F1615" s="119">
        <v>0</v>
      </c>
      <c r="G1615" s="179">
        <v>0</v>
      </c>
      <c r="H1615" s="97">
        <v>13681596.24488808</v>
      </c>
      <c r="I1615" s="174">
        <v>432115523336.27283</v>
      </c>
      <c r="J1615" s="186">
        <v>0.37432864209518957</v>
      </c>
      <c r="K1615" s="189">
        <v>23793938547.719398</v>
      </c>
      <c r="L1615" s="185">
        <v>63478184349.229279</v>
      </c>
      <c r="M1615" s="185">
        <v>0</v>
      </c>
      <c r="N1615" s="174">
        <v>519387646233.2215</v>
      </c>
      <c r="O1615" s="119">
        <v>0.40920450476534309</v>
      </c>
      <c r="P1615" s="119">
        <v>0.29410622964109062</v>
      </c>
      <c r="Q1615" s="97">
        <v>14.227733353385522</v>
      </c>
      <c r="R1615" s="184">
        <v>2382096330354.9971</v>
      </c>
      <c r="S1615" s="199">
        <v>2471.8745976650921</v>
      </c>
      <c r="T1615" s="191">
        <v>5.1331982769437907E-2</v>
      </c>
      <c r="U1615" s="198">
        <v>2.0000000000000001E-4</v>
      </c>
    </row>
    <row r="1616" spans="1:21" x14ac:dyDescent="0.2">
      <c r="A1616">
        <f t="shared" si="25"/>
        <v>1612</v>
      </c>
      <c r="B1616" s="119">
        <v>0.55243031845074286</v>
      </c>
      <c r="C1616" s="97">
        <v>5901.2660975884</v>
      </c>
      <c r="D1616" s="96">
        <v>0.96342279730650482</v>
      </c>
      <c r="E1616" s="98">
        <v>0.41827748235366863</v>
      </c>
      <c r="F1616" s="119">
        <v>0.40568759242591484</v>
      </c>
      <c r="G1616" s="179">
        <v>1</v>
      </c>
      <c r="H1616" s="97">
        <v>9848752.5430881176</v>
      </c>
      <c r="I1616" s="174">
        <v>341964162295.4458</v>
      </c>
      <c r="J1616" s="186">
        <v>0.40138817060515397</v>
      </c>
      <c r="K1616" s="189">
        <v>3997509251.7198892</v>
      </c>
      <c r="L1616" s="185">
        <v>0</v>
      </c>
      <c r="M1616" s="185">
        <v>252866421081.94843</v>
      </c>
      <c r="N1616" s="174">
        <v>598828092629.11414</v>
      </c>
      <c r="O1616" s="119">
        <v>0.56703002173973671</v>
      </c>
      <c r="P1616" s="119">
        <v>0.29183811047828456</v>
      </c>
      <c r="Q1616" s="97">
        <v>15.483126031593629</v>
      </c>
      <c r="R1616" s="184">
        <v>2966349164239.0005</v>
      </c>
      <c r="S1616" s="199">
        <v>3075.8533586759881</v>
      </c>
      <c r="T1616" s="191">
        <v>4.7394235702107046E-2</v>
      </c>
      <c r="U1616" s="198">
        <v>2.0000000000000001E-4</v>
      </c>
    </row>
    <row r="1617" spans="1:21" x14ac:dyDescent="0.2">
      <c r="A1617">
        <f t="shared" si="25"/>
        <v>1613</v>
      </c>
      <c r="B1617" s="119">
        <v>0.48361207014490737</v>
      </c>
      <c r="C1617" s="97">
        <v>9806.0858690350833</v>
      </c>
      <c r="D1617" s="96">
        <v>0.41764407807768467</v>
      </c>
      <c r="E1617" s="98">
        <v>2.3206236280090553E-3</v>
      </c>
      <c r="F1617" s="119">
        <v>0.56554217529802775</v>
      </c>
      <c r="G1617" s="179">
        <v>1</v>
      </c>
      <c r="H1617" s="97">
        <v>2823846.1896660551</v>
      </c>
      <c r="I1617" s="174">
        <v>151595381239.60187</v>
      </c>
      <c r="J1617" s="186">
        <v>0.48361207014490737</v>
      </c>
      <c r="K1617" s="189">
        <v>2375098155.4810824</v>
      </c>
      <c r="L1617" s="185">
        <v>0</v>
      </c>
      <c r="M1617" s="185">
        <v>169386566050.32068</v>
      </c>
      <c r="N1617" s="174">
        <v>323357045445.40363</v>
      </c>
      <c r="O1617" s="119">
        <v>0.64579576022012164</v>
      </c>
      <c r="P1617" s="119">
        <v>0.4475261349946702</v>
      </c>
      <c r="Q1617" s="97">
        <v>16.73613747300784</v>
      </c>
      <c r="R1617" s="184">
        <v>2651858734306.0352</v>
      </c>
      <c r="S1617" s="199">
        <v>2752.5978147855976</v>
      </c>
      <c r="T1617" s="191">
        <v>4.3661735856205565E-2</v>
      </c>
      <c r="U1617" s="198">
        <v>2.0000000000000001E-4</v>
      </c>
    </row>
    <row r="1618" spans="1:21" x14ac:dyDescent="0.2">
      <c r="A1618">
        <f t="shared" si="25"/>
        <v>1614</v>
      </c>
      <c r="B1618" s="119">
        <v>0.32931781441784569</v>
      </c>
      <c r="C1618" s="97">
        <v>12348.957811430286</v>
      </c>
      <c r="D1618" s="96">
        <v>1.1491309189629693</v>
      </c>
      <c r="E1618" s="98">
        <v>0</v>
      </c>
      <c r="F1618" s="119">
        <v>0</v>
      </c>
      <c r="G1618" s="179">
        <v>0</v>
      </c>
      <c r="H1618" s="97">
        <v>10130194.392091678</v>
      </c>
      <c r="I1618" s="174">
        <v>346810171790.09674</v>
      </c>
      <c r="J1618" s="186">
        <v>0.32931781441784569</v>
      </c>
      <c r="K1618" s="189">
        <v>1941435528.2873476</v>
      </c>
      <c r="L1618" s="185">
        <v>0</v>
      </c>
      <c r="M1618" s="185">
        <v>0</v>
      </c>
      <c r="N1618" s="174">
        <v>348751607318.38409</v>
      </c>
      <c r="O1618" s="119">
        <v>0.32748456321099156</v>
      </c>
      <c r="P1618" s="119">
        <v>0.22052634591264178</v>
      </c>
      <c r="Q1618" s="97">
        <v>12.962310792506967</v>
      </c>
      <c r="R1618" s="184">
        <v>1036076863954.5342</v>
      </c>
      <c r="S1618" s="199">
        <v>1075.6476295114003</v>
      </c>
      <c r="T1618" s="191">
        <v>5.9014093311069542E-2</v>
      </c>
      <c r="U1618" s="198">
        <v>2.0000000000000001E-4</v>
      </c>
    </row>
    <row r="1619" spans="1:21" x14ac:dyDescent="0.2">
      <c r="A1619">
        <f t="shared" si="25"/>
        <v>1615</v>
      </c>
      <c r="B1619" s="119">
        <v>0.41661366961077745</v>
      </c>
      <c r="C1619" s="97">
        <v>12807.187267492969</v>
      </c>
      <c r="D1619" s="96">
        <v>0.95462213094278658</v>
      </c>
      <c r="E1619" s="98">
        <v>0</v>
      </c>
      <c r="F1619" s="119">
        <v>0</v>
      </c>
      <c r="G1619" s="179">
        <v>0</v>
      </c>
      <c r="H1619" s="97">
        <v>7403673.1500214478</v>
      </c>
      <c r="I1619" s="174">
        <v>274496165672.26321</v>
      </c>
      <c r="J1619" s="186">
        <v>0.36607280121611008</v>
      </c>
      <c r="K1619" s="189">
        <v>11296077339.396294</v>
      </c>
      <c r="L1619" s="185">
        <v>0</v>
      </c>
      <c r="M1619" s="185">
        <v>0</v>
      </c>
      <c r="N1619" s="174">
        <v>285792243011.65948</v>
      </c>
      <c r="O1619" s="119">
        <v>0.35160359578628353</v>
      </c>
      <c r="P1619" s="119">
        <v>0.2431658343886435</v>
      </c>
      <c r="Q1619" s="97">
        <v>12.780615020887151</v>
      </c>
      <c r="R1619" s="184">
        <v>958556933958.45447</v>
      </c>
      <c r="S1619" s="199">
        <v>995.27889788224923</v>
      </c>
      <c r="T1619" s="191">
        <v>5.6543148325452305E-2</v>
      </c>
      <c r="U1619" s="198">
        <v>2.0000000000000001E-4</v>
      </c>
    </row>
    <row r="1620" spans="1:21" x14ac:dyDescent="0.2">
      <c r="A1620">
        <f t="shared" si="25"/>
        <v>1616</v>
      </c>
      <c r="B1620" s="119">
        <v>0.36603605626527358</v>
      </c>
      <c r="C1620" s="97">
        <v>8724.9786455284084</v>
      </c>
      <c r="D1620" s="96">
        <v>0.73992445312927591</v>
      </c>
      <c r="E1620" s="98">
        <v>0.7</v>
      </c>
      <c r="F1620" s="119">
        <v>0</v>
      </c>
      <c r="G1620" s="179">
        <v>0</v>
      </c>
      <c r="H1620" s="97">
        <v>7063246.2625830108</v>
      </c>
      <c r="I1620" s="174">
        <v>258391928151.54895</v>
      </c>
      <c r="J1620" s="186">
        <v>0.36603605626527358</v>
      </c>
      <c r="K1620" s="189">
        <v>34497141637.610329</v>
      </c>
      <c r="L1620" s="185">
        <v>47636869837.619545</v>
      </c>
      <c r="M1620" s="185">
        <v>0</v>
      </c>
      <c r="N1620" s="174">
        <v>340525939626.77887</v>
      </c>
      <c r="O1620" s="119">
        <v>0.38966270342546855</v>
      </c>
      <c r="P1620" s="119">
        <v>0.28882754585236226</v>
      </c>
      <c r="Q1620" s="97">
        <v>14.227604039306366</v>
      </c>
      <c r="R1620" s="184">
        <v>1540380039412.4685</v>
      </c>
      <c r="S1620" s="199">
        <v>1599.1596216859293</v>
      </c>
      <c r="T1620" s="191">
        <v>5.0066201933871853E-2</v>
      </c>
      <c r="U1620" s="198">
        <v>2.0000000000000001E-4</v>
      </c>
    </row>
    <row r="1621" spans="1:21" x14ac:dyDescent="0.2">
      <c r="A1621">
        <f t="shared" si="25"/>
        <v>1617</v>
      </c>
      <c r="B1621" s="119">
        <v>0.54338494383947544</v>
      </c>
      <c r="C1621" s="97">
        <v>10913.948902310531</v>
      </c>
      <c r="D1621" s="96">
        <v>0.90874828411813613</v>
      </c>
      <c r="E1621" s="98">
        <v>0</v>
      </c>
      <c r="F1621" s="119">
        <v>0</v>
      </c>
      <c r="G1621" s="179">
        <v>0</v>
      </c>
      <c r="H1621" s="97">
        <v>10235334.071123481</v>
      </c>
      <c r="I1621" s="174">
        <v>356881498308.41876</v>
      </c>
      <c r="J1621" s="186">
        <v>0.41238970558249732</v>
      </c>
      <c r="K1621" s="189">
        <v>14264659446.719711</v>
      </c>
      <c r="L1621" s="185">
        <v>0</v>
      </c>
      <c r="M1621" s="185">
        <v>0</v>
      </c>
      <c r="N1621" s="174">
        <v>371146157755.13849</v>
      </c>
      <c r="O1621" s="119">
        <v>0.39653988850491262</v>
      </c>
      <c r="P1621" s="119">
        <v>0.28586214731934839</v>
      </c>
      <c r="Q1621" s="97">
        <v>12.823693215425637</v>
      </c>
      <c r="R1621" s="184">
        <v>1465968271670.9614</v>
      </c>
      <c r="S1621" s="199">
        <v>1519.0639711316446</v>
      </c>
      <c r="T1621" s="191">
        <v>5.740651703232974E-2</v>
      </c>
      <c r="U1621" s="198">
        <v>2.0000000000000001E-4</v>
      </c>
    </row>
    <row r="1622" spans="1:21" x14ac:dyDescent="0.2">
      <c r="A1622">
        <f t="shared" si="25"/>
        <v>1618</v>
      </c>
      <c r="B1622" s="119">
        <v>0.4920076827357599</v>
      </c>
      <c r="C1622" s="97">
        <v>12171.579027423913</v>
      </c>
      <c r="D1622" s="96">
        <v>0.31672162972568152</v>
      </c>
      <c r="E1622" s="98">
        <v>0</v>
      </c>
      <c r="F1622" s="119">
        <v>0.50328754177055379</v>
      </c>
      <c r="G1622" s="179">
        <v>1</v>
      </c>
      <c r="H1622" s="97">
        <v>2007163.8067976101</v>
      </c>
      <c r="I1622" s="174">
        <v>108043184986.75185</v>
      </c>
      <c r="J1622" s="186">
        <v>0.48083240888519374</v>
      </c>
      <c r="K1622" s="189">
        <v>3361261164.9281054</v>
      </c>
      <c r="L1622" s="185">
        <v>0</v>
      </c>
      <c r="M1622" s="185">
        <v>165624424365.39526</v>
      </c>
      <c r="N1622" s="174">
        <v>277028870517.0752</v>
      </c>
      <c r="O1622" s="119">
        <v>0.6658158193001612</v>
      </c>
      <c r="P1622" s="119">
        <v>0.40689089296010361</v>
      </c>
      <c r="Q1622" s="97">
        <v>17.012235530921473</v>
      </c>
      <c r="R1622" s="184">
        <v>2098232295711.7388</v>
      </c>
      <c r="S1622" s="199">
        <v>2179.0120252864594</v>
      </c>
      <c r="T1622" s="191">
        <v>4.2783104612633412E-2</v>
      </c>
      <c r="U1622" s="198">
        <v>2.0000000000000001E-4</v>
      </c>
    </row>
    <row r="1623" spans="1:21" x14ac:dyDescent="0.2">
      <c r="A1623">
        <f t="shared" si="25"/>
        <v>1619</v>
      </c>
      <c r="B1623" s="119">
        <v>0.60471924528991849</v>
      </c>
      <c r="C1623" s="97">
        <v>5194.329574247673</v>
      </c>
      <c r="D1623" s="96">
        <v>1.0164546146023909</v>
      </c>
      <c r="E1623" s="98">
        <v>0.22504534198871209</v>
      </c>
      <c r="F1623" s="119">
        <v>0.58985655434133633</v>
      </c>
      <c r="G1623" s="179">
        <v>1</v>
      </c>
      <c r="H1623" s="97">
        <v>10989030.672426149</v>
      </c>
      <c r="I1623" s="174">
        <v>322849157723.69824</v>
      </c>
      <c r="J1623" s="186">
        <v>0.35650618981235616</v>
      </c>
      <c r="K1623" s="189">
        <v>7872823771.3027964</v>
      </c>
      <c r="L1623" s="185">
        <v>0</v>
      </c>
      <c r="M1623" s="185">
        <v>290774156084.52417</v>
      </c>
      <c r="N1623" s="174">
        <v>621496137579.52527</v>
      </c>
      <c r="O1623" s="119">
        <v>0.55948384381927119</v>
      </c>
      <c r="P1623" s="119">
        <v>0.37175158473393571</v>
      </c>
      <c r="Q1623" s="97">
        <v>16.696697167265825</v>
      </c>
      <c r="R1623" s="184">
        <v>4175158365038.3735</v>
      </c>
      <c r="S1623" s="199">
        <v>4330.321929936943</v>
      </c>
      <c r="T1623" s="191">
        <v>4.4410308193078549E-2</v>
      </c>
      <c r="U1623" s="198">
        <v>2.0000000000000001E-4</v>
      </c>
    </row>
    <row r="1624" spans="1:21" x14ac:dyDescent="0.2">
      <c r="A1624">
        <f t="shared" si="25"/>
        <v>1620</v>
      </c>
      <c r="B1624" s="119">
        <v>0.47306402382668289</v>
      </c>
      <c r="C1624" s="97">
        <v>8702.3681601867975</v>
      </c>
      <c r="D1624" s="96">
        <v>0.83687224594127108</v>
      </c>
      <c r="E1624" s="98">
        <v>0.59253583915928743</v>
      </c>
      <c r="F1624" s="119">
        <v>0.49008796177154473</v>
      </c>
      <c r="G1624" s="179">
        <v>1</v>
      </c>
      <c r="H1624" s="97">
        <v>6435166.9732960714</v>
      </c>
      <c r="I1624" s="174">
        <v>230733467497.69666</v>
      </c>
      <c r="J1624" s="186">
        <v>0.37091993595015982</v>
      </c>
      <c r="K1624" s="189">
        <v>370527253.91155016</v>
      </c>
      <c r="L1624" s="185">
        <v>0</v>
      </c>
      <c r="M1624" s="185">
        <v>158670703284.63834</v>
      </c>
      <c r="N1624" s="174">
        <v>389774698036.24652</v>
      </c>
      <c r="O1624" s="119">
        <v>0.54523858702021644</v>
      </c>
      <c r="P1624" s="119">
        <v>0.3381915529024449</v>
      </c>
      <c r="Q1624" s="97">
        <v>16.47234160064659</v>
      </c>
      <c r="R1624" s="184">
        <v>2361713552417.4673</v>
      </c>
      <c r="S1624" s="199">
        <v>2452.1169364670754</v>
      </c>
      <c r="T1624" s="191">
        <v>4.443096427637757E-2</v>
      </c>
      <c r="U1624" s="198">
        <v>2.0000000000000001E-4</v>
      </c>
    </row>
    <row r="1625" spans="1:21" x14ac:dyDescent="0.2">
      <c r="A1625">
        <f t="shared" si="25"/>
        <v>1621</v>
      </c>
      <c r="B1625" s="119">
        <v>0.52152901638553928</v>
      </c>
      <c r="C1625" s="97">
        <v>5832.4153273411903</v>
      </c>
      <c r="D1625" s="96">
        <v>1.2455661062943342</v>
      </c>
      <c r="E1625" s="98">
        <v>0.7</v>
      </c>
      <c r="F1625" s="119">
        <v>0.51996275817506754</v>
      </c>
      <c r="G1625" s="179">
        <v>1</v>
      </c>
      <c r="H1625" s="97">
        <v>16453685.357062062</v>
      </c>
      <c r="I1625" s="174">
        <v>404195566606.82654</v>
      </c>
      <c r="J1625" s="186">
        <v>0.23768498985250186</v>
      </c>
      <c r="K1625" s="189">
        <v>2995809463.0842271</v>
      </c>
      <c r="L1625" s="185">
        <v>0</v>
      </c>
      <c r="M1625" s="185">
        <v>335999132676.797</v>
      </c>
      <c r="N1625" s="174">
        <v>743190508746.70776</v>
      </c>
      <c r="O1625" s="119">
        <v>0.49095154068115482</v>
      </c>
      <c r="P1625" s="119">
        <v>0.21782541064320332</v>
      </c>
      <c r="Q1625" s="97">
        <v>16.825970722929306</v>
      </c>
      <c r="R1625" s="184">
        <v>2937058704682.8667</v>
      </c>
      <c r="S1625" s="199">
        <v>3048.6847784801048</v>
      </c>
      <c r="T1625" s="191">
        <v>4.3653521120413152E-2</v>
      </c>
      <c r="U1625" s="198">
        <v>2.0000000000000001E-4</v>
      </c>
    </row>
    <row r="1626" spans="1:21" x14ac:dyDescent="0.2">
      <c r="A1626">
        <f t="shared" si="25"/>
        <v>1622</v>
      </c>
      <c r="B1626" s="119">
        <v>0.47144286882541736</v>
      </c>
      <c r="C1626" s="97">
        <v>7441.026331862693</v>
      </c>
      <c r="D1626" s="96">
        <v>1.0951634441590583</v>
      </c>
      <c r="E1626" s="98">
        <v>3.788309414114864E-2</v>
      </c>
      <c r="F1626" s="119">
        <v>0.56299325610861661</v>
      </c>
      <c r="G1626" s="179">
        <v>1</v>
      </c>
      <c r="H1626" s="97">
        <v>11676436.894009884</v>
      </c>
      <c r="I1626" s="174">
        <v>363797300338.20343</v>
      </c>
      <c r="J1626" s="186">
        <v>0.34149375060909903</v>
      </c>
      <c r="K1626" s="189">
        <v>9368125195.0999241</v>
      </c>
      <c r="L1626" s="185">
        <v>0</v>
      </c>
      <c r="M1626" s="185">
        <v>323367064141.81555</v>
      </c>
      <c r="N1626" s="174">
        <v>696532489675.11902</v>
      </c>
      <c r="O1626" s="119">
        <v>0.54976352365992021</v>
      </c>
      <c r="P1626" s="119">
        <v>0.3566414448894466</v>
      </c>
      <c r="Q1626" s="97">
        <v>16.835209814762468</v>
      </c>
      <c r="R1626" s="184">
        <v>4478602571860.6533</v>
      </c>
      <c r="S1626" s="199">
        <v>4646.5441990135387</v>
      </c>
      <c r="T1626" s="191">
        <v>4.4380752409644786E-2</v>
      </c>
      <c r="U1626" s="198">
        <v>2.0000000000000001E-4</v>
      </c>
    </row>
    <row r="1627" spans="1:21" x14ac:dyDescent="0.2">
      <c r="A1627">
        <f t="shared" si="25"/>
        <v>1623</v>
      </c>
      <c r="B1627" s="119">
        <v>0.49346208880386527</v>
      </c>
      <c r="C1627" s="97">
        <v>13720.525157438366</v>
      </c>
      <c r="D1627" s="96">
        <v>0.62590423892874913</v>
      </c>
      <c r="E1627" s="98">
        <v>0.33041683613965067</v>
      </c>
      <c r="F1627" s="119">
        <v>0</v>
      </c>
      <c r="G1627" s="179">
        <v>0</v>
      </c>
      <c r="H1627" s="97">
        <v>4108173.5590393557</v>
      </c>
      <c r="I1627" s="174">
        <v>192801940357.4519</v>
      </c>
      <c r="J1627" s="186">
        <v>0.49294368092627261</v>
      </c>
      <c r="K1627" s="189">
        <v>14454890898.03628</v>
      </c>
      <c r="L1627" s="185">
        <v>28240436242.076817</v>
      </c>
      <c r="M1627" s="185">
        <v>0</v>
      </c>
      <c r="N1627" s="174">
        <v>235497267497.565</v>
      </c>
      <c r="O1627" s="119">
        <v>0.49950833151135299</v>
      </c>
      <c r="P1627" s="119">
        <v>0.38448892140340174</v>
      </c>
      <c r="Q1627" s="97">
        <v>13.648571407460352</v>
      </c>
      <c r="R1627" s="184">
        <v>1371675941396.0264</v>
      </c>
      <c r="S1627" s="199">
        <v>1424.6760050190862</v>
      </c>
      <c r="T1627" s="191">
        <v>5.2314643370519227E-2</v>
      </c>
      <c r="U1627" s="198">
        <v>2.0000000000000001E-4</v>
      </c>
    </row>
    <row r="1628" spans="1:21" x14ac:dyDescent="0.2">
      <c r="A1628">
        <f t="shared" si="25"/>
        <v>1624</v>
      </c>
      <c r="B1628" s="119">
        <v>0.63569333907485415</v>
      </c>
      <c r="C1628" s="97">
        <v>6541.2971426489239</v>
      </c>
      <c r="D1628" s="96">
        <v>0.34431825907326463</v>
      </c>
      <c r="E1628" s="98">
        <v>0</v>
      </c>
      <c r="F1628" s="119">
        <v>0.44125973106649613</v>
      </c>
      <c r="G1628" s="179">
        <v>1</v>
      </c>
      <c r="H1628" s="97">
        <v>2723486.4786483999</v>
      </c>
      <c r="I1628" s="174">
        <v>145877033806.81854</v>
      </c>
      <c r="J1628" s="186">
        <v>0.55001028978389699</v>
      </c>
      <c r="K1628" s="189">
        <v>4601580068.7326965</v>
      </c>
      <c r="L1628" s="185">
        <v>0</v>
      </c>
      <c r="M1628" s="185">
        <v>153842043169.68793</v>
      </c>
      <c r="N1628" s="174">
        <v>304320657045.23914</v>
      </c>
      <c r="O1628" s="119">
        <v>0.66807000926799076</v>
      </c>
      <c r="P1628" s="119">
        <v>0.51819573902272142</v>
      </c>
      <c r="Q1628" s="97">
        <v>16.65527058876906</v>
      </c>
      <c r="R1628" s="184">
        <v>2885670891824.1221</v>
      </c>
      <c r="S1628" s="199">
        <v>2996.4549686445207</v>
      </c>
      <c r="T1628" s="191">
        <v>4.3760669914652973E-2</v>
      </c>
      <c r="U1628" s="198">
        <v>2.0000000000000001E-4</v>
      </c>
    </row>
    <row r="1629" spans="1:21" x14ac:dyDescent="0.2">
      <c r="A1629">
        <f t="shared" si="25"/>
        <v>1625</v>
      </c>
      <c r="B1629" s="119">
        <v>0.25319908908344813</v>
      </c>
      <c r="C1629" s="97">
        <v>8170.2038452000552</v>
      </c>
      <c r="D1629" s="96">
        <v>1.0467398706763491</v>
      </c>
      <c r="E1629" s="98">
        <v>0</v>
      </c>
      <c r="F1629" s="119">
        <v>0</v>
      </c>
      <c r="G1629" s="179">
        <v>0</v>
      </c>
      <c r="H1629" s="97">
        <v>9668456.9407022707</v>
      </c>
      <c r="I1629" s="174">
        <v>339823206782.0741</v>
      </c>
      <c r="J1629" s="186">
        <v>0.25319908908344813</v>
      </c>
      <c r="K1629" s="189">
        <v>6829016234.8594732</v>
      </c>
      <c r="L1629" s="185">
        <v>0</v>
      </c>
      <c r="M1629" s="185">
        <v>0</v>
      </c>
      <c r="N1629" s="174">
        <v>346652223016.93359</v>
      </c>
      <c r="O1629" s="119">
        <v>0.24821109080969109</v>
      </c>
      <c r="P1629" s="119">
        <v>0.13017472065876187</v>
      </c>
      <c r="Q1629" s="97">
        <v>12.809840538189183</v>
      </c>
      <c r="R1629" s="184">
        <v>608272553865.3103</v>
      </c>
      <c r="S1629" s="199">
        <v>631.43850652065601</v>
      </c>
      <c r="T1629" s="191">
        <v>5.8841339737663777E-2</v>
      </c>
      <c r="U1629" s="198">
        <v>2.0000000000000001E-4</v>
      </c>
    </row>
    <row r="1630" spans="1:21" x14ac:dyDescent="0.2">
      <c r="A1630">
        <f t="shared" si="25"/>
        <v>1626</v>
      </c>
      <c r="B1630" s="119">
        <v>0.60783323771290787</v>
      </c>
      <c r="C1630" s="97">
        <v>11750.832114912415</v>
      </c>
      <c r="D1630" s="96">
        <v>0.71664912092258903</v>
      </c>
      <c r="E1630" s="98">
        <v>0</v>
      </c>
      <c r="F1630" s="119">
        <v>0</v>
      </c>
      <c r="G1630" s="179">
        <v>0</v>
      </c>
      <c r="H1630" s="97">
        <v>4534724.5629090117</v>
      </c>
      <c r="I1630" s="174">
        <v>244015945764.83932</v>
      </c>
      <c r="J1630" s="186">
        <v>0.55916551092432842</v>
      </c>
      <c r="K1630" s="189">
        <v>3234651349.628561</v>
      </c>
      <c r="L1630" s="185">
        <v>0</v>
      </c>
      <c r="M1630" s="185">
        <v>0</v>
      </c>
      <c r="N1630" s="174">
        <v>247250597114.4679</v>
      </c>
      <c r="O1630" s="119">
        <v>0.55185023850158976</v>
      </c>
      <c r="P1630" s="119">
        <v>0.41260928306313471</v>
      </c>
      <c r="Q1630" s="97">
        <v>12.959648219097673</v>
      </c>
      <c r="R1630" s="184">
        <v>1460367902912.7952</v>
      </c>
      <c r="S1630" s="199">
        <v>1516.745311033719</v>
      </c>
      <c r="T1630" s="191">
        <v>5.5406416391630915E-2</v>
      </c>
      <c r="U1630" s="198">
        <v>2.0000000000000001E-4</v>
      </c>
    </row>
    <row r="1631" spans="1:21" x14ac:dyDescent="0.2">
      <c r="A1631">
        <f t="shared" si="25"/>
        <v>1627</v>
      </c>
      <c r="B1631" s="119">
        <v>0.53261969009712662</v>
      </c>
      <c r="C1631" s="97">
        <v>7824.3444823277441</v>
      </c>
      <c r="D1631" s="96">
        <v>1.1410673711303629</v>
      </c>
      <c r="E1631" s="98">
        <v>0</v>
      </c>
      <c r="F1631" s="119">
        <v>0</v>
      </c>
      <c r="G1631" s="179">
        <v>0</v>
      </c>
      <c r="H1631" s="97">
        <v>11063004.312794898</v>
      </c>
      <c r="I1631" s="174">
        <v>373834358286.87305</v>
      </c>
      <c r="J1631" s="186">
        <v>0.36494681621128755</v>
      </c>
      <c r="K1631" s="189">
        <v>8772978997.9110985</v>
      </c>
      <c r="L1631" s="185">
        <v>0</v>
      </c>
      <c r="M1631" s="185">
        <v>0</v>
      </c>
      <c r="N1631" s="174">
        <v>382607337284.78412</v>
      </c>
      <c r="O1631" s="119">
        <v>0.35657878339545829</v>
      </c>
      <c r="P1631" s="119">
        <v>0.24185199234810842</v>
      </c>
      <c r="Q1631" s="97">
        <v>12.859235188038395</v>
      </c>
      <c r="R1631" s="184">
        <v>1295687221735.0696</v>
      </c>
      <c r="S1631" s="199">
        <v>1344.8314443594975</v>
      </c>
      <c r="T1631" s="191">
        <v>5.6914977933961823E-2</v>
      </c>
      <c r="U1631" s="198">
        <v>2.0000000000000001E-4</v>
      </c>
    </row>
    <row r="1632" spans="1:21" x14ac:dyDescent="0.2">
      <c r="A1632">
        <f t="shared" si="25"/>
        <v>1628</v>
      </c>
      <c r="B1632" s="119">
        <v>0.63695626511247494</v>
      </c>
      <c r="C1632" s="97">
        <v>10573.024889702414</v>
      </c>
      <c r="D1632" s="96">
        <v>0.40903915415841935</v>
      </c>
      <c r="E1632" s="98">
        <v>0.52049443519932359</v>
      </c>
      <c r="F1632" s="119">
        <v>0</v>
      </c>
      <c r="G1632" s="179">
        <v>0</v>
      </c>
      <c r="H1632" s="97">
        <v>2970039.2186704464</v>
      </c>
      <c r="I1632" s="174">
        <v>159565839969.24011</v>
      </c>
      <c r="J1632" s="186">
        <v>0.55108264975335952</v>
      </c>
      <c r="K1632" s="189">
        <v>13093160684.192913</v>
      </c>
      <c r="L1632" s="185">
        <v>30684805550.278927</v>
      </c>
      <c r="M1632" s="185">
        <v>0</v>
      </c>
      <c r="N1632" s="174">
        <v>203343806203.71194</v>
      </c>
      <c r="O1632" s="119">
        <v>0.55316074013047178</v>
      </c>
      <c r="P1632" s="119">
        <v>0.45349538862372735</v>
      </c>
      <c r="Q1632" s="97">
        <v>14.209070765342025</v>
      </c>
      <c r="R1632" s="184">
        <v>1469910954831.3984</v>
      </c>
      <c r="S1632" s="199">
        <v>1526.655593048833</v>
      </c>
      <c r="T1632" s="191">
        <v>5.0077258699492783E-2</v>
      </c>
      <c r="U1632" s="198">
        <v>2.0000000000000001E-4</v>
      </c>
    </row>
    <row r="1633" spans="1:21" x14ac:dyDescent="0.2">
      <c r="A1633">
        <f t="shared" si="25"/>
        <v>1629</v>
      </c>
      <c r="B1633" s="119">
        <v>0.43882402092222361</v>
      </c>
      <c r="C1633" s="97">
        <v>9230.9658546957635</v>
      </c>
      <c r="D1633" s="96">
        <v>0.99464781294010007</v>
      </c>
      <c r="E1633" s="98">
        <v>0</v>
      </c>
      <c r="F1633" s="119">
        <v>0.40158305525686178</v>
      </c>
      <c r="G1633" s="179">
        <v>1</v>
      </c>
      <c r="H1633" s="97">
        <v>8266908.1543907914</v>
      </c>
      <c r="I1633" s="174">
        <v>395957580032.52557</v>
      </c>
      <c r="J1633" s="186">
        <v>0.43882402092222361</v>
      </c>
      <c r="K1633" s="189">
        <v>5639763588.5917521</v>
      </c>
      <c r="L1633" s="185">
        <v>0</v>
      </c>
      <c r="M1633" s="185">
        <v>218516109902.23901</v>
      </c>
      <c r="N1633" s="174">
        <v>620113453523.35645</v>
      </c>
      <c r="O1633" s="119">
        <v>0.56210453639701352</v>
      </c>
      <c r="P1633" s="119">
        <v>0.36566379659000464</v>
      </c>
      <c r="Q1633" s="97">
        <v>15.892881340029041</v>
      </c>
      <c r="R1633" s="184">
        <v>3882041744154.4229</v>
      </c>
      <c r="S1633" s="199">
        <v>4028.9584531205169</v>
      </c>
      <c r="T1633" s="191">
        <v>4.6544749034762148E-2</v>
      </c>
      <c r="U1633" s="198">
        <v>2.0000000000000001E-4</v>
      </c>
    </row>
    <row r="1634" spans="1:21" x14ac:dyDescent="0.2">
      <c r="A1634">
        <f t="shared" si="25"/>
        <v>1630</v>
      </c>
      <c r="B1634" s="119">
        <v>0.56791852557366973</v>
      </c>
      <c r="C1634" s="97">
        <v>7759.9328939519019</v>
      </c>
      <c r="D1634" s="96">
        <v>1.0773468188160376</v>
      </c>
      <c r="E1634" s="98">
        <v>4.7613438742974259E-2</v>
      </c>
      <c r="F1634" s="119">
        <v>0.3146414402737514</v>
      </c>
      <c r="G1634" s="179">
        <v>1</v>
      </c>
      <c r="H1634" s="97">
        <v>18930297.025253676</v>
      </c>
      <c r="I1634" s="174">
        <v>446887486236.26624</v>
      </c>
      <c r="J1634" s="186">
        <v>0.25678531971805796</v>
      </c>
      <c r="K1634" s="189">
        <v>9071353877.7218819</v>
      </c>
      <c r="L1634" s="185">
        <v>0</v>
      </c>
      <c r="M1634" s="185">
        <v>484465018627.19006</v>
      </c>
      <c r="N1634" s="174">
        <v>940423858741.17822</v>
      </c>
      <c r="O1634" s="119">
        <v>0.53414867802836152</v>
      </c>
      <c r="P1634" s="119">
        <v>0.37977013735382581</v>
      </c>
      <c r="Q1634" s="97">
        <v>17.786141844060854</v>
      </c>
      <c r="R1634" s="184">
        <v>6736897881264.5332</v>
      </c>
      <c r="S1634" s="199">
        <v>6987.6640992288503</v>
      </c>
      <c r="T1634" s="191">
        <v>4.2110269454758674E-2</v>
      </c>
      <c r="U1634" s="198">
        <v>2.0000000000000001E-4</v>
      </c>
    </row>
    <row r="1635" spans="1:21" x14ac:dyDescent="0.2">
      <c r="A1635">
        <f t="shared" si="25"/>
        <v>1631</v>
      </c>
      <c r="B1635" s="119">
        <v>0.49255821538516781</v>
      </c>
      <c r="C1635" s="97">
        <v>14167.293888348704</v>
      </c>
      <c r="D1635" s="96">
        <v>1.0000506427483313</v>
      </c>
      <c r="E1635" s="98">
        <v>0.45619258640061061</v>
      </c>
      <c r="F1635" s="119">
        <v>0.48436699239778275</v>
      </c>
      <c r="G1635" s="179">
        <v>1</v>
      </c>
      <c r="H1635" s="97">
        <v>7761084.6415697336</v>
      </c>
      <c r="I1635" s="174">
        <v>318083136792.36334</v>
      </c>
      <c r="J1635" s="186">
        <v>0.45014814922010038</v>
      </c>
      <c r="K1635" s="189">
        <v>3659603689.4216328</v>
      </c>
      <c r="L1635" s="185">
        <v>0</v>
      </c>
      <c r="M1635" s="185">
        <v>244022972383.84177</v>
      </c>
      <c r="N1635" s="174">
        <v>565765712865.62671</v>
      </c>
      <c r="O1635" s="119">
        <v>0.59813259364597238</v>
      </c>
      <c r="P1635" s="119">
        <v>0.35839397653891203</v>
      </c>
      <c r="Q1635" s="97">
        <v>15.725641438062208</v>
      </c>
      <c r="R1635" s="184">
        <v>3414249249522.8477</v>
      </c>
      <c r="S1635" s="199">
        <v>3545.9452781809096</v>
      </c>
      <c r="T1635" s="191">
        <v>4.6680351335018307E-2</v>
      </c>
      <c r="U1635" s="198">
        <v>2.0000000000000001E-4</v>
      </c>
    </row>
    <row r="1636" spans="1:21" x14ac:dyDescent="0.2">
      <c r="A1636">
        <f t="shared" si="25"/>
        <v>1632</v>
      </c>
      <c r="B1636" s="119">
        <v>0.46619804072964577</v>
      </c>
      <c r="C1636" s="97">
        <v>15815.982858631258</v>
      </c>
      <c r="D1636" s="96">
        <v>0.64548928033504349</v>
      </c>
      <c r="E1636" s="98">
        <v>0</v>
      </c>
      <c r="F1636" s="119">
        <v>0</v>
      </c>
      <c r="G1636" s="179">
        <v>0</v>
      </c>
      <c r="H1636" s="97">
        <v>3204288.941003385</v>
      </c>
      <c r="I1636" s="174">
        <v>160606588802.06052</v>
      </c>
      <c r="J1636" s="186">
        <v>0.46619804072964577</v>
      </c>
      <c r="K1636" s="189">
        <v>2446267556.9495344</v>
      </c>
      <c r="L1636" s="185">
        <v>0</v>
      </c>
      <c r="M1636" s="185">
        <v>0</v>
      </c>
      <c r="N1636" s="174">
        <v>163052856359.01004</v>
      </c>
      <c r="O1636" s="119">
        <v>0.45920371283121675</v>
      </c>
      <c r="P1636" s="119">
        <v>0.34913035640813422</v>
      </c>
      <c r="Q1636" s="97">
        <v>12.947380459291539</v>
      </c>
      <c r="R1636" s="184">
        <v>825817012522.7124</v>
      </c>
      <c r="S1636" s="199">
        <v>855.52854511234727</v>
      </c>
      <c r="T1636" s="191">
        <v>5.5409674935886534E-2</v>
      </c>
      <c r="U1636" s="198">
        <v>2.0000000000000001E-4</v>
      </c>
    </row>
    <row r="1637" spans="1:21" x14ac:dyDescent="0.2">
      <c r="A1637">
        <f t="shared" si="25"/>
        <v>1633</v>
      </c>
      <c r="B1637" s="119">
        <v>0.65562528503373774</v>
      </c>
      <c r="C1637" s="97">
        <v>10655.909733154049</v>
      </c>
      <c r="D1637" s="96">
        <v>0.68600066538427007</v>
      </c>
      <c r="E1637" s="98">
        <v>0.65581880908877599</v>
      </c>
      <c r="F1637" s="119">
        <v>0.43799547599480038</v>
      </c>
      <c r="G1637" s="179">
        <v>1</v>
      </c>
      <c r="H1637" s="97">
        <v>6901096.7413149746</v>
      </c>
      <c r="I1637" s="174">
        <v>248455268879.33011</v>
      </c>
      <c r="J1637" s="186">
        <v>0.42259526057036123</v>
      </c>
      <c r="K1637" s="189">
        <v>1707028817.8489144</v>
      </c>
      <c r="L1637" s="185">
        <v>0</v>
      </c>
      <c r="M1637" s="185">
        <v>108815349512.91019</v>
      </c>
      <c r="N1637" s="174">
        <v>358977647210.08923</v>
      </c>
      <c r="O1637" s="119">
        <v>0.53498678871799743</v>
      </c>
      <c r="P1637" s="119">
        <v>0.33651615260690404</v>
      </c>
      <c r="Q1637" s="97">
        <v>15.164086296756976</v>
      </c>
      <c r="R1637" s="184">
        <v>2016344751398.7412</v>
      </c>
      <c r="S1637" s="199">
        <v>2093.0678357926986</v>
      </c>
      <c r="T1637" s="191">
        <v>4.7445506172723174E-2</v>
      </c>
      <c r="U1637" s="198">
        <v>2.0000000000000001E-4</v>
      </c>
    </row>
    <row r="1638" spans="1:21" x14ac:dyDescent="0.2">
      <c r="A1638">
        <f t="shared" si="25"/>
        <v>1634</v>
      </c>
      <c r="B1638" s="119">
        <v>0.34512410410866456</v>
      </c>
      <c r="C1638" s="97">
        <v>4029.1829589601475</v>
      </c>
      <c r="D1638" s="96">
        <v>0.35505946204377892</v>
      </c>
      <c r="E1638" s="98">
        <v>0.62488525073613699</v>
      </c>
      <c r="F1638" s="119">
        <v>0.52513427953874159</v>
      </c>
      <c r="G1638" s="179">
        <v>1</v>
      </c>
      <c r="H1638" s="97">
        <v>7056640.7828697674</v>
      </c>
      <c r="I1638" s="174">
        <v>262971549926.87466</v>
      </c>
      <c r="J1638" s="186">
        <v>0.34512410410866456</v>
      </c>
      <c r="K1638" s="189">
        <v>6625762827.9709692</v>
      </c>
      <c r="L1638" s="185">
        <v>0</v>
      </c>
      <c r="M1638" s="185">
        <v>293601439861.80804</v>
      </c>
      <c r="N1638" s="174">
        <v>563198752616.65369</v>
      </c>
      <c r="O1638" s="119">
        <v>0.57819547886263711</v>
      </c>
      <c r="P1638" s="119">
        <v>0.39692975185078605</v>
      </c>
      <c r="Q1638" s="97">
        <v>17.399653994749741</v>
      </c>
      <c r="R1638" s="184">
        <v>4248538351192.9634</v>
      </c>
      <c r="S1638" s="199">
        <v>4410.2497769106021</v>
      </c>
      <c r="T1638" s="191">
        <v>4.2000950043690789E-2</v>
      </c>
      <c r="U1638" s="198">
        <v>2.0000000000000001E-4</v>
      </c>
    </row>
    <row r="1639" spans="1:21" x14ac:dyDescent="0.2">
      <c r="A1639">
        <f t="shared" si="25"/>
        <v>1635</v>
      </c>
      <c r="B1639" s="119">
        <v>0.47772733241130921</v>
      </c>
      <c r="C1639" s="97">
        <v>12345.228814049573</v>
      </c>
      <c r="D1639" s="96">
        <v>0.40711678290153314</v>
      </c>
      <c r="E1639" s="98">
        <v>0</v>
      </c>
      <c r="F1639" s="119">
        <v>0</v>
      </c>
      <c r="G1639" s="179">
        <v>0</v>
      </c>
      <c r="H1639" s="97">
        <v>2748973.1683485564</v>
      </c>
      <c r="I1639" s="174">
        <v>127713331626.40059</v>
      </c>
      <c r="J1639" s="186">
        <v>0.42043190926644403</v>
      </c>
      <c r="K1639" s="189">
        <v>2739171025.956707</v>
      </c>
      <c r="L1639" s="185">
        <v>0</v>
      </c>
      <c r="M1639" s="185">
        <v>0</v>
      </c>
      <c r="N1639" s="174">
        <v>130452502652.3573</v>
      </c>
      <c r="O1639" s="119">
        <v>0.41160390765025967</v>
      </c>
      <c r="P1639" s="119">
        <v>0.31604346932617805</v>
      </c>
      <c r="Q1639" s="97">
        <v>12.917024573450387</v>
      </c>
      <c r="R1639" s="184">
        <v>624137252276.16113</v>
      </c>
      <c r="S1639" s="199">
        <v>648.53733304811738</v>
      </c>
      <c r="T1639" s="191">
        <v>5.1450497918541602E-2</v>
      </c>
      <c r="U1639" s="198">
        <v>2.0000000000000001E-4</v>
      </c>
    </row>
    <row r="1640" spans="1:21" x14ac:dyDescent="0.2">
      <c r="A1640">
        <f t="shared" si="25"/>
        <v>1636</v>
      </c>
      <c r="B1640" s="119">
        <v>0.61184083959505076</v>
      </c>
      <c r="C1640" s="97">
        <v>5464.5440437273628</v>
      </c>
      <c r="D1640" s="96">
        <v>0.62456974125703379</v>
      </c>
      <c r="E1640" s="98">
        <v>0</v>
      </c>
      <c r="F1640" s="119">
        <v>0.56560739502992907</v>
      </c>
      <c r="G1640" s="179">
        <v>1</v>
      </c>
      <c r="H1640" s="97">
        <v>6767836.271069074</v>
      </c>
      <c r="I1640" s="174">
        <v>278710244821.47552</v>
      </c>
      <c r="J1640" s="186">
        <v>0.51966336643611832</v>
      </c>
      <c r="K1640" s="189">
        <v>2140795603.153075</v>
      </c>
      <c r="L1640" s="185">
        <v>0</v>
      </c>
      <c r="M1640" s="185">
        <v>282956228838.1283</v>
      </c>
      <c r="N1640" s="174">
        <v>563807269262.75684</v>
      </c>
      <c r="O1640" s="119">
        <v>0.6583818751398024</v>
      </c>
      <c r="P1640" s="119">
        <v>0.36530081797505481</v>
      </c>
      <c r="Q1640" s="97">
        <v>15.87937162128472</v>
      </c>
      <c r="R1640" s="184">
        <v>3604626237280.4619</v>
      </c>
      <c r="S1640" s="199">
        <v>3740.7521427586967</v>
      </c>
      <c r="T1640" s="191">
        <v>4.5541266135510773E-2</v>
      </c>
      <c r="U1640" s="198">
        <v>2.0000000000000001E-4</v>
      </c>
    </row>
    <row r="1641" spans="1:21" x14ac:dyDescent="0.2">
      <c r="A1641">
        <f t="shared" si="25"/>
        <v>1637</v>
      </c>
      <c r="B1641" s="119">
        <v>0.55285315394669743</v>
      </c>
      <c r="C1641" s="97">
        <v>13358.446902300871</v>
      </c>
      <c r="D1641" s="96">
        <v>0.88618921930326955</v>
      </c>
      <c r="E1641" s="98">
        <v>0.47354329526108641</v>
      </c>
      <c r="F1641" s="119">
        <v>0</v>
      </c>
      <c r="G1641" s="179">
        <v>0</v>
      </c>
      <c r="H1641" s="97">
        <v>6355743.3226718158</v>
      </c>
      <c r="I1641" s="174">
        <v>211081385251.31821</v>
      </c>
      <c r="J1641" s="186">
        <v>0.33244929736300854</v>
      </c>
      <c r="K1641" s="189">
        <v>26039928502.091431</v>
      </c>
      <c r="L1641" s="185">
        <v>75421509004.889297</v>
      </c>
      <c r="M1641" s="185">
        <v>0</v>
      </c>
      <c r="N1641" s="174">
        <v>312542822758.29895</v>
      </c>
      <c r="O1641" s="119">
        <v>0.41757818741546271</v>
      </c>
      <c r="P1641" s="119">
        <v>0.27298554542886216</v>
      </c>
      <c r="Q1641" s="97">
        <v>14.901496326718592</v>
      </c>
      <c r="R1641" s="184">
        <v>1358762885088.2915</v>
      </c>
      <c r="S1641" s="199">
        <v>1410.1695388950413</v>
      </c>
      <c r="T1641" s="191">
        <v>4.9453441620502595E-2</v>
      </c>
      <c r="U1641" s="198">
        <v>2.0000000000000001E-4</v>
      </c>
    </row>
    <row r="1642" spans="1:21" x14ac:dyDescent="0.2">
      <c r="A1642">
        <f t="shared" si="25"/>
        <v>1638</v>
      </c>
      <c r="B1642" s="119">
        <v>0.42059345319317698</v>
      </c>
      <c r="C1642" s="97">
        <v>16944.162054309822</v>
      </c>
      <c r="D1642" s="96">
        <v>1.2047854869408545</v>
      </c>
      <c r="E1642" s="98">
        <v>0.7</v>
      </c>
      <c r="F1642" s="119">
        <v>0</v>
      </c>
      <c r="G1642" s="179">
        <v>0</v>
      </c>
      <c r="H1642" s="97">
        <v>8579019.4473481048</v>
      </c>
      <c r="I1642" s="174">
        <v>241902310505.46866</v>
      </c>
      <c r="J1642" s="186">
        <v>0.25548766349585317</v>
      </c>
      <c r="K1642" s="189">
        <v>23479129549.811382</v>
      </c>
      <c r="L1642" s="185">
        <v>80413425098.488159</v>
      </c>
      <c r="M1642" s="185">
        <v>0</v>
      </c>
      <c r="N1642" s="174">
        <v>345794865153.76819</v>
      </c>
      <c r="O1642" s="119">
        <v>0.3647648039192018</v>
      </c>
      <c r="P1642" s="119">
        <v>0.28712215646342482</v>
      </c>
      <c r="Q1642" s="97">
        <v>15.499664909816314</v>
      </c>
      <c r="R1642" s="184">
        <v>1581227722085.9854</v>
      </c>
      <c r="S1642" s="199">
        <v>1642.2588279654904</v>
      </c>
      <c r="T1642" s="191">
        <v>4.9585591096326931E-2</v>
      </c>
      <c r="U1642" s="198">
        <v>2.0000000000000001E-4</v>
      </c>
    </row>
    <row r="1643" spans="1:21" x14ac:dyDescent="0.2">
      <c r="A1643">
        <f t="shared" si="25"/>
        <v>1639</v>
      </c>
      <c r="B1643" s="119">
        <v>0.638428100034798</v>
      </c>
      <c r="C1643" s="97">
        <v>11522.850269022212</v>
      </c>
      <c r="D1643" s="96">
        <v>1.0128414892622462</v>
      </c>
      <c r="E1643" s="98">
        <v>0</v>
      </c>
      <c r="F1643" s="119">
        <v>0.38582863821925167</v>
      </c>
      <c r="G1643" s="179">
        <v>1</v>
      </c>
      <c r="H1643" s="97">
        <v>7299532.4578510383</v>
      </c>
      <c r="I1643" s="174">
        <v>289386130035.30151</v>
      </c>
      <c r="J1643" s="186">
        <v>0.46917698622051252</v>
      </c>
      <c r="K1643" s="189">
        <v>7075098688.7187901</v>
      </c>
      <c r="L1643" s="185">
        <v>0</v>
      </c>
      <c r="M1643" s="185">
        <v>158374313473.31021</v>
      </c>
      <c r="N1643" s="174">
        <v>454835542197.33051</v>
      </c>
      <c r="O1643" s="119">
        <v>0.57707179578493539</v>
      </c>
      <c r="P1643" s="119">
        <v>0.44516776924750229</v>
      </c>
      <c r="Q1643" s="97">
        <v>15.938188709208459</v>
      </c>
      <c r="R1643" s="184">
        <v>3481751794801.3276</v>
      </c>
      <c r="S1643" s="199">
        <v>3614.2775258352626</v>
      </c>
      <c r="T1643" s="191">
        <v>4.6797621672176604E-2</v>
      </c>
      <c r="U1643" s="198">
        <v>2.0000000000000001E-4</v>
      </c>
    </row>
    <row r="1644" spans="1:21" x14ac:dyDescent="0.2">
      <c r="A1644">
        <f t="shared" si="25"/>
        <v>1640</v>
      </c>
      <c r="B1644" s="119">
        <v>0.53596477904368056</v>
      </c>
      <c r="C1644" s="97">
        <v>7626.3282832398691</v>
      </c>
      <c r="D1644" s="96">
        <v>0.61550822522630477</v>
      </c>
      <c r="E1644" s="98">
        <v>0.26082854009762502</v>
      </c>
      <c r="F1644" s="119">
        <v>0.59966602791522738</v>
      </c>
      <c r="G1644" s="179">
        <v>1</v>
      </c>
      <c r="H1644" s="97">
        <v>4581255.9925993048</v>
      </c>
      <c r="I1644" s="174">
        <v>202325966428.75436</v>
      </c>
      <c r="J1644" s="186">
        <v>0.50448202794663277</v>
      </c>
      <c r="K1644" s="189">
        <v>4628457934.019887</v>
      </c>
      <c r="L1644" s="185">
        <v>0</v>
      </c>
      <c r="M1644" s="185">
        <v>281497086405.03705</v>
      </c>
      <c r="N1644" s="174">
        <v>488451510767.81128</v>
      </c>
      <c r="O1644" s="119">
        <v>0.67001017656763651</v>
      </c>
      <c r="P1644" s="119">
        <v>0.51529893803983962</v>
      </c>
      <c r="Q1644" s="97">
        <v>17.112523990524075</v>
      </c>
      <c r="R1644" s="184">
        <v>4674439100085.0508</v>
      </c>
      <c r="S1644" s="199">
        <v>4855.1569162001206</v>
      </c>
      <c r="T1644" s="191">
        <v>4.2943729585035062E-2</v>
      </c>
      <c r="U1644" s="198">
        <v>2.0000000000000001E-4</v>
      </c>
    </row>
    <row r="1645" spans="1:21" x14ac:dyDescent="0.2">
      <c r="A1645">
        <f t="shared" si="25"/>
        <v>1641</v>
      </c>
      <c r="B1645" s="119">
        <v>0.67475054872807816</v>
      </c>
      <c r="C1645" s="97">
        <v>8907.6257761732231</v>
      </c>
      <c r="D1645" s="96">
        <v>0.52790722331592987</v>
      </c>
      <c r="E1645" s="98">
        <v>0.10471699147834448</v>
      </c>
      <c r="F1645" s="119">
        <v>0</v>
      </c>
      <c r="G1645" s="179">
        <v>0</v>
      </c>
      <c r="H1645" s="97">
        <v>5366669.5749049662</v>
      </c>
      <c r="I1645" s="174">
        <v>231781266612.29803</v>
      </c>
      <c r="J1645" s="186">
        <v>0.51629490153422442</v>
      </c>
      <c r="K1645" s="189">
        <v>14036136234.376465</v>
      </c>
      <c r="L1645" s="185">
        <v>30271308148.415588</v>
      </c>
      <c r="M1645" s="185">
        <v>0</v>
      </c>
      <c r="N1645" s="174">
        <v>276088710995.09009</v>
      </c>
      <c r="O1645" s="119">
        <v>0.52115326346815216</v>
      </c>
      <c r="P1645" s="119">
        <v>0.40712825485004228</v>
      </c>
      <c r="Q1645" s="97">
        <v>13.877084873852004</v>
      </c>
      <c r="R1645" s="184">
        <v>1764498518739.5352</v>
      </c>
      <c r="S1645" s="199">
        <v>1832.4617245332852</v>
      </c>
      <c r="T1645" s="191">
        <v>5.0805204156477983E-2</v>
      </c>
      <c r="U1645" s="198">
        <v>2.0000000000000001E-4</v>
      </c>
    </row>
    <row r="1646" spans="1:21" x14ac:dyDescent="0.2">
      <c r="A1646">
        <f t="shared" si="25"/>
        <v>1642</v>
      </c>
      <c r="B1646" s="119">
        <v>0.52549517526067968</v>
      </c>
      <c r="C1646" s="97">
        <v>4000</v>
      </c>
      <c r="D1646" s="96">
        <v>0.72262070113889065</v>
      </c>
      <c r="E1646" s="98">
        <v>0.66895243429870177</v>
      </c>
      <c r="F1646" s="119">
        <v>0</v>
      </c>
      <c r="G1646" s="179">
        <v>0</v>
      </c>
      <c r="H1646" s="97">
        <v>17396806.174640685</v>
      </c>
      <c r="I1646" s="174">
        <v>573294653764.86377</v>
      </c>
      <c r="J1646" s="186">
        <v>0.4185554797737544</v>
      </c>
      <c r="K1646" s="189">
        <v>49862213254.631294</v>
      </c>
      <c r="L1646" s="185">
        <v>66583902307.601715</v>
      </c>
      <c r="M1646" s="185">
        <v>0</v>
      </c>
      <c r="N1646" s="174">
        <v>689740769327.0968</v>
      </c>
      <c r="O1646" s="119">
        <v>0.42512021000357442</v>
      </c>
      <c r="P1646" s="119">
        <v>0.30861761038034341</v>
      </c>
      <c r="Q1646" s="97">
        <v>13.619403786539628</v>
      </c>
      <c r="R1646" s="184">
        <v>3246112731638.5239</v>
      </c>
      <c r="S1646" s="199">
        <v>3368.8692949012598</v>
      </c>
      <c r="T1646" s="191">
        <v>5.164750153911718E-2</v>
      </c>
      <c r="U1646" s="198">
        <v>2.0000000000000001E-4</v>
      </c>
    </row>
    <row r="1647" spans="1:21" x14ac:dyDescent="0.2">
      <c r="A1647">
        <f t="shared" si="25"/>
        <v>1643</v>
      </c>
      <c r="B1647" s="119">
        <v>0.50153824718889339</v>
      </c>
      <c r="C1647" s="97">
        <v>10790.861291748388</v>
      </c>
      <c r="D1647" s="96">
        <v>1.142172359271862</v>
      </c>
      <c r="E1647" s="98">
        <v>0</v>
      </c>
      <c r="F1647" s="119">
        <v>0.31341108478006652</v>
      </c>
      <c r="G1647" s="179">
        <v>1</v>
      </c>
      <c r="H1647" s="97">
        <v>9117528.9007496051</v>
      </c>
      <c r="I1647" s="174">
        <v>272148074142.42279</v>
      </c>
      <c r="J1647" s="186">
        <v>0.32058887870059649</v>
      </c>
      <c r="K1647" s="189">
        <v>6515847101.1610136</v>
      </c>
      <c r="L1647" s="185">
        <v>0</v>
      </c>
      <c r="M1647" s="185">
        <v>195414220536.81909</v>
      </c>
      <c r="N1647" s="174">
        <v>474078141780.40289</v>
      </c>
      <c r="O1647" s="119">
        <v>0.51379509176385796</v>
      </c>
      <c r="P1647" s="119">
        <v>0.34167376008516515</v>
      </c>
      <c r="Q1647" s="97">
        <v>16.832250960054658</v>
      </c>
      <c r="R1647" s="184">
        <v>2884163376353.5688</v>
      </c>
      <c r="S1647" s="199">
        <v>2991.6708754824836</v>
      </c>
      <c r="T1647" s="191">
        <v>4.4776592655478002E-2</v>
      </c>
      <c r="U1647" s="198">
        <v>2.0000000000000001E-4</v>
      </c>
    </row>
    <row r="1648" spans="1:21" x14ac:dyDescent="0.2">
      <c r="A1648">
        <f t="shared" si="25"/>
        <v>1644</v>
      </c>
      <c r="B1648" s="119">
        <v>0.48881350715022398</v>
      </c>
      <c r="C1648" s="97">
        <v>11312.392676732276</v>
      </c>
      <c r="D1648" s="96">
        <v>0.76862120432478664</v>
      </c>
      <c r="E1648" s="98">
        <v>2.2540084475686228E-4</v>
      </c>
      <c r="F1648" s="119">
        <v>0.46015066001314636</v>
      </c>
      <c r="G1648" s="179">
        <v>1</v>
      </c>
      <c r="H1648" s="97">
        <v>5545971.5842156718</v>
      </c>
      <c r="I1648" s="174">
        <v>247388771340.22803</v>
      </c>
      <c r="J1648" s="186">
        <v>0.48881350715022398</v>
      </c>
      <c r="K1648" s="189">
        <v>0</v>
      </c>
      <c r="L1648" s="185">
        <v>0</v>
      </c>
      <c r="M1648" s="185">
        <v>177370008106.29636</v>
      </c>
      <c r="N1648" s="174">
        <v>424758779446.52441</v>
      </c>
      <c r="O1648" s="119">
        <v>0.61875820383490676</v>
      </c>
      <c r="P1648" s="119">
        <v>0.39273070109998259</v>
      </c>
      <c r="Q1648" s="97">
        <v>15.641437096773702</v>
      </c>
      <c r="R1648" s="184">
        <v>2843452382566.0029</v>
      </c>
      <c r="S1648" s="199">
        <v>2950.5897870932763</v>
      </c>
      <c r="T1648" s="191">
        <v>4.677504290891582E-2</v>
      </c>
      <c r="U1648" s="198">
        <v>2.0000000000000001E-4</v>
      </c>
    </row>
    <row r="1649" spans="1:21" x14ac:dyDescent="0.2">
      <c r="A1649">
        <f t="shared" si="25"/>
        <v>1645</v>
      </c>
      <c r="B1649" s="119">
        <v>0.48489986544992253</v>
      </c>
      <c r="C1649" s="97">
        <v>4000</v>
      </c>
      <c r="D1649" s="96">
        <v>0.34729134829679748</v>
      </c>
      <c r="E1649" s="98">
        <v>0.32348748915031844</v>
      </c>
      <c r="F1649" s="119">
        <v>0.279530954880787</v>
      </c>
      <c r="G1649" s="179">
        <v>1</v>
      </c>
      <c r="H1649" s="97">
        <v>6309686.8609408885</v>
      </c>
      <c r="I1649" s="174">
        <v>252613951061.01553</v>
      </c>
      <c r="J1649" s="186">
        <v>0.48489986544992258</v>
      </c>
      <c r="K1649" s="189">
        <v>5027590425.2141171</v>
      </c>
      <c r="L1649" s="185">
        <v>0</v>
      </c>
      <c r="M1649" s="185">
        <v>166437535743.99908</v>
      </c>
      <c r="N1649" s="174">
        <v>424079077230.22876</v>
      </c>
      <c r="O1649" s="119">
        <v>0.6028179959858595</v>
      </c>
      <c r="P1649" s="119">
        <v>0.41962808624829245</v>
      </c>
      <c r="Q1649" s="97">
        <v>15.886420085867003</v>
      </c>
      <c r="R1649" s="184">
        <v>3171391238995.7212</v>
      </c>
      <c r="S1649" s="199">
        <v>3291.9281600866261</v>
      </c>
      <c r="T1649" s="191">
        <v>4.4727524947706397E-2</v>
      </c>
      <c r="U1649" s="198">
        <v>2.0000000000000001E-4</v>
      </c>
    </row>
    <row r="1650" spans="1:21" x14ac:dyDescent="0.2">
      <c r="A1650">
        <f t="shared" si="25"/>
        <v>1646</v>
      </c>
      <c r="B1650" s="119">
        <v>0.55371234825591498</v>
      </c>
      <c r="C1650" s="97">
        <v>7684.262921053999</v>
      </c>
      <c r="D1650" s="96">
        <v>0.55304180311776152</v>
      </c>
      <c r="E1650" s="98">
        <v>0.43907266891931307</v>
      </c>
      <c r="F1650" s="119">
        <v>0.54232652693818451</v>
      </c>
      <c r="G1650" s="179">
        <v>1</v>
      </c>
      <c r="H1650" s="97">
        <v>4016719.6264469018</v>
      </c>
      <c r="I1650" s="174">
        <v>192547584370.44617</v>
      </c>
      <c r="J1650" s="186">
        <v>0.50047032495271093</v>
      </c>
      <c r="K1650" s="189">
        <v>2431411049.2109785</v>
      </c>
      <c r="L1650" s="185">
        <v>0</v>
      </c>
      <c r="M1650" s="185">
        <v>184328398789.74792</v>
      </c>
      <c r="N1650" s="174">
        <v>379307394209.40509</v>
      </c>
      <c r="O1650" s="119">
        <v>0.64282182439060209</v>
      </c>
      <c r="P1650" s="119">
        <v>0.49431630211860966</v>
      </c>
      <c r="Q1650" s="97">
        <v>16.848704838752383</v>
      </c>
      <c r="R1650" s="184">
        <v>3438082490181.313</v>
      </c>
      <c r="S1650" s="199">
        <v>3568.6644190228303</v>
      </c>
      <c r="T1650" s="191">
        <v>4.3500981783921616E-2</v>
      </c>
      <c r="U1650" s="198">
        <v>2.0000000000000001E-4</v>
      </c>
    </row>
    <row r="1651" spans="1:21" x14ac:dyDescent="0.2">
      <c r="A1651">
        <f t="shared" si="25"/>
        <v>1647</v>
      </c>
      <c r="B1651" s="119">
        <v>0.57872620560486776</v>
      </c>
      <c r="C1651" s="97">
        <v>4163.7418264691078</v>
      </c>
      <c r="D1651" s="96">
        <v>0.62165945116021271</v>
      </c>
      <c r="E1651" s="98">
        <v>0.62933426036255247</v>
      </c>
      <c r="F1651" s="119">
        <v>0.49936647762847663</v>
      </c>
      <c r="G1651" s="179">
        <v>1</v>
      </c>
      <c r="H1651" s="97">
        <v>12722962.550499907</v>
      </c>
      <c r="I1651" s="174">
        <v>406394319783.56879</v>
      </c>
      <c r="J1651" s="186">
        <v>0.39710296423774383</v>
      </c>
      <c r="K1651" s="189">
        <v>4309477898.1949081</v>
      </c>
      <c r="L1651" s="185">
        <v>0</v>
      </c>
      <c r="M1651" s="185">
        <v>365518652322.03674</v>
      </c>
      <c r="N1651" s="174">
        <v>776222450003.80042</v>
      </c>
      <c r="O1651" s="119">
        <v>0.58462018315863495</v>
      </c>
      <c r="P1651" s="119">
        <v>0.4213679026805851</v>
      </c>
      <c r="Q1651" s="97">
        <v>16.854208787706778</v>
      </c>
      <c r="R1651" s="184">
        <v>5993174450846.2139</v>
      </c>
      <c r="S1651" s="199">
        <v>6223.1041425511712</v>
      </c>
      <c r="T1651" s="191">
        <v>4.3444758784858414E-2</v>
      </c>
      <c r="U1651" s="198">
        <v>2.0000000000000001E-4</v>
      </c>
    </row>
    <row r="1652" spans="1:21" x14ac:dyDescent="0.2">
      <c r="A1652">
        <f t="shared" si="25"/>
        <v>1648</v>
      </c>
      <c r="B1652" s="119">
        <v>0.39797313444060717</v>
      </c>
      <c r="C1652" s="97">
        <v>14974.67618319087</v>
      </c>
      <c r="D1652" s="96">
        <v>1.2763865404287271</v>
      </c>
      <c r="E1652" s="98">
        <v>0.41462175857050926</v>
      </c>
      <c r="F1652" s="119">
        <v>0</v>
      </c>
      <c r="G1652" s="179">
        <v>0</v>
      </c>
      <c r="H1652" s="97">
        <v>35399732.484994449</v>
      </c>
      <c r="I1652" s="174">
        <v>798115014884.03442</v>
      </c>
      <c r="J1652" s="186">
        <v>0.28035392707708118</v>
      </c>
      <c r="K1652" s="189">
        <v>57732409745.603706</v>
      </c>
      <c r="L1652" s="185">
        <v>172183534189.81964</v>
      </c>
      <c r="M1652" s="185">
        <v>0</v>
      </c>
      <c r="N1652" s="174">
        <v>1028030958819.4578</v>
      </c>
      <c r="O1652" s="119">
        <v>0.35164457153013085</v>
      </c>
      <c r="P1652" s="119">
        <v>0.23165205489545196</v>
      </c>
      <c r="Q1652" s="97">
        <v>14.357612607195925</v>
      </c>
      <c r="R1652" s="184">
        <v>3383146884391.6074</v>
      </c>
      <c r="S1652" s="199">
        <v>3512.8346687989442</v>
      </c>
      <c r="T1652" s="191">
        <v>5.679408448039245E-2</v>
      </c>
      <c r="U1652" s="198">
        <v>2.0000000000000001E-4</v>
      </c>
    </row>
    <row r="1653" spans="1:21" x14ac:dyDescent="0.2">
      <c r="A1653">
        <f t="shared" si="25"/>
        <v>1649</v>
      </c>
      <c r="B1653" s="119">
        <v>0.47770330576861214</v>
      </c>
      <c r="C1653" s="97">
        <v>10900.60689434037</v>
      </c>
      <c r="D1653" s="96">
        <v>0.63013149730751394</v>
      </c>
      <c r="E1653" s="98">
        <v>8.3281386386394249E-2</v>
      </c>
      <c r="F1653" s="119">
        <v>0.65124537822996875</v>
      </c>
      <c r="G1653" s="179">
        <v>1</v>
      </c>
      <c r="H1653" s="97">
        <v>4456971.4122734377</v>
      </c>
      <c r="I1653" s="174">
        <v>232839180940.51923</v>
      </c>
      <c r="J1653" s="186">
        <v>0.4777033057686122</v>
      </c>
      <c r="K1653" s="189">
        <v>4653009212.1440077</v>
      </c>
      <c r="L1653" s="185">
        <v>0</v>
      </c>
      <c r="M1653" s="185">
        <v>313084464528.59814</v>
      </c>
      <c r="N1653" s="174">
        <v>550576654681.26135</v>
      </c>
      <c r="O1653" s="119">
        <v>0.65693961957034419</v>
      </c>
      <c r="P1653" s="119">
        <v>0.36706489921931024</v>
      </c>
      <c r="Q1653" s="97">
        <v>16.57634254706344</v>
      </c>
      <c r="R1653" s="184">
        <v>3630504098652.0459</v>
      </c>
      <c r="S1653" s="199">
        <v>3768.7031674597024</v>
      </c>
      <c r="T1653" s="191">
        <v>4.4269641003926559E-2</v>
      </c>
      <c r="U1653" s="198">
        <v>2.0000000000000001E-4</v>
      </c>
    </row>
    <row r="1654" spans="1:21" x14ac:dyDescent="0.2">
      <c r="A1654">
        <f t="shared" si="25"/>
        <v>1650</v>
      </c>
      <c r="B1654" s="119">
        <v>0.47255888409683955</v>
      </c>
      <c r="C1654" s="97">
        <v>16271.489585254078</v>
      </c>
      <c r="D1654" s="96">
        <v>0.3845725897805975</v>
      </c>
      <c r="E1654" s="98">
        <v>0.66196740280044286</v>
      </c>
      <c r="F1654" s="119">
        <v>0.36509303949188338</v>
      </c>
      <c r="G1654" s="179">
        <v>1</v>
      </c>
      <c r="H1654" s="97">
        <v>2188375.7099037822</v>
      </c>
      <c r="I1654" s="174">
        <v>117411791865.3627</v>
      </c>
      <c r="J1654" s="186">
        <v>0.47255888409683955</v>
      </c>
      <c r="K1654" s="189">
        <v>2416525735.873776</v>
      </c>
      <c r="L1654" s="185">
        <v>0</v>
      </c>
      <c r="M1654" s="185">
        <v>143329817959.68271</v>
      </c>
      <c r="N1654" s="174">
        <v>263158135560.91919</v>
      </c>
      <c r="O1654" s="119">
        <v>0.64656119921500343</v>
      </c>
      <c r="P1654" s="119">
        <v>0.46135700071683383</v>
      </c>
      <c r="Q1654" s="97">
        <v>16.638436045210206</v>
      </c>
      <c r="R1654" s="184">
        <v>2210219346312.5322</v>
      </c>
      <c r="S1654" s="199">
        <v>2295.4673674976652</v>
      </c>
      <c r="T1654" s="191">
        <v>4.3835170070573061E-2</v>
      </c>
      <c r="U1654" s="198">
        <v>2.0000000000000001E-4</v>
      </c>
    </row>
    <row r="1655" spans="1:21" x14ac:dyDescent="0.2">
      <c r="A1655">
        <f t="shared" si="25"/>
        <v>1651</v>
      </c>
      <c r="B1655" s="119">
        <v>0.60331111852836827</v>
      </c>
      <c r="C1655" s="97">
        <v>4929.7024224840234</v>
      </c>
      <c r="D1655" s="96">
        <v>0.48127278640798593</v>
      </c>
      <c r="E1655" s="98">
        <v>0.33016905458801638</v>
      </c>
      <c r="F1655" s="119">
        <v>0.46218792019612281</v>
      </c>
      <c r="G1655" s="179">
        <v>1</v>
      </c>
      <c r="H1655" s="97">
        <v>12995664.862115892</v>
      </c>
      <c r="I1655" s="174">
        <v>409517218015.48785</v>
      </c>
      <c r="J1655" s="186">
        <v>0.41628191326151864</v>
      </c>
      <c r="K1655" s="189">
        <v>5345200603.9587517</v>
      </c>
      <c r="L1655" s="185">
        <v>0</v>
      </c>
      <c r="M1655" s="185">
        <v>431694821989.30481</v>
      </c>
      <c r="N1655" s="174">
        <v>846557240608.75146</v>
      </c>
      <c r="O1655" s="119">
        <v>0.60932733650655058</v>
      </c>
      <c r="P1655" s="119">
        <v>0.38860657620356065</v>
      </c>
      <c r="Q1655" s="97">
        <v>16.723186463636523</v>
      </c>
      <c r="R1655" s="184">
        <v>5980140929493.8008</v>
      </c>
      <c r="S1655" s="199">
        <v>6211.0977562378248</v>
      </c>
      <c r="T1655" s="191">
        <v>4.3618288268306007E-2</v>
      </c>
      <c r="U1655" s="198">
        <v>2.0000000000000001E-4</v>
      </c>
    </row>
    <row r="1656" spans="1:21" x14ac:dyDescent="0.2">
      <c r="A1656">
        <f t="shared" si="25"/>
        <v>1652</v>
      </c>
      <c r="B1656" s="119">
        <v>0.66264442162167425</v>
      </c>
      <c r="C1656" s="97">
        <v>10824.806832125516</v>
      </c>
      <c r="D1656" s="96">
        <v>0.23120764759758938</v>
      </c>
      <c r="E1656" s="98">
        <v>0.25803682149880536</v>
      </c>
      <c r="F1656" s="119">
        <v>0.51899254280760088</v>
      </c>
      <c r="G1656" s="179">
        <v>1</v>
      </c>
      <c r="H1656" s="97">
        <v>7280962.3300269805</v>
      </c>
      <c r="I1656" s="174">
        <v>328562060224.82324</v>
      </c>
      <c r="J1656" s="186">
        <v>0.63575555178273979</v>
      </c>
      <c r="K1656" s="189">
        <v>0</v>
      </c>
      <c r="L1656" s="185">
        <v>0</v>
      </c>
      <c r="M1656" s="185">
        <v>401560152161.76453</v>
      </c>
      <c r="N1656" s="174">
        <v>730122212386.58777</v>
      </c>
      <c r="O1656" s="119">
        <v>0.72608840907557681</v>
      </c>
      <c r="P1656" s="119">
        <v>0.44030194990394778</v>
      </c>
      <c r="Q1656" s="97">
        <v>15.911868252780454</v>
      </c>
      <c r="R1656" s="184">
        <v>5674857645467.4863</v>
      </c>
      <c r="S1656" s="199">
        <v>5896.4839568190873</v>
      </c>
      <c r="T1656" s="191">
        <v>4.4844834162960284E-2</v>
      </c>
      <c r="U1656" s="198">
        <v>2.0000000000000001E-4</v>
      </c>
    </row>
    <row r="1657" spans="1:21" x14ac:dyDescent="0.2">
      <c r="A1657">
        <f t="shared" si="25"/>
        <v>1653</v>
      </c>
      <c r="B1657" s="119">
        <v>0.44927465322824645</v>
      </c>
      <c r="C1657" s="97">
        <v>7647.4842848891394</v>
      </c>
      <c r="D1657" s="96">
        <v>0.76870159471218624</v>
      </c>
      <c r="E1657" s="98">
        <v>0.219672948518607</v>
      </c>
      <c r="F1657" s="119">
        <v>0.48012695396745647</v>
      </c>
      <c r="G1657" s="179">
        <v>1</v>
      </c>
      <c r="H1657" s="97">
        <v>13078164.468055209</v>
      </c>
      <c r="I1657" s="174">
        <v>496237482825.78925</v>
      </c>
      <c r="J1657" s="186">
        <v>0.44927465322824645</v>
      </c>
      <c r="K1657" s="189">
        <v>12092903292.477551</v>
      </c>
      <c r="L1657" s="185">
        <v>0</v>
      </c>
      <c r="M1657" s="185">
        <v>353984558885.87354</v>
      </c>
      <c r="N1657" s="174">
        <v>862314945004.14038</v>
      </c>
      <c r="O1657" s="119">
        <v>0.58694862365128442</v>
      </c>
      <c r="P1657" s="119">
        <v>0.38655226680399463</v>
      </c>
      <c r="Q1657" s="97">
        <v>16.074539607618313</v>
      </c>
      <c r="R1657" s="184">
        <v>5796925132201.3174</v>
      </c>
      <c r="S1657" s="199">
        <v>6012.7368689610075</v>
      </c>
      <c r="T1657" s="191">
        <v>4.5321506682707915E-2</v>
      </c>
      <c r="U1657" s="198">
        <v>2.0000000000000001E-4</v>
      </c>
    </row>
    <row r="1658" spans="1:21" x14ac:dyDescent="0.2">
      <c r="A1658">
        <f t="shared" si="25"/>
        <v>1654</v>
      </c>
      <c r="B1658" s="119">
        <v>0.46687939984413113</v>
      </c>
      <c r="C1658" s="97">
        <v>14492.346396212877</v>
      </c>
      <c r="D1658" s="96">
        <v>1.0382495134996725</v>
      </c>
      <c r="E1658" s="98">
        <v>0.60010539722461897</v>
      </c>
      <c r="F1658" s="119">
        <v>0</v>
      </c>
      <c r="G1658" s="179">
        <v>0</v>
      </c>
      <c r="H1658" s="97">
        <v>5124737.7275653882</v>
      </c>
      <c r="I1658" s="174">
        <v>176300312647.34045</v>
      </c>
      <c r="J1658" s="186">
        <v>0.24658434265439511</v>
      </c>
      <c r="K1658" s="189">
        <v>23786489488.523365</v>
      </c>
      <c r="L1658" s="185">
        <v>51122549796.167221</v>
      </c>
      <c r="M1658" s="185">
        <v>0</v>
      </c>
      <c r="N1658" s="174">
        <v>251209351932.03107</v>
      </c>
      <c r="O1658" s="119">
        <v>0.33585905895601587</v>
      </c>
      <c r="P1658" s="119">
        <v>0.23950727421397489</v>
      </c>
      <c r="Q1658" s="97">
        <v>15.71562897615609</v>
      </c>
      <c r="R1658" s="184">
        <v>1009956244356.8221</v>
      </c>
      <c r="S1658" s="199">
        <v>1048.7287716581327</v>
      </c>
      <c r="T1658" s="191">
        <v>4.7804745413638945E-2</v>
      </c>
      <c r="U1658" s="198">
        <v>2.0000000000000001E-4</v>
      </c>
    </row>
    <row r="1659" spans="1:21" x14ac:dyDescent="0.2">
      <c r="A1659">
        <f t="shared" si="25"/>
        <v>1655</v>
      </c>
      <c r="B1659" s="119">
        <v>0.48191792642068054</v>
      </c>
      <c r="C1659" s="97">
        <v>9128.8782410381846</v>
      </c>
      <c r="D1659" s="96">
        <v>0.79604042249833118</v>
      </c>
      <c r="E1659" s="98">
        <v>0</v>
      </c>
      <c r="F1659" s="119">
        <v>0</v>
      </c>
      <c r="G1659" s="179">
        <v>0</v>
      </c>
      <c r="H1659" s="97">
        <v>5593382.4544587061</v>
      </c>
      <c r="I1659" s="174">
        <v>227716250164.72903</v>
      </c>
      <c r="J1659" s="186">
        <v>0.45140199435801887</v>
      </c>
      <c r="K1659" s="189">
        <v>640052644.87363267</v>
      </c>
      <c r="L1659" s="185">
        <v>0</v>
      </c>
      <c r="M1659" s="185">
        <v>0</v>
      </c>
      <c r="N1659" s="174">
        <v>228356302809.60266</v>
      </c>
      <c r="O1659" s="119">
        <v>0.45013677401229024</v>
      </c>
      <c r="P1659" s="119">
        <v>0.33875329376817848</v>
      </c>
      <c r="Q1659" s="97">
        <v>12.990357189004694</v>
      </c>
      <c r="R1659" s="184">
        <v>1140427875521.2231</v>
      </c>
      <c r="S1659" s="199">
        <v>1183.5758632727302</v>
      </c>
      <c r="T1659" s="191">
        <v>5.4623222791895992E-2</v>
      </c>
      <c r="U1659" s="198">
        <v>2.0000000000000001E-4</v>
      </c>
    </row>
    <row r="1660" spans="1:21" x14ac:dyDescent="0.2">
      <c r="A1660">
        <f t="shared" si="25"/>
        <v>1656</v>
      </c>
      <c r="B1660" s="119">
        <v>0.30140342710130175</v>
      </c>
      <c r="C1660" s="97">
        <v>4000</v>
      </c>
      <c r="D1660" s="96">
        <v>1.4471632258535341</v>
      </c>
      <c r="E1660" s="98">
        <v>0</v>
      </c>
      <c r="F1660" s="119">
        <v>0</v>
      </c>
      <c r="G1660" s="179">
        <v>0</v>
      </c>
      <c r="H1660" s="97">
        <v>26635448.040814407</v>
      </c>
      <c r="I1660" s="174">
        <v>763284169413.15967</v>
      </c>
      <c r="J1660" s="186">
        <v>0.30140342710130175</v>
      </c>
      <c r="K1660" s="189">
        <v>24156232523.322803</v>
      </c>
      <c r="L1660" s="185">
        <v>0</v>
      </c>
      <c r="M1660" s="185">
        <v>0</v>
      </c>
      <c r="N1660" s="174">
        <v>787440401936.48242</v>
      </c>
      <c r="O1660" s="119">
        <v>0.29215730352105307</v>
      </c>
      <c r="P1660" s="119">
        <v>0.18534700782399283</v>
      </c>
      <c r="Q1660" s="97">
        <v>12.74769386226</v>
      </c>
      <c r="R1660" s="184">
        <v>2017829438171.5742</v>
      </c>
      <c r="S1660" s="199">
        <v>2094.1142608786672</v>
      </c>
      <c r="T1660" s="191">
        <v>5.8078825877338917E-2</v>
      </c>
      <c r="U1660" s="198">
        <v>2.0000000000000001E-4</v>
      </c>
    </row>
    <row r="1661" spans="1:21" x14ac:dyDescent="0.2">
      <c r="A1661">
        <f t="shared" si="25"/>
        <v>1657</v>
      </c>
      <c r="B1661" s="119">
        <v>0.47359482698096683</v>
      </c>
      <c r="C1661" s="97">
        <v>11960.401440908065</v>
      </c>
      <c r="D1661" s="96">
        <v>0.74348606349150892</v>
      </c>
      <c r="E1661" s="98">
        <v>0.11230378916787845</v>
      </c>
      <c r="F1661" s="119">
        <v>0.46537787851689327</v>
      </c>
      <c r="G1661" s="179">
        <v>1</v>
      </c>
      <c r="H1661" s="97">
        <v>4715693.5512615005</v>
      </c>
      <c r="I1661" s="174">
        <v>204447325611.61334</v>
      </c>
      <c r="J1661" s="186">
        <v>0.47359482698096689</v>
      </c>
      <c r="K1661" s="189">
        <v>6532335856.6426363</v>
      </c>
      <c r="L1661" s="185">
        <v>0</v>
      </c>
      <c r="M1661" s="185">
        <v>206573344271.98264</v>
      </c>
      <c r="N1661" s="174">
        <v>417553005740.23859</v>
      </c>
      <c r="O1661" s="119">
        <v>0.62766611092337099</v>
      </c>
      <c r="P1661" s="119">
        <v>0.45231249205236196</v>
      </c>
      <c r="Q1661" s="97">
        <v>16.667702591487437</v>
      </c>
      <c r="R1661" s="184">
        <v>3404479872172.3159</v>
      </c>
      <c r="S1661" s="199">
        <v>3534.8529975006359</v>
      </c>
      <c r="T1661" s="191">
        <v>4.4593904669863016E-2</v>
      </c>
      <c r="U1661" s="198">
        <v>2.0000000000000001E-4</v>
      </c>
    </row>
    <row r="1662" spans="1:21" x14ac:dyDescent="0.2">
      <c r="A1662">
        <f t="shared" si="25"/>
        <v>1658</v>
      </c>
      <c r="B1662" s="119">
        <v>0.36602769690286102</v>
      </c>
      <c r="C1662" s="97">
        <v>7840.0825445138325</v>
      </c>
      <c r="D1662" s="96">
        <v>0.85423520687744758</v>
      </c>
      <c r="E1662" s="98">
        <v>0.7</v>
      </c>
      <c r="F1662" s="119">
        <v>0.46281249570032024</v>
      </c>
      <c r="G1662" s="179">
        <v>1</v>
      </c>
      <c r="H1662" s="97">
        <v>12127022.365776075</v>
      </c>
      <c r="I1662" s="174">
        <v>415771034061.93195</v>
      </c>
      <c r="J1662" s="186">
        <v>0.36602769690286108</v>
      </c>
      <c r="K1662" s="189">
        <v>6449067412.97085</v>
      </c>
      <c r="L1662" s="185">
        <v>0</v>
      </c>
      <c r="M1662" s="185">
        <v>231644565591.75101</v>
      </c>
      <c r="N1662" s="174">
        <v>653864667066.65381</v>
      </c>
      <c r="O1662" s="119">
        <v>0.51616088696777163</v>
      </c>
      <c r="P1662" s="119">
        <v>0.37434225470970084</v>
      </c>
      <c r="Q1662" s="97">
        <v>16.665104105788192</v>
      </c>
      <c r="R1662" s="184">
        <v>4376900613605.6753</v>
      </c>
      <c r="S1662" s="199">
        <v>4542.2325435428738</v>
      </c>
      <c r="T1662" s="191">
        <v>4.4711985216770951E-2</v>
      </c>
      <c r="U1662" s="198">
        <v>2.0000000000000001E-4</v>
      </c>
    </row>
    <row r="1663" spans="1:21" x14ac:dyDescent="0.2">
      <c r="A1663">
        <f t="shared" si="25"/>
        <v>1659</v>
      </c>
      <c r="B1663" s="119">
        <v>0.64735936583026232</v>
      </c>
      <c r="C1663" s="97">
        <v>9399.8732378327186</v>
      </c>
      <c r="D1663" s="96">
        <v>1.0966086258833134</v>
      </c>
      <c r="E1663" s="98">
        <v>0.7</v>
      </c>
      <c r="F1663" s="119">
        <v>0</v>
      </c>
      <c r="G1663" s="179">
        <v>0</v>
      </c>
      <c r="H1663" s="97">
        <v>10930644.708326081</v>
      </c>
      <c r="I1663" s="174">
        <v>277464048235.53955</v>
      </c>
      <c r="J1663" s="186">
        <v>0.2001427372417407</v>
      </c>
      <c r="K1663" s="189">
        <v>36053504976.342766</v>
      </c>
      <c r="L1663" s="185">
        <v>87970016292.721207</v>
      </c>
      <c r="M1663" s="185">
        <v>0</v>
      </c>
      <c r="N1663" s="174">
        <v>401487569504.60352</v>
      </c>
      <c r="O1663" s="119">
        <v>0.31360479550978609</v>
      </c>
      <c r="P1663" s="119">
        <v>0.18656685880783375</v>
      </c>
      <c r="Q1663" s="97">
        <v>14.764893139093513</v>
      </c>
      <c r="R1663" s="184">
        <v>1175302989972.0337</v>
      </c>
      <c r="S1663" s="199">
        <v>1220.3221321309834</v>
      </c>
      <c r="T1663" s="191">
        <v>4.9801494577518389E-2</v>
      </c>
      <c r="U1663" s="198">
        <v>2.0000000000000001E-4</v>
      </c>
    </row>
    <row r="1664" spans="1:21" x14ac:dyDescent="0.2">
      <c r="A1664">
        <f t="shared" si="25"/>
        <v>1660</v>
      </c>
      <c r="B1664" s="119">
        <v>0.40485653914090247</v>
      </c>
      <c r="C1664" s="97">
        <v>11741.544757770322</v>
      </c>
      <c r="D1664" s="96">
        <v>0.72412014629981392</v>
      </c>
      <c r="E1664" s="98">
        <v>0.65631047710324408</v>
      </c>
      <c r="F1664" s="119">
        <v>0</v>
      </c>
      <c r="G1664" s="179">
        <v>0</v>
      </c>
      <c r="H1664" s="97">
        <v>5669645.7939622458</v>
      </c>
      <c r="I1664" s="174">
        <v>256488114729.80588</v>
      </c>
      <c r="J1664" s="186">
        <v>0.40485653914090247</v>
      </c>
      <c r="K1664" s="189">
        <v>22165314359.162216</v>
      </c>
      <c r="L1664" s="185">
        <v>49399515055.324265</v>
      </c>
      <c r="M1664" s="185">
        <v>0</v>
      </c>
      <c r="N1664" s="174">
        <v>328052944144.29236</v>
      </c>
      <c r="O1664" s="119">
        <v>0.4370041636983053</v>
      </c>
      <c r="P1664" s="119">
        <v>0.32968542832451908</v>
      </c>
      <c r="Q1664" s="97">
        <v>14.362706752031874</v>
      </c>
      <c r="R1664" s="184">
        <v>1705992174911.4636</v>
      </c>
      <c r="S1664" s="199">
        <v>1770.8704084165845</v>
      </c>
      <c r="T1664" s="191">
        <v>5.0105229118256434E-2</v>
      </c>
      <c r="U1664" s="198">
        <v>2.0000000000000001E-4</v>
      </c>
    </row>
    <row r="1665" spans="1:21" x14ac:dyDescent="0.2">
      <c r="A1665">
        <f t="shared" si="25"/>
        <v>1661</v>
      </c>
      <c r="B1665" s="119">
        <v>0.51119236595981421</v>
      </c>
      <c r="C1665" s="97">
        <v>7164.5585604512717</v>
      </c>
      <c r="D1665" s="96">
        <v>0.48663636727009951</v>
      </c>
      <c r="E1665" s="98">
        <v>5.2963180239281774E-2</v>
      </c>
      <c r="F1665" s="119">
        <v>0.44859276712800711</v>
      </c>
      <c r="G1665" s="179">
        <v>1</v>
      </c>
      <c r="H1665" s="97">
        <v>3676445.8589808005</v>
      </c>
      <c r="I1665" s="174">
        <v>197305917910.72815</v>
      </c>
      <c r="J1665" s="186">
        <v>0.51119236595981432</v>
      </c>
      <c r="K1665" s="189">
        <v>7034338290.6900654</v>
      </c>
      <c r="L1665" s="185">
        <v>0</v>
      </c>
      <c r="M1665" s="185">
        <v>183897685757.3942</v>
      </c>
      <c r="N1665" s="174">
        <v>388237941958.81238</v>
      </c>
      <c r="O1665" s="119">
        <v>0.63873053300617688</v>
      </c>
      <c r="P1665" s="119">
        <v>0.43113062754400405</v>
      </c>
      <c r="Q1665" s="97">
        <v>16.174770143604491</v>
      </c>
      <c r="R1665" s="184">
        <v>2966811949480.3296</v>
      </c>
      <c r="S1665" s="199">
        <v>3080.7014013153462</v>
      </c>
      <c r="T1665" s="191">
        <v>4.5245575171815919E-2</v>
      </c>
      <c r="U1665" s="198">
        <v>2.0000000000000001E-4</v>
      </c>
    </row>
    <row r="1666" spans="1:21" x14ac:dyDescent="0.2">
      <c r="A1666">
        <f t="shared" si="25"/>
        <v>1662</v>
      </c>
      <c r="B1666" s="119">
        <v>0.3781006650789111</v>
      </c>
      <c r="C1666" s="97">
        <v>16415.644144625996</v>
      </c>
      <c r="D1666" s="96">
        <v>0.23372099363138543</v>
      </c>
      <c r="E1666" s="98">
        <v>0</v>
      </c>
      <c r="F1666" s="119">
        <v>0</v>
      </c>
      <c r="G1666" s="179">
        <v>0</v>
      </c>
      <c r="H1666" s="97">
        <v>1933172.7709375154</v>
      </c>
      <c r="I1666" s="174">
        <v>103809192144.22954</v>
      </c>
      <c r="J1666" s="186">
        <v>0.37810066507891116</v>
      </c>
      <c r="K1666" s="189">
        <v>1064366765.3745548</v>
      </c>
      <c r="L1666" s="185">
        <v>0</v>
      </c>
      <c r="M1666" s="185">
        <v>0</v>
      </c>
      <c r="N1666" s="174">
        <v>104873558909.6041</v>
      </c>
      <c r="O1666" s="119">
        <v>0.37426330334483582</v>
      </c>
      <c r="P1666" s="119">
        <v>0.27670464895633479</v>
      </c>
      <c r="Q1666" s="97">
        <v>12.949186080320962</v>
      </c>
      <c r="R1666" s="184">
        <v>448537016341.06714</v>
      </c>
      <c r="S1666" s="199">
        <v>465.25419842789921</v>
      </c>
      <c r="T1666" s="191">
        <v>4.9590468784044966E-2</v>
      </c>
      <c r="U1666" s="198">
        <v>2.0000000000000001E-4</v>
      </c>
    </row>
    <row r="1667" spans="1:21" x14ac:dyDescent="0.2">
      <c r="A1667">
        <f t="shared" si="25"/>
        <v>1663</v>
      </c>
      <c r="B1667" s="119">
        <v>0.36688271858129762</v>
      </c>
      <c r="C1667" s="97">
        <v>14741.928284202422</v>
      </c>
      <c r="D1667" s="96">
        <v>0.96917066913352423</v>
      </c>
      <c r="E1667" s="98">
        <v>0.7</v>
      </c>
      <c r="F1667" s="119">
        <v>0.58329021448087814</v>
      </c>
      <c r="G1667" s="179">
        <v>1</v>
      </c>
      <c r="H1667" s="97">
        <v>6003181.3903085236</v>
      </c>
      <c r="I1667" s="174">
        <v>279103494224.31702</v>
      </c>
      <c r="J1667" s="186">
        <v>0.36688271858129762</v>
      </c>
      <c r="K1667" s="189">
        <v>240762450.5848498</v>
      </c>
      <c r="L1667" s="185">
        <v>0</v>
      </c>
      <c r="M1667" s="185">
        <v>268191684672.62604</v>
      </c>
      <c r="N1667" s="174">
        <v>547535941347.52789</v>
      </c>
      <c r="O1667" s="119">
        <v>0.57886902489837588</v>
      </c>
      <c r="P1667" s="119">
        <v>0.429963191684688</v>
      </c>
      <c r="Q1667" s="97">
        <v>17.30495737272404</v>
      </c>
      <c r="R1667" s="184">
        <v>4340978016046.4419</v>
      </c>
      <c r="S1667" s="199">
        <v>4505.6361788112636</v>
      </c>
      <c r="T1667" s="191">
        <v>4.3350437274799689E-2</v>
      </c>
      <c r="U1667" s="198">
        <v>2.0000000000000001E-4</v>
      </c>
    </row>
    <row r="1668" spans="1:21" x14ac:dyDescent="0.2">
      <c r="A1668">
        <f t="shared" si="25"/>
        <v>1664</v>
      </c>
      <c r="B1668" s="119">
        <v>0.49520877984950029</v>
      </c>
      <c r="C1668" s="97">
        <v>9574.2313582314291</v>
      </c>
      <c r="D1668" s="96">
        <v>0.69947062090466938</v>
      </c>
      <c r="E1668" s="98">
        <v>0.7</v>
      </c>
      <c r="F1668" s="119">
        <v>0</v>
      </c>
      <c r="G1668" s="179">
        <v>0</v>
      </c>
      <c r="H1668" s="97">
        <v>4816610.2298435587</v>
      </c>
      <c r="I1668" s="174">
        <v>245309929894.62601</v>
      </c>
      <c r="J1668" s="186">
        <v>0.49520877984950029</v>
      </c>
      <c r="K1668" s="189">
        <v>33443150789.876789</v>
      </c>
      <c r="L1668" s="185">
        <v>51787544207.872017</v>
      </c>
      <c r="M1668" s="185">
        <v>0</v>
      </c>
      <c r="N1668" s="174">
        <v>330540624892.37482</v>
      </c>
      <c r="O1668" s="119">
        <v>0.49285822729785717</v>
      </c>
      <c r="P1668" s="119">
        <v>0.38406869036884234</v>
      </c>
      <c r="Q1668" s="97">
        <v>13.732079024448359</v>
      </c>
      <c r="R1668" s="184">
        <v>1940906037202.0435</v>
      </c>
      <c r="S1668" s="199">
        <v>2013.2079969272306</v>
      </c>
      <c r="T1668" s="191">
        <v>5.2111533537285259E-2</v>
      </c>
      <c r="U1668" s="198">
        <v>2.0000000000000001E-4</v>
      </c>
    </row>
    <row r="1669" spans="1:21" x14ac:dyDescent="0.2">
      <c r="A1669">
        <f t="shared" si="25"/>
        <v>1665</v>
      </c>
      <c r="B1669" s="119">
        <v>0.4340162193328892</v>
      </c>
      <c r="C1669" s="97">
        <v>8347.3097968949896</v>
      </c>
      <c r="D1669" s="96">
        <v>1.0615752750836884</v>
      </c>
      <c r="E1669" s="98">
        <v>0</v>
      </c>
      <c r="F1669" s="119">
        <v>0.49147344137239474</v>
      </c>
      <c r="G1669" s="179">
        <v>1</v>
      </c>
      <c r="H1669" s="97">
        <v>12164585.402340572</v>
      </c>
      <c r="I1669" s="174">
        <v>448517263830.44891</v>
      </c>
      <c r="J1669" s="186">
        <v>0.43401621933288914</v>
      </c>
      <c r="K1669" s="189">
        <v>4989676535.1152935</v>
      </c>
      <c r="L1669" s="185">
        <v>0</v>
      </c>
      <c r="M1669" s="185">
        <v>332464206214.53851</v>
      </c>
      <c r="N1669" s="174">
        <v>785971146580.10266</v>
      </c>
      <c r="O1669" s="119">
        <v>0.58607130061855062</v>
      </c>
      <c r="P1669" s="119">
        <v>0.37107535078149667</v>
      </c>
      <c r="Q1669" s="97">
        <v>15.988987220915158</v>
      </c>
      <c r="R1669" s="184">
        <v>5007829674871.8682</v>
      </c>
      <c r="S1669" s="199">
        <v>5197.3442211542406</v>
      </c>
      <c r="T1669" s="191">
        <v>4.6759874232315389E-2</v>
      </c>
      <c r="U1669" s="198">
        <v>2.0000000000000001E-4</v>
      </c>
    </row>
    <row r="1670" spans="1:21" x14ac:dyDescent="0.2">
      <c r="A1670">
        <f t="shared" si="25"/>
        <v>1666</v>
      </c>
      <c r="B1670" s="119">
        <v>0.2454868352729897</v>
      </c>
      <c r="C1670" s="97">
        <v>13894.950591658569</v>
      </c>
      <c r="D1670" s="96">
        <v>0.69122400617949176</v>
      </c>
      <c r="E1670" s="98">
        <v>0.21791812538055327</v>
      </c>
      <c r="F1670" s="119">
        <v>0.44394230793866996</v>
      </c>
      <c r="G1670" s="179">
        <v>1</v>
      </c>
      <c r="H1670" s="97">
        <v>4341570.403096688</v>
      </c>
      <c r="I1670" s="174">
        <v>226633921674.73514</v>
      </c>
      <c r="J1670" s="186">
        <v>0.24548683527298976</v>
      </c>
      <c r="K1670" s="189">
        <v>2267500317.408371</v>
      </c>
      <c r="L1670" s="185">
        <v>0</v>
      </c>
      <c r="M1670" s="185">
        <v>262648744270.26712</v>
      </c>
      <c r="N1670" s="174">
        <v>491550166262.41064</v>
      </c>
      <c r="O1670" s="119">
        <v>0.5406460171387264</v>
      </c>
      <c r="P1670" s="119">
        <v>0.31618850757733136</v>
      </c>
      <c r="Q1670" s="97">
        <v>17.707853817051699</v>
      </c>
      <c r="R1670" s="184">
        <v>2939000120807.9497</v>
      </c>
      <c r="S1670" s="199">
        <v>3052.5186073197992</v>
      </c>
      <c r="T1670" s="191">
        <v>4.2262570159319043E-2</v>
      </c>
      <c r="U1670" s="198">
        <v>2.0000000000000001E-4</v>
      </c>
    </row>
    <row r="1671" spans="1:21" x14ac:dyDescent="0.2">
      <c r="A1671">
        <f t="shared" ref="A1671:A1734" si="26">A1670+1</f>
        <v>1667</v>
      </c>
      <c r="B1671" s="119">
        <v>0.43517501802258651</v>
      </c>
      <c r="C1671" s="97">
        <v>6556.8958260235067</v>
      </c>
      <c r="D1671" s="96">
        <v>0.77166160402919548</v>
      </c>
      <c r="E1671" s="98">
        <v>0.69586765478438151</v>
      </c>
      <c r="F1671" s="119">
        <v>0</v>
      </c>
      <c r="G1671" s="179">
        <v>0</v>
      </c>
      <c r="H1671" s="97">
        <v>32892155.843382537</v>
      </c>
      <c r="I1671" s="174">
        <v>649883913348.75085</v>
      </c>
      <c r="J1671" s="186">
        <v>0.26053930256079505</v>
      </c>
      <c r="K1671" s="189">
        <v>50820157250.567337</v>
      </c>
      <c r="L1671" s="185">
        <v>154129976264.36963</v>
      </c>
      <c r="M1671" s="185">
        <v>0</v>
      </c>
      <c r="N1671" s="174">
        <v>854834046863.68787</v>
      </c>
      <c r="O1671" s="119">
        <v>0.34231706565089753</v>
      </c>
      <c r="P1671" s="119">
        <v>0.22675363919504973</v>
      </c>
      <c r="Q1671" s="97">
        <v>15.224758911083178</v>
      </c>
      <c r="R1671" s="184">
        <v>3104230532336.6333</v>
      </c>
      <c r="S1671" s="199">
        <v>3218.4105551219973</v>
      </c>
      <c r="T1671" s="191">
        <v>4.9831525784490377E-2</v>
      </c>
      <c r="U1671" s="198">
        <v>2.0000000000000001E-4</v>
      </c>
    </row>
    <row r="1672" spans="1:21" x14ac:dyDescent="0.2">
      <c r="A1672">
        <f t="shared" si="26"/>
        <v>1668</v>
      </c>
      <c r="B1672" s="119">
        <v>0.58978660278403472</v>
      </c>
      <c r="C1672" s="97">
        <v>7236.0433568080116</v>
      </c>
      <c r="D1672" s="96">
        <v>0.66496001111902447</v>
      </c>
      <c r="E1672" s="98">
        <v>0.22013869706024849</v>
      </c>
      <c r="F1672" s="119">
        <v>0.67296860695498062</v>
      </c>
      <c r="G1672" s="179">
        <v>1</v>
      </c>
      <c r="H1672" s="97">
        <v>7099841.5462970873</v>
      </c>
      <c r="I1672" s="174">
        <v>305321784795.30951</v>
      </c>
      <c r="J1672" s="186">
        <v>0.54175006659663594</v>
      </c>
      <c r="K1672" s="189">
        <v>10547766190.793518</v>
      </c>
      <c r="L1672" s="185">
        <v>0</v>
      </c>
      <c r="M1672" s="185">
        <v>362997595273.17346</v>
      </c>
      <c r="N1672" s="174">
        <v>678867146259.27637</v>
      </c>
      <c r="O1672" s="119">
        <v>0.67142175899423717</v>
      </c>
      <c r="P1672" s="119">
        <v>0.4413494803166752</v>
      </c>
      <c r="Q1672" s="97">
        <v>16.403324192121662</v>
      </c>
      <c r="R1672" s="184">
        <v>5350809409100.7363</v>
      </c>
      <c r="S1672" s="199">
        <v>5550.5821697397705</v>
      </c>
      <c r="T1672" s="191">
        <v>4.4505219514607376E-2</v>
      </c>
      <c r="U1672" s="198">
        <v>2.0000000000000001E-4</v>
      </c>
    </row>
    <row r="1673" spans="1:21" x14ac:dyDescent="0.2">
      <c r="A1673">
        <f t="shared" si="26"/>
        <v>1669</v>
      </c>
      <c r="B1673" s="119">
        <v>0.48806493395520845</v>
      </c>
      <c r="C1673" s="97">
        <v>7148.1179755804678</v>
      </c>
      <c r="D1673" s="96">
        <v>0.66578330653481599</v>
      </c>
      <c r="E1673" s="98">
        <v>0.41929078391741925</v>
      </c>
      <c r="F1673" s="119">
        <v>0</v>
      </c>
      <c r="G1673" s="179">
        <v>0</v>
      </c>
      <c r="H1673" s="97">
        <v>5892329.6393918283</v>
      </c>
      <c r="I1673" s="174">
        <v>228204059507.06488</v>
      </c>
      <c r="J1673" s="186">
        <v>0.39438267228089996</v>
      </c>
      <c r="K1673" s="189">
        <v>26021332425.05265</v>
      </c>
      <c r="L1673" s="185">
        <v>48869814346.013763</v>
      </c>
      <c r="M1673" s="185">
        <v>0</v>
      </c>
      <c r="N1673" s="174">
        <v>303095206278.13129</v>
      </c>
      <c r="O1673" s="119">
        <v>0.4259241836114489</v>
      </c>
      <c r="P1673" s="119">
        <v>0.32908096365120504</v>
      </c>
      <c r="Q1673" s="97">
        <v>14.450100579651521</v>
      </c>
      <c r="R1673" s="184">
        <v>1623979669465.8918</v>
      </c>
      <c r="S1673" s="199">
        <v>1684.102192681828</v>
      </c>
      <c r="T1673" s="191">
        <v>4.9448219321029545E-2</v>
      </c>
      <c r="U1673" s="198">
        <v>2.0000000000000001E-4</v>
      </c>
    </row>
    <row r="1674" spans="1:21" x14ac:dyDescent="0.2">
      <c r="A1674">
        <f t="shared" si="26"/>
        <v>1670</v>
      </c>
      <c r="B1674" s="119">
        <v>0.37572995029758777</v>
      </c>
      <c r="C1674" s="97">
        <v>14324.989237182041</v>
      </c>
      <c r="D1674" s="96">
        <v>0.96991450110106714</v>
      </c>
      <c r="E1674" s="98">
        <v>0</v>
      </c>
      <c r="F1674" s="119">
        <v>0</v>
      </c>
      <c r="G1674" s="179">
        <v>0</v>
      </c>
      <c r="H1674" s="97">
        <v>5096717.8854704378</v>
      </c>
      <c r="I1674" s="174">
        <v>254717379475.85394</v>
      </c>
      <c r="J1674" s="186">
        <v>0.37572995029758771</v>
      </c>
      <c r="K1674" s="189">
        <v>4298269253.9760132</v>
      </c>
      <c r="L1674" s="185">
        <v>0</v>
      </c>
      <c r="M1674" s="185">
        <v>0</v>
      </c>
      <c r="N1674" s="174">
        <v>259015648729.82996</v>
      </c>
      <c r="O1674" s="119">
        <v>0.3694948502135515</v>
      </c>
      <c r="P1674" s="119">
        <v>0.25093807337741619</v>
      </c>
      <c r="Q1674" s="97">
        <v>12.934380735776763</v>
      </c>
      <c r="R1674" s="184">
        <v>924106872237.56055</v>
      </c>
      <c r="S1674" s="199">
        <v>958.86274750825464</v>
      </c>
      <c r="T1674" s="191">
        <v>5.6777985241008209E-2</v>
      </c>
      <c r="U1674" s="198">
        <v>2.0000000000000001E-4</v>
      </c>
    </row>
    <row r="1675" spans="1:21" x14ac:dyDescent="0.2">
      <c r="A1675">
        <f t="shared" si="26"/>
        <v>1671</v>
      </c>
      <c r="B1675" s="119">
        <v>0.64919659501222937</v>
      </c>
      <c r="C1675" s="97">
        <v>8697.6120552482353</v>
      </c>
      <c r="D1675" s="96">
        <v>0.46434667230182253</v>
      </c>
      <c r="E1675" s="98">
        <v>3.3766526445639655E-2</v>
      </c>
      <c r="F1675" s="119">
        <v>0</v>
      </c>
      <c r="G1675" s="179">
        <v>0</v>
      </c>
      <c r="H1675" s="97">
        <v>3551444.3998374385</v>
      </c>
      <c r="I1675" s="174">
        <v>144147092738.81485</v>
      </c>
      <c r="J1675" s="186">
        <v>0.39551013993220852</v>
      </c>
      <c r="K1675" s="189">
        <v>6159855150.8677645</v>
      </c>
      <c r="L1675" s="185">
        <v>6931442408.17836</v>
      </c>
      <c r="M1675" s="185">
        <v>0</v>
      </c>
      <c r="N1675" s="174">
        <v>157238390297.86096</v>
      </c>
      <c r="O1675" s="119">
        <v>0.39784680209450984</v>
      </c>
      <c r="P1675" s="119">
        <v>0.27174144720444804</v>
      </c>
      <c r="Q1675" s="97">
        <v>13.291684185426199</v>
      </c>
      <c r="R1675" s="184">
        <v>665618667560.26074</v>
      </c>
      <c r="S1675" s="199">
        <v>690.92129693526851</v>
      </c>
      <c r="T1675" s="191">
        <v>5.0652295176804502E-2</v>
      </c>
      <c r="U1675" s="198">
        <v>2.0000000000000001E-4</v>
      </c>
    </row>
    <row r="1676" spans="1:21" x14ac:dyDescent="0.2">
      <c r="A1676">
        <f t="shared" si="26"/>
        <v>1672</v>
      </c>
      <c r="B1676" s="119">
        <v>0.53852180288106533</v>
      </c>
      <c r="C1676" s="97">
        <v>7867.900641102834</v>
      </c>
      <c r="D1676" s="96">
        <v>0.68092821708560847</v>
      </c>
      <c r="E1676" s="98">
        <v>0</v>
      </c>
      <c r="F1676" s="119">
        <v>0.72014374135580728</v>
      </c>
      <c r="G1676" s="179">
        <v>1</v>
      </c>
      <c r="H1676" s="97">
        <v>4993773.0550684696</v>
      </c>
      <c r="I1676" s="174">
        <v>239223396614.35886</v>
      </c>
      <c r="J1676" s="186">
        <v>0.53852180288106533</v>
      </c>
      <c r="K1676" s="189">
        <v>2393775042.3270025</v>
      </c>
      <c r="L1676" s="185">
        <v>0</v>
      </c>
      <c r="M1676" s="185">
        <v>145977524641.7229</v>
      </c>
      <c r="N1676" s="174">
        <v>387594696298.40881</v>
      </c>
      <c r="O1676" s="119">
        <v>0.63367491066075066</v>
      </c>
      <c r="P1676" s="119">
        <v>0.41819250895004256</v>
      </c>
      <c r="Q1676" s="97">
        <v>15.470415055955637</v>
      </c>
      <c r="R1676" s="184">
        <v>2755976770826.4897</v>
      </c>
      <c r="S1676" s="199">
        <v>2860.017831929867</v>
      </c>
      <c r="T1676" s="191">
        <v>4.7066817471771098E-2</v>
      </c>
      <c r="U1676" s="198">
        <v>2.0000000000000001E-4</v>
      </c>
    </row>
    <row r="1677" spans="1:21" x14ac:dyDescent="0.2">
      <c r="A1677">
        <f t="shared" si="26"/>
        <v>1673</v>
      </c>
      <c r="B1677" s="119">
        <v>0.49153114210474258</v>
      </c>
      <c r="C1677" s="97">
        <v>11603.487901549088</v>
      </c>
      <c r="D1677" s="96">
        <v>0.67165714229993623</v>
      </c>
      <c r="E1677" s="98">
        <v>0</v>
      </c>
      <c r="F1677" s="119">
        <v>0.6233398279578648</v>
      </c>
      <c r="G1677" s="179">
        <v>1</v>
      </c>
      <c r="H1677" s="97">
        <v>5761037.6649471642</v>
      </c>
      <c r="I1677" s="174">
        <v>277714508151.43518</v>
      </c>
      <c r="J1677" s="186">
        <v>0.49153114210474258</v>
      </c>
      <c r="K1677" s="189">
        <v>10145225219.488564</v>
      </c>
      <c r="L1677" s="185">
        <v>0</v>
      </c>
      <c r="M1677" s="185">
        <v>200008296535.94952</v>
      </c>
      <c r="N1677" s="174">
        <v>487868029906.87329</v>
      </c>
      <c r="O1677" s="119">
        <v>0.60777084871925524</v>
      </c>
      <c r="P1677" s="119">
        <v>0.43501647504980162</v>
      </c>
      <c r="Q1677" s="97">
        <v>16.116389200866589</v>
      </c>
      <c r="R1677" s="184">
        <v>3707193790775.5093</v>
      </c>
      <c r="S1677" s="199">
        <v>3843.510037841661</v>
      </c>
      <c r="T1677" s="191">
        <v>4.5769445175832216E-2</v>
      </c>
      <c r="U1677" s="198">
        <v>2.0000000000000001E-4</v>
      </c>
    </row>
    <row r="1678" spans="1:21" x14ac:dyDescent="0.2">
      <c r="A1678">
        <f t="shared" si="26"/>
        <v>1674</v>
      </c>
      <c r="B1678" s="119">
        <v>0.34338600305254102</v>
      </c>
      <c r="C1678" s="97">
        <v>12715.449354730697</v>
      </c>
      <c r="D1678" s="96">
        <v>0.3530906049159262</v>
      </c>
      <c r="E1678" s="98">
        <v>2.1558655624334844E-2</v>
      </c>
      <c r="F1678" s="119">
        <v>0</v>
      </c>
      <c r="G1678" s="179">
        <v>0</v>
      </c>
      <c r="H1678" s="97">
        <v>2051113.9510468529</v>
      </c>
      <c r="I1678" s="174">
        <v>110223789775.6432</v>
      </c>
      <c r="J1678" s="186">
        <v>0.34338600305254097</v>
      </c>
      <c r="K1678" s="189">
        <v>2716202112.2209306</v>
      </c>
      <c r="L1678" s="185">
        <v>2511567557.4674935</v>
      </c>
      <c r="M1678" s="185">
        <v>0</v>
      </c>
      <c r="N1678" s="174">
        <v>115451559445.33163</v>
      </c>
      <c r="O1678" s="119">
        <v>0.34524055673071596</v>
      </c>
      <c r="P1678" s="119">
        <v>0.21782626613245179</v>
      </c>
      <c r="Q1678" s="97">
        <v>13.238188439886798</v>
      </c>
      <c r="R1678" s="184">
        <v>397217591960.9292</v>
      </c>
      <c r="S1678" s="199">
        <v>412.44359020102593</v>
      </c>
      <c r="T1678" s="191">
        <v>5.0108210925292697E-2</v>
      </c>
      <c r="U1678" s="198">
        <v>2.0000000000000001E-4</v>
      </c>
    </row>
    <row r="1679" spans="1:21" x14ac:dyDescent="0.2">
      <c r="A1679">
        <f t="shared" si="26"/>
        <v>1675</v>
      </c>
      <c r="B1679" s="119">
        <v>0.50983037191954139</v>
      </c>
      <c r="C1679" s="97">
        <v>5495.3330115919844</v>
      </c>
      <c r="D1679" s="96">
        <v>0.55984442094994313</v>
      </c>
      <c r="E1679" s="98">
        <v>0</v>
      </c>
      <c r="F1679" s="119">
        <v>0.4316225108635417</v>
      </c>
      <c r="G1679" s="179">
        <v>1</v>
      </c>
      <c r="H1679" s="97">
        <v>5582683.9331850773</v>
      </c>
      <c r="I1679" s="174">
        <v>243281679356.50269</v>
      </c>
      <c r="J1679" s="186">
        <v>0.47117833905698825</v>
      </c>
      <c r="K1679" s="189">
        <v>4267687249.8295598</v>
      </c>
      <c r="L1679" s="185">
        <v>0</v>
      </c>
      <c r="M1679" s="185">
        <v>214667727065.7175</v>
      </c>
      <c r="N1679" s="174">
        <v>462217093672.0498</v>
      </c>
      <c r="O1679" s="119">
        <v>0.61954272824437107</v>
      </c>
      <c r="P1679" s="119">
        <v>0.45686942191782015</v>
      </c>
      <c r="Q1679" s="97">
        <v>16.559240864072059</v>
      </c>
      <c r="R1679" s="184">
        <v>3840113465874.3799</v>
      </c>
      <c r="S1679" s="199">
        <v>3985.1648232384832</v>
      </c>
      <c r="T1679" s="191">
        <v>4.4066756561723625E-2</v>
      </c>
      <c r="U1679" s="198">
        <v>2.0000000000000001E-4</v>
      </c>
    </row>
    <row r="1680" spans="1:21" x14ac:dyDescent="0.2">
      <c r="A1680">
        <f t="shared" si="26"/>
        <v>1676</v>
      </c>
      <c r="B1680" s="119">
        <v>0.40835122811940738</v>
      </c>
      <c r="C1680" s="97">
        <v>4000</v>
      </c>
      <c r="D1680" s="96">
        <v>0.83932679230370899</v>
      </c>
      <c r="E1680" s="98">
        <v>0</v>
      </c>
      <c r="F1680" s="119">
        <v>0.43862063673849616</v>
      </c>
      <c r="G1680" s="179">
        <v>1</v>
      </c>
      <c r="H1680" s="97">
        <v>11675088.733553635</v>
      </c>
      <c r="I1680" s="174">
        <v>405415420779.104</v>
      </c>
      <c r="J1680" s="186">
        <v>0.36092874207136583</v>
      </c>
      <c r="K1680" s="189">
        <v>11708221852.789494</v>
      </c>
      <c r="L1680" s="185">
        <v>0</v>
      </c>
      <c r="M1680" s="185">
        <v>326612929192.25092</v>
      </c>
      <c r="N1680" s="174">
        <v>743736571824.14453</v>
      </c>
      <c r="O1680" s="119">
        <v>0.5480655875133118</v>
      </c>
      <c r="P1680" s="119">
        <v>0.38298080048005562</v>
      </c>
      <c r="Q1680" s="97">
        <v>16.77830603438488</v>
      </c>
      <c r="R1680" s="184">
        <v>5192971363829.5391</v>
      </c>
      <c r="S1680" s="199">
        <v>5392.616413952298</v>
      </c>
      <c r="T1680" s="191">
        <v>4.3958164547386797E-2</v>
      </c>
      <c r="U1680" s="198">
        <v>2.0000000000000001E-4</v>
      </c>
    </row>
    <row r="1681" spans="1:21" x14ac:dyDescent="0.2">
      <c r="A1681">
        <f t="shared" si="26"/>
        <v>1677</v>
      </c>
      <c r="B1681" s="119">
        <v>0.60201631072802064</v>
      </c>
      <c r="C1681" s="97">
        <v>11436.349429009268</v>
      </c>
      <c r="D1681" s="96">
        <v>1.1007528127063737</v>
      </c>
      <c r="E1681" s="98">
        <v>0.41453987392105773</v>
      </c>
      <c r="F1681" s="119">
        <v>0</v>
      </c>
      <c r="G1681" s="179">
        <v>0</v>
      </c>
      <c r="H1681" s="97">
        <v>8848405.5823388863</v>
      </c>
      <c r="I1681" s="174">
        <v>351221598951.28357</v>
      </c>
      <c r="J1681" s="186">
        <v>0.46571123559697036</v>
      </c>
      <c r="K1681" s="189">
        <v>38609188083.960426</v>
      </c>
      <c r="L1681" s="185">
        <v>93533464851.743668</v>
      </c>
      <c r="M1681" s="185">
        <v>0</v>
      </c>
      <c r="N1681" s="174">
        <v>483364251886.98767</v>
      </c>
      <c r="O1681" s="119">
        <v>0.4931986918078467</v>
      </c>
      <c r="P1681" s="119">
        <v>0.36957133971372175</v>
      </c>
      <c r="Q1681" s="97">
        <v>14.346391415954413</v>
      </c>
      <c r="R1681" s="184">
        <v>2781418832489.9004</v>
      </c>
      <c r="S1681" s="199">
        <v>2888.9059880420887</v>
      </c>
      <c r="T1681" s="191">
        <v>5.1206227302220048E-2</v>
      </c>
      <c r="U1681" s="198">
        <v>2.0000000000000001E-4</v>
      </c>
    </row>
    <row r="1682" spans="1:21" x14ac:dyDescent="0.2">
      <c r="A1682">
        <f t="shared" si="26"/>
        <v>1678</v>
      </c>
      <c r="B1682" s="119">
        <v>0.38684846249800853</v>
      </c>
      <c r="C1682" s="97">
        <v>4000</v>
      </c>
      <c r="D1682" s="96">
        <v>0.81868008849930707</v>
      </c>
      <c r="E1682" s="98">
        <v>0</v>
      </c>
      <c r="F1682" s="119">
        <v>0</v>
      </c>
      <c r="G1682" s="179">
        <v>0</v>
      </c>
      <c r="H1682" s="97">
        <v>10924996.919558074</v>
      </c>
      <c r="I1682" s="174">
        <v>411706400084.40692</v>
      </c>
      <c r="J1682" s="186">
        <v>0.38684846249800853</v>
      </c>
      <c r="K1682" s="189">
        <v>13303817942.098309</v>
      </c>
      <c r="L1682" s="185">
        <v>0</v>
      </c>
      <c r="M1682" s="185">
        <v>0</v>
      </c>
      <c r="N1682" s="174">
        <v>425010218026.50525</v>
      </c>
      <c r="O1682" s="119">
        <v>0.3747391971251624</v>
      </c>
      <c r="P1682" s="119">
        <v>0.27146852009439171</v>
      </c>
      <c r="Q1682" s="97">
        <v>12.850794413059855</v>
      </c>
      <c r="R1682" s="184">
        <v>1691561763107.832</v>
      </c>
      <c r="S1682" s="199">
        <v>1755.6835350325473</v>
      </c>
      <c r="T1682" s="191">
        <v>5.4379813223607222E-2</v>
      </c>
      <c r="U1682" s="198">
        <v>2.0000000000000001E-4</v>
      </c>
    </row>
    <row r="1683" spans="1:21" x14ac:dyDescent="0.2">
      <c r="A1683">
        <f t="shared" si="26"/>
        <v>1679</v>
      </c>
      <c r="B1683" s="119">
        <v>0.44531669547581715</v>
      </c>
      <c r="C1683" s="97">
        <v>13170.777830213416</v>
      </c>
      <c r="D1683" s="96">
        <v>0.79233430092003709</v>
      </c>
      <c r="E1683" s="98">
        <v>0.51480824769487077</v>
      </c>
      <c r="F1683" s="119">
        <v>0.41511727256032521</v>
      </c>
      <c r="G1683" s="179">
        <v>1</v>
      </c>
      <c r="H1683" s="97">
        <v>5127561.5802839613</v>
      </c>
      <c r="I1683" s="174">
        <v>274711973110.64142</v>
      </c>
      <c r="J1683" s="186">
        <v>0.4453166954758172</v>
      </c>
      <c r="K1683" s="189">
        <v>2212676853.9255595</v>
      </c>
      <c r="L1683" s="185">
        <v>0</v>
      </c>
      <c r="M1683" s="185">
        <v>118376602989.13869</v>
      </c>
      <c r="N1683" s="174">
        <v>395301252953.70563</v>
      </c>
      <c r="O1683" s="119">
        <v>0.54903724398263087</v>
      </c>
      <c r="P1683" s="119">
        <v>0.38136509710515049</v>
      </c>
      <c r="Q1683" s="97">
        <v>15.858372536429961</v>
      </c>
      <c r="R1683" s="184">
        <v>2589783986222.3013</v>
      </c>
      <c r="S1683" s="199">
        <v>2687.8929109432547</v>
      </c>
      <c r="T1683" s="191">
        <v>4.6231536194622801E-2</v>
      </c>
      <c r="U1683" s="198">
        <v>2.0000000000000001E-4</v>
      </c>
    </row>
    <row r="1684" spans="1:21" x14ac:dyDescent="0.2">
      <c r="A1684">
        <f t="shared" si="26"/>
        <v>1680</v>
      </c>
      <c r="B1684" s="119">
        <v>0.43711799135633689</v>
      </c>
      <c r="C1684" s="97">
        <v>4000</v>
      </c>
      <c r="D1684" s="96">
        <v>1.0554647617444965</v>
      </c>
      <c r="E1684" s="98">
        <v>0.7</v>
      </c>
      <c r="F1684" s="119">
        <v>0.70594419496435656</v>
      </c>
      <c r="G1684" s="179">
        <v>1</v>
      </c>
      <c r="H1684" s="97">
        <v>18799116.481742196</v>
      </c>
      <c r="I1684" s="174">
        <v>681336348746.30127</v>
      </c>
      <c r="J1684" s="186">
        <v>0.43711799135633689</v>
      </c>
      <c r="K1684" s="189">
        <v>6392696861.3755159</v>
      </c>
      <c r="L1684" s="185">
        <v>0</v>
      </c>
      <c r="M1684" s="185">
        <v>645914639628.55994</v>
      </c>
      <c r="N1684" s="174">
        <v>1333643685236.2368</v>
      </c>
      <c r="O1684" s="119">
        <v>0.61077489956442477</v>
      </c>
      <c r="P1684" s="119">
        <v>0.41070240963360399</v>
      </c>
      <c r="Q1684" s="97">
        <v>16.804114921177771</v>
      </c>
      <c r="R1684" s="184">
        <v>9905931219663.8066</v>
      </c>
      <c r="S1684" s="199">
        <v>10280.667514712748</v>
      </c>
      <c r="T1684" s="191">
        <v>4.4067065466102118E-2</v>
      </c>
      <c r="U1684" s="198">
        <v>2.0000000000000001E-4</v>
      </c>
    </row>
    <row r="1685" spans="1:21" x14ac:dyDescent="0.2">
      <c r="A1685">
        <f t="shared" si="26"/>
        <v>1681</v>
      </c>
      <c r="B1685" s="119">
        <v>0.54657106997095339</v>
      </c>
      <c r="C1685" s="97">
        <v>9715.9320339899969</v>
      </c>
      <c r="D1685" s="96">
        <v>1.2134694970126012</v>
      </c>
      <c r="E1685" s="98">
        <v>0</v>
      </c>
      <c r="F1685" s="119">
        <v>0.50983690024290795</v>
      </c>
      <c r="G1685" s="179">
        <v>1</v>
      </c>
      <c r="H1685" s="97">
        <v>9718071.8018849567</v>
      </c>
      <c r="I1685" s="174">
        <v>356031569287.03546</v>
      </c>
      <c r="J1685" s="186">
        <v>0.39167438528145915</v>
      </c>
      <c r="K1685" s="189">
        <v>2638764626.5114636</v>
      </c>
      <c r="L1685" s="185">
        <v>0</v>
      </c>
      <c r="M1685" s="185">
        <v>435881856659.33789</v>
      </c>
      <c r="N1685" s="174">
        <v>794552190572.88477</v>
      </c>
      <c r="O1685" s="119">
        <v>0.6143761695714367</v>
      </c>
      <c r="P1685" s="119">
        <v>0.33391699161453148</v>
      </c>
      <c r="Q1685" s="97">
        <v>16.695252565548945</v>
      </c>
      <c r="R1685" s="184">
        <v>4735986101607.3037</v>
      </c>
      <c r="S1685" s="199">
        <v>4913.7308522368039</v>
      </c>
      <c r="T1685" s="191">
        <v>4.4874544259693019E-2</v>
      </c>
      <c r="U1685" s="198">
        <v>2.0000000000000001E-4</v>
      </c>
    </row>
    <row r="1686" spans="1:21" x14ac:dyDescent="0.2">
      <c r="A1686">
        <f t="shared" si="26"/>
        <v>1682</v>
      </c>
      <c r="B1686" s="119">
        <v>0.48528131432474186</v>
      </c>
      <c r="C1686" s="97">
        <v>9705.4202335050159</v>
      </c>
      <c r="D1686" s="96">
        <v>0.60677174259958666</v>
      </c>
      <c r="E1686" s="98">
        <v>0.52790689560482007</v>
      </c>
      <c r="F1686" s="119">
        <v>0.48392896124275292</v>
      </c>
      <c r="G1686" s="179">
        <v>1</v>
      </c>
      <c r="H1686" s="97">
        <v>4076384.0616356013</v>
      </c>
      <c r="I1686" s="174">
        <v>170105231437.59375</v>
      </c>
      <c r="J1686" s="186">
        <v>0.46294061974751466</v>
      </c>
      <c r="K1686" s="189">
        <v>2074054652.3097987</v>
      </c>
      <c r="L1686" s="185">
        <v>0</v>
      </c>
      <c r="M1686" s="185">
        <v>161182557766.51202</v>
      </c>
      <c r="N1686" s="174">
        <v>333361843856.41559</v>
      </c>
      <c r="O1686" s="119">
        <v>0.62303071363704476</v>
      </c>
      <c r="P1686" s="119">
        <v>0.47877243004658382</v>
      </c>
      <c r="Q1686" s="97">
        <v>16.71550618028208</v>
      </c>
      <c r="R1686" s="184">
        <v>2915248337157.7534</v>
      </c>
      <c r="S1686" s="199">
        <v>3026.4879913295254</v>
      </c>
      <c r="T1686" s="191">
        <v>4.3987350855773218E-2</v>
      </c>
      <c r="U1686" s="198">
        <v>2.0000000000000001E-4</v>
      </c>
    </row>
    <row r="1687" spans="1:21" x14ac:dyDescent="0.2">
      <c r="A1687">
        <f t="shared" si="26"/>
        <v>1683</v>
      </c>
      <c r="B1687" s="119">
        <v>0.32763591882051457</v>
      </c>
      <c r="C1687" s="97">
        <v>11290.415347633107</v>
      </c>
      <c r="D1687" s="96">
        <v>0.63364323104731202</v>
      </c>
      <c r="E1687" s="98">
        <v>0</v>
      </c>
      <c r="F1687" s="119">
        <v>0</v>
      </c>
      <c r="G1687" s="179">
        <v>0</v>
      </c>
      <c r="H1687" s="97">
        <v>5078130.3029055456</v>
      </c>
      <c r="I1687" s="174">
        <v>224231558158.26746</v>
      </c>
      <c r="J1687" s="186">
        <v>0.32763591882051457</v>
      </c>
      <c r="K1687" s="189">
        <v>3884011519.1696377</v>
      </c>
      <c r="L1687" s="185">
        <v>0</v>
      </c>
      <c r="M1687" s="185">
        <v>0</v>
      </c>
      <c r="N1687" s="174">
        <v>228115569677.4371</v>
      </c>
      <c r="O1687" s="119">
        <v>0.32205742330356224</v>
      </c>
      <c r="P1687" s="119">
        <v>0.19198066117888382</v>
      </c>
      <c r="Q1687" s="97">
        <v>12.928372157992854</v>
      </c>
      <c r="R1687" s="184">
        <v>635702244983.3927</v>
      </c>
      <c r="S1687" s="199">
        <v>659.92016763280219</v>
      </c>
      <c r="T1687" s="191">
        <v>5.5929408448962638E-2</v>
      </c>
      <c r="U1687" s="198">
        <v>2.0000000000000001E-4</v>
      </c>
    </row>
    <row r="1688" spans="1:21" x14ac:dyDescent="0.2">
      <c r="A1688">
        <f t="shared" si="26"/>
        <v>1684</v>
      </c>
      <c r="B1688" s="119">
        <v>0.64691846139561626</v>
      </c>
      <c r="C1688" s="97">
        <v>14511.584178561021</v>
      </c>
      <c r="D1688" s="96">
        <v>0.55020861112968911</v>
      </c>
      <c r="E1688" s="98">
        <v>0.34245793068040986</v>
      </c>
      <c r="F1688" s="119">
        <v>0</v>
      </c>
      <c r="G1688" s="179">
        <v>0</v>
      </c>
      <c r="H1688" s="97">
        <v>3425159.305046699</v>
      </c>
      <c r="I1688" s="174">
        <v>130047979609.74011</v>
      </c>
      <c r="J1688" s="186">
        <v>0.34874895634151892</v>
      </c>
      <c r="K1688" s="189">
        <v>7709253634.9916401</v>
      </c>
      <c r="L1688" s="185">
        <v>26363502064.660618</v>
      </c>
      <c r="M1688" s="185">
        <v>0</v>
      </c>
      <c r="N1688" s="174">
        <v>164120735309.39236</v>
      </c>
      <c r="O1688" s="119">
        <v>0.40485377237489117</v>
      </c>
      <c r="P1688" s="119">
        <v>0.28907598100407567</v>
      </c>
      <c r="Q1688" s="97">
        <v>14.645306042894225</v>
      </c>
      <c r="R1688" s="184">
        <v>772078248664.29126</v>
      </c>
      <c r="S1688" s="199">
        <v>800.79665076202571</v>
      </c>
      <c r="T1688" s="191">
        <v>4.7623287467335643E-2</v>
      </c>
      <c r="U1688" s="198">
        <v>2.0000000000000001E-4</v>
      </c>
    </row>
    <row r="1689" spans="1:21" x14ac:dyDescent="0.2">
      <c r="A1689">
        <f t="shared" si="26"/>
        <v>1685</v>
      </c>
      <c r="B1689" s="119">
        <v>0.43455582107964452</v>
      </c>
      <c r="C1689" s="97">
        <v>5056.8318386946357</v>
      </c>
      <c r="D1689" s="96">
        <v>0.8065165928367356</v>
      </c>
      <c r="E1689" s="98">
        <v>0.28849852779014851</v>
      </c>
      <c r="F1689" s="119">
        <v>0</v>
      </c>
      <c r="G1689" s="179">
        <v>0</v>
      </c>
      <c r="H1689" s="97">
        <v>19302868.053489175</v>
      </c>
      <c r="I1689" s="174">
        <v>660922676843.87231</v>
      </c>
      <c r="J1689" s="186">
        <v>0.43455582107964452</v>
      </c>
      <c r="K1689" s="189">
        <v>65543738373.604012</v>
      </c>
      <c r="L1689" s="185">
        <v>117070094879.88293</v>
      </c>
      <c r="M1689" s="185">
        <v>0</v>
      </c>
      <c r="N1689" s="174">
        <v>843536510097.35925</v>
      </c>
      <c r="O1689" s="119">
        <v>0.45150846211267526</v>
      </c>
      <c r="P1689" s="119">
        <v>0.3072535568473978</v>
      </c>
      <c r="Q1689" s="97">
        <v>13.35562096372408</v>
      </c>
      <c r="R1689" s="184">
        <v>3842885151353.4619</v>
      </c>
      <c r="S1689" s="199">
        <v>3987.6338985325924</v>
      </c>
      <c r="T1689" s="191">
        <v>5.3401407698728032E-2</v>
      </c>
      <c r="U1689" s="198">
        <v>2.0000000000000001E-4</v>
      </c>
    </row>
    <row r="1690" spans="1:21" x14ac:dyDescent="0.2">
      <c r="A1690">
        <f t="shared" si="26"/>
        <v>1686</v>
      </c>
      <c r="B1690" s="119">
        <v>0.63717193954428997</v>
      </c>
      <c r="C1690" s="97">
        <v>16146.964748938741</v>
      </c>
      <c r="D1690" s="96">
        <v>0.2</v>
      </c>
      <c r="E1690" s="98">
        <v>0</v>
      </c>
      <c r="F1690" s="119">
        <v>0</v>
      </c>
      <c r="G1690" s="179">
        <v>0</v>
      </c>
      <c r="H1690" s="97">
        <v>3734571.9401257746</v>
      </c>
      <c r="I1690" s="174">
        <v>200280366187.89618</v>
      </c>
      <c r="J1690" s="186">
        <v>0.52565454387594002</v>
      </c>
      <c r="K1690" s="189">
        <v>6674859327.4334021</v>
      </c>
      <c r="L1690" s="185">
        <v>0</v>
      </c>
      <c r="M1690" s="185">
        <v>0</v>
      </c>
      <c r="N1690" s="174">
        <v>206955225515.32959</v>
      </c>
      <c r="O1690" s="119">
        <v>0.50870077947370618</v>
      </c>
      <c r="P1690" s="119">
        <v>0.39887910191384562</v>
      </c>
      <c r="Q1690" s="97">
        <v>12.899373151010055</v>
      </c>
      <c r="R1690" s="184">
        <v>1219193972476.7314</v>
      </c>
      <c r="S1690" s="199">
        <v>1265.9976804307305</v>
      </c>
      <c r="T1690" s="191">
        <v>5.3116142920952451E-2</v>
      </c>
      <c r="U1690" s="198">
        <v>2.0000000000000001E-4</v>
      </c>
    </row>
    <row r="1691" spans="1:21" x14ac:dyDescent="0.2">
      <c r="A1691">
        <f t="shared" si="26"/>
        <v>1687</v>
      </c>
      <c r="B1691" s="119">
        <v>0.70159992588130571</v>
      </c>
      <c r="C1691" s="97">
        <v>16673.466175483867</v>
      </c>
      <c r="D1691" s="96">
        <v>1.459518681365322</v>
      </c>
      <c r="E1691" s="98">
        <v>0</v>
      </c>
      <c r="F1691" s="119">
        <v>0</v>
      </c>
      <c r="G1691" s="179">
        <v>0</v>
      </c>
      <c r="H1691" s="97">
        <v>6119380.2753322087</v>
      </c>
      <c r="I1691" s="174">
        <v>220455811360.02252</v>
      </c>
      <c r="J1691" s="186">
        <v>0.31994023349181921</v>
      </c>
      <c r="K1691" s="189">
        <v>1787873874.2755823</v>
      </c>
      <c r="L1691" s="185">
        <v>0</v>
      </c>
      <c r="M1691" s="185">
        <v>0</v>
      </c>
      <c r="N1691" s="174">
        <v>222243685234.2981</v>
      </c>
      <c r="O1691" s="119">
        <v>0.31736642454788178</v>
      </c>
      <c r="P1691" s="119">
        <v>0.19280335357589864</v>
      </c>
      <c r="Q1691" s="97">
        <v>12.941940898530374</v>
      </c>
      <c r="R1691" s="184">
        <v>572329837288.57434</v>
      </c>
      <c r="S1691" s="199">
        <v>593.34765479783744</v>
      </c>
      <c r="T1691" s="191">
        <v>5.879001696590383E-2</v>
      </c>
      <c r="U1691" s="198">
        <v>2.0000000000000001E-4</v>
      </c>
    </row>
    <row r="1692" spans="1:21" x14ac:dyDescent="0.2">
      <c r="A1692">
        <f t="shared" si="26"/>
        <v>1688</v>
      </c>
      <c r="B1692" s="119">
        <v>0.46943850252980007</v>
      </c>
      <c r="C1692" s="97">
        <v>11611.42152248224</v>
      </c>
      <c r="D1692" s="96">
        <v>0.33439339026186149</v>
      </c>
      <c r="E1692" s="98">
        <v>0</v>
      </c>
      <c r="F1692" s="119">
        <v>0.61615724424382146</v>
      </c>
      <c r="G1692" s="179">
        <v>1</v>
      </c>
      <c r="H1692" s="97">
        <v>3791303.5299331751</v>
      </c>
      <c r="I1692" s="174">
        <v>162543480104.26779</v>
      </c>
      <c r="J1692" s="186">
        <v>0.41992073654316631</v>
      </c>
      <c r="K1692" s="189">
        <v>1804916243.0201454</v>
      </c>
      <c r="L1692" s="185">
        <v>0</v>
      </c>
      <c r="M1692" s="185">
        <v>199976135734.41754</v>
      </c>
      <c r="N1692" s="174">
        <v>364324532081.70544</v>
      </c>
      <c r="O1692" s="119">
        <v>0.62646422728959161</v>
      </c>
      <c r="P1692" s="119">
        <v>0.40772194091788527</v>
      </c>
      <c r="Q1692" s="97">
        <v>16.841307731166431</v>
      </c>
      <c r="R1692" s="184">
        <v>2749988228544.6377</v>
      </c>
      <c r="S1692" s="199">
        <v>2857.1299095011486</v>
      </c>
      <c r="T1692" s="191">
        <v>4.3318486916209757E-2</v>
      </c>
      <c r="U1692" s="198">
        <v>2.0000000000000001E-4</v>
      </c>
    </row>
    <row r="1693" spans="1:21" x14ac:dyDescent="0.2">
      <c r="A1693">
        <f t="shared" si="26"/>
        <v>1689</v>
      </c>
      <c r="B1693" s="119">
        <v>0.61653537210953335</v>
      </c>
      <c r="C1693" s="97">
        <v>8040.8056560788946</v>
      </c>
      <c r="D1693" s="96">
        <v>1.2540606849711491</v>
      </c>
      <c r="E1693" s="98">
        <v>0.7</v>
      </c>
      <c r="F1693" s="119">
        <v>0</v>
      </c>
      <c r="G1693" s="179">
        <v>0</v>
      </c>
      <c r="H1693" s="97">
        <v>13896182.134851109</v>
      </c>
      <c r="I1693" s="174">
        <v>544287317403.4975</v>
      </c>
      <c r="J1693" s="186">
        <v>0.51755815281653783</v>
      </c>
      <c r="K1693" s="189">
        <v>43412562633.494415</v>
      </c>
      <c r="L1693" s="185">
        <v>69754799233.589539</v>
      </c>
      <c r="M1693" s="185">
        <v>0</v>
      </c>
      <c r="N1693" s="174">
        <v>657454679270.58142</v>
      </c>
      <c r="O1693" s="119">
        <v>0.51334972375303689</v>
      </c>
      <c r="P1693" s="119">
        <v>0.40130058135884122</v>
      </c>
      <c r="Q1693" s="97">
        <v>13.715444688825123</v>
      </c>
      <c r="R1693" s="184">
        <v>3948820336281.8213</v>
      </c>
      <c r="S1693" s="199">
        <v>4093.4242621444591</v>
      </c>
      <c r="T1693" s="191">
        <v>5.2826984342421633E-2</v>
      </c>
      <c r="U1693" s="198">
        <v>2.0000000000000001E-4</v>
      </c>
    </row>
    <row r="1694" spans="1:21" x14ac:dyDescent="0.2">
      <c r="A1694">
        <f t="shared" si="26"/>
        <v>1690</v>
      </c>
      <c r="B1694" s="119">
        <v>0.55244038529417283</v>
      </c>
      <c r="C1694" s="97">
        <v>11800.129542468414</v>
      </c>
      <c r="D1694" s="96">
        <v>1.2380146055534451</v>
      </c>
      <c r="E1694" s="98">
        <v>0</v>
      </c>
      <c r="F1694" s="119">
        <v>0.60543800109790469</v>
      </c>
      <c r="G1694" s="179">
        <v>1</v>
      </c>
      <c r="H1694" s="97">
        <v>9685812.3367599901</v>
      </c>
      <c r="I1694" s="174">
        <v>331253344487.64679</v>
      </c>
      <c r="J1694" s="186">
        <v>0.39639446415300672</v>
      </c>
      <c r="K1694" s="189">
        <v>8923182769.7135868</v>
      </c>
      <c r="L1694" s="185">
        <v>0</v>
      </c>
      <c r="M1694" s="185">
        <v>373681350730.68512</v>
      </c>
      <c r="N1694" s="174">
        <v>713857877988.04553</v>
      </c>
      <c r="O1694" s="119">
        <v>0.60271390964298543</v>
      </c>
      <c r="P1694" s="119">
        <v>0.42174221536998352</v>
      </c>
      <c r="Q1694" s="97">
        <v>16.935993558240806</v>
      </c>
      <c r="R1694" s="184">
        <v>5411475911134.8535</v>
      </c>
      <c r="S1694" s="199">
        <v>5614.7726998711578</v>
      </c>
      <c r="T1694" s="191">
        <v>4.4446808900878799E-2</v>
      </c>
      <c r="U1694" s="198">
        <v>2.0000000000000001E-4</v>
      </c>
    </row>
    <row r="1695" spans="1:21" x14ac:dyDescent="0.2">
      <c r="A1695">
        <f t="shared" si="26"/>
        <v>1691</v>
      </c>
      <c r="B1695" s="119">
        <v>0.3922256622181941</v>
      </c>
      <c r="C1695" s="97">
        <v>11078.028911240912</v>
      </c>
      <c r="D1695" s="96">
        <v>0.84944713685251838</v>
      </c>
      <c r="E1695" s="98">
        <v>0</v>
      </c>
      <c r="F1695" s="119">
        <v>0.50151226151571904</v>
      </c>
      <c r="G1695" s="179">
        <v>1</v>
      </c>
      <c r="H1695" s="97">
        <v>5877250.1545185363</v>
      </c>
      <c r="I1695" s="174">
        <v>243151486526.64291</v>
      </c>
      <c r="J1695" s="186">
        <v>0.3922256622181941</v>
      </c>
      <c r="K1695" s="189">
        <v>3925834327.5869713</v>
      </c>
      <c r="L1695" s="185">
        <v>0</v>
      </c>
      <c r="M1695" s="185">
        <v>249861660848.48373</v>
      </c>
      <c r="N1695" s="174">
        <v>496938981702.71362</v>
      </c>
      <c r="O1695" s="119">
        <v>0.59415661152071286</v>
      </c>
      <c r="P1695" s="119">
        <v>0.36419909558926722</v>
      </c>
      <c r="Q1695" s="97">
        <v>16.872909829487284</v>
      </c>
      <c r="R1695" s="184">
        <v>3284415271955.5073</v>
      </c>
      <c r="S1695" s="199">
        <v>3400.8607438240424</v>
      </c>
      <c r="T1695" s="191">
        <v>4.4022966797377702E-2</v>
      </c>
      <c r="U1695" s="198">
        <v>2.0000000000000001E-4</v>
      </c>
    </row>
    <row r="1696" spans="1:21" x14ac:dyDescent="0.2">
      <c r="A1696">
        <f t="shared" si="26"/>
        <v>1692</v>
      </c>
      <c r="B1696" s="119">
        <v>0.62706289459423092</v>
      </c>
      <c r="C1696" s="97">
        <v>4000</v>
      </c>
      <c r="D1696" s="96">
        <v>0.49889596759850119</v>
      </c>
      <c r="E1696" s="98">
        <v>0</v>
      </c>
      <c r="F1696" s="119">
        <v>0.57944804100666736</v>
      </c>
      <c r="G1696" s="179">
        <v>1</v>
      </c>
      <c r="H1696" s="97">
        <v>9961764.8689946234</v>
      </c>
      <c r="I1696" s="174">
        <v>383554689140.83527</v>
      </c>
      <c r="J1696" s="186">
        <v>0.48981562224664532</v>
      </c>
      <c r="K1696" s="189">
        <v>13909833586.968048</v>
      </c>
      <c r="L1696" s="185">
        <v>0</v>
      </c>
      <c r="M1696" s="185">
        <v>390388098416.63702</v>
      </c>
      <c r="N1696" s="174">
        <v>787852621144.44031</v>
      </c>
      <c r="O1696" s="119">
        <v>0.63486690789183287</v>
      </c>
      <c r="P1696" s="119">
        <v>0.42522893098271469</v>
      </c>
      <c r="Q1696" s="97">
        <v>16.292097583805063</v>
      </c>
      <c r="R1696" s="184">
        <v>6010212610302.1025</v>
      </c>
      <c r="S1696" s="199">
        <v>6242.5617243236884</v>
      </c>
      <c r="T1696" s="191">
        <v>4.4383856563344273E-2</v>
      </c>
      <c r="U1696" s="198">
        <v>2.0000000000000001E-4</v>
      </c>
    </row>
    <row r="1697" spans="1:21" x14ac:dyDescent="0.2">
      <c r="A1697">
        <f t="shared" si="26"/>
        <v>1693</v>
      </c>
      <c r="B1697" s="119">
        <v>0.35962357412844315</v>
      </c>
      <c r="C1697" s="97">
        <v>4062.3008896599167</v>
      </c>
      <c r="D1697" s="96">
        <v>1.2521093284292992</v>
      </c>
      <c r="E1697" s="98">
        <v>0</v>
      </c>
      <c r="F1697" s="119">
        <v>0</v>
      </c>
      <c r="G1697" s="179">
        <v>0</v>
      </c>
      <c r="H1697" s="97">
        <v>17948354.958898649</v>
      </c>
      <c r="I1697" s="174">
        <v>435957438228.55853</v>
      </c>
      <c r="J1697" s="186">
        <v>0.19621475149947587</v>
      </c>
      <c r="K1697" s="189">
        <v>17940023292.280159</v>
      </c>
      <c r="L1697" s="185">
        <v>0</v>
      </c>
      <c r="M1697" s="185">
        <v>0</v>
      </c>
      <c r="N1697" s="174">
        <v>453897461520.83868</v>
      </c>
      <c r="O1697" s="119">
        <v>0.18845948183924238</v>
      </c>
      <c r="P1697" s="119">
        <v>0.10081093433450607</v>
      </c>
      <c r="Q1697" s="97">
        <v>12.65945639392652</v>
      </c>
      <c r="R1697" s="184">
        <v>686908447340.72107</v>
      </c>
      <c r="S1697" s="199">
        <v>713.40964600915549</v>
      </c>
      <c r="T1697" s="191">
        <v>5.2984763600706329E-2</v>
      </c>
      <c r="U1697" s="198">
        <v>2.0000000000000001E-4</v>
      </c>
    </row>
    <row r="1698" spans="1:21" x14ac:dyDescent="0.2">
      <c r="A1698">
        <f t="shared" si="26"/>
        <v>1694</v>
      </c>
      <c r="B1698" s="119">
        <v>0.49761644041877567</v>
      </c>
      <c r="C1698" s="97">
        <v>12052.477905918973</v>
      </c>
      <c r="D1698" s="96">
        <v>0.59261325412116028</v>
      </c>
      <c r="E1698" s="98">
        <v>0</v>
      </c>
      <c r="F1698" s="119">
        <v>0</v>
      </c>
      <c r="G1698" s="179">
        <v>0</v>
      </c>
      <c r="H1698" s="97">
        <v>3277771.3076047394</v>
      </c>
      <c r="I1698" s="174">
        <v>175791519172.64542</v>
      </c>
      <c r="J1698" s="186">
        <v>0.49761644041877573</v>
      </c>
      <c r="K1698" s="189">
        <v>2795312426.2774792</v>
      </c>
      <c r="L1698" s="185">
        <v>0</v>
      </c>
      <c r="M1698" s="185">
        <v>0</v>
      </c>
      <c r="N1698" s="174">
        <v>178586831598.92288</v>
      </c>
      <c r="O1698" s="119">
        <v>0.48982754911604792</v>
      </c>
      <c r="P1698" s="119">
        <v>0.35307482234118953</v>
      </c>
      <c r="Q1698" s="97">
        <v>12.94145466754571</v>
      </c>
      <c r="R1698" s="184">
        <v>926944731975.89722</v>
      </c>
      <c r="S1698" s="199">
        <v>962.17419619794089</v>
      </c>
      <c r="T1698" s="191">
        <v>5.502461602380726E-2</v>
      </c>
      <c r="U1698" s="198">
        <v>2.0000000000000001E-4</v>
      </c>
    </row>
    <row r="1699" spans="1:21" x14ac:dyDescent="0.2">
      <c r="A1699">
        <f t="shared" si="26"/>
        <v>1695</v>
      </c>
      <c r="B1699" s="119">
        <v>0.34241700315475321</v>
      </c>
      <c r="C1699" s="97">
        <v>9568.1304848414875</v>
      </c>
      <c r="D1699" s="96">
        <v>0.59171952335149991</v>
      </c>
      <c r="E1699" s="98">
        <v>0.35968948273274715</v>
      </c>
      <c r="F1699" s="119">
        <v>0</v>
      </c>
      <c r="G1699" s="179">
        <v>0</v>
      </c>
      <c r="H1699" s="97">
        <v>4733897.4795908267</v>
      </c>
      <c r="I1699" s="174">
        <v>254006120961.08212</v>
      </c>
      <c r="J1699" s="186">
        <v>0.3424170031547531</v>
      </c>
      <c r="K1699" s="189">
        <v>24071942720.124477</v>
      </c>
      <c r="L1699" s="185">
        <v>27417601548.697811</v>
      </c>
      <c r="M1699" s="185">
        <v>0</v>
      </c>
      <c r="N1699" s="174">
        <v>305495665229.90436</v>
      </c>
      <c r="O1699" s="119">
        <v>0.35650291757643809</v>
      </c>
      <c r="P1699" s="119">
        <v>0.24051222556699753</v>
      </c>
      <c r="Q1699" s="97">
        <v>13.646828745529209</v>
      </c>
      <c r="R1699" s="184">
        <v>1118958906440.1709</v>
      </c>
      <c r="S1699" s="199">
        <v>1161.3944839096039</v>
      </c>
      <c r="T1699" s="191">
        <v>5.1496656833588936E-2</v>
      </c>
      <c r="U1699" s="198">
        <v>2.0000000000000001E-4</v>
      </c>
    </row>
    <row r="1700" spans="1:21" x14ac:dyDescent="0.2">
      <c r="A1700">
        <f t="shared" si="26"/>
        <v>1696</v>
      </c>
      <c r="B1700" s="119">
        <v>0.30812394047177194</v>
      </c>
      <c r="C1700" s="97">
        <v>13953.921414567529</v>
      </c>
      <c r="D1700" s="96">
        <v>1.1478872617560318</v>
      </c>
      <c r="E1700" s="98">
        <v>0</v>
      </c>
      <c r="F1700" s="119">
        <v>0.79287917133141272</v>
      </c>
      <c r="G1700" s="179">
        <v>1</v>
      </c>
      <c r="H1700" s="97">
        <v>9019668.6514024828</v>
      </c>
      <c r="I1700" s="174">
        <v>336710602491.75928</v>
      </c>
      <c r="J1700" s="186">
        <v>0.30812394047177194</v>
      </c>
      <c r="K1700" s="189">
        <v>2838521787.3974247</v>
      </c>
      <c r="L1700" s="185">
        <v>0</v>
      </c>
      <c r="M1700" s="185">
        <v>343978095972.18219</v>
      </c>
      <c r="N1700" s="174">
        <v>683527220251.33887</v>
      </c>
      <c r="O1700" s="119">
        <v>0.55437598268112109</v>
      </c>
      <c r="P1700" s="119">
        <v>0.36082159422879945</v>
      </c>
      <c r="Q1700" s="97">
        <v>17.238900320875725</v>
      </c>
      <c r="R1700" s="184">
        <v>4476580231359.2197</v>
      </c>
      <c r="S1700" s="199">
        <v>4643.9094261035743</v>
      </c>
      <c r="T1700" s="191">
        <v>4.3495624888330274E-2</v>
      </c>
      <c r="U1700" s="198">
        <v>2.0000000000000001E-4</v>
      </c>
    </row>
    <row r="1701" spans="1:21" x14ac:dyDescent="0.2">
      <c r="A1701">
        <f t="shared" si="26"/>
        <v>1697</v>
      </c>
      <c r="B1701" s="119">
        <v>0.57558372379880907</v>
      </c>
      <c r="C1701" s="97">
        <v>13418.933963434614</v>
      </c>
      <c r="D1701" s="96">
        <v>0.6467130230199607</v>
      </c>
      <c r="E1701" s="98">
        <v>0.66732894476337612</v>
      </c>
      <c r="F1701" s="119">
        <v>0.38174559732283531</v>
      </c>
      <c r="G1701" s="179">
        <v>1</v>
      </c>
      <c r="H1701" s="97">
        <v>3736873.3834364633</v>
      </c>
      <c r="I1701" s="174">
        <v>185939695072.49164</v>
      </c>
      <c r="J1701" s="186">
        <v>0.52533001134831814</v>
      </c>
      <c r="K1701" s="189">
        <v>1509799113.1388817</v>
      </c>
      <c r="L1701" s="185">
        <v>0</v>
      </c>
      <c r="M1701" s="185">
        <v>210473558383.43283</v>
      </c>
      <c r="N1701" s="174">
        <v>397923052569.06329</v>
      </c>
      <c r="O1701" s="119">
        <v>0.66861808360073371</v>
      </c>
      <c r="P1701" s="119">
        <v>0.46070758904828452</v>
      </c>
      <c r="Q1701" s="97">
        <v>16.502889601941142</v>
      </c>
      <c r="R1701" s="184">
        <v>3275769980959.2388</v>
      </c>
      <c r="S1701" s="199">
        <v>3399.8514115947987</v>
      </c>
      <c r="T1701" s="191">
        <v>4.4639868342673916E-2</v>
      </c>
      <c r="U1701" s="198">
        <v>2.0000000000000001E-4</v>
      </c>
    </row>
    <row r="1702" spans="1:21" x14ac:dyDescent="0.2">
      <c r="A1702">
        <f t="shared" si="26"/>
        <v>1698</v>
      </c>
      <c r="B1702" s="119">
        <v>0.37219598426247025</v>
      </c>
      <c r="C1702" s="97">
        <v>7621.3589379564155</v>
      </c>
      <c r="D1702" s="96">
        <v>0.69840166349124799</v>
      </c>
      <c r="E1702" s="98">
        <v>0.55830765866962784</v>
      </c>
      <c r="F1702" s="119">
        <v>0</v>
      </c>
      <c r="G1702" s="179">
        <v>0</v>
      </c>
      <c r="H1702" s="97">
        <v>5263133.6813777238</v>
      </c>
      <c r="I1702" s="174">
        <v>219830009278.69363</v>
      </c>
      <c r="J1702" s="186">
        <v>0.37219598426247025</v>
      </c>
      <c r="K1702" s="189">
        <v>29818013184.195587</v>
      </c>
      <c r="L1702" s="185">
        <v>41220073755.516327</v>
      </c>
      <c r="M1702" s="185">
        <v>0</v>
      </c>
      <c r="N1702" s="174">
        <v>290868096218.40552</v>
      </c>
      <c r="O1702" s="119">
        <v>0.39466654188201877</v>
      </c>
      <c r="P1702" s="119">
        <v>0.29053396795957798</v>
      </c>
      <c r="Q1702" s="97">
        <v>14.061466486419029</v>
      </c>
      <c r="R1702" s="184">
        <v>1328248342587.2756</v>
      </c>
      <c r="S1702" s="199">
        <v>1378.3096740147976</v>
      </c>
      <c r="T1702" s="191">
        <v>5.0510516094754383E-2</v>
      </c>
      <c r="U1702" s="198">
        <v>2.0000000000000001E-4</v>
      </c>
    </row>
    <row r="1703" spans="1:21" x14ac:dyDescent="0.2">
      <c r="A1703">
        <f t="shared" si="26"/>
        <v>1699</v>
      </c>
      <c r="B1703" s="119">
        <v>0.59720989598168417</v>
      </c>
      <c r="C1703" s="97">
        <v>4937.611261277355</v>
      </c>
      <c r="D1703" s="96">
        <v>0.5207327723442905</v>
      </c>
      <c r="E1703" s="98">
        <v>0</v>
      </c>
      <c r="F1703" s="119">
        <v>0</v>
      </c>
      <c r="G1703" s="179">
        <v>0</v>
      </c>
      <c r="H1703" s="97">
        <v>7000563.4128404045</v>
      </c>
      <c r="I1703" s="174">
        <v>265859681018.33041</v>
      </c>
      <c r="J1703" s="186">
        <v>0.43393736165250341</v>
      </c>
      <c r="K1703" s="189">
        <v>8530152228.3156013</v>
      </c>
      <c r="L1703" s="185">
        <v>0</v>
      </c>
      <c r="M1703" s="185">
        <v>0</v>
      </c>
      <c r="N1703" s="174">
        <v>274389833246.64603</v>
      </c>
      <c r="O1703" s="119">
        <v>0.42044724174298687</v>
      </c>
      <c r="P1703" s="119">
        <v>0.30332437595188583</v>
      </c>
      <c r="Q1703" s="97">
        <v>12.848589465159929</v>
      </c>
      <c r="R1703" s="184">
        <v>1261737784220.3992</v>
      </c>
      <c r="S1703" s="199">
        <v>1309.9957291439696</v>
      </c>
      <c r="T1703" s="191">
        <v>5.3076425327056136E-2</v>
      </c>
      <c r="U1703" s="198">
        <v>2.0000000000000001E-4</v>
      </c>
    </row>
    <row r="1704" spans="1:21" x14ac:dyDescent="0.2">
      <c r="A1704">
        <f t="shared" si="26"/>
        <v>1700</v>
      </c>
      <c r="B1704" s="119">
        <v>0.47114611528478423</v>
      </c>
      <c r="C1704" s="97">
        <v>11698.974640737779</v>
      </c>
      <c r="D1704" s="96">
        <v>1.288133637187773</v>
      </c>
      <c r="E1704" s="98">
        <v>0</v>
      </c>
      <c r="F1704" s="119">
        <v>0.40726992211317598</v>
      </c>
      <c r="G1704" s="179">
        <v>1</v>
      </c>
      <c r="H1704" s="97">
        <v>14232419.956158783</v>
      </c>
      <c r="I1704" s="174">
        <v>508955141829.17389</v>
      </c>
      <c r="J1704" s="186">
        <v>0.43235432670439322</v>
      </c>
      <c r="K1704" s="189">
        <v>4297090620.6802578</v>
      </c>
      <c r="L1704" s="185">
        <v>0</v>
      </c>
      <c r="M1704" s="185">
        <v>322731134887.83661</v>
      </c>
      <c r="N1704" s="174">
        <v>835983367337.6908</v>
      </c>
      <c r="O1704" s="119">
        <v>0.57206145990866453</v>
      </c>
      <c r="P1704" s="119">
        <v>0.33859947846052529</v>
      </c>
      <c r="Q1704" s="97">
        <v>15.571807899446721</v>
      </c>
      <c r="R1704" s="184">
        <v>4659719744109.9941</v>
      </c>
      <c r="S1704" s="199">
        <v>4839.6729644908346</v>
      </c>
      <c r="T1704" s="191">
        <v>4.8853764537955452E-2</v>
      </c>
      <c r="U1704" s="198">
        <v>2.0000000000000001E-4</v>
      </c>
    </row>
    <row r="1705" spans="1:21" x14ac:dyDescent="0.2">
      <c r="A1705">
        <f t="shared" si="26"/>
        <v>1701</v>
      </c>
      <c r="B1705" s="119">
        <v>0.49458676867298873</v>
      </c>
      <c r="C1705" s="97">
        <v>10175.684875341973</v>
      </c>
      <c r="D1705" s="96">
        <v>1.3814677412344745</v>
      </c>
      <c r="E1705" s="98">
        <v>0</v>
      </c>
      <c r="F1705" s="119">
        <v>0</v>
      </c>
      <c r="G1705" s="179">
        <v>0</v>
      </c>
      <c r="H1705" s="97">
        <v>19266366.738864534</v>
      </c>
      <c r="I1705" s="174">
        <v>491852444666.09558</v>
      </c>
      <c r="J1705" s="186">
        <v>0.27605460184838038</v>
      </c>
      <c r="K1705" s="189">
        <v>17582589034.647694</v>
      </c>
      <c r="L1705" s="185">
        <v>0</v>
      </c>
      <c r="M1705" s="185">
        <v>0</v>
      </c>
      <c r="N1705" s="174">
        <v>509435033700.74329</v>
      </c>
      <c r="O1705" s="119">
        <v>0.26652688134560354</v>
      </c>
      <c r="P1705" s="119">
        <v>0.18826494435979754</v>
      </c>
      <c r="Q1705" s="97">
        <v>12.713345995208835</v>
      </c>
      <c r="R1705" s="184">
        <v>1253051973598.2129</v>
      </c>
      <c r="S1705" s="199">
        <v>1301.0169583267632</v>
      </c>
      <c r="T1705" s="191">
        <v>6.0823723063532967E-2</v>
      </c>
      <c r="U1705" s="198">
        <v>2.0000000000000001E-4</v>
      </c>
    </row>
    <row r="1706" spans="1:21" x14ac:dyDescent="0.2">
      <c r="A1706">
        <f t="shared" si="26"/>
        <v>1702</v>
      </c>
      <c r="B1706" s="119">
        <v>0.52449688237578662</v>
      </c>
      <c r="C1706" s="97">
        <v>10013.465867338193</v>
      </c>
      <c r="D1706" s="96">
        <v>0.60339780528290787</v>
      </c>
      <c r="E1706" s="98">
        <v>0</v>
      </c>
      <c r="F1706" s="119">
        <v>0.44373264373029175</v>
      </c>
      <c r="G1706" s="179">
        <v>1</v>
      </c>
      <c r="H1706" s="97">
        <v>3953670.1832056851</v>
      </c>
      <c r="I1706" s="174">
        <v>144271306356.94357</v>
      </c>
      <c r="J1706" s="186">
        <v>0.349287820712047</v>
      </c>
      <c r="K1706" s="189">
        <v>4268748880.4016447</v>
      </c>
      <c r="L1706" s="185">
        <v>0</v>
      </c>
      <c r="M1706" s="185">
        <v>225811589965.39297</v>
      </c>
      <c r="N1706" s="174">
        <v>374351645202.73822</v>
      </c>
      <c r="O1706" s="119">
        <v>0.617177686065426</v>
      </c>
      <c r="P1706" s="119">
        <v>0.33595119913711868</v>
      </c>
      <c r="Q1706" s="97">
        <v>17.130032844530124</v>
      </c>
      <c r="R1706" s="184">
        <v>2342160822528.1636</v>
      </c>
      <c r="S1706" s="199">
        <v>2432.2123278549402</v>
      </c>
      <c r="T1706" s="191">
        <v>4.2992185629765242E-2</v>
      </c>
      <c r="U1706" s="198">
        <v>2.0000000000000001E-4</v>
      </c>
    </row>
    <row r="1707" spans="1:21" x14ac:dyDescent="0.2">
      <c r="A1707">
        <f t="shared" si="26"/>
        <v>1703</v>
      </c>
      <c r="B1707" s="119">
        <v>0.46413933557719422</v>
      </c>
      <c r="C1707" s="97">
        <v>11971.07824673912</v>
      </c>
      <c r="D1707" s="96">
        <v>0.81570249572527642</v>
      </c>
      <c r="E1707" s="98">
        <v>0.7</v>
      </c>
      <c r="F1707" s="119">
        <v>0</v>
      </c>
      <c r="G1707" s="179">
        <v>0</v>
      </c>
      <c r="H1707" s="97">
        <v>4988651.1473613549</v>
      </c>
      <c r="I1707" s="174">
        <v>217598048385.40936</v>
      </c>
      <c r="J1707" s="186">
        <v>0.43936189347049737</v>
      </c>
      <c r="K1707" s="189">
        <v>39130874568.73877</v>
      </c>
      <c r="L1707" s="185">
        <v>81219427795.539536</v>
      </c>
      <c r="M1707" s="185">
        <v>0</v>
      </c>
      <c r="N1707" s="174">
        <v>337948350749.68768</v>
      </c>
      <c r="O1707" s="119">
        <v>0.47516087128198065</v>
      </c>
      <c r="P1707" s="119">
        <v>0.37547294175327328</v>
      </c>
      <c r="Q1707" s="97">
        <v>14.237121277854625</v>
      </c>
      <c r="R1707" s="184">
        <v>1987867663777.1641</v>
      </c>
      <c r="S1707" s="199">
        <v>2063.1390948353451</v>
      </c>
      <c r="T1707" s="191">
        <v>5.1331621532510086E-2</v>
      </c>
      <c r="U1707" s="198">
        <v>2.0000000000000001E-4</v>
      </c>
    </row>
    <row r="1708" spans="1:21" x14ac:dyDescent="0.2">
      <c r="A1708">
        <f t="shared" si="26"/>
        <v>1704</v>
      </c>
      <c r="B1708" s="119">
        <v>0.60606414538303754</v>
      </c>
      <c r="C1708" s="97">
        <v>12460.134816269272</v>
      </c>
      <c r="D1708" s="96">
        <v>0.91490668890595872</v>
      </c>
      <c r="E1708" s="98">
        <v>0.20481716738114747</v>
      </c>
      <c r="F1708" s="119">
        <v>0</v>
      </c>
      <c r="G1708" s="179">
        <v>0</v>
      </c>
      <c r="H1708" s="97">
        <v>6436708.5844244445</v>
      </c>
      <c r="I1708" s="174">
        <v>291849402179.30353</v>
      </c>
      <c r="J1708" s="186">
        <v>0.50974968659348185</v>
      </c>
      <c r="K1708" s="189">
        <v>18366020781.859303</v>
      </c>
      <c r="L1708" s="185">
        <v>37180605712.305664</v>
      </c>
      <c r="M1708" s="185">
        <v>0</v>
      </c>
      <c r="N1708" s="174">
        <v>347396028673.46851</v>
      </c>
      <c r="O1708" s="119">
        <v>0.5138649009457521</v>
      </c>
      <c r="P1708" s="119">
        <v>0.42996190670630458</v>
      </c>
      <c r="Q1708" s="97">
        <v>13.655291327380954</v>
      </c>
      <c r="R1708" s="184">
        <v>2231389517907.1948</v>
      </c>
      <c r="S1708" s="199">
        <v>2312.955875478347</v>
      </c>
      <c r="T1708" s="191">
        <v>5.3635387536790341E-2</v>
      </c>
      <c r="U1708" s="198">
        <v>2.0000000000000001E-4</v>
      </c>
    </row>
    <row r="1709" spans="1:21" x14ac:dyDescent="0.2">
      <c r="A1709">
        <f t="shared" si="26"/>
        <v>1705</v>
      </c>
      <c r="B1709" s="119">
        <v>0.35245854927878401</v>
      </c>
      <c r="C1709" s="97">
        <v>8490.120511504052</v>
      </c>
      <c r="D1709" s="96">
        <v>1.1051528109195119</v>
      </c>
      <c r="E1709" s="98">
        <v>0.57576570224839263</v>
      </c>
      <c r="F1709" s="119">
        <v>0</v>
      </c>
      <c r="G1709" s="179">
        <v>0</v>
      </c>
      <c r="H1709" s="97">
        <v>15007323.737679513</v>
      </c>
      <c r="I1709" s="174">
        <v>455252403017.46307</v>
      </c>
      <c r="J1709" s="186">
        <v>0.34838720689934122</v>
      </c>
      <c r="K1709" s="189">
        <v>58851982322.827515</v>
      </c>
      <c r="L1709" s="185">
        <v>125535110646.61641</v>
      </c>
      <c r="M1709" s="185">
        <v>0</v>
      </c>
      <c r="N1709" s="174">
        <v>639639495986.90698</v>
      </c>
      <c r="O1709" s="119">
        <v>0.4049659273136294</v>
      </c>
      <c r="P1709" s="119">
        <v>0.29426796147347245</v>
      </c>
      <c r="Q1709" s="97">
        <v>14.893025689120083</v>
      </c>
      <c r="R1709" s="184">
        <v>2982860858734.1626</v>
      </c>
      <c r="S1709" s="199">
        <v>3097.0100739101845</v>
      </c>
      <c r="T1709" s="191">
        <v>5.0013917956217381E-2</v>
      </c>
      <c r="U1709" s="198">
        <v>2.0000000000000001E-4</v>
      </c>
    </row>
    <row r="1710" spans="1:21" x14ac:dyDescent="0.2">
      <c r="A1710">
        <f t="shared" si="26"/>
        <v>1706</v>
      </c>
      <c r="B1710" s="119">
        <v>0.42835900764701251</v>
      </c>
      <c r="C1710" s="97">
        <v>7170.387570743118</v>
      </c>
      <c r="D1710" s="96">
        <v>1.0494650450803846</v>
      </c>
      <c r="E1710" s="98">
        <v>0</v>
      </c>
      <c r="F1710" s="119">
        <v>0</v>
      </c>
      <c r="G1710" s="179">
        <v>0</v>
      </c>
      <c r="H1710" s="97">
        <v>9238536.607159175</v>
      </c>
      <c r="I1710" s="174">
        <v>256114392016.22852</v>
      </c>
      <c r="J1710" s="186">
        <v>0.24868617290966899</v>
      </c>
      <c r="K1710" s="189">
        <v>7570938387.7066641</v>
      </c>
      <c r="L1710" s="185">
        <v>0</v>
      </c>
      <c r="M1710" s="185">
        <v>0</v>
      </c>
      <c r="N1710" s="174">
        <v>263685330403.93518</v>
      </c>
      <c r="O1710" s="119">
        <v>0.24154589062665591</v>
      </c>
      <c r="P1710" s="119">
        <v>0.14782354072320492</v>
      </c>
      <c r="Q1710" s="97">
        <v>12.825515433276788</v>
      </c>
      <c r="R1710" s="184">
        <v>563456525066.49707</v>
      </c>
      <c r="S1710" s="199">
        <v>584.50297976868455</v>
      </c>
      <c r="T1710" s="191">
        <v>5.6793002923292285E-2</v>
      </c>
      <c r="U1710" s="198">
        <v>2.0000000000000001E-4</v>
      </c>
    </row>
    <row r="1711" spans="1:21" x14ac:dyDescent="0.2">
      <c r="A1711">
        <f t="shared" si="26"/>
        <v>1707</v>
      </c>
      <c r="B1711" s="119">
        <v>0.62686961833153365</v>
      </c>
      <c r="C1711" s="97">
        <v>5841.0839271594168</v>
      </c>
      <c r="D1711" s="96">
        <v>0.95732381399070032</v>
      </c>
      <c r="E1711" s="98">
        <v>4.1555199520696057E-2</v>
      </c>
      <c r="F1711" s="119">
        <v>0.49969837039263298</v>
      </c>
      <c r="G1711" s="179">
        <v>1</v>
      </c>
      <c r="H1711" s="97">
        <v>12062806.453943446</v>
      </c>
      <c r="I1711" s="174">
        <v>422542483300.51337</v>
      </c>
      <c r="J1711" s="186">
        <v>0.51315205508649431</v>
      </c>
      <c r="K1711" s="189">
        <v>13839742012.091087</v>
      </c>
      <c r="L1711" s="185">
        <v>0</v>
      </c>
      <c r="M1711" s="185">
        <v>303471758485.50281</v>
      </c>
      <c r="N1711" s="174">
        <v>739853983798.10718</v>
      </c>
      <c r="O1711" s="119">
        <v>0.6212116992274378</v>
      </c>
      <c r="P1711" s="119">
        <v>0.40551752087224241</v>
      </c>
      <c r="Q1711" s="97">
        <v>15.338321180535782</v>
      </c>
      <c r="R1711" s="184">
        <v>5004921801416.6572</v>
      </c>
      <c r="S1711" s="199">
        <v>5191.2801486123053</v>
      </c>
      <c r="T1711" s="191">
        <v>4.761604870578403E-2</v>
      </c>
      <c r="U1711" s="198">
        <v>2.0000000000000001E-4</v>
      </c>
    </row>
    <row r="1712" spans="1:21" x14ac:dyDescent="0.2">
      <c r="A1712">
        <f t="shared" si="26"/>
        <v>1708</v>
      </c>
      <c r="B1712" s="119">
        <v>0.47851357122370503</v>
      </c>
      <c r="C1712" s="97">
        <v>12166.7953092112</v>
      </c>
      <c r="D1712" s="96">
        <v>0.70582414199019561</v>
      </c>
      <c r="E1712" s="98">
        <v>0.65206238988870191</v>
      </c>
      <c r="F1712" s="119">
        <v>0</v>
      </c>
      <c r="G1712" s="179">
        <v>0</v>
      </c>
      <c r="H1712" s="97">
        <v>9215508.6162107307</v>
      </c>
      <c r="I1712" s="174">
        <v>284856171460.90277</v>
      </c>
      <c r="J1712" s="186">
        <v>0.30219560368040987</v>
      </c>
      <c r="K1712" s="189">
        <v>54076577304.338684</v>
      </c>
      <c r="L1712" s="185">
        <v>137820123501.96271</v>
      </c>
      <c r="M1712" s="185">
        <v>0</v>
      </c>
      <c r="N1712" s="174">
        <v>476752872267.20416</v>
      </c>
      <c r="O1712" s="119">
        <v>0.41182422365826227</v>
      </c>
      <c r="P1712" s="119">
        <v>0.32335731124086786</v>
      </c>
      <c r="Q1712" s="97">
        <v>15.322205885069932</v>
      </c>
      <c r="R1712" s="184">
        <v>2532782557805.4048</v>
      </c>
      <c r="S1712" s="199">
        <v>2628.5727959037786</v>
      </c>
      <c r="T1712" s="191">
        <v>4.8188526452517907E-2</v>
      </c>
      <c r="U1712" s="198">
        <v>2.0000000000000001E-4</v>
      </c>
    </row>
    <row r="1713" spans="1:21" x14ac:dyDescent="0.2">
      <c r="A1713">
        <f t="shared" si="26"/>
        <v>1709</v>
      </c>
      <c r="B1713" s="119">
        <v>0.61379517506781667</v>
      </c>
      <c r="C1713" s="97">
        <v>9442.5545897602169</v>
      </c>
      <c r="D1713" s="96">
        <v>0.93052501950965338</v>
      </c>
      <c r="E1713" s="98">
        <v>0.18065878679355277</v>
      </c>
      <c r="F1713" s="119">
        <v>0.53520039269669695</v>
      </c>
      <c r="G1713" s="179">
        <v>1</v>
      </c>
      <c r="H1713" s="97">
        <v>7029635.7522127749</v>
      </c>
      <c r="I1713" s="174">
        <v>270601082834.01938</v>
      </c>
      <c r="J1713" s="186">
        <v>0.47140205936569712</v>
      </c>
      <c r="K1713" s="189">
        <v>3191588721.3604865</v>
      </c>
      <c r="L1713" s="185">
        <v>0</v>
      </c>
      <c r="M1713" s="185">
        <v>339484443064.78162</v>
      </c>
      <c r="N1713" s="174">
        <v>613277114620.1615</v>
      </c>
      <c r="O1713" s="119">
        <v>0.65084682381077652</v>
      </c>
      <c r="P1713" s="119">
        <v>0.40429606597017109</v>
      </c>
      <c r="Q1713" s="97">
        <v>16.57413168792014</v>
      </c>
      <c r="R1713" s="184">
        <v>4436585063236.3828</v>
      </c>
      <c r="S1713" s="199">
        <v>4601.7042835615975</v>
      </c>
      <c r="T1713" s="191">
        <v>4.4601110014689679E-2</v>
      </c>
      <c r="U1713" s="198">
        <v>2.0000000000000001E-4</v>
      </c>
    </row>
    <row r="1714" spans="1:21" x14ac:dyDescent="0.2">
      <c r="A1714">
        <f t="shared" si="26"/>
        <v>1710</v>
      </c>
      <c r="B1714" s="119">
        <v>0.53380012593996473</v>
      </c>
      <c r="C1714" s="97">
        <v>7652.1226580014263</v>
      </c>
      <c r="D1714" s="96">
        <v>0.76723584504888309</v>
      </c>
      <c r="E1714" s="98">
        <v>3.7032360278133739E-2</v>
      </c>
      <c r="F1714" s="119">
        <v>0</v>
      </c>
      <c r="G1714" s="179">
        <v>0</v>
      </c>
      <c r="H1714" s="97">
        <v>8469709.3428942244</v>
      </c>
      <c r="I1714" s="174">
        <v>239848203777.34067</v>
      </c>
      <c r="J1714" s="186">
        <v>0.35019306200121392</v>
      </c>
      <c r="K1714" s="189">
        <v>4256614368.978138</v>
      </c>
      <c r="L1714" s="185">
        <v>8497649030.8921766</v>
      </c>
      <c r="M1714" s="185">
        <v>0</v>
      </c>
      <c r="N1714" s="174">
        <v>252602467177.211</v>
      </c>
      <c r="O1714" s="119">
        <v>0.35942363166745306</v>
      </c>
      <c r="P1714" s="119">
        <v>0.25055242096766311</v>
      </c>
      <c r="Q1714" s="97">
        <v>13.38178678313022</v>
      </c>
      <c r="R1714" s="184">
        <v>939186344025.26257</v>
      </c>
      <c r="S1714" s="199">
        <v>973.65879514138066</v>
      </c>
      <c r="T1714" s="191">
        <v>5.2133828231441123E-2</v>
      </c>
      <c r="U1714" s="198">
        <v>2.0000000000000001E-4</v>
      </c>
    </row>
    <row r="1715" spans="1:21" x14ac:dyDescent="0.2">
      <c r="A1715">
        <f t="shared" si="26"/>
        <v>1711</v>
      </c>
      <c r="B1715" s="119">
        <v>0.51721061297701187</v>
      </c>
      <c r="C1715" s="97">
        <v>9490.9502714768842</v>
      </c>
      <c r="D1715" s="96">
        <v>0.93282719143077597</v>
      </c>
      <c r="E1715" s="98">
        <v>0.54738750758015087</v>
      </c>
      <c r="F1715" s="119">
        <v>0.450508177682583</v>
      </c>
      <c r="G1715" s="179">
        <v>1</v>
      </c>
      <c r="H1715" s="97">
        <v>7022304.2467830228</v>
      </c>
      <c r="I1715" s="174">
        <v>283273940864.61438</v>
      </c>
      <c r="J1715" s="186">
        <v>0.4202191134074591</v>
      </c>
      <c r="K1715" s="189">
        <v>3030326260.5357375</v>
      </c>
      <c r="L1715" s="185">
        <v>0</v>
      </c>
      <c r="M1715" s="185">
        <v>186101569193.41672</v>
      </c>
      <c r="N1715" s="174">
        <v>472405836318.56689</v>
      </c>
      <c r="O1715" s="119">
        <v>0.56713604921601313</v>
      </c>
      <c r="P1715" s="119">
        <v>0.41662867920649593</v>
      </c>
      <c r="Q1715" s="97">
        <v>16.184512653586395</v>
      </c>
      <c r="R1715" s="184">
        <v>3459604636769.4131</v>
      </c>
      <c r="S1715" s="199">
        <v>3585.8405323814618</v>
      </c>
      <c r="T1715" s="191">
        <v>4.5363732220240711E-2</v>
      </c>
      <c r="U1715" s="198">
        <v>2.0000000000000001E-4</v>
      </c>
    </row>
    <row r="1716" spans="1:21" x14ac:dyDescent="0.2">
      <c r="A1716">
        <f t="shared" si="26"/>
        <v>1712</v>
      </c>
      <c r="B1716" s="119">
        <v>0.4795263629351636</v>
      </c>
      <c r="C1716" s="97">
        <v>8681.9477353412276</v>
      </c>
      <c r="D1716" s="96">
        <v>1.1020934325451357</v>
      </c>
      <c r="E1716" s="98">
        <v>0</v>
      </c>
      <c r="F1716" s="119">
        <v>0.44667870850794528</v>
      </c>
      <c r="G1716" s="179">
        <v>1</v>
      </c>
      <c r="H1716" s="97">
        <v>16788994.057882436</v>
      </c>
      <c r="I1716" s="174">
        <v>590160898497.14343</v>
      </c>
      <c r="J1716" s="186">
        <v>0.4795263629351636</v>
      </c>
      <c r="K1716" s="189">
        <v>14902647036.454281</v>
      </c>
      <c r="L1716" s="185">
        <v>0</v>
      </c>
      <c r="M1716" s="185">
        <v>257189819372.3743</v>
      </c>
      <c r="N1716" s="174">
        <v>862253364905.97192</v>
      </c>
      <c r="O1716" s="119">
        <v>0.56682824862513659</v>
      </c>
      <c r="P1716" s="119">
        <v>0.36077199567385754</v>
      </c>
      <c r="Q1716" s="97">
        <v>14.910991093518936</v>
      </c>
      <c r="R1716" s="184">
        <v>4967031853469.54</v>
      </c>
      <c r="S1716" s="199">
        <v>5152.5879985623314</v>
      </c>
      <c r="T1716" s="191">
        <v>4.9063744147014539E-2</v>
      </c>
      <c r="U1716" s="198">
        <v>2.0000000000000001E-4</v>
      </c>
    </row>
    <row r="1717" spans="1:21" x14ac:dyDescent="0.2">
      <c r="A1717">
        <f t="shared" si="26"/>
        <v>1713</v>
      </c>
      <c r="B1717" s="119">
        <v>0.53553838184239599</v>
      </c>
      <c r="C1717" s="97">
        <v>5015.6772775517065</v>
      </c>
      <c r="D1717" s="96">
        <v>0.34481750403532468</v>
      </c>
      <c r="E1717" s="98">
        <v>0</v>
      </c>
      <c r="F1717" s="119">
        <v>0.60468648802116343</v>
      </c>
      <c r="G1717" s="179">
        <v>1</v>
      </c>
      <c r="H1717" s="97">
        <v>3889456.5318444967</v>
      </c>
      <c r="I1717" s="174">
        <v>208444009260.78262</v>
      </c>
      <c r="J1717" s="186">
        <v>0.53553838184239599</v>
      </c>
      <c r="K1717" s="189">
        <v>5191348981.9712791</v>
      </c>
      <c r="L1717" s="185">
        <v>0</v>
      </c>
      <c r="M1717" s="185">
        <v>318700333620.04785</v>
      </c>
      <c r="N1717" s="174">
        <v>532335691862.8017</v>
      </c>
      <c r="O1717" s="119">
        <v>0.68864447739262247</v>
      </c>
      <c r="P1717" s="119">
        <v>0.41254038491954592</v>
      </c>
      <c r="Q1717" s="97">
        <v>16.808060309514143</v>
      </c>
      <c r="R1717" s="184">
        <v>4041612684550.5889</v>
      </c>
      <c r="S1717" s="199">
        <v>4193.6575241534929</v>
      </c>
      <c r="T1717" s="191">
        <v>4.3358574155405234E-2</v>
      </c>
      <c r="U1717" s="198">
        <v>2.0000000000000001E-4</v>
      </c>
    </row>
    <row r="1718" spans="1:21" x14ac:dyDescent="0.2">
      <c r="A1718">
        <f t="shared" si="26"/>
        <v>1714</v>
      </c>
      <c r="B1718" s="119">
        <v>0.43381129798100643</v>
      </c>
      <c r="C1718" s="97">
        <v>4661.7445207000383</v>
      </c>
      <c r="D1718" s="96">
        <v>0.48088561247782174</v>
      </c>
      <c r="E1718" s="98">
        <v>0.57544790154442937</v>
      </c>
      <c r="F1718" s="119">
        <v>0.4925739305871854</v>
      </c>
      <c r="G1718" s="179">
        <v>1</v>
      </c>
      <c r="H1718" s="97">
        <v>5451818.9411760718</v>
      </c>
      <c r="I1718" s="174">
        <v>203091828030.64246</v>
      </c>
      <c r="J1718" s="186">
        <v>0.43381129798100648</v>
      </c>
      <c r="K1718" s="189">
        <v>3820155837.1540956</v>
      </c>
      <c r="L1718" s="185">
        <v>0</v>
      </c>
      <c r="M1718" s="185">
        <v>169988598565.39999</v>
      </c>
      <c r="N1718" s="174">
        <v>376900582433.19659</v>
      </c>
      <c r="O1718" s="119">
        <v>0.59457166909352754</v>
      </c>
      <c r="P1718" s="119">
        <v>0.43192673037179763</v>
      </c>
      <c r="Q1718" s="97">
        <v>16.694648548164711</v>
      </c>
      <c r="R1718" s="184">
        <v>2995846494341.8369</v>
      </c>
      <c r="S1718" s="199">
        <v>3109.1021192610488</v>
      </c>
      <c r="T1718" s="191">
        <v>4.3371041118331337E-2</v>
      </c>
      <c r="U1718" s="198">
        <v>2.0000000000000001E-4</v>
      </c>
    </row>
    <row r="1719" spans="1:21" x14ac:dyDescent="0.2">
      <c r="A1719">
        <f t="shared" si="26"/>
        <v>1715</v>
      </c>
      <c r="B1719" s="119">
        <v>0.56492889113553035</v>
      </c>
      <c r="C1719" s="97">
        <v>9293.9263864873119</v>
      </c>
      <c r="D1719" s="96">
        <v>0.72150905619906958</v>
      </c>
      <c r="E1719" s="98">
        <v>0.22465301980636082</v>
      </c>
      <c r="F1719" s="119">
        <v>0</v>
      </c>
      <c r="G1719" s="179">
        <v>0</v>
      </c>
      <c r="H1719" s="97">
        <v>6030949.2288629198</v>
      </c>
      <c r="I1719" s="174">
        <v>277413749982.51459</v>
      </c>
      <c r="J1719" s="186">
        <v>0.51936094703570623</v>
      </c>
      <c r="K1719" s="189">
        <v>24663030925.466839</v>
      </c>
      <c r="L1719" s="185">
        <v>61333601366.990883</v>
      </c>
      <c r="M1719" s="185">
        <v>0</v>
      </c>
      <c r="N1719" s="174">
        <v>363410382274.97235</v>
      </c>
      <c r="O1719" s="119">
        <v>0.53147834631509305</v>
      </c>
      <c r="P1719" s="119">
        <v>0.43226517142761861</v>
      </c>
      <c r="Q1719" s="97">
        <v>14.293370632235066</v>
      </c>
      <c r="R1719" s="184">
        <v>2477212556813.5371</v>
      </c>
      <c r="S1719" s="199">
        <v>2572.2412207237408</v>
      </c>
      <c r="T1719" s="191">
        <v>5.017964909104549E-2</v>
      </c>
      <c r="U1719" s="198">
        <v>2.0000000000000001E-4</v>
      </c>
    </row>
    <row r="1720" spans="1:21" x14ac:dyDescent="0.2">
      <c r="A1720">
        <f t="shared" si="26"/>
        <v>1716</v>
      </c>
      <c r="B1720" s="119">
        <v>0.6106786029010145</v>
      </c>
      <c r="C1720" s="97">
        <v>16486.727094725353</v>
      </c>
      <c r="D1720" s="96">
        <v>1.0842690120900604</v>
      </c>
      <c r="E1720" s="98">
        <v>0.7</v>
      </c>
      <c r="F1720" s="119">
        <v>0.52610238215384864</v>
      </c>
      <c r="G1720" s="179">
        <v>1</v>
      </c>
      <c r="H1720" s="97">
        <v>8471033.1805202682</v>
      </c>
      <c r="I1720" s="174">
        <v>244752178721.89743</v>
      </c>
      <c r="J1720" s="186">
        <v>0.23960657817159781</v>
      </c>
      <c r="K1720" s="189">
        <v>2264092759.3467736</v>
      </c>
      <c r="L1720" s="185">
        <v>0</v>
      </c>
      <c r="M1720" s="185">
        <v>236178737925.42459</v>
      </c>
      <c r="N1720" s="174">
        <v>483195009406.66882</v>
      </c>
      <c r="O1720" s="119">
        <v>0.51239606693777207</v>
      </c>
      <c r="P1720" s="119">
        <v>0.29071291803250188</v>
      </c>
      <c r="Q1720" s="97">
        <v>17.52208320696877</v>
      </c>
      <c r="R1720" s="184">
        <v>2558989004494.0635</v>
      </c>
      <c r="S1720" s="199">
        <v>2655.9690557331305</v>
      </c>
      <c r="T1720" s="191">
        <v>4.354467626686849E-2</v>
      </c>
      <c r="U1720" s="198">
        <v>2.0000000000000001E-4</v>
      </c>
    </row>
    <row r="1721" spans="1:21" x14ac:dyDescent="0.2">
      <c r="A1721">
        <f t="shared" si="26"/>
        <v>1717</v>
      </c>
      <c r="B1721" s="119">
        <v>0.39978803673636559</v>
      </c>
      <c r="C1721" s="97">
        <v>7582.6563418219903</v>
      </c>
      <c r="D1721" s="96">
        <v>0.71955101179699699</v>
      </c>
      <c r="E1721" s="98">
        <v>0</v>
      </c>
      <c r="F1721" s="119">
        <v>0</v>
      </c>
      <c r="G1721" s="179">
        <v>0</v>
      </c>
      <c r="H1721" s="97">
        <v>5344125.3047595769</v>
      </c>
      <c r="I1721" s="174">
        <v>199742120812.55878</v>
      </c>
      <c r="J1721" s="186">
        <v>0.39978803673636554</v>
      </c>
      <c r="K1721" s="189">
        <v>5281101991.1674385</v>
      </c>
      <c r="L1721" s="185">
        <v>0</v>
      </c>
      <c r="M1721" s="185">
        <v>0</v>
      </c>
      <c r="N1721" s="174">
        <v>205023222803.72623</v>
      </c>
      <c r="O1721" s="119">
        <v>0.38949007454466511</v>
      </c>
      <c r="P1721" s="119">
        <v>0.27220309148974048</v>
      </c>
      <c r="Q1721" s="97">
        <v>12.894214565052</v>
      </c>
      <c r="R1721" s="184">
        <v>824158232391.35144</v>
      </c>
      <c r="S1721" s="199">
        <v>855.55704410553824</v>
      </c>
      <c r="T1721" s="191">
        <v>5.4293165331209557E-2</v>
      </c>
      <c r="U1721" s="198">
        <v>2.0000000000000001E-4</v>
      </c>
    </row>
    <row r="1722" spans="1:21" x14ac:dyDescent="0.2">
      <c r="A1722">
        <f t="shared" si="26"/>
        <v>1718</v>
      </c>
      <c r="B1722" s="119">
        <v>0.34553177100707066</v>
      </c>
      <c r="C1722" s="97">
        <v>9783.4440592196861</v>
      </c>
      <c r="D1722" s="96">
        <v>1.2482721856211019</v>
      </c>
      <c r="E1722" s="98">
        <v>0</v>
      </c>
      <c r="F1722" s="119">
        <v>0.54298969091742522</v>
      </c>
      <c r="G1722" s="179">
        <v>1</v>
      </c>
      <c r="H1722" s="97">
        <v>21409987.766771317</v>
      </c>
      <c r="I1722" s="174">
        <v>624986739670.9707</v>
      </c>
      <c r="J1722" s="186">
        <v>0.34553177100707066</v>
      </c>
      <c r="K1722" s="189">
        <v>39455847410.360695</v>
      </c>
      <c r="L1722" s="185">
        <v>0</v>
      </c>
      <c r="M1722" s="185">
        <v>283049195354.95984</v>
      </c>
      <c r="N1722" s="174">
        <v>947491782436.29126</v>
      </c>
      <c r="O1722" s="119">
        <v>0.46690867350942922</v>
      </c>
      <c r="P1722" s="119">
        <v>0.38030147361260769</v>
      </c>
      <c r="Q1722" s="97">
        <v>16.419992899616645</v>
      </c>
      <c r="R1722" s="184">
        <v>6211981881394.0332</v>
      </c>
      <c r="S1722" s="199">
        <v>6441.7804613459566</v>
      </c>
      <c r="T1722" s="191">
        <v>4.557637892209581E-2</v>
      </c>
      <c r="U1722" s="198">
        <v>2.0000000000000001E-4</v>
      </c>
    </row>
    <row r="1723" spans="1:21" x14ac:dyDescent="0.2">
      <c r="A1723">
        <f t="shared" si="26"/>
        <v>1719</v>
      </c>
      <c r="B1723" s="119">
        <v>0.54000823851034752</v>
      </c>
      <c r="C1723" s="97">
        <v>6870.3947936219265</v>
      </c>
      <c r="D1723" s="96">
        <v>1.2755189910022797</v>
      </c>
      <c r="E1723" s="98">
        <v>0</v>
      </c>
      <c r="F1723" s="119">
        <v>0</v>
      </c>
      <c r="G1723" s="179">
        <v>0</v>
      </c>
      <c r="H1723" s="97">
        <v>24423576.959537279</v>
      </c>
      <c r="I1723" s="174">
        <v>728838165875.97607</v>
      </c>
      <c r="J1723" s="186">
        <v>0.38282915801266326</v>
      </c>
      <c r="K1723" s="189">
        <v>18181698811.242271</v>
      </c>
      <c r="L1723" s="185">
        <v>0</v>
      </c>
      <c r="M1723" s="185">
        <v>0</v>
      </c>
      <c r="N1723" s="174">
        <v>747019864687.21838</v>
      </c>
      <c r="O1723" s="119">
        <v>0.37351148819398694</v>
      </c>
      <c r="P1723" s="119">
        <v>0.23834408467032819</v>
      </c>
      <c r="Q1723" s="97">
        <v>12.868436331242316</v>
      </c>
      <c r="R1723" s="184">
        <v>2475150458906.519</v>
      </c>
      <c r="S1723" s="199">
        <v>2565.6325744159103</v>
      </c>
      <c r="T1723" s="191">
        <v>5.6881797714145171E-2</v>
      </c>
      <c r="U1723" s="198">
        <v>2.0000000000000001E-4</v>
      </c>
    </row>
    <row r="1724" spans="1:21" x14ac:dyDescent="0.2">
      <c r="A1724">
        <f t="shared" si="26"/>
        <v>1720</v>
      </c>
      <c r="B1724" s="119">
        <v>0.28588327110898359</v>
      </c>
      <c r="C1724" s="97">
        <v>7280.8520419648703</v>
      </c>
      <c r="D1724" s="96">
        <v>1.1117669042041896</v>
      </c>
      <c r="E1724" s="98">
        <v>0</v>
      </c>
      <c r="F1724" s="119">
        <v>0</v>
      </c>
      <c r="G1724" s="179">
        <v>0</v>
      </c>
      <c r="H1724" s="97">
        <v>11309919.582910985</v>
      </c>
      <c r="I1724" s="174">
        <v>453051316672.17828</v>
      </c>
      <c r="J1724" s="186">
        <v>0.28588327110898359</v>
      </c>
      <c r="K1724" s="189">
        <v>6552215969.0805006</v>
      </c>
      <c r="L1724" s="185">
        <v>0</v>
      </c>
      <c r="M1724" s="185">
        <v>0</v>
      </c>
      <c r="N1724" s="174">
        <v>459603532641.25879</v>
      </c>
      <c r="O1724" s="119">
        <v>0.28180765201291508</v>
      </c>
      <c r="P1724" s="119">
        <v>0.17674788732843363</v>
      </c>
      <c r="Q1724" s="97">
        <v>12.910436270503791</v>
      </c>
      <c r="R1724" s="184">
        <v>1137997450507.7883</v>
      </c>
      <c r="S1724" s="199">
        <v>1181.7119874615159</v>
      </c>
      <c r="T1724" s="191">
        <v>5.702825908419195E-2</v>
      </c>
      <c r="U1724" s="198">
        <v>2.0000000000000001E-4</v>
      </c>
    </row>
    <row r="1725" spans="1:21" x14ac:dyDescent="0.2">
      <c r="A1725">
        <f t="shared" si="26"/>
        <v>1721</v>
      </c>
      <c r="B1725" s="119">
        <v>0.54873483737451578</v>
      </c>
      <c r="C1725" s="97">
        <v>4345.1880113703692</v>
      </c>
      <c r="D1725" s="96">
        <v>0.99827949970717667</v>
      </c>
      <c r="E1725" s="98">
        <v>0</v>
      </c>
      <c r="F1725" s="119">
        <v>0</v>
      </c>
      <c r="G1725" s="179">
        <v>0</v>
      </c>
      <c r="H1725" s="97">
        <v>19703181.89117901</v>
      </c>
      <c r="I1725" s="174">
        <v>667020225405.59412</v>
      </c>
      <c r="J1725" s="186">
        <v>0.51826209501932452</v>
      </c>
      <c r="K1725" s="189">
        <v>15805291142.13472</v>
      </c>
      <c r="L1725" s="185">
        <v>0</v>
      </c>
      <c r="M1725" s="185">
        <v>0</v>
      </c>
      <c r="N1725" s="174">
        <v>682825516547.72888</v>
      </c>
      <c r="O1725" s="119">
        <v>0.50626593626250604</v>
      </c>
      <c r="P1725" s="119">
        <v>0.41029393985158125</v>
      </c>
      <c r="Q1725" s="97">
        <v>12.92970001564321</v>
      </c>
      <c r="R1725" s="184">
        <v>4042263228889.6631</v>
      </c>
      <c r="S1725" s="199">
        <v>4199.6839147397905</v>
      </c>
      <c r="T1725" s="191">
        <v>5.4762390324460994E-2</v>
      </c>
      <c r="U1725" s="198">
        <v>2.0000000000000001E-4</v>
      </c>
    </row>
    <row r="1726" spans="1:21" x14ac:dyDescent="0.2">
      <c r="A1726">
        <f t="shared" si="26"/>
        <v>1722</v>
      </c>
      <c r="B1726" s="119">
        <v>0.68493936510967846</v>
      </c>
      <c r="C1726" s="97">
        <v>11458.206337138257</v>
      </c>
      <c r="D1726" s="96">
        <v>0.58505604008396461</v>
      </c>
      <c r="E1726" s="98">
        <v>0.32083468259993186</v>
      </c>
      <c r="F1726" s="119">
        <v>0.59741323947604463</v>
      </c>
      <c r="G1726" s="179">
        <v>1</v>
      </c>
      <c r="H1726" s="97">
        <v>3803186.9394000652</v>
      </c>
      <c r="I1726" s="174">
        <v>157620895344.19437</v>
      </c>
      <c r="J1726" s="186">
        <v>0.39707579600071463</v>
      </c>
      <c r="K1726" s="189">
        <v>2626523609.4795375</v>
      </c>
      <c r="L1726" s="185">
        <v>0</v>
      </c>
      <c r="M1726" s="185">
        <v>249918606603.41592</v>
      </c>
      <c r="N1726" s="174">
        <v>410166025557.08984</v>
      </c>
      <c r="O1726" s="119">
        <v>0.64003918269757898</v>
      </c>
      <c r="P1726" s="119">
        <v>0.31872153771455464</v>
      </c>
      <c r="Q1726" s="97">
        <v>16.920913603779521</v>
      </c>
      <c r="R1726" s="184">
        <v>2412736318554.3076</v>
      </c>
      <c r="S1726" s="199">
        <v>2505.5000851681366</v>
      </c>
      <c r="T1726" s="191">
        <v>4.3410139856282247E-2</v>
      </c>
      <c r="U1726" s="198">
        <v>2.0000000000000001E-4</v>
      </c>
    </row>
    <row r="1727" spans="1:21" x14ac:dyDescent="0.2">
      <c r="A1727">
        <f t="shared" si="26"/>
        <v>1723</v>
      </c>
      <c r="B1727" s="119">
        <v>0.46436569635459268</v>
      </c>
      <c r="C1727" s="97">
        <v>15204.064728361394</v>
      </c>
      <c r="D1727" s="96">
        <v>0.9899852497957794</v>
      </c>
      <c r="E1727" s="98">
        <v>0</v>
      </c>
      <c r="F1727" s="119">
        <v>0</v>
      </c>
      <c r="G1727" s="179">
        <v>0</v>
      </c>
      <c r="H1727" s="97">
        <v>6194487.762148642</v>
      </c>
      <c r="I1727" s="174">
        <v>248476580499.01852</v>
      </c>
      <c r="J1727" s="186">
        <v>0.42316727602022153</v>
      </c>
      <c r="K1727" s="189">
        <v>8045745879.0562401</v>
      </c>
      <c r="L1727" s="185">
        <v>0</v>
      </c>
      <c r="M1727" s="185">
        <v>0</v>
      </c>
      <c r="N1727" s="174">
        <v>256522326378.07477</v>
      </c>
      <c r="O1727" s="119">
        <v>0.40989476124436081</v>
      </c>
      <c r="P1727" s="119">
        <v>0.30286016246641562</v>
      </c>
      <c r="Q1727" s="97">
        <v>12.85329582222891</v>
      </c>
      <c r="R1727" s="184">
        <v>1079844284738.3005</v>
      </c>
      <c r="S1727" s="199">
        <v>1121.4196362766033</v>
      </c>
      <c r="T1727" s="191">
        <v>5.7192402723431165E-2</v>
      </c>
      <c r="U1727" s="198">
        <v>2.0000000000000001E-4</v>
      </c>
    </row>
    <row r="1728" spans="1:21" x14ac:dyDescent="0.2">
      <c r="A1728">
        <f t="shared" si="26"/>
        <v>1724</v>
      </c>
      <c r="B1728" s="119">
        <v>0.36778419772849713</v>
      </c>
      <c r="C1728" s="97">
        <v>7034.9622555515716</v>
      </c>
      <c r="D1728" s="96">
        <v>0.52598869796213332</v>
      </c>
      <c r="E1728" s="98">
        <v>0.7</v>
      </c>
      <c r="F1728" s="119">
        <v>0</v>
      </c>
      <c r="G1728" s="179">
        <v>0</v>
      </c>
      <c r="H1728" s="97">
        <v>6369735.2705581831</v>
      </c>
      <c r="I1728" s="174">
        <v>232819030812.93695</v>
      </c>
      <c r="J1728" s="186">
        <v>0.36778419772849713</v>
      </c>
      <c r="K1728" s="189">
        <v>8430722003.8018589</v>
      </c>
      <c r="L1728" s="185">
        <v>23659062571.612141</v>
      </c>
      <c r="M1728" s="185">
        <v>0</v>
      </c>
      <c r="N1728" s="174">
        <v>264908815388.35095</v>
      </c>
      <c r="O1728" s="119">
        <v>0.39468075219572191</v>
      </c>
      <c r="P1728" s="119">
        <v>0.25275846165088989</v>
      </c>
      <c r="Q1728" s="97">
        <v>13.696968496769687</v>
      </c>
      <c r="R1728" s="184">
        <v>1041810112523.5015</v>
      </c>
      <c r="S1728" s="199">
        <v>1080.7743995129154</v>
      </c>
      <c r="T1728" s="191">
        <v>5.0985727667149941E-2</v>
      </c>
      <c r="U1728" s="198">
        <v>2.0000000000000001E-4</v>
      </c>
    </row>
    <row r="1729" spans="1:21" x14ac:dyDescent="0.2">
      <c r="A1729">
        <f t="shared" si="26"/>
        <v>1725</v>
      </c>
      <c r="B1729" s="119">
        <v>0.54937094025382693</v>
      </c>
      <c r="C1729" s="97">
        <v>4000</v>
      </c>
      <c r="D1729" s="96">
        <v>0.829249716959785</v>
      </c>
      <c r="E1729" s="98">
        <v>0</v>
      </c>
      <c r="F1729" s="119">
        <v>0</v>
      </c>
      <c r="G1729" s="179">
        <v>0</v>
      </c>
      <c r="H1729" s="97">
        <v>15044727.177848332</v>
      </c>
      <c r="I1729" s="174">
        <v>515393936536.58789</v>
      </c>
      <c r="J1729" s="186">
        <v>0.48505824883506421</v>
      </c>
      <c r="K1729" s="189">
        <v>3888016201.4278245</v>
      </c>
      <c r="L1729" s="185">
        <v>0</v>
      </c>
      <c r="M1729" s="185">
        <v>0</v>
      </c>
      <c r="N1729" s="174">
        <v>519281952738.01569</v>
      </c>
      <c r="O1729" s="119">
        <v>0.48142647553702628</v>
      </c>
      <c r="P1729" s="119">
        <v>0.33254600035785514</v>
      </c>
      <c r="Q1729" s="97">
        <v>12.964389711435238</v>
      </c>
      <c r="R1729" s="184">
        <v>2546641163851.6885</v>
      </c>
      <c r="S1729" s="199">
        <v>2645.1390827583809</v>
      </c>
      <c r="T1729" s="191">
        <v>5.420651320601115E-2</v>
      </c>
      <c r="U1729" s="198">
        <v>2.0000000000000001E-4</v>
      </c>
    </row>
    <row r="1730" spans="1:21" x14ac:dyDescent="0.2">
      <c r="A1730">
        <f t="shared" si="26"/>
        <v>1726</v>
      </c>
      <c r="B1730" s="119">
        <v>0.50506191054270178</v>
      </c>
      <c r="C1730" s="97">
        <v>7471.9737140233956</v>
      </c>
      <c r="D1730" s="96">
        <v>0.52573461894394224</v>
      </c>
      <c r="E1730" s="98">
        <v>0.35682792150738774</v>
      </c>
      <c r="F1730" s="119">
        <v>0</v>
      </c>
      <c r="G1730" s="179">
        <v>0</v>
      </c>
      <c r="H1730" s="97">
        <v>4901058.9248130759</v>
      </c>
      <c r="I1730" s="174">
        <v>212062738930.06149</v>
      </c>
      <c r="J1730" s="186">
        <v>0.50506191054270178</v>
      </c>
      <c r="K1730" s="189">
        <v>17594743815.043819</v>
      </c>
      <c r="L1730" s="185">
        <v>35202387180.363815</v>
      </c>
      <c r="M1730" s="185">
        <v>0</v>
      </c>
      <c r="N1730" s="174">
        <v>264859869925.46912</v>
      </c>
      <c r="O1730" s="119">
        <v>0.51071051972233394</v>
      </c>
      <c r="P1730" s="119">
        <v>0.38139719000909933</v>
      </c>
      <c r="Q1730" s="97">
        <v>13.763596834529865</v>
      </c>
      <c r="R1730" s="184">
        <v>1579920210110.9526</v>
      </c>
      <c r="S1730" s="199">
        <v>1639.2747808722959</v>
      </c>
      <c r="T1730" s="191">
        <v>5.0464009624905382E-2</v>
      </c>
      <c r="U1730" s="198">
        <v>2.0000000000000001E-4</v>
      </c>
    </row>
    <row r="1731" spans="1:21" x14ac:dyDescent="0.2">
      <c r="A1731">
        <f t="shared" si="26"/>
        <v>1727</v>
      </c>
      <c r="B1731" s="119">
        <v>0.47374086474769506</v>
      </c>
      <c r="C1731" s="97">
        <v>8158.4388578576654</v>
      </c>
      <c r="D1731" s="96">
        <v>0.46368436042674982</v>
      </c>
      <c r="E1731" s="98">
        <v>0.15998574582289676</v>
      </c>
      <c r="F1731" s="119">
        <v>0</v>
      </c>
      <c r="G1731" s="179">
        <v>0</v>
      </c>
      <c r="H1731" s="97">
        <v>3487925.4417950395</v>
      </c>
      <c r="I1731" s="174">
        <v>187007495536.18878</v>
      </c>
      <c r="J1731" s="186">
        <v>0.47374086474769506</v>
      </c>
      <c r="K1731" s="189">
        <v>8606037623.6872597</v>
      </c>
      <c r="L1731" s="185">
        <v>8784955417.601202</v>
      </c>
      <c r="M1731" s="185">
        <v>0</v>
      </c>
      <c r="N1731" s="174">
        <v>204398488577.47723</v>
      </c>
      <c r="O1731" s="119">
        <v>0.46781684957249869</v>
      </c>
      <c r="P1731" s="119">
        <v>0.35969606903569218</v>
      </c>
      <c r="Q1731" s="97">
        <v>13.049996055666798</v>
      </c>
      <c r="R1731" s="184">
        <v>1106705547788.551</v>
      </c>
      <c r="S1731" s="199">
        <v>1147.0984912489032</v>
      </c>
      <c r="T1731" s="191">
        <v>5.3058055115854527E-2</v>
      </c>
      <c r="U1731" s="198">
        <v>2.0000000000000001E-4</v>
      </c>
    </row>
    <row r="1732" spans="1:21" x14ac:dyDescent="0.2">
      <c r="A1732">
        <f t="shared" si="26"/>
        <v>1728</v>
      </c>
      <c r="B1732" s="119">
        <v>0.47147405244626445</v>
      </c>
      <c r="C1732" s="97">
        <v>14099.452051380698</v>
      </c>
      <c r="D1732" s="96">
        <v>0.77708824306647495</v>
      </c>
      <c r="E1732" s="98">
        <v>0.27694857600797906</v>
      </c>
      <c r="F1732" s="119">
        <v>0</v>
      </c>
      <c r="G1732" s="179">
        <v>0</v>
      </c>
      <c r="H1732" s="97">
        <v>4916435.5468179621</v>
      </c>
      <c r="I1732" s="174">
        <v>263501653417.33575</v>
      </c>
      <c r="J1732" s="186">
        <v>0.47147405244626439</v>
      </c>
      <c r="K1732" s="189">
        <v>25218656606.626102</v>
      </c>
      <c r="L1732" s="185">
        <v>54775482001.653168</v>
      </c>
      <c r="M1732" s="185">
        <v>0</v>
      </c>
      <c r="N1732" s="174">
        <v>343495792025.61499</v>
      </c>
      <c r="O1732" s="119">
        <v>0.48924785067455151</v>
      </c>
      <c r="P1732" s="119">
        <v>0.38193901608646857</v>
      </c>
      <c r="Q1732" s="97">
        <v>13.908373621898589</v>
      </c>
      <c r="R1732" s="184">
        <v>1999989973281.3638</v>
      </c>
      <c r="S1732" s="199">
        <v>2074.2048262203052</v>
      </c>
      <c r="T1732" s="191">
        <v>5.261532007498209E-2</v>
      </c>
      <c r="U1732" s="198">
        <v>2.0000000000000001E-4</v>
      </c>
    </row>
    <row r="1733" spans="1:21" x14ac:dyDescent="0.2">
      <c r="A1733">
        <f t="shared" si="26"/>
        <v>1729</v>
      </c>
      <c r="B1733" s="119">
        <v>0.36906396492355431</v>
      </c>
      <c r="C1733" s="97">
        <v>9674.576157176105</v>
      </c>
      <c r="D1733" s="96">
        <v>1.0667205724862339</v>
      </c>
      <c r="E1733" s="98">
        <v>0.66356564757236614</v>
      </c>
      <c r="F1733" s="119">
        <v>0.55416319082756549</v>
      </c>
      <c r="G1733" s="179">
        <v>1</v>
      </c>
      <c r="H1733" s="97">
        <v>10981479.85292311</v>
      </c>
      <c r="I1733" s="174">
        <v>410778847916.32526</v>
      </c>
      <c r="J1733" s="186">
        <v>0.36906396492355431</v>
      </c>
      <c r="K1733" s="189">
        <v>3678663767.2496042</v>
      </c>
      <c r="L1733" s="185">
        <v>0</v>
      </c>
      <c r="M1733" s="185">
        <v>398801934009.76099</v>
      </c>
      <c r="N1733" s="174">
        <v>813259445693.33582</v>
      </c>
      <c r="O1733" s="119">
        <v>0.57871472630151111</v>
      </c>
      <c r="P1733" s="119">
        <v>0.33844456645187848</v>
      </c>
      <c r="Q1733" s="97">
        <v>16.817192901766376</v>
      </c>
      <c r="R1733" s="184">
        <v>4935539998470.373</v>
      </c>
      <c r="S1733" s="199">
        <v>5126.8116623706246</v>
      </c>
      <c r="T1733" s="191">
        <v>4.4182520648010162E-2</v>
      </c>
      <c r="U1733" s="198">
        <v>2.0000000000000001E-4</v>
      </c>
    </row>
    <row r="1734" spans="1:21" x14ac:dyDescent="0.2">
      <c r="A1734">
        <f t="shared" si="26"/>
        <v>1730</v>
      </c>
      <c r="B1734" s="119">
        <v>0.55551147005065826</v>
      </c>
      <c r="C1734" s="97">
        <v>11255.047296451452</v>
      </c>
      <c r="D1734" s="96">
        <v>0.51448856222839134</v>
      </c>
      <c r="E1734" s="98">
        <v>0.32005187094131471</v>
      </c>
      <c r="F1734" s="119">
        <v>0</v>
      </c>
      <c r="G1734" s="179">
        <v>0</v>
      </c>
      <c r="H1734" s="97">
        <v>4540849.8372177379</v>
      </c>
      <c r="I1734" s="174">
        <v>217008070534.50446</v>
      </c>
      <c r="J1734" s="186">
        <v>0.47570795957695489</v>
      </c>
      <c r="K1734" s="189">
        <v>14259966604.556057</v>
      </c>
      <c r="L1734" s="185">
        <v>34436590585.644249</v>
      </c>
      <c r="M1734" s="185">
        <v>0</v>
      </c>
      <c r="N1734" s="174">
        <v>265704627724.70477</v>
      </c>
      <c r="O1734" s="119">
        <v>0.49220723039012598</v>
      </c>
      <c r="P1734" s="119">
        <v>0.36483069759644859</v>
      </c>
      <c r="Q1734" s="97">
        <v>13.602442597390144</v>
      </c>
      <c r="R1734" s="184">
        <v>1483440395969.5813</v>
      </c>
      <c r="S1734" s="199">
        <v>1540.3816870283545</v>
      </c>
      <c r="T1734" s="191">
        <v>5.2069678964034721E-2</v>
      </c>
      <c r="U1734" s="198">
        <v>2.0000000000000001E-4</v>
      </c>
    </row>
    <row r="1735" spans="1:21" x14ac:dyDescent="0.2">
      <c r="A1735">
        <f t="shared" ref="A1735:A1798" si="27">A1734+1</f>
        <v>1731</v>
      </c>
      <c r="B1735" s="119">
        <v>0.30339482565130704</v>
      </c>
      <c r="C1735" s="97">
        <v>7953.9346405291362</v>
      </c>
      <c r="D1735" s="96">
        <v>0.99044068492338833</v>
      </c>
      <c r="E1735" s="98">
        <v>0.3789449032207991</v>
      </c>
      <c r="F1735" s="119">
        <v>0.58167431981207773</v>
      </c>
      <c r="G1735" s="179">
        <v>1</v>
      </c>
      <c r="H1735" s="97">
        <v>9183845.2013569213</v>
      </c>
      <c r="I1735" s="174">
        <v>336507462565.43036</v>
      </c>
      <c r="J1735" s="186">
        <v>0.30339482565130704</v>
      </c>
      <c r="K1735" s="189">
        <v>7029541053.4703255</v>
      </c>
      <c r="L1735" s="185">
        <v>0</v>
      </c>
      <c r="M1735" s="185">
        <v>310364327654.26086</v>
      </c>
      <c r="N1735" s="174">
        <v>653901331273.1615</v>
      </c>
      <c r="O1735" s="119">
        <v>0.53583938172537604</v>
      </c>
      <c r="P1735" s="119">
        <v>0.3485672005712197</v>
      </c>
      <c r="Q1735" s="97">
        <v>17.409967922358394</v>
      </c>
      <c r="R1735" s="184">
        <v>4228607271428.6943</v>
      </c>
      <c r="S1735" s="199">
        <v>4389.2808044964295</v>
      </c>
      <c r="T1735" s="191">
        <v>4.2823437903438254E-2</v>
      </c>
      <c r="U1735" s="198">
        <v>2.0000000000000001E-4</v>
      </c>
    </row>
    <row r="1736" spans="1:21" x14ac:dyDescent="0.2">
      <c r="A1736">
        <f t="shared" si="27"/>
        <v>1732</v>
      </c>
      <c r="B1736" s="119">
        <v>0.51415337529768945</v>
      </c>
      <c r="C1736" s="97">
        <v>4924.6441316809414</v>
      </c>
      <c r="D1736" s="96">
        <v>1.0855359454277993</v>
      </c>
      <c r="E1736" s="98">
        <v>0.20553805070179865</v>
      </c>
      <c r="F1736" s="119">
        <v>0.34421642356289694</v>
      </c>
      <c r="G1736" s="179">
        <v>1</v>
      </c>
      <c r="H1736" s="97">
        <v>20242378.393289044</v>
      </c>
      <c r="I1736" s="174">
        <v>656032626495.25769</v>
      </c>
      <c r="J1736" s="186">
        <v>0.40215222260715355</v>
      </c>
      <c r="K1736" s="189">
        <v>11132222684.785517</v>
      </c>
      <c r="L1736" s="185">
        <v>0</v>
      </c>
      <c r="M1736" s="185">
        <v>212564467055.69812</v>
      </c>
      <c r="N1736" s="174">
        <v>879729316235.74133</v>
      </c>
      <c r="O1736" s="119">
        <v>0.49319324079018068</v>
      </c>
      <c r="P1736" s="119">
        <v>0.35501055111858543</v>
      </c>
      <c r="Q1736" s="97">
        <v>15.385552360239885</v>
      </c>
      <c r="R1736" s="184">
        <v>5220295387308.7314</v>
      </c>
      <c r="S1736" s="199">
        <v>5420.6888817195677</v>
      </c>
      <c r="T1736" s="191">
        <v>4.7391992529342113E-2</v>
      </c>
      <c r="U1736" s="198">
        <v>2.0000000000000001E-4</v>
      </c>
    </row>
    <row r="1737" spans="1:21" x14ac:dyDescent="0.2">
      <c r="A1737">
        <f t="shared" si="27"/>
        <v>1733</v>
      </c>
      <c r="B1737" s="119">
        <v>0.52425281934036971</v>
      </c>
      <c r="C1737" s="97">
        <v>14698.218742423429</v>
      </c>
      <c r="D1737" s="96">
        <v>0.79499036984648297</v>
      </c>
      <c r="E1737" s="98">
        <v>0.61068809693149351</v>
      </c>
      <c r="F1737" s="119">
        <v>0</v>
      </c>
      <c r="G1737" s="179">
        <v>0</v>
      </c>
      <c r="H1737" s="97">
        <v>5743420.7824267335</v>
      </c>
      <c r="I1737" s="174">
        <v>257794025334.07278</v>
      </c>
      <c r="J1737" s="186">
        <v>0.48791573757219753</v>
      </c>
      <c r="K1737" s="189">
        <v>27983272536.699257</v>
      </c>
      <c r="L1737" s="185">
        <v>66720846671.383278</v>
      </c>
      <c r="M1737" s="185">
        <v>0</v>
      </c>
      <c r="N1737" s="174">
        <v>352498144542.15533</v>
      </c>
      <c r="O1737" s="119">
        <v>0.50825356707164437</v>
      </c>
      <c r="P1737" s="119">
        <v>0.39238197749733861</v>
      </c>
      <c r="Q1737" s="97">
        <v>14.063417998897355</v>
      </c>
      <c r="R1737" s="184">
        <v>2114668924826.9802</v>
      </c>
      <c r="S1737" s="199">
        <v>2195.0925767885019</v>
      </c>
      <c r="T1737" s="191">
        <v>5.1210555053713143E-2</v>
      </c>
      <c r="U1737" s="198">
        <v>2.0000000000000001E-4</v>
      </c>
    </row>
    <row r="1738" spans="1:21" x14ac:dyDescent="0.2">
      <c r="A1738">
        <f t="shared" si="27"/>
        <v>1734</v>
      </c>
      <c r="B1738" s="119">
        <v>0.35977837060523288</v>
      </c>
      <c r="C1738" s="97">
        <v>15225.957937830182</v>
      </c>
      <c r="D1738" s="96">
        <v>0.95245797249992414</v>
      </c>
      <c r="E1738" s="98">
        <v>0.30275718411710978</v>
      </c>
      <c r="F1738" s="119">
        <v>0</v>
      </c>
      <c r="G1738" s="179">
        <v>0</v>
      </c>
      <c r="H1738" s="97">
        <v>6164067.8994477503</v>
      </c>
      <c r="I1738" s="174">
        <v>250262345783.79065</v>
      </c>
      <c r="J1738" s="186">
        <v>0.35977837060523288</v>
      </c>
      <c r="K1738" s="189">
        <v>21365347971.31485</v>
      </c>
      <c r="L1738" s="185">
        <v>29842517529.448593</v>
      </c>
      <c r="M1738" s="185">
        <v>0</v>
      </c>
      <c r="N1738" s="174">
        <v>301470211284.55408</v>
      </c>
      <c r="O1738" s="119">
        <v>0.37785820538657916</v>
      </c>
      <c r="P1738" s="119">
        <v>0.2919671336126316</v>
      </c>
      <c r="Q1738" s="97">
        <v>13.508192489316132</v>
      </c>
      <c r="R1738" s="184">
        <v>1280810584744.1887</v>
      </c>
      <c r="S1738" s="199">
        <v>1330.0898135201576</v>
      </c>
      <c r="T1738" s="191">
        <v>5.5094581329628557E-2</v>
      </c>
      <c r="U1738" s="198">
        <v>2.0000000000000001E-4</v>
      </c>
    </row>
    <row r="1739" spans="1:21" x14ac:dyDescent="0.2">
      <c r="A1739">
        <f t="shared" si="27"/>
        <v>1735</v>
      </c>
      <c r="B1739" s="119">
        <v>0.49371228688317964</v>
      </c>
      <c r="C1739" s="97">
        <v>10592.695192443412</v>
      </c>
      <c r="D1739" s="96">
        <v>0.88619521375397192</v>
      </c>
      <c r="E1739" s="98">
        <v>0.42844610401793143</v>
      </c>
      <c r="F1739" s="119">
        <v>0.56318392232498804</v>
      </c>
      <c r="G1739" s="179">
        <v>1</v>
      </c>
      <c r="H1739" s="97">
        <v>9521751.8033356387</v>
      </c>
      <c r="I1739" s="174">
        <v>378101556900.05359</v>
      </c>
      <c r="J1739" s="186">
        <v>0.47414973858233656</v>
      </c>
      <c r="K1739" s="189">
        <v>9201990825.1798191</v>
      </c>
      <c r="L1739" s="185">
        <v>0</v>
      </c>
      <c r="M1739" s="185">
        <v>275820203200.1178</v>
      </c>
      <c r="N1739" s="174">
        <v>663123750925.3512</v>
      </c>
      <c r="O1739" s="119">
        <v>0.60310449801224231</v>
      </c>
      <c r="P1739" s="119">
        <v>0.45241951590799323</v>
      </c>
      <c r="Q1739" s="97">
        <v>16.311341626136198</v>
      </c>
      <c r="R1739" s="184">
        <v>5268635329378.749</v>
      </c>
      <c r="S1739" s="199">
        <v>5465.9930855262674</v>
      </c>
      <c r="T1739" s="191">
        <v>4.5092190805229602E-2</v>
      </c>
      <c r="U1739" s="198">
        <v>2.0000000000000001E-4</v>
      </c>
    </row>
    <row r="1740" spans="1:21" x14ac:dyDescent="0.2">
      <c r="A1740">
        <f t="shared" si="27"/>
        <v>1736</v>
      </c>
      <c r="B1740" s="119">
        <v>0.61966823840948959</v>
      </c>
      <c r="C1740" s="97">
        <v>5221.7456856929402</v>
      </c>
      <c r="D1740" s="96">
        <v>0.70009390197568799</v>
      </c>
      <c r="E1740" s="98">
        <v>0.7</v>
      </c>
      <c r="F1740" s="119">
        <v>0.5158801333470544</v>
      </c>
      <c r="G1740" s="179">
        <v>1</v>
      </c>
      <c r="H1740" s="97">
        <v>8895238.5244853795</v>
      </c>
      <c r="I1740" s="174">
        <v>345446682147.7439</v>
      </c>
      <c r="J1740" s="186">
        <v>0.47689501351023023</v>
      </c>
      <c r="K1740" s="189">
        <v>2369614244.13837</v>
      </c>
      <c r="L1740" s="185">
        <v>0</v>
      </c>
      <c r="M1740" s="185">
        <v>254821701378.58835</v>
      </c>
      <c r="N1740" s="174">
        <v>602637997770.4707</v>
      </c>
      <c r="O1740" s="119">
        <v>0.61164274841025401</v>
      </c>
      <c r="P1740" s="119">
        <v>0.3297714268564243</v>
      </c>
      <c r="Q1740" s="97">
        <v>15.451379523505121</v>
      </c>
      <c r="R1740" s="184">
        <v>3396070023876.3633</v>
      </c>
      <c r="S1740" s="199">
        <v>3523.2692659238833</v>
      </c>
      <c r="T1740" s="191">
        <v>4.6457311391180145E-2</v>
      </c>
      <c r="U1740" s="198">
        <v>2.0000000000000001E-4</v>
      </c>
    </row>
    <row r="1741" spans="1:21" x14ac:dyDescent="0.2">
      <c r="A1741">
        <f t="shared" si="27"/>
        <v>1737</v>
      </c>
      <c r="B1741" s="119">
        <v>0.67836200934995339</v>
      </c>
      <c r="C1741" s="97">
        <v>8845.8045119349808</v>
      </c>
      <c r="D1741" s="96">
        <v>0.76655204971585145</v>
      </c>
      <c r="E1741" s="98">
        <v>0</v>
      </c>
      <c r="F1741" s="119">
        <v>0.31934457663536031</v>
      </c>
      <c r="G1741" s="179">
        <v>1</v>
      </c>
      <c r="H1741" s="97">
        <v>5975274.6249281634</v>
      </c>
      <c r="I1741" s="174">
        <v>211152875093.01709</v>
      </c>
      <c r="J1741" s="186">
        <v>0.4080809331400076</v>
      </c>
      <c r="K1741" s="189">
        <v>5889601353.3005724</v>
      </c>
      <c r="L1741" s="185">
        <v>0</v>
      </c>
      <c r="M1741" s="185">
        <v>231953185720.75491</v>
      </c>
      <c r="N1741" s="174">
        <v>448995662167.07257</v>
      </c>
      <c r="O1741" s="119">
        <v>0.60519518065777278</v>
      </c>
      <c r="P1741" s="119">
        <v>0.43113638219759304</v>
      </c>
      <c r="Q1741" s="97">
        <v>16.958667393651044</v>
      </c>
      <c r="R1741" s="184">
        <v>3549894403235.4253</v>
      </c>
      <c r="S1741" s="199">
        <v>3685.0939643078304</v>
      </c>
      <c r="T1741" s="191">
        <v>4.3493331409255716E-2</v>
      </c>
      <c r="U1741" s="198">
        <v>2.0000000000000001E-4</v>
      </c>
    </row>
    <row r="1742" spans="1:21" x14ac:dyDescent="0.2">
      <c r="A1742">
        <f t="shared" si="27"/>
        <v>1738</v>
      </c>
      <c r="B1742" s="119">
        <v>0.49790620721961493</v>
      </c>
      <c r="C1742" s="97">
        <v>8243.4545383994919</v>
      </c>
      <c r="D1742" s="96">
        <v>1.1358744683586146</v>
      </c>
      <c r="E1742" s="98">
        <v>0.24123800316112592</v>
      </c>
      <c r="F1742" s="119">
        <v>0.46565424477795875</v>
      </c>
      <c r="G1742" s="179">
        <v>1</v>
      </c>
      <c r="H1742" s="97">
        <v>20304419.041930832</v>
      </c>
      <c r="I1742" s="174">
        <v>644135611980.12341</v>
      </c>
      <c r="J1742" s="186">
        <v>0.44181915125860161</v>
      </c>
      <c r="K1742" s="189">
        <v>19267158745.569271</v>
      </c>
      <c r="L1742" s="185">
        <v>0</v>
      </c>
      <c r="M1742" s="185">
        <v>575144850545.85156</v>
      </c>
      <c r="N1742" s="174">
        <v>1238547621271.5444</v>
      </c>
      <c r="O1742" s="119">
        <v>0.6012746841761577</v>
      </c>
      <c r="P1742" s="119">
        <v>0.43496183536750793</v>
      </c>
      <c r="Q1742" s="97">
        <v>16.449958301726873</v>
      </c>
      <c r="R1742" s="184">
        <v>9471086728573.2637</v>
      </c>
      <c r="S1742" s="199">
        <v>9836.9485328217452</v>
      </c>
      <c r="T1742" s="191">
        <v>4.5052950554831037E-2</v>
      </c>
      <c r="U1742" s="198">
        <v>2.0000000000000001E-4</v>
      </c>
    </row>
    <row r="1743" spans="1:21" x14ac:dyDescent="0.2">
      <c r="A1743">
        <f t="shared" si="27"/>
        <v>1739</v>
      </c>
      <c r="B1743" s="119">
        <v>0.57398800065866318</v>
      </c>
      <c r="C1743" s="97">
        <v>6247.5057129420866</v>
      </c>
      <c r="D1743" s="96">
        <v>1.2545268193347625</v>
      </c>
      <c r="E1743" s="98">
        <v>0.21873095648041896</v>
      </c>
      <c r="F1743" s="119">
        <v>0.55329188564864562</v>
      </c>
      <c r="G1743" s="179">
        <v>1</v>
      </c>
      <c r="H1743" s="97">
        <v>13529787.360016257</v>
      </c>
      <c r="I1743" s="174">
        <v>318636992136.19031</v>
      </c>
      <c r="J1743" s="186">
        <v>0.15558653084902851</v>
      </c>
      <c r="K1743" s="189">
        <v>10661926637.231977</v>
      </c>
      <c r="L1743" s="185">
        <v>0</v>
      </c>
      <c r="M1743" s="185">
        <v>457121080362.00323</v>
      </c>
      <c r="N1743" s="174">
        <v>786419999135.42554</v>
      </c>
      <c r="O1743" s="119">
        <v>0.52805433350217945</v>
      </c>
      <c r="P1743" s="119">
        <v>0.31671905865426914</v>
      </c>
      <c r="Q1743" s="97">
        <v>18.398037329351407</v>
      </c>
      <c r="R1743" s="184">
        <v>4884451834259.1299</v>
      </c>
      <c r="S1743" s="199">
        <v>5071.5594449893842</v>
      </c>
      <c r="T1743" s="191">
        <v>4.1049064846653126E-2</v>
      </c>
      <c r="U1743" s="198">
        <v>2.0000000000000001E-4</v>
      </c>
    </row>
    <row r="1744" spans="1:21" x14ac:dyDescent="0.2">
      <c r="A1744">
        <f t="shared" si="27"/>
        <v>1740</v>
      </c>
      <c r="B1744" s="119">
        <v>0.53346733303620053</v>
      </c>
      <c r="C1744" s="97">
        <v>10033.107816482014</v>
      </c>
      <c r="D1744" s="96">
        <v>0.63358822316572283</v>
      </c>
      <c r="E1744" s="98">
        <v>0.7</v>
      </c>
      <c r="F1744" s="119">
        <v>0.57076843594667492</v>
      </c>
      <c r="G1744" s="179">
        <v>1</v>
      </c>
      <c r="H1744" s="97">
        <v>6142196.5572313704</v>
      </c>
      <c r="I1744" s="174">
        <v>207272292629.69885</v>
      </c>
      <c r="J1744" s="186">
        <v>0.29661260028052627</v>
      </c>
      <c r="K1744" s="189">
        <v>1237286091.0567105</v>
      </c>
      <c r="L1744" s="185">
        <v>0</v>
      </c>
      <c r="M1744" s="185">
        <v>310827796027.94592</v>
      </c>
      <c r="N1744" s="174">
        <v>519337374748.70148</v>
      </c>
      <c r="O1744" s="119">
        <v>0.59718754240522409</v>
      </c>
      <c r="P1744" s="119">
        <v>0.33423131714488702</v>
      </c>
      <c r="Q1744" s="97">
        <v>17.789385776464091</v>
      </c>
      <c r="R1744" s="184">
        <v>3305877186870.2896</v>
      </c>
      <c r="S1744" s="199">
        <v>3431.4745022460802</v>
      </c>
      <c r="T1744" s="191">
        <v>4.1614188121881154E-2</v>
      </c>
      <c r="U1744" s="198">
        <v>2.0000000000000001E-4</v>
      </c>
    </row>
    <row r="1745" spans="1:21" x14ac:dyDescent="0.2">
      <c r="A1745">
        <f t="shared" si="27"/>
        <v>1741</v>
      </c>
      <c r="B1745" s="119">
        <v>0.44809082161371078</v>
      </c>
      <c r="C1745" s="97">
        <v>12725.769247019998</v>
      </c>
      <c r="D1745" s="96">
        <v>0.47850294583427866</v>
      </c>
      <c r="E1745" s="98">
        <v>0</v>
      </c>
      <c r="F1745" s="119">
        <v>0</v>
      </c>
      <c r="G1745" s="179">
        <v>0</v>
      </c>
      <c r="H1745" s="97">
        <v>3376082.6173520465</v>
      </c>
      <c r="I1745" s="174">
        <v>181618114217.00229</v>
      </c>
      <c r="J1745" s="186">
        <v>0.44809082161371072</v>
      </c>
      <c r="K1745" s="189">
        <v>6433298297.3953447</v>
      </c>
      <c r="L1745" s="185">
        <v>0</v>
      </c>
      <c r="M1745" s="185">
        <v>0</v>
      </c>
      <c r="N1745" s="174">
        <v>188051412514.39764</v>
      </c>
      <c r="O1745" s="119">
        <v>0.43276149288800775</v>
      </c>
      <c r="P1745" s="119">
        <v>0.3309738862171388</v>
      </c>
      <c r="Q1745" s="97">
        <v>12.871858063014024</v>
      </c>
      <c r="R1745" s="184">
        <v>919070471489.74573</v>
      </c>
      <c r="S1745" s="199">
        <v>954.93376548779645</v>
      </c>
      <c r="T1745" s="191">
        <v>5.2929845595642191E-2</v>
      </c>
      <c r="U1745" s="198">
        <v>2.0000000000000001E-4</v>
      </c>
    </row>
    <row r="1746" spans="1:21" x14ac:dyDescent="0.2">
      <c r="A1746">
        <f t="shared" si="27"/>
        <v>1742</v>
      </c>
      <c r="B1746" s="119">
        <v>0.47090478654800449</v>
      </c>
      <c r="C1746" s="97">
        <v>8212.8514918261299</v>
      </c>
      <c r="D1746" s="96">
        <v>0.81286518340063896</v>
      </c>
      <c r="E1746" s="98">
        <v>0</v>
      </c>
      <c r="F1746" s="119">
        <v>0.6137255008722351</v>
      </c>
      <c r="G1746" s="179">
        <v>1</v>
      </c>
      <c r="H1746" s="97">
        <v>29477489.688261807</v>
      </c>
      <c r="I1746" s="174">
        <v>720803864112.59302</v>
      </c>
      <c r="J1746" s="186">
        <v>0.35685660655109841</v>
      </c>
      <c r="K1746" s="189">
        <v>17881752959.136047</v>
      </c>
      <c r="L1746" s="185">
        <v>0</v>
      </c>
      <c r="M1746" s="185">
        <v>452362963163.58533</v>
      </c>
      <c r="N1746" s="174">
        <v>1191048580235.3142</v>
      </c>
      <c r="O1746" s="119">
        <v>0.51980582634563033</v>
      </c>
      <c r="P1746" s="119">
        <v>0.30904441101269658</v>
      </c>
      <c r="Q1746" s="97">
        <v>16.15907240363979</v>
      </c>
      <c r="R1746" s="184">
        <v>6343181030554.6562</v>
      </c>
      <c r="S1746" s="199">
        <v>6587.6087770293925</v>
      </c>
      <c r="T1746" s="191">
        <v>4.551362634938181E-2</v>
      </c>
      <c r="U1746" s="198">
        <v>2.0000000000000001E-4</v>
      </c>
    </row>
    <row r="1747" spans="1:21" x14ac:dyDescent="0.2">
      <c r="A1747">
        <f t="shared" si="27"/>
        <v>1743</v>
      </c>
      <c r="B1747" s="119">
        <v>0.49552786595714787</v>
      </c>
      <c r="C1747" s="97">
        <v>12742.704914356047</v>
      </c>
      <c r="D1747" s="96">
        <v>1.2196300997300642</v>
      </c>
      <c r="E1747" s="98">
        <v>0.30001422387366183</v>
      </c>
      <c r="F1747" s="119">
        <v>0</v>
      </c>
      <c r="G1747" s="179">
        <v>0</v>
      </c>
      <c r="H1747" s="97">
        <v>9853138.8463465702</v>
      </c>
      <c r="I1747" s="174">
        <v>408353043642.36084</v>
      </c>
      <c r="J1747" s="186">
        <v>0.39812413033757643</v>
      </c>
      <c r="K1747" s="189">
        <v>29667544843.170639</v>
      </c>
      <c r="L1747" s="185">
        <v>29701688655.244057</v>
      </c>
      <c r="M1747" s="185">
        <v>0</v>
      </c>
      <c r="N1747" s="174">
        <v>467722277140.77557</v>
      </c>
      <c r="O1747" s="119">
        <v>0.39839143953994038</v>
      </c>
      <c r="P1747" s="119">
        <v>0.30501130864912285</v>
      </c>
      <c r="Q1747" s="97">
        <v>13.444873221206628</v>
      </c>
      <c r="R1747" s="184">
        <v>2059716787051.6465</v>
      </c>
      <c r="S1747" s="199">
        <v>2135.5487110424756</v>
      </c>
      <c r="T1747" s="191">
        <v>5.4609521319080825E-2</v>
      </c>
      <c r="U1747" s="198">
        <v>2.0000000000000001E-4</v>
      </c>
    </row>
    <row r="1748" spans="1:21" x14ac:dyDescent="0.2">
      <c r="A1748">
        <f t="shared" si="27"/>
        <v>1744</v>
      </c>
      <c r="B1748" s="119">
        <v>0.35504841363443423</v>
      </c>
      <c r="C1748" s="97">
        <v>10691.474543652432</v>
      </c>
      <c r="D1748" s="96">
        <v>0.99863567125734443</v>
      </c>
      <c r="E1748" s="98">
        <v>0.29623854654602866</v>
      </c>
      <c r="F1748" s="119">
        <v>0</v>
      </c>
      <c r="G1748" s="179">
        <v>0</v>
      </c>
      <c r="H1748" s="97">
        <v>9400143.1313710641</v>
      </c>
      <c r="I1748" s="174">
        <v>341017233576.73499</v>
      </c>
      <c r="J1748" s="186">
        <v>0.35504841363443429</v>
      </c>
      <c r="K1748" s="189">
        <v>22977747425.103287</v>
      </c>
      <c r="L1748" s="185">
        <v>38634439890.64798</v>
      </c>
      <c r="M1748" s="185">
        <v>0</v>
      </c>
      <c r="N1748" s="174">
        <v>402629420892.48621</v>
      </c>
      <c r="O1748" s="119">
        <v>0.37748155457453753</v>
      </c>
      <c r="P1748" s="119">
        <v>0.27008062261660998</v>
      </c>
      <c r="Q1748" s="97">
        <v>13.652656480252382</v>
      </c>
      <c r="R1748" s="184">
        <v>1589427536491.144</v>
      </c>
      <c r="S1748" s="199">
        <v>1650.9827450350879</v>
      </c>
      <c r="T1748" s="191">
        <v>5.3733347057653327E-2</v>
      </c>
      <c r="U1748" s="198">
        <v>2.0000000000000001E-4</v>
      </c>
    </row>
    <row r="1749" spans="1:21" x14ac:dyDescent="0.2">
      <c r="A1749">
        <f t="shared" si="27"/>
        <v>1745</v>
      </c>
      <c r="B1749" s="119">
        <v>0.59111751727930262</v>
      </c>
      <c r="C1749" s="97">
        <v>8873.4340758305916</v>
      </c>
      <c r="D1749" s="96">
        <v>0.6738259038404526</v>
      </c>
      <c r="E1749" s="98">
        <v>4.3290144569677058E-4</v>
      </c>
      <c r="F1749" s="119">
        <v>0.38023355422520261</v>
      </c>
      <c r="G1749" s="179">
        <v>1</v>
      </c>
      <c r="H1749" s="97">
        <v>4679513.8087477852</v>
      </c>
      <c r="I1749" s="174">
        <v>231865561159.57507</v>
      </c>
      <c r="J1749" s="186">
        <v>0.55697775016247408</v>
      </c>
      <c r="K1749" s="189">
        <v>7224221762.8531485</v>
      </c>
      <c r="L1749" s="185">
        <v>0</v>
      </c>
      <c r="M1749" s="185">
        <v>142466294919.99612</v>
      </c>
      <c r="N1749" s="174">
        <v>381556077842.42432</v>
      </c>
      <c r="O1749" s="119">
        <v>0.6371723808085149</v>
      </c>
      <c r="P1749" s="119">
        <v>0.52099496932477418</v>
      </c>
      <c r="Q1749" s="97">
        <v>15.93453242980183</v>
      </c>
      <c r="R1749" s="184">
        <v>3449327081425.0293</v>
      </c>
      <c r="S1749" s="199">
        <v>3581.0265767876786</v>
      </c>
      <c r="T1749" s="191">
        <v>4.6055308250264174E-2</v>
      </c>
      <c r="U1749" s="198">
        <v>2.0000000000000001E-4</v>
      </c>
    </row>
    <row r="1750" spans="1:21" x14ac:dyDescent="0.2">
      <c r="A1750">
        <f t="shared" si="27"/>
        <v>1746</v>
      </c>
      <c r="B1750" s="119">
        <v>0.51818773106157934</v>
      </c>
      <c r="C1750" s="97">
        <v>5810.9538603350729</v>
      </c>
      <c r="D1750" s="96">
        <v>0.59379879155307347</v>
      </c>
      <c r="E1750" s="98">
        <v>0.41070961104615278</v>
      </c>
      <c r="F1750" s="119">
        <v>0</v>
      </c>
      <c r="G1750" s="179">
        <v>0</v>
      </c>
      <c r="H1750" s="97">
        <v>5153707.2808818715</v>
      </c>
      <c r="I1750" s="174">
        <v>272596875383.34903</v>
      </c>
      <c r="J1750" s="186">
        <v>0.51818773106157934</v>
      </c>
      <c r="K1750" s="189">
        <v>23263157584.827511</v>
      </c>
      <c r="L1750" s="185">
        <v>58466670542.56353</v>
      </c>
      <c r="M1750" s="185">
        <v>0</v>
      </c>
      <c r="N1750" s="174">
        <v>354326703510.74005</v>
      </c>
      <c r="O1750" s="119">
        <v>0.53066757577227075</v>
      </c>
      <c r="P1750" s="119">
        <v>0.39429185162040697</v>
      </c>
      <c r="Q1750" s="97">
        <v>14.101592776681992</v>
      </c>
      <c r="R1750" s="184">
        <v>2209347800280.7637</v>
      </c>
      <c r="S1750" s="199">
        <v>2293.0778327277312</v>
      </c>
      <c r="T1750" s="191">
        <v>5.0573374970685446E-2</v>
      </c>
      <c r="U1750" s="198">
        <v>2.0000000000000001E-4</v>
      </c>
    </row>
    <row r="1751" spans="1:21" x14ac:dyDescent="0.2">
      <c r="A1751">
        <f t="shared" si="27"/>
        <v>1747</v>
      </c>
      <c r="B1751" s="119">
        <v>0.38192380393474812</v>
      </c>
      <c r="C1751" s="97">
        <v>8090.2001034740415</v>
      </c>
      <c r="D1751" s="96">
        <v>1.0712634830072514</v>
      </c>
      <c r="E1751" s="98">
        <v>0.7</v>
      </c>
      <c r="F1751" s="119">
        <v>0.65597598323714135</v>
      </c>
      <c r="G1751" s="179">
        <v>1</v>
      </c>
      <c r="H1751" s="97">
        <v>11141306.257290727</v>
      </c>
      <c r="I1751" s="174">
        <v>314993183787.95911</v>
      </c>
      <c r="J1751" s="186">
        <v>0.26158447310291733</v>
      </c>
      <c r="K1751" s="189">
        <v>1653445330.3732576</v>
      </c>
      <c r="L1751" s="185">
        <v>0</v>
      </c>
      <c r="M1751" s="185">
        <v>313320575365.36768</v>
      </c>
      <c r="N1751" s="174">
        <v>629967204483.70007</v>
      </c>
      <c r="O1751" s="119">
        <v>0.52868432504742457</v>
      </c>
      <c r="P1751" s="119">
        <v>0.41797706138055679</v>
      </c>
      <c r="Q1751" s="97">
        <v>17.747689256657381</v>
      </c>
      <c r="R1751" s="184">
        <v>4981116251164.8711</v>
      </c>
      <c r="S1751" s="199">
        <v>5167.6034228207136</v>
      </c>
      <c r="T1751" s="191">
        <v>4.1951709412225029E-2</v>
      </c>
      <c r="U1751" s="198">
        <v>2.0000000000000001E-4</v>
      </c>
    </row>
    <row r="1752" spans="1:21" x14ac:dyDescent="0.2">
      <c r="A1752">
        <f t="shared" si="27"/>
        <v>1748</v>
      </c>
      <c r="B1752" s="119">
        <v>0.58270996429233191</v>
      </c>
      <c r="C1752" s="97">
        <v>15027.836310785271</v>
      </c>
      <c r="D1752" s="96">
        <v>0.86127710742679786</v>
      </c>
      <c r="E1752" s="98">
        <v>0</v>
      </c>
      <c r="F1752" s="119">
        <v>0.52568276652511559</v>
      </c>
      <c r="G1752" s="179">
        <v>1</v>
      </c>
      <c r="H1752" s="97">
        <v>5321553.9696949469</v>
      </c>
      <c r="I1752" s="174">
        <v>198072434394.33035</v>
      </c>
      <c r="J1752" s="186">
        <v>0.38207096212867409</v>
      </c>
      <c r="K1752" s="189">
        <v>3032405629.4501042</v>
      </c>
      <c r="L1752" s="185">
        <v>0</v>
      </c>
      <c r="M1752" s="185">
        <v>135320203585.73941</v>
      </c>
      <c r="N1752" s="174">
        <v>336425043609.5199</v>
      </c>
      <c r="O1752" s="119">
        <v>0.54673066688307981</v>
      </c>
      <c r="P1752" s="119">
        <v>0.42242462264565583</v>
      </c>
      <c r="Q1752" s="97">
        <v>16.542275847390208</v>
      </c>
      <c r="R1752" s="184">
        <v>2517957658245.959</v>
      </c>
      <c r="S1752" s="199">
        <v>2610.1432554134826</v>
      </c>
      <c r="T1752" s="191">
        <v>4.4829072219585521E-2</v>
      </c>
      <c r="U1752" s="198">
        <v>2.0000000000000001E-4</v>
      </c>
    </row>
    <row r="1753" spans="1:21" x14ac:dyDescent="0.2">
      <c r="A1753">
        <f t="shared" si="27"/>
        <v>1749</v>
      </c>
      <c r="B1753" s="119">
        <v>0.42061782572003381</v>
      </c>
      <c r="C1753" s="97">
        <v>6485.9556647332911</v>
      </c>
      <c r="D1753" s="96">
        <v>0.87529402645871335</v>
      </c>
      <c r="E1753" s="98">
        <v>0.25412159217051733</v>
      </c>
      <c r="F1753" s="119">
        <v>0</v>
      </c>
      <c r="G1753" s="179">
        <v>0</v>
      </c>
      <c r="H1753" s="97">
        <v>8471691.1314769201</v>
      </c>
      <c r="I1753" s="174">
        <v>346753122125.93939</v>
      </c>
      <c r="J1753" s="186">
        <v>0.42061782572003381</v>
      </c>
      <c r="K1753" s="189">
        <v>29034176432.359039</v>
      </c>
      <c r="L1753" s="185">
        <v>34912713914.247116</v>
      </c>
      <c r="M1753" s="185">
        <v>0</v>
      </c>
      <c r="N1753" s="174">
        <v>410700012472.54553</v>
      </c>
      <c r="O1753" s="119">
        <v>0.42313296845409898</v>
      </c>
      <c r="P1753" s="119">
        <v>0.31794634567684937</v>
      </c>
      <c r="Q1753" s="97">
        <v>13.501970301524116</v>
      </c>
      <c r="R1753" s="184">
        <v>1969761677426.9133</v>
      </c>
      <c r="S1753" s="199">
        <v>2044.0911474905429</v>
      </c>
      <c r="T1753" s="191">
        <v>5.3130768541887807E-2</v>
      </c>
      <c r="U1753" s="198">
        <v>2.0000000000000001E-4</v>
      </c>
    </row>
    <row r="1754" spans="1:21" x14ac:dyDescent="0.2">
      <c r="A1754">
        <f t="shared" si="27"/>
        <v>1750</v>
      </c>
      <c r="B1754" s="119">
        <v>0.54536002113684212</v>
      </c>
      <c r="C1754" s="97">
        <v>10341.517524332636</v>
      </c>
      <c r="D1754" s="96">
        <v>0.92686548852895601</v>
      </c>
      <c r="E1754" s="98">
        <v>6.738024192395474E-2</v>
      </c>
      <c r="F1754" s="119">
        <v>0</v>
      </c>
      <c r="G1754" s="179">
        <v>0</v>
      </c>
      <c r="H1754" s="97">
        <v>7967400.8469217699</v>
      </c>
      <c r="I1754" s="174">
        <v>319741281701.84698</v>
      </c>
      <c r="J1754" s="186">
        <v>0.41802691604465192</v>
      </c>
      <c r="K1754" s="189">
        <v>12168084874.109337</v>
      </c>
      <c r="L1754" s="185">
        <v>19782147846.877518</v>
      </c>
      <c r="M1754" s="185">
        <v>0</v>
      </c>
      <c r="N1754" s="174">
        <v>351691514422.8338</v>
      </c>
      <c r="O1754" s="119">
        <v>0.42504915264962645</v>
      </c>
      <c r="P1754" s="119">
        <v>0.32453370363600681</v>
      </c>
      <c r="Q1754" s="97">
        <v>13.591307533089314</v>
      </c>
      <c r="R1754" s="184">
        <v>1709414987225.1475</v>
      </c>
      <c r="S1754" s="199">
        <v>1771.2431954121701</v>
      </c>
      <c r="T1754" s="191">
        <v>5.2756229031408142E-2</v>
      </c>
      <c r="U1754" s="198">
        <v>2.0000000000000001E-4</v>
      </c>
    </row>
    <row r="1755" spans="1:21" x14ac:dyDescent="0.2">
      <c r="A1755">
        <f t="shared" si="27"/>
        <v>1751</v>
      </c>
      <c r="B1755" s="119">
        <v>0.48368183139961707</v>
      </c>
      <c r="C1755" s="97">
        <v>4078.3009011327549</v>
      </c>
      <c r="D1755" s="96">
        <v>0.22540154367407494</v>
      </c>
      <c r="E1755" s="98">
        <v>5.8870376859984669E-2</v>
      </c>
      <c r="F1755" s="119">
        <v>0</v>
      </c>
      <c r="G1755" s="179">
        <v>0</v>
      </c>
      <c r="H1755" s="97">
        <v>3101866.603717858</v>
      </c>
      <c r="I1755" s="174">
        <v>166370291791.6387</v>
      </c>
      <c r="J1755" s="186">
        <v>0.48368183139961707</v>
      </c>
      <c r="K1755" s="189">
        <v>2412388442.7946773</v>
      </c>
      <c r="L1755" s="185">
        <v>10110047436.263073</v>
      </c>
      <c r="M1755" s="185">
        <v>0</v>
      </c>
      <c r="N1755" s="174">
        <v>178892727670.69644</v>
      </c>
      <c r="O1755" s="119">
        <v>0.49503591636377769</v>
      </c>
      <c r="P1755" s="119">
        <v>0.37064422978061856</v>
      </c>
      <c r="Q1755" s="97">
        <v>13.544364385989047</v>
      </c>
      <c r="R1755" s="184">
        <v>1069001542316.4839</v>
      </c>
      <c r="S1755" s="199">
        <v>1109.1756468267311</v>
      </c>
      <c r="T1755" s="191">
        <v>4.9421384191089317E-2</v>
      </c>
      <c r="U1755" s="198">
        <v>2.0000000000000001E-4</v>
      </c>
    </row>
    <row r="1756" spans="1:21" x14ac:dyDescent="0.2">
      <c r="A1756">
        <f t="shared" si="27"/>
        <v>1752</v>
      </c>
      <c r="B1756" s="119">
        <v>0.31182609880234546</v>
      </c>
      <c r="C1756" s="97">
        <v>4000</v>
      </c>
      <c r="D1756" s="96">
        <v>0.9326635845233876</v>
      </c>
      <c r="E1756" s="98">
        <v>0</v>
      </c>
      <c r="F1756" s="119">
        <v>0</v>
      </c>
      <c r="G1756" s="179">
        <v>0</v>
      </c>
      <c r="H1756" s="97">
        <v>18414361.739685062</v>
      </c>
      <c r="I1756" s="174">
        <v>512298443445.33606</v>
      </c>
      <c r="J1756" s="186">
        <v>0.31182609880234546</v>
      </c>
      <c r="K1756" s="189">
        <v>20423906842.101669</v>
      </c>
      <c r="L1756" s="185">
        <v>0</v>
      </c>
      <c r="M1756" s="185">
        <v>0</v>
      </c>
      <c r="N1756" s="174">
        <v>532722350287.43774</v>
      </c>
      <c r="O1756" s="119">
        <v>0.29987107722414663</v>
      </c>
      <c r="P1756" s="119">
        <v>0.17544087998636299</v>
      </c>
      <c r="Q1756" s="97">
        <v>12.722500007070568</v>
      </c>
      <c r="R1756" s="184">
        <v>1314008552680.8774</v>
      </c>
      <c r="S1756" s="199">
        <v>1363.7075763217049</v>
      </c>
      <c r="T1756" s="191">
        <v>5.5175778743598913E-2</v>
      </c>
      <c r="U1756" s="198">
        <v>2.0000000000000001E-4</v>
      </c>
    </row>
    <row r="1757" spans="1:21" x14ac:dyDescent="0.2">
      <c r="A1757">
        <f t="shared" si="27"/>
        <v>1753</v>
      </c>
      <c r="B1757" s="119">
        <v>0.66908369252202271</v>
      </c>
      <c r="C1757" s="97">
        <v>11827.71206164075</v>
      </c>
      <c r="D1757" s="96">
        <v>0.93435202441682119</v>
      </c>
      <c r="E1757" s="98">
        <v>0</v>
      </c>
      <c r="F1757" s="119">
        <v>0</v>
      </c>
      <c r="G1757" s="179">
        <v>0</v>
      </c>
      <c r="H1757" s="97">
        <v>7176498.1950170565</v>
      </c>
      <c r="I1757" s="174">
        <v>288732407698.30829</v>
      </c>
      <c r="J1757" s="186">
        <v>0.36934294695106629</v>
      </c>
      <c r="K1757" s="189">
        <v>4923226560.7703314</v>
      </c>
      <c r="L1757" s="185">
        <v>0</v>
      </c>
      <c r="M1757" s="185">
        <v>0</v>
      </c>
      <c r="N1757" s="174">
        <v>293655634259.07861</v>
      </c>
      <c r="O1757" s="119">
        <v>0.36315079943429696</v>
      </c>
      <c r="P1757" s="119">
        <v>0.26513657185034561</v>
      </c>
      <c r="Q1757" s="97">
        <v>12.918214841369581</v>
      </c>
      <c r="R1757" s="184">
        <v>1109735507823.8943</v>
      </c>
      <c r="S1757" s="199">
        <v>1152.2788688440585</v>
      </c>
      <c r="T1757" s="191">
        <v>5.5886927240300373E-2</v>
      </c>
      <c r="U1757" s="198">
        <v>2.0000000000000001E-4</v>
      </c>
    </row>
    <row r="1758" spans="1:21" x14ac:dyDescent="0.2">
      <c r="A1758">
        <f t="shared" si="27"/>
        <v>1754</v>
      </c>
      <c r="B1758" s="119">
        <v>0.52181307531140475</v>
      </c>
      <c r="C1758" s="97">
        <v>17000</v>
      </c>
      <c r="D1758" s="96">
        <v>0.41399906570194367</v>
      </c>
      <c r="E1758" s="98">
        <v>0</v>
      </c>
      <c r="F1758" s="119">
        <v>0</v>
      </c>
      <c r="G1758" s="179">
        <v>0</v>
      </c>
      <c r="H1758" s="97">
        <v>2265983.5969895632</v>
      </c>
      <c r="I1758" s="174">
        <v>121927267818.30353</v>
      </c>
      <c r="J1758" s="186">
        <v>0.52181307531140475</v>
      </c>
      <c r="K1758" s="189">
        <v>2383064893.0533137</v>
      </c>
      <c r="L1758" s="185">
        <v>0</v>
      </c>
      <c r="M1758" s="185">
        <v>0</v>
      </c>
      <c r="N1758" s="174">
        <v>124310332711.35684</v>
      </c>
      <c r="O1758" s="119">
        <v>0.51180976831842795</v>
      </c>
      <c r="P1758" s="119">
        <v>0.39335143184783011</v>
      </c>
      <c r="Q1758" s="97">
        <v>12.936541203251567</v>
      </c>
      <c r="R1758" s="184">
        <v>725082423897.26831</v>
      </c>
      <c r="S1758" s="199">
        <v>752.97822160735268</v>
      </c>
      <c r="T1758" s="191">
        <v>5.3644646793463716E-2</v>
      </c>
      <c r="U1758" s="198">
        <v>2.0000000000000001E-4</v>
      </c>
    </row>
    <row r="1759" spans="1:21" x14ac:dyDescent="0.2">
      <c r="A1759">
        <f t="shared" si="27"/>
        <v>1755</v>
      </c>
      <c r="B1759" s="119">
        <v>0.45486112438259829</v>
      </c>
      <c r="C1759" s="97">
        <v>9898.2795223196172</v>
      </c>
      <c r="D1759" s="96">
        <v>0.75696133502284901</v>
      </c>
      <c r="E1759" s="98">
        <v>0</v>
      </c>
      <c r="F1759" s="119">
        <v>0.51978874098496242</v>
      </c>
      <c r="G1759" s="179">
        <v>1</v>
      </c>
      <c r="H1759" s="97">
        <v>6576239.8644832894</v>
      </c>
      <c r="I1759" s="174">
        <v>310647966305.19666</v>
      </c>
      <c r="J1759" s="186">
        <v>0.45486112438259829</v>
      </c>
      <c r="K1759" s="189">
        <v>12582843071.687279</v>
      </c>
      <c r="L1759" s="185">
        <v>0</v>
      </c>
      <c r="M1759" s="185">
        <v>244352025118.20667</v>
      </c>
      <c r="N1759" s="174">
        <v>567582834495.09058</v>
      </c>
      <c r="O1759" s="119">
        <v>0.59336414505014012</v>
      </c>
      <c r="P1759" s="119">
        <v>0.37003940786308837</v>
      </c>
      <c r="Q1759" s="97">
        <v>15.772297591103202</v>
      </c>
      <c r="R1759" s="184">
        <v>3601578919537.8828</v>
      </c>
      <c r="S1759" s="199">
        <v>3741.1303987962174</v>
      </c>
      <c r="T1759" s="191">
        <v>4.6617572672973395E-2</v>
      </c>
      <c r="U1759" s="198">
        <v>2.0000000000000001E-4</v>
      </c>
    </row>
    <row r="1760" spans="1:21" x14ac:dyDescent="0.2">
      <c r="A1760">
        <f t="shared" si="27"/>
        <v>1756</v>
      </c>
      <c r="B1760" s="119">
        <v>0.70663161561469012</v>
      </c>
      <c r="C1760" s="97">
        <v>11883.211824739486</v>
      </c>
      <c r="D1760" s="96">
        <v>0.4290631430793172</v>
      </c>
      <c r="E1760" s="98">
        <v>0</v>
      </c>
      <c r="F1760" s="119">
        <v>0.37993004031100758</v>
      </c>
      <c r="G1760" s="179">
        <v>1</v>
      </c>
      <c r="H1760" s="97">
        <v>2697599.456467113</v>
      </c>
      <c r="I1760" s="174">
        <v>144673641766.18854</v>
      </c>
      <c r="J1760" s="186">
        <v>0.4811536688316731</v>
      </c>
      <c r="K1760" s="189">
        <v>1292650358.1840048</v>
      </c>
      <c r="L1760" s="185">
        <v>0</v>
      </c>
      <c r="M1760" s="185">
        <v>99920641825.750153</v>
      </c>
      <c r="N1760" s="174">
        <v>245886933950.12268</v>
      </c>
      <c r="O1760" s="119">
        <v>0.60819322351620353</v>
      </c>
      <c r="P1760" s="119">
        <v>0.36011270847588234</v>
      </c>
      <c r="Q1760" s="97">
        <v>15.56510824703032</v>
      </c>
      <c r="R1760" s="184">
        <v>1522620948978.6204</v>
      </c>
      <c r="S1760" s="199">
        <v>1581.2320456946629</v>
      </c>
      <c r="T1760" s="191">
        <v>4.65075580096901E-2</v>
      </c>
      <c r="U1760" s="198">
        <v>2.0000000000000001E-4</v>
      </c>
    </row>
    <row r="1761" spans="1:21" x14ac:dyDescent="0.2">
      <c r="A1761">
        <f t="shared" si="27"/>
        <v>1757</v>
      </c>
      <c r="B1761" s="119">
        <v>0.45445574932018967</v>
      </c>
      <c r="C1761" s="97">
        <v>12383.322876180977</v>
      </c>
      <c r="D1761" s="96">
        <v>1.3420543525107296</v>
      </c>
      <c r="E1761" s="98">
        <v>0</v>
      </c>
      <c r="F1761" s="119">
        <v>0</v>
      </c>
      <c r="G1761" s="179">
        <v>0</v>
      </c>
      <c r="H1761" s="97">
        <v>6770283.5852721436</v>
      </c>
      <c r="I1761" s="174">
        <v>256677454449.34247</v>
      </c>
      <c r="J1761" s="186">
        <v>0.42203390848228317</v>
      </c>
      <c r="K1761" s="189">
        <v>4383246947.3148756</v>
      </c>
      <c r="L1761" s="185">
        <v>0</v>
      </c>
      <c r="M1761" s="185">
        <v>0</v>
      </c>
      <c r="N1761" s="174">
        <v>261060701396.65735</v>
      </c>
      <c r="O1761" s="119">
        <v>0.41494789809802535</v>
      </c>
      <c r="P1761" s="119">
        <v>0.29270840478175392</v>
      </c>
      <c r="Q1761" s="97">
        <v>12.931886506916166</v>
      </c>
      <c r="R1761" s="184">
        <v>1081745423383.3037</v>
      </c>
      <c r="S1761" s="199">
        <v>1123.9996722814622</v>
      </c>
      <c r="T1761" s="191">
        <v>5.6566989253190439E-2</v>
      </c>
      <c r="U1761" s="198">
        <v>2.0000000000000001E-4</v>
      </c>
    </row>
    <row r="1762" spans="1:21" x14ac:dyDescent="0.2">
      <c r="A1762">
        <f t="shared" si="27"/>
        <v>1758</v>
      </c>
      <c r="B1762" s="119">
        <v>0.472292719972571</v>
      </c>
      <c r="C1762" s="97">
        <v>7715.8248503612413</v>
      </c>
      <c r="D1762" s="96">
        <v>1.1201776348289527</v>
      </c>
      <c r="E1762" s="98">
        <v>0.22626818521670392</v>
      </c>
      <c r="F1762" s="119">
        <v>0</v>
      </c>
      <c r="G1762" s="179">
        <v>0</v>
      </c>
      <c r="H1762" s="97">
        <v>10134394.498503581</v>
      </c>
      <c r="I1762" s="174">
        <v>387591352129.82635</v>
      </c>
      <c r="J1762" s="186">
        <v>0.47229271997257105</v>
      </c>
      <c r="K1762" s="189">
        <v>23818317583.23045</v>
      </c>
      <c r="L1762" s="185">
        <v>40084480169.892784</v>
      </c>
      <c r="M1762" s="185">
        <v>0</v>
      </c>
      <c r="N1762" s="174">
        <v>451494149882.94958</v>
      </c>
      <c r="O1762" s="119">
        <v>0.47647164005763465</v>
      </c>
      <c r="P1762" s="119">
        <v>0.37427968609352597</v>
      </c>
      <c r="Q1762" s="97">
        <v>13.507570033795091</v>
      </c>
      <c r="R1762" s="184">
        <v>2508794113867.7896</v>
      </c>
      <c r="S1762" s="199">
        <v>2604.9505656646647</v>
      </c>
      <c r="T1762" s="191">
        <v>5.3628260752202804E-2</v>
      </c>
      <c r="U1762" s="198">
        <v>2.0000000000000001E-4</v>
      </c>
    </row>
    <row r="1763" spans="1:21" x14ac:dyDescent="0.2">
      <c r="A1763">
        <f t="shared" si="27"/>
        <v>1759</v>
      </c>
      <c r="B1763" s="119">
        <v>0.60506249457774364</v>
      </c>
      <c r="C1763" s="97">
        <v>11342.156203110942</v>
      </c>
      <c r="D1763" s="96">
        <v>0.95408488200011177</v>
      </c>
      <c r="E1763" s="98">
        <v>0.18575009310506901</v>
      </c>
      <c r="F1763" s="119">
        <v>0</v>
      </c>
      <c r="G1763" s="179">
        <v>0</v>
      </c>
      <c r="H1763" s="97">
        <v>6138709.6027613785</v>
      </c>
      <c r="I1763" s="174">
        <v>282474691071.64703</v>
      </c>
      <c r="J1763" s="186">
        <v>0.4570121084051737</v>
      </c>
      <c r="K1763" s="189">
        <v>11034845020.472034</v>
      </c>
      <c r="L1763" s="185">
        <v>37672098028.720566</v>
      </c>
      <c r="M1763" s="185">
        <v>0</v>
      </c>
      <c r="N1763" s="174">
        <v>331181634120.83966</v>
      </c>
      <c r="O1763" s="119">
        <v>0.48079970673322514</v>
      </c>
      <c r="P1763" s="119">
        <v>0.36023739182015851</v>
      </c>
      <c r="Q1763" s="97">
        <v>13.910511988522872</v>
      </c>
      <c r="R1763" s="184">
        <v>1816897627549.4099</v>
      </c>
      <c r="S1763" s="199">
        <v>1884.8047428195521</v>
      </c>
      <c r="T1763" s="191">
        <v>5.3005704110705675E-2</v>
      </c>
      <c r="U1763" s="198">
        <v>2.0000000000000001E-4</v>
      </c>
    </row>
    <row r="1764" spans="1:21" x14ac:dyDescent="0.2">
      <c r="A1764">
        <f t="shared" si="27"/>
        <v>1760</v>
      </c>
      <c r="B1764" s="119">
        <v>0.54880421055438944</v>
      </c>
      <c r="C1764" s="97">
        <v>11679.780387694809</v>
      </c>
      <c r="D1764" s="96">
        <v>0.98695536045808052</v>
      </c>
      <c r="E1764" s="98">
        <v>0.7</v>
      </c>
      <c r="F1764" s="119">
        <v>0.32268993973157889</v>
      </c>
      <c r="G1764" s="179">
        <v>1</v>
      </c>
      <c r="H1764" s="97">
        <v>6734934.8008384267</v>
      </c>
      <c r="I1764" s="174">
        <v>257475914269.42667</v>
      </c>
      <c r="J1764" s="186">
        <v>0.38368491795324133</v>
      </c>
      <c r="K1764" s="189">
        <v>8093956539.9858637</v>
      </c>
      <c r="L1764" s="185">
        <v>5686003979.1125784</v>
      </c>
      <c r="M1764" s="185">
        <v>209675791277.56842</v>
      </c>
      <c r="N1764" s="174">
        <v>480931666066.09351</v>
      </c>
      <c r="O1764" s="119">
        <v>0.5636540081964404</v>
      </c>
      <c r="P1764" s="119">
        <v>0.38255639578368172</v>
      </c>
      <c r="Q1764" s="97">
        <v>16.567446321621656</v>
      </c>
      <c r="R1764" s="184">
        <v>3272332819418.6611</v>
      </c>
      <c r="S1764" s="199">
        <v>3396.9249795601099</v>
      </c>
      <c r="T1764" s="191">
        <v>4.4793045650519683E-2</v>
      </c>
      <c r="U1764" s="198">
        <v>2.0000000000000001E-4</v>
      </c>
    </row>
    <row r="1765" spans="1:21" x14ac:dyDescent="0.2">
      <c r="A1765">
        <f t="shared" si="27"/>
        <v>1761</v>
      </c>
      <c r="B1765" s="119">
        <v>0.36222000990402514</v>
      </c>
      <c r="C1765" s="97">
        <v>8465.0580428152207</v>
      </c>
      <c r="D1765" s="96">
        <v>0.50338895042642395</v>
      </c>
      <c r="E1765" s="98">
        <v>0.7</v>
      </c>
      <c r="F1765" s="119">
        <v>0.50754909073199861</v>
      </c>
      <c r="G1765" s="179">
        <v>1</v>
      </c>
      <c r="H1765" s="97">
        <v>4512305.2131137773</v>
      </c>
      <c r="I1765" s="174">
        <v>183760131011.41129</v>
      </c>
      <c r="J1765" s="186">
        <v>0.36222000990402514</v>
      </c>
      <c r="K1765" s="189">
        <v>3168933473.5306835</v>
      </c>
      <c r="L1765" s="185">
        <v>0</v>
      </c>
      <c r="M1765" s="185">
        <v>247106243132.36945</v>
      </c>
      <c r="N1765" s="174">
        <v>434035307617.31146</v>
      </c>
      <c r="O1765" s="119">
        <v>0.60881358346496517</v>
      </c>
      <c r="P1765" s="119">
        <v>0.24421573779980277</v>
      </c>
      <c r="Q1765" s="97">
        <v>16.526542076694792</v>
      </c>
      <c r="R1765" s="184">
        <v>1925868387280.655</v>
      </c>
      <c r="S1765" s="199">
        <v>1998.8533038518258</v>
      </c>
      <c r="T1765" s="191">
        <v>4.4075792208062153E-2</v>
      </c>
      <c r="U1765" s="198">
        <v>2.0000000000000001E-4</v>
      </c>
    </row>
    <row r="1766" spans="1:21" x14ac:dyDescent="0.2">
      <c r="A1766">
        <f t="shared" si="27"/>
        <v>1762</v>
      </c>
      <c r="B1766" s="119">
        <v>0.36109988214442235</v>
      </c>
      <c r="C1766" s="97">
        <v>10967.39746687178</v>
      </c>
      <c r="D1766" s="96">
        <v>0.82261772434009339</v>
      </c>
      <c r="E1766" s="98">
        <v>0.5003276009570371</v>
      </c>
      <c r="F1766" s="119">
        <v>0</v>
      </c>
      <c r="G1766" s="179">
        <v>0</v>
      </c>
      <c r="H1766" s="97">
        <v>5596986.4546189727</v>
      </c>
      <c r="I1766" s="174">
        <v>197543815807.0152</v>
      </c>
      <c r="J1766" s="186">
        <v>0.32112157746830872</v>
      </c>
      <c r="K1766" s="189">
        <v>23709565957.501915</v>
      </c>
      <c r="L1766" s="185">
        <v>53862547019.035728</v>
      </c>
      <c r="M1766" s="185">
        <v>0</v>
      </c>
      <c r="N1766" s="174">
        <v>275115928783.55286</v>
      </c>
      <c r="O1766" s="119">
        <v>0.38720265975619039</v>
      </c>
      <c r="P1766" s="119">
        <v>0.25051123203151571</v>
      </c>
      <c r="Q1766" s="97">
        <v>13.770325659144044</v>
      </c>
      <c r="R1766" s="184">
        <v>1032256950283.8779</v>
      </c>
      <c r="S1766" s="199">
        <v>1071.3385281503927</v>
      </c>
      <c r="T1766" s="191">
        <v>5.2550888521060976E-2</v>
      </c>
      <c r="U1766" s="198">
        <v>2.0000000000000001E-4</v>
      </c>
    </row>
    <row r="1767" spans="1:21" x14ac:dyDescent="0.2">
      <c r="A1767">
        <f t="shared" si="27"/>
        <v>1763</v>
      </c>
      <c r="B1767" s="119">
        <v>0.42700738831363544</v>
      </c>
      <c r="C1767" s="97">
        <v>16734.062683649092</v>
      </c>
      <c r="D1767" s="96">
        <v>0.62264076731589257</v>
      </c>
      <c r="E1767" s="98">
        <v>0</v>
      </c>
      <c r="F1767" s="119">
        <v>0</v>
      </c>
      <c r="G1767" s="179">
        <v>0</v>
      </c>
      <c r="H1767" s="97">
        <v>3460526.1662292439</v>
      </c>
      <c r="I1767" s="174">
        <v>185755299176.10577</v>
      </c>
      <c r="J1767" s="186">
        <v>0.42700738831363538</v>
      </c>
      <c r="K1767" s="189">
        <v>6075474374.5512877</v>
      </c>
      <c r="L1767" s="185">
        <v>0</v>
      </c>
      <c r="M1767" s="185">
        <v>0</v>
      </c>
      <c r="N1767" s="174">
        <v>191830773550.65707</v>
      </c>
      <c r="O1767" s="119">
        <v>0.4134836329879108</v>
      </c>
      <c r="P1767" s="119">
        <v>0.32846336139208959</v>
      </c>
      <c r="Q1767" s="97">
        <v>12.876227912195565</v>
      </c>
      <c r="R1767" s="184">
        <v>905723547885.54333</v>
      </c>
      <c r="S1767" s="199">
        <v>939.5243839097717</v>
      </c>
      <c r="T1767" s="191">
        <v>5.6341684938077417E-2</v>
      </c>
      <c r="U1767" s="198">
        <v>2.0000000000000001E-4</v>
      </c>
    </row>
    <row r="1768" spans="1:21" x14ac:dyDescent="0.2">
      <c r="A1768">
        <f t="shared" si="27"/>
        <v>1764</v>
      </c>
      <c r="B1768" s="119">
        <v>0.24132154307740739</v>
      </c>
      <c r="C1768" s="97">
        <v>10608.697665041576</v>
      </c>
      <c r="D1768" s="96">
        <v>0.78980067354177874</v>
      </c>
      <c r="E1768" s="98">
        <v>0.67840828150461152</v>
      </c>
      <c r="F1768" s="119">
        <v>0.49072230175815418</v>
      </c>
      <c r="G1768" s="179">
        <v>1</v>
      </c>
      <c r="H1768" s="97">
        <v>12440845.144306865</v>
      </c>
      <c r="I1768" s="174">
        <v>440423098763.47473</v>
      </c>
      <c r="J1768" s="186">
        <v>0.24132154307740739</v>
      </c>
      <c r="K1768" s="189">
        <v>8980018196.0919991</v>
      </c>
      <c r="L1768" s="185">
        <v>0</v>
      </c>
      <c r="M1768" s="185">
        <v>427732023333.58533</v>
      </c>
      <c r="N1768" s="174">
        <v>877135140293.1521</v>
      </c>
      <c r="O1768" s="119">
        <v>0.51128860293696365</v>
      </c>
      <c r="P1768" s="119">
        <v>0.24908807393341195</v>
      </c>
      <c r="Q1768" s="97">
        <v>17.427956247949478</v>
      </c>
      <c r="R1768" s="184">
        <v>4017467039318.3882</v>
      </c>
      <c r="S1768" s="199">
        <v>4170.1971318594888</v>
      </c>
      <c r="T1768" s="191">
        <v>4.2904254232565921E-2</v>
      </c>
      <c r="U1768" s="198">
        <v>2.0000000000000001E-4</v>
      </c>
    </row>
    <row r="1769" spans="1:21" x14ac:dyDescent="0.2">
      <c r="A1769">
        <f t="shared" si="27"/>
        <v>1765</v>
      </c>
      <c r="B1769" s="119">
        <v>0.58138748089037662</v>
      </c>
      <c r="C1769" s="97">
        <v>7122.6296399499943</v>
      </c>
      <c r="D1769" s="96">
        <v>0.9111512791284051</v>
      </c>
      <c r="E1769" s="98">
        <v>0</v>
      </c>
      <c r="F1769" s="119">
        <v>0.60033010501993467</v>
      </c>
      <c r="G1769" s="179">
        <v>1</v>
      </c>
      <c r="H1769" s="97">
        <v>8913447.4911354985</v>
      </c>
      <c r="I1769" s="174">
        <v>343697684026.18463</v>
      </c>
      <c r="J1769" s="186">
        <v>0.4522425354011953</v>
      </c>
      <c r="K1769" s="189">
        <v>4405584093.0342855</v>
      </c>
      <c r="L1769" s="185">
        <v>0</v>
      </c>
      <c r="M1769" s="185">
        <v>203896277450.17075</v>
      </c>
      <c r="N1769" s="174">
        <v>551999545569.38965</v>
      </c>
      <c r="O1769" s="119">
        <v>0.57708694971310148</v>
      </c>
      <c r="P1769" s="119">
        <v>0.36349749651056834</v>
      </c>
      <c r="Q1769" s="97">
        <v>15.478760295637473</v>
      </c>
      <c r="R1769" s="184">
        <v>3397939294996.7261</v>
      </c>
      <c r="S1769" s="199">
        <v>3526.6281864227735</v>
      </c>
      <c r="T1769" s="191">
        <v>4.7207524957500718E-2</v>
      </c>
      <c r="U1769" s="198">
        <v>2.0000000000000001E-4</v>
      </c>
    </row>
    <row r="1770" spans="1:21" x14ac:dyDescent="0.2">
      <c r="A1770">
        <f t="shared" si="27"/>
        <v>1766</v>
      </c>
      <c r="B1770" s="119">
        <v>0.52915481785334872</v>
      </c>
      <c r="C1770" s="97">
        <v>10553.672329986792</v>
      </c>
      <c r="D1770" s="96">
        <v>0.90886212209955242</v>
      </c>
      <c r="E1770" s="98">
        <v>0</v>
      </c>
      <c r="F1770" s="119">
        <v>0.48623179926758775</v>
      </c>
      <c r="G1770" s="179">
        <v>1</v>
      </c>
      <c r="H1770" s="97">
        <v>6634524.7564015072</v>
      </c>
      <c r="I1770" s="174">
        <v>262315752801.70447</v>
      </c>
      <c r="J1770" s="186">
        <v>0.46819299211817245</v>
      </c>
      <c r="K1770" s="189">
        <v>8402080080.5278959</v>
      </c>
      <c r="L1770" s="185">
        <v>0</v>
      </c>
      <c r="M1770" s="185">
        <v>304468861192.34448</v>
      </c>
      <c r="N1770" s="174">
        <v>575186694074.5769</v>
      </c>
      <c r="O1770" s="119">
        <v>0.63699228426576149</v>
      </c>
      <c r="P1770" s="119">
        <v>0.46559847340416299</v>
      </c>
      <c r="Q1770" s="97">
        <v>16.764642250367164</v>
      </c>
      <c r="R1770" s="184">
        <v>4839979591513.3906</v>
      </c>
      <c r="S1770" s="199">
        <v>5023.7839442449449</v>
      </c>
      <c r="T1770" s="191">
        <v>4.444848178724526E-2</v>
      </c>
      <c r="U1770" s="198">
        <v>2.0000000000000001E-4</v>
      </c>
    </row>
    <row r="1771" spans="1:21" x14ac:dyDescent="0.2">
      <c r="A1771">
        <f t="shared" si="27"/>
        <v>1767</v>
      </c>
      <c r="B1771" s="119">
        <v>0.58986760991167675</v>
      </c>
      <c r="C1771" s="97">
        <v>7137.6761049699981</v>
      </c>
      <c r="D1771" s="96">
        <v>0.88064314635314633</v>
      </c>
      <c r="E1771" s="98">
        <v>0.65976743930513271</v>
      </c>
      <c r="F1771" s="119">
        <v>0.49268706654631395</v>
      </c>
      <c r="G1771" s="179">
        <v>1</v>
      </c>
      <c r="H1771" s="97">
        <v>8161025.6162091373</v>
      </c>
      <c r="I1771" s="174">
        <v>282270804629.28833</v>
      </c>
      <c r="J1771" s="186">
        <v>0.36380536436701549</v>
      </c>
      <c r="K1771" s="189">
        <v>3839407059.1131248</v>
      </c>
      <c r="L1771" s="185">
        <v>0</v>
      </c>
      <c r="M1771" s="185">
        <v>266338231732.7182</v>
      </c>
      <c r="N1771" s="174">
        <v>552448443421.11963</v>
      </c>
      <c r="O1771" s="119">
        <v>0.57156866323868816</v>
      </c>
      <c r="P1771" s="119">
        <v>0.31090070062139574</v>
      </c>
      <c r="Q1771" s="97">
        <v>16.594635590693255</v>
      </c>
      <c r="R1771" s="184">
        <v>3094259457461.9429</v>
      </c>
      <c r="S1771" s="199">
        <v>3211.1479294632391</v>
      </c>
      <c r="T1771" s="191">
        <v>4.4331151182177432E-2</v>
      </c>
      <c r="U1771" s="198">
        <v>2.0000000000000001E-4</v>
      </c>
    </row>
    <row r="1772" spans="1:21" x14ac:dyDescent="0.2">
      <c r="A1772">
        <f t="shared" si="27"/>
        <v>1768</v>
      </c>
      <c r="B1772" s="119">
        <v>0.5235835568164201</v>
      </c>
      <c r="C1772" s="97">
        <v>11908.43255805031</v>
      </c>
      <c r="D1772" s="96">
        <v>0.82324492411377792</v>
      </c>
      <c r="E1772" s="98">
        <v>0</v>
      </c>
      <c r="F1772" s="119">
        <v>0.51669605526682394</v>
      </c>
      <c r="G1772" s="179">
        <v>1</v>
      </c>
      <c r="H1772" s="97">
        <v>5616992.8687733291</v>
      </c>
      <c r="I1772" s="174">
        <v>210809971147.76508</v>
      </c>
      <c r="J1772" s="186">
        <v>0.34585771989674985</v>
      </c>
      <c r="K1772" s="189">
        <v>8121332950.8795662</v>
      </c>
      <c r="L1772" s="185">
        <v>0</v>
      </c>
      <c r="M1772" s="185">
        <v>209819575656.72531</v>
      </c>
      <c r="N1772" s="174">
        <v>428750879755.36993</v>
      </c>
      <c r="O1772" s="119">
        <v>0.5615520057134773</v>
      </c>
      <c r="P1772" s="119">
        <v>0.34902387858212397</v>
      </c>
      <c r="Q1772" s="97">
        <v>16.648434091644614</v>
      </c>
      <c r="R1772" s="184">
        <v>2684663753154.7627</v>
      </c>
      <c r="S1772" s="199">
        <v>2787.0628319205421</v>
      </c>
      <c r="T1772" s="191">
        <v>4.4430818381165769E-2</v>
      </c>
      <c r="U1772" s="198">
        <v>2.0000000000000001E-4</v>
      </c>
    </row>
    <row r="1773" spans="1:21" x14ac:dyDescent="0.2">
      <c r="A1773">
        <f t="shared" si="27"/>
        <v>1769</v>
      </c>
      <c r="B1773" s="119">
        <v>0.41739258299297377</v>
      </c>
      <c r="C1773" s="97">
        <v>9057.7547459098678</v>
      </c>
      <c r="D1773" s="96">
        <v>0.79060751616412839</v>
      </c>
      <c r="E1773" s="98">
        <v>0.2875476555006089</v>
      </c>
      <c r="F1773" s="119">
        <v>0</v>
      </c>
      <c r="G1773" s="179">
        <v>0</v>
      </c>
      <c r="H1773" s="97">
        <v>5603586.3774524676</v>
      </c>
      <c r="I1773" s="174">
        <v>200697010792.87839</v>
      </c>
      <c r="J1773" s="186">
        <v>0.34141673728357735</v>
      </c>
      <c r="K1773" s="189">
        <v>11919821944.440765</v>
      </c>
      <c r="L1773" s="185">
        <v>29370484769.707119</v>
      </c>
      <c r="M1773" s="185">
        <v>0</v>
      </c>
      <c r="N1773" s="174">
        <v>241987317507.02628</v>
      </c>
      <c r="O1773" s="119">
        <v>0.38025838449391197</v>
      </c>
      <c r="P1773" s="119">
        <v>0.22867298601884031</v>
      </c>
      <c r="Q1773" s="97">
        <v>13.934446746596928</v>
      </c>
      <c r="R1773" s="184">
        <v>848442744569.22046</v>
      </c>
      <c r="S1773" s="199">
        <v>881.04062707482808</v>
      </c>
      <c r="T1773" s="191">
        <v>5.1740958531593224E-2</v>
      </c>
      <c r="U1773" s="198">
        <v>2.0000000000000001E-4</v>
      </c>
    </row>
    <row r="1774" spans="1:21" x14ac:dyDescent="0.2">
      <c r="A1774">
        <f t="shared" si="27"/>
        <v>1770</v>
      </c>
      <c r="B1774" s="119">
        <v>0.69869077940656055</v>
      </c>
      <c r="C1774" s="97">
        <v>7064.4154295383496</v>
      </c>
      <c r="D1774" s="96">
        <v>1.0698034935191663</v>
      </c>
      <c r="E1774" s="98">
        <v>0.30777765699002579</v>
      </c>
      <c r="F1774" s="119">
        <v>0</v>
      </c>
      <c r="G1774" s="179">
        <v>0</v>
      </c>
      <c r="H1774" s="97">
        <v>15276864.933111152</v>
      </c>
      <c r="I1774" s="174">
        <v>531325438306.11194</v>
      </c>
      <c r="J1774" s="186">
        <v>0.45530480488219516</v>
      </c>
      <c r="K1774" s="189">
        <v>26385241873.544353</v>
      </c>
      <c r="L1774" s="185">
        <v>64766175887.345673</v>
      </c>
      <c r="M1774" s="185">
        <v>0</v>
      </c>
      <c r="N1774" s="174">
        <v>622476856067.00195</v>
      </c>
      <c r="O1774" s="119">
        <v>0.4718696974256204</v>
      </c>
      <c r="P1774" s="119">
        <v>0.32198283614925649</v>
      </c>
      <c r="Q1774" s="97">
        <v>13.603882402812198</v>
      </c>
      <c r="R1774" s="184">
        <v>2983134879605.5137</v>
      </c>
      <c r="S1774" s="199">
        <v>3097.0805717307594</v>
      </c>
      <c r="T1774" s="191">
        <v>5.4001813558309596E-2</v>
      </c>
      <c r="U1774" s="198">
        <v>2.0000000000000001E-4</v>
      </c>
    </row>
    <row r="1775" spans="1:21" x14ac:dyDescent="0.2">
      <c r="A1775">
        <f t="shared" si="27"/>
        <v>1771</v>
      </c>
      <c r="B1775" s="119">
        <v>0.56086576685866041</v>
      </c>
      <c r="C1775" s="97">
        <v>9593.2631436966658</v>
      </c>
      <c r="D1775" s="96">
        <v>0.68915279568298526</v>
      </c>
      <c r="E1775" s="98">
        <v>0.16473688419199348</v>
      </c>
      <c r="F1775" s="119">
        <v>0</v>
      </c>
      <c r="G1775" s="179">
        <v>0</v>
      </c>
      <c r="H1775" s="97">
        <v>5751947.2439262643</v>
      </c>
      <c r="I1775" s="174">
        <v>206026807253.74423</v>
      </c>
      <c r="J1775" s="186">
        <v>0.38968253926089946</v>
      </c>
      <c r="K1775" s="189">
        <v>9516673950.4318523</v>
      </c>
      <c r="L1775" s="185">
        <v>32690678304.252586</v>
      </c>
      <c r="M1775" s="185">
        <v>0</v>
      </c>
      <c r="N1775" s="174">
        <v>248234159508.42868</v>
      </c>
      <c r="O1775" s="119">
        <v>0.42877898940513459</v>
      </c>
      <c r="P1775" s="119">
        <v>0.30181284579697193</v>
      </c>
      <c r="Q1775" s="97">
        <v>14.292615745891487</v>
      </c>
      <c r="R1775" s="184">
        <v>1186190608633.7996</v>
      </c>
      <c r="S1775" s="199">
        <v>1231.9367866423399</v>
      </c>
      <c r="T1775" s="191">
        <v>4.9295857718666979E-2</v>
      </c>
      <c r="U1775" s="198">
        <v>2.0000000000000001E-4</v>
      </c>
    </row>
    <row r="1776" spans="1:21" x14ac:dyDescent="0.2">
      <c r="A1776">
        <f t="shared" si="27"/>
        <v>1772</v>
      </c>
      <c r="B1776" s="119">
        <v>0.43478092582853606</v>
      </c>
      <c r="C1776" s="97">
        <v>4000</v>
      </c>
      <c r="D1776" s="96">
        <v>0.45663289316178918</v>
      </c>
      <c r="E1776" s="98">
        <v>0</v>
      </c>
      <c r="F1776" s="119">
        <v>0.45690451864936316</v>
      </c>
      <c r="G1776" s="179">
        <v>1</v>
      </c>
      <c r="H1776" s="97">
        <v>5549477.0625561168</v>
      </c>
      <c r="I1776" s="174">
        <v>252498466649.18353</v>
      </c>
      <c r="J1776" s="186">
        <v>0.434780925828536</v>
      </c>
      <c r="K1776" s="189">
        <v>7635599046.4357061</v>
      </c>
      <c r="L1776" s="185">
        <v>0</v>
      </c>
      <c r="M1776" s="185">
        <v>162483888201.00638</v>
      </c>
      <c r="N1776" s="174">
        <v>422617953896.62567</v>
      </c>
      <c r="O1776" s="119">
        <v>0.56734131962474876</v>
      </c>
      <c r="P1776" s="119">
        <v>0.39535166516668308</v>
      </c>
      <c r="Q1776" s="97">
        <v>16.01419452874536</v>
      </c>
      <c r="R1776" s="184">
        <v>2976440579697.9102</v>
      </c>
      <c r="S1776" s="199">
        <v>3088.04881550049</v>
      </c>
      <c r="T1776" s="191">
        <v>4.4933623610160955E-2</v>
      </c>
      <c r="U1776" s="198">
        <v>2.0000000000000001E-4</v>
      </c>
    </row>
    <row r="1777" spans="1:21" x14ac:dyDescent="0.2">
      <c r="A1777">
        <f t="shared" si="27"/>
        <v>1773</v>
      </c>
      <c r="B1777" s="119">
        <v>0.46999839146526867</v>
      </c>
      <c r="C1777" s="97">
        <v>11930.992872702755</v>
      </c>
      <c r="D1777" s="96">
        <v>1.1756752408977027</v>
      </c>
      <c r="E1777" s="98">
        <v>0.7</v>
      </c>
      <c r="F1777" s="119">
        <v>0</v>
      </c>
      <c r="G1777" s="179">
        <v>0</v>
      </c>
      <c r="H1777" s="97">
        <v>15257941.188638974</v>
      </c>
      <c r="I1777" s="174">
        <v>558840435842.12659</v>
      </c>
      <c r="J1777" s="186">
        <v>0.46999839146526867</v>
      </c>
      <c r="K1777" s="189">
        <v>92781089657.860092</v>
      </c>
      <c r="L1777" s="185">
        <v>142278948519.85217</v>
      </c>
      <c r="M1777" s="185">
        <v>0</v>
      </c>
      <c r="N1777" s="174">
        <v>793900474019.83887</v>
      </c>
      <c r="O1777" s="119">
        <v>0.47421216773076658</v>
      </c>
      <c r="P1777" s="119">
        <v>0.35637725942206605</v>
      </c>
      <c r="Q1777" s="97">
        <v>13.862167925093965</v>
      </c>
      <c r="R1777" s="184">
        <v>4171794974048.1812</v>
      </c>
      <c r="S1777" s="199">
        <v>4331.6879373514766</v>
      </c>
      <c r="T1777" s="191">
        <v>5.3022050291910906E-2</v>
      </c>
      <c r="U1777" s="198">
        <v>2.0000000000000001E-4</v>
      </c>
    </row>
    <row r="1778" spans="1:21" x14ac:dyDescent="0.2">
      <c r="A1778">
        <f t="shared" si="27"/>
        <v>1774</v>
      </c>
      <c r="B1778" s="119">
        <v>0.50052466131442641</v>
      </c>
      <c r="C1778" s="97">
        <v>12423.554444792291</v>
      </c>
      <c r="D1778" s="96">
        <v>0.86283248456244921</v>
      </c>
      <c r="E1778" s="98">
        <v>0.29401292225572356</v>
      </c>
      <c r="F1778" s="119">
        <v>0</v>
      </c>
      <c r="G1778" s="179">
        <v>0</v>
      </c>
      <c r="H1778" s="97">
        <v>10362221.589241505</v>
      </c>
      <c r="I1778" s="174">
        <v>336092064944.13824</v>
      </c>
      <c r="J1778" s="186">
        <v>0.29890853363011183</v>
      </c>
      <c r="K1778" s="189">
        <v>36672899305.983871</v>
      </c>
      <c r="L1778" s="185">
        <v>57680396402.039177</v>
      </c>
      <c r="M1778" s="185">
        <v>0</v>
      </c>
      <c r="N1778" s="174">
        <v>430445360652.16132</v>
      </c>
      <c r="O1778" s="119">
        <v>0.34058934494422433</v>
      </c>
      <c r="P1778" s="119">
        <v>0.24171295128283851</v>
      </c>
      <c r="Q1778" s="97">
        <v>14.270930830474184</v>
      </c>
      <c r="R1778" s="184">
        <v>1565249123776.7009</v>
      </c>
      <c r="S1778" s="199">
        <v>1625.0571566182612</v>
      </c>
      <c r="T1778" s="191">
        <v>5.1548133077047253E-2</v>
      </c>
      <c r="U1778" s="198">
        <v>2.0000000000000001E-4</v>
      </c>
    </row>
    <row r="1779" spans="1:21" x14ac:dyDescent="0.2">
      <c r="A1779">
        <f t="shared" si="27"/>
        <v>1775</v>
      </c>
      <c r="B1779" s="119">
        <v>0.50968757628153516</v>
      </c>
      <c r="C1779" s="97">
        <v>7746.5082761510093</v>
      </c>
      <c r="D1779" s="96">
        <v>0.86398982597569918</v>
      </c>
      <c r="E1779" s="98">
        <v>0.24638755273431998</v>
      </c>
      <c r="F1779" s="119">
        <v>0</v>
      </c>
      <c r="G1779" s="179">
        <v>0</v>
      </c>
      <c r="H1779" s="97">
        <v>8112605.7820889801</v>
      </c>
      <c r="I1779" s="174">
        <v>286678098676.80133</v>
      </c>
      <c r="J1779" s="186">
        <v>0.36657536896187493</v>
      </c>
      <c r="K1779" s="189">
        <v>22381828827.151428</v>
      </c>
      <c r="L1779" s="185">
        <v>37441485125.014648</v>
      </c>
      <c r="M1779" s="185">
        <v>0</v>
      </c>
      <c r="N1779" s="174">
        <v>346501412628.96741</v>
      </c>
      <c r="O1779" s="119">
        <v>0.38973093030460981</v>
      </c>
      <c r="P1779" s="119">
        <v>0.28646517279347661</v>
      </c>
      <c r="Q1779" s="97">
        <v>13.705886567413856</v>
      </c>
      <c r="R1779" s="184">
        <v>1514797373098.0408</v>
      </c>
      <c r="S1779" s="199">
        <v>1571.4096191657086</v>
      </c>
      <c r="T1779" s="191">
        <v>5.2573778603424853E-2</v>
      </c>
      <c r="U1779" s="198">
        <v>2.0000000000000001E-4</v>
      </c>
    </row>
    <row r="1780" spans="1:21" x14ac:dyDescent="0.2">
      <c r="A1780">
        <f t="shared" si="27"/>
        <v>1776</v>
      </c>
      <c r="B1780" s="119">
        <v>0.45767496401247398</v>
      </c>
      <c r="C1780" s="97">
        <v>9564.2778204628557</v>
      </c>
      <c r="D1780" s="96">
        <v>1.005779134634428</v>
      </c>
      <c r="E1780" s="98">
        <v>0.68339426636883838</v>
      </c>
      <c r="F1780" s="119">
        <v>0.53384946287701174</v>
      </c>
      <c r="G1780" s="179">
        <v>1</v>
      </c>
      <c r="H1780" s="97">
        <v>8473248.023488367</v>
      </c>
      <c r="I1780" s="174">
        <v>299218324601.69781</v>
      </c>
      <c r="J1780" s="186">
        <v>0.40160084976672272</v>
      </c>
      <c r="K1780" s="189">
        <v>3007871603.4991956</v>
      </c>
      <c r="L1780" s="185">
        <v>0</v>
      </c>
      <c r="M1780" s="185">
        <v>244637105244.99261</v>
      </c>
      <c r="N1780" s="174">
        <v>546863301450.18964</v>
      </c>
      <c r="O1780" s="119">
        <v>0.57761421690605474</v>
      </c>
      <c r="P1780" s="119">
        <v>0.36693642351217642</v>
      </c>
      <c r="Q1780" s="97">
        <v>16.496266595298906</v>
      </c>
      <c r="R1780" s="184">
        <v>3554079357949.4824</v>
      </c>
      <c r="S1780" s="199">
        <v>3689.1252956470062</v>
      </c>
      <c r="T1780" s="191">
        <v>4.4906866600389297E-2</v>
      </c>
      <c r="U1780" s="198">
        <v>2.0000000000000001E-4</v>
      </c>
    </row>
    <row r="1781" spans="1:21" x14ac:dyDescent="0.2">
      <c r="A1781">
        <f t="shared" si="27"/>
        <v>1777</v>
      </c>
      <c r="B1781" s="119">
        <v>0.39102127038874185</v>
      </c>
      <c r="C1781" s="97">
        <v>4000</v>
      </c>
      <c r="D1781" s="96">
        <v>0.66836591650796584</v>
      </c>
      <c r="E1781" s="98">
        <v>0</v>
      </c>
      <c r="F1781" s="119">
        <v>0</v>
      </c>
      <c r="G1781" s="179">
        <v>0</v>
      </c>
      <c r="H1781" s="97">
        <v>9281332.9882052168</v>
      </c>
      <c r="I1781" s="174">
        <v>255526625425.241</v>
      </c>
      <c r="J1781" s="186">
        <v>0.34552664794132792</v>
      </c>
      <c r="K1781" s="189">
        <v>3800118357.890121</v>
      </c>
      <c r="L1781" s="185">
        <v>0</v>
      </c>
      <c r="M1781" s="185">
        <v>0</v>
      </c>
      <c r="N1781" s="174">
        <v>259326743783.1311</v>
      </c>
      <c r="O1781" s="119">
        <v>0.34046337471764476</v>
      </c>
      <c r="P1781" s="119">
        <v>0.20475008930296631</v>
      </c>
      <c r="Q1781" s="97">
        <v>12.935275794242482</v>
      </c>
      <c r="R1781" s="184">
        <v>811604778582.64185</v>
      </c>
      <c r="S1781" s="199">
        <v>842.37538167675655</v>
      </c>
      <c r="T1781" s="191">
        <v>5.2907802110721831E-2</v>
      </c>
      <c r="U1781" s="198">
        <v>2.0000000000000001E-4</v>
      </c>
    </row>
    <row r="1782" spans="1:21" x14ac:dyDescent="0.2">
      <c r="A1782">
        <f t="shared" si="27"/>
        <v>1778</v>
      </c>
      <c r="B1782" s="119">
        <v>0.62788764630010241</v>
      </c>
      <c r="C1782" s="97">
        <v>12011.074065642322</v>
      </c>
      <c r="D1782" s="96">
        <v>1.0419009021543137</v>
      </c>
      <c r="E1782" s="98">
        <v>0.17834822363127512</v>
      </c>
      <c r="F1782" s="119">
        <v>0.57250284418328512</v>
      </c>
      <c r="G1782" s="179">
        <v>1</v>
      </c>
      <c r="H1782" s="97">
        <v>8800821.9826529156</v>
      </c>
      <c r="I1782" s="174">
        <v>317930802352.26831</v>
      </c>
      <c r="J1782" s="186">
        <v>0.36538032237118834</v>
      </c>
      <c r="K1782" s="189">
        <v>4032070300.1578541</v>
      </c>
      <c r="L1782" s="185">
        <v>0</v>
      </c>
      <c r="M1782" s="185">
        <v>303737608927.60449</v>
      </c>
      <c r="N1782" s="174">
        <v>625700481580.03064</v>
      </c>
      <c r="O1782" s="119">
        <v>0.57400586505917206</v>
      </c>
      <c r="P1782" s="119">
        <v>0.42459634087344011</v>
      </c>
      <c r="Q1782" s="97">
        <v>17.033790192509748</v>
      </c>
      <c r="R1782" s="184">
        <v>4815837303469.2705</v>
      </c>
      <c r="S1782" s="199">
        <v>4999.7645489067136</v>
      </c>
      <c r="T1782" s="191">
        <v>4.3558900306455151E-2</v>
      </c>
      <c r="U1782" s="198">
        <v>2.0000000000000001E-4</v>
      </c>
    </row>
    <row r="1783" spans="1:21" x14ac:dyDescent="0.2">
      <c r="A1783">
        <f t="shared" si="27"/>
        <v>1779</v>
      </c>
      <c r="B1783" s="119">
        <v>0.5646682514464163</v>
      </c>
      <c r="C1783" s="97">
        <v>6176.3377135500668</v>
      </c>
      <c r="D1783" s="96">
        <v>0.77148161270143345</v>
      </c>
      <c r="E1783" s="98">
        <v>0.42562378798569639</v>
      </c>
      <c r="F1783" s="119">
        <v>0.55917932563234185</v>
      </c>
      <c r="G1783" s="179">
        <v>1</v>
      </c>
      <c r="H1783" s="97">
        <v>5971426.8140000114</v>
      </c>
      <c r="I1783" s="174">
        <v>260114088014.5907</v>
      </c>
      <c r="J1783" s="186">
        <v>0.52485884587779141</v>
      </c>
      <c r="K1783" s="189">
        <v>7569290591.2598848</v>
      </c>
      <c r="L1783" s="185">
        <v>0</v>
      </c>
      <c r="M1783" s="185">
        <v>249551008743.97025</v>
      </c>
      <c r="N1783" s="174">
        <v>517234387349.8208</v>
      </c>
      <c r="O1783" s="119">
        <v>0.64992582714673797</v>
      </c>
      <c r="P1783" s="119">
        <v>0.39505622131653439</v>
      </c>
      <c r="Q1783" s="97">
        <v>15.844065759326037</v>
      </c>
      <c r="R1783" s="184">
        <v>3551467717977.2158</v>
      </c>
      <c r="S1783" s="199">
        <v>3687.6278703938883</v>
      </c>
      <c r="T1783" s="191">
        <v>4.6114225086819831E-2</v>
      </c>
      <c r="U1783" s="198">
        <v>2.0000000000000001E-4</v>
      </c>
    </row>
    <row r="1784" spans="1:21" x14ac:dyDescent="0.2">
      <c r="A1784">
        <f t="shared" si="27"/>
        <v>1780</v>
      </c>
      <c r="B1784" s="119">
        <v>0.4905189128912924</v>
      </c>
      <c r="C1784" s="97">
        <v>12278.512386614375</v>
      </c>
      <c r="D1784" s="96">
        <v>0.86386008682225357</v>
      </c>
      <c r="E1784" s="98">
        <v>5.0522364196989869E-2</v>
      </c>
      <c r="F1784" s="119">
        <v>0.4258952033718979</v>
      </c>
      <c r="G1784" s="179">
        <v>1</v>
      </c>
      <c r="H1784" s="97">
        <v>7834867.437822531</v>
      </c>
      <c r="I1784" s="174">
        <v>318795806185.83557</v>
      </c>
      <c r="J1784" s="186">
        <v>0.49051891289129235</v>
      </c>
      <c r="K1784" s="189">
        <v>7679991105.3388376</v>
      </c>
      <c r="L1784" s="185">
        <v>0</v>
      </c>
      <c r="M1784" s="185">
        <v>298489138939.68469</v>
      </c>
      <c r="N1784" s="174">
        <v>624964936230.85913</v>
      </c>
      <c r="O1784" s="119">
        <v>0.63230216693365693</v>
      </c>
      <c r="P1784" s="119">
        <v>0.46230208208727253</v>
      </c>
      <c r="Q1784" s="97">
        <v>16.445810777529008</v>
      </c>
      <c r="R1784" s="184">
        <v>5106142916073.125</v>
      </c>
      <c r="S1784" s="199">
        <v>5301.9946222014187</v>
      </c>
      <c r="T1784" s="191">
        <v>4.5117359533837047E-2</v>
      </c>
      <c r="U1784" s="198">
        <v>2.0000000000000001E-4</v>
      </c>
    </row>
    <row r="1785" spans="1:21" x14ac:dyDescent="0.2">
      <c r="A1785">
        <f t="shared" si="27"/>
        <v>1781</v>
      </c>
      <c r="B1785" s="119">
        <v>0.40486169628477464</v>
      </c>
      <c r="C1785" s="97">
        <v>15007.620039401834</v>
      </c>
      <c r="D1785" s="96">
        <v>1.3364982060957518</v>
      </c>
      <c r="E1785" s="98">
        <v>0.50693113070237295</v>
      </c>
      <c r="F1785" s="119">
        <v>0</v>
      </c>
      <c r="G1785" s="179">
        <v>0</v>
      </c>
      <c r="H1785" s="97">
        <v>11275943.076658299</v>
      </c>
      <c r="I1785" s="174">
        <v>389373715303.47943</v>
      </c>
      <c r="J1785" s="186">
        <v>0.40486169628477464</v>
      </c>
      <c r="K1785" s="189">
        <v>27854344129.555378</v>
      </c>
      <c r="L1785" s="185">
        <v>44396572641.398148</v>
      </c>
      <c r="M1785" s="185">
        <v>0</v>
      </c>
      <c r="N1785" s="174">
        <v>461624632074.43292</v>
      </c>
      <c r="O1785" s="119">
        <v>0.41843469251537863</v>
      </c>
      <c r="P1785" s="119">
        <v>0.32130765592523441</v>
      </c>
      <c r="Q1785" s="97">
        <v>13.370385206460684</v>
      </c>
      <c r="R1785" s="184">
        <v>2070607452314.6069</v>
      </c>
      <c r="S1785" s="199">
        <v>2149.114837505068</v>
      </c>
      <c r="T1785" s="191">
        <v>5.6185378910777024E-2</v>
      </c>
      <c r="U1785" s="198">
        <v>2.0000000000000001E-4</v>
      </c>
    </row>
    <row r="1786" spans="1:21" x14ac:dyDescent="0.2">
      <c r="A1786">
        <f t="shared" si="27"/>
        <v>1782</v>
      </c>
      <c r="B1786" s="119">
        <v>0.59781950029456954</v>
      </c>
      <c r="C1786" s="97">
        <v>8812.3964592640968</v>
      </c>
      <c r="D1786" s="96">
        <v>0.79278199217419087</v>
      </c>
      <c r="E1786" s="98">
        <v>0.48072620455603254</v>
      </c>
      <c r="F1786" s="119">
        <v>0</v>
      </c>
      <c r="G1786" s="179">
        <v>0</v>
      </c>
      <c r="H1786" s="97">
        <v>7440284.0392589048</v>
      </c>
      <c r="I1786" s="174">
        <v>320993747673.03766</v>
      </c>
      <c r="J1786" s="186">
        <v>0.47228513130359795</v>
      </c>
      <c r="K1786" s="189">
        <v>42452742624.9925</v>
      </c>
      <c r="L1786" s="185">
        <v>74169618248.032562</v>
      </c>
      <c r="M1786" s="185">
        <v>0</v>
      </c>
      <c r="N1786" s="174">
        <v>437616108546.06268</v>
      </c>
      <c r="O1786" s="119">
        <v>0.48201212146105876</v>
      </c>
      <c r="P1786" s="119">
        <v>0.36608168629917009</v>
      </c>
      <c r="Q1786" s="97">
        <v>13.643965432191685</v>
      </c>
      <c r="R1786" s="184">
        <v>2424391498092.583</v>
      </c>
      <c r="S1786" s="199">
        <v>2514.9730712949854</v>
      </c>
      <c r="T1786" s="191">
        <v>5.2209198067373945E-2</v>
      </c>
      <c r="U1786" s="198">
        <v>2.0000000000000001E-4</v>
      </c>
    </row>
    <row r="1787" spans="1:21" x14ac:dyDescent="0.2">
      <c r="A1787">
        <f t="shared" si="27"/>
        <v>1783</v>
      </c>
      <c r="B1787" s="119">
        <v>0.41665863912631218</v>
      </c>
      <c r="C1787" s="97">
        <v>11506.94574070115</v>
      </c>
      <c r="D1787" s="96">
        <v>0.71290634698861821</v>
      </c>
      <c r="E1787" s="98">
        <v>0.39300321776982605</v>
      </c>
      <c r="F1787" s="119">
        <v>0.44849370902957142</v>
      </c>
      <c r="G1787" s="179">
        <v>1</v>
      </c>
      <c r="H1787" s="97">
        <v>4865730.0545097766</v>
      </c>
      <c r="I1787" s="174">
        <v>190095225938.48001</v>
      </c>
      <c r="J1787" s="186">
        <v>0.41665863912631218</v>
      </c>
      <c r="K1787" s="189">
        <v>2311449905.6707039</v>
      </c>
      <c r="L1787" s="185">
        <v>0</v>
      </c>
      <c r="M1787" s="185">
        <v>162745653383.15106</v>
      </c>
      <c r="N1787" s="174">
        <v>355152329227.30182</v>
      </c>
      <c r="O1787" s="119">
        <v>0.58960993246488713</v>
      </c>
      <c r="P1787" s="119">
        <v>0.40401976735808964</v>
      </c>
      <c r="Q1787" s="97">
        <v>16.675159755178992</v>
      </c>
      <c r="R1787" s="184">
        <v>2591934833088.5522</v>
      </c>
      <c r="S1787" s="199">
        <v>2690.9000749166216</v>
      </c>
      <c r="T1787" s="191">
        <v>4.4532180674226679E-2</v>
      </c>
      <c r="U1787" s="198">
        <v>2.0000000000000001E-4</v>
      </c>
    </row>
    <row r="1788" spans="1:21" x14ac:dyDescent="0.2">
      <c r="A1788">
        <f t="shared" si="27"/>
        <v>1784</v>
      </c>
      <c r="B1788" s="119">
        <v>0.48573458520051815</v>
      </c>
      <c r="C1788" s="97">
        <v>4000</v>
      </c>
      <c r="D1788" s="96">
        <v>1.3111655331680527</v>
      </c>
      <c r="E1788" s="98">
        <v>0.16005046958493249</v>
      </c>
      <c r="F1788" s="119">
        <v>0</v>
      </c>
      <c r="G1788" s="179">
        <v>0</v>
      </c>
      <c r="H1788" s="97">
        <v>32737694.882337783</v>
      </c>
      <c r="I1788" s="174">
        <v>698759061936.04419</v>
      </c>
      <c r="J1788" s="186">
        <v>0.4615879923084113</v>
      </c>
      <c r="K1788" s="189">
        <v>26615098094.702438</v>
      </c>
      <c r="L1788" s="185">
        <v>79628215666.506332</v>
      </c>
      <c r="M1788" s="185">
        <v>0</v>
      </c>
      <c r="N1788" s="174">
        <v>805002375697.25293</v>
      </c>
      <c r="O1788" s="119">
        <v>0.4798015219582793</v>
      </c>
      <c r="P1788" s="119">
        <v>0.36275445631495984</v>
      </c>
      <c r="Q1788" s="97">
        <v>13.69413736486953</v>
      </c>
      <c r="R1788" s="184">
        <v>4389492393866.6948</v>
      </c>
      <c r="S1788" s="199">
        <v>4557.7139862757231</v>
      </c>
      <c r="T1788" s="191">
        <v>5.2735310221294164E-2</v>
      </c>
      <c r="U1788" s="198">
        <v>2.0000000000000001E-4</v>
      </c>
    </row>
    <row r="1789" spans="1:21" x14ac:dyDescent="0.2">
      <c r="A1789">
        <f t="shared" si="27"/>
        <v>1785</v>
      </c>
      <c r="B1789" s="119">
        <v>0.36721441647773945</v>
      </c>
      <c r="C1789" s="97">
        <v>6330.2792125117985</v>
      </c>
      <c r="D1789" s="96">
        <v>0.60792465260899364</v>
      </c>
      <c r="E1789" s="98">
        <v>0</v>
      </c>
      <c r="F1789" s="119">
        <v>0</v>
      </c>
      <c r="G1789" s="179">
        <v>0</v>
      </c>
      <c r="H1789" s="97">
        <v>5443740.0450136056</v>
      </c>
      <c r="I1789" s="174">
        <v>278857890623.6944</v>
      </c>
      <c r="J1789" s="186">
        <v>0.36721441647773945</v>
      </c>
      <c r="K1789" s="189">
        <v>12345353935.774557</v>
      </c>
      <c r="L1789" s="185">
        <v>0</v>
      </c>
      <c r="M1789" s="185">
        <v>0</v>
      </c>
      <c r="N1789" s="174">
        <v>291203244559.46893</v>
      </c>
      <c r="O1789" s="119">
        <v>0.35164662310169137</v>
      </c>
      <c r="P1789" s="119">
        <v>0.21725217074775377</v>
      </c>
      <c r="Q1789" s="97">
        <v>12.770596010345688</v>
      </c>
      <c r="R1789" s="184">
        <v>921879687087.03638</v>
      </c>
      <c r="S1789" s="199">
        <v>957.82543365132653</v>
      </c>
      <c r="T1789" s="191">
        <v>5.4056679796551363E-2</v>
      </c>
      <c r="U1789" s="198">
        <v>2.0000000000000001E-4</v>
      </c>
    </row>
    <row r="1790" spans="1:21" x14ac:dyDescent="0.2">
      <c r="A1790">
        <f t="shared" si="27"/>
        <v>1786</v>
      </c>
      <c r="B1790" s="119">
        <v>0.47722410359754641</v>
      </c>
      <c r="C1790" s="97">
        <v>4000</v>
      </c>
      <c r="D1790" s="96">
        <v>1.1396586410689338</v>
      </c>
      <c r="E1790" s="98">
        <v>0.34761840607942768</v>
      </c>
      <c r="F1790" s="119">
        <v>0.50312126804832846</v>
      </c>
      <c r="G1790" s="179">
        <v>1</v>
      </c>
      <c r="H1790" s="97">
        <v>16335587.707158804</v>
      </c>
      <c r="I1790" s="174">
        <v>462020427235.24506</v>
      </c>
      <c r="J1790" s="186">
        <v>0.40104574239205559</v>
      </c>
      <c r="K1790" s="189">
        <v>5625627975.8222628</v>
      </c>
      <c r="L1790" s="185">
        <v>0</v>
      </c>
      <c r="M1790" s="185">
        <v>362687973657.51965</v>
      </c>
      <c r="N1790" s="174">
        <v>830334028868.58691</v>
      </c>
      <c r="O1790" s="119">
        <v>0.57259089431117993</v>
      </c>
      <c r="P1790" s="119">
        <v>0.36596049718739765</v>
      </c>
      <c r="Q1790" s="97">
        <v>16.623955564376086</v>
      </c>
      <c r="R1790" s="184">
        <v>5459581413424.7627</v>
      </c>
      <c r="S1790" s="199">
        <v>5666.1012599721307</v>
      </c>
      <c r="T1790" s="191">
        <v>4.4532502045688288E-2</v>
      </c>
      <c r="U1790" s="198">
        <v>2.0000000000000001E-4</v>
      </c>
    </row>
    <row r="1791" spans="1:21" x14ac:dyDescent="0.2">
      <c r="A1791">
        <f t="shared" si="27"/>
        <v>1787</v>
      </c>
      <c r="B1791" s="119">
        <v>0.63272767899811266</v>
      </c>
      <c r="C1791" s="97">
        <v>7159.2360402159702</v>
      </c>
      <c r="D1791" s="96">
        <v>0.76577696261835593</v>
      </c>
      <c r="E1791" s="98">
        <v>0.43214807478016326</v>
      </c>
      <c r="F1791" s="119">
        <v>0</v>
      </c>
      <c r="G1791" s="179">
        <v>0</v>
      </c>
      <c r="H1791" s="97">
        <v>15226445.503121834</v>
      </c>
      <c r="I1791" s="174">
        <v>493348722733.94177</v>
      </c>
      <c r="J1791" s="186">
        <v>0.40296361942502879</v>
      </c>
      <c r="K1791" s="189">
        <v>45183127330.924469</v>
      </c>
      <c r="L1791" s="185">
        <v>91956356009.099701</v>
      </c>
      <c r="M1791" s="185">
        <v>0</v>
      </c>
      <c r="N1791" s="174">
        <v>630488206073.96594</v>
      </c>
      <c r="O1791" s="119">
        <v>0.4319932857346917</v>
      </c>
      <c r="P1791" s="119">
        <v>0.29177330951021069</v>
      </c>
      <c r="Q1791" s="97">
        <v>13.587970750771147</v>
      </c>
      <c r="R1791" s="184">
        <v>2742862178275.6001</v>
      </c>
      <c r="S1791" s="199">
        <v>2843.3972145250855</v>
      </c>
      <c r="T1791" s="191">
        <v>5.2074948785587563E-2</v>
      </c>
      <c r="U1791" s="198">
        <v>2.0000000000000001E-4</v>
      </c>
    </row>
    <row r="1792" spans="1:21" x14ac:dyDescent="0.2">
      <c r="A1792">
        <f t="shared" si="27"/>
        <v>1788</v>
      </c>
      <c r="B1792" s="119">
        <v>0.58999637021575646</v>
      </c>
      <c r="C1792" s="97">
        <v>5907.7255533011412</v>
      </c>
      <c r="D1792" s="96">
        <v>0.94091656791252876</v>
      </c>
      <c r="E1792" s="98">
        <v>0.26747535065428429</v>
      </c>
      <c r="F1792" s="119">
        <v>0.54637593789547856</v>
      </c>
      <c r="G1792" s="179">
        <v>1</v>
      </c>
      <c r="H1792" s="97">
        <v>8430570.1792972013</v>
      </c>
      <c r="I1792" s="174">
        <v>312869603791.21515</v>
      </c>
      <c r="J1792" s="186">
        <v>0.41068770781256403</v>
      </c>
      <c r="K1792" s="189">
        <v>7051054718.0773087</v>
      </c>
      <c r="L1792" s="185">
        <v>0</v>
      </c>
      <c r="M1792" s="185">
        <v>151707266266.32159</v>
      </c>
      <c r="N1792" s="174">
        <v>471627924775.61407</v>
      </c>
      <c r="O1792" s="119">
        <v>0.5297767589931639</v>
      </c>
      <c r="P1792" s="119">
        <v>0.33921075114369303</v>
      </c>
      <c r="Q1792" s="97">
        <v>15.641254481289339</v>
      </c>
      <c r="R1792" s="184">
        <v>2746403290773.7051</v>
      </c>
      <c r="S1792" s="199">
        <v>2849.8259418117591</v>
      </c>
      <c r="T1792" s="191">
        <v>4.6921005836009597E-2</v>
      </c>
      <c r="U1792" s="198">
        <v>2.0000000000000001E-4</v>
      </c>
    </row>
    <row r="1793" spans="1:21" x14ac:dyDescent="0.2">
      <c r="A1793">
        <f t="shared" si="27"/>
        <v>1789</v>
      </c>
      <c r="B1793" s="119">
        <v>0.40321768317740858</v>
      </c>
      <c r="C1793" s="97">
        <v>7220.1613039844642</v>
      </c>
      <c r="D1793" s="96">
        <v>0.65398120655168568</v>
      </c>
      <c r="E1793" s="98">
        <v>0.22040250267686062</v>
      </c>
      <c r="F1793" s="119">
        <v>0</v>
      </c>
      <c r="G1793" s="179">
        <v>0</v>
      </c>
      <c r="H1793" s="97">
        <v>5753295.3419558825</v>
      </c>
      <c r="I1793" s="174">
        <v>296894397372.78943</v>
      </c>
      <c r="J1793" s="186">
        <v>0.40321768317740858</v>
      </c>
      <c r="K1793" s="189">
        <v>16893353447.668491</v>
      </c>
      <c r="L1793" s="185">
        <v>31144809936.141987</v>
      </c>
      <c r="M1793" s="185">
        <v>0</v>
      </c>
      <c r="N1793" s="174">
        <v>344932560756.59991</v>
      </c>
      <c r="O1793" s="119">
        <v>0.41929622036459285</v>
      </c>
      <c r="P1793" s="119">
        <v>0.29511202646843721</v>
      </c>
      <c r="Q1793" s="97">
        <v>13.634833340668767</v>
      </c>
      <c r="R1793" s="184">
        <v>1557494704224.3472</v>
      </c>
      <c r="S1793" s="199">
        <v>1617.5813606275133</v>
      </c>
      <c r="T1793" s="191">
        <v>5.1683596568513443E-2</v>
      </c>
      <c r="U1793" s="198">
        <v>2.0000000000000001E-4</v>
      </c>
    </row>
    <row r="1794" spans="1:21" x14ac:dyDescent="0.2">
      <c r="A1794">
        <f t="shared" si="27"/>
        <v>1790</v>
      </c>
      <c r="B1794" s="119">
        <v>0.212577959487874</v>
      </c>
      <c r="C1794" s="97">
        <v>14602.420492519457</v>
      </c>
      <c r="D1794" s="96">
        <v>0.9070466006984621</v>
      </c>
      <c r="E1794" s="98">
        <v>0.7</v>
      </c>
      <c r="F1794" s="119">
        <v>0</v>
      </c>
      <c r="G1794" s="179">
        <v>0</v>
      </c>
      <c r="H1794" s="97">
        <v>5704057.5856801867</v>
      </c>
      <c r="I1794" s="174">
        <v>218305736590.43552</v>
      </c>
      <c r="J1794" s="186">
        <v>0.21257795948787406</v>
      </c>
      <c r="K1794" s="189">
        <v>32310284854.378593</v>
      </c>
      <c r="L1794" s="185">
        <v>61364235245.974251</v>
      </c>
      <c r="M1794" s="185">
        <v>0</v>
      </c>
      <c r="N1794" s="174">
        <v>311980256690.78839</v>
      </c>
      <c r="O1794" s="119">
        <v>0.30610390939040222</v>
      </c>
      <c r="P1794" s="119">
        <v>0.22483656663144863</v>
      </c>
      <c r="Q1794" s="97">
        <v>15.303951882792896</v>
      </c>
      <c r="R1794" s="184">
        <v>1129391084417.9436</v>
      </c>
      <c r="S1794" s="199">
        <v>1172.0009636349255</v>
      </c>
      <c r="T1794" s="191">
        <v>4.9025478177196387E-2</v>
      </c>
      <c r="U1794" s="198">
        <v>2.0000000000000001E-4</v>
      </c>
    </row>
    <row r="1795" spans="1:21" x14ac:dyDescent="0.2">
      <c r="A1795">
        <f t="shared" si="27"/>
        <v>1791</v>
      </c>
      <c r="B1795" s="119">
        <v>0.58764390208809691</v>
      </c>
      <c r="C1795" s="97">
        <v>17000</v>
      </c>
      <c r="D1795" s="96">
        <v>0.94799252615854512</v>
      </c>
      <c r="E1795" s="98">
        <v>0</v>
      </c>
      <c r="F1795" s="119">
        <v>0</v>
      </c>
      <c r="G1795" s="179">
        <v>0</v>
      </c>
      <c r="H1795" s="97">
        <v>5673028.610632129</v>
      </c>
      <c r="I1795" s="174">
        <v>249104377156.76263</v>
      </c>
      <c r="J1795" s="186">
        <v>0.41184538511305147</v>
      </c>
      <c r="K1795" s="189">
        <v>4839308411.4803524</v>
      </c>
      <c r="L1795" s="185">
        <v>0</v>
      </c>
      <c r="M1795" s="185">
        <v>0</v>
      </c>
      <c r="N1795" s="174">
        <v>253943685568.24298</v>
      </c>
      <c r="O1795" s="119">
        <v>0.40399700395741389</v>
      </c>
      <c r="P1795" s="119">
        <v>0.30776208258323901</v>
      </c>
      <c r="Q1795" s="97">
        <v>12.938425986766992</v>
      </c>
      <c r="R1795" s="184">
        <v>1090328256418.5961</v>
      </c>
      <c r="S1795" s="199">
        <v>1131.8783287478793</v>
      </c>
      <c r="T1795" s="191">
        <v>5.7714146917779929E-2</v>
      </c>
      <c r="U1795" s="198">
        <v>2.0000000000000001E-4</v>
      </c>
    </row>
    <row r="1796" spans="1:21" x14ac:dyDescent="0.2">
      <c r="A1796">
        <f t="shared" si="27"/>
        <v>1792</v>
      </c>
      <c r="B1796" s="119">
        <v>0.68170897276355424</v>
      </c>
      <c r="C1796" s="97">
        <v>12929.396923706878</v>
      </c>
      <c r="D1796" s="96">
        <v>0.90022916229227778</v>
      </c>
      <c r="E1796" s="98">
        <v>0.30105087766108651</v>
      </c>
      <c r="F1796" s="119">
        <v>0</v>
      </c>
      <c r="G1796" s="179">
        <v>0</v>
      </c>
      <c r="H1796" s="97">
        <v>9158014.2361864317</v>
      </c>
      <c r="I1796" s="174">
        <v>322475795454.66632</v>
      </c>
      <c r="J1796" s="186">
        <v>0.41314006475794796</v>
      </c>
      <c r="K1796" s="189">
        <v>14242458070.324574</v>
      </c>
      <c r="L1796" s="185">
        <v>55801334046.111824</v>
      </c>
      <c r="M1796" s="185">
        <v>0</v>
      </c>
      <c r="N1796" s="174">
        <v>392519587571.10272</v>
      </c>
      <c r="O1796" s="119">
        <v>0.45314614578738993</v>
      </c>
      <c r="P1796" s="119">
        <v>0.32753219726670324</v>
      </c>
      <c r="Q1796" s="97">
        <v>13.852107634836305</v>
      </c>
      <c r="R1796" s="184">
        <v>1911764237187.2834</v>
      </c>
      <c r="S1796" s="199">
        <v>1981.2587891865971</v>
      </c>
      <c r="T1796" s="191">
        <v>5.1554096761537604E-2</v>
      </c>
      <c r="U1796" s="198">
        <v>2.0000000000000001E-4</v>
      </c>
    </row>
    <row r="1797" spans="1:21" x14ac:dyDescent="0.2">
      <c r="A1797">
        <f t="shared" si="27"/>
        <v>1793</v>
      </c>
      <c r="B1797" s="119">
        <v>0.45458410610951894</v>
      </c>
      <c r="C1797" s="97">
        <v>6821.7191905165027</v>
      </c>
      <c r="D1797" s="96">
        <v>1.2577054504032035</v>
      </c>
      <c r="E1797" s="98">
        <v>0.7</v>
      </c>
      <c r="F1797" s="119">
        <v>0.61142459895763035</v>
      </c>
      <c r="G1797" s="179">
        <v>1</v>
      </c>
      <c r="H1797" s="97">
        <v>18371833.491054837</v>
      </c>
      <c r="I1797" s="174">
        <v>495474304040.06421</v>
      </c>
      <c r="J1797" s="186">
        <v>0.38669331082101488</v>
      </c>
      <c r="K1797" s="189">
        <v>4763002129.9207668</v>
      </c>
      <c r="L1797" s="185">
        <v>0</v>
      </c>
      <c r="M1797" s="185">
        <v>376311587141.40405</v>
      </c>
      <c r="N1797" s="174">
        <v>876548893311.38904</v>
      </c>
      <c r="O1797" s="119">
        <v>0.56202896669918456</v>
      </c>
      <c r="P1797" s="119">
        <v>0.42920430984509783</v>
      </c>
      <c r="Q1797" s="97">
        <v>16.908241675040411</v>
      </c>
      <c r="R1797" s="184">
        <v>6805233271068.6543</v>
      </c>
      <c r="S1797" s="199">
        <v>7066.7008668182971</v>
      </c>
      <c r="T1797" s="191">
        <v>4.4374926368082851E-2</v>
      </c>
      <c r="U1797" s="198">
        <v>2.0000000000000001E-4</v>
      </c>
    </row>
    <row r="1798" spans="1:21" x14ac:dyDescent="0.2">
      <c r="A1798">
        <f t="shared" si="27"/>
        <v>1794</v>
      </c>
      <c r="B1798" s="119">
        <v>0.4976697905541479</v>
      </c>
      <c r="C1798" s="97">
        <v>9522.5157110693399</v>
      </c>
      <c r="D1798" s="96">
        <v>0.5926628373674927</v>
      </c>
      <c r="E1798" s="98">
        <v>0</v>
      </c>
      <c r="F1798" s="119">
        <v>0</v>
      </c>
      <c r="G1798" s="179">
        <v>0</v>
      </c>
      <c r="H1798" s="97">
        <v>3989203.8171388083</v>
      </c>
      <c r="I1798" s="174">
        <v>200427438573.5657</v>
      </c>
      <c r="J1798" s="186">
        <v>0.49766979055414784</v>
      </c>
      <c r="K1798" s="189">
        <v>4939338790.5223808</v>
      </c>
      <c r="L1798" s="185">
        <v>0</v>
      </c>
      <c r="M1798" s="185">
        <v>0</v>
      </c>
      <c r="N1798" s="174">
        <v>205366777364.08807</v>
      </c>
      <c r="O1798" s="119">
        <v>0.48570018313805996</v>
      </c>
      <c r="P1798" s="119">
        <v>0.35715500203442696</v>
      </c>
      <c r="Q1798" s="97">
        <v>12.911176116583972</v>
      </c>
      <c r="R1798" s="184">
        <v>1081574029095.5049</v>
      </c>
      <c r="S1798" s="199">
        <v>1122.2260658705859</v>
      </c>
      <c r="T1798" s="191">
        <v>5.4704136794828162E-2</v>
      </c>
      <c r="U1798" s="198">
        <v>2.0000000000000001E-4</v>
      </c>
    </row>
    <row r="1799" spans="1:21" x14ac:dyDescent="0.2">
      <c r="A1799">
        <f t="shared" ref="A1799:A1862" si="28">A1798+1</f>
        <v>1795</v>
      </c>
      <c r="B1799" s="119">
        <v>0.42898815931879014</v>
      </c>
      <c r="C1799" s="97">
        <v>9193.3068134333989</v>
      </c>
      <c r="D1799" s="96">
        <v>0.2</v>
      </c>
      <c r="E1799" s="98">
        <v>0</v>
      </c>
      <c r="F1799" s="119">
        <v>0</v>
      </c>
      <c r="G1799" s="179">
        <v>0</v>
      </c>
      <c r="H1799" s="97">
        <v>1809188.4770334968</v>
      </c>
      <c r="I1799" s="174">
        <v>97898666035.331787</v>
      </c>
      <c r="J1799" s="186">
        <v>0.42898815931879009</v>
      </c>
      <c r="K1799" s="189">
        <v>3589479838.9953232</v>
      </c>
      <c r="L1799" s="185">
        <v>0</v>
      </c>
      <c r="M1799" s="185">
        <v>0</v>
      </c>
      <c r="N1799" s="174">
        <v>101488145874.32712</v>
      </c>
      <c r="O1799" s="119">
        <v>0.41381550702746434</v>
      </c>
      <c r="P1799" s="119">
        <v>0.30216601651904146</v>
      </c>
      <c r="Q1799" s="97">
        <v>12.888630693283446</v>
      </c>
      <c r="R1799" s="184">
        <v>492465074118.90698</v>
      </c>
      <c r="S1799" s="199">
        <v>510.88483624535769</v>
      </c>
      <c r="T1799" s="191">
        <v>4.9193306282635782E-2</v>
      </c>
      <c r="U1799" s="198">
        <v>2.0000000000000001E-4</v>
      </c>
    </row>
    <row r="1800" spans="1:21" x14ac:dyDescent="0.2">
      <c r="A1800">
        <f t="shared" si="28"/>
        <v>1796</v>
      </c>
      <c r="B1800" s="119">
        <v>0.4468158733598514</v>
      </c>
      <c r="C1800" s="97">
        <v>11444.343366146219</v>
      </c>
      <c r="D1800" s="96">
        <v>0.62804114341353023</v>
      </c>
      <c r="E1800" s="98">
        <v>0.34576703157658667</v>
      </c>
      <c r="F1800" s="119">
        <v>0.34214216287030141</v>
      </c>
      <c r="G1800" s="179">
        <v>1</v>
      </c>
      <c r="H1800" s="97">
        <v>3760517.5333804935</v>
      </c>
      <c r="I1800" s="174">
        <v>190054046422.17276</v>
      </c>
      <c r="J1800" s="186">
        <v>0.4468158733598514</v>
      </c>
      <c r="K1800" s="189">
        <v>3512207319.3468165</v>
      </c>
      <c r="L1800" s="185">
        <v>0</v>
      </c>
      <c r="M1800" s="185">
        <v>98876724676.49173</v>
      </c>
      <c r="N1800" s="174">
        <v>292442978418.01129</v>
      </c>
      <c r="O1800" s="119">
        <v>0.56086333604646532</v>
      </c>
      <c r="P1800" s="119">
        <v>0.39787032107516829</v>
      </c>
      <c r="Q1800" s="97">
        <v>15.606035191726939</v>
      </c>
      <c r="R1800" s="184">
        <v>1996888678837.6516</v>
      </c>
      <c r="S1800" s="199">
        <v>2074.6010239494094</v>
      </c>
      <c r="T1800" s="191">
        <v>4.653688999169199E-2</v>
      </c>
      <c r="U1800" s="198">
        <v>2.0000000000000001E-4</v>
      </c>
    </row>
    <row r="1801" spans="1:21" x14ac:dyDescent="0.2">
      <c r="A1801">
        <f t="shared" si="28"/>
        <v>1797</v>
      </c>
      <c r="B1801" s="119">
        <v>0.44221401694677603</v>
      </c>
      <c r="C1801" s="97">
        <v>12957.60749422405</v>
      </c>
      <c r="D1801" s="96">
        <v>0.67744304416119039</v>
      </c>
      <c r="E1801" s="98">
        <v>0.7</v>
      </c>
      <c r="F1801" s="119">
        <v>0</v>
      </c>
      <c r="G1801" s="179">
        <v>0</v>
      </c>
      <c r="H1801" s="97">
        <v>15699006.780936498</v>
      </c>
      <c r="I1801" s="174">
        <v>363786637654.75476</v>
      </c>
      <c r="J1801" s="186">
        <v>0.24640181614333834</v>
      </c>
      <c r="K1801" s="189">
        <v>44673694792.395432</v>
      </c>
      <c r="L1801" s="185">
        <v>96923004496.416824</v>
      </c>
      <c r="M1801" s="185">
        <v>0</v>
      </c>
      <c r="N1801" s="174">
        <v>505383336943.56702</v>
      </c>
      <c r="O1801" s="119">
        <v>0.33079066835678261</v>
      </c>
      <c r="P1801" s="119">
        <v>0.22246762842572695</v>
      </c>
      <c r="Q1801" s="97">
        <v>15.634876023501183</v>
      </c>
      <c r="R1801" s="184">
        <v>1794469444523.157</v>
      </c>
      <c r="S1801" s="199">
        <v>1863.1696525645364</v>
      </c>
      <c r="T1801" s="191">
        <v>4.9189617159619815E-2</v>
      </c>
      <c r="U1801" s="198">
        <v>2.0000000000000001E-4</v>
      </c>
    </row>
    <row r="1802" spans="1:21" x14ac:dyDescent="0.2">
      <c r="A1802">
        <f t="shared" si="28"/>
        <v>1798</v>
      </c>
      <c r="B1802" s="119">
        <v>0.537603191654905</v>
      </c>
      <c r="C1802" s="97">
        <v>6831.7388543978159</v>
      </c>
      <c r="D1802" s="96">
        <v>1.1183448298637559</v>
      </c>
      <c r="E1802" s="98">
        <v>0</v>
      </c>
      <c r="F1802" s="119">
        <v>0.34490168035982405</v>
      </c>
      <c r="G1802" s="179">
        <v>1</v>
      </c>
      <c r="H1802" s="97">
        <v>13832849.967510726</v>
      </c>
      <c r="I1802" s="174">
        <v>497465442493.98474</v>
      </c>
      <c r="J1802" s="186">
        <v>0.49777248273102892</v>
      </c>
      <c r="K1802" s="189">
        <v>15913272492.626207</v>
      </c>
      <c r="L1802" s="185">
        <v>0</v>
      </c>
      <c r="M1802" s="185">
        <v>247975563262.57895</v>
      </c>
      <c r="N1802" s="174">
        <v>761354278249.18994</v>
      </c>
      <c r="O1802" s="119">
        <v>0.58580488970104294</v>
      </c>
      <c r="P1802" s="119">
        <v>0.35718357993404398</v>
      </c>
      <c r="Q1802" s="97">
        <v>14.766707113501132</v>
      </c>
      <c r="R1802" s="184">
        <v>4363174691069.7129</v>
      </c>
      <c r="S1802" s="199">
        <v>4527.687379541595</v>
      </c>
      <c r="T1802" s="191">
        <v>4.9331874514586913E-2</v>
      </c>
      <c r="U1802" s="198">
        <v>2.0000000000000001E-4</v>
      </c>
    </row>
    <row r="1803" spans="1:21" x14ac:dyDescent="0.2">
      <c r="A1803">
        <f t="shared" si="28"/>
        <v>1799</v>
      </c>
      <c r="B1803" s="119">
        <v>0.34928330549787667</v>
      </c>
      <c r="C1803" s="97">
        <v>4021.2158397162257</v>
      </c>
      <c r="D1803" s="96">
        <v>0.8094105245238763</v>
      </c>
      <c r="E1803" s="98">
        <v>0.60401856941899434</v>
      </c>
      <c r="F1803" s="119">
        <v>0.61059900292131519</v>
      </c>
      <c r="G1803" s="179">
        <v>1</v>
      </c>
      <c r="H1803" s="97">
        <v>11837736.382407092</v>
      </c>
      <c r="I1803" s="174">
        <v>407598126900.74146</v>
      </c>
      <c r="J1803" s="186">
        <v>0.34928330549787667</v>
      </c>
      <c r="K1803" s="189">
        <v>4737969756.9700108</v>
      </c>
      <c r="L1803" s="185">
        <v>0</v>
      </c>
      <c r="M1803" s="185">
        <v>391280479927.27478</v>
      </c>
      <c r="N1803" s="174">
        <v>803616576584.98621</v>
      </c>
      <c r="O1803" s="119">
        <v>0.56667771458332283</v>
      </c>
      <c r="P1803" s="119">
        <v>0.40076602396219557</v>
      </c>
      <c r="Q1803" s="97">
        <v>17.223915899923355</v>
      </c>
      <c r="R1803" s="184">
        <v>5984077878126.7578</v>
      </c>
      <c r="S1803" s="199">
        <v>6213.8443411969911</v>
      </c>
      <c r="T1803" s="191">
        <v>4.2939263979847202E-2</v>
      </c>
      <c r="U1803" s="198">
        <v>2.0000000000000001E-4</v>
      </c>
    </row>
    <row r="1804" spans="1:21" x14ac:dyDescent="0.2">
      <c r="A1804">
        <f t="shared" si="28"/>
        <v>1800</v>
      </c>
      <c r="B1804" s="119">
        <v>0.42740849398612568</v>
      </c>
      <c r="C1804" s="97">
        <v>5681.7632637050683</v>
      </c>
      <c r="D1804" s="96">
        <v>1.13417051688392</v>
      </c>
      <c r="E1804" s="98">
        <v>0</v>
      </c>
      <c r="F1804" s="119">
        <v>0</v>
      </c>
      <c r="G1804" s="179">
        <v>0</v>
      </c>
      <c r="H1804" s="97">
        <v>21737251.983171299</v>
      </c>
      <c r="I1804" s="174">
        <v>683274895382.82275</v>
      </c>
      <c r="J1804" s="186">
        <v>0.41276651585683755</v>
      </c>
      <c r="K1804" s="189">
        <v>15568828173.075205</v>
      </c>
      <c r="L1804" s="185">
        <v>0</v>
      </c>
      <c r="M1804" s="185">
        <v>0</v>
      </c>
      <c r="N1804" s="174">
        <v>698843723555.89795</v>
      </c>
      <c r="O1804" s="119">
        <v>0.40357091068165563</v>
      </c>
      <c r="P1804" s="119">
        <v>0.29631461063883263</v>
      </c>
      <c r="Q1804" s="97">
        <v>12.93144007328643</v>
      </c>
      <c r="R1804" s="184">
        <v>2936071983289.1714</v>
      </c>
      <c r="S1804" s="199">
        <v>3049.6529827251211</v>
      </c>
      <c r="T1804" s="191">
        <v>5.5409581864536941E-2</v>
      </c>
      <c r="U1804" s="198">
        <v>2.0000000000000001E-4</v>
      </c>
    </row>
    <row r="1805" spans="1:21" x14ac:dyDescent="0.2">
      <c r="A1805">
        <f t="shared" si="28"/>
        <v>1801</v>
      </c>
      <c r="B1805" s="119">
        <v>0.51502693357346596</v>
      </c>
      <c r="C1805" s="97">
        <v>4000</v>
      </c>
      <c r="D1805" s="96">
        <v>0.68311181672970578</v>
      </c>
      <c r="E1805" s="98">
        <v>0.22790105804887065</v>
      </c>
      <c r="F1805" s="119">
        <v>0.50705080276479686</v>
      </c>
      <c r="G1805" s="179">
        <v>1</v>
      </c>
      <c r="H1805" s="97">
        <v>14534431.1523703</v>
      </c>
      <c r="I1805" s="174">
        <v>495826634452.2016</v>
      </c>
      <c r="J1805" s="186">
        <v>0.51502693357346585</v>
      </c>
      <c r="K1805" s="189">
        <v>16087354391.039425</v>
      </c>
      <c r="L1805" s="185">
        <v>0</v>
      </c>
      <c r="M1805" s="185">
        <v>441563453742.74109</v>
      </c>
      <c r="N1805" s="174">
        <v>953477442585.98206</v>
      </c>
      <c r="O1805" s="119">
        <v>0.63831067934811558</v>
      </c>
      <c r="P1805" s="119">
        <v>0.42599715307017594</v>
      </c>
      <c r="Q1805" s="97">
        <v>16.079121231949415</v>
      </c>
      <c r="R1805" s="184">
        <v>7132106903620.1797</v>
      </c>
      <c r="S1805" s="199">
        <v>7405.2790402965838</v>
      </c>
      <c r="T1805" s="191">
        <v>4.5582462809332647E-2</v>
      </c>
      <c r="U1805" s="198">
        <v>2.0000000000000001E-4</v>
      </c>
    </row>
    <row r="1806" spans="1:21" x14ac:dyDescent="0.2">
      <c r="A1806">
        <f t="shared" si="28"/>
        <v>1802</v>
      </c>
      <c r="B1806" s="119">
        <v>0.39459844771816988</v>
      </c>
      <c r="C1806" s="97">
        <v>9613.7860674141939</v>
      </c>
      <c r="D1806" s="96">
        <v>0.6321633429312945</v>
      </c>
      <c r="E1806" s="98">
        <v>0</v>
      </c>
      <c r="F1806" s="119">
        <v>0</v>
      </c>
      <c r="G1806" s="179">
        <v>0</v>
      </c>
      <c r="H1806" s="97">
        <v>4134445.0383116398</v>
      </c>
      <c r="I1806" s="174">
        <v>203733398488.80655</v>
      </c>
      <c r="J1806" s="186">
        <v>0.39459844771816988</v>
      </c>
      <c r="K1806" s="189">
        <v>4875998327.0140829</v>
      </c>
      <c r="L1806" s="185">
        <v>0</v>
      </c>
      <c r="M1806" s="185">
        <v>0</v>
      </c>
      <c r="N1806" s="174">
        <v>208609396815.82062</v>
      </c>
      <c r="O1806" s="119">
        <v>0.38537517494002704</v>
      </c>
      <c r="P1806" s="119">
        <v>0.24364122334502952</v>
      </c>
      <c r="Q1806" s="97">
        <v>12.900255376717038</v>
      </c>
      <c r="R1806" s="184">
        <v>747215607644.77856</v>
      </c>
      <c r="S1806" s="199">
        <v>775.80834607227462</v>
      </c>
      <c r="T1806" s="191">
        <v>5.3909608964959652E-2</v>
      </c>
      <c r="U1806" s="198">
        <v>2.0000000000000001E-4</v>
      </c>
    </row>
    <row r="1807" spans="1:21" x14ac:dyDescent="0.2">
      <c r="A1807">
        <f t="shared" si="28"/>
        <v>1803</v>
      </c>
      <c r="B1807" s="119">
        <v>0.43721656051318381</v>
      </c>
      <c r="C1807" s="97">
        <v>6643.316224652468</v>
      </c>
      <c r="D1807" s="96">
        <v>0.79857474175541621</v>
      </c>
      <c r="E1807" s="98">
        <v>2.0256565774294549E-2</v>
      </c>
      <c r="F1807" s="119">
        <v>0</v>
      </c>
      <c r="G1807" s="179">
        <v>0</v>
      </c>
      <c r="H1807" s="97">
        <v>11333111.653080802</v>
      </c>
      <c r="I1807" s="174">
        <v>390268058534.98645</v>
      </c>
      <c r="J1807" s="186">
        <v>0.43721656051318381</v>
      </c>
      <c r="K1807" s="189">
        <v>5968558244.9999523</v>
      </c>
      <c r="L1807" s="185">
        <v>12950652239.998171</v>
      </c>
      <c r="M1807" s="185">
        <v>0</v>
      </c>
      <c r="N1807" s="174">
        <v>409187269019.98456</v>
      </c>
      <c r="O1807" s="119">
        <v>0.44232114175082904</v>
      </c>
      <c r="P1807" s="119">
        <v>0.32130655502371758</v>
      </c>
      <c r="Q1807" s="97">
        <v>13.248838606487032</v>
      </c>
      <c r="R1807" s="184">
        <v>1941702704633.3066</v>
      </c>
      <c r="S1807" s="199">
        <v>2016.3119411969892</v>
      </c>
      <c r="T1807" s="191">
        <v>5.3678836408149778E-2</v>
      </c>
      <c r="U1807" s="198">
        <v>2.0000000000000001E-4</v>
      </c>
    </row>
    <row r="1808" spans="1:21" x14ac:dyDescent="0.2">
      <c r="A1808">
        <f t="shared" si="28"/>
        <v>1804</v>
      </c>
      <c r="B1808" s="119">
        <v>0.60212842681569945</v>
      </c>
      <c r="C1808" s="97">
        <v>12036.754572933016</v>
      </c>
      <c r="D1808" s="96">
        <v>0.68954250870570322</v>
      </c>
      <c r="E1808" s="98">
        <v>0.32918288114815764</v>
      </c>
      <c r="F1808" s="119">
        <v>0.47543304297162681</v>
      </c>
      <c r="G1808" s="179">
        <v>1</v>
      </c>
      <c r="H1808" s="97">
        <v>5170500.9834968094</v>
      </c>
      <c r="I1808" s="174">
        <v>217994685990.3793</v>
      </c>
      <c r="J1808" s="186">
        <v>0.45467925691225064</v>
      </c>
      <c r="K1808" s="189">
        <v>3637315667.4629722</v>
      </c>
      <c r="L1808" s="185">
        <v>0</v>
      </c>
      <c r="M1808" s="185">
        <v>168643044563.11755</v>
      </c>
      <c r="N1808" s="174">
        <v>390275046220.95978</v>
      </c>
      <c r="O1808" s="119">
        <v>0.59965939342921382</v>
      </c>
      <c r="P1808" s="119">
        <v>0.36119245710998521</v>
      </c>
      <c r="Q1808" s="97">
        <v>15.880258520236163</v>
      </c>
      <c r="R1808" s="184">
        <v>2442605198390.394</v>
      </c>
      <c r="S1808" s="199">
        <v>2535.9918138605299</v>
      </c>
      <c r="T1808" s="191">
        <v>4.6135159724770725E-2</v>
      </c>
      <c r="U1808" s="198">
        <v>2.0000000000000001E-4</v>
      </c>
    </row>
    <row r="1809" spans="1:21" x14ac:dyDescent="0.2">
      <c r="A1809">
        <f t="shared" si="28"/>
        <v>1805</v>
      </c>
      <c r="B1809" s="119">
        <v>0.53788305131102521</v>
      </c>
      <c r="C1809" s="97">
        <v>9965.4686564052809</v>
      </c>
      <c r="D1809" s="96">
        <v>0.63893374847868112</v>
      </c>
      <c r="E1809" s="98">
        <v>0.7</v>
      </c>
      <c r="F1809" s="119">
        <v>0</v>
      </c>
      <c r="G1809" s="179">
        <v>0</v>
      </c>
      <c r="H1809" s="97">
        <v>6534065.3564314367</v>
      </c>
      <c r="I1809" s="174">
        <v>241889356640.18152</v>
      </c>
      <c r="J1809" s="186">
        <v>0.38879254651649298</v>
      </c>
      <c r="K1809" s="189">
        <v>37728793328.540413</v>
      </c>
      <c r="L1809" s="185">
        <v>68434595524.985382</v>
      </c>
      <c r="M1809" s="185">
        <v>0</v>
      </c>
      <c r="N1809" s="174">
        <v>348052745493.70734</v>
      </c>
      <c r="O1809" s="119">
        <v>0.42749973183604945</v>
      </c>
      <c r="P1809" s="119">
        <v>0.32793623377181252</v>
      </c>
      <c r="Q1809" s="97">
        <v>14.692380570814581</v>
      </c>
      <c r="R1809" s="184">
        <v>1858901482116.9766</v>
      </c>
      <c r="S1809" s="199">
        <v>1931.4210391044153</v>
      </c>
      <c r="T1809" s="191">
        <v>4.8661440244743226E-2</v>
      </c>
      <c r="U1809" s="198">
        <v>2.0000000000000001E-4</v>
      </c>
    </row>
    <row r="1810" spans="1:21" x14ac:dyDescent="0.2">
      <c r="A1810">
        <f t="shared" si="28"/>
        <v>1806</v>
      </c>
      <c r="B1810" s="119">
        <v>0.61975647110914811</v>
      </c>
      <c r="C1810" s="97">
        <v>8631.6405924799947</v>
      </c>
      <c r="D1810" s="96">
        <v>1.1152851844154026</v>
      </c>
      <c r="E1810" s="98">
        <v>0.61455272562635277</v>
      </c>
      <c r="F1810" s="119">
        <v>0</v>
      </c>
      <c r="G1810" s="179">
        <v>0</v>
      </c>
      <c r="H1810" s="97">
        <v>18344071.248219341</v>
      </c>
      <c r="I1810" s="174">
        <v>460290381297.52582</v>
      </c>
      <c r="J1810" s="186">
        <v>0.17735293553138565</v>
      </c>
      <c r="K1810" s="189">
        <v>86871341052.055634</v>
      </c>
      <c r="L1810" s="185">
        <v>166769844744.50742</v>
      </c>
      <c r="M1810" s="185">
        <v>0</v>
      </c>
      <c r="N1810" s="174">
        <v>713931567094.08887</v>
      </c>
      <c r="O1810" s="119">
        <v>0.30121896275142795</v>
      </c>
      <c r="P1810" s="119">
        <v>0.215720214652623</v>
      </c>
      <c r="Q1810" s="97">
        <v>16.132381112799592</v>
      </c>
      <c r="R1810" s="184">
        <v>2637074895205.5547</v>
      </c>
      <c r="S1810" s="199">
        <v>2740.3955709742741</v>
      </c>
      <c r="T1810" s="191">
        <v>4.4493652397314822E-2</v>
      </c>
      <c r="U1810" s="198">
        <v>2.0000000000000001E-4</v>
      </c>
    </row>
    <row r="1811" spans="1:21" x14ac:dyDescent="0.2">
      <c r="A1811">
        <f t="shared" si="28"/>
        <v>1807</v>
      </c>
      <c r="B1811" s="119">
        <v>0.54116281219535678</v>
      </c>
      <c r="C1811" s="97">
        <v>14857.420192992678</v>
      </c>
      <c r="D1811" s="96">
        <v>0.69449290039120848</v>
      </c>
      <c r="E1811" s="98">
        <v>0</v>
      </c>
      <c r="F1811" s="119">
        <v>0.55012739158216739</v>
      </c>
      <c r="G1811" s="179">
        <v>1</v>
      </c>
      <c r="H1811" s="97">
        <v>5062152.9247566974</v>
      </c>
      <c r="I1811" s="174">
        <v>259106718935.64197</v>
      </c>
      <c r="J1811" s="186">
        <v>0.54116281219535678</v>
      </c>
      <c r="K1811" s="189">
        <v>8684654300.2479649</v>
      </c>
      <c r="L1811" s="185">
        <v>0</v>
      </c>
      <c r="M1811" s="185">
        <v>257658958567.06503</v>
      </c>
      <c r="N1811" s="174">
        <v>525450331802.95502</v>
      </c>
      <c r="O1811" s="119">
        <v>0.65914143843657602</v>
      </c>
      <c r="P1811" s="119">
        <v>0.5420412333752026</v>
      </c>
      <c r="Q1811" s="97">
        <v>16.47772037528954</v>
      </c>
      <c r="R1811" s="184">
        <v>5048732789907.0508</v>
      </c>
      <c r="S1811" s="199">
        <v>5239.0017949837502</v>
      </c>
      <c r="T1811" s="191">
        <v>4.4810982754395989E-2</v>
      </c>
      <c r="U1811" s="198">
        <v>2.0000000000000001E-4</v>
      </c>
    </row>
    <row r="1812" spans="1:21" x14ac:dyDescent="0.2">
      <c r="A1812">
        <f t="shared" si="28"/>
        <v>1808</v>
      </c>
      <c r="B1812" s="119">
        <v>0.46057329878385489</v>
      </c>
      <c r="C1812" s="97">
        <v>16560.505083150965</v>
      </c>
      <c r="D1812" s="96">
        <v>0.82891496444820667</v>
      </c>
      <c r="E1812" s="98">
        <v>0.7</v>
      </c>
      <c r="F1812" s="119">
        <v>0.35209338594597533</v>
      </c>
      <c r="G1812" s="179">
        <v>1</v>
      </c>
      <c r="H1812" s="97">
        <v>7051266.3870111164</v>
      </c>
      <c r="I1812" s="174">
        <v>250918059064.48758</v>
      </c>
      <c r="J1812" s="186">
        <v>0.33591474191302984</v>
      </c>
      <c r="K1812" s="189">
        <v>6763342291.5152979</v>
      </c>
      <c r="L1812" s="185">
        <v>6691249506.2339582</v>
      </c>
      <c r="M1812" s="185">
        <v>230653740905.51517</v>
      </c>
      <c r="N1812" s="174">
        <v>495026391767.75201</v>
      </c>
      <c r="O1812" s="119">
        <v>0.5538352539191328</v>
      </c>
      <c r="P1812" s="119">
        <v>0.34969955678319276</v>
      </c>
      <c r="Q1812" s="97">
        <v>16.737135985960709</v>
      </c>
      <c r="R1812" s="184">
        <v>3076614037694.8516</v>
      </c>
      <c r="S1812" s="199">
        <v>3192.9607106042045</v>
      </c>
      <c r="T1812" s="191">
        <v>4.37740166279314E-2</v>
      </c>
      <c r="U1812" s="198">
        <v>2.0000000000000001E-4</v>
      </c>
    </row>
    <row r="1813" spans="1:21" x14ac:dyDescent="0.2">
      <c r="A1813">
        <f t="shared" si="28"/>
        <v>1809</v>
      </c>
      <c r="B1813" s="119">
        <v>0.62402874678348719</v>
      </c>
      <c r="C1813" s="97">
        <v>14488.225331666643</v>
      </c>
      <c r="D1813" s="96">
        <v>0.76663334375437076</v>
      </c>
      <c r="E1813" s="98">
        <v>0</v>
      </c>
      <c r="F1813" s="119">
        <v>0</v>
      </c>
      <c r="G1813" s="179">
        <v>0</v>
      </c>
      <c r="H1813" s="97">
        <v>4945680.2748849541</v>
      </c>
      <c r="I1813" s="174">
        <v>255931324231.59253</v>
      </c>
      <c r="J1813" s="186">
        <v>0.53566772171591504</v>
      </c>
      <c r="K1813" s="189">
        <v>3454462748.1053557</v>
      </c>
      <c r="L1813" s="185">
        <v>0</v>
      </c>
      <c r="M1813" s="185">
        <v>0</v>
      </c>
      <c r="N1813" s="174">
        <v>259385786979.69788</v>
      </c>
      <c r="O1813" s="119">
        <v>0.528533775744639</v>
      </c>
      <c r="P1813" s="119">
        <v>0.44149870418601994</v>
      </c>
      <c r="Q1813" s="97">
        <v>12.966340693600122</v>
      </c>
      <c r="R1813" s="184">
        <v>1630895452407.9341</v>
      </c>
      <c r="S1813" s="199">
        <v>1694.2806013202901</v>
      </c>
      <c r="T1813" s="191">
        <v>5.5394837012885778E-2</v>
      </c>
      <c r="U1813" s="198">
        <v>2.0000000000000001E-4</v>
      </c>
    </row>
    <row r="1814" spans="1:21" x14ac:dyDescent="0.2">
      <c r="A1814">
        <f t="shared" si="28"/>
        <v>1810</v>
      </c>
      <c r="B1814" s="119">
        <v>0.37875751451426271</v>
      </c>
      <c r="C1814" s="97">
        <v>11655.15093471293</v>
      </c>
      <c r="D1814" s="96">
        <v>0.70340639183422582</v>
      </c>
      <c r="E1814" s="98">
        <v>0</v>
      </c>
      <c r="F1814" s="119">
        <v>0</v>
      </c>
      <c r="G1814" s="179">
        <v>0</v>
      </c>
      <c r="H1814" s="97">
        <v>5300217.7773525612</v>
      </c>
      <c r="I1814" s="174">
        <v>190778350245.93689</v>
      </c>
      <c r="J1814" s="186">
        <v>0.36612629294051025</v>
      </c>
      <c r="K1814" s="189">
        <v>6441979884.0530863</v>
      </c>
      <c r="L1814" s="185">
        <v>0</v>
      </c>
      <c r="M1814" s="185">
        <v>0</v>
      </c>
      <c r="N1814" s="174">
        <v>197220330129.98999</v>
      </c>
      <c r="O1814" s="119">
        <v>0.35416719008031761</v>
      </c>
      <c r="P1814" s="119">
        <v>0.25185407636872481</v>
      </c>
      <c r="Q1814" s="97">
        <v>12.861822757531263</v>
      </c>
      <c r="R1814" s="184">
        <v>711214416929.54309</v>
      </c>
      <c r="S1814" s="199">
        <v>738.32821564076255</v>
      </c>
      <c r="T1814" s="191">
        <v>5.3756713710687187E-2</v>
      </c>
      <c r="U1814" s="198">
        <v>2.0000000000000001E-4</v>
      </c>
    </row>
    <row r="1815" spans="1:21" x14ac:dyDescent="0.2">
      <c r="A1815">
        <f t="shared" si="28"/>
        <v>1811</v>
      </c>
      <c r="B1815" s="119">
        <v>0.56295481965195593</v>
      </c>
      <c r="C1815" s="97">
        <v>8021.2268451798882</v>
      </c>
      <c r="D1815" s="96">
        <v>0.30823882605607911</v>
      </c>
      <c r="E1815" s="98">
        <v>0.59994389203899789</v>
      </c>
      <c r="F1815" s="119">
        <v>0.37973442957187797</v>
      </c>
      <c r="G1815" s="179">
        <v>1</v>
      </c>
      <c r="H1815" s="97">
        <v>2639487.8852105294</v>
      </c>
      <c r="I1815" s="174">
        <v>141681016204.3479</v>
      </c>
      <c r="J1815" s="186">
        <v>0.53580932649186575</v>
      </c>
      <c r="K1815" s="189">
        <v>3235646806.2670789</v>
      </c>
      <c r="L1815" s="185">
        <v>0</v>
      </c>
      <c r="M1815" s="185">
        <v>155030075921.49051</v>
      </c>
      <c r="N1815" s="174">
        <v>299946738932.10547</v>
      </c>
      <c r="O1815" s="119">
        <v>0.66657857764402706</v>
      </c>
      <c r="P1815" s="119">
        <v>0.37911605489394057</v>
      </c>
      <c r="Q1815" s="97">
        <v>15.758242405026376</v>
      </c>
      <c r="R1815" s="184">
        <v>1997731663748.8374</v>
      </c>
      <c r="S1815" s="199">
        <v>2074.206459062787</v>
      </c>
      <c r="T1815" s="191">
        <v>4.5272310488565268E-2</v>
      </c>
      <c r="U1815" s="198">
        <v>2.0000000000000001E-4</v>
      </c>
    </row>
    <row r="1816" spans="1:21" x14ac:dyDescent="0.2">
      <c r="A1816">
        <f t="shared" si="28"/>
        <v>1812</v>
      </c>
      <c r="B1816" s="119">
        <v>0.60491650414073261</v>
      </c>
      <c r="C1816" s="97">
        <v>11007.763787099959</v>
      </c>
      <c r="D1816" s="96">
        <v>0.77146549999971425</v>
      </c>
      <c r="E1816" s="98">
        <v>0.18495903918969347</v>
      </c>
      <c r="F1816" s="119">
        <v>0.41276287991332855</v>
      </c>
      <c r="G1816" s="179">
        <v>1</v>
      </c>
      <c r="H1816" s="97">
        <v>6345425.3754623849</v>
      </c>
      <c r="I1816" s="174">
        <v>242822548210.92831</v>
      </c>
      <c r="J1816" s="186">
        <v>0.45742250249667915</v>
      </c>
      <c r="K1816" s="189">
        <v>1798489041.1360576</v>
      </c>
      <c r="L1816" s="185">
        <v>0</v>
      </c>
      <c r="M1816" s="185">
        <v>273289235622.39279</v>
      </c>
      <c r="N1816" s="174">
        <v>517910272874.45715</v>
      </c>
      <c r="O1816" s="119">
        <v>0.63660426029645245</v>
      </c>
      <c r="P1816" s="119">
        <v>0.40546243100701418</v>
      </c>
      <c r="Q1816" s="97">
        <v>16.525167394690964</v>
      </c>
      <c r="R1816" s="184">
        <v>3748272051037.6201</v>
      </c>
      <c r="S1816" s="199">
        <v>3889.0544896713509</v>
      </c>
      <c r="T1816" s="191">
        <v>4.4380466544678733E-2</v>
      </c>
      <c r="U1816" s="198">
        <v>2.0000000000000001E-4</v>
      </c>
    </row>
    <row r="1817" spans="1:21" x14ac:dyDescent="0.2">
      <c r="A1817">
        <f t="shared" si="28"/>
        <v>1813</v>
      </c>
      <c r="B1817" s="119">
        <v>0.43661729594413445</v>
      </c>
      <c r="C1817" s="97">
        <v>11051.851815837834</v>
      </c>
      <c r="D1817" s="96">
        <v>1.1513482205722845</v>
      </c>
      <c r="E1817" s="98">
        <v>0.19826573554318294</v>
      </c>
      <c r="F1817" s="119">
        <v>0.51537649210251046</v>
      </c>
      <c r="G1817" s="179">
        <v>1</v>
      </c>
      <c r="H1817" s="97">
        <v>9228887.9713323824</v>
      </c>
      <c r="I1817" s="174">
        <v>368231735844.15179</v>
      </c>
      <c r="J1817" s="186">
        <v>0.43661729594413445</v>
      </c>
      <c r="K1817" s="189">
        <v>2153237274.9174862</v>
      </c>
      <c r="L1817" s="185">
        <v>0</v>
      </c>
      <c r="M1817" s="185">
        <v>225965308965.61905</v>
      </c>
      <c r="N1817" s="174">
        <v>596350282084.68835</v>
      </c>
      <c r="O1817" s="119">
        <v>0.57273150062680767</v>
      </c>
      <c r="P1817" s="119">
        <v>0.36624105926411871</v>
      </c>
      <c r="Q1817" s="97">
        <v>15.788241463095032</v>
      </c>
      <c r="R1817" s="184">
        <v>3697857490374.1445</v>
      </c>
      <c r="S1817" s="199">
        <v>3841.2705996011673</v>
      </c>
      <c r="T1817" s="191">
        <v>4.7367336951358328E-2</v>
      </c>
      <c r="U1817" s="198">
        <v>2.0000000000000001E-4</v>
      </c>
    </row>
    <row r="1818" spans="1:21" x14ac:dyDescent="0.2">
      <c r="A1818">
        <f t="shared" si="28"/>
        <v>1814</v>
      </c>
      <c r="B1818" s="119">
        <v>0.57984443979008271</v>
      </c>
      <c r="C1818" s="97">
        <v>7877.6383446870868</v>
      </c>
      <c r="D1818" s="96">
        <v>0.70234668946878975</v>
      </c>
      <c r="E1818" s="98">
        <v>3.9762281041446093E-2</v>
      </c>
      <c r="F1818" s="119">
        <v>0.57253927429957185</v>
      </c>
      <c r="G1818" s="179">
        <v>1</v>
      </c>
      <c r="H1818" s="97">
        <v>6066648.1362649165</v>
      </c>
      <c r="I1818" s="174">
        <v>248309214925.94653</v>
      </c>
      <c r="J1818" s="186">
        <v>0.49194360241818913</v>
      </c>
      <c r="K1818" s="189">
        <v>6032444603.6646643</v>
      </c>
      <c r="L1818" s="185">
        <v>0</v>
      </c>
      <c r="M1818" s="185">
        <v>297043089266.54626</v>
      </c>
      <c r="N1818" s="174">
        <v>551384748796.15747</v>
      </c>
      <c r="O1818" s="119">
        <v>0.65251823142201293</v>
      </c>
      <c r="P1818" s="119">
        <v>0.39397541257307395</v>
      </c>
      <c r="Q1818" s="97">
        <v>16.53562780708463</v>
      </c>
      <c r="R1818" s="184">
        <v>3906037466116.5991</v>
      </c>
      <c r="S1818" s="199">
        <v>4050.7834386627273</v>
      </c>
      <c r="T1818" s="191">
        <v>4.4267066938947754E-2</v>
      </c>
      <c r="U1818" s="198">
        <v>2.0000000000000001E-4</v>
      </c>
    </row>
    <row r="1819" spans="1:21" x14ac:dyDescent="0.2">
      <c r="A1819">
        <f t="shared" si="28"/>
        <v>1815</v>
      </c>
      <c r="B1819" s="119">
        <v>0.49188667776371314</v>
      </c>
      <c r="C1819" s="97">
        <v>4000</v>
      </c>
      <c r="D1819" s="96">
        <v>1.0704227631913383</v>
      </c>
      <c r="E1819" s="98">
        <v>0.37981389493164625</v>
      </c>
      <c r="F1819" s="119">
        <v>0.65699378677988496</v>
      </c>
      <c r="G1819" s="179">
        <v>1</v>
      </c>
      <c r="H1819" s="97">
        <v>19430848.358814374</v>
      </c>
      <c r="I1819" s="174">
        <v>598645041519.3949</v>
      </c>
      <c r="J1819" s="186">
        <v>0.42946085608794526</v>
      </c>
      <c r="K1819" s="189">
        <v>6147322303.9275742</v>
      </c>
      <c r="L1819" s="185">
        <v>0</v>
      </c>
      <c r="M1819" s="185">
        <v>670690821788.85291</v>
      </c>
      <c r="N1819" s="174">
        <v>1275483185612.1753</v>
      </c>
      <c r="O1819" s="119">
        <v>0.62223263968304665</v>
      </c>
      <c r="P1819" s="119">
        <v>0.36552836870557015</v>
      </c>
      <c r="Q1819" s="97">
        <v>16.922102817562838</v>
      </c>
      <c r="R1819" s="184">
        <v>8500923858180.834</v>
      </c>
      <c r="S1819" s="199">
        <v>8826.7986623715242</v>
      </c>
      <c r="T1819" s="191">
        <v>4.3680554879722208E-2</v>
      </c>
      <c r="U1819" s="198">
        <v>2.0000000000000001E-4</v>
      </c>
    </row>
    <row r="1820" spans="1:21" x14ac:dyDescent="0.2">
      <c r="A1820">
        <f t="shared" si="28"/>
        <v>1816</v>
      </c>
      <c r="B1820" s="119">
        <v>0.6794364702530501</v>
      </c>
      <c r="C1820" s="97">
        <v>9161.3115593742805</v>
      </c>
      <c r="D1820" s="96">
        <v>0.9994405813106616</v>
      </c>
      <c r="E1820" s="98">
        <v>0.11798296506568785</v>
      </c>
      <c r="F1820" s="119">
        <v>0</v>
      </c>
      <c r="G1820" s="179">
        <v>0</v>
      </c>
      <c r="H1820" s="97">
        <v>7660371.8409355711</v>
      </c>
      <c r="I1820" s="174">
        <v>294973784401.72815</v>
      </c>
      <c r="J1820" s="186">
        <v>0.40647675874931677</v>
      </c>
      <c r="K1820" s="189">
        <v>10761939896.246689</v>
      </c>
      <c r="L1820" s="185">
        <v>26137641326.329937</v>
      </c>
      <c r="M1820" s="185">
        <v>0</v>
      </c>
      <c r="N1820" s="174">
        <v>331873365624.30481</v>
      </c>
      <c r="O1820" s="119">
        <v>0.42428864574839487</v>
      </c>
      <c r="P1820" s="119">
        <v>0.31842574860827433</v>
      </c>
      <c r="Q1820" s="97">
        <v>14.065635704439041</v>
      </c>
      <c r="R1820" s="184">
        <v>1637826138254.4331</v>
      </c>
      <c r="S1820" s="199">
        <v>1699.8116213817784</v>
      </c>
      <c r="T1820" s="191">
        <v>5.1793636262264686E-2</v>
      </c>
      <c r="U1820" s="198">
        <v>2.0000000000000001E-4</v>
      </c>
    </row>
    <row r="1821" spans="1:21" x14ac:dyDescent="0.2">
      <c r="A1821">
        <f t="shared" si="28"/>
        <v>1817</v>
      </c>
      <c r="B1821" s="119">
        <v>0.395692567250367</v>
      </c>
      <c r="C1821" s="97">
        <v>6505.8647614949696</v>
      </c>
      <c r="D1821" s="96">
        <v>0.74247074757525056</v>
      </c>
      <c r="E1821" s="98">
        <v>0.7</v>
      </c>
      <c r="F1821" s="119">
        <v>0.30801410935539369</v>
      </c>
      <c r="G1821" s="179">
        <v>1</v>
      </c>
      <c r="H1821" s="97">
        <v>7177393.4807314612</v>
      </c>
      <c r="I1821" s="174">
        <v>280830625277.23547</v>
      </c>
      <c r="J1821" s="186">
        <v>0.39569256725036706</v>
      </c>
      <c r="K1821" s="189">
        <v>15271254466.793373</v>
      </c>
      <c r="L1821" s="185">
        <v>19238101274.084923</v>
      </c>
      <c r="M1821" s="185">
        <v>158976739111.88</v>
      </c>
      <c r="N1821" s="174">
        <v>474316720129.99384</v>
      </c>
      <c r="O1821" s="119">
        <v>0.53486299896347356</v>
      </c>
      <c r="P1821" s="119">
        <v>0.38434263328826967</v>
      </c>
      <c r="Q1821" s="97">
        <v>16.19169722510857</v>
      </c>
      <c r="R1821" s="184">
        <v>3224295463247.4678</v>
      </c>
      <c r="S1821" s="199">
        <v>3344.9487785638744</v>
      </c>
      <c r="T1821" s="191">
        <v>4.490510889851252E-2</v>
      </c>
      <c r="U1821" s="198">
        <v>2.0000000000000001E-4</v>
      </c>
    </row>
    <row r="1822" spans="1:21" x14ac:dyDescent="0.2">
      <c r="A1822">
        <f t="shared" si="28"/>
        <v>1818</v>
      </c>
      <c r="B1822" s="119">
        <v>0.78265765515705876</v>
      </c>
      <c r="C1822" s="97">
        <v>8277.6125849587497</v>
      </c>
      <c r="D1822" s="96">
        <v>0.8513716706252763</v>
      </c>
      <c r="E1822" s="98">
        <v>0</v>
      </c>
      <c r="F1822" s="119">
        <v>0</v>
      </c>
      <c r="G1822" s="179">
        <v>0</v>
      </c>
      <c r="H1822" s="97">
        <v>7322980.8768163221</v>
      </c>
      <c r="I1822" s="174">
        <v>299768870977.27319</v>
      </c>
      <c r="J1822" s="186">
        <v>0.50770438672994156</v>
      </c>
      <c r="K1822" s="189">
        <v>4716466387.8551683</v>
      </c>
      <c r="L1822" s="185">
        <v>0</v>
      </c>
      <c r="M1822" s="185">
        <v>0</v>
      </c>
      <c r="N1822" s="174">
        <v>304485337365.12836</v>
      </c>
      <c r="O1822" s="119">
        <v>0.49984006493467925</v>
      </c>
      <c r="P1822" s="119">
        <v>0.38236821792686437</v>
      </c>
      <c r="Q1822" s="97">
        <v>12.959656902982823</v>
      </c>
      <c r="R1822" s="184">
        <v>1697179238145.0791</v>
      </c>
      <c r="S1822" s="199">
        <v>1762.5176163528997</v>
      </c>
      <c r="T1822" s="191">
        <v>5.4582330222905685E-2</v>
      </c>
      <c r="U1822" s="198">
        <v>2.0000000000000001E-4</v>
      </c>
    </row>
    <row r="1823" spans="1:21" x14ac:dyDescent="0.2">
      <c r="A1823">
        <f t="shared" si="28"/>
        <v>1819</v>
      </c>
      <c r="B1823" s="119">
        <v>0.47742168163835791</v>
      </c>
      <c r="C1823" s="97">
        <v>6645.5902616441153</v>
      </c>
      <c r="D1823" s="96">
        <v>0.77357915291365009</v>
      </c>
      <c r="E1823" s="98">
        <v>0</v>
      </c>
      <c r="F1823" s="119">
        <v>0.37739810668695023</v>
      </c>
      <c r="G1823" s="179">
        <v>1</v>
      </c>
      <c r="H1823" s="97">
        <v>6110922.839201251</v>
      </c>
      <c r="I1823" s="174">
        <v>258450254157.67148</v>
      </c>
      <c r="J1823" s="186">
        <v>0.46000907774502353</v>
      </c>
      <c r="K1823" s="189">
        <v>755264681.93519461</v>
      </c>
      <c r="L1823" s="185">
        <v>0</v>
      </c>
      <c r="M1823" s="185">
        <v>196924755678.64447</v>
      </c>
      <c r="N1823" s="174">
        <v>456130274518.2511</v>
      </c>
      <c r="O1823" s="119">
        <v>0.60603139726453803</v>
      </c>
      <c r="P1823" s="119">
        <v>0.37737464606923338</v>
      </c>
      <c r="Q1823" s="97">
        <v>16.223405699474124</v>
      </c>
      <c r="R1823" s="184">
        <v>3052314912322.397</v>
      </c>
      <c r="S1823" s="199">
        <v>3166.5051424268718</v>
      </c>
      <c r="T1823" s="191">
        <v>4.5341743739443885E-2</v>
      </c>
      <c r="U1823" s="198">
        <v>2.0000000000000001E-4</v>
      </c>
    </row>
    <row r="1824" spans="1:21" x14ac:dyDescent="0.2">
      <c r="A1824">
        <f t="shared" si="28"/>
        <v>1820</v>
      </c>
      <c r="B1824" s="119">
        <v>0.41306231030406781</v>
      </c>
      <c r="C1824" s="97">
        <v>17000</v>
      </c>
      <c r="D1824" s="96">
        <v>0.98969209757947973</v>
      </c>
      <c r="E1824" s="98">
        <v>0.7</v>
      </c>
      <c r="F1824" s="119">
        <v>0</v>
      </c>
      <c r="G1824" s="179">
        <v>0</v>
      </c>
      <c r="H1824" s="97">
        <v>8268366.5159514118</v>
      </c>
      <c r="I1824" s="174">
        <v>285475810595.87451</v>
      </c>
      <c r="J1824" s="186">
        <v>0.37397771003808322</v>
      </c>
      <c r="K1824" s="189">
        <v>51737192835.437279</v>
      </c>
      <c r="L1824" s="185">
        <v>130668359134.02011</v>
      </c>
      <c r="M1824" s="185">
        <v>0</v>
      </c>
      <c r="N1824" s="174">
        <v>467881362565.33185</v>
      </c>
      <c r="O1824" s="119">
        <v>0.4516022524740399</v>
      </c>
      <c r="P1824" s="119">
        <v>0.36341092665892483</v>
      </c>
      <c r="Q1824" s="97">
        <v>15.020400891529375</v>
      </c>
      <c r="R1824" s="184">
        <v>2696522635195.3291</v>
      </c>
      <c r="S1824" s="199">
        <v>2798.2501123976408</v>
      </c>
      <c r="T1824" s="191">
        <v>4.9594403032127927E-2</v>
      </c>
      <c r="U1824" s="198">
        <v>2.0000000000000001E-4</v>
      </c>
    </row>
    <row r="1825" spans="1:21" x14ac:dyDescent="0.2">
      <c r="A1825">
        <f t="shared" si="28"/>
        <v>1821</v>
      </c>
      <c r="B1825" s="119">
        <v>0.61475875938545543</v>
      </c>
      <c r="C1825" s="97">
        <v>9016.6152709718026</v>
      </c>
      <c r="D1825" s="96">
        <v>1.1712761019842048</v>
      </c>
      <c r="E1825" s="98">
        <v>0.7</v>
      </c>
      <c r="F1825" s="119">
        <v>0</v>
      </c>
      <c r="G1825" s="179">
        <v>0</v>
      </c>
      <c r="H1825" s="97">
        <v>13090828.525019158</v>
      </c>
      <c r="I1825" s="174">
        <v>462115521007.06409</v>
      </c>
      <c r="J1825" s="186">
        <v>0.44434744161185802</v>
      </c>
      <c r="K1825" s="189">
        <v>83453335915.074265</v>
      </c>
      <c r="L1825" s="185">
        <v>99540665847.520782</v>
      </c>
      <c r="M1825" s="185">
        <v>0</v>
      </c>
      <c r="N1825" s="174">
        <v>645109522769.65906</v>
      </c>
      <c r="O1825" s="119">
        <v>0.441742637658114</v>
      </c>
      <c r="P1825" s="119">
        <v>0.33795738350700072</v>
      </c>
      <c r="Q1825" s="97">
        <v>13.852841915783555</v>
      </c>
      <c r="R1825" s="184">
        <v>3255940190284.6309</v>
      </c>
      <c r="S1825" s="199">
        <v>3380.3486738298488</v>
      </c>
      <c r="T1825" s="191">
        <v>5.3301386838944573E-2</v>
      </c>
      <c r="U1825" s="198">
        <v>2.0000000000000001E-4</v>
      </c>
    </row>
    <row r="1826" spans="1:21" x14ac:dyDescent="0.2">
      <c r="A1826">
        <f t="shared" si="28"/>
        <v>1822</v>
      </c>
      <c r="B1826" s="119">
        <v>0.57995265647323746</v>
      </c>
      <c r="C1826" s="97">
        <v>6981.3428093229877</v>
      </c>
      <c r="D1826" s="96">
        <v>1.1041783891437651</v>
      </c>
      <c r="E1826" s="98">
        <v>5.0930275663074454E-3</v>
      </c>
      <c r="F1826" s="119">
        <v>0</v>
      </c>
      <c r="G1826" s="179">
        <v>0</v>
      </c>
      <c r="H1826" s="97">
        <v>14046437.953071456</v>
      </c>
      <c r="I1826" s="174">
        <v>462972395716.21722</v>
      </c>
      <c r="J1826" s="186">
        <v>0.43727683295075603</v>
      </c>
      <c r="K1826" s="189">
        <v>27399175347.369892</v>
      </c>
      <c r="L1826" s="185">
        <v>1538254343.9399288</v>
      </c>
      <c r="M1826" s="185">
        <v>0</v>
      </c>
      <c r="N1826" s="174">
        <v>491909825407.52704</v>
      </c>
      <c r="O1826" s="119">
        <v>0.41405496677937875</v>
      </c>
      <c r="P1826" s="119">
        <v>0.30881271753077427</v>
      </c>
      <c r="Q1826" s="97">
        <v>12.844016542588909</v>
      </c>
      <c r="R1826" s="184">
        <v>2142265919974.938</v>
      </c>
      <c r="S1826" s="199">
        <v>2224.9156820433659</v>
      </c>
      <c r="T1826" s="191">
        <v>5.6463054948212146E-2</v>
      </c>
      <c r="U1826" s="198">
        <v>2.0000000000000001E-4</v>
      </c>
    </row>
    <row r="1827" spans="1:21" x14ac:dyDescent="0.2">
      <c r="A1827">
        <f t="shared" si="28"/>
        <v>1823</v>
      </c>
      <c r="B1827" s="119">
        <v>0.51298409671698342</v>
      </c>
      <c r="C1827" s="97">
        <v>9910.0545704005926</v>
      </c>
      <c r="D1827" s="96">
        <v>0.54505247118541023</v>
      </c>
      <c r="E1827" s="98">
        <v>0</v>
      </c>
      <c r="F1827" s="119">
        <v>0.45117239191358982</v>
      </c>
      <c r="G1827" s="179">
        <v>1</v>
      </c>
      <c r="H1827" s="97">
        <v>3867375.6597929723</v>
      </c>
      <c r="I1827" s="174">
        <v>180447555778.1853</v>
      </c>
      <c r="J1827" s="186">
        <v>0.51298409671698342</v>
      </c>
      <c r="K1827" s="189">
        <v>2700477676.5344758</v>
      </c>
      <c r="L1827" s="185">
        <v>0</v>
      </c>
      <c r="M1827" s="185">
        <v>196348667581.24515</v>
      </c>
      <c r="N1827" s="174">
        <v>379496701035.9649</v>
      </c>
      <c r="O1827" s="119">
        <v>0.6578335458230955</v>
      </c>
      <c r="P1827" s="119">
        <v>0.37680618903492424</v>
      </c>
      <c r="Q1827" s="97">
        <v>15.998932936459942</v>
      </c>
      <c r="R1827" s="184">
        <v>2511895029341.3496</v>
      </c>
      <c r="S1827" s="199">
        <v>2607.1274622152887</v>
      </c>
      <c r="T1827" s="191">
        <v>4.523835210400317E-2</v>
      </c>
      <c r="U1827" s="198">
        <v>2.0000000000000001E-4</v>
      </c>
    </row>
    <row r="1828" spans="1:21" x14ac:dyDescent="0.2">
      <c r="A1828">
        <f t="shared" si="28"/>
        <v>1824</v>
      </c>
      <c r="B1828" s="119">
        <v>0.44237918998501241</v>
      </c>
      <c r="C1828" s="97">
        <v>11957.009854151849</v>
      </c>
      <c r="D1828" s="96">
        <v>0.48258644805096895</v>
      </c>
      <c r="E1828" s="98">
        <v>0.33251095096233052</v>
      </c>
      <c r="F1828" s="119">
        <v>0.49913466226352687</v>
      </c>
      <c r="G1828" s="179">
        <v>1</v>
      </c>
      <c r="H1828" s="97">
        <v>2968930.6246618484</v>
      </c>
      <c r="I1828" s="174">
        <v>158765905398.10236</v>
      </c>
      <c r="J1828" s="186">
        <v>0.44237918998501247</v>
      </c>
      <c r="K1828" s="189">
        <v>4023194995.3222494</v>
      </c>
      <c r="L1828" s="185">
        <v>0</v>
      </c>
      <c r="M1828" s="185">
        <v>226259939927.23291</v>
      </c>
      <c r="N1828" s="174">
        <v>389049040320.65753</v>
      </c>
      <c r="O1828" s="119">
        <v>0.64578667090904429</v>
      </c>
      <c r="P1828" s="119">
        <v>0.34607937626883933</v>
      </c>
      <c r="Q1828" s="97">
        <v>16.580188821262304</v>
      </c>
      <c r="R1828" s="184">
        <v>2443032983568.3662</v>
      </c>
      <c r="S1828" s="199">
        <v>2535.3459241147398</v>
      </c>
      <c r="T1828" s="191">
        <v>4.3834084532697735E-2</v>
      </c>
      <c r="U1828" s="198">
        <v>2.0000000000000001E-4</v>
      </c>
    </row>
    <row r="1829" spans="1:21" x14ac:dyDescent="0.2">
      <c r="A1829">
        <f t="shared" si="28"/>
        <v>1825</v>
      </c>
      <c r="B1829" s="119">
        <v>0.57876804270558568</v>
      </c>
      <c r="C1829" s="97">
        <v>11223.759107067215</v>
      </c>
      <c r="D1829" s="96">
        <v>0.72785431154955238</v>
      </c>
      <c r="E1829" s="98">
        <v>0</v>
      </c>
      <c r="F1829" s="119">
        <v>0.66801877822003175</v>
      </c>
      <c r="G1829" s="179">
        <v>1</v>
      </c>
      <c r="H1829" s="97">
        <v>4460666.6962265624</v>
      </c>
      <c r="I1829" s="174">
        <v>185110231256.09491</v>
      </c>
      <c r="J1829" s="186">
        <v>0.39857464104770746</v>
      </c>
      <c r="K1829" s="189">
        <v>4181744307.5099378</v>
      </c>
      <c r="L1829" s="185">
        <v>0</v>
      </c>
      <c r="M1829" s="185">
        <v>222863657945.82205</v>
      </c>
      <c r="N1829" s="174">
        <v>412155633509.42694</v>
      </c>
      <c r="O1829" s="119">
        <v>0.6115921992560811</v>
      </c>
      <c r="P1829" s="119">
        <v>0.40030429716215499</v>
      </c>
      <c r="Q1829" s="97">
        <v>16.987004819941077</v>
      </c>
      <c r="R1829" s="184">
        <v>3034164499367.9297</v>
      </c>
      <c r="S1829" s="199">
        <v>3150.8226524830707</v>
      </c>
      <c r="T1829" s="191">
        <v>4.3537460519033483E-2</v>
      </c>
      <c r="U1829" s="198">
        <v>2.0000000000000001E-4</v>
      </c>
    </row>
    <row r="1830" spans="1:21" x14ac:dyDescent="0.2">
      <c r="A1830">
        <f t="shared" si="28"/>
        <v>1826</v>
      </c>
      <c r="B1830" s="119">
        <v>0.50068425359623903</v>
      </c>
      <c r="C1830" s="97">
        <v>4178.1510214008995</v>
      </c>
      <c r="D1830" s="96">
        <v>0.91519776917919815</v>
      </c>
      <c r="E1830" s="98">
        <v>0</v>
      </c>
      <c r="F1830" s="119">
        <v>0.27960638346503175</v>
      </c>
      <c r="G1830" s="179">
        <v>1</v>
      </c>
      <c r="H1830" s="97">
        <v>10537793.320044586</v>
      </c>
      <c r="I1830" s="174">
        <v>276555270337.0943</v>
      </c>
      <c r="J1830" s="186">
        <v>0.17010231866594816</v>
      </c>
      <c r="K1830" s="189">
        <v>5732840460.5601807</v>
      </c>
      <c r="L1830" s="185">
        <v>0</v>
      </c>
      <c r="M1830" s="185">
        <v>277049493599.67346</v>
      </c>
      <c r="N1830" s="174">
        <v>559337604397.328</v>
      </c>
      <c r="O1830" s="119">
        <v>0.48035799039984972</v>
      </c>
      <c r="P1830" s="119">
        <v>0.28109084050905031</v>
      </c>
      <c r="Q1830" s="97">
        <v>18.614085295356066</v>
      </c>
      <c r="R1830" s="184">
        <v>3159328853248.2124</v>
      </c>
      <c r="S1830" s="199">
        <v>3273.6218488661425</v>
      </c>
      <c r="T1830" s="191">
        <v>3.9907873359399069E-2</v>
      </c>
      <c r="U1830" s="198">
        <v>2.0000000000000001E-4</v>
      </c>
    </row>
    <row r="1831" spans="1:21" x14ac:dyDescent="0.2">
      <c r="A1831">
        <f t="shared" si="28"/>
        <v>1827</v>
      </c>
      <c r="B1831" s="119">
        <v>0.49555084477270872</v>
      </c>
      <c r="C1831" s="97">
        <v>12987.849796731673</v>
      </c>
      <c r="D1831" s="96">
        <v>0.62393346351454682</v>
      </c>
      <c r="E1831" s="98">
        <v>0.50996610537455178</v>
      </c>
      <c r="F1831" s="119">
        <v>0</v>
      </c>
      <c r="G1831" s="179">
        <v>0</v>
      </c>
      <c r="H1831" s="97">
        <v>3416669.0492008859</v>
      </c>
      <c r="I1831" s="174">
        <v>182691899307.88275</v>
      </c>
      <c r="J1831" s="186">
        <v>0.49555084477270872</v>
      </c>
      <c r="K1831" s="189">
        <v>12022669304.826191</v>
      </c>
      <c r="L1831" s="185">
        <v>34016085338.464729</v>
      </c>
      <c r="M1831" s="185">
        <v>0</v>
      </c>
      <c r="N1831" s="174">
        <v>228730653951.17368</v>
      </c>
      <c r="O1831" s="119">
        <v>0.51478011920106925</v>
      </c>
      <c r="P1831" s="119">
        <v>0.39874318271963022</v>
      </c>
      <c r="Q1831" s="97">
        <v>13.902676546671799</v>
      </c>
      <c r="R1831" s="184">
        <v>1410390510408.4214</v>
      </c>
      <c r="S1831" s="199">
        <v>1463.4933443530674</v>
      </c>
      <c r="T1831" s="191">
        <v>5.2238027407721002E-2</v>
      </c>
      <c r="U1831" s="198">
        <v>2.0000000000000001E-4</v>
      </c>
    </row>
    <row r="1832" spans="1:21" x14ac:dyDescent="0.2">
      <c r="A1832">
        <f t="shared" si="28"/>
        <v>1828</v>
      </c>
      <c r="B1832" s="119">
        <v>0.6805834551166603</v>
      </c>
      <c r="C1832" s="97">
        <v>6039.9396443153119</v>
      </c>
      <c r="D1832" s="96">
        <v>1.1367487702139512</v>
      </c>
      <c r="E1832" s="98">
        <v>3.0594193765835054E-2</v>
      </c>
      <c r="F1832" s="119">
        <v>0.53730868226332662</v>
      </c>
      <c r="G1832" s="179">
        <v>1</v>
      </c>
      <c r="H1832" s="97">
        <v>17587571.413323551</v>
      </c>
      <c r="I1832" s="174">
        <v>623460998758.71619</v>
      </c>
      <c r="J1832" s="186">
        <v>0.44534094745678143</v>
      </c>
      <c r="K1832" s="189">
        <v>16345688965.387608</v>
      </c>
      <c r="L1832" s="185">
        <v>0</v>
      </c>
      <c r="M1832" s="185">
        <v>313617246644.05682</v>
      </c>
      <c r="N1832" s="174">
        <v>953423934368.16052</v>
      </c>
      <c r="O1832" s="119">
        <v>0.55436673042519558</v>
      </c>
      <c r="P1832" s="119">
        <v>0.35057907799370147</v>
      </c>
      <c r="Q1832" s="97">
        <v>15.404594884364604</v>
      </c>
      <c r="R1832" s="184">
        <v>5554002137707.1738</v>
      </c>
      <c r="S1832" s="199">
        <v>5771.4665522706136</v>
      </c>
      <c r="T1832" s="191">
        <v>4.7843823903162747E-2</v>
      </c>
      <c r="U1832" s="198">
        <v>2.0000000000000001E-4</v>
      </c>
    </row>
    <row r="1833" spans="1:21" x14ac:dyDescent="0.2">
      <c r="A1833">
        <f t="shared" si="28"/>
        <v>1829</v>
      </c>
      <c r="B1833" s="119">
        <v>0.46887750117394666</v>
      </c>
      <c r="C1833" s="97">
        <v>17000</v>
      </c>
      <c r="D1833" s="96">
        <v>0.59895082604494743</v>
      </c>
      <c r="E1833" s="98">
        <v>0</v>
      </c>
      <c r="F1833" s="119">
        <v>0.55101349971370428</v>
      </c>
      <c r="G1833" s="179">
        <v>1</v>
      </c>
      <c r="H1833" s="97">
        <v>3074707.5222993833</v>
      </c>
      <c r="I1833" s="174">
        <v>159868581224.02362</v>
      </c>
      <c r="J1833" s="186">
        <v>0.46887750117394666</v>
      </c>
      <c r="K1833" s="189">
        <v>3796065794.3478494</v>
      </c>
      <c r="L1833" s="185">
        <v>0</v>
      </c>
      <c r="M1833" s="185">
        <v>164684856482.2735</v>
      </c>
      <c r="N1833" s="174">
        <v>328349503500.64496</v>
      </c>
      <c r="O1833" s="119">
        <v>0.6295324459534537</v>
      </c>
      <c r="P1833" s="119">
        <v>0.45480594789127066</v>
      </c>
      <c r="Q1833" s="97">
        <v>16.69482914409965</v>
      </c>
      <c r="R1833" s="184">
        <v>2692143567291.249</v>
      </c>
      <c r="S1833" s="199">
        <v>2795.6191490009305</v>
      </c>
      <c r="T1833" s="191">
        <v>4.4537390047134605E-2</v>
      </c>
      <c r="U1833" s="198">
        <v>2.0000000000000001E-4</v>
      </c>
    </row>
    <row r="1834" spans="1:21" x14ac:dyDescent="0.2">
      <c r="A1834">
        <f t="shared" si="28"/>
        <v>1830</v>
      </c>
      <c r="B1834" s="119">
        <v>0.57917737110707757</v>
      </c>
      <c r="C1834" s="97">
        <v>8293.6067103335608</v>
      </c>
      <c r="D1834" s="96">
        <v>0.92030138217953972</v>
      </c>
      <c r="E1834" s="98">
        <v>0.41281606147250349</v>
      </c>
      <c r="F1834" s="119">
        <v>0.56046143685121719</v>
      </c>
      <c r="G1834" s="179">
        <v>1</v>
      </c>
      <c r="H1834" s="97">
        <v>7143559.3150419332</v>
      </c>
      <c r="I1834" s="174">
        <v>295285563503.13263</v>
      </c>
      <c r="J1834" s="186">
        <v>0.46958233515605763</v>
      </c>
      <c r="K1834" s="189">
        <v>4348833059.1423607</v>
      </c>
      <c r="L1834" s="185">
        <v>0</v>
      </c>
      <c r="M1834" s="185">
        <v>260769344834.11954</v>
      </c>
      <c r="N1834" s="174">
        <v>560403741396.39453</v>
      </c>
      <c r="O1834" s="119">
        <v>0.61968958210314207</v>
      </c>
      <c r="P1834" s="119">
        <v>0.31976411178826142</v>
      </c>
      <c r="Q1834" s="97">
        <v>15.363592652623179</v>
      </c>
      <c r="R1834" s="184">
        <v>3013697747417.5933</v>
      </c>
      <c r="S1834" s="199">
        <v>3123.9067653216825</v>
      </c>
      <c r="T1834" s="191">
        <v>4.743949975614023E-2</v>
      </c>
      <c r="U1834" s="198">
        <v>2.0000000000000001E-4</v>
      </c>
    </row>
    <row r="1835" spans="1:21" x14ac:dyDescent="0.2">
      <c r="A1835">
        <f t="shared" si="28"/>
        <v>1831</v>
      </c>
      <c r="B1835" s="119">
        <v>0.63108342620918045</v>
      </c>
      <c r="C1835" s="97">
        <v>7582.1794309969146</v>
      </c>
      <c r="D1835" s="96">
        <v>0.2</v>
      </c>
      <c r="E1835" s="98">
        <v>0.22759648692249101</v>
      </c>
      <c r="F1835" s="119">
        <v>0</v>
      </c>
      <c r="G1835" s="179">
        <v>0</v>
      </c>
      <c r="H1835" s="97">
        <v>2096315.3036643739</v>
      </c>
      <c r="I1835" s="174">
        <v>112524905209.64639</v>
      </c>
      <c r="J1835" s="186">
        <v>0.52686268195132069</v>
      </c>
      <c r="K1835" s="189">
        <v>7387478614.9491825</v>
      </c>
      <c r="L1835" s="185">
        <v>13602153967.671249</v>
      </c>
      <c r="M1835" s="185">
        <v>0</v>
      </c>
      <c r="N1835" s="174">
        <v>133514537792.26683</v>
      </c>
      <c r="O1835" s="119">
        <v>0.52553750085538264</v>
      </c>
      <c r="P1835" s="119">
        <v>0.39191350104091144</v>
      </c>
      <c r="Q1835" s="97">
        <v>13.633207263268076</v>
      </c>
      <c r="R1835" s="184">
        <v>843132310457.44788</v>
      </c>
      <c r="S1835" s="199">
        <v>875.41193578387015</v>
      </c>
      <c r="T1835" s="191">
        <v>4.9788500347008338E-2</v>
      </c>
      <c r="U1835" s="198">
        <v>2.0000000000000001E-4</v>
      </c>
    </row>
    <row r="1836" spans="1:21" x14ac:dyDescent="0.2">
      <c r="A1836">
        <f t="shared" si="28"/>
        <v>1832</v>
      </c>
      <c r="B1836" s="119">
        <v>0.56638140419700544</v>
      </c>
      <c r="C1836" s="97">
        <v>9497.9794689535574</v>
      </c>
      <c r="D1836" s="96">
        <v>0.80531673267457293</v>
      </c>
      <c r="E1836" s="98">
        <v>0.23976606985591159</v>
      </c>
      <c r="F1836" s="119">
        <v>0.56836097282385722</v>
      </c>
      <c r="G1836" s="179">
        <v>1</v>
      </c>
      <c r="H1836" s="97">
        <v>6079135.447535757</v>
      </c>
      <c r="I1836" s="174">
        <v>223603004998.94608</v>
      </c>
      <c r="J1836" s="186">
        <v>0.44225743592368771</v>
      </c>
      <c r="K1836" s="189">
        <v>1410827019.806464</v>
      </c>
      <c r="L1836" s="185">
        <v>0</v>
      </c>
      <c r="M1836" s="185">
        <v>209557838109.07452</v>
      </c>
      <c r="N1836" s="174">
        <v>434571670127.82709</v>
      </c>
      <c r="O1836" s="119">
        <v>0.6133311958980775</v>
      </c>
      <c r="P1836" s="119">
        <v>0.46127500279056444</v>
      </c>
      <c r="Q1836" s="97">
        <v>16.93922440518589</v>
      </c>
      <c r="R1836" s="184">
        <v>3665653181407.1055</v>
      </c>
      <c r="S1836" s="199">
        <v>3804.3205935826145</v>
      </c>
      <c r="T1836" s="191">
        <v>4.3549318876733883E-2</v>
      </c>
      <c r="U1836" s="198">
        <v>2.0000000000000001E-4</v>
      </c>
    </row>
    <row r="1837" spans="1:21" x14ac:dyDescent="0.2">
      <c r="A1837">
        <f t="shared" si="28"/>
        <v>1833</v>
      </c>
      <c r="B1837" s="119">
        <v>0.66538377333169563</v>
      </c>
      <c r="C1837" s="97">
        <v>6421.3748157258342</v>
      </c>
      <c r="D1837" s="96">
        <v>1.0144749099374941</v>
      </c>
      <c r="E1837" s="98">
        <v>8.9897262660605798E-2</v>
      </c>
      <c r="F1837" s="119">
        <v>0.45611704284450055</v>
      </c>
      <c r="G1837" s="179">
        <v>1</v>
      </c>
      <c r="H1837" s="97">
        <v>9553075.8865430336</v>
      </c>
      <c r="I1837" s="174">
        <v>409889697239.48431</v>
      </c>
      <c r="J1837" s="186">
        <v>0.58483650053479197</v>
      </c>
      <c r="K1837" s="189">
        <v>11374862147.331663</v>
      </c>
      <c r="L1837" s="185">
        <v>0</v>
      </c>
      <c r="M1837" s="185">
        <v>320043396058.96765</v>
      </c>
      <c r="N1837" s="174">
        <v>741307955445.78357</v>
      </c>
      <c r="O1837" s="119">
        <v>0.6687546914127741</v>
      </c>
      <c r="P1837" s="119">
        <v>0.46597020936468925</v>
      </c>
      <c r="Q1837" s="97">
        <v>15.655323659476599</v>
      </c>
      <c r="R1837" s="184">
        <v>5868090186172.8398</v>
      </c>
      <c r="S1837" s="199">
        <v>6091.2566089114516</v>
      </c>
      <c r="T1837" s="191">
        <v>4.6987611344298297E-2</v>
      </c>
      <c r="U1837" s="198">
        <v>2.0000000000000001E-4</v>
      </c>
    </row>
    <row r="1838" spans="1:21" x14ac:dyDescent="0.2">
      <c r="A1838">
        <f t="shared" si="28"/>
        <v>1834</v>
      </c>
      <c r="B1838" s="119">
        <v>0.60336164190704156</v>
      </c>
      <c r="C1838" s="97">
        <v>8363.2717590671273</v>
      </c>
      <c r="D1838" s="96">
        <v>0.64489059348379463</v>
      </c>
      <c r="E1838" s="98">
        <v>0.33970213387018089</v>
      </c>
      <c r="F1838" s="119">
        <v>0.57501124246313362</v>
      </c>
      <c r="G1838" s="179">
        <v>1</v>
      </c>
      <c r="H1838" s="97">
        <v>5963884.7517746678</v>
      </c>
      <c r="I1838" s="174">
        <v>230615509575.83261</v>
      </c>
      <c r="J1838" s="186">
        <v>0.44829307228716364</v>
      </c>
      <c r="K1838" s="189">
        <v>3293626154.5843158</v>
      </c>
      <c r="L1838" s="185">
        <v>0</v>
      </c>
      <c r="M1838" s="185">
        <v>286304746428.90729</v>
      </c>
      <c r="N1838" s="174">
        <v>520213882159.32416</v>
      </c>
      <c r="O1838" s="119">
        <v>0.63902011047474183</v>
      </c>
      <c r="P1838" s="119">
        <v>0.46694225316645493</v>
      </c>
      <c r="Q1838" s="97">
        <v>17.190016079435043</v>
      </c>
      <c r="R1838" s="184">
        <v>4519398816006.3203</v>
      </c>
      <c r="S1838" s="199">
        <v>4689.2396021054274</v>
      </c>
      <c r="T1838" s="191">
        <v>4.2898530587054437E-2</v>
      </c>
      <c r="U1838" s="198">
        <v>2.0000000000000001E-4</v>
      </c>
    </row>
    <row r="1839" spans="1:21" x14ac:dyDescent="0.2">
      <c r="A1839">
        <f t="shared" si="28"/>
        <v>1835</v>
      </c>
      <c r="B1839" s="119">
        <v>0.64482983181897047</v>
      </c>
      <c r="C1839" s="97">
        <v>4000</v>
      </c>
      <c r="D1839" s="96">
        <v>0.60869671563646233</v>
      </c>
      <c r="E1839" s="98">
        <v>0.29184409620355867</v>
      </c>
      <c r="F1839" s="119">
        <v>0.51591391473045134</v>
      </c>
      <c r="G1839" s="179">
        <v>1</v>
      </c>
      <c r="H1839" s="97">
        <v>9892535.4465112239</v>
      </c>
      <c r="I1839" s="174">
        <v>376281271335.1853</v>
      </c>
      <c r="J1839" s="186">
        <v>0.43920745436873032</v>
      </c>
      <c r="K1839" s="189">
        <v>5305801462.2321701</v>
      </c>
      <c r="L1839" s="185">
        <v>0</v>
      </c>
      <c r="M1839" s="185">
        <v>250280915310.92838</v>
      </c>
      <c r="N1839" s="174">
        <v>631867988108.34583</v>
      </c>
      <c r="O1839" s="119">
        <v>0.57842821354613172</v>
      </c>
      <c r="P1839" s="119">
        <v>0.41368711222139998</v>
      </c>
      <c r="Q1839" s="97">
        <v>16.243118937023969</v>
      </c>
      <c r="R1839" s="184">
        <v>4679895945866.2461</v>
      </c>
      <c r="S1839" s="199">
        <v>4857.492575908097</v>
      </c>
      <c r="T1839" s="191">
        <v>4.4450140502367674E-2</v>
      </c>
      <c r="U1839" s="198">
        <v>2.0000000000000001E-4</v>
      </c>
    </row>
    <row r="1840" spans="1:21" x14ac:dyDescent="0.2">
      <c r="A1840">
        <f t="shared" si="28"/>
        <v>1836</v>
      </c>
      <c r="B1840" s="119">
        <v>0.50711325806154572</v>
      </c>
      <c r="C1840" s="97">
        <v>13861.405198667049</v>
      </c>
      <c r="D1840" s="96">
        <v>0.46209110857656194</v>
      </c>
      <c r="E1840" s="98">
        <v>0.5596345413224193</v>
      </c>
      <c r="F1840" s="119">
        <v>0.35898594201016698</v>
      </c>
      <c r="G1840" s="179">
        <v>1</v>
      </c>
      <c r="H1840" s="97">
        <v>2841641.7271000342</v>
      </c>
      <c r="I1840" s="174">
        <v>152591391033.16483</v>
      </c>
      <c r="J1840" s="186">
        <v>0.50711325806154572</v>
      </c>
      <c r="K1840" s="189">
        <v>1509461122.0690958</v>
      </c>
      <c r="L1840" s="185">
        <v>0</v>
      </c>
      <c r="M1840" s="185">
        <v>172966111178.37595</v>
      </c>
      <c r="N1840" s="174">
        <v>327066963333.60986</v>
      </c>
      <c r="O1840" s="119">
        <v>0.65966309835335524</v>
      </c>
      <c r="P1840" s="119">
        <v>0.43054993815739706</v>
      </c>
      <c r="Q1840" s="97">
        <v>16.279785792031717</v>
      </c>
      <c r="R1840" s="184">
        <v>2504266962823.2856</v>
      </c>
      <c r="S1840" s="199">
        <v>2600.2944772559922</v>
      </c>
      <c r="T1840" s="191">
        <v>4.4777783860076234E-2</v>
      </c>
      <c r="U1840" s="198">
        <v>2.0000000000000001E-4</v>
      </c>
    </row>
    <row r="1841" spans="1:21" x14ac:dyDescent="0.2">
      <c r="A1841">
        <f t="shared" si="28"/>
        <v>1837</v>
      </c>
      <c r="B1841" s="119">
        <v>0.74855101167788152</v>
      </c>
      <c r="C1841" s="97">
        <v>5761.5737558509254</v>
      </c>
      <c r="D1841" s="96">
        <v>1.1126740586564097</v>
      </c>
      <c r="E1841" s="98">
        <v>0.7</v>
      </c>
      <c r="F1841" s="119">
        <v>0</v>
      </c>
      <c r="G1841" s="179">
        <v>0</v>
      </c>
      <c r="H1841" s="97">
        <v>10664343.101626281</v>
      </c>
      <c r="I1841" s="174">
        <v>390189242910.40631</v>
      </c>
      <c r="J1841" s="186">
        <v>0.52088418043002493</v>
      </c>
      <c r="K1841" s="189">
        <v>49782073179.872375</v>
      </c>
      <c r="L1841" s="185">
        <v>135873814669.80162</v>
      </c>
      <c r="M1841" s="185">
        <v>0</v>
      </c>
      <c r="N1841" s="174">
        <v>575845130760.08032</v>
      </c>
      <c r="O1841" s="119">
        <v>0.54171241377016643</v>
      </c>
      <c r="P1841" s="119">
        <v>0.42295659058803253</v>
      </c>
      <c r="Q1841" s="97">
        <v>14.576596358224258</v>
      </c>
      <c r="R1841" s="184">
        <v>3900401280689.9277</v>
      </c>
      <c r="S1841" s="199">
        <v>4038.6858854062375</v>
      </c>
      <c r="T1841" s="191">
        <v>5.0180923607675919E-2</v>
      </c>
      <c r="U1841" s="198">
        <v>2.0000000000000001E-4</v>
      </c>
    </row>
    <row r="1842" spans="1:21" x14ac:dyDescent="0.2">
      <c r="A1842">
        <f t="shared" si="28"/>
        <v>1838</v>
      </c>
      <c r="B1842" s="119">
        <v>0.72462082616294887</v>
      </c>
      <c r="C1842" s="97">
        <v>6474.5374789298749</v>
      </c>
      <c r="D1842" s="96">
        <v>0.82129459807613836</v>
      </c>
      <c r="E1842" s="98">
        <v>0.64990499627866305</v>
      </c>
      <c r="F1842" s="119">
        <v>0</v>
      </c>
      <c r="G1842" s="179">
        <v>0</v>
      </c>
      <c r="H1842" s="97">
        <v>8941791.0250852276</v>
      </c>
      <c r="I1842" s="174">
        <v>322192730799.36743</v>
      </c>
      <c r="J1842" s="186">
        <v>0.4292802917463483</v>
      </c>
      <c r="K1842" s="189">
        <v>32753744073.790836</v>
      </c>
      <c r="L1842" s="185">
        <v>79829932458.574173</v>
      </c>
      <c r="M1842" s="185">
        <v>0</v>
      </c>
      <c r="N1842" s="174">
        <v>434776407331.73242</v>
      </c>
      <c r="O1842" s="119">
        <v>0.46500898400567042</v>
      </c>
      <c r="P1842" s="119">
        <v>0.31553300751952862</v>
      </c>
      <c r="Q1842" s="97">
        <v>14.070614521628942</v>
      </c>
      <c r="R1842" s="184">
        <v>2148202064108.3291</v>
      </c>
      <c r="S1842" s="199">
        <v>2230.7388067677634</v>
      </c>
      <c r="T1842" s="191">
        <v>5.0419878991547817E-2</v>
      </c>
      <c r="U1842" s="198">
        <v>2.0000000000000001E-4</v>
      </c>
    </row>
    <row r="1843" spans="1:21" x14ac:dyDescent="0.2">
      <c r="A1843">
        <f t="shared" si="28"/>
        <v>1839</v>
      </c>
      <c r="B1843" s="119">
        <v>0.47447442892809732</v>
      </c>
      <c r="C1843" s="97">
        <v>15509.41238329983</v>
      </c>
      <c r="D1843" s="96">
        <v>0.86872616829391336</v>
      </c>
      <c r="E1843" s="98">
        <v>0.39014628602980572</v>
      </c>
      <c r="F1843" s="119">
        <v>0.53981685629273701</v>
      </c>
      <c r="G1843" s="179">
        <v>1</v>
      </c>
      <c r="H1843" s="97">
        <v>5703614.1818919582</v>
      </c>
      <c r="I1843" s="174">
        <v>248542184399.59561</v>
      </c>
      <c r="J1843" s="186">
        <v>0.47447442892809732</v>
      </c>
      <c r="K1843" s="189">
        <v>5488245041.0605946</v>
      </c>
      <c r="L1843" s="185">
        <v>0</v>
      </c>
      <c r="M1843" s="185">
        <v>130440183526.62619</v>
      </c>
      <c r="N1843" s="174">
        <v>384470612967.28241</v>
      </c>
      <c r="O1843" s="119">
        <v>0.57814316707674196</v>
      </c>
      <c r="P1843" s="119">
        <v>0.38800520782869374</v>
      </c>
      <c r="Q1843" s="97">
        <v>15.358620323630696</v>
      </c>
      <c r="R1843" s="184">
        <v>2476731778898.1343</v>
      </c>
      <c r="S1843" s="199">
        <v>2573.4662904446654</v>
      </c>
      <c r="T1843" s="191">
        <v>4.839902405838839E-2</v>
      </c>
      <c r="U1843" s="198">
        <v>2.0000000000000001E-4</v>
      </c>
    </row>
    <row r="1844" spans="1:21" x14ac:dyDescent="0.2">
      <c r="A1844">
        <f t="shared" si="28"/>
        <v>1840</v>
      </c>
      <c r="B1844" s="119">
        <v>0.53176979796030421</v>
      </c>
      <c r="C1844" s="97">
        <v>7022.5981563409787</v>
      </c>
      <c r="D1844" s="96">
        <v>1.1673699851801338</v>
      </c>
      <c r="E1844" s="98">
        <v>0</v>
      </c>
      <c r="F1844" s="119">
        <v>0</v>
      </c>
      <c r="G1844" s="179">
        <v>0</v>
      </c>
      <c r="H1844" s="97">
        <v>13001986.97708853</v>
      </c>
      <c r="I1844" s="174">
        <v>444626083272.14246</v>
      </c>
      <c r="J1844" s="186">
        <v>0.3581415624015033</v>
      </c>
      <c r="K1844" s="189">
        <v>11984986507.347902</v>
      </c>
      <c r="L1844" s="185">
        <v>0</v>
      </c>
      <c r="M1844" s="185">
        <v>0</v>
      </c>
      <c r="N1844" s="174">
        <v>456611069779.49036</v>
      </c>
      <c r="O1844" s="119">
        <v>0.34874117314862035</v>
      </c>
      <c r="P1844" s="119">
        <v>0.26117394160597729</v>
      </c>
      <c r="Q1844" s="97">
        <v>12.917009768949502</v>
      </c>
      <c r="R1844" s="184">
        <v>1704553670040.2114</v>
      </c>
      <c r="S1844" s="199">
        <v>1769.6990455642897</v>
      </c>
      <c r="T1844" s="191">
        <v>5.639006112094256E-2</v>
      </c>
      <c r="U1844" s="198">
        <v>2.0000000000000001E-4</v>
      </c>
    </row>
    <row r="1845" spans="1:21" x14ac:dyDescent="0.2">
      <c r="A1845">
        <f t="shared" si="28"/>
        <v>1841</v>
      </c>
      <c r="B1845" s="119">
        <v>0.50255323014870756</v>
      </c>
      <c r="C1845" s="97">
        <v>7886.4087632486262</v>
      </c>
      <c r="D1845" s="96">
        <v>0.74818643975166088</v>
      </c>
      <c r="E1845" s="98">
        <v>0.48371088141380408</v>
      </c>
      <c r="F1845" s="119">
        <v>0</v>
      </c>
      <c r="G1845" s="179">
        <v>0</v>
      </c>
      <c r="H1845" s="97">
        <v>6019993.7543006465</v>
      </c>
      <c r="I1845" s="174">
        <v>262494322310.336</v>
      </c>
      <c r="J1845" s="186">
        <v>0.50255323014870756</v>
      </c>
      <c r="K1845" s="189">
        <v>21218223747.008938</v>
      </c>
      <c r="L1845" s="185">
        <v>35904796388.79068</v>
      </c>
      <c r="M1845" s="185">
        <v>0</v>
      </c>
      <c r="N1845" s="174">
        <v>319617342446.13562</v>
      </c>
      <c r="O1845" s="119">
        <v>0.50260478813304799</v>
      </c>
      <c r="P1845" s="119">
        <v>0.38478353310012792</v>
      </c>
      <c r="Q1845" s="97">
        <v>13.570188492463723</v>
      </c>
      <c r="R1845" s="184">
        <v>1872463897401.8208</v>
      </c>
      <c r="S1845" s="199">
        <v>1944.0374581583949</v>
      </c>
      <c r="T1845" s="191">
        <v>5.2633191035007486E-2</v>
      </c>
      <c r="U1845" s="198">
        <v>2.0000000000000001E-4</v>
      </c>
    </row>
    <row r="1846" spans="1:21" x14ac:dyDescent="0.2">
      <c r="A1846">
        <f t="shared" si="28"/>
        <v>1842</v>
      </c>
      <c r="B1846" s="119">
        <v>0.54576455959604864</v>
      </c>
      <c r="C1846" s="97">
        <v>12164.66907337727</v>
      </c>
      <c r="D1846" s="96">
        <v>1.068628780627157</v>
      </c>
      <c r="E1846" s="98">
        <v>0.60596824381254755</v>
      </c>
      <c r="F1846" s="119">
        <v>0</v>
      </c>
      <c r="G1846" s="179">
        <v>0</v>
      </c>
      <c r="H1846" s="97">
        <v>15302048.962069171</v>
      </c>
      <c r="I1846" s="174">
        <v>374983801099.50488</v>
      </c>
      <c r="J1846" s="186">
        <v>0.23352217766471972</v>
      </c>
      <c r="K1846" s="189">
        <v>58674952677.638824</v>
      </c>
      <c r="L1846" s="185">
        <v>148857285166.6564</v>
      </c>
      <c r="M1846" s="185">
        <v>0</v>
      </c>
      <c r="N1846" s="174">
        <v>582516038943.80005</v>
      </c>
      <c r="O1846" s="119">
        <v>0.35475909355177954</v>
      </c>
      <c r="P1846" s="119">
        <v>0.23851154647686382</v>
      </c>
      <c r="Q1846" s="97">
        <v>15.763818671219047</v>
      </c>
      <c r="R1846" s="184">
        <v>2258179672352.7622</v>
      </c>
      <c r="S1846" s="199">
        <v>2345.3553088713697</v>
      </c>
      <c r="T1846" s="191">
        <v>4.5921348345654901E-2</v>
      </c>
      <c r="U1846" s="198">
        <v>2.0000000000000001E-4</v>
      </c>
    </row>
    <row r="1847" spans="1:21" x14ac:dyDescent="0.2">
      <c r="A1847">
        <f t="shared" si="28"/>
        <v>1843</v>
      </c>
      <c r="B1847" s="119">
        <v>0.6469835196734709</v>
      </c>
      <c r="C1847" s="97">
        <v>8167.2462518762604</v>
      </c>
      <c r="D1847" s="96">
        <v>0.33157494574162172</v>
      </c>
      <c r="E1847" s="98">
        <v>0</v>
      </c>
      <c r="F1847" s="119">
        <v>0</v>
      </c>
      <c r="G1847" s="179">
        <v>0</v>
      </c>
      <c r="H1847" s="97">
        <v>2358445.6564440876</v>
      </c>
      <c r="I1847" s="174">
        <v>126435089877.86497</v>
      </c>
      <c r="J1847" s="186">
        <v>0.53040579501363783</v>
      </c>
      <c r="K1847" s="189">
        <v>4382744588.1205921</v>
      </c>
      <c r="L1847" s="185">
        <v>0</v>
      </c>
      <c r="M1847" s="185">
        <v>0</v>
      </c>
      <c r="N1847" s="174">
        <v>130817834465.98557</v>
      </c>
      <c r="O1847" s="119">
        <v>0.51263579341490129</v>
      </c>
      <c r="P1847" s="119">
        <v>0.41488584694878516</v>
      </c>
      <c r="Q1847" s="97">
        <v>12.880698462510342</v>
      </c>
      <c r="R1847" s="184">
        <v>819427007614.50269</v>
      </c>
      <c r="S1847" s="199">
        <v>850.69975742092072</v>
      </c>
      <c r="T1847" s="191">
        <v>5.2786735550535216E-2</v>
      </c>
      <c r="U1847" s="198">
        <v>2.0000000000000001E-4</v>
      </c>
    </row>
    <row r="1848" spans="1:21" x14ac:dyDescent="0.2">
      <c r="A1848">
        <f t="shared" si="28"/>
        <v>1844</v>
      </c>
      <c r="B1848" s="119">
        <v>0.71970711031444534</v>
      </c>
      <c r="C1848" s="97">
        <v>6493.6225070788278</v>
      </c>
      <c r="D1848" s="96">
        <v>0.72086218345745867</v>
      </c>
      <c r="E1848" s="98">
        <v>0.69518104210502929</v>
      </c>
      <c r="F1848" s="119">
        <v>0</v>
      </c>
      <c r="G1848" s="179">
        <v>0</v>
      </c>
      <c r="H1848" s="97">
        <v>7957917.8923687357</v>
      </c>
      <c r="I1848" s="174">
        <v>279604806323.91364</v>
      </c>
      <c r="J1848" s="186">
        <v>0.35361150669465413</v>
      </c>
      <c r="K1848" s="189">
        <v>57532217457.361565</v>
      </c>
      <c r="L1848" s="185">
        <v>97559682222.382507</v>
      </c>
      <c r="M1848" s="185">
        <v>0</v>
      </c>
      <c r="N1848" s="174">
        <v>434696706003.65771</v>
      </c>
      <c r="O1848" s="119">
        <v>0.40699462447659629</v>
      </c>
      <c r="P1848" s="119">
        <v>0.37057217009714916</v>
      </c>
      <c r="Q1848" s="97">
        <v>15.272054800329684</v>
      </c>
      <c r="R1848" s="184">
        <v>2709014726826.8687</v>
      </c>
      <c r="S1848" s="199">
        <v>2810.2015094848007</v>
      </c>
      <c r="T1848" s="191">
        <v>4.7034638887527513E-2</v>
      </c>
      <c r="U1848" s="198">
        <v>2.0000000000000001E-4</v>
      </c>
    </row>
    <row r="1849" spans="1:21" x14ac:dyDescent="0.2">
      <c r="A1849">
        <f t="shared" si="28"/>
        <v>1845</v>
      </c>
      <c r="B1849" s="119">
        <v>0.47151552173288558</v>
      </c>
      <c r="C1849" s="97">
        <v>8629.6418324846072</v>
      </c>
      <c r="D1849" s="96">
        <v>1.3283681650607373</v>
      </c>
      <c r="E1849" s="98">
        <v>2.953942129466014E-2</v>
      </c>
      <c r="F1849" s="119">
        <v>0.4817708887173594</v>
      </c>
      <c r="G1849" s="179">
        <v>1</v>
      </c>
      <c r="H1849" s="97">
        <v>22643022.267690375</v>
      </c>
      <c r="I1849" s="174">
        <v>498925564000.62585</v>
      </c>
      <c r="J1849" s="186">
        <v>0.1646217245166226</v>
      </c>
      <c r="K1849" s="189">
        <v>8652485780.5293503</v>
      </c>
      <c r="L1849" s="185">
        <v>0</v>
      </c>
      <c r="M1849" s="185">
        <v>422580173209.66113</v>
      </c>
      <c r="N1849" s="174">
        <v>930158222990.81628</v>
      </c>
      <c r="O1849" s="119">
        <v>0.45174908411586367</v>
      </c>
      <c r="P1849" s="119">
        <v>0.33338299158891066</v>
      </c>
      <c r="Q1849" s="97">
        <v>18.282513800503931</v>
      </c>
      <c r="R1849" s="184">
        <v>5932708249976.8789</v>
      </c>
      <c r="S1849" s="199">
        <v>6161.4256868857856</v>
      </c>
      <c r="T1849" s="191">
        <v>4.0692375914653939E-2</v>
      </c>
      <c r="U1849" s="198">
        <v>2.0000000000000001E-4</v>
      </c>
    </row>
    <row r="1850" spans="1:21" x14ac:dyDescent="0.2">
      <c r="A1850">
        <f t="shared" si="28"/>
        <v>1846</v>
      </c>
      <c r="B1850" s="119">
        <v>0.497031257998094</v>
      </c>
      <c r="C1850" s="97">
        <v>13541.820229647499</v>
      </c>
      <c r="D1850" s="96">
        <v>0.60372443963603029</v>
      </c>
      <c r="E1850" s="98">
        <v>5.5964218232436913E-2</v>
      </c>
      <c r="F1850" s="119">
        <v>0.62419110345685602</v>
      </c>
      <c r="G1850" s="179">
        <v>1</v>
      </c>
      <c r="H1850" s="97">
        <v>3371837.6609154684</v>
      </c>
      <c r="I1850" s="174">
        <v>178715126675.4437</v>
      </c>
      <c r="J1850" s="186">
        <v>0.497031257998094</v>
      </c>
      <c r="K1850" s="189">
        <v>5998065833.9866333</v>
      </c>
      <c r="L1850" s="185">
        <v>0</v>
      </c>
      <c r="M1850" s="185">
        <v>243879441216.81506</v>
      </c>
      <c r="N1850" s="174">
        <v>428592633726.24542</v>
      </c>
      <c r="O1850" s="119">
        <v>0.66247185524329677</v>
      </c>
      <c r="P1850" s="119">
        <v>0.49083491751868802</v>
      </c>
      <c r="Q1850" s="97">
        <v>16.982038919807394</v>
      </c>
      <c r="R1850" s="184">
        <v>3862854877880.4116</v>
      </c>
      <c r="S1850" s="199">
        <v>4004.3611042836869</v>
      </c>
      <c r="T1850" s="191">
        <v>4.3732986711177944E-2</v>
      </c>
      <c r="U1850" s="198">
        <v>2.0000000000000001E-4</v>
      </c>
    </row>
    <row r="1851" spans="1:21" x14ac:dyDescent="0.2">
      <c r="A1851">
        <f t="shared" si="28"/>
        <v>1847</v>
      </c>
      <c r="B1851" s="119">
        <v>0.50576459668076035</v>
      </c>
      <c r="C1851" s="97">
        <v>5910.4930944337775</v>
      </c>
      <c r="D1851" s="96">
        <v>0.79549359635163963</v>
      </c>
      <c r="E1851" s="98">
        <v>0.25174825912651255</v>
      </c>
      <c r="F1851" s="119">
        <v>0.49631533918666948</v>
      </c>
      <c r="G1851" s="179">
        <v>1</v>
      </c>
      <c r="H1851" s="97">
        <v>9400791.341529144</v>
      </c>
      <c r="I1851" s="174">
        <v>256467724026.13852</v>
      </c>
      <c r="J1851" s="186">
        <v>0.1801516197432681</v>
      </c>
      <c r="K1851" s="189">
        <v>3777023716.4569187</v>
      </c>
      <c r="L1851" s="185">
        <v>0</v>
      </c>
      <c r="M1851" s="185">
        <v>222355604030.16736</v>
      </c>
      <c r="N1851" s="174">
        <v>482600351772.76282</v>
      </c>
      <c r="O1851" s="119">
        <v>0.4643336008690398</v>
      </c>
      <c r="P1851" s="119">
        <v>0.19625844750200425</v>
      </c>
      <c r="Q1851" s="97">
        <v>18.097831600062634</v>
      </c>
      <c r="R1851" s="184">
        <v>1847308469998.3855</v>
      </c>
      <c r="S1851" s="199">
        <v>1917.1993780873577</v>
      </c>
      <c r="T1851" s="191">
        <v>4.0773749468783142E-2</v>
      </c>
      <c r="U1851" s="198">
        <v>2.0000000000000001E-4</v>
      </c>
    </row>
    <row r="1852" spans="1:21" x14ac:dyDescent="0.2">
      <c r="A1852">
        <f t="shared" si="28"/>
        <v>1848</v>
      </c>
      <c r="B1852" s="119">
        <v>0.55732326952859734</v>
      </c>
      <c r="C1852" s="97">
        <v>9247.8521105544751</v>
      </c>
      <c r="D1852" s="96">
        <v>0.77055431157474885</v>
      </c>
      <c r="E1852" s="98">
        <v>0.46871166688518745</v>
      </c>
      <c r="F1852" s="119">
        <v>0</v>
      </c>
      <c r="G1852" s="179">
        <v>0</v>
      </c>
      <c r="H1852" s="97">
        <v>5603796.7951084329</v>
      </c>
      <c r="I1852" s="174">
        <v>201518189413.51492</v>
      </c>
      <c r="J1852" s="186">
        <v>0.388812840439272</v>
      </c>
      <c r="K1852" s="189">
        <v>31669571413.943802</v>
      </c>
      <c r="L1852" s="185">
        <v>52385358631.920052</v>
      </c>
      <c r="M1852" s="185">
        <v>0</v>
      </c>
      <c r="N1852" s="174">
        <v>285573119459.37878</v>
      </c>
      <c r="O1852" s="119">
        <v>0.42112208165548476</v>
      </c>
      <c r="P1852" s="119">
        <v>0.33620784422188821</v>
      </c>
      <c r="Q1852" s="97">
        <v>14.232131227378426</v>
      </c>
      <c r="R1852" s="184">
        <v>1502063328662.2134</v>
      </c>
      <c r="S1852" s="199">
        <v>1559.1692038351905</v>
      </c>
      <c r="T1852" s="191">
        <v>5.1148981066312292E-2</v>
      </c>
      <c r="U1852" s="198">
        <v>2.0000000000000001E-4</v>
      </c>
    </row>
    <row r="1853" spans="1:21" x14ac:dyDescent="0.2">
      <c r="A1853">
        <f t="shared" si="28"/>
        <v>1849</v>
      </c>
      <c r="B1853" s="119">
        <v>0.58236328158235406</v>
      </c>
      <c r="C1853" s="97">
        <v>12432.83858544879</v>
      </c>
      <c r="D1853" s="96">
        <v>0.43331612257919117</v>
      </c>
      <c r="E1853" s="98">
        <v>0.47418092888471897</v>
      </c>
      <c r="F1853" s="119">
        <v>0</v>
      </c>
      <c r="G1853" s="179">
        <v>0</v>
      </c>
      <c r="H1853" s="97">
        <v>4009486.5337136379</v>
      </c>
      <c r="I1853" s="174">
        <v>184644575848.78516</v>
      </c>
      <c r="J1853" s="186">
        <v>0.49639181716644409</v>
      </c>
      <c r="K1853" s="189">
        <v>31214899294.718636</v>
      </c>
      <c r="L1853" s="185">
        <v>75958084321.730957</v>
      </c>
      <c r="M1853" s="185">
        <v>0</v>
      </c>
      <c r="N1853" s="174">
        <v>291817559465.23474</v>
      </c>
      <c r="O1853" s="119">
        <v>0.52232128961742341</v>
      </c>
      <c r="P1853" s="119">
        <v>0.41614937069264224</v>
      </c>
      <c r="Q1853" s="97">
        <v>14.604267965807612</v>
      </c>
      <c r="R1853" s="184">
        <v>1982496393605.9949</v>
      </c>
      <c r="S1853" s="199">
        <v>2058.0535678388037</v>
      </c>
      <c r="T1853" s="191">
        <v>4.884996840988004E-2</v>
      </c>
      <c r="U1853" s="198">
        <v>2.0000000000000001E-4</v>
      </c>
    </row>
    <row r="1854" spans="1:21" x14ac:dyDescent="0.2">
      <c r="A1854">
        <f t="shared" si="28"/>
        <v>1850</v>
      </c>
      <c r="B1854" s="119">
        <v>0.47793865729175244</v>
      </c>
      <c r="C1854" s="97">
        <v>14699.890659215453</v>
      </c>
      <c r="D1854" s="96">
        <v>0.5348384596677338</v>
      </c>
      <c r="E1854" s="98">
        <v>0.7</v>
      </c>
      <c r="F1854" s="119">
        <v>0.33300612158846454</v>
      </c>
      <c r="G1854" s="179">
        <v>1</v>
      </c>
      <c r="H1854" s="97">
        <v>10504952.389030308</v>
      </c>
      <c r="I1854" s="174">
        <v>352430157982.09778</v>
      </c>
      <c r="J1854" s="186">
        <v>0.39769096608240961</v>
      </c>
      <c r="K1854" s="189">
        <v>15813791316.628036</v>
      </c>
      <c r="L1854" s="185">
        <v>13511312594.802942</v>
      </c>
      <c r="M1854" s="185">
        <v>157284405464.01645</v>
      </c>
      <c r="N1854" s="174">
        <v>539039667357.54523</v>
      </c>
      <c r="O1854" s="119">
        <v>0.51349628091087052</v>
      </c>
      <c r="P1854" s="119">
        <v>0.32770346172931103</v>
      </c>
      <c r="Q1854" s="97">
        <v>15.122316187944218</v>
      </c>
      <c r="R1854" s="184">
        <v>2843866278021.6484</v>
      </c>
      <c r="S1854" s="199">
        <v>2951.4231124276216</v>
      </c>
      <c r="T1854" s="191">
        <v>4.843236371517564E-2</v>
      </c>
      <c r="U1854" s="198">
        <v>2.0000000000000001E-4</v>
      </c>
    </row>
    <row r="1855" spans="1:21" x14ac:dyDescent="0.2">
      <c r="A1855">
        <f t="shared" si="28"/>
        <v>1851</v>
      </c>
      <c r="B1855" s="119">
        <v>0.44268798102732276</v>
      </c>
      <c r="C1855" s="97">
        <v>8127.2633070620996</v>
      </c>
      <c r="D1855" s="96">
        <v>0.55506180223863355</v>
      </c>
      <c r="E1855" s="98">
        <v>0.52995378626869205</v>
      </c>
      <c r="F1855" s="119">
        <v>0.54982009888393524</v>
      </c>
      <c r="G1855" s="179">
        <v>1</v>
      </c>
      <c r="H1855" s="97">
        <v>7511484.7767298119</v>
      </c>
      <c r="I1855" s="174">
        <v>267540235803.49823</v>
      </c>
      <c r="J1855" s="186">
        <v>0.43302722505514712</v>
      </c>
      <c r="K1855" s="189">
        <v>3758384459.1730723</v>
      </c>
      <c r="L1855" s="185">
        <v>0</v>
      </c>
      <c r="M1855" s="185">
        <v>249168798208.44669</v>
      </c>
      <c r="N1855" s="174">
        <v>520467418471.11804</v>
      </c>
      <c r="O1855" s="119">
        <v>0.60558496705368003</v>
      </c>
      <c r="P1855" s="119">
        <v>0.3886241287843703</v>
      </c>
      <c r="Q1855" s="97">
        <v>16.325651686014076</v>
      </c>
      <c r="R1855" s="184">
        <v>3609633784568.9624</v>
      </c>
      <c r="S1855" s="199">
        <v>3746.5284390759343</v>
      </c>
      <c r="T1855" s="191">
        <v>4.4580371666776794E-2</v>
      </c>
      <c r="U1855" s="198">
        <v>2.0000000000000001E-4</v>
      </c>
    </row>
    <row r="1856" spans="1:21" x14ac:dyDescent="0.2">
      <c r="A1856">
        <f t="shared" si="28"/>
        <v>1852</v>
      </c>
      <c r="B1856" s="119">
        <v>0.37658795435485271</v>
      </c>
      <c r="C1856" s="97">
        <v>4913.9423876050569</v>
      </c>
      <c r="D1856" s="96">
        <v>0.76807936988751457</v>
      </c>
      <c r="E1856" s="98">
        <v>0.7</v>
      </c>
      <c r="F1856" s="119">
        <v>0</v>
      </c>
      <c r="G1856" s="179">
        <v>0</v>
      </c>
      <c r="H1856" s="97">
        <v>9473320.0284278262</v>
      </c>
      <c r="I1856" s="174">
        <v>355682425322.12433</v>
      </c>
      <c r="J1856" s="186">
        <v>0.37658795435485271</v>
      </c>
      <c r="K1856" s="189">
        <v>39066320415.042358</v>
      </c>
      <c r="L1856" s="185">
        <v>100503224705.31786</v>
      </c>
      <c r="M1856" s="185">
        <v>0</v>
      </c>
      <c r="N1856" s="174">
        <v>495251970442.48456</v>
      </c>
      <c r="O1856" s="119">
        <v>0.43280655001690466</v>
      </c>
      <c r="P1856" s="119">
        <v>0.30731376283743184</v>
      </c>
      <c r="Q1856" s="97">
        <v>14.494809531737332</v>
      </c>
      <c r="R1856" s="184">
        <v>2448955113889.7705</v>
      </c>
      <c r="S1856" s="199">
        <v>2543.589216254557</v>
      </c>
      <c r="T1856" s="191">
        <v>4.9457834426790748E-2</v>
      </c>
      <c r="U1856" s="198">
        <v>2.0000000000000001E-4</v>
      </c>
    </row>
    <row r="1857" spans="1:21" x14ac:dyDescent="0.2">
      <c r="A1857">
        <f t="shared" si="28"/>
        <v>1853</v>
      </c>
      <c r="B1857" s="119">
        <v>0.51663744604193795</v>
      </c>
      <c r="C1857" s="97">
        <v>4000</v>
      </c>
      <c r="D1857" s="96">
        <v>0.87796417827014184</v>
      </c>
      <c r="E1857" s="98">
        <v>0.7</v>
      </c>
      <c r="F1857" s="119">
        <v>0.6205056021579487</v>
      </c>
      <c r="G1857" s="179">
        <v>1</v>
      </c>
      <c r="H1857" s="97">
        <v>15228681.739696078</v>
      </c>
      <c r="I1857" s="174">
        <v>508933884964.76581</v>
      </c>
      <c r="J1857" s="186">
        <v>0.44425917442505247</v>
      </c>
      <c r="K1857" s="189">
        <v>5282621087.1768084</v>
      </c>
      <c r="L1857" s="185">
        <v>0</v>
      </c>
      <c r="M1857" s="185">
        <v>482020447242.06293</v>
      </c>
      <c r="N1857" s="174">
        <v>996236953294.00549</v>
      </c>
      <c r="O1857" s="119">
        <v>0.61402551204553135</v>
      </c>
      <c r="P1857" s="119">
        <v>0.4345450831946685</v>
      </c>
      <c r="Q1857" s="97">
        <v>16.866004307455007</v>
      </c>
      <c r="R1857" s="184">
        <v>7894389814312.0635</v>
      </c>
      <c r="S1857" s="199">
        <v>8194.3483121305562</v>
      </c>
      <c r="T1857" s="191">
        <v>4.3842120204783237E-2</v>
      </c>
      <c r="U1857" s="198">
        <v>2.0000000000000001E-4</v>
      </c>
    </row>
    <row r="1858" spans="1:21" x14ac:dyDescent="0.2">
      <c r="A1858">
        <f t="shared" si="28"/>
        <v>1854</v>
      </c>
      <c r="B1858" s="119">
        <v>0.51704299866363679</v>
      </c>
      <c r="C1858" s="97">
        <v>8474.0695402915717</v>
      </c>
      <c r="D1858" s="96">
        <v>0.82217903460888508</v>
      </c>
      <c r="E1858" s="98">
        <v>0.55290614254463777</v>
      </c>
      <c r="F1858" s="119">
        <v>0</v>
      </c>
      <c r="G1858" s="179">
        <v>0</v>
      </c>
      <c r="H1858" s="97">
        <v>6689546.3147889385</v>
      </c>
      <c r="I1858" s="174">
        <v>248859142031.1051</v>
      </c>
      <c r="J1858" s="186">
        <v>0.42100230605071454</v>
      </c>
      <c r="K1858" s="189">
        <v>36729776221.021744</v>
      </c>
      <c r="L1858" s="185">
        <v>62265704085.001091</v>
      </c>
      <c r="M1858" s="185">
        <v>0</v>
      </c>
      <c r="N1858" s="174">
        <v>347854622337.12793</v>
      </c>
      <c r="O1858" s="119">
        <v>0.44438919599890331</v>
      </c>
      <c r="P1858" s="119">
        <v>0.32666288795694037</v>
      </c>
      <c r="Q1858" s="97">
        <v>14.183037968815789</v>
      </c>
      <c r="R1858" s="184">
        <v>1781848253759.1104</v>
      </c>
      <c r="S1858" s="199">
        <v>1850.7090396320591</v>
      </c>
      <c r="T1858" s="191">
        <v>5.0437427965584002E-2</v>
      </c>
      <c r="U1858" s="198">
        <v>2.0000000000000001E-4</v>
      </c>
    </row>
    <row r="1859" spans="1:21" x14ac:dyDescent="0.2">
      <c r="A1859">
        <f t="shared" si="28"/>
        <v>1855</v>
      </c>
      <c r="B1859" s="119">
        <v>0.5503123099059406</v>
      </c>
      <c r="C1859" s="97">
        <v>5511.1271720875584</v>
      </c>
      <c r="D1859" s="96">
        <v>0.44086735308973674</v>
      </c>
      <c r="E1859" s="98">
        <v>0</v>
      </c>
      <c r="F1859" s="119">
        <v>0</v>
      </c>
      <c r="G1859" s="179">
        <v>0</v>
      </c>
      <c r="H1859" s="97">
        <v>21451868.616941262</v>
      </c>
      <c r="I1859" s="174">
        <v>587913021163.64783</v>
      </c>
      <c r="J1859" s="186">
        <v>0.39827895945709479</v>
      </c>
      <c r="K1859" s="189">
        <v>9375545559.3077621</v>
      </c>
      <c r="L1859" s="185">
        <v>0</v>
      </c>
      <c r="M1859" s="185">
        <v>0</v>
      </c>
      <c r="N1859" s="174">
        <v>597288566722.95557</v>
      </c>
      <c r="O1859" s="119">
        <v>0.39202723669235001</v>
      </c>
      <c r="P1859" s="119">
        <v>0.25112588111552081</v>
      </c>
      <c r="Q1859" s="97">
        <v>12.92615097332806</v>
      </c>
      <c r="R1859" s="184">
        <v>2198798036343.8245</v>
      </c>
      <c r="S1859" s="199">
        <v>2282.7360213178126</v>
      </c>
      <c r="T1859" s="191">
        <v>5.2545315228823712E-2</v>
      </c>
      <c r="U1859" s="198">
        <v>2.0000000000000001E-4</v>
      </c>
    </row>
    <row r="1860" spans="1:21" x14ac:dyDescent="0.2">
      <c r="A1860">
        <f t="shared" si="28"/>
        <v>1856</v>
      </c>
      <c r="B1860" s="119">
        <v>0.62775600349367777</v>
      </c>
      <c r="C1860" s="97">
        <v>4000</v>
      </c>
      <c r="D1860" s="96">
        <v>0.7258940400024354</v>
      </c>
      <c r="E1860" s="98">
        <v>0.60988789275953126</v>
      </c>
      <c r="F1860" s="119">
        <v>0.43166913542961338</v>
      </c>
      <c r="G1860" s="179">
        <v>1</v>
      </c>
      <c r="H1860" s="97">
        <v>9473535.2894116454</v>
      </c>
      <c r="I1860" s="174">
        <v>255317547211.14581</v>
      </c>
      <c r="J1860" s="186">
        <v>0.12536838053398347</v>
      </c>
      <c r="K1860" s="189">
        <v>33059802.220461421</v>
      </c>
      <c r="L1860" s="185">
        <v>0</v>
      </c>
      <c r="M1860" s="185">
        <v>270097151897.7641</v>
      </c>
      <c r="N1860" s="174">
        <v>525447758911.13037</v>
      </c>
      <c r="O1860" s="119">
        <v>0.47214297658835513</v>
      </c>
      <c r="P1860" s="119">
        <v>0.28279705768063595</v>
      </c>
      <c r="Q1860" s="97">
        <v>19.162799061872391</v>
      </c>
      <c r="R1860" s="184">
        <v>3073162451265.4678</v>
      </c>
      <c r="S1860" s="199">
        <v>3188.6136106254198</v>
      </c>
      <c r="T1860" s="191">
        <v>3.8647410251487067E-2</v>
      </c>
      <c r="U1860" s="198">
        <v>2.0000000000000001E-4</v>
      </c>
    </row>
    <row r="1861" spans="1:21" x14ac:dyDescent="0.2">
      <c r="A1861">
        <f t="shared" si="28"/>
        <v>1857</v>
      </c>
      <c r="B1861" s="119">
        <v>0.43993475967434931</v>
      </c>
      <c r="C1861" s="97">
        <v>10041.675450568991</v>
      </c>
      <c r="D1861" s="96">
        <v>0.72119674709269055</v>
      </c>
      <c r="E1861" s="98">
        <v>0.37794820072521912</v>
      </c>
      <c r="F1861" s="119">
        <v>0.36781994480185343</v>
      </c>
      <c r="G1861" s="179">
        <v>1</v>
      </c>
      <c r="H1861" s="97">
        <v>5146893.993998942</v>
      </c>
      <c r="I1861" s="174">
        <v>229261777882.47455</v>
      </c>
      <c r="J1861" s="186">
        <v>0.43993475967434925</v>
      </c>
      <c r="K1861" s="189">
        <v>2671656675.7903414</v>
      </c>
      <c r="L1861" s="185">
        <v>0</v>
      </c>
      <c r="M1861" s="185">
        <v>128107646470.3074</v>
      </c>
      <c r="N1861" s="174">
        <v>360041081028.57233</v>
      </c>
      <c r="O1861" s="119">
        <v>0.56478650089196103</v>
      </c>
      <c r="P1861" s="119">
        <v>0.3195957703500491</v>
      </c>
      <c r="Q1861" s="97">
        <v>15.274392444818954</v>
      </c>
      <c r="R1861" s="184">
        <v>1926077205136.856</v>
      </c>
      <c r="S1861" s="199">
        <v>1999.3346512842975</v>
      </c>
      <c r="T1861" s="191">
        <v>4.7363437741231626E-2</v>
      </c>
      <c r="U1861" s="198">
        <v>2.0000000000000001E-4</v>
      </c>
    </row>
    <row r="1862" spans="1:21" x14ac:dyDescent="0.2">
      <c r="A1862">
        <f t="shared" si="28"/>
        <v>1858</v>
      </c>
      <c r="B1862" s="119">
        <v>0.51539772106619974</v>
      </c>
      <c r="C1862" s="97">
        <v>12340.489676931124</v>
      </c>
      <c r="D1862" s="96">
        <v>1.2746139865122781</v>
      </c>
      <c r="E1862" s="98">
        <v>0</v>
      </c>
      <c r="F1862" s="119">
        <v>0.5263881540520019</v>
      </c>
      <c r="G1862" s="179">
        <v>1</v>
      </c>
      <c r="H1862" s="97">
        <v>10466528.18557745</v>
      </c>
      <c r="I1862" s="174">
        <v>278980270533.32739</v>
      </c>
      <c r="J1862" s="186">
        <v>0.18608503102190443</v>
      </c>
      <c r="K1862" s="189">
        <v>2712031174.9281602</v>
      </c>
      <c r="L1862" s="185">
        <v>0</v>
      </c>
      <c r="M1862" s="185">
        <v>210583519553.93997</v>
      </c>
      <c r="N1862" s="174">
        <v>492275821262.1955</v>
      </c>
      <c r="O1862" s="119">
        <v>0.4476776197839431</v>
      </c>
      <c r="P1862" s="119">
        <v>0.31402902268665472</v>
      </c>
      <c r="Q1862" s="97">
        <v>17.796383935398723</v>
      </c>
      <c r="R1862" s="184">
        <v>2872132401955.1138</v>
      </c>
      <c r="S1862" s="199">
        <v>2981.1697889171155</v>
      </c>
      <c r="T1862" s="191">
        <v>4.265237542209329E-2</v>
      </c>
      <c r="U1862" s="198">
        <v>2.0000000000000001E-4</v>
      </c>
    </row>
    <row r="1863" spans="1:21" x14ac:dyDescent="0.2">
      <c r="A1863">
        <f t="shared" ref="A1863:A1926" si="29">A1862+1</f>
        <v>1859</v>
      </c>
      <c r="B1863" s="119">
        <v>0.6824384881236587</v>
      </c>
      <c r="C1863" s="97">
        <v>9218.3203392298692</v>
      </c>
      <c r="D1863" s="96">
        <v>0.97066201086703308</v>
      </c>
      <c r="E1863" s="98">
        <v>0</v>
      </c>
      <c r="F1863" s="119">
        <v>0.57890623633475591</v>
      </c>
      <c r="G1863" s="179">
        <v>1</v>
      </c>
      <c r="H1863" s="97">
        <v>8421408.6628907789</v>
      </c>
      <c r="I1863" s="174">
        <v>280643198602.34698</v>
      </c>
      <c r="J1863" s="186">
        <v>0.33068313801407379</v>
      </c>
      <c r="K1863" s="189">
        <v>9320778899.3737907</v>
      </c>
      <c r="L1863" s="185">
        <v>0</v>
      </c>
      <c r="M1863" s="185">
        <v>365683782035.13202</v>
      </c>
      <c r="N1863" s="174">
        <v>655647759536.85278</v>
      </c>
      <c r="O1863" s="119">
        <v>0.58774089226881099</v>
      </c>
      <c r="P1863" s="119">
        <v>0.43290207337469783</v>
      </c>
      <c r="Q1863" s="97">
        <v>17.589708261346956</v>
      </c>
      <c r="R1863" s="184">
        <v>5326914134687.1094</v>
      </c>
      <c r="S1863" s="199">
        <v>5526.4596356192287</v>
      </c>
      <c r="T1863" s="191">
        <v>4.2705410087639263E-2</v>
      </c>
      <c r="U1863" s="198">
        <v>2.0000000000000001E-4</v>
      </c>
    </row>
    <row r="1864" spans="1:21" x14ac:dyDescent="0.2">
      <c r="A1864">
        <f t="shared" si="29"/>
        <v>1860</v>
      </c>
      <c r="B1864" s="119">
        <v>0.44508383976541072</v>
      </c>
      <c r="C1864" s="97">
        <v>5088.4846196084391</v>
      </c>
      <c r="D1864" s="96">
        <v>0.60866222967444572</v>
      </c>
      <c r="E1864" s="98">
        <v>0.57254190406981653</v>
      </c>
      <c r="F1864" s="119">
        <v>0</v>
      </c>
      <c r="G1864" s="179">
        <v>0</v>
      </c>
      <c r="H1864" s="97">
        <v>5830741.8093394609</v>
      </c>
      <c r="I1864" s="174">
        <v>228303263596.28021</v>
      </c>
      <c r="J1864" s="186">
        <v>0.44508383976541066</v>
      </c>
      <c r="K1864" s="189">
        <v>27803508460.381592</v>
      </c>
      <c r="L1864" s="185">
        <v>66325983751.841743</v>
      </c>
      <c r="M1864" s="185">
        <v>0</v>
      </c>
      <c r="N1864" s="174">
        <v>322432755808.50354</v>
      </c>
      <c r="O1864" s="119">
        <v>0.47971205594801186</v>
      </c>
      <c r="P1864" s="119">
        <v>0.32123894361796274</v>
      </c>
      <c r="Q1864" s="97">
        <v>13.920912454480282</v>
      </c>
      <c r="R1864" s="184">
        <v>1641603743717.9619</v>
      </c>
      <c r="S1864" s="199">
        <v>1704.1400554122649</v>
      </c>
      <c r="T1864" s="191">
        <v>5.0313548802016883E-2</v>
      </c>
      <c r="U1864" s="198">
        <v>2.0000000000000001E-4</v>
      </c>
    </row>
    <row r="1865" spans="1:21" x14ac:dyDescent="0.2">
      <c r="A1865">
        <f t="shared" si="29"/>
        <v>1861</v>
      </c>
      <c r="B1865" s="119">
        <v>0.3315760081090231</v>
      </c>
      <c r="C1865" s="97">
        <v>4000</v>
      </c>
      <c r="D1865" s="96">
        <v>0.82889594300713554</v>
      </c>
      <c r="E1865" s="98">
        <v>0.7</v>
      </c>
      <c r="F1865" s="119">
        <v>0</v>
      </c>
      <c r="G1865" s="179">
        <v>0</v>
      </c>
      <c r="H1865" s="97">
        <v>18098527.919393044</v>
      </c>
      <c r="I1865" s="174">
        <v>620975880777.55212</v>
      </c>
      <c r="J1865" s="186">
        <v>0.3315760081090231</v>
      </c>
      <c r="K1865" s="189">
        <v>114502504387.43245</v>
      </c>
      <c r="L1865" s="185">
        <v>135320015952.55685</v>
      </c>
      <c r="M1865" s="185">
        <v>0</v>
      </c>
      <c r="N1865" s="174">
        <v>870798401117.5415</v>
      </c>
      <c r="O1865" s="119">
        <v>0.36076859585304355</v>
      </c>
      <c r="P1865" s="119">
        <v>0.25692893281162638</v>
      </c>
      <c r="Q1865" s="97">
        <v>13.914062248515528</v>
      </c>
      <c r="R1865" s="184">
        <v>3424738185636.5029</v>
      </c>
      <c r="S1865" s="199">
        <v>3557.0550219806291</v>
      </c>
      <c r="T1865" s="191">
        <v>5.1512280070942197E-2</v>
      </c>
      <c r="U1865" s="198">
        <v>2.0000000000000001E-4</v>
      </c>
    </row>
    <row r="1866" spans="1:21" x14ac:dyDescent="0.2">
      <c r="A1866">
        <f t="shared" si="29"/>
        <v>1862</v>
      </c>
      <c r="B1866" s="119">
        <v>0.60060555483006273</v>
      </c>
      <c r="C1866" s="97">
        <v>7112.7183015292148</v>
      </c>
      <c r="D1866" s="96">
        <v>0.23673651608379354</v>
      </c>
      <c r="E1866" s="98">
        <v>0.10285648636726344</v>
      </c>
      <c r="F1866" s="119">
        <v>0</v>
      </c>
      <c r="G1866" s="179">
        <v>0</v>
      </c>
      <c r="H1866" s="97">
        <v>2399353.9483830854</v>
      </c>
      <c r="I1866" s="174">
        <v>123031961206.533</v>
      </c>
      <c r="J1866" s="186">
        <v>0.50423733147836192</v>
      </c>
      <c r="K1866" s="189">
        <v>6092483340.5451374</v>
      </c>
      <c r="L1866" s="185">
        <v>11829562358.573437</v>
      </c>
      <c r="M1866" s="185">
        <v>0</v>
      </c>
      <c r="N1866" s="174">
        <v>140954006905.65158</v>
      </c>
      <c r="O1866" s="119">
        <v>0.50726445641272122</v>
      </c>
      <c r="P1866" s="119">
        <v>0.41324016215753168</v>
      </c>
      <c r="Q1866" s="97">
        <v>13.596718149450608</v>
      </c>
      <c r="R1866" s="184">
        <v>935123294372.05713</v>
      </c>
      <c r="S1866" s="199">
        <v>968.27710235675238</v>
      </c>
      <c r="T1866" s="191">
        <v>4.965949864975721E-2</v>
      </c>
      <c r="U1866" s="198">
        <v>2.0000000000000001E-4</v>
      </c>
    </row>
    <row r="1867" spans="1:21" x14ac:dyDescent="0.2">
      <c r="A1867">
        <f t="shared" si="29"/>
        <v>1863</v>
      </c>
      <c r="B1867" s="119">
        <v>0.42958622694757242</v>
      </c>
      <c r="C1867" s="97">
        <v>4000</v>
      </c>
      <c r="D1867" s="96">
        <v>0.73088838517320576</v>
      </c>
      <c r="E1867" s="98">
        <v>0</v>
      </c>
      <c r="F1867" s="119">
        <v>0.6802946089465487</v>
      </c>
      <c r="G1867" s="179">
        <v>1</v>
      </c>
      <c r="H1867" s="97">
        <v>11575769.706923153</v>
      </c>
      <c r="I1867" s="174">
        <v>350492332372.11847</v>
      </c>
      <c r="J1867" s="186">
        <v>0.40368080914522297</v>
      </c>
      <c r="K1867" s="189">
        <v>14865366122.12479</v>
      </c>
      <c r="L1867" s="185">
        <v>0</v>
      </c>
      <c r="M1867" s="185">
        <v>316936586225.29004</v>
      </c>
      <c r="N1867" s="174">
        <v>682294284719.5332</v>
      </c>
      <c r="O1867" s="119">
        <v>0.57898227518319401</v>
      </c>
      <c r="P1867" s="119">
        <v>0.37866431033423087</v>
      </c>
      <c r="Q1867" s="97">
        <v>16.595767187148819</v>
      </c>
      <c r="R1867" s="184">
        <v>4662309283008.5176</v>
      </c>
      <c r="S1867" s="199">
        <v>4840.9353518952094</v>
      </c>
      <c r="T1867" s="191">
        <v>4.4031591295464967E-2</v>
      </c>
      <c r="U1867" s="198">
        <v>2.0000000000000001E-4</v>
      </c>
    </row>
    <row r="1868" spans="1:21" x14ac:dyDescent="0.2">
      <c r="A1868">
        <f t="shared" si="29"/>
        <v>1864</v>
      </c>
      <c r="B1868" s="119">
        <v>0.22896252548270446</v>
      </c>
      <c r="C1868" s="97">
        <v>12519.078375949533</v>
      </c>
      <c r="D1868" s="96">
        <v>0.40856494550926242</v>
      </c>
      <c r="E1868" s="98">
        <v>0</v>
      </c>
      <c r="F1868" s="119">
        <v>0.47235972736609877</v>
      </c>
      <c r="G1868" s="179">
        <v>1</v>
      </c>
      <c r="H1868" s="97">
        <v>3176345.8222179841</v>
      </c>
      <c r="I1868" s="174">
        <v>128400715560.41316</v>
      </c>
      <c r="J1868" s="186">
        <v>0.22896252548270446</v>
      </c>
      <c r="K1868" s="189">
        <v>3053648490.1970534</v>
      </c>
      <c r="L1868" s="185">
        <v>0</v>
      </c>
      <c r="M1868" s="185">
        <v>192689326998.54907</v>
      </c>
      <c r="N1868" s="174">
        <v>324143691049.1593</v>
      </c>
      <c r="O1868" s="119">
        <v>0.56626249029631981</v>
      </c>
      <c r="P1868" s="119">
        <v>0.28224098263747993</v>
      </c>
      <c r="Q1868" s="97">
        <v>18.038359724245204</v>
      </c>
      <c r="R1868" s="184">
        <v>1771402848105.3594</v>
      </c>
      <c r="S1868" s="199">
        <v>1838.3915767204971</v>
      </c>
      <c r="T1868" s="191">
        <v>4.0851260182011635E-2</v>
      </c>
      <c r="U1868" s="198">
        <v>2.0000000000000001E-4</v>
      </c>
    </row>
    <row r="1869" spans="1:21" x14ac:dyDescent="0.2">
      <c r="A1869">
        <f t="shared" si="29"/>
        <v>1865</v>
      </c>
      <c r="B1869" s="119">
        <v>0.40849978461681358</v>
      </c>
      <c r="C1869" s="97">
        <v>5027.4184458466952</v>
      </c>
      <c r="D1869" s="96">
        <v>1.0803644798697511</v>
      </c>
      <c r="E1869" s="98">
        <v>0.7</v>
      </c>
      <c r="F1869" s="119">
        <v>0.49724418723092578</v>
      </c>
      <c r="G1869" s="179">
        <v>1</v>
      </c>
      <c r="H1869" s="97">
        <v>16168095.075247262</v>
      </c>
      <c r="I1869" s="174">
        <v>549962910924.51709</v>
      </c>
      <c r="J1869" s="186">
        <v>0.40320041467877743</v>
      </c>
      <c r="K1869" s="189">
        <v>10519372232.666197</v>
      </c>
      <c r="L1869" s="185">
        <v>0</v>
      </c>
      <c r="M1869" s="185">
        <v>496953210042.28192</v>
      </c>
      <c r="N1869" s="174">
        <v>1057435493199.4652</v>
      </c>
      <c r="O1869" s="119">
        <v>0.58566961839223763</v>
      </c>
      <c r="P1869" s="119">
        <v>0.42516327800998904</v>
      </c>
      <c r="Q1869" s="97">
        <v>17.137044682310361</v>
      </c>
      <c r="R1869" s="184">
        <v>8256009034301.75</v>
      </c>
      <c r="S1869" s="199">
        <v>8571.0264749682701</v>
      </c>
      <c r="T1869" s="191">
        <v>4.3540407818362457E-2</v>
      </c>
      <c r="U1869" s="198">
        <v>2.0000000000000001E-4</v>
      </c>
    </row>
    <row r="1870" spans="1:21" x14ac:dyDescent="0.2">
      <c r="A1870">
        <f t="shared" si="29"/>
        <v>1866</v>
      </c>
      <c r="B1870" s="119">
        <v>0.55513585908545371</v>
      </c>
      <c r="C1870" s="97">
        <v>8244.9970630186181</v>
      </c>
      <c r="D1870" s="96">
        <v>0.80019421744365193</v>
      </c>
      <c r="E1870" s="98">
        <v>0</v>
      </c>
      <c r="F1870" s="119">
        <v>0.48703106238068589</v>
      </c>
      <c r="G1870" s="179">
        <v>1</v>
      </c>
      <c r="H1870" s="97">
        <v>6686482.8427810129</v>
      </c>
      <c r="I1870" s="174">
        <v>238665088716.68118</v>
      </c>
      <c r="J1870" s="186">
        <v>0.35005649684064122</v>
      </c>
      <c r="K1870" s="189">
        <v>7730247036.5762196</v>
      </c>
      <c r="L1870" s="185">
        <v>0</v>
      </c>
      <c r="M1870" s="185">
        <v>329109695155.15631</v>
      </c>
      <c r="N1870" s="174">
        <v>575505030908.4137</v>
      </c>
      <c r="O1870" s="119">
        <v>0.60266027640276654</v>
      </c>
      <c r="P1870" s="119">
        <v>0.3433089745991702</v>
      </c>
      <c r="Q1870" s="97">
        <v>17.186542726007001</v>
      </c>
      <c r="R1870" s="184">
        <v>3664552018572.9819</v>
      </c>
      <c r="S1870" s="199">
        <v>3804.261737876031</v>
      </c>
      <c r="T1870" s="191">
        <v>4.2878630872678562E-2</v>
      </c>
      <c r="U1870" s="198">
        <v>2.0000000000000001E-4</v>
      </c>
    </row>
    <row r="1871" spans="1:21" x14ac:dyDescent="0.2">
      <c r="A1871">
        <f t="shared" si="29"/>
        <v>1867</v>
      </c>
      <c r="B1871" s="119">
        <v>0.61113276649303283</v>
      </c>
      <c r="C1871" s="97">
        <v>12435.556479858118</v>
      </c>
      <c r="D1871" s="96">
        <v>1.1771780209846914</v>
      </c>
      <c r="E1871" s="98">
        <v>0.7</v>
      </c>
      <c r="F1871" s="119">
        <v>0</v>
      </c>
      <c r="G1871" s="179">
        <v>0</v>
      </c>
      <c r="H1871" s="97">
        <v>9922456.7837606743</v>
      </c>
      <c r="I1871" s="174">
        <v>367333589889.4126</v>
      </c>
      <c r="J1871" s="186">
        <v>0.40903446184877112</v>
      </c>
      <c r="K1871" s="189">
        <v>30505721246.541889</v>
      </c>
      <c r="L1871" s="185">
        <v>56635665796.413322</v>
      </c>
      <c r="M1871" s="185">
        <v>0</v>
      </c>
      <c r="N1871" s="174">
        <v>454474976932.3678</v>
      </c>
      <c r="O1871" s="119">
        <v>0.43030010412570169</v>
      </c>
      <c r="P1871" s="119">
        <v>0.34071933683878347</v>
      </c>
      <c r="Q1871" s="97">
        <v>14.16807190670861</v>
      </c>
      <c r="R1871" s="184">
        <v>2360558177487.7168</v>
      </c>
      <c r="S1871" s="199">
        <v>2448.8839315618079</v>
      </c>
      <c r="T1871" s="191">
        <v>5.2813055891630878E-2</v>
      </c>
      <c r="U1871" s="198">
        <v>2.0000000000000001E-4</v>
      </c>
    </row>
    <row r="1872" spans="1:21" x14ac:dyDescent="0.2">
      <c r="A1872">
        <f t="shared" si="29"/>
        <v>1868</v>
      </c>
      <c r="B1872" s="119">
        <v>0.47890357824669533</v>
      </c>
      <c r="C1872" s="97">
        <v>12006.95178237266</v>
      </c>
      <c r="D1872" s="96">
        <v>1.1205858584549748</v>
      </c>
      <c r="E1872" s="98">
        <v>0</v>
      </c>
      <c r="F1872" s="119">
        <v>0</v>
      </c>
      <c r="G1872" s="179">
        <v>0</v>
      </c>
      <c r="H1872" s="97">
        <v>33743865.66831927</v>
      </c>
      <c r="I1872" s="174">
        <v>681453472242.12366</v>
      </c>
      <c r="J1872" s="186">
        <v>6.447106143516701E-2</v>
      </c>
      <c r="K1872" s="189">
        <v>13793030793.359879</v>
      </c>
      <c r="L1872" s="185">
        <v>0</v>
      </c>
      <c r="M1872" s="185">
        <v>0</v>
      </c>
      <c r="N1872" s="174">
        <v>695246503035.48352</v>
      </c>
      <c r="O1872" s="119">
        <v>6.3192016762848149E-2</v>
      </c>
      <c r="P1872" s="119">
        <v>-3.8986685181785496E-2</v>
      </c>
      <c r="Q1872" s="97">
        <v>13.575703252132458</v>
      </c>
      <c r="R1872" s="184">
        <v>-712231352335.87476</v>
      </c>
      <c r="S1872" s="199">
        <v>-739.41624227942748</v>
      </c>
      <c r="T1872" s="191">
        <v>3.5400832239504958E-2</v>
      </c>
      <c r="U1872" s="198">
        <v>2.0000000000000001E-4</v>
      </c>
    </row>
    <row r="1873" spans="1:21" x14ac:dyDescent="0.2">
      <c r="A1873">
        <f t="shared" si="29"/>
        <v>1869</v>
      </c>
      <c r="B1873" s="119">
        <v>0.57258336263657672</v>
      </c>
      <c r="C1873" s="97">
        <v>13643.885229303683</v>
      </c>
      <c r="D1873" s="96">
        <v>1.1456672837045803</v>
      </c>
      <c r="E1873" s="98">
        <v>0</v>
      </c>
      <c r="F1873" s="119">
        <v>0.47700323106329301</v>
      </c>
      <c r="G1873" s="179">
        <v>1</v>
      </c>
      <c r="H1873" s="97">
        <v>8809709.5420133434</v>
      </c>
      <c r="I1873" s="174">
        <v>342974859770.72681</v>
      </c>
      <c r="J1873" s="186">
        <v>0.416671669734481</v>
      </c>
      <c r="K1873" s="189">
        <v>7950071839.0121851</v>
      </c>
      <c r="L1873" s="185">
        <v>0</v>
      </c>
      <c r="M1873" s="185">
        <v>282863416266.22681</v>
      </c>
      <c r="N1873" s="174">
        <v>633788347875.96582</v>
      </c>
      <c r="O1873" s="119">
        <v>0.58252670903134507</v>
      </c>
      <c r="P1873" s="119">
        <v>0.373885634256372</v>
      </c>
      <c r="Q1873" s="97">
        <v>16.343555378637319</v>
      </c>
      <c r="R1873" s="184">
        <v>4125801084441.8076</v>
      </c>
      <c r="S1873" s="199">
        <v>4278.548457592944</v>
      </c>
      <c r="T1873" s="191">
        <v>4.5795904332682463E-2</v>
      </c>
      <c r="U1873" s="198">
        <v>2.0000000000000001E-4</v>
      </c>
    </row>
    <row r="1874" spans="1:21" x14ac:dyDescent="0.2">
      <c r="A1874">
        <f t="shared" si="29"/>
        <v>1870</v>
      </c>
      <c r="B1874" s="119">
        <v>0.47030073991583676</v>
      </c>
      <c r="C1874" s="97">
        <v>9357.7126572558645</v>
      </c>
      <c r="D1874" s="96">
        <v>0.5787608921229368</v>
      </c>
      <c r="E1874" s="98">
        <v>0.16776498476661228</v>
      </c>
      <c r="F1874" s="119">
        <v>0.56746215140368539</v>
      </c>
      <c r="G1874" s="179">
        <v>1</v>
      </c>
      <c r="H1874" s="97">
        <v>6387985.9245437551</v>
      </c>
      <c r="I1874" s="174">
        <v>277963794166.18121</v>
      </c>
      <c r="J1874" s="186">
        <v>0.44469835710566363</v>
      </c>
      <c r="K1874" s="189">
        <v>7509589069.8150835</v>
      </c>
      <c r="L1874" s="185">
        <v>0</v>
      </c>
      <c r="M1874" s="185">
        <v>206494245622.72141</v>
      </c>
      <c r="N1874" s="174">
        <v>491967628858.71765</v>
      </c>
      <c r="O1874" s="119">
        <v>0.58704154939770103</v>
      </c>
      <c r="P1874" s="119">
        <v>0.39836780701811603</v>
      </c>
      <c r="Q1874" s="97">
        <v>16.423765091192916</v>
      </c>
      <c r="R1874" s="184">
        <v>3504915039312.2466</v>
      </c>
      <c r="S1874" s="199">
        <v>3637.809092259306</v>
      </c>
      <c r="T1874" s="191">
        <v>4.4426612032860593E-2</v>
      </c>
      <c r="U1874" s="198">
        <v>2.0000000000000001E-4</v>
      </c>
    </row>
    <row r="1875" spans="1:21" x14ac:dyDescent="0.2">
      <c r="A1875">
        <f t="shared" si="29"/>
        <v>1871</v>
      </c>
      <c r="B1875" s="119">
        <v>0.54006691441065258</v>
      </c>
      <c r="C1875" s="97">
        <v>5643.4431310967502</v>
      </c>
      <c r="D1875" s="96">
        <v>0.80484572197476556</v>
      </c>
      <c r="E1875" s="98">
        <v>0</v>
      </c>
      <c r="F1875" s="119">
        <v>0</v>
      </c>
      <c r="G1875" s="179">
        <v>0</v>
      </c>
      <c r="H1875" s="97">
        <v>18700825.822773162</v>
      </c>
      <c r="I1875" s="174">
        <v>505828516927.92444</v>
      </c>
      <c r="J1875" s="186">
        <v>0.2948240374800668</v>
      </c>
      <c r="K1875" s="189">
        <v>19446558876.511513</v>
      </c>
      <c r="L1875" s="185">
        <v>0</v>
      </c>
      <c r="M1875" s="185">
        <v>0</v>
      </c>
      <c r="N1875" s="174">
        <v>525275075804.43597</v>
      </c>
      <c r="O1875" s="119">
        <v>0.28390916017642426</v>
      </c>
      <c r="P1875" s="119">
        <v>0.17736488974411491</v>
      </c>
      <c r="Q1875" s="97">
        <v>12.739996795902737</v>
      </c>
      <c r="R1875" s="184">
        <v>1345834717272.1653</v>
      </c>
      <c r="S1875" s="199">
        <v>1397.2137130112228</v>
      </c>
      <c r="T1875" s="191">
        <v>5.2245177203235273E-2</v>
      </c>
      <c r="U1875" s="198">
        <v>2.0000000000000001E-4</v>
      </c>
    </row>
    <row r="1876" spans="1:21" x14ac:dyDescent="0.2">
      <c r="A1876">
        <f t="shared" si="29"/>
        <v>1872</v>
      </c>
      <c r="B1876" s="119">
        <v>0.4794076464099728</v>
      </c>
      <c r="C1876" s="97">
        <v>9782.9981555269442</v>
      </c>
      <c r="D1876" s="96">
        <v>0.32168872744940447</v>
      </c>
      <c r="E1876" s="98">
        <v>0</v>
      </c>
      <c r="F1876" s="119">
        <v>0</v>
      </c>
      <c r="G1876" s="179">
        <v>0</v>
      </c>
      <c r="H1876" s="97">
        <v>2187550.0311874491</v>
      </c>
      <c r="I1876" s="174">
        <v>96934734313.112076</v>
      </c>
      <c r="J1876" s="186">
        <v>0.45751050048985142</v>
      </c>
      <c r="K1876" s="189">
        <v>3528519584.4535069</v>
      </c>
      <c r="L1876" s="185">
        <v>0</v>
      </c>
      <c r="M1876" s="185">
        <v>0</v>
      </c>
      <c r="N1876" s="174">
        <v>100463253897.56558</v>
      </c>
      <c r="O1876" s="119">
        <v>0.44144159272067268</v>
      </c>
      <c r="P1876" s="119">
        <v>0.34108989117580063</v>
      </c>
      <c r="Q1876" s="97">
        <v>12.901915567601778</v>
      </c>
      <c r="R1876" s="184">
        <v>536921961723.95227</v>
      </c>
      <c r="S1876" s="199">
        <v>557.75919670126495</v>
      </c>
      <c r="T1876" s="191">
        <v>5.0411728556262053E-2</v>
      </c>
      <c r="U1876" s="198">
        <v>2.0000000000000001E-4</v>
      </c>
    </row>
    <row r="1877" spans="1:21" x14ac:dyDescent="0.2">
      <c r="A1877">
        <f t="shared" si="29"/>
        <v>1873</v>
      </c>
      <c r="B1877" s="119">
        <v>0.47316042583634693</v>
      </c>
      <c r="C1877" s="97">
        <v>5727.0312780303775</v>
      </c>
      <c r="D1877" s="96">
        <v>0.38646096856148232</v>
      </c>
      <c r="E1877" s="98">
        <v>0.22695839041162746</v>
      </c>
      <c r="F1877" s="119">
        <v>0</v>
      </c>
      <c r="G1877" s="179">
        <v>0</v>
      </c>
      <c r="H1877" s="97">
        <v>3944297.6277398015</v>
      </c>
      <c r="I1877" s="174">
        <v>143685093996.6507</v>
      </c>
      <c r="J1877" s="186">
        <v>0.38456029214987641</v>
      </c>
      <c r="K1877" s="189">
        <v>16980588089.583241</v>
      </c>
      <c r="L1877" s="185">
        <v>35379736657.592316</v>
      </c>
      <c r="M1877" s="185">
        <v>0</v>
      </c>
      <c r="N1877" s="174">
        <v>196045418743.82626</v>
      </c>
      <c r="O1877" s="119">
        <v>0.42622455340410598</v>
      </c>
      <c r="P1877" s="119">
        <v>0.28319405391639529</v>
      </c>
      <c r="Q1877" s="97">
        <v>14.029806463117028</v>
      </c>
      <c r="R1877" s="184">
        <v>899814709379.77319</v>
      </c>
      <c r="S1877" s="199">
        <v>933.97185061511061</v>
      </c>
      <c r="T1877" s="191">
        <v>4.869958151843904E-2</v>
      </c>
      <c r="U1877" s="198">
        <v>2.0000000000000001E-4</v>
      </c>
    </row>
    <row r="1878" spans="1:21" x14ac:dyDescent="0.2">
      <c r="A1878">
        <f t="shared" si="29"/>
        <v>1874</v>
      </c>
      <c r="B1878" s="119">
        <v>0.35440395215660636</v>
      </c>
      <c r="C1878" s="97">
        <v>8079.5582356481154</v>
      </c>
      <c r="D1878" s="96">
        <v>0.43771680706365845</v>
      </c>
      <c r="E1878" s="98">
        <v>0.650672519124047</v>
      </c>
      <c r="F1878" s="119">
        <v>0</v>
      </c>
      <c r="G1878" s="179">
        <v>0</v>
      </c>
      <c r="H1878" s="97">
        <v>3137338.4076635041</v>
      </c>
      <c r="I1878" s="174">
        <v>132749648019.12021</v>
      </c>
      <c r="J1878" s="186">
        <v>0.35440395215660636</v>
      </c>
      <c r="K1878" s="189">
        <v>24067347001.442268</v>
      </c>
      <c r="L1878" s="185">
        <v>49894227213.405403</v>
      </c>
      <c r="M1878" s="185">
        <v>0</v>
      </c>
      <c r="N1878" s="174">
        <v>206711222233.96786</v>
      </c>
      <c r="O1878" s="119">
        <v>0.4206950195363357</v>
      </c>
      <c r="P1878" s="119">
        <v>0.33922864345598674</v>
      </c>
      <c r="Q1878" s="97">
        <v>15.291363514294233</v>
      </c>
      <c r="R1878" s="184">
        <v>1208097893117.1045</v>
      </c>
      <c r="S1878" s="199">
        <v>1254.278165471967</v>
      </c>
      <c r="T1878" s="191">
        <v>4.6187921184831435E-2</v>
      </c>
      <c r="U1878" s="198">
        <v>2.0000000000000001E-4</v>
      </c>
    </row>
    <row r="1879" spans="1:21" x14ac:dyDescent="0.2">
      <c r="A1879">
        <f t="shared" si="29"/>
        <v>1875</v>
      </c>
      <c r="B1879" s="119">
        <v>0.43653269454767185</v>
      </c>
      <c r="C1879" s="97">
        <v>6754.6420513779703</v>
      </c>
      <c r="D1879" s="96">
        <v>0.37761544888055754</v>
      </c>
      <c r="E1879" s="98">
        <v>0.7</v>
      </c>
      <c r="F1879" s="119">
        <v>0</v>
      </c>
      <c r="G1879" s="179">
        <v>0</v>
      </c>
      <c r="H1879" s="97">
        <v>2658067.4407898318</v>
      </c>
      <c r="I1879" s="174">
        <v>126817215814.81552</v>
      </c>
      <c r="J1879" s="186">
        <v>0.43653269454767185</v>
      </c>
      <c r="K1879" s="189">
        <v>29508858382.875988</v>
      </c>
      <c r="L1879" s="185">
        <v>80523624887.203735</v>
      </c>
      <c r="M1879" s="185">
        <v>0</v>
      </c>
      <c r="N1879" s="174">
        <v>236849699084.8952</v>
      </c>
      <c r="O1879" s="119">
        <v>0.50571633110458425</v>
      </c>
      <c r="P1879" s="119">
        <v>0.37059954597621386</v>
      </c>
      <c r="Q1879" s="97">
        <v>15.514212323975254</v>
      </c>
      <c r="R1879" s="184">
        <v>1537908295388.1311</v>
      </c>
      <c r="S1879" s="199">
        <v>1594.7149851250329</v>
      </c>
      <c r="T1879" s="191">
        <v>4.5788909002000833E-2</v>
      </c>
      <c r="U1879" s="198">
        <v>2.0000000000000001E-4</v>
      </c>
    </row>
    <row r="1880" spans="1:21" x14ac:dyDescent="0.2">
      <c r="A1880">
        <f t="shared" si="29"/>
        <v>1876</v>
      </c>
      <c r="B1880" s="119">
        <v>0.56333943474155879</v>
      </c>
      <c r="C1880" s="97">
        <v>9032.434074152734</v>
      </c>
      <c r="D1880" s="96">
        <v>0.63280477803599844</v>
      </c>
      <c r="E1880" s="98">
        <v>0</v>
      </c>
      <c r="F1880" s="119">
        <v>0</v>
      </c>
      <c r="G1880" s="179">
        <v>0</v>
      </c>
      <c r="H1880" s="97">
        <v>5063837.5599374091</v>
      </c>
      <c r="I1880" s="174">
        <v>182294938279.46252</v>
      </c>
      <c r="J1880" s="186">
        <v>0.34633724754002049</v>
      </c>
      <c r="K1880" s="189">
        <v>631434245.02799392</v>
      </c>
      <c r="L1880" s="185">
        <v>0</v>
      </c>
      <c r="M1880" s="185">
        <v>0</v>
      </c>
      <c r="N1880" s="174">
        <v>182926372524.49051</v>
      </c>
      <c r="O1880" s="119">
        <v>0.34514174360361444</v>
      </c>
      <c r="P1880" s="119">
        <v>0.21521175630891651</v>
      </c>
      <c r="Q1880" s="97">
        <v>12.975987656835246</v>
      </c>
      <c r="R1880" s="184">
        <v>589043634045.93555</v>
      </c>
      <c r="S1880" s="199">
        <v>611.22595224365193</v>
      </c>
      <c r="T1880" s="191">
        <v>5.2905652984392218E-2</v>
      </c>
      <c r="U1880" s="198">
        <v>2.0000000000000001E-4</v>
      </c>
    </row>
    <row r="1881" spans="1:21" x14ac:dyDescent="0.2">
      <c r="A1881">
        <f t="shared" si="29"/>
        <v>1877</v>
      </c>
      <c r="B1881" s="119">
        <v>0.41968581988373632</v>
      </c>
      <c r="C1881" s="97">
        <v>8964.1848470018249</v>
      </c>
      <c r="D1881" s="96">
        <v>0.90682903569658124</v>
      </c>
      <c r="E1881" s="98">
        <v>0.5031796687096064</v>
      </c>
      <c r="F1881" s="119">
        <v>0.44514868058242513</v>
      </c>
      <c r="G1881" s="179">
        <v>1</v>
      </c>
      <c r="H1881" s="97">
        <v>7379600.2879732242</v>
      </c>
      <c r="I1881" s="174">
        <v>265481966799.68423</v>
      </c>
      <c r="J1881" s="186">
        <v>0.39207471277753703</v>
      </c>
      <c r="K1881" s="189">
        <v>4965434020.3939276</v>
      </c>
      <c r="L1881" s="185">
        <v>0</v>
      </c>
      <c r="M1881" s="185">
        <v>266675558546.42139</v>
      </c>
      <c r="N1881" s="174">
        <v>537122959366.49951</v>
      </c>
      <c r="O1881" s="119">
        <v>0.59098053282273655</v>
      </c>
      <c r="P1881" s="119">
        <v>0.33843525539988512</v>
      </c>
      <c r="Q1881" s="97">
        <v>16.622731127641664</v>
      </c>
      <c r="R1881" s="184">
        <v>3259202347968.019</v>
      </c>
      <c r="S1881" s="199">
        <v>3382.4605576112654</v>
      </c>
      <c r="T1881" s="191">
        <v>4.4295324122977105E-2</v>
      </c>
      <c r="U1881" s="198">
        <v>2.0000000000000001E-4</v>
      </c>
    </row>
    <row r="1882" spans="1:21" x14ac:dyDescent="0.2">
      <c r="A1882">
        <f t="shared" si="29"/>
        <v>1878</v>
      </c>
      <c r="B1882" s="119">
        <v>0.57327955881234072</v>
      </c>
      <c r="C1882" s="97">
        <v>7438.3449138226133</v>
      </c>
      <c r="D1882" s="96">
        <v>0.74512348982319465</v>
      </c>
      <c r="E1882" s="98">
        <v>0</v>
      </c>
      <c r="F1882" s="119">
        <v>0.62546312471098819</v>
      </c>
      <c r="G1882" s="179">
        <v>1</v>
      </c>
      <c r="H1882" s="97">
        <v>5898157.1405152995</v>
      </c>
      <c r="I1882" s="174">
        <v>234746510707.96851</v>
      </c>
      <c r="J1882" s="186">
        <v>0.42838375960192832</v>
      </c>
      <c r="K1882" s="189">
        <v>10323918120.450506</v>
      </c>
      <c r="L1882" s="185">
        <v>0</v>
      </c>
      <c r="M1882" s="185">
        <v>291321772852.16614</v>
      </c>
      <c r="N1882" s="174">
        <v>536392201680.58514</v>
      </c>
      <c r="O1882" s="119">
        <v>0.62196842170146371</v>
      </c>
      <c r="P1882" s="119">
        <v>0.38310913244408445</v>
      </c>
      <c r="Q1882" s="97">
        <v>16.70514664433664</v>
      </c>
      <c r="R1882" s="184">
        <v>3731080014630.4297</v>
      </c>
      <c r="S1882" s="199">
        <v>3871.4687136523557</v>
      </c>
      <c r="T1882" s="191">
        <v>4.394995775435967E-2</v>
      </c>
      <c r="U1882" s="198">
        <v>2.0000000000000001E-4</v>
      </c>
    </row>
    <row r="1883" spans="1:21" x14ac:dyDescent="0.2">
      <c r="A1883">
        <f t="shared" si="29"/>
        <v>1879</v>
      </c>
      <c r="B1883" s="119">
        <v>0.42762113794082457</v>
      </c>
      <c r="C1883" s="97">
        <v>15646.418354638457</v>
      </c>
      <c r="D1883" s="96">
        <v>0.97378786251904348</v>
      </c>
      <c r="E1883" s="98">
        <v>0.16560349884627507</v>
      </c>
      <c r="F1883" s="119">
        <v>0.60983055036053346</v>
      </c>
      <c r="G1883" s="179">
        <v>1</v>
      </c>
      <c r="H1883" s="97">
        <v>6854096.4670871198</v>
      </c>
      <c r="I1883" s="174">
        <v>305229906803.42303</v>
      </c>
      <c r="J1883" s="186">
        <v>0.42762113794082457</v>
      </c>
      <c r="K1883" s="189">
        <v>7165233460.1598015</v>
      </c>
      <c r="L1883" s="185">
        <v>0</v>
      </c>
      <c r="M1883" s="185">
        <v>270122813094.09161</v>
      </c>
      <c r="N1883" s="174">
        <v>582517953357.67444</v>
      </c>
      <c r="O1883" s="119">
        <v>0.59503918902100272</v>
      </c>
      <c r="P1883" s="119">
        <v>0.43032795579267241</v>
      </c>
      <c r="Q1883" s="97">
        <v>16.940985892781715</v>
      </c>
      <c r="R1883" s="184">
        <v>4512376541915.5732</v>
      </c>
      <c r="S1883" s="199">
        <v>4683.7875622827669</v>
      </c>
      <c r="T1883" s="191">
        <v>4.4100669119690274E-2</v>
      </c>
      <c r="U1883" s="198">
        <v>2.0000000000000001E-4</v>
      </c>
    </row>
    <row r="1884" spans="1:21" x14ac:dyDescent="0.2">
      <c r="A1884">
        <f t="shared" si="29"/>
        <v>1880</v>
      </c>
      <c r="B1884" s="119">
        <v>0.39642575334002916</v>
      </c>
      <c r="C1884" s="97">
        <v>8364.2933491538133</v>
      </c>
      <c r="D1884" s="96">
        <v>1.1645430630578004</v>
      </c>
      <c r="E1884" s="98">
        <v>0.51441386229028008</v>
      </c>
      <c r="F1884" s="119">
        <v>0</v>
      </c>
      <c r="G1884" s="179">
        <v>0</v>
      </c>
      <c r="H1884" s="97">
        <v>15935200.133936992</v>
      </c>
      <c r="I1884" s="174">
        <v>544896612587.13873</v>
      </c>
      <c r="J1884" s="186">
        <v>0.39642575334002916</v>
      </c>
      <c r="K1884" s="189">
        <v>62148647908.431778</v>
      </c>
      <c r="L1884" s="185">
        <v>115526547692.7645</v>
      </c>
      <c r="M1884" s="185">
        <v>0</v>
      </c>
      <c r="N1884" s="174">
        <v>722571808188.33496</v>
      </c>
      <c r="O1884" s="119">
        <v>0.42685347642445892</v>
      </c>
      <c r="P1884" s="119">
        <v>0.28906998269231665</v>
      </c>
      <c r="Q1884" s="97">
        <v>13.806378976089006</v>
      </c>
      <c r="R1884" s="184">
        <v>3106579428835.042</v>
      </c>
      <c r="S1884" s="199">
        <v>3226.9998071979931</v>
      </c>
      <c r="T1884" s="191">
        <v>5.3266251458392026E-2</v>
      </c>
      <c r="U1884" s="198">
        <v>2.0000000000000001E-4</v>
      </c>
    </row>
    <row r="1885" spans="1:21" x14ac:dyDescent="0.2">
      <c r="A1885">
        <f t="shared" si="29"/>
        <v>1881</v>
      </c>
      <c r="B1885" s="119">
        <v>0.62299053540312355</v>
      </c>
      <c r="C1885" s="97">
        <v>11076.113375163011</v>
      </c>
      <c r="D1885" s="96">
        <v>0.68863204133081679</v>
      </c>
      <c r="E1885" s="98">
        <v>0</v>
      </c>
      <c r="F1885" s="119">
        <v>0.45495350269446116</v>
      </c>
      <c r="G1885" s="179">
        <v>1</v>
      </c>
      <c r="H1885" s="97">
        <v>4166057.3710469212</v>
      </c>
      <c r="I1885" s="174">
        <v>208172677690.1799</v>
      </c>
      <c r="J1885" s="186">
        <v>0.52322725118831781</v>
      </c>
      <c r="K1885" s="189">
        <v>4875722092.4280672</v>
      </c>
      <c r="L1885" s="185">
        <v>0</v>
      </c>
      <c r="M1885" s="185">
        <v>186715377574.1817</v>
      </c>
      <c r="N1885" s="174">
        <v>399763777356.78961</v>
      </c>
      <c r="O1885" s="119">
        <v>0.64611636824004248</v>
      </c>
      <c r="P1885" s="119">
        <v>0.40513175420218966</v>
      </c>
      <c r="Q1885" s="97">
        <v>15.839158111648429</v>
      </c>
      <c r="R1885" s="184">
        <v>2792934511955.0791</v>
      </c>
      <c r="S1885" s="199">
        <v>2899.9639373911737</v>
      </c>
      <c r="T1885" s="191">
        <v>4.6646576142371741E-2</v>
      </c>
      <c r="U1885" s="198">
        <v>2.0000000000000001E-4</v>
      </c>
    </row>
    <row r="1886" spans="1:21" x14ac:dyDescent="0.2">
      <c r="A1886">
        <f t="shared" si="29"/>
        <v>1882</v>
      </c>
      <c r="B1886" s="119">
        <v>0.5042208020590131</v>
      </c>
      <c r="C1886" s="97">
        <v>5419.6954693678181</v>
      </c>
      <c r="D1886" s="96">
        <v>0.43041815875662964</v>
      </c>
      <c r="E1886" s="98">
        <v>0</v>
      </c>
      <c r="F1886" s="119">
        <v>0</v>
      </c>
      <c r="G1886" s="179">
        <v>0</v>
      </c>
      <c r="H1886" s="97">
        <v>4793803.811216169</v>
      </c>
      <c r="I1886" s="174">
        <v>238392071667.7905</v>
      </c>
      <c r="J1886" s="186">
        <v>0.5042208020590131</v>
      </c>
      <c r="K1886" s="189">
        <v>2383209481.058075</v>
      </c>
      <c r="L1886" s="185">
        <v>0</v>
      </c>
      <c r="M1886" s="185">
        <v>0</v>
      </c>
      <c r="N1886" s="174">
        <v>240775281148.84857</v>
      </c>
      <c r="O1886" s="119">
        <v>0.49922999158096049</v>
      </c>
      <c r="P1886" s="119">
        <v>0.37961275487452095</v>
      </c>
      <c r="Q1886" s="97">
        <v>12.974129065995834</v>
      </c>
      <c r="R1886" s="184">
        <v>1388215438232.8025</v>
      </c>
      <c r="S1886" s="199">
        <v>1441.326934651941</v>
      </c>
      <c r="T1886" s="191">
        <v>5.2533619613481061E-2</v>
      </c>
      <c r="U1886" s="198">
        <v>2.0000000000000001E-4</v>
      </c>
    </row>
    <row r="1887" spans="1:21" x14ac:dyDescent="0.2">
      <c r="A1887">
        <f t="shared" si="29"/>
        <v>1883</v>
      </c>
      <c r="B1887" s="119">
        <v>0.55026651925449177</v>
      </c>
      <c r="C1887" s="97">
        <v>9016.8176965754428</v>
      </c>
      <c r="D1887" s="96">
        <v>0.68098163207353957</v>
      </c>
      <c r="E1887" s="98">
        <v>5.8406089441853992E-2</v>
      </c>
      <c r="F1887" s="119">
        <v>0</v>
      </c>
      <c r="G1887" s="179">
        <v>0</v>
      </c>
      <c r="H1887" s="97">
        <v>5456917.2357428176</v>
      </c>
      <c r="I1887" s="174">
        <v>275188356048.23944</v>
      </c>
      <c r="J1887" s="186">
        <v>0.5342539305957934</v>
      </c>
      <c r="K1887" s="189">
        <v>9780007070.2293167</v>
      </c>
      <c r="L1887" s="185">
        <v>5719328762.7217979</v>
      </c>
      <c r="M1887" s="185">
        <v>0</v>
      </c>
      <c r="N1887" s="174">
        <v>290687691881.19055</v>
      </c>
      <c r="O1887" s="119">
        <v>0.52150788670166359</v>
      </c>
      <c r="P1887" s="119">
        <v>0.40396194619782444</v>
      </c>
      <c r="Q1887" s="97">
        <v>13.062545634065184</v>
      </c>
      <c r="R1887" s="184">
        <v>1712282170459.8152</v>
      </c>
      <c r="S1887" s="199">
        <v>1777.1046345931645</v>
      </c>
      <c r="T1887" s="191">
        <v>5.4223764576905711E-2</v>
      </c>
      <c r="U1887" s="198">
        <v>2.0000000000000001E-4</v>
      </c>
    </row>
    <row r="1888" spans="1:21" x14ac:dyDescent="0.2">
      <c r="A1888">
        <f t="shared" si="29"/>
        <v>1884</v>
      </c>
      <c r="B1888" s="119">
        <v>0.60498758728288027</v>
      </c>
      <c r="C1888" s="97">
        <v>4715.4148516193582</v>
      </c>
      <c r="D1888" s="96">
        <v>1.330980017090571</v>
      </c>
      <c r="E1888" s="98">
        <v>0</v>
      </c>
      <c r="F1888" s="119">
        <v>0</v>
      </c>
      <c r="G1888" s="179">
        <v>0</v>
      </c>
      <c r="H1888" s="97">
        <v>21077258.274287809</v>
      </c>
      <c r="I1888" s="174">
        <v>624070875964.19568</v>
      </c>
      <c r="J1888" s="186">
        <v>0.37547086640302485</v>
      </c>
      <c r="K1888" s="189">
        <v>8902205884.3938961</v>
      </c>
      <c r="L1888" s="185">
        <v>0</v>
      </c>
      <c r="M1888" s="185">
        <v>0</v>
      </c>
      <c r="N1888" s="174">
        <v>632973081848.5896</v>
      </c>
      <c r="O1888" s="119">
        <v>0.37019020115490764</v>
      </c>
      <c r="P1888" s="119">
        <v>0.26009267139783698</v>
      </c>
      <c r="Q1888" s="97">
        <v>12.947754786579578</v>
      </c>
      <c r="R1888" s="184">
        <v>2364214805953.1802</v>
      </c>
      <c r="S1888" s="199">
        <v>2453.9095748886066</v>
      </c>
      <c r="T1888" s="191">
        <v>5.5169569344127867E-2</v>
      </c>
      <c r="U1888" s="198">
        <v>2.0000000000000001E-4</v>
      </c>
    </row>
    <row r="1889" spans="1:21" x14ac:dyDescent="0.2">
      <c r="A1889">
        <f t="shared" si="29"/>
        <v>1885</v>
      </c>
      <c r="B1889" s="119">
        <v>0.57132430330508244</v>
      </c>
      <c r="C1889" s="97">
        <v>4000</v>
      </c>
      <c r="D1889" s="96">
        <v>0.9630885272393368</v>
      </c>
      <c r="E1889" s="98">
        <v>0</v>
      </c>
      <c r="F1889" s="119">
        <v>0</v>
      </c>
      <c r="G1889" s="179">
        <v>0</v>
      </c>
      <c r="H1889" s="97">
        <v>19006838.664755058</v>
      </c>
      <c r="I1889" s="174">
        <v>662586903736.91174</v>
      </c>
      <c r="J1889" s="186">
        <v>0.49071243002580289</v>
      </c>
      <c r="K1889" s="189">
        <v>12397445576.924139</v>
      </c>
      <c r="L1889" s="185">
        <v>0</v>
      </c>
      <c r="M1889" s="185">
        <v>0</v>
      </c>
      <c r="N1889" s="174">
        <v>674984349313.83594</v>
      </c>
      <c r="O1889" s="119">
        <v>0.48169950898348618</v>
      </c>
      <c r="P1889" s="119">
        <v>0.36705838930332924</v>
      </c>
      <c r="Q1889" s="97">
        <v>12.93962099770574</v>
      </c>
      <c r="R1889" s="184">
        <v>3590317300270.71</v>
      </c>
      <c r="S1889" s="199">
        <v>3728.2383536982275</v>
      </c>
      <c r="T1889" s="191">
        <v>5.4550454596626712E-2</v>
      </c>
      <c r="U1889" s="198">
        <v>2.0000000000000001E-4</v>
      </c>
    </row>
    <row r="1890" spans="1:21" x14ac:dyDescent="0.2">
      <c r="A1890">
        <f t="shared" si="29"/>
        <v>1886</v>
      </c>
      <c r="B1890" s="119">
        <v>0.69249656475599852</v>
      </c>
      <c r="C1890" s="97">
        <v>7161.3128494480843</v>
      </c>
      <c r="D1890" s="96">
        <v>1.1743390564122838</v>
      </c>
      <c r="E1890" s="98">
        <v>0</v>
      </c>
      <c r="F1890" s="119">
        <v>0</v>
      </c>
      <c r="G1890" s="179">
        <v>0</v>
      </c>
      <c r="H1890" s="97">
        <v>25744090.04684506</v>
      </c>
      <c r="I1890" s="174">
        <v>578323029643.6969</v>
      </c>
      <c r="J1890" s="186">
        <v>0.16948846805885864</v>
      </c>
      <c r="K1890" s="189">
        <v>16985321679.486052</v>
      </c>
      <c r="L1890" s="185">
        <v>0</v>
      </c>
      <c r="M1890" s="185">
        <v>0</v>
      </c>
      <c r="N1890" s="174">
        <v>595308351323.18298</v>
      </c>
      <c r="O1890" s="119">
        <v>0.16465262770059</v>
      </c>
      <c r="P1890" s="119">
        <v>7.8306843620259081E-2</v>
      </c>
      <c r="Q1890" s="97">
        <v>12.468700605841454</v>
      </c>
      <c r="R1890" s="184">
        <v>582047595734.67896</v>
      </c>
      <c r="S1890" s="199">
        <v>604.24132977348972</v>
      </c>
      <c r="T1890" s="191">
        <v>6.1246728543696512E-2</v>
      </c>
      <c r="U1890" s="198">
        <v>2.0000000000000001E-4</v>
      </c>
    </row>
    <row r="1891" spans="1:21" x14ac:dyDescent="0.2">
      <c r="A1891">
        <f t="shared" si="29"/>
        <v>1887</v>
      </c>
      <c r="B1891" s="119">
        <v>0.65399632274529573</v>
      </c>
      <c r="C1891" s="97">
        <v>9323.8604516818214</v>
      </c>
      <c r="D1891" s="96">
        <v>1.3438540913711572</v>
      </c>
      <c r="E1891" s="98">
        <v>0</v>
      </c>
      <c r="F1891" s="119">
        <v>0.4278011484598514</v>
      </c>
      <c r="G1891" s="179">
        <v>1</v>
      </c>
      <c r="H1891" s="97">
        <v>19708978.652697135</v>
      </c>
      <c r="I1891" s="174">
        <v>647340219798.16467</v>
      </c>
      <c r="J1891" s="186">
        <v>0.46101808206199169</v>
      </c>
      <c r="K1891" s="189">
        <v>19756428042.28418</v>
      </c>
      <c r="L1891" s="185">
        <v>0</v>
      </c>
      <c r="M1891" s="185">
        <v>339414515938.97705</v>
      </c>
      <c r="N1891" s="174">
        <v>1006511163779.4259</v>
      </c>
      <c r="O1891" s="119">
        <v>0.56628001738590383</v>
      </c>
      <c r="P1891" s="119">
        <v>0.35678819779113502</v>
      </c>
      <c r="Q1891" s="97">
        <v>15.507471540298646</v>
      </c>
      <c r="R1891" s="184">
        <v>5911990247544.4629</v>
      </c>
      <c r="S1891" s="199">
        <v>6142.1706100510937</v>
      </c>
      <c r="T1891" s="191">
        <v>4.8249715609562253E-2</v>
      </c>
      <c r="U1891" s="198">
        <v>2.0000000000000001E-4</v>
      </c>
    </row>
    <row r="1892" spans="1:21" x14ac:dyDescent="0.2">
      <c r="A1892">
        <f t="shared" si="29"/>
        <v>1888</v>
      </c>
      <c r="B1892" s="119">
        <v>0.52220270057133011</v>
      </c>
      <c r="C1892" s="97">
        <v>8214.857501775803</v>
      </c>
      <c r="D1892" s="96">
        <v>1.2927785677935564</v>
      </c>
      <c r="E1892" s="98">
        <v>0</v>
      </c>
      <c r="F1892" s="119">
        <v>0.623832894178455</v>
      </c>
      <c r="G1892" s="179">
        <v>1</v>
      </c>
      <c r="H1892" s="97">
        <v>15213643.498099001</v>
      </c>
      <c r="I1892" s="174">
        <v>523803900616.96515</v>
      </c>
      <c r="J1892" s="186">
        <v>0.48341088413624944</v>
      </c>
      <c r="K1892" s="189">
        <v>14672792721.751951</v>
      </c>
      <c r="L1892" s="185">
        <v>0</v>
      </c>
      <c r="M1892" s="185">
        <v>446333774393.58911</v>
      </c>
      <c r="N1892" s="174">
        <v>984810467732.30615</v>
      </c>
      <c r="O1892" s="119">
        <v>0.61969236337567279</v>
      </c>
      <c r="P1892" s="119">
        <v>0.35972367495602658</v>
      </c>
      <c r="Q1892" s="97">
        <v>15.631447543920538</v>
      </c>
      <c r="R1892" s="184">
        <v>5944090332339.6729</v>
      </c>
      <c r="S1892" s="199">
        <v>6170.8697666005382</v>
      </c>
      <c r="T1892" s="191">
        <v>4.7618951214410989E-2</v>
      </c>
      <c r="U1892" s="198">
        <v>2.0000000000000001E-4</v>
      </c>
    </row>
    <row r="1893" spans="1:21" x14ac:dyDescent="0.2">
      <c r="A1893">
        <f t="shared" si="29"/>
        <v>1889</v>
      </c>
      <c r="B1893" s="119">
        <v>0.54914056859104277</v>
      </c>
      <c r="C1893" s="97">
        <v>10242.702820957133</v>
      </c>
      <c r="D1893" s="96">
        <v>0.52465247231866974</v>
      </c>
      <c r="E1893" s="98">
        <v>0.58604356009453973</v>
      </c>
      <c r="F1893" s="119">
        <v>0.50292006221305385</v>
      </c>
      <c r="G1893" s="179">
        <v>1</v>
      </c>
      <c r="H1893" s="97">
        <v>4405069.7301800549</v>
      </c>
      <c r="I1893" s="174">
        <v>220478465998.97818</v>
      </c>
      <c r="J1893" s="186">
        <v>0.47797289462988468</v>
      </c>
      <c r="K1893" s="189">
        <v>4732269247.4773893</v>
      </c>
      <c r="L1893" s="185">
        <v>0</v>
      </c>
      <c r="M1893" s="185">
        <v>197797901766.04214</v>
      </c>
      <c r="N1893" s="174">
        <v>423008637012.49774</v>
      </c>
      <c r="O1893" s="119">
        <v>0.62320489215479846</v>
      </c>
      <c r="P1893" s="119">
        <v>0.36254977689502466</v>
      </c>
      <c r="Q1893" s="97">
        <v>15.893929696925696</v>
      </c>
      <c r="R1893" s="184">
        <v>2668278376670.2515</v>
      </c>
      <c r="S1893" s="199">
        <v>2770.4745779553937</v>
      </c>
      <c r="T1893" s="191">
        <v>4.5708081565093754E-2</v>
      </c>
      <c r="U1893" s="198">
        <v>2.0000000000000001E-4</v>
      </c>
    </row>
    <row r="1894" spans="1:21" x14ac:dyDescent="0.2">
      <c r="A1894">
        <f t="shared" si="29"/>
        <v>1890</v>
      </c>
      <c r="B1894" s="119">
        <v>0.57998817444171036</v>
      </c>
      <c r="C1894" s="97">
        <v>9889.8082648349264</v>
      </c>
      <c r="D1894" s="96">
        <v>0.91673539268804727</v>
      </c>
      <c r="E1894" s="98">
        <v>6.6342866291227653E-2</v>
      </c>
      <c r="F1894" s="119">
        <v>0.53458029165677545</v>
      </c>
      <c r="G1894" s="179">
        <v>1</v>
      </c>
      <c r="H1894" s="97">
        <v>7212460.7163452702</v>
      </c>
      <c r="I1894" s="174">
        <v>298397175636.55646</v>
      </c>
      <c r="J1894" s="186">
        <v>0.50516995115761154</v>
      </c>
      <c r="K1894" s="189">
        <v>10716270558.210297</v>
      </c>
      <c r="L1894" s="185">
        <v>0</v>
      </c>
      <c r="M1894" s="185">
        <v>268613521442.28195</v>
      </c>
      <c r="N1894" s="174">
        <v>577726967637.04871</v>
      </c>
      <c r="O1894" s="119">
        <v>0.63288045093546463</v>
      </c>
      <c r="P1894" s="119">
        <v>0.40538542548697293</v>
      </c>
      <c r="Q1894" s="97">
        <v>15.943499235137306</v>
      </c>
      <c r="R1894" s="184">
        <v>4043651312422.9609</v>
      </c>
      <c r="S1894" s="199">
        <v>4198.7512833338333</v>
      </c>
      <c r="T1894" s="191">
        <v>4.6272542624003064E-2</v>
      </c>
      <c r="U1894" s="198">
        <v>2.0000000000000001E-4</v>
      </c>
    </row>
    <row r="1895" spans="1:21" x14ac:dyDescent="0.2">
      <c r="A1895">
        <f t="shared" si="29"/>
        <v>1891</v>
      </c>
      <c r="B1895" s="119">
        <v>0.42090838418930249</v>
      </c>
      <c r="C1895" s="97">
        <v>13083.018663519615</v>
      </c>
      <c r="D1895" s="96">
        <v>0.57263238095907454</v>
      </c>
      <c r="E1895" s="98">
        <v>0</v>
      </c>
      <c r="F1895" s="119">
        <v>0</v>
      </c>
      <c r="G1895" s="179">
        <v>0</v>
      </c>
      <c r="H1895" s="97">
        <v>4343958.4460273189</v>
      </c>
      <c r="I1895" s="174">
        <v>196326274222.94781</v>
      </c>
      <c r="J1895" s="186">
        <v>0.42090838418930243</v>
      </c>
      <c r="K1895" s="189">
        <v>6654420218.8858938</v>
      </c>
      <c r="L1895" s="185">
        <v>0</v>
      </c>
      <c r="M1895" s="185">
        <v>0</v>
      </c>
      <c r="N1895" s="174">
        <v>202980694441.83371</v>
      </c>
      <c r="O1895" s="119">
        <v>0.40710952873780282</v>
      </c>
      <c r="P1895" s="119">
        <v>0.27669736119781291</v>
      </c>
      <c r="Q1895" s="97">
        <v>12.802207996064581</v>
      </c>
      <c r="R1895" s="184">
        <v>808905474274.04883</v>
      </c>
      <c r="S1895" s="199">
        <v>838.76334979428805</v>
      </c>
      <c r="T1895" s="191">
        <v>5.4271557590736902E-2</v>
      </c>
      <c r="U1895" s="198">
        <v>2.0000000000000001E-4</v>
      </c>
    </row>
    <row r="1896" spans="1:21" x14ac:dyDescent="0.2">
      <c r="A1896">
        <f t="shared" si="29"/>
        <v>1892</v>
      </c>
      <c r="B1896" s="119">
        <v>0.33924362323496493</v>
      </c>
      <c r="C1896" s="97">
        <v>12690.38331805282</v>
      </c>
      <c r="D1896" s="96">
        <v>0.84329173741134777</v>
      </c>
      <c r="E1896" s="98">
        <v>0.60809909076503454</v>
      </c>
      <c r="F1896" s="119">
        <v>0</v>
      </c>
      <c r="G1896" s="179">
        <v>0</v>
      </c>
      <c r="H1896" s="97">
        <v>7281749.4547789069</v>
      </c>
      <c r="I1896" s="174">
        <v>261346089486.14688</v>
      </c>
      <c r="J1896" s="186">
        <v>0.33924362323496493</v>
      </c>
      <c r="K1896" s="189">
        <v>25106732161.818733</v>
      </c>
      <c r="L1896" s="185">
        <v>53606108963.263916</v>
      </c>
      <c r="M1896" s="185">
        <v>0</v>
      </c>
      <c r="N1896" s="174">
        <v>340058930611.22949</v>
      </c>
      <c r="O1896" s="119">
        <v>0.38682966287560594</v>
      </c>
      <c r="P1896" s="119">
        <v>0.26123617833776558</v>
      </c>
      <c r="Q1896" s="97">
        <v>14.279563264410553</v>
      </c>
      <c r="R1896" s="184">
        <v>1356162343206.8535</v>
      </c>
      <c r="S1896" s="199">
        <v>1407.055357631323</v>
      </c>
      <c r="T1896" s="191">
        <v>5.118870111084519E-2</v>
      </c>
      <c r="U1896" s="198">
        <v>2.0000000000000001E-4</v>
      </c>
    </row>
    <row r="1897" spans="1:21" x14ac:dyDescent="0.2">
      <c r="A1897">
        <f t="shared" si="29"/>
        <v>1893</v>
      </c>
      <c r="B1897" s="119">
        <v>0.4440808062210414</v>
      </c>
      <c r="C1897" s="97">
        <v>6370.2289957643216</v>
      </c>
      <c r="D1897" s="96">
        <v>1.2682539991052564</v>
      </c>
      <c r="E1897" s="98">
        <v>0.16999497841774758</v>
      </c>
      <c r="F1897" s="119">
        <v>0</v>
      </c>
      <c r="G1897" s="179">
        <v>0</v>
      </c>
      <c r="H1897" s="97">
        <v>13532607.688490465</v>
      </c>
      <c r="I1897" s="174">
        <v>489273259159.91669</v>
      </c>
      <c r="J1897" s="186">
        <v>0.4440808062210414</v>
      </c>
      <c r="K1897" s="189">
        <v>26115143458.941357</v>
      </c>
      <c r="L1897" s="185">
        <v>42369939479.435959</v>
      </c>
      <c r="M1897" s="185">
        <v>0</v>
      </c>
      <c r="N1897" s="174">
        <v>557758342098.29407</v>
      </c>
      <c r="O1897" s="119">
        <v>0.45032551916438529</v>
      </c>
      <c r="P1897" s="119">
        <v>0.34245332829642744</v>
      </c>
      <c r="Q1897" s="97">
        <v>13.697336921340129</v>
      </c>
      <c r="R1897" s="184">
        <v>2851822250582.5806</v>
      </c>
      <c r="S1897" s="199">
        <v>2959.4595110655114</v>
      </c>
      <c r="T1897" s="191">
        <v>5.38024661605477E-2</v>
      </c>
      <c r="U1897" s="198">
        <v>2.0000000000000001E-4</v>
      </c>
    </row>
    <row r="1898" spans="1:21" x14ac:dyDescent="0.2">
      <c r="A1898">
        <f t="shared" si="29"/>
        <v>1894</v>
      </c>
      <c r="B1898" s="119">
        <v>0.41513053102686681</v>
      </c>
      <c r="C1898" s="97">
        <v>13476.8925064865</v>
      </c>
      <c r="D1898" s="96">
        <v>0.88096993859031392</v>
      </c>
      <c r="E1898" s="98">
        <v>0.7</v>
      </c>
      <c r="F1898" s="119">
        <v>0</v>
      </c>
      <c r="G1898" s="179">
        <v>0</v>
      </c>
      <c r="H1898" s="97">
        <v>7799751.0039890716</v>
      </c>
      <c r="I1898" s="174">
        <v>325114662398.43341</v>
      </c>
      <c r="J1898" s="186">
        <v>0.41513053102686681</v>
      </c>
      <c r="K1898" s="189">
        <v>49843520173.849838</v>
      </c>
      <c r="L1898" s="185">
        <v>121736897559.22971</v>
      </c>
      <c r="M1898" s="185">
        <v>0</v>
      </c>
      <c r="N1898" s="174">
        <v>496695080131.51294</v>
      </c>
      <c r="O1898" s="119">
        <v>0.46780117176104108</v>
      </c>
      <c r="P1898" s="119">
        <v>0.36300612321484316</v>
      </c>
      <c r="Q1898" s="97">
        <v>14.991380917815151</v>
      </c>
      <c r="R1898" s="184">
        <v>2924739577078.8833</v>
      </c>
      <c r="S1898" s="199">
        <v>3038.1101070188429</v>
      </c>
      <c r="T1898" s="191">
        <v>4.9466828322471984E-2</v>
      </c>
      <c r="U1898" s="198">
        <v>2.0000000000000001E-4</v>
      </c>
    </row>
    <row r="1899" spans="1:21" x14ac:dyDescent="0.2">
      <c r="A1899">
        <f t="shared" si="29"/>
        <v>1895</v>
      </c>
      <c r="B1899" s="119">
        <v>0.37256700238701568</v>
      </c>
      <c r="C1899" s="97">
        <v>8234.7152957611524</v>
      </c>
      <c r="D1899" s="96">
        <v>0.60617823922521108</v>
      </c>
      <c r="E1899" s="98">
        <v>3.2742413837502399E-2</v>
      </c>
      <c r="F1899" s="119">
        <v>0.4623689161437039</v>
      </c>
      <c r="G1899" s="179">
        <v>1</v>
      </c>
      <c r="H1899" s="97">
        <v>4655019.5699690552</v>
      </c>
      <c r="I1899" s="174">
        <v>225712416516.59143</v>
      </c>
      <c r="J1899" s="186">
        <v>0.37256700238701568</v>
      </c>
      <c r="K1899" s="189">
        <v>4902608311.6492376</v>
      </c>
      <c r="L1899" s="185">
        <v>0</v>
      </c>
      <c r="M1899" s="185">
        <v>195230986589.98105</v>
      </c>
      <c r="N1899" s="174">
        <v>425846011418.22174</v>
      </c>
      <c r="O1899" s="119">
        <v>0.56423632311334471</v>
      </c>
      <c r="P1899" s="119">
        <v>0.28936803071987199</v>
      </c>
      <c r="Q1899" s="97">
        <v>16.419105271269455</v>
      </c>
      <c r="R1899" s="184">
        <v>2206122100740.1357</v>
      </c>
      <c r="S1899" s="199">
        <v>2290.763201614543</v>
      </c>
      <c r="T1899" s="191">
        <v>4.4492410098012157E-2</v>
      </c>
      <c r="U1899" s="198">
        <v>2.0000000000000001E-4</v>
      </c>
    </row>
    <row r="1900" spans="1:21" x14ac:dyDescent="0.2">
      <c r="A1900">
        <f t="shared" si="29"/>
        <v>1896</v>
      </c>
      <c r="B1900" s="119">
        <v>0.66660772506376442</v>
      </c>
      <c r="C1900" s="97">
        <v>10732.240542273179</v>
      </c>
      <c r="D1900" s="96">
        <v>0.64479303109634212</v>
      </c>
      <c r="E1900" s="98">
        <v>0.7</v>
      </c>
      <c r="F1900" s="119">
        <v>0.56687315710196717</v>
      </c>
      <c r="G1900" s="179">
        <v>1</v>
      </c>
      <c r="H1900" s="97">
        <v>4859772.6917685792</v>
      </c>
      <c r="I1900" s="174">
        <v>189484259166.95041</v>
      </c>
      <c r="J1900" s="186">
        <v>0.40081781304217656</v>
      </c>
      <c r="K1900" s="189">
        <v>1380851881.2354472</v>
      </c>
      <c r="L1900" s="185">
        <v>0</v>
      </c>
      <c r="M1900" s="185">
        <v>370534040000.62421</v>
      </c>
      <c r="N1900" s="174">
        <v>561399151048.81006</v>
      </c>
      <c r="O1900" s="119">
        <v>0.66329971762521911</v>
      </c>
      <c r="P1900" s="119">
        <v>0.44747432761483213</v>
      </c>
      <c r="Q1900" s="97">
        <v>17.671264473906813</v>
      </c>
      <c r="R1900" s="184">
        <v>4781860121450.4648</v>
      </c>
      <c r="S1900" s="199">
        <v>4962.7345963184907</v>
      </c>
      <c r="T1900" s="191">
        <v>4.2138085665587049E-2</v>
      </c>
      <c r="U1900" s="198">
        <v>2.0000000000000001E-4</v>
      </c>
    </row>
    <row r="1901" spans="1:21" x14ac:dyDescent="0.2">
      <c r="A1901">
        <f t="shared" si="29"/>
        <v>1897</v>
      </c>
      <c r="B1901" s="119">
        <v>0.46984942346456132</v>
      </c>
      <c r="C1901" s="97">
        <v>7624.9875355846234</v>
      </c>
      <c r="D1901" s="96">
        <v>1.0592208375068781</v>
      </c>
      <c r="E1901" s="98">
        <v>3.6524029068345717E-2</v>
      </c>
      <c r="F1901" s="119">
        <v>0.36151412280021045</v>
      </c>
      <c r="G1901" s="179">
        <v>1</v>
      </c>
      <c r="H1901" s="97">
        <v>14032677.666229881</v>
      </c>
      <c r="I1901" s="174">
        <v>329887945657.03949</v>
      </c>
      <c r="J1901" s="186">
        <v>0.19379540481765722</v>
      </c>
      <c r="K1901" s="189">
        <v>6198472821.8987465</v>
      </c>
      <c r="L1901" s="185">
        <v>0</v>
      </c>
      <c r="M1901" s="185">
        <v>336546859638.79034</v>
      </c>
      <c r="N1901" s="174">
        <v>672633278117.72864</v>
      </c>
      <c r="O1901" s="119">
        <v>0.4953193166660278</v>
      </c>
      <c r="P1901" s="119">
        <v>0.35384688802565523</v>
      </c>
      <c r="Q1901" s="97">
        <v>18.220597094085033</v>
      </c>
      <c r="R1901" s="184">
        <v>4599542875118.4131</v>
      </c>
      <c r="S1901" s="199">
        <v>4762.6148060785426</v>
      </c>
      <c r="T1901" s="191">
        <v>4.1556474038651939E-2</v>
      </c>
      <c r="U1901" s="198">
        <v>2.0000000000000001E-4</v>
      </c>
    </row>
    <row r="1902" spans="1:21" x14ac:dyDescent="0.2">
      <c r="A1902">
        <f t="shared" si="29"/>
        <v>1898</v>
      </c>
      <c r="B1902" s="119">
        <v>0.59788505251058777</v>
      </c>
      <c r="C1902" s="97">
        <v>17000</v>
      </c>
      <c r="D1902" s="96">
        <v>0.74115030523941572</v>
      </c>
      <c r="E1902" s="98">
        <v>0.60916178134390098</v>
      </c>
      <c r="F1902" s="119">
        <v>0</v>
      </c>
      <c r="G1902" s="179">
        <v>0</v>
      </c>
      <c r="H1902" s="97">
        <v>4235130.5143504711</v>
      </c>
      <c r="I1902" s="174">
        <v>202166150193.52191</v>
      </c>
      <c r="J1902" s="186">
        <v>0.48218105163746605</v>
      </c>
      <c r="K1902" s="189">
        <v>17959111973.976524</v>
      </c>
      <c r="L1902" s="185">
        <v>27712637832.758736</v>
      </c>
      <c r="M1902" s="185">
        <v>0</v>
      </c>
      <c r="N1902" s="174">
        <v>247837900000.25717</v>
      </c>
      <c r="O1902" s="119">
        <v>0.48277844983310919</v>
      </c>
      <c r="P1902" s="119">
        <v>0.388730337674906</v>
      </c>
      <c r="Q1902" s="97">
        <v>13.446073383845269</v>
      </c>
      <c r="R1902" s="184">
        <v>1409547475655.8374</v>
      </c>
      <c r="S1902" s="199">
        <v>1462.1975735925553</v>
      </c>
      <c r="T1902" s="191">
        <v>5.3746118827220371E-2</v>
      </c>
      <c r="U1902" s="198">
        <v>2.0000000000000001E-4</v>
      </c>
    </row>
    <row r="1903" spans="1:21" x14ac:dyDescent="0.2">
      <c r="A1903">
        <f t="shared" si="29"/>
        <v>1899</v>
      </c>
      <c r="B1903" s="119">
        <v>0.39681339691862105</v>
      </c>
      <c r="C1903" s="97">
        <v>15836.291605815513</v>
      </c>
      <c r="D1903" s="96">
        <v>0.9255871204962014</v>
      </c>
      <c r="E1903" s="98">
        <v>0</v>
      </c>
      <c r="F1903" s="119">
        <v>0</v>
      </c>
      <c r="G1903" s="179">
        <v>0</v>
      </c>
      <c r="H1903" s="97">
        <v>6224631.9827947244</v>
      </c>
      <c r="I1903" s="174">
        <v>268245222187.43655</v>
      </c>
      <c r="J1903" s="186">
        <v>0.39681339691862105</v>
      </c>
      <c r="K1903" s="189">
        <v>251716952.29917306</v>
      </c>
      <c r="L1903" s="185">
        <v>0</v>
      </c>
      <c r="M1903" s="185">
        <v>0</v>
      </c>
      <c r="N1903" s="174">
        <v>268496939139.73572</v>
      </c>
      <c r="O1903" s="119">
        <v>0.39644138277490731</v>
      </c>
      <c r="P1903" s="119">
        <v>0.27691938370207447</v>
      </c>
      <c r="Q1903" s="97">
        <v>12.995872793905482</v>
      </c>
      <c r="R1903" s="184">
        <v>1035107946743.9868</v>
      </c>
      <c r="S1903" s="199">
        <v>1074.5946353848992</v>
      </c>
      <c r="T1903" s="191">
        <v>5.6189501670611028E-2</v>
      </c>
      <c r="U1903" s="198">
        <v>2.0000000000000001E-4</v>
      </c>
    </row>
    <row r="1904" spans="1:21" x14ac:dyDescent="0.2">
      <c r="A1904">
        <f t="shared" si="29"/>
        <v>1900</v>
      </c>
      <c r="B1904" s="119">
        <v>0.45737873478906277</v>
      </c>
      <c r="C1904" s="97">
        <v>13784.839285417518</v>
      </c>
      <c r="D1904" s="96">
        <v>0.88054934131769269</v>
      </c>
      <c r="E1904" s="98">
        <v>0</v>
      </c>
      <c r="F1904" s="119">
        <v>0</v>
      </c>
      <c r="G1904" s="179">
        <v>0</v>
      </c>
      <c r="H1904" s="97">
        <v>21095838.765061677</v>
      </c>
      <c r="I1904" s="174">
        <v>607021916105.08325</v>
      </c>
      <c r="J1904" s="186">
        <v>0.38094655599371874</v>
      </c>
      <c r="K1904" s="189">
        <v>12034201194.12628</v>
      </c>
      <c r="L1904" s="185">
        <v>0</v>
      </c>
      <c r="M1904" s="185">
        <v>0</v>
      </c>
      <c r="N1904" s="174">
        <v>619056117299.20947</v>
      </c>
      <c r="O1904" s="119">
        <v>0.37354110861838474</v>
      </c>
      <c r="P1904" s="119">
        <v>0.29057234906928969</v>
      </c>
      <c r="Q1904" s="97">
        <v>12.935747653966395</v>
      </c>
      <c r="R1904" s="184">
        <v>2400504849704.1997</v>
      </c>
      <c r="S1904" s="199">
        <v>2493.4399642386807</v>
      </c>
      <c r="T1904" s="191">
        <v>5.4929544566957075E-2</v>
      </c>
      <c r="U1904" s="198">
        <v>2.0000000000000001E-4</v>
      </c>
    </row>
    <row r="1905" spans="1:21" x14ac:dyDescent="0.2">
      <c r="A1905">
        <f t="shared" si="29"/>
        <v>1901</v>
      </c>
      <c r="B1905" s="119">
        <v>0.48317682885835156</v>
      </c>
      <c r="C1905" s="97">
        <v>15811.94304269967</v>
      </c>
      <c r="D1905" s="96">
        <v>1.4150054933844507</v>
      </c>
      <c r="E1905" s="98">
        <v>0.44144982024985552</v>
      </c>
      <c r="F1905" s="119">
        <v>0.47006584652679972</v>
      </c>
      <c r="G1905" s="179">
        <v>1</v>
      </c>
      <c r="H1905" s="97">
        <v>15067179.572766328</v>
      </c>
      <c r="I1905" s="174">
        <v>516373483231.28943</v>
      </c>
      <c r="J1905" s="186">
        <v>0.38808622514055224</v>
      </c>
      <c r="K1905" s="189">
        <v>5494718999.5338602</v>
      </c>
      <c r="L1905" s="185">
        <v>0</v>
      </c>
      <c r="M1905" s="185">
        <v>429454055748.8158</v>
      </c>
      <c r="N1905" s="174">
        <v>951322257979.63904</v>
      </c>
      <c r="O1905" s="119">
        <v>0.57179433772967003</v>
      </c>
      <c r="P1905" s="119">
        <v>0.32436430977549563</v>
      </c>
      <c r="Q1905" s="97">
        <v>16.14215420660874</v>
      </c>
      <c r="R1905" s="184">
        <v>5193008297543.4795</v>
      </c>
      <c r="S1905" s="199">
        <v>5394.7796934844164</v>
      </c>
      <c r="T1905" s="191">
        <v>4.6595269160504098E-2</v>
      </c>
      <c r="U1905" s="198">
        <v>2.0000000000000001E-4</v>
      </c>
    </row>
    <row r="1906" spans="1:21" x14ac:dyDescent="0.2">
      <c r="A1906">
        <f t="shared" si="29"/>
        <v>1902</v>
      </c>
      <c r="B1906" s="119">
        <v>0.52234110924334165</v>
      </c>
      <c r="C1906" s="97">
        <v>13270.264646471971</v>
      </c>
      <c r="D1906" s="96">
        <v>0.8728831581019566</v>
      </c>
      <c r="E1906" s="98">
        <v>3.6059467055621769E-2</v>
      </c>
      <c r="F1906" s="119">
        <v>0</v>
      </c>
      <c r="G1906" s="179">
        <v>0</v>
      </c>
      <c r="H1906" s="97">
        <v>5795321.3085327353</v>
      </c>
      <c r="I1906" s="174">
        <v>246155531316.50314</v>
      </c>
      <c r="J1906" s="186">
        <v>0.44905200831222825</v>
      </c>
      <c r="K1906" s="189">
        <v>4206855746.371233</v>
      </c>
      <c r="L1906" s="185">
        <v>5780264186.2457762</v>
      </c>
      <c r="M1906" s="185">
        <v>0</v>
      </c>
      <c r="N1906" s="174">
        <v>256142651249.12018</v>
      </c>
      <c r="O1906" s="119">
        <v>0.44959652944262057</v>
      </c>
      <c r="P1906" s="119">
        <v>0.34909792578908344</v>
      </c>
      <c r="Q1906" s="97">
        <v>13.074015415276632</v>
      </c>
      <c r="R1906" s="184">
        <v>1288612107876.4036</v>
      </c>
      <c r="S1906" s="199">
        <v>1336.7758318168271</v>
      </c>
      <c r="T1906" s="191">
        <v>5.5328572486056438E-2</v>
      </c>
      <c r="U1906" s="198">
        <v>2.0000000000000001E-4</v>
      </c>
    </row>
    <row r="1907" spans="1:21" x14ac:dyDescent="0.2">
      <c r="A1907">
        <f t="shared" si="29"/>
        <v>1903</v>
      </c>
      <c r="B1907" s="119">
        <v>0.38545608264998454</v>
      </c>
      <c r="C1907" s="97">
        <v>9846.4398114970681</v>
      </c>
      <c r="D1907" s="96">
        <v>0.81654711273591218</v>
      </c>
      <c r="E1907" s="98">
        <v>0.55009435429084241</v>
      </c>
      <c r="F1907" s="119">
        <v>0.39620540317468167</v>
      </c>
      <c r="G1907" s="179">
        <v>1</v>
      </c>
      <c r="H1907" s="97">
        <v>9021802.2832517121</v>
      </c>
      <c r="I1907" s="174">
        <v>250301414011.28683</v>
      </c>
      <c r="J1907" s="186">
        <v>0.2696375343433165</v>
      </c>
      <c r="K1907" s="189">
        <v>1858993327.4449027</v>
      </c>
      <c r="L1907" s="185">
        <v>0</v>
      </c>
      <c r="M1907" s="185">
        <v>244542788625.7608</v>
      </c>
      <c r="N1907" s="174">
        <v>496703195964.49249</v>
      </c>
      <c r="O1907" s="119">
        <v>0.52974268970894145</v>
      </c>
      <c r="P1907" s="119">
        <v>0.32810538275074452</v>
      </c>
      <c r="Q1907" s="97">
        <v>17.544749000336477</v>
      </c>
      <c r="R1907" s="184">
        <v>3045793029760.7681</v>
      </c>
      <c r="S1907" s="199">
        <v>3161.5609275095876</v>
      </c>
      <c r="T1907" s="191">
        <v>4.1795702548448166E-2</v>
      </c>
      <c r="U1907" s="198">
        <v>2.0000000000000001E-4</v>
      </c>
    </row>
    <row r="1908" spans="1:21" x14ac:dyDescent="0.2">
      <c r="A1908">
        <f t="shared" si="29"/>
        <v>1904</v>
      </c>
      <c r="B1908" s="119">
        <v>0.61505185869274737</v>
      </c>
      <c r="C1908" s="97">
        <v>4000</v>
      </c>
      <c r="D1908" s="96">
        <v>0.85742971160510761</v>
      </c>
      <c r="E1908" s="98">
        <v>0.7</v>
      </c>
      <c r="F1908" s="119">
        <v>0.55403813418920966</v>
      </c>
      <c r="G1908" s="179">
        <v>1</v>
      </c>
      <c r="H1908" s="97">
        <v>10263161.415050199</v>
      </c>
      <c r="I1908" s="174">
        <v>383077618834.37982</v>
      </c>
      <c r="J1908" s="186">
        <v>0.48916195370903437</v>
      </c>
      <c r="K1908" s="189">
        <v>1856245388.7515194</v>
      </c>
      <c r="L1908" s="185">
        <v>0</v>
      </c>
      <c r="M1908" s="185">
        <v>246718448170.64624</v>
      </c>
      <c r="N1908" s="174">
        <v>631652312393.77759</v>
      </c>
      <c r="O1908" s="119">
        <v>0.60913535411532405</v>
      </c>
      <c r="P1908" s="119">
        <v>0.3903254005930234</v>
      </c>
      <c r="Q1908" s="97">
        <v>15.777648039427252</v>
      </c>
      <c r="R1908" s="184">
        <v>4286053399223.2402</v>
      </c>
      <c r="S1908" s="199">
        <v>4449.9518300259224</v>
      </c>
      <c r="T1908" s="191">
        <v>4.6156386644574644E-2</v>
      </c>
      <c r="U1908" s="198">
        <v>2.0000000000000001E-4</v>
      </c>
    </row>
    <row r="1909" spans="1:21" x14ac:dyDescent="0.2">
      <c r="A1909">
        <f t="shared" si="29"/>
        <v>1905</v>
      </c>
      <c r="B1909" s="119">
        <v>0.47758678790863507</v>
      </c>
      <c r="C1909" s="97">
        <v>13288.985786638375</v>
      </c>
      <c r="D1909" s="96">
        <v>0.94055473820368052</v>
      </c>
      <c r="E1909" s="98">
        <v>0</v>
      </c>
      <c r="F1909" s="119">
        <v>0.38535365762611279</v>
      </c>
      <c r="G1909" s="179">
        <v>1</v>
      </c>
      <c r="H1909" s="97">
        <v>8008013.0160280382</v>
      </c>
      <c r="I1909" s="174">
        <v>307144338397.62585</v>
      </c>
      <c r="J1909" s="186">
        <v>0.40700271768818752</v>
      </c>
      <c r="K1909" s="189">
        <v>6673352263.7999353</v>
      </c>
      <c r="L1909" s="185">
        <v>0</v>
      </c>
      <c r="M1909" s="185">
        <v>256932550880.44687</v>
      </c>
      <c r="N1909" s="174">
        <v>570750241541.87268</v>
      </c>
      <c r="O1909" s="119">
        <v>0.57915809244643246</v>
      </c>
      <c r="P1909" s="119">
        <v>0.29596709421686718</v>
      </c>
      <c r="Q1909" s="97">
        <v>15.494347106047607</v>
      </c>
      <c r="R1909" s="184">
        <v>2815293433951.6479</v>
      </c>
      <c r="S1909" s="199">
        <v>2923.8475122272339</v>
      </c>
      <c r="T1909" s="191">
        <v>4.7937147389655863E-2</v>
      </c>
      <c r="U1909" s="198">
        <v>2.0000000000000001E-4</v>
      </c>
    </row>
    <row r="1910" spans="1:21" x14ac:dyDescent="0.2">
      <c r="A1910">
        <f t="shared" si="29"/>
        <v>1906</v>
      </c>
      <c r="B1910" s="119">
        <v>0.50753544765898084</v>
      </c>
      <c r="C1910" s="97">
        <v>10867.704584547946</v>
      </c>
      <c r="D1910" s="96">
        <v>0.95796936087692552</v>
      </c>
      <c r="E1910" s="98">
        <v>1.2784493178598588E-2</v>
      </c>
      <c r="F1910" s="119">
        <v>0.47482238908415747</v>
      </c>
      <c r="G1910" s="179">
        <v>1</v>
      </c>
      <c r="H1910" s="97">
        <v>6753060.5866928604</v>
      </c>
      <c r="I1910" s="174">
        <v>236513183443.43564</v>
      </c>
      <c r="J1910" s="186">
        <v>0.39075382138671244</v>
      </c>
      <c r="K1910" s="189">
        <v>7090104573.7220402</v>
      </c>
      <c r="L1910" s="185">
        <v>0</v>
      </c>
      <c r="M1910" s="185">
        <v>163299047612.60739</v>
      </c>
      <c r="N1910" s="174">
        <v>406902335629.76508</v>
      </c>
      <c r="O1910" s="119">
        <v>0.54818478243364543</v>
      </c>
      <c r="P1910" s="119">
        <v>0.39551018655858911</v>
      </c>
      <c r="Q1910" s="97">
        <v>16.14050906447541</v>
      </c>
      <c r="R1910" s="184">
        <v>2797770190683.1899</v>
      </c>
      <c r="S1910" s="199">
        <v>2903.2386811187798</v>
      </c>
      <c r="T1910" s="191">
        <v>4.5763983376432067E-2</v>
      </c>
      <c r="U1910" s="198">
        <v>2.0000000000000001E-4</v>
      </c>
    </row>
    <row r="1911" spans="1:21" x14ac:dyDescent="0.2">
      <c r="A1911">
        <f t="shared" si="29"/>
        <v>1907</v>
      </c>
      <c r="B1911" s="119">
        <v>0.6343775774857876</v>
      </c>
      <c r="C1911" s="97">
        <v>4000</v>
      </c>
      <c r="D1911" s="96">
        <v>0.54882539535386332</v>
      </c>
      <c r="E1911" s="98">
        <v>0.35537588614950488</v>
      </c>
      <c r="F1911" s="119">
        <v>0</v>
      </c>
      <c r="G1911" s="179">
        <v>0</v>
      </c>
      <c r="H1911" s="97">
        <v>6053006.3537888117</v>
      </c>
      <c r="I1911" s="174">
        <v>231181346415.38727</v>
      </c>
      <c r="J1911" s="186">
        <v>0.42740202829928642</v>
      </c>
      <c r="K1911" s="189">
        <v>26404224871.960606</v>
      </c>
      <c r="L1911" s="185">
        <v>88167353326.341812</v>
      </c>
      <c r="M1911" s="185">
        <v>0</v>
      </c>
      <c r="N1911" s="174">
        <v>345752924613.6897</v>
      </c>
      <c r="O1911" s="119">
        <v>0.4897753481425362</v>
      </c>
      <c r="P1911" s="119">
        <v>0.34176122949453097</v>
      </c>
      <c r="Q1911" s="97">
        <v>14.559797336269332</v>
      </c>
      <c r="R1911" s="184">
        <v>1964240156106.9609</v>
      </c>
      <c r="S1911" s="199">
        <v>2040.1919998811932</v>
      </c>
      <c r="T1911" s="191">
        <v>4.8248116375859837E-2</v>
      </c>
      <c r="U1911" s="198">
        <v>2.0000000000000001E-4</v>
      </c>
    </row>
    <row r="1912" spans="1:21" x14ac:dyDescent="0.2">
      <c r="A1912">
        <f t="shared" si="29"/>
        <v>1908</v>
      </c>
      <c r="B1912" s="119">
        <v>0.49530407300608154</v>
      </c>
      <c r="C1912" s="97">
        <v>12416.471577529443</v>
      </c>
      <c r="D1912" s="96">
        <v>0.25303538703130724</v>
      </c>
      <c r="E1912" s="98">
        <v>0</v>
      </c>
      <c r="F1912" s="119">
        <v>0.50407093794471058</v>
      </c>
      <c r="G1912" s="179">
        <v>1</v>
      </c>
      <c r="H1912" s="97">
        <v>2021276.4908920489</v>
      </c>
      <c r="I1912" s="174">
        <v>108686830170.43791</v>
      </c>
      <c r="J1912" s="186">
        <v>0.48399695760167716</v>
      </c>
      <c r="K1912" s="189">
        <v>2316614915.0233893</v>
      </c>
      <c r="L1912" s="185">
        <v>0</v>
      </c>
      <c r="M1912" s="185">
        <v>130663193076.69331</v>
      </c>
      <c r="N1912" s="174">
        <v>241666638162.1546</v>
      </c>
      <c r="O1912" s="119">
        <v>0.65021241984498435</v>
      </c>
      <c r="P1912" s="119">
        <v>0.3443801557124575</v>
      </c>
      <c r="Q1912" s="97">
        <v>15.945214814994902</v>
      </c>
      <c r="R1912" s="184">
        <v>1480979817683.5945</v>
      </c>
      <c r="S1912" s="199">
        <v>1534.9100937578035</v>
      </c>
      <c r="T1912" s="191">
        <v>4.4509805759653041E-2</v>
      </c>
      <c r="U1912" s="198">
        <v>2.0000000000000001E-4</v>
      </c>
    </row>
    <row r="1913" spans="1:21" x14ac:dyDescent="0.2">
      <c r="A1913">
        <f t="shared" si="29"/>
        <v>1909</v>
      </c>
      <c r="B1913" s="119">
        <v>0.4532146576660972</v>
      </c>
      <c r="C1913" s="97">
        <v>11415.275660320953</v>
      </c>
      <c r="D1913" s="96">
        <v>1.3200254279892472</v>
      </c>
      <c r="E1913" s="98">
        <v>0</v>
      </c>
      <c r="F1913" s="119">
        <v>0</v>
      </c>
      <c r="G1913" s="179">
        <v>0</v>
      </c>
      <c r="H1913" s="97">
        <v>14712283.907062702</v>
      </c>
      <c r="I1913" s="174">
        <v>394049599269.85919</v>
      </c>
      <c r="J1913" s="186">
        <v>0.29384258967475541</v>
      </c>
      <c r="K1913" s="189">
        <v>7480129478.8377705</v>
      </c>
      <c r="L1913" s="185">
        <v>0</v>
      </c>
      <c r="M1913" s="185">
        <v>0</v>
      </c>
      <c r="N1913" s="174">
        <v>401529728748.69696</v>
      </c>
      <c r="O1913" s="119">
        <v>0.28836857253531761</v>
      </c>
      <c r="P1913" s="119">
        <v>0.20356857538020107</v>
      </c>
      <c r="Q1913" s="97">
        <v>12.87771324050242</v>
      </c>
      <c r="R1913" s="184">
        <v>1073270329583.1143</v>
      </c>
      <c r="S1913" s="199">
        <v>1114.6332197253753</v>
      </c>
      <c r="T1913" s="191">
        <v>6.1294148788899237E-2</v>
      </c>
      <c r="U1913" s="198">
        <v>2.0000000000000001E-4</v>
      </c>
    </row>
    <row r="1914" spans="1:21" x14ac:dyDescent="0.2">
      <c r="A1914">
        <f t="shared" si="29"/>
        <v>1910</v>
      </c>
      <c r="B1914" s="119">
        <v>0.26842686728608112</v>
      </c>
      <c r="C1914" s="97">
        <v>6742.3594585882765</v>
      </c>
      <c r="D1914" s="96">
        <v>0.81384602991973798</v>
      </c>
      <c r="E1914" s="98">
        <v>0.69649986253284413</v>
      </c>
      <c r="F1914" s="119">
        <v>0</v>
      </c>
      <c r="G1914" s="179">
        <v>0</v>
      </c>
      <c r="H1914" s="97">
        <v>7433658.451605157</v>
      </c>
      <c r="I1914" s="174">
        <v>281504441471.53156</v>
      </c>
      <c r="J1914" s="186">
        <v>0.26842686728608112</v>
      </c>
      <c r="K1914" s="189">
        <v>29590178239.011806</v>
      </c>
      <c r="L1914" s="185">
        <v>52466894837.184151</v>
      </c>
      <c r="M1914" s="185">
        <v>0</v>
      </c>
      <c r="N1914" s="174">
        <v>363561514547.72748</v>
      </c>
      <c r="O1914" s="119">
        <v>0.32329294085839921</v>
      </c>
      <c r="P1914" s="119">
        <v>0.24546764008149097</v>
      </c>
      <c r="Q1914" s="97">
        <v>15.02701623479032</v>
      </c>
      <c r="R1914" s="184">
        <v>1468070500286.2588</v>
      </c>
      <c r="S1914" s="199">
        <v>1524.3377220064231</v>
      </c>
      <c r="T1914" s="191">
        <v>4.8730570562137795E-2</v>
      </c>
      <c r="U1914" s="198">
        <v>2.0000000000000001E-4</v>
      </c>
    </row>
    <row r="1915" spans="1:21" x14ac:dyDescent="0.2">
      <c r="A1915">
        <f t="shared" si="29"/>
        <v>1911</v>
      </c>
      <c r="B1915" s="119">
        <v>0.35742665995398404</v>
      </c>
      <c r="C1915" s="97">
        <v>10354.823545561585</v>
      </c>
      <c r="D1915" s="96">
        <v>0.66678017980957804</v>
      </c>
      <c r="E1915" s="98">
        <v>0.64249912587727542</v>
      </c>
      <c r="F1915" s="119">
        <v>0</v>
      </c>
      <c r="G1915" s="179">
        <v>0</v>
      </c>
      <c r="H1915" s="97">
        <v>5032747.6095730653</v>
      </c>
      <c r="I1915" s="174">
        <v>177932885398.59723</v>
      </c>
      <c r="J1915" s="186">
        <v>0.31159078199350221</v>
      </c>
      <c r="K1915" s="189">
        <v>13261229923.347139</v>
      </c>
      <c r="L1915" s="185">
        <v>33114872890.31451</v>
      </c>
      <c r="M1915" s="185">
        <v>0</v>
      </c>
      <c r="N1915" s="174">
        <v>224308988212.25888</v>
      </c>
      <c r="O1915" s="119">
        <v>0.3652735713756961</v>
      </c>
      <c r="P1915" s="119">
        <v>0.22867087045277107</v>
      </c>
      <c r="Q1915" s="97">
        <v>14.10590996559748</v>
      </c>
      <c r="R1915" s="184">
        <v>801312685977.96387</v>
      </c>
      <c r="S1915" s="199">
        <v>830.74022007867268</v>
      </c>
      <c r="T1915" s="191">
        <v>5.0860397204625735E-2</v>
      </c>
      <c r="U1915" s="198">
        <v>2.0000000000000001E-4</v>
      </c>
    </row>
    <row r="1916" spans="1:21" x14ac:dyDescent="0.2">
      <c r="A1916">
        <f t="shared" si="29"/>
        <v>1912</v>
      </c>
      <c r="B1916" s="119">
        <v>0.50084139452508081</v>
      </c>
      <c r="C1916" s="97">
        <v>4000</v>
      </c>
      <c r="D1916" s="96">
        <v>1.1952224172916925</v>
      </c>
      <c r="E1916" s="98">
        <v>0</v>
      </c>
      <c r="F1916" s="119">
        <v>0</v>
      </c>
      <c r="G1916" s="179">
        <v>0</v>
      </c>
      <c r="H1916" s="97">
        <v>26777853.921596266</v>
      </c>
      <c r="I1916" s="174">
        <v>595306147077.45923</v>
      </c>
      <c r="J1916" s="186">
        <v>0.236154616717834</v>
      </c>
      <c r="K1916" s="189">
        <v>6592353904.7734499</v>
      </c>
      <c r="L1916" s="185">
        <v>0</v>
      </c>
      <c r="M1916" s="185">
        <v>0</v>
      </c>
      <c r="N1916" s="174">
        <v>601898500982.23267</v>
      </c>
      <c r="O1916" s="119">
        <v>0.23356810951253354</v>
      </c>
      <c r="P1916" s="119">
        <v>8.7057513853042875E-2</v>
      </c>
      <c r="Q1916" s="97">
        <v>12.867002134577993</v>
      </c>
      <c r="R1916" s="184">
        <v>753249726336.80188</v>
      </c>
      <c r="S1916" s="199">
        <v>782.25783378420522</v>
      </c>
      <c r="T1916" s="191">
        <v>5.1023810175413215E-2</v>
      </c>
      <c r="U1916" s="198">
        <v>2.0000000000000001E-4</v>
      </c>
    </row>
    <row r="1917" spans="1:21" x14ac:dyDescent="0.2">
      <c r="A1917">
        <f t="shared" si="29"/>
        <v>1913</v>
      </c>
      <c r="B1917" s="119">
        <v>0.66177204783811372</v>
      </c>
      <c r="C1917" s="97">
        <v>15583.411279792059</v>
      </c>
      <c r="D1917" s="96">
        <v>0.43035672656695412</v>
      </c>
      <c r="E1917" s="98">
        <v>0</v>
      </c>
      <c r="F1917" s="119">
        <v>0</v>
      </c>
      <c r="G1917" s="179">
        <v>0</v>
      </c>
      <c r="H1917" s="97">
        <v>2696102.0211778604</v>
      </c>
      <c r="I1917" s="174">
        <v>129871094955.52847</v>
      </c>
      <c r="J1917" s="186">
        <v>0.47868960990943699</v>
      </c>
      <c r="K1917" s="189">
        <v>3797605751.0900512</v>
      </c>
      <c r="L1917" s="185">
        <v>0</v>
      </c>
      <c r="M1917" s="185">
        <v>0</v>
      </c>
      <c r="N1917" s="174">
        <v>133668700706.61853</v>
      </c>
      <c r="O1917" s="119">
        <v>0.46508975888994458</v>
      </c>
      <c r="P1917" s="119">
        <v>0.37059605508885057</v>
      </c>
      <c r="Q1917" s="97">
        <v>12.906982571076412</v>
      </c>
      <c r="R1917" s="184">
        <v>733016186988.4856</v>
      </c>
      <c r="S1917" s="199">
        <v>761.1670266501078</v>
      </c>
      <c r="T1917" s="191">
        <v>5.330699000416568E-2</v>
      </c>
      <c r="U1917" s="198">
        <v>2.0000000000000001E-4</v>
      </c>
    </row>
    <row r="1918" spans="1:21" x14ac:dyDescent="0.2">
      <c r="A1918">
        <f t="shared" si="29"/>
        <v>1914</v>
      </c>
      <c r="B1918" s="119">
        <v>0.50348831494052981</v>
      </c>
      <c r="C1918" s="97">
        <v>8167.1405791877105</v>
      </c>
      <c r="D1918" s="96">
        <v>1.0952198597241662</v>
      </c>
      <c r="E1918" s="98">
        <v>0.42226654951112003</v>
      </c>
      <c r="F1918" s="119">
        <v>0.37131124859412379</v>
      </c>
      <c r="G1918" s="179">
        <v>1</v>
      </c>
      <c r="H1918" s="97">
        <v>9685639.6271250211</v>
      </c>
      <c r="I1918" s="174">
        <v>298630556800.33722</v>
      </c>
      <c r="J1918" s="186">
        <v>0.31060037718861755</v>
      </c>
      <c r="K1918" s="189">
        <v>5064293142.0529661</v>
      </c>
      <c r="L1918" s="185">
        <v>0</v>
      </c>
      <c r="M1918" s="185">
        <v>306544881699.37958</v>
      </c>
      <c r="N1918" s="174">
        <v>610239731641.76978</v>
      </c>
      <c r="O1918" s="119">
        <v>0.5538653932486759</v>
      </c>
      <c r="P1918" s="119">
        <v>0.33605100105890345</v>
      </c>
      <c r="Q1918" s="97">
        <v>17.416935964826529</v>
      </c>
      <c r="R1918" s="184">
        <v>3815154589469.5723</v>
      </c>
      <c r="S1918" s="199">
        <v>3963.6567962772478</v>
      </c>
      <c r="T1918" s="191">
        <v>4.3067640158520153E-2</v>
      </c>
      <c r="U1918" s="198">
        <v>2.0000000000000001E-4</v>
      </c>
    </row>
    <row r="1919" spans="1:21" x14ac:dyDescent="0.2">
      <c r="A1919">
        <f t="shared" si="29"/>
        <v>1915</v>
      </c>
      <c r="B1919" s="119">
        <v>0.46259689580336127</v>
      </c>
      <c r="C1919" s="97">
        <v>8332.0819241028821</v>
      </c>
      <c r="D1919" s="96">
        <v>0.99806078040349522</v>
      </c>
      <c r="E1919" s="98">
        <v>0</v>
      </c>
      <c r="F1919" s="119">
        <v>0</v>
      </c>
      <c r="G1919" s="179">
        <v>0</v>
      </c>
      <c r="H1919" s="97">
        <v>10365517.180548122</v>
      </c>
      <c r="I1919" s="174">
        <v>331590151225.27551</v>
      </c>
      <c r="J1919" s="186">
        <v>0.37806468794639669</v>
      </c>
      <c r="K1919" s="189">
        <v>5755429558.879837</v>
      </c>
      <c r="L1919" s="185">
        <v>0</v>
      </c>
      <c r="M1919" s="185">
        <v>0</v>
      </c>
      <c r="N1919" s="174">
        <v>337345580784.15533</v>
      </c>
      <c r="O1919" s="119">
        <v>0.37161455252408743</v>
      </c>
      <c r="P1919" s="119">
        <v>0.26771542811405319</v>
      </c>
      <c r="Q1919" s="97">
        <v>12.912156291182541</v>
      </c>
      <c r="R1919" s="184">
        <v>1275590552755.0896</v>
      </c>
      <c r="S1919" s="199">
        <v>1324.1713140447507</v>
      </c>
      <c r="T1919" s="191">
        <v>5.6101709791733831E-2</v>
      </c>
      <c r="U1919" s="198">
        <v>2.0000000000000001E-4</v>
      </c>
    </row>
    <row r="1920" spans="1:21" x14ac:dyDescent="0.2">
      <c r="A1920">
        <f t="shared" si="29"/>
        <v>1916</v>
      </c>
      <c r="B1920" s="119">
        <v>0.73682274765789202</v>
      </c>
      <c r="C1920" s="97">
        <v>9970.7364784322162</v>
      </c>
      <c r="D1920" s="96">
        <v>0.2</v>
      </c>
      <c r="E1920" s="98">
        <v>0.66433671762873236</v>
      </c>
      <c r="F1920" s="119">
        <v>0</v>
      </c>
      <c r="G1920" s="179">
        <v>0</v>
      </c>
      <c r="H1920" s="97">
        <v>2154516.2852694876</v>
      </c>
      <c r="I1920" s="174">
        <v>116452387350.45798</v>
      </c>
      <c r="J1920" s="186">
        <v>0.50951276409970991</v>
      </c>
      <c r="K1920" s="189">
        <v>31538941624.360497</v>
      </c>
      <c r="L1920" s="185">
        <v>48993794063.676338</v>
      </c>
      <c r="M1920" s="185">
        <v>0</v>
      </c>
      <c r="N1920" s="174">
        <v>196985123038.49481</v>
      </c>
      <c r="O1920" s="119">
        <v>0.50018504695214205</v>
      </c>
      <c r="P1920" s="119">
        <v>0.44359234365246719</v>
      </c>
      <c r="Q1920" s="97">
        <v>14.668528991368245</v>
      </c>
      <c r="R1920" s="184">
        <v>1464877122566.3955</v>
      </c>
      <c r="S1920" s="199">
        <v>1521.6013392517896</v>
      </c>
      <c r="T1920" s="191">
        <v>4.7533295896694805E-2</v>
      </c>
      <c r="U1920" s="198">
        <v>2.0000000000000001E-4</v>
      </c>
    </row>
    <row r="1921" spans="1:21" x14ac:dyDescent="0.2">
      <c r="A1921">
        <f t="shared" si="29"/>
        <v>1917</v>
      </c>
      <c r="B1921" s="119">
        <v>0.71593308316062854</v>
      </c>
      <c r="C1921" s="97">
        <v>14910.437423893236</v>
      </c>
      <c r="D1921" s="96">
        <v>1.0157434385866653</v>
      </c>
      <c r="E1921" s="98">
        <v>0.18167547083612118</v>
      </c>
      <c r="F1921" s="119">
        <v>0</v>
      </c>
      <c r="G1921" s="179">
        <v>0</v>
      </c>
      <c r="H1921" s="97">
        <v>6925864.4531119298</v>
      </c>
      <c r="I1921" s="174">
        <v>287053238296.19525</v>
      </c>
      <c r="J1921" s="186">
        <v>0.45266671673082226</v>
      </c>
      <c r="K1921" s="189">
        <v>8894646151.9534779</v>
      </c>
      <c r="L1921" s="185">
        <v>18195956701.032085</v>
      </c>
      <c r="M1921" s="185">
        <v>0</v>
      </c>
      <c r="N1921" s="174">
        <v>314143841149.18085</v>
      </c>
      <c r="O1921" s="119">
        <v>0.45996831177312891</v>
      </c>
      <c r="P1921" s="119">
        <v>0.34746382669402875</v>
      </c>
      <c r="Q1921" s="97">
        <v>13.175906774063833</v>
      </c>
      <c r="R1921" s="184">
        <v>1561024169084.4561</v>
      </c>
      <c r="S1921" s="199">
        <v>1619.7965970424034</v>
      </c>
      <c r="T1921" s="191">
        <v>5.6655880715451551E-2</v>
      </c>
      <c r="U1921" s="198">
        <v>2.0000000000000001E-4</v>
      </c>
    </row>
    <row r="1922" spans="1:21" x14ac:dyDescent="0.2">
      <c r="A1922">
        <f t="shared" si="29"/>
        <v>1918</v>
      </c>
      <c r="B1922" s="119">
        <v>0.34121034699506536</v>
      </c>
      <c r="C1922" s="97">
        <v>11732.736294647602</v>
      </c>
      <c r="D1922" s="96">
        <v>0.97127637369856146</v>
      </c>
      <c r="E1922" s="98">
        <v>0</v>
      </c>
      <c r="F1922" s="119">
        <v>0.51153794494406424</v>
      </c>
      <c r="G1922" s="179">
        <v>1</v>
      </c>
      <c r="H1922" s="97">
        <v>7900657.2836185005</v>
      </c>
      <c r="I1922" s="174">
        <v>285173539494.00751</v>
      </c>
      <c r="J1922" s="186">
        <v>0.34121034699506536</v>
      </c>
      <c r="K1922" s="189">
        <v>4658043456.9986305</v>
      </c>
      <c r="L1922" s="185">
        <v>0</v>
      </c>
      <c r="M1922" s="185">
        <v>323707169059.78375</v>
      </c>
      <c r="N1922" s="174">
        <v>613538752010.78992</v>
      </c>
      <c r="O1922" s="119">
        <v>0.58068035058056577</v>
      </c>
      <c r="P1922" s="119">
        <v>0.39409545889674436</v>
      </c>
      <c r="Q1922" s="97">
        <v>17.289449953402318</v>
      </c>
      <c r="R1922" s="184">
        <v>4448610271431.2129</v>
      </c>
      <c r="S1922" s="199">
        <v>4616.0678143761861</v>
      </c>
      <c r="T1922" s="191">
        <v>4.3525776065456788E-2</v>
      </c>
      <c r="U1922" s="198">
        <v>2.0000000000000001E-4</v>
      </c>
    </row>
    <row r="1923" spans="1:21" x14ac:dyDescent="0.2">
      <c r="A1923">
        <f t="shared" si="29"/>
        <v>1919</v>
      </c>
      <c r="B1923" s="119">
        <v>0.54137278330268335</v>
      </c>
      <c r="C1923" s="97">
        <v>4000</v>
      </c>
      <c r="D1923" s="96">
        <v>0.79300049593204969</v>
      </c>
      <c r="E1923" s="98">
        <v>0</v>
      </c>
      <c r="F1923" s="119">
        <v>0.50472551816510491</v>
      </c>
      <c r="G1923" s="179">
        <v>1</v>
      </c>
      <c r="H1923" s="97">
        <v>10237666.048053354</v>
      </c>
      <c r="I1923" s="174">
        <v>354206986602.23413</v>
      </c>
      <c r="J1923" s="186">
        <v>0.39817703268340354</v>
      </c>
      <c r="K1923" s="189">
        <v>5268982521.4173527</v>
      </c>
      <c r="L1923" s="185">
        <v>0</v>
      </c>
      <c r="M1923" s="185">
        <v>448328383533.52856</v>
      </c>
      <c r="N1923" s="174">
        <v>807804352657.18005</v>
      </c>
      <c r="O1923" s="119">
        <v>0.61859012279907288</v>
      </c>
      <c r="P1923" s="119">
        <v>0.46093352914933255</v>
      </c>
      <c r="Q1923" s="97">
        <v>17.564784814467391</v>
      </c>
      <c r="R1923" s="184">
        <v>7032940291000.458</v>
      </c>
      <c r="S1923" s="199">
        <v>7298.4915083130991</v>
      </c>
      <c r="T1923" s="191">
        <v>4.2423955958429987E-2</v>
      </c>
      <c r="U1923" s="198">
        <v>2.0000000000000001E-4</v>
      </c>
    </row>
    <row r="1924" spans="1:21" x14ac:dyDescent="0.2">
      <c r="A1924">
        <f t="shared" si="29"/>
        <v>1920</v>
      </c>
      <c r="B1924" s="119">
        <v>0.48056725969628533</v>
      </c>
      <c r="C1924" s="97">
        <v>13715.979156580423</v>
      </c>
      <c r="D1924" s="96">
        <v>0.8894527701352517</v>
      </c>
      <c r="E1924" s="98">
        <v>0.28225504805588014</v>
      </c>
      <c r="F1924" s="119">
        <v>0.41549995995092781</v>
      </c>
      <c r="G1924" s="179">
        <v>1</v>
      </c>
      <c r="H1924" s="97">
        <v>20344222.320667148</v>
      </c>
      <c r="I1924" s="174">
        <v>663996302080.11951</v>
      </c>
      <c r="J1924" s="186">
        <v>0.43246249969375117</v>
      </c>
      <c r="K1924" s="189">
        <v>13894393672.607616</v>
      </c>
      <c r="L1924" s="185">
        <v>0</v>
      </c>
      <c r="M1924" s="185">
        <v>428140736974.74432</v>
      </c>
      <c r="N1924" s="174">
        <v>1106031432727.4714</v>
      </c>
      <c r="O1924" s="119">
        <v>0.56930216586341997</v>
      </c>
      <c r="P1924" s="119">
        <v>0.46545333156499141</v>
      </c>
      <c r="Q1924" s="97">
        <v>16.535844967707437</v>
      </c>
      <c r="R1924" s="184">
        <v>8971999679808.1738</v>
      </c>
      <c r="S1924" s="199">
        <v>9299.0760706791953</v>
      </c>
      <c r="T1924" s="191">
        <v>4.472049883035107E-2</v>
      </c>
      <c r="U1924" s="198">
        <v>2.0000000000000001E-4</v>
      </c>
    </row>
    <row r="1925" spans="1:21" x14ac:dyDescent="0.2">
      <c r="A1925">
        <f t="shared" si="29"/>
        <v>1921</v>
      </c>
      <c r="B1925" s="119">
        <v>0.4855678883847227</v>
      </c>
      <c r="C1925" s="97">
        <v>7006.9554663025865</v>
      </c>
      <c r="D1925" s="96">
        <v>0.6703828259329967</v>
      </c>
      <c r="E1925" s="98">
        <v>9.2517322381390626E-2</v>
      </c>
      <c r="F1925" s="119">
        <v>0</v>
      </c>
      <c r="G1925" s="179">
        <v>0</v>
      </c>
      <c r="H1925" s="97">
        <v>5340166.6446010917</v>
      </c>
      <c r="I1925" s="174">
        <v>198424715741.99332</v>
      </c>
      <c r="J1925" s="186">
        <v>0.41603706803377427</v>
      </c>
      <c r="K1925" s="189">
        <v>7764956827.9692774</v>
      </c>
      <c r="L1925" s="185">
        <v>15512440658.764643</v>
      </c>
      <c r="M1925" s="185">
        <v>0</v>
      </c>
      <c r="N1925" s="174">
        <v>221702113228.72723</v>
      </c>
      <c r="O1925" s="119">
        <v>0.42833145840055498</v>
      </c>
      <c r="P1925" s="119">
        <v>0.30490433657075544</v>
      </c>
      <c r="Q1925" s="97">
        <v>13.687329615683812</v>
      </c>
      <c r="R1925" s="184">
        <v>1055834749519.4351</v>
      </c>
      <c r="S1925" s="199">
        <v>1095.733311892054</v>
      </c>
      <c r="T1925" s="191">
        <v>5.0992005807184659E-2</v>
      </c>
      <c r="U1925" s="198">
        <v>2.0000000000000001E-4</v>
      </c>
    </row>
    <row r="1926" spans="1:21" x14ac:dyDescent="0.2">
      <c r="A1926">
        <f t="shared" si="29"/>
        <v>1922</v>
      </c>
      <c r="B1926" s="119">
        <v>0.52546178057570314</v>
      </c>
      <c r="C1926" s="97">
        <v>9299.8531248187919</v>
      </c>
      <c r="D1926" s="96">
        <v>0.72846778502370912</v>
      </c>
      <c r="E1926" s="98">
        <v>0</v>
      </c>
      <c r="F1926" s="119">
        <v>0</v>
      </c>
      <c r="G1926" s="179">
        <v>0</v>
      </c>
      <c r="H1926" s="97">
        <v>6029548.8894371791</v>
      </c>
      <c r="I1926" s="174">
        <v>251315086622.83981</v>
      </c>
      <c r="J1926" s="186">
        <v>0.4445709088589499</v>
      </c>
      <c r="K1926" s="189">
        <v>2780859835.1167536</v>
      </c>
      <c r="L1926" s="185">
        <v>0</v>
      </c>
      <c r="M1926" s="185">
        <v>0</v>
      </c>
      <c r="N1926" s="174">
        <v>254095946457.95657</v>
      </c>
      <c r="O1926" s="119">
        <v>0.43970546570040758</v>
      </c>
      <c r="P1926" s="119">
        <v>0.33250613664189593</v>
      </c>
      <c r="Q1926" s="97">
        <v>12.945156962826463</v>
      </c>
      <c r="R1926" s="184">
        <v>1242284068376.1284</v>
      </c>
      <c r="S1926" s="199">
        <v>1289.2133285684909</v>
      </c>
      <c r="T1926" s="191">
        <v>5.4419459695522067E-2</v>
      </c>
      <c r="U1926" s="198">
        <v>2.0000000000000001E-4</v>
      </c>
    </row>
    <row r="1927" spans="1:21" x14ac:dyDescent="0.2">
      <c r="A1927">
        <f t="shared" ref="A1927:A1990" si="30">A1926+1</f>
        <v>1923</v>
      </c>
      <c r="B1927" s="119">
        <v>0.52701043910939072</v>
      </c>
      <c r="C1927" s="97">
        <v>8161.9266399075677</v>
      </c>
      <c r="D1927" s="96">
        <v>0.36077911094929505</v>
      </c>
      <c r="E1927" s="98">
        <v>0.173775601573955</v>
      </c>
      <c r="F1927" s="119">
        <v>0</v>
      </c>
      <c r="G1927" s="179">
        <v>0</v>
      </c>
      <c r="H1927" s="97">
        <v>3614009.8241049605</v>
      </c>
      <c r="I1927" s="174">
        <v>193977919443.0181</v>
      </c>
      <c r="J1927" s="186">
        <v>0.52701043910939072</v>
      </c>
      <c r="K1927" s="189">
        <v>7088286173.2213078</v>
      </c>
      <c r="L1927" s="185">
        <v>14884387492.790838</v>
      </c>
      <c r="M1927" s="185">
        <v>0</v>
      </c>
      <c r="N1927" s="174">
        <v>215950593109.03024</v>
      </c>
      <c r="O1927" s="119">
        <v>0.52852783062187803</v>
      </c>
      <c r="P1927" s="119">
        <v>0.38970908251109537</v>
      </c>
      <c r="Q1927" s="97">
        <v>13.368181913166845</v>
      </c>
      <c r="R1927" s="184">
        <v>1300198006442.6108</v>
      </c>
      <c r="S1927" s="199">
        <v>1349.3310458974543</v>
      </c>
      <c r="T1927" s="191">
        <v>5.1638516652185246E-2</v>
      </c>
      <c r="U1927" s="198">
        <v>2.0000000000000001E-4</v>
      </c>
    </row>
    <row r="1928" spans="1:21" x14ac:dyDescent="0.2">
      <c r="A1928">
        <f t="shared" si="30"/>
        <v>1924</v>
      </c>
      <c r="B1928" s="119">
        <v>0.54757562225154333</v>
      </c>
      <c r="C1928" s="97">
        <v>8298.1604032055802</v>
      </c>
      <c r="D1928" s="96">
        <v>1.2422414026438875</v>
      </c>
      <c r="E1928" s="98">
        <v>4.0660743720197789E-2</v>
      </c>
      <c r="F1928" s="119">
        <v>0</v>
      </c>
      <c r="G1928" s="179">
        <v>0</v>
      </c>
      <c r="H1928" s="97">
        <v>18977525.491094273</v>
      </c>
      <c r="I1928" s="174">
        <v>638723049429.06201</v>
      </c>
      <c r="J1928" s="186">
        <v>0.48098749125440354</v>
      </c>
      <c r="K1928" s="189">
        <v>15726878506.954456</v>
      </c>
      <c r="L1928" s="185">
        <v>9543820223.9623451</v>
      </c>
      <c r="M1928" s="185">
        <v>0</v>
      </c>
      <c r="N1928" s="174">
        <v>663993748159.97888</v>
      </c>
      <c r="O1928" s="119">
        <v>0.47418044854024433</v>
      </c>
      <c r="P1928" s="119">
        <v>0.35826806666423289</v>
      </c>
      <c r="Q1928" s="97">
        <v>13.015240729704864</v>
      </c>
      <c r="R1928" s="184">
        <v>3353688879549.4214</v>
      </c>
      <c r="S1928" s="199">
        <v>3476.9725731599224</v>
      </c>
      <c r="T1928" s="191">
        <v>5.7049127063427442E-2</v>
      </c>
      <c r="U1928" s="198">
        <v>2.0000000000000001E-4</v>
      </c>
    </row>
    <row r="1929" spans="1:21" x14ac:dyDescent="0.2">
      <c r="A1929">
        <f t="shared" si="30"/>
        <v>1925</v>
      </c>
      <c r="B1929" s="119">
        <v>0.53183254986392847</v>
      </c>
      <c r="C1929" s="97">
        <v>5362.160512315113</v>
      </c>
      <c r="D1929" s="96">
        <v>0.64612241424344574</v>
      </c>
      <c r="E1929" s="98">
        <v>4.2515471982456587E-2</v>
      </c>
      <c r="F1929" s="119">
        <v>0.47606818904998582</v>
      </c>
      <c r="G1929" s="179">
        <v>1</v>
      </c>
      <c r="H1929" s="97">
        <v>7927482.220335491</v>
      </c>
      <c r="I1929" s="174">
        <v>283843601339.30896</v>
      </c>
      <c r="J1929" s="186">
        <v>0.45879485919469676</v>
      </c>
      <c r="K1929" s="189">
        <v>6734428244.0979252</v>
      </c>
      <c r="L1929" s="185">
        <v>0</v>
      </c>
      <c r="M1929" s="185">
        <v>331925144462.20245</v>
      </c>
      <c r="N1929" s="174">
        <v>622503174045.60938</v>
      </c>
      <c r="O1929" s="119">
        <v>0.63576559474787342</v>
      </c>
      <c r="P1929" s="119">
        <v>0.37118767489636828</v>
      </c>
      <c r="Q1929" s="97">
        <v>16.438527274400357</v>
      </c>
      <c r="R1929" s="184">
        <v>4150514730540.0479</v>
      </c>
      <c r="S1929" s="199">
        <v>4304.3034457030944</v>
      </c>
      <c r="T1929" s="191">
        <v>4.4258135460502446E-2</v>
      </c>
      <c r="U1929" s="198">
        <v>2.0000000000000001E-4</v>
      </c>
    </row>
    <row r="1930" spans="1:21" x14ac:dyDescent="0.2">
      <c r="A1930">
        <f t="shared" si="30"/>
        <v>1926</v>
      </c>
      <c r="B1930" s="119">
        <v>0.62892309847725381</v>
      </c>
      <c r="C1930" s="97">
        <v>10522.51569499363</v>
      </c>
      <c r="D1930" s="96">
        <v>0.2</v>
      </c>
      <c r="E1930" s="98">
        <v>0.50736557644989011</v>
      </c>
      <c r="F1930" s="119">
        <v>0</v>
      </c>
      <c r="G1930" s="179">
        <v>0</v>
      </c>
      <c r="H1930" s="97">
        <v>7007097.9430699516</v>
      </c>
      <c r="I1930" s="174">
        <v>327295897298.48853</v>
      </c>
      <c r="J1930" s="186">
        <v>0.58212128776630756</v>
      </c>
      <c r="K1930" s="189">
        <v>19610749674.547024</v>
      </c>
      <c r="L1930" s="185">
        <v>32563628574.91827</v>
      </c>
      <c r="M1930" s="185">
        <v>0</v>
      </c>
      <c r="N1930" s="174">
        <v>379470275547.9538</v>
      </c>
      <c r="O1930" s="119">
        <v>0.57073458985219261</v>
      </c>
      <c r="P1930" s="119">
        <v>0.47176687570734605</v>
      </c>
      <c r="Q1930" s="97">
        <v>13.51294802848876</v>
      </c>
      <c r="R1930" s="184">
        <v>2803670673459.2285</v>
      </c>
      <c r="S1930" s="199">
        <v>2911.6017071664974</v>
      </c>
      <c r="T1930" s="191">
        <v>5.0232799347632223E-2</v>
      </c>
      <c r="U1930" s="198">
        <v>2.0000000000000001E-4</v>
      </c>
    </row>
    <row r="1931" spans="1:21" x14ac:dyDescent="0.2">
      <c r="A1931">
        <f t="shared" si="30"/>
        <v>1927</v>
      </c>
      <c r="B1931" s="119">
        <v>0.67519214323238708</v>
      </c>
      <c r="C1931" s="97">
        <v>9246.4898682526164</v>
      </c>
      <c r="D1931" s="96">
        <v>1.2620757931464766</v>
      </c>
      <c r="E1931" s="98">
        <v>0</v>
      </c>
      <c r="F1931" s="119">
        <v>0.46309667818454747</v>
      </c>
      <c r="G1931" s="179">
        <v>1</v>
      </c>
      <c r="H1931" s="97">
        <v>18920934.364546131</v>
      </c>
      <c r="I1931" s="174">
        <v>614148398413.09106</v>
      </c>
      <c r="J1931" s="186">
        <v>0.43945549822908747</v>
      </c>
      <c r="K1931" s="189">
        <v>25973663546.288727</v>
      </c>
      <c r="L1931" s="185">
        <v>0</v>
      </c>
      <c r="M1931" s="185">
        <v>403120366319.2179</v>
      </c>
      <c r="N1931" s="174">
        <v>1043242428278.5977</v>
      </c>
      <c r="O1931" s="119">
        <v>0.56783271788903744</v>
      </c>
      <c r="P1931" s="119">
        <v>0.36251483716185628</v>
      </c>
      <c r="Q1931" s="97">
        <v>15.617985377275092</v>
      </c>
      <c r="R1931" s="184">
        <v>6279424135100.3496</v>
      </c>
      <c r="S1931" s="199">
        <v>6520.9202099984041</v>
      </c>
      <c r="T1931" s="191">
        <v>4.7227630126389475E-2</v>
      </c>
      <c r="U1931" s="198">
        <v>2.0000000000000001E-4</v>
      </c>
    </row>
    <row r="1932" spans="1:21" x14ac:dyDescent="0.2">
      <c r="A1932">
        <f t="shared" si="30"/>
        <v>1928</v>
      </c>
      <c r="B1932" s="119">
        <v>0.50683734544146253</v>
      </c>
      <c r="C1932" s="97">
        <v>15172.783635609005</v>
      </c>
      <c r="D1932" s="96">
        <v>0.8335638518575772</v>
      </c>
      <c r="E1932" s="98">
        <v>0.32400641839697025</v>
      </c>
      <c r="F1932" s="119">
        <v>0.46586781016312839</v>
      </c>
      <c r="G1932" s="179">
        <v>1</v>
      </c>
      <c r="H1932" s="97">
        <v>6547248.6866227286</v>
      </c>
      <c r="I1932" s="174">
        <v>257873284943.62082</v>
      </c>
      <c r="J1932" s="186">
        <v>0.4662484306155823</v>
      </c>
      <c r="K1932" s="189">
        <v>7418839870.6164436</v>
      </c>
      <c r="L1932" s="185">
        <v>0</v>
      </c>
      <c r="M1932" s="185">
        <v>167543789378.95795</v>
      </c>
      <c r="N1932" s="174">
        <v>432835914193.19519</v>
      </c>
      <c r="O1932" s="119">
        <v>0.5874467380549262</v>
      </c>
      <c r="P1932" s="119">
        <v>0.32580792381039181</v>
      </c>
      <c r="Q1932" s="97">
        <v>15.265352093858549</v>
      </c>
      <c r="R1932" s="184">
        <v>2311027682821.541</v>
      </c>
      <c r="S1932" s="199">
        <v>2399.8979597196203</v>
      </c>
      <c r="T1932" s="191">
        <v>4.7982115204926706E-2</v>
      </c>
      <c r="U1932" s="198">
        <v>2.0000000000000001E-4</v>
      </c>
    </row>
    <row r="1933" spans="1:21" x14ac:dyDescent="0.2">
      <c r="A1933">
        <f t="shared" si="30"/>
        <v>1929</v>
      </c>
      <c r="B1933" s="119">
        <v>0.30331959733708685</v>
      </c>
      <c r="C1933" s="97">
        <v>7345.7968856994685</v>
      </c>
      <c r="D1933" s="96">
        <v>0.64795611830063948</v>
      </c>
      <c r="E1933" s="98">
        <v>0.48168248348177295</v>
      </c>
      <c r="F1933" s="119">
        <v>0.48648454641902933</v>
      </c>
      <c r="G1933" s="179">
        <v>1</v>
      </c>
      <c r="H1933" s="97">
        <v>4451236.0597135006</v>
      </c>
      <c r="I1933" s="174">
        <v>176502915322.27295</v>
      </c>
      <c r="J1933" s="186">
        <v>0.3033195973370868</v>
      </c>
      <c r="K1933" s="189">
        <v>3842813520.9733133</v>
      </c>
      <c r="L1933" s="185">
        <v>0</v>
      </c>
      <c r="M1933" s="185">
        <v>143998176854.28278</v>
      </c>
      <c r="N1933" s="174">
        <v>324343905697.52905</v>
      </c>
      <c r="O1933" s="119">
        <v>0.52023587224467915</v>
      </c>
      <c r="P1933" s="119">
        <v>0.38732960843864039</v>
      </c>
      <c r="Q1933" s="97">
        <v>17.249914979553417</v>
      </c>
      <c r="R1933" s="184">
        <v>2356081051300.4873</v>
      </c>
      <c r="S1933" s="199">
        <v>2447.8894718981901</v>
      </c>
      <c r="T1933" s="191">
        <v>4.2807043501722701E-2</v>
      </c>
      <c r="U1933" s="198">
        <v>2.0000000000000001E-4</v>
      </c>
    </row>
    <row r="1934" spans="1:21" x14ac:dyDescent="0.2">
      <c r="A1934">
        <f t="shared" si="30"/>
        <v>1930</v>
      </c>
      <c r="B1934" s="119">
        <v>0.56565677377676205</v>
      </c>
      <c r="C1934" s="97">
        <v>5399.8384359598967</v>
      </c>
      <c r="D1934" s="96">
        <v>1.6589140211916682</v>
      </c>
      <c r="E1934" s="98">
        <v>0</v>
      </c>
      <c r="F1934" s="119">
        <v>0.52667845617898923</v>
      </c>
      <c r="G1934" s="179">
        <v>1</v>
      </c>
      <c r="H1934" s="97">
        <v>137184700.71220279</v>
      </c>
      <c r="I1934" s="174" t="e">
        <v>#REF!</v>
      </c>
      <c r="J1934" s="186" t="e">
        <v>#REF!</v>
      </c>
      <c r="K1934" s="189" t="e">
        <v>#REF!</v>
      </c>
      <c r="L1934" s="185">
        <v>0</v>
      </c>
      <c r="M1934" s="185">
        <v>1150699922677.5486</v>
      </c>
      <c r="N1934" s="174" t="e">
        <v>#REF!</v>
      </c>
      <c r="O1934" s="119" t="e">
        <v>#REF!</v>
      </c>
      <c r="P1934" s="119" t="e">
        <v>#REF!</v>
      </c>
      <c r="Q1934" s="97" t="e">
        <v>#REF!</v>
      </c>
      <c r="R1934" s="184" t="e">
        <v>#REF!</v>
      </c>
      <c r="S1934" s="199" t="e">
        <v>#REF!</v>
      </c>
      <c r="T1934" s="191" t="e">
        <v>#REF!</v>
      </c>
      <c r="U1934" s="198">
        <v>2.0000000000000001E-4</v>
      </c>
    </row>
    <row r="1935" spans="1:21" x14ac:dyDescent="0.2">
      <c r="A1935">
        <f t="shared" si="30"/>
        <v>1931</v>
      </c>
      <c r="B1935" s="119">
        <v>0.54504864498192374</v>
      </c>
      <c r="C1935" s="97">
        <v>11897.778776667727</v>
      </c>
      <c r="D1935" s="96">
        <v>0.41557879883019416</v>
      </c>
      <c r="E1935" s="98">
        <v>0</v>
      </c>
      <c r="F1935" s="119">
        <v>0</v>
      </c>
      <c r="G1935" s="179">
        <v>0</v>
      </c>
      <c r="H1935" s="97">
        <v>2930166.5201833155</v>
      </c>
      <c r="I1935" s="174">
        <v>157659290860.38577</v>
      </c>
      <c r="J1935" s="186">
        <v>0.50923336183435608</v>
      </c>
      <c r="K1935" s="189">
        <v>5513164340.6270933</v>
      </c>
      <c r="L1935" s="185">
        <v>0</v>
      </c>
      <c r="M1935" s="185">
        <v>0</v>
      </c>
      <c r="N1935" s="174">
        <v>163172455201.01288</v>
      </c>
      <c r="O1935" s="119">
        <v>0.49202771760926756</v>
      </c>
      <c r="P1935" s="119">
        <v>0.3734025053405961</v>
      </c>
      <c r="Q1935" s="97">
        <v>12.906422275339985</v>
      </c>
      <c r="R1935" s="184">
        <v>903591066881.31763</v>
      </c>
      <c r="S1935" s="199">
        <v>937.09694554956809</v>
      </c>
      <c r="T1935" s="191">
        <v>5.3560103885251162E-2</v>
      </c>
      <c r="U1935" s="198">
        <v>2.0000000000000001E-4</v>
      </c>
    </row>
    <row r="1936" spans="1:21" x14ac:dyDescent="0.2">
      <c r="A1936">
        <f t="shared" si="30"/>
        <v>1932</v>
      </c>
      <c r="B1936" s="119">
        <v>0.68485458915154596</v>
      </c>
      <c r="C1936" s="97">
        <v>10577.502283064812</v>
      </c>
      <c r="D1936" s="96">
        <v>0.66723700823010645</v>
      </c>
      <c r="E1936" s="98">
        <v>0</v>
      </c>
      <c r="F1936" s="119">
        <v>0</v>
      </c>
      <c r="G1936" s="179">
        <v>0</v>
      </c>
      <c r="H1936" s="97">
        <v>5440040.9523019483</v>
      </c>
      <c r="I1936" s="174">
        <v>220002877464.56177</v>
      </c>
      <c r="J1936" s="186">
        <v>0.40973638186384587</v>
      </c>
      <c r="K1936" s="189">
        <v>5049061787.0063801</v>
      </c>
      <c r="L1936" s="185">
        <v>0</v>
      </c>
      <c r="M1936" s="185">
        <v>0</v>
      </c>
      <c r="N1936" s="174">
        <v>225051939251.56815</v>
      </c>
      <c r="O1936" s="119">
        <v>0.40054390693874664</v>
      </c>
      <c r="P1936" s="119">
        <v>0.28158685020812252</v>
      </c>
      <c r="Q1936" s="97">
        <v>12.88128235942397</v>
      </c>
      <c r="R1936" s="184">
        <v>919464819511.94653</v>
      </c>
      <c r="S1936" s="199">
        <v>954.31470289035383</v>
      </c>
      <c r="T1936" s="191">
        <v>5.3379547277829203E-2</v>
      </c>
      <c r="U1936" s="198">
        <v>2.0000000000000001E-4</v>
      </c>
    </row>
    <row r="1937" spans="1:21" x14ac:dyDescent="0.2">
      <c r="A1937">
        <f t="shared" si="30"/>
        <v>1933</v>
      </c>
      <c r="B1937" s="119">
        <v>0.48490015970623235</v>
      </c>
      <c r="C1937" s="97">
        <v>11204.133509763891</v>
      </c>
      <c r="D1937" s="96">
        <v>0.94228014605459809</v>
      </c>
      <c r="E1937" s="98">
        <v>0.63963658742659124</v>
      </c>
      <c r="F1937" s="119">
        <v>0</v>
      </c>
      <c r="G1937" s="179">
        <v>0</v>
      </c>
      <c r="H1937" s="97">
        <v>7333178.5907122036</v>
      </c>
      <c r="I1937" s="174">
        <v>287637963869.1225</v>
      </c>
      <c r="J1937" s="186">
        <v>0.43250537512574061</v>
      </c>
      <c r="K1937" s="189">
        <v>42250024088.926567</v>
      </c>
      <c r="L1937" s="185">
        <v>86641887370.873962</v>
      </c>
      <c r="M1937" s="185">
        <v>0</v>
      </c>
      <c r="N1937" s="174">
        <v>416529875328.92303</v>
      </c>
      <c r="O1937" s="119">
        <v>0.46507702528502592</v>
      </c>
      <c r="P1937" s="119">
        <v>0.38323308341250562</v>
      </c>
      <c r="Q1937" s="97">
        <v>14.777687854193081</v>
      </c>
      <c r="R1937" s="184">
        <v>2560914996998.5479</v>
      </c>
      <c r="S1937" s="199">
        <v>2657.8042223034336</v>
      </c>
      <c r="T1937" s="191">
        <v>4.9549878196927979E-2</v>
      </c>
      <c r="U1937" s="198">
        <v>2.0000000000000001E-4</v>
      </c>
    </row>
    <row r="1938" spans="1:21" x14ac:dyDescent="0.2">
      <c r="A1938">
        <f t="shared" si="30"/>
        <v>1934</v>
      </c>
      <c r="B1938" s="119">
        <v>0.45541250372527575</v>
      </c>
      <c r="C1938" s="97">
        <v>10550.963796420869</v>
      </c>
      <c r="D1938" s="96">
        <v>0.98953811330533559</v>
      </c>
      <c r="E1938" s="98">
        <v>0</v>
      </c>
      <c r="F1938" s="119">
        <v>0</v>
      </c>
      <c r="G1938" s="179">
        <v>0</v>
      </c>
      <c r="H1938" s="97">
        <v>8282953.4560395712</v>
      </c>
      <c r="I1938" s="174">
        <v>319625231202.89557</v>
      </c>
      <c r="J1938" s="186">
        <v>0.45541250372527575</v>
      </c>
      <c r="K1938" s="189">
        <v>6313517996.6400194</v>
      </c>
      <c r="L1938" s="185">
        <v>0</v>
      </c>
      <c r="M1938" s="185">
        <v>0</v>
      </c>
      <c r="N1938" s="174">
        <v>325938749199.53558</v>
      </c>
      <c r="O1938" s="119">
        <v>0.44659104556718415</v>
      </c>
      <c r="P1938" s="119">
        <v>0.34756530477765529</v>
      </c>
      <c r="Q1938" s="97">
        <v>12.956576577458703</v>
      </c>
      <c r="R1938" s="184">
        <v>1619164928328.8567</v>
      </c>
      <c r="S1938" s="199">
        <v>1678.3962371199855</v>
      </c>
      <c r="T1938" s="191">
        <v>5.6193000061833288E-2</v>
      </c>
      <c r="U1938" s="198">
        <v>2.0000000000000001E-4</v>
      </c>
    </row>
    <row r="1939" spans="1:21" x14ac:dyDescent="0.2">
      <c r="A1939">
        <f t="shared" si="30"/>
        <v>1935</v>
      </c>
      <c r="B1939" s="119">
        <v>0.78716004234915671</v>
      </c>
      <c r="C1939" s="97">
        <v>12184.763212814025</v>
      </c>
      <c r="D1939" s="96">
        <v>0.70277289207702875</v>
      </c>
      <c r="E1939" s="98">
        <v>0.24344998389150505</v>
      </c>
      <c r="F1939" s="119">
        <v>0.50180223597601337</v>
      </c>
      <c r="G1939" s="179">
        <v>1</v>
      </c>
      <c r="H1939" s="97">
        <v>4671817.481766264</v>
      </c>
      <c r="I1939" s="174">
        <v>215194037839.59607</v>
      </c>
      <c r="J1939" s="186">
        <v>0.48660967373803876</v>
      </c>
      <c r="K1939" s="189">
        <v>5726107761.490675</v>
      </c>
      <c r="L1939" s="185">
        <v>0</v>
      </c>
      <c r="M1939" s="185">
        <v>165411819751.54663</v>
      </c>
      <c r="N1939" s="174">
        <v>386331965352.63336</v>
      </c>
      <c r="O1939" s="119">
        <v>0.6135784185716191</v>
      </c>
      <c r="P1939" s="119">
        <v>0.47392750777088705</v>
      </c>
      <c r="Q1939" s="97">
        <v>16.183073772568751</v>
      </c>
      <c r="R1939" s="184">
        <v>3216776728553.7227</v>
      </c>
      <c r="S1939" s="199">
        <v>3341.1468863425603</v>
      </c>
      <c r="T1939" s="191">
        <v>4.5396808425471287E-2</v>
      </c>
      <c r="U1939" s="198">
        <v>2.0000000000000001E-4</v>
      </c>
    </row>
    <row r="1940" spans="1:21" x14ac:dyDescent="0.2">
      <c r="A1940">
        <f t="shared" si="30"/>
        <v>1936</v>
      </c>
      <c r="B1940" s="119">
        <v>0.65807140313412749</v>
      </c>
      <c r="C1940" s="97">
        <v>12974.207264780012</v>
      </c>
      <c r="D1940" s="96">
        <v>1.1092056485382145</v>
      </c>
      <c r="E1940" s="98">
        <v>0</v>
      </c>
      <c r="F1940" s="119">
        <v>0</v>
      </c>
      <c r="G1940" s="179">
        <v>0</v>
      </c>
      <c r="H1940" s="97">
        <v>8390142.457223516</v>
      </c>
      <c r="I1940" s="174">
        <v>294870006945.76208</v>
      </c>
      <c r="J1940" s="186">
        <v>0.29565406110710835</v>
      </c>
      <c r="K1940" s="189">
        <v>4861522618.4075136</v>
      </c>
      <c r="L1940" s="185">
        <v>0</v>
      </c>
      <c r="M1940" s="185">
        <v>0</v>
      </c>
      <c r="N1940" s="174">
        <v>299731529564.16962</v>
      </c>
      <c r="O1940" s="119">
        <v>0.29085867335665638</v>
      </c>
      <c r="P1940" s="119">
        <v>0.20248139495894213</v>
      </c>
      <c r="Q1940" s="97">
        <v>12.902782642159254</v>
      </c>
      <c r="R1940" s="184">
        <v>832665493767.19727</v>
      </c>
      <c r="S1940" s="199">
        <v>864.69456271552667</v>
      </c>
      <c r="T1940" s="191">
        <v>5.7924713084985396E-2</v>
      </c>
      <c r="U1940" s="198">
        <v>2.0000000000000001E-4</v>
      </c>
    </row>
    <row r="1941" spans="1:21" x14ac:dyDescent="0.2">
      <c r="A1941">
        <f t="shared" si="30"/>
        <v>1937</v>
      </c>
      <c r="B1941" s="119">
        <v>0.50343684512638542</v>
      </c>
      <c r="C1941" s="97">
        <v>4000</v>
      </c>
      <c r="D1941" s="96">
        <v>0.35863556685689474</v>
      </c>
      <c r="E1941" s="98">
        <v>0.65178436961422037</v>
      </c>
      <c r="F1941" s="119">
        <v>0</v>
      </c>
      <c r="G1941" s="179">
        <v>0</v>
      </c>
      <c r="H1941" s="97">
        <v>4307279.9489485677</v>
      </c>
      <c r="I1941" s="174">
        <v>178444179766.36377</v>
      </c>
      <c r="J1941" s="186">
        <v>0.41365830045622121</v>
      </c>
      <c r="K1941" s="189">
        <v>30171639118.78204</v>
      </c>
      <c r="L1941" s="185">
        <v>50938088826.950287</v>
      </c>
      <c r="M1941" s="185">
        <v>0</v>
      </c>
      <c r="N1941" s="174">
        <v>259553907712.0961</v>
      </c>
      <c r="O1941" s="119">
        <v>0.44139342073438387</v>
      </c>
      <c r="P1941" s="119">
        <v>0.31869412396470392</v>
      </c>
      <c r="Q1941" s="97">
        <v>14.113477096608772</v>
      </c>
      <c r="R1941" s="184">
        <v>1362441940741.3418</v>
      </c>
      <c r="S1941" s="199">
        <v>1413.3964020128017</v>
      </c>
      <c r="T1941" s="191">
        <v>4.8538426004842754E-2</v>
      </c>
      <c r="U1941" s="198">
        <v>2.0000000000000001E-4</v>
      </c>
    </row>
    <row r="1942" spans="1:21" x14ac:dyDescent="0.2">
      <c r="A1942">
        <f t="shared" si="30"/>
        <v>1938</v>
      </c>
      <c r="B1942" s="119">
        <v>0.50323290624819161</v>
      </c>
      <c r="C1942" s="97">
        <v>7266.892011915118</v>
      </c>
      <c r="D1942" s="96">
        <v>0.72718810441126758</v>
      </c>
      <c r="E1942" s="98">
        <v>0</v>
      </c>
      <c r="F1942" s="119">
        <v>0.41346478483049925</v>
      </c>
      <c r="G1942" s="179">
        <v>1</v>
      </c>
      <c r="H1942" s="97">
        <v>9909889.0423234496</v>
      </c>
      <c r="I1942" s="174">
        <v>359425560005.83148</v>
      </c>
      <c r="J1942" s="186">
        <v>0.4408991846705308</v>
      </c>
      <c r="K1942" s="189">
        <v>10614794909.47242</v>
      </c>
      <c r="L1942" s="185">
        <v>0</v>
      </c>
      <c r="M1942" s="185">
        <v>448510053367.72723</v>
      </c>
      <c r="N1942" s="174">
        <v>818550408283.03113</v>
      </c>
      <c r="O1942" s="119">
        <v>0.63194456177174352</v>
      </c>
      <c r="P1942" s="119">
        <v>0.39382323675015718</v>
      </c>
      <c r="Q1942" s="97">
        <v>16.883040374404306</v>
      </c>
      <c r="R1942" s="184">
        <v>5877640962865.0303</v>
      </c>
      <c r="S1942" s="199">
        <v>6100.0049046751983</v>
      </c>
      <c r="T1942" s="191">
        <v>4.3522864365756322E-2</v>
      </c>
      <c r="U1942" s="198">
        <v>2.0000000000000001E-4</v>
      </c>
    </row>
    <row r="1943" spans="1:21" x14ac:dyDescent="0.2">
      <c r="A1943">
        <f t="shared" si="30"/>
        <v>1939</v>
      </c>
      <c r="B1943" s="119">
        <v>0.60793655025977844</v>
      </c>
      <c r="C1943" s="97">
        <v>15205.713180308674</v>
      </c>
      <c r="D1943" s="96">
        <v>0.49626580060346714</v>
      </c>
      <c r="E1943" s="98">
        <v>0</v>
      </c>
      <c r="F1943" s="119">
        <v>0</v>
      </c>
      <c r="G1943" s="179">
        <v>0</v>
      </c>
      <c r="H1943" s="97">
        <v>4096494.7727768654</v>
      </c>
      <c r="I1943" s="174">
        <v>168030827864.20355</v>
      </c>
      <c r="J1943" s="186">
        <v>0.43911082185837935</v>
      </c>
      <c r="K1943" s="189">
        <v>5662694980.0669241</v>
      </c>
      <c r="L1943" s="185">
        <v>0</v>
      </c>
      <c r="M1943" s="185">
        <v>0</v>
      </c>
      <c r="N1943" s="174">
        <v>173693522844.27048</v>
      </c>
      <c r="O1943" s="119">
        <v>0.42479508569324964</v>
      </c>
      <c r="P1943" s="119">
        <v>0.33913806606666846</v>
      </c>
      <c r="Q1943" s="97">
        <v>12.899249766251318</v>
      </c>
      <c r="R1943" s="184">
        <v>857535875081.41211</v>
      </c>
      <c r="S1943" s="199">
        <v>890.73947302554961</v>
      </c>
      <c r="T1943" s="191">
        <v>5.2672878223874182E-2</v>
      </c>
      <c r="U1943" s="198">
        <v>2.0000000000000001E-4</v>
      </c>
    </row>
    <row r="1944" spans="1:21" x14ac:dyDescent="0.2">
      <c r="A1944">
        <f t="shared" si="30"/>
        <v>1940</v>
      </c>
      <c r="B1944" s="119">
        <v>0.77848265216956725</v>
      </c>
      <c r="C1944" s="97">
        <v>4000</v>
      </c>
      <c r="D1944" s="96">
        <v>1.1861106379281909</v>
      </c>
      <c r="E1944" s="98">
        <v>0</v>
      </c>
      <c r="F1944" s="119">
        <v>0</v>
      </c>
      <c r="G1944" s="179">
        <v>0</v>
      </c>
      <c r="H1944" s="97">
        <v>19077616.39138858</v>
      </c>
      <c r="I1944" s="174">
        <v>583783034326.53125</v>
      </c>
      <c r="J1944" s="186">
        <v>0.52441894081339302</v>
      </c>
      <c r="K1944" s="189">
        <v>10264029198.517715</v>
      </c>
      <c r="L1944" s="185">
        <v>0</v>
      </c>
      <c r="M1944" s="185">
        <v>0</v>
      </c>
      <c r="N1944" s="174">
        <v>594047063525.04895</v>
      </c>
      <c r="O1944" s="119">
        <v>0.51535795616880287</v>
      </c>
      <c r="P1944" s="119">
        <v>0.40536145810110213</v>
      </c>
      <c r="Q1944" s="97">
        <v>12.928902112017365</v>
      </c>
      <c r="R1944" s="184">
        <v>3472767332645.6196</v>
      </c>
      <c r="S1944" s="199">
        <v>3603.7153321845722</v>
      </c>
      <c r="T1944" s="191">
        <v>5.5254507554858556E-2</v>
      </c>
      <c r="U1944" s="198">
        <v>2.0000000000000001E-4</v>
      </c>
    </row>
    <row r="1945" spans="1:21" x14ac:dyDescent="0.2">
      <c r="A1945">
        <f t="shared" si="30"/>
        <v>1941</v>
      </c>
      <c r="B1945" s="119">
        <v>0.4536188203641438</v>
      </c>
      <c r="C1945" s="97">
        <v>5854.8333652697802</v>
      </c>
      <c r="D1945" s="96">
        <v>0.65077806210249178</v>
      </c>
      <c r="E1945" s="98">
        <v>0.33627188731578989</v>
      </c>
      <c r="F1945" s="119">
        <v>0</v>
      </c>
      <c r="G1945" s="179">
        <v>0</v>
      </c>
      <c r="H1945" s="97">
        <v>7109711.1552367015</v>
      </c>
      <c r="I1945" s="174">
        <v>255344897786.74911</v>
      </c>
      <c r="J1945" s="186">
        <v>0.42822221785338144</v>
      </c>
      <c r="K1945" s="189">
        <v>20805246880.211067</v>
      </c>
      <c r="L1945" s="185">
        <v>34678570348.091652</v>
      </c>
      <c r="M1945" s="185">
        <v>0</v>
      </c>
      <c r="N1945" s="174">
        <v>310828715015.05182</v>
      </c>
      <c r="O1945" s="119">
        <v>0.44103780668919729</v>
      </c>
      <c r="P1945" s="119">
        <v>0.30839391910136116</v>
      </c>
      <c r="Q1945" s="97">
        <v>13.77404546417073</v>
      </c>
      <c r="R1945" s="184">
        <v>1498936205670.2671</v>
      </c>
      <c r="S1945" s="199">
        <v>1554.7413708261756</v>
      </c>
      <c r="T1945" s="191">
        <v>5.0944367552428461E-2</v>
      </c>
      <c r="U1945" s="198">
        <v>2.0000000000000001E-4</v>
      </c>
    </row>
    <row r="1946" spans="1:21" x14ac:dyDescent="0.2">
      <c r="A1946">
        <f t="shared" si="30"/>
        <v>1942</v>
      </c>
      <c r="B1946" s="119">
        <v>0.67236488225217539</v>
      </c>
      <c r="C1946" s="97">
        <v>6843.6451862254389</v>
      </c>
      <c r="D1946" s="96">
        <v>0.66742542384349246</v>
      </c>
      <c r="E1946" s="98">
        <v>0.115190713788764</v>
      </c>
      <c r="F1946" s="119">
        <v>0.48965683332252397</v>
      </c>
      <c r="G1946" s="179">
        <v>1</v>
      </c>
      <c r="H1946" s="97">
        <v>5598795.3204259481</v>
      </c>
      <c r="I1946" s="174">
        <v>244836005637.88184</v>
      </c>
      <c r="J1946" s="186">
        <v>0.49474709398746497</v>
      </c>
      <c r="K1946" s="189">
        <v>3794498649.1060748</v>
      </c>
      <c r="L1946" s="185">
        <v>0</v>
      </c>
      <c r="M1946" s="185">
        <v>267779949388.73004</v>
      </c>
      <c r="N1946" s="174">
        <v>516410453675.71796</v>
      </c>
      <c r="O1946" s="119">
        <v>0.64939789544696691</v>
      </c>
      <c r="P1946" s="119">
        <v>0.42143968724676534</v>
      </c>
      <c r="Q1946" s="97">
        <v>16.531776238214956</v>
      </c>
      <c r="R1946" s="184">
        <v>3926879691509.4209</v>
      </c>
      <c r="S1946" s="199">
        <v>4076.5352173651627</v>
      </c>
      <c r="T1946" s="191">
        <v>4.4204540649100808E-2</v>
      </c>
      <c r="U1946" s="198">
        <v>2.0000000000000001E-4</v>
      </c>
    </row>
    <row r="1947" spans="1:21" x14ac:dyDescent="0.2">
      <c r="A1947">
        <f t="shared" si="30"/>
        <v>1943</v>
      </c>
      <c r="B1947" s="119">
        <v>0.3873530629451179</v>
      </c>
      <c r="C1947" s="97">
        <v>8357.4065964595575</v>
      </c>
      <c r="D1947" s="96">
        <v>1.3884584517299547</v>
      </c>
      <c r="E1947" s="98">
        <v>0</v>
      </c>
      <c r="F1947" s="119">
        <v>0</v>
      </c>
      <c r="G1947" s="179">
        <v>0</v>
      </c>
      <c r="H1947" s="97">
        <v>18015300.396586765</v>
      </c>
      <c r="I1947" s="174">
        <v>632515129774.27979</v>
      </c>
      <c r="J1947" s="186">
        <v>0.38735306294511784</v>
      </c>
      <c r="K1947" s="189">
        <v>17944283124.724216</v>
      </c>
      <c r="L1947" s="185">
        <v>0</v>
      </c>
      <c r="M1947" s="185">
        <v>0</v>
      </c>
      <c r="N1947" s="174">
        <v>650459412899.00403</v>
      </c>
      <c r="O1947" s="119">
        <v>0.37666711868344943</v>
      </c>
      <c r="P1947" s="119">
        <v>0.24136781274352445</v>
      </c>
      <c r="Q1947" s="97">
        <v>12.901869573993711</v>
      </c>
      <c r="R1947" s="184">
        <v>2147654987081.7791</v>
      </c>
      <c r="S1947" s="199">
        <v>2230.3295540631098</v>
      </c>
      <c r="T1947" s="191">
        <v>5.8027102288057554E-2</v>
      </c>
      <c r="U1947" s="198">
        <v>2.0000000000000001E-4</v>
      </c>
    </row>
    <row r="1948" spans="1:21" x14ac:dyDescent="0.2">
      <c r="A1948">
        <f t="shared" si="30"/>
        <v>1944</v>
      </c>
      <c r="B1948" s="119">
        <v>0.51569264410751881</v>
      </c>
      <c r="C1948" s="97">
        <v>8903.3362163222791</v>
      </c>
      <c r="D1948" s="96">
        <v>0.73488812176880636</v>
      </c>
      <c r="E1948" s="98">
        <v>0.27148832811747114</v>
      </c>
      <c r="F1948" s="119">
        <v>0.60805133565014913</v>
      </c>
      <c r="G1948" s="179">
        <v>1</v>
      </c>
      <c r="H1948" s="97">
        <v>5538175.7781386487</v>
      </c>
      <c r="I1948" s="174">
        <v>250837058971.67444</v>
      </c>
      <c r="J1948" s="186">
        <v>0.50469451388446007</v>
      </c>
      <c r="K1948" s="189">
        <v>6505681512.0340214</v>
      </c>
      <c r="L1948" s="185">
        <v>0</v>
      </c>
      <c r="M1948" s="185">
        <v>264935269238.3093</v>
      </c>
      <c r="N1948" s="174">
        <v>522278009722.01776</v>
      </c>
      <c r="O1948" s="119">
        <v>0.64820707866439631</v>
      </c>
      <c r="P1948" s="119">
        <v>0.49865056607712971</v>
      </c>
      <c r="Q1948" s="97">
        <v>16.626509832284679</v>
      </c>
      <c r="R1948" s="184">
        <v>4693082326981.5127</v>
      </c>
      <c r="S1948" s="199">
        <v>4875.5694533368878</v>
      </c>
      <c r="T1948" s="191">
        <v>4.43284600572088E-2</v>
      </c>
      <c r="U1948" s="198">
        <v>2.0000000000000001E-4</v>
      </c>
    </row>
    <row r="1949" spans="1:21" x14ac:dyDescent="0.2">
      <c r="A1949">
        <f t="shared" si="30"/>
        <v>1945</v>
      </c>
      <c r="B1949" s="119">
        <v>0.62763283829433614</v>
      </c>
      <c r="C1949" s="97">
        <v>6500.6627682823564</v>
      </c>
      <c r="D1949" s="96">
        <v>1.1670117802506412</v>
      </c>
      <c r="E1949" s="98">
        <v>0.46825639285929521</v>
      </c>
      <c r="F1949" s="119">
        <v>0.53502912542934256</v>
      </c>
      <c r="G1949" s="179">
        <v>1</v>
      </c>
      <c r="H1949" s="97">
        <v>13129290.875697138</v>
      </c>
      <c r="I1949" s="174">
        <v>448398554142.56323</v>
      </c>
      <c r="J1949" s="186">
        <v>0.41000577616743783</v>
      </c>
      <c r="K1949" s="189">
        <v>7083773379.1028357</v>
      </c>
      <c r="L1949" s="185">
        <v>0</v>
      </c>
      <c r="M1949" s="185">
        <v>219150833273.73932</v>
      </c>
      <c r="N1949" s="174">
        <v>674633160795.40527</v>
      </c>
      <c r="O1949" s="119">
        <v>0.53238809580469726</v>
      </c>
      <c r="P1949" s="119">
        <v>0.34273018147783341</v>
      </c>
      <c r="Q1949" s="97">
        <v>15.447491588820906</v>
      </c>
      <c r="R1949" s="184">
        <v>3858054583193.9497</v>
      </c>
      <c r="S1949" s="199">
        <v>3999.6545620440247</v>
      </c>
      <c r="T1949" s="191">
        <v>4.7831817293310139E-2</v>
      </c>
      <c r="U1949" s="198">
        <v>2.0000000000000001E-4</v>
      </c>
    </row>
    <row r="1950" spans="1:21" x14ac:dyDescent="0.2">
      <c r="A1950">
        <f t="shared" si="30"/>
        <v>1946</v>
      </c>
      <c r="B1950" s="119">
        <v>0.70034866990898703</v>
      </c>
      <c r="C1950" s="97">
        <v>8005.4266004824576</v>
      </c>
      <c r="D1950" s="96">
        <v>1.2573526808098081</v>
      </c>
      <c r="E1950" s="98">
        <v>0</v>
      </c>
      <c r="F1950" s="119">
        <v>0</v>
      </c>
      <c r="G1950" s="179">
        <v>0</v>
      </c>
      <c r="H1950" s="97">
        <v>13106583.895994421</v>
      </c>
      <c r="I1950" s="174">
        <v>473858433623.13062</v>
      </c>
      <c r="J1950" s="186">
        <v>0.48000450229915637</v>
      </c>
      <c r="K1950" s="189">
        <v>2505869075.8648062</v>
      </c>
      <c r="L1950" s="185">
        <v>0</v>
      </c>
      <c r="M1950" s="185">
        <v>0</v>
      </c>
      <c r="N1950" s="174">
        <v>476364302698.99542</v>
      </c>
      <c r="O1950" s="119">
        <v>0.47747948429975479</v>
      </c>
      <c r="P1950" s="119">
        <v>0.36088082859060805</v>
      </c>
      <c r="Q1950" s="97">
        <v>12.980689901889811</v>
      </c>
      <c r="R1950" s="184">
        <v>2427082348728.7197</v>
      </c>
      <c r="S1950" s="199">
        <v>2521.0504316750621</v>
      </c>
      <c r="T1950" s="191">
        <v>5.6526327126472216E-2</v>
      </c>
      <c r="U1950" s="198">
        <v>2.0000000000000001E-4</v>
      </c>
    </row>
    <row r="1951" spans="1:21" x14ac:dyDescent="0.2">
      <c r="A1951">
        <f t="shared" si="30"/>
        <v>1947</v>
      </c>
      <c r="B1951" s="119">
        <v>0.52762191831755878</v>
      </c>
      <c r="C1951" s="97">
        <v>6182.6348748521141</v>
      </c>
      <c r="D1951" s="96">
        <v>0.97245333765696862</v>
      </c>
      <c r="E1951" s="98">
        <v>0</v>
      </c>
      <c r="F1951" s="119">
        <v>0</v>
      </c>
      <c r="G1951" s="179">
        <v>0</v>
      </c>
      <c r="H1951" s="97">
        <v>12008338.336059224</v>
      </c>
      <c r="I1951" s="174">
        <v>431012011933.23859</v>
      </c>
      <c r="J1951" s="186">
        <v>0.51581360588550851</v>
      </c>
      <c r="K1951" s="189">
        <v>15206934498.046591</v>
      </c>
      <c r="L1951" s="185">
        <v>0</v>
      </c>
      <c r="M1951" s="185">
        <v>0</v>
      </c>
      <c r="N1951" s="174">
        <v>446218946431.28516</v>
      </c>
      <c r="O1951" s="119">
        <v>0.49823491770869427</v>
      </c>
      <c r="P1951" s="119">
        <v>0.37851118328866862</v>
      </c>
      <c r="Q1951" s="97">
        <v>12.908395172097604</v>
      </c>
      <c r="R1951" s="184">
        <v>2415192843673.3232</v>
      </c>
      <c r="S1951" s="199">
        <v>2506.3761014130009</v>
      </c>
      <c r="T1951" s="191">
        <v>5.5352828693368321E-2</v>
      </c>
      <c r="U1951" s="198">
        <v>2.0000000000000001E-4</v>
      </c>
    </row>
    <row r="1952" spans="1:21" x14ac:dyDescent="0.2">
      <c r="A1952">
        <f t="shared" si="30"/>
        <v>1948</v>
      </c>
      <c r="B1952" s="119">
        <v>0.4286874537943865</v>
      </c>
      <c r="C1952" s="97">
        <v>13286.57491101855</v>
      </c>
      <c r="D1952" s="96">
        <v>1.3218301389070932</v>
      </c>
      <c r="E1952" s="98">
        <v>0.7</v>
      </c>
      <c r="F1952" s="119">
        <v>0.54155063671023285</v>
      </c>
      <c r="G1952" s="179">
        <v>1</v>
      </c>
      <c r="H1952" s="97">
        <v>12807548.494261241</v>
      </c>
      <c r="I1952" s="174">
        <v>473427611225.84241</v>
      </c>
      <c r="J1952" s="186">
        <v>0.42868745379438655</v>
      </c>
      <c r="K1952" s="189">
        <v>2165913729.4142704</v>
      </c>
      <c r="L1952" s="185">
        <v>0</v>
      </c>
      <c r="M1952" s="185">
        <v>424546785956.76031</v>
      </c>
      <c r="N1952" s="174">
        <v>900140310912.01709</v>
      </c>
      <c r="O1952" s="119">
        <v>0.60278369871917448</v>
      </c>
      <c r="P1952" s="119">
        <v>0.39937610869218171</v>
      </c>
      <c r="Q1952" s="97">
        <v>16.300559279184245</v>
      </c>
      <c r="R1952" s="184">
        <v>6216739747124.7988</v>
      </c>
      <c r="S1952" s="199">
        <v>6453.5346867326125</v>
      </c>
      <c r="T1952" s="191">
        <v>4.5980008206844926E-2</v>
      </c>
      <c r="U1952" s="198">
        <v>2.0000000000000001E-4</v>
      </c>
    </row>
    <row r="1953" spans="1:21" x14ac:dyDescent="0.2">
      <c r="A1953">
        <f t="shared" si="30"/>
        <v>1949</v>
      </c>
      <c r="B1953" s="119">
        <v>0.57857003524483008</v>
      </c>
      <c r="C1953" s="97">
        <v>9426.6084201852409</v>
      </c>
      <c r="D1953" s="96">
        <v>0.63284511033053548</v>
      </c>
      <c r="E1953" s="98">
        <v>0</v>
      </c>
      <c r="F1953" s="119">
        <v>0</v>
      </c>
      <c r="G1953" s="179">
        <v>0</v>
      </c>
      <c r="H1953" s="97">
        <v>4270106.3559370367</v>
      </c>
      <c r="I1953" s="174">
        <v>229275207817.25824</v>
      </c>
      <c r="J1953" s="186">
        <v>0.55334510150373617</v>
      </c>
      <c r="K1953" s="189">
        <v>5337979847.413517</v>
      </c>
      <c r="L1953" s="185">
        <v>0</v>
      </c>
      <c r="M1953" s="185">
        <v>0</v>
      </c>
      <c r="N1953" s="174">
        <v>234613187664.67175</v>
      </c>
      <c r="O1953" s="119">
        <v>0.54075525082273501</v>
      </c>
      <c r="P1953" s="119">
        <v>0.41022758854026453</v>
      </c>
      <c r="Q1953" s="97">
        <v>12.928334708277868</v>
      </c>
      <c r="R1953" s="184">
        <v>1392934743342.9854</v>
      </c>
      <c r="S1953" s="199">
        <v>1446.1189003743252</v>
      </c>
      <c r="T1953" s="191">
        <v>5.4891394883533187E-2</v>
      </c>
      <c r="U1953" s="198">
        <v>2.0000000000000001E-4</v>
      </c>
    </row>
    <row r="1954" spans="1:21" x14ac:dyDescent="0.2">
      <c r="A1954">
        <f t="shared" si="30"/>
        <v>1950</v>
      </c>
      <c r="B1954" s="119">
        <v>0.50955134270365632</v>
      </c>
      <c r="C1954" s="97">
        <v>11170.283509307021</v>
      </c>
      <c r="D1954" s="96">
        <v>0.6979951583921965</v>
      </c>
      <c r="E1954" s="98">
        <v>0</v>
      </c>
      <c r="F1954" s="119">
        <v>0</v>
      </c>
      <c r="G1954" s="179">
        <v>0</v>
      </c>
      <c r="H1954" s="97">
        <v>4822383.1141871978</v>
      </c>
      <c r="I1954" s="174">
        <v>215620628213.06909</v>
      </c>
      <c r="J1954" s="186">
        <v>0.47213265438254914</v>
      </c>
      <c r="K1954" s="189">
        <v>2977618578.5436344</v>
      </c>
      <c r="L1954" s="185">
        <v>0</v>
      </c>
      <c r="M1954" s="185">
        <v>0</v>
      </c>
      <c r="N1954" s="174">
        <v>218598246791.61273</v>
      </c>
      <c r="O1954" s="119">
        <v>0.4657015370983984</v>
      </c>
      <c r="P1954" s="119">
        <v>0.34175198440199206</v>
      </c>
      <c r="Q1954" s="97">
        <v>12.959605293592393</v>
      </c>
      <c r="R1954" s="184">
        <v>1091732418376.3083</v>
      </c>
      <c r="S1954" s="199">
        <v>1133.9752993469008</v>
      </c>
      <c r="T1954" s="191">
        <v>5.4452845737415316E-2</v>
      </c>
      <c r="U1954" s="198">
        <v>2.0000000000000001E-4</v>
      </c>
    </row>
    <row r="1955" spans="1:21" x14ac:dyDescent="0.2">
      <c r="A1955">
        <f t="shared" si="30"/>
        <v>1951</v>
      </c>
      <c r="B1955" s="119">
        <v>0.4853051293460075</v>
      </c>
      <c r="C1955" s="97">
        <v>4000</v>
      </c>
      <c r="D1955" s="96">
        <v>0.8204789396943365</v>
      </c>
      <c r="E1955" s="98">
        <v>0.43319444483981212</v>
      </c>
      <c r="F1955" s="119">
        <v>0.34088041197732022</v>
      </c>
      <c r="G1955" s="179">
        <v>1</v>
      </c>
      <c r="H1955" s="97">
        <v>11322042.090554381</v>
      </c>
      <c r="I1955" s="174">
        <v>305542050335.12573</v>
      </c>
      <c r="J1955" s="186">
        <v>0.33144825390092647</v>
      </c>
      <c r="K1955" s="189">
        <v>2461903030.4681602</v>
      </c>
      <c r="L1955" s="185">
        <v>0</v>
      </c>
      <c r="M1955" s="185">
        <v>248926934112.46219</v>
      </c>
      <c r="N1955" s="174">
        <v>556930887478.05603</v>
      </c>
      <c r="O1955" s="119">
        <v>0.53940791060666926</v>
      </c>
      <c r="P1955" s="119">
        <v>0.36908033033576632</v>
      </c>
      <c r="Q1955" s="97">
        <v>17.20859023850673</v>
      </c>
      <c r="R1955" s="184">
        <v>3851890466560.8804</v>
      </c>
      <c r="S1955" s="199">
        <v>3989.8046313657073</v>
      </c>
      <c r="T1955" s="191">
        <v>4.2450984897230315E-2</v>
      </c>
      <c r="U1955" s="198">
        <v>2.0000000000000001E-4</v>
      </c>
    </row>
    <row r="1956" spans="1:21" x14ac:dyDescent="0.2">
      <c r="A1956">
        <f t="shared" si="30"/>
        <v>1952</v>
      </c>
      <c r="B1956" s="119">
        <v>0.32819566293728442</v>
      </c>
      <c r="C1956" s="97">
        <v>4000</v>
      </c>
      <c r="D1956" s="96">
        <v>0.95572236604068395</v>
      </c>
      <c r="E1956" s="98">
        <v>0.15852955510620531</v>
      </c>
      <c r="F1956" s="119">
        <v>0</v>
      </c>
      <c r="G1956" s="179">
        <v>0</v>
      </c>
      <c r="H1956" s="97">
        <v>13890285.816252191</v>
      </c>
      <c r="I1956" s="174">
        <v>435011311495.95721</v>
      </c>
      <c r="J1956" s="186">
        <v>0.32819566293728442</v>
      </c>
      <c r="K1956" s="189">
        <v>24019047837.056198</v>
      </c>
      <c r="L1956" s="185">
        <v>39961403910.110664</v>
      </c>
      <c r="M1956" s="185">
        <v>0</v>
      </c>
      <c r="N1956" s="174">
        <v>498991763243.12408</v>
      </c>
      <c r="O1956" s="119">
        <v>0.35018203056907787</v>
      </c>
      <c r="P1956" s="119">
        <v>0.22777756424323925</v>
      </c>
      <c r="Q1956" s="97">
        <v>14.043576135049753</v>
      </c>
      <c r="R1956" s="184">
        <v>1759967312682.8162</v>
      </c>
      <c r="S1956" s="199">
        <v>1826.8099015502855</v>
      </c>
      <c r="T1956" s="191">
        <v>5.1567359193254128E-2</v>
      </c>
      <c r="U1956" s="198">
        <v>2.0000000000000001E-4</v>
      </c>
    </row>
    <row r="1957" spans="1:21" x14ac:dyDescent="0.2">
      <c r="A1957">
        <f t="shared" si="30"/>
        <v>1953</v>
      </c>
      <c r="B1957" s="119">
        <v>0.55632091572009901</v>
      </c>
      <c r="C1957" s="97">
        <v>7098.4554460315885</v>
      </c>
      <c r="D1957" s="96">
        <v>1.0716425098158848</v>
      </c>
      <c r="E1957" s="98">
        <v>0</v>
      </c>
      <c r="F1957" s="119">
        <v>0.64083768213967685</v>
      </c>
      <c r="G1957" s="179">
        <v>1</v>
      </c>
      <c r="H1957" s="97">
        <v>15068599.105081532</v>
      </c>
      <c r="I1957" s="174">
        <v>491852147389.18286</v>
      </c>
      <c r="J1957" s="186">
        <v>0.34547155130801921</v>
      </c>
      <c r="K1957" s="189">
        <v>18423587047.137539</v>
      </c>
      <c r="L1957" s="185">
        <v>0</v>
      </c>
      <c r="M1957" s="185">
        <v>377216608099.76196</v>
      </c>
      <c r="N1957" s="174">
        <v>887492342536.0824</v>
      </c>
      <c r="O1957" s="119">
        <v>0.5314910205361616</v>
      </c>
      <c r="P1957" s="119">
        <v>0.26935485522507496</v>
      </c>
      <c r="Q1957" s="97">
        <v>16.102971293245361</v>
      </c>
      <c r="R1957" s="184">
        <v>4117823089036.1943</v>
      </c>
      <c r="S1957" s="199">
        <v>4273.274044133851</v>
      </c>
      <c r="T1957" s="191">
        <v>4.5588906042991227E-2</v>
      </c>
      <c r="U1957" s="198">
        <v>2.0000000000000001E-4</v>
      </c>
    </row>
    <row r="1958" spans="1:21" x14ac:dyDescent="0.2">
      <c r="A1958">
        <f t="shared" si="30"/>
        <v>1954</v>
      </c>
      <c r="B1958" s="119">
        <v>0.43893196590488132</v>
      </c>
      <c r="C1958" s="97">
        <v>6420.0368432930945</v>
      </c>
      <c r="D1958" s="96">
        <v>0.47894919319726015</v>
      </c>
      <c r="E1958" s="98">
        <v>0.20473593505990534</v>
      </c>
      <c r="F1958" s="119">
        <v>0.52736813195567767</v>
      </c>
      <c r="G1958" s="179">
        <v>1</v>
      </c>
      <c r="H1958" s="97">
        <v>4611884.5368203092</v>
      </c>
      <c r="I1958" s="174">
        <v>186134341248.27679</v>
      </c>
      <c r="J1958" s="186">
        <v>0.43893196590488137</v>
      </c>
      <c r="K1958" s="189">
        <v>4147077745.7104454</v>
      </c>
      <c r="L1958" s="185">
        <v>0</v>
      </c>
      <c r="M1958" s="185">
        <v>251303952947.29977</v>
      </c>
      <c r="N1958" s="174">
        <v>441585371941.28699</v>
      </c>
      <c r="O1958" s="119">
        <v>0.64029175930662274</v>
      </c>
      <c r="P1958" s="119">
        <v>0.40433665729368834</v>
      </c>
      <c r="Q1958" s="97">
        <v>16.932902148733589</v>
      </c>
      <c r="R1958" s="184">
        <v>3312578621691.875</v>
      </c>
      <c r="S1958" s="199">
        <v>3440.2609838153362</v>
      </c>
      <c r="T1958" s="191">
        <v>4.3123620916347596E-2</v>
      </c>
      <c r="U1958" s="198">
        <v>2.0000000000000001E-4</v>
      </c>
    </row>
    <row r="1959" spans="1:21" x14ac:dyDescent="0.2">
      <c r="A1959">
        <f t="shared" si="30"/>
        <v>1955</v>
      </c>
      <c r="B1959" s="119">
        <v>0.42545227711072198</v>
      </c>
      <c r="C1959" s="97">
        <v>14264.606003591332</v>
      </c>
      <c r="D1959" s="96">
        <v>0.74743735653169185</v>
      </c>
      <c r="E1959" s="98">
        <v>0</v>
      </c>
      <c r="F1959" s="119">
        <v>0.38388751751518346</v>
      </c>
      <c r="G1959" s="179">
        <v>1</v>
      </c>
      <c r="H1959" s="97">
        <v>4549865.0945766428</v>
      </c>
      <c r="I1959" s="174">
        <v>242630618138.95416</v>
      </c>
      <c r="J1959" s="186">
        <v>0.42545227711072198</v>
      </c>
      <c r="K1959" s="189">
        <v>2070804966.1990774</v>
      </c>
      <c r="L1959" s="185">
        <v>0</v>
      </c>
      <c r="M1959" s="185">
        <v>161224068357.08408</v>
      </c>
      <c r="N1959" s="174">
        <v>405925491462.2373</v>
      </c>
      <c r="O1959" s="119">
        <v>0.57204341327075603</v>
      </c>
      <c r="P1959" s="119">
        <v>0.37458904158833689</v>
      </c>
      <c r="Q1959" s="97">
        <v>16.111209203879643</v>
      </c>
      <c r="R1959" s="184">
        <v>2646162849412.7988</v>
      </c>
      <c r="S1959" s="199">
        <v>2749.2654971310608</v>
      </c>
      <c r="T1959" s="191">
        <v>4.5976695819621119E-2</v>
      </c>
      <c r="U1959" s="198">
        <v>2.0000000000000001E-4</v>
      </c>
    </row>
    <row r="1960" spans="1:21" x14ac:dyDescent="0.2">
      <c r="A1960">
        <f t="shared" si="30"/>
        <v>1956</v>
      </c>
      <c r="B1960" s="119">
        <v>0.44516740856146797</v>
      </c>
      <c r="C1960" s="97">
        <v>5091.8535529278415</v>
      </c>
      <c r="D1960" s="96">
        <v>0.43306141441771284</v>
      </c>
      <c r="E1960" s="98">
        <v>0.68877202070143329</v>
      </c>
      <c r="F1960" s="119">
        <v>0</v>
      </c>
      <c r="G1960" s="179">
        <v>0</v>
      </c>
      <c r="H1960" s="97">
        <v>4706197.6374188056</v>
      </c>
      <c r="I1960" s="174">
        <v>163809136314.23788</v>
      </c>
      <c r="J1960" s="186">
        <v>0.41327135401603687</v>
      </c>
      <c r="K1960" s="189">
        <v>35453346409.422737</v>
      </c>
      <c r="L1960" s="185">
        <v>44434544657.325806</v>
      </c>
      <c r="M1960" s="185">
        <v>0</v>
      </c>
      <c r="N1960" s="174">
        <v>243697027380.98642</v>
      </c>
      <c r="O1960" s="119">
        <v>0.4236623663416037</v>
      </c>
      <c r="P1960" s="119">
        <v>0.34183888484732006</v>
      </c>
      <c r="Q1960" s="97">
        <v>13.798312052396676</v>
      </c>
      <c r="R1960" s="184">
        <v>1314599963097.48</v>
      </c>
      <c r="S1960" s="199">
        <v>1365.1629836202103</v>
      </c>
      <c r="T1960" s="191">
        <v>5.0826345951805456E-2</v>
      </c>
      <c r="U1960" s="198">
        <v>2.0000000000000001E-4</v>
      </c>
    </row>
    <row r="1961" spans="1:21" x14ac:dyDescent="0.2">
      <c r="A1961">
        <f t="shared" si="30"/>
        <v>1957</v>
      </c>
      <c r="B1961" s="119">
        <v>0.58188557896555682</v>
      </c>
      <c r="C1961" s="97">
        <v>4427.9023410503332</v>
      </c>
      <c r="D1961" s="96">
        <v>1.0964569343943489</v>
      </c>
      <c r="E1961" s="98">
        <v>0</v>
      </c>
      <c r="F1961" s="119">
        <v>0</v>
      </c>
      <c r="G1961" s="179">
        <v>0</v>
      </c>
      <c r="H1961" s="97">
        <v>23341695.682434492</v>
      </c>
      <c r="I1961" s="174">
        <v>593095728396.70911</v>
      </c>
      <c r="J1961" s="186">
        <v>0.31132730129392427</v>
      </c>
      <c r="K1961" s="189">
        <v>1503965126.8349371</v>
      </c>
      <c r="L1961" s="185">
        <v>0</v>
      </c>
      <c r="M1961" s="185">
        <v>0</v>
      </c>
      <c r="N1961" s="174">
        <v>594599693523.54407</v>
      </c>
      <c r="O1961" s="119">
        <v>0.3105398380488576</v>
      </c>
      <c r="P1961" s="119">
        <v>0.15582063518921638</v>
      </c>
      <c r="Q1961" s="97">
        <v>12.977781040554317</v>
      </c>
      <c r="R1961" s="184">
        <v>1367195765646.9541</v>
      </c>
      <c r="S1961" s="199">
        <v>1420.2374545694415</v>
      </c>
      <c r="T1961" s="191">
        <v>5.1722405470007046E-2</v>
      </c>
      <c r="U1961" s="198">
        <v>2.0000000000000001E-4</v>
      </c>
    </row>
    <row r="1962" spans="1:21" x14ac:dyDescent="0.2">
      <c r="A1962">
        <f t="shared" si="30"/>
        <v>1958</v>
      </c>
      <c r="B1962" s="119">
        <v>0.47571535535021475</v>
      </c>
      <c r="C1962" s="97">
        <v>10963.802960276085</v>
      </c>
      <c r="D1962" s="96">
        <v>0.77157723503616005</v>
      </c>
      <c r="E1962" s="98">
        <v>0.7</v>
      </c>
      <c r="F1962" s="119">
        <v>0.63420912860431844</v>
      </c>
      <c r="G1962" s="179">
        <v>1</v>
      </c>
      <c r="H1962" s="97">
        <v>8356814.4969229987</v>
      </c>
      <c r="I1962" s="174">
        <v>325776773222.58691</v>
      </c>
      <c r="J1962" s="186">
        <v>0.4757153553502147</v>
      </c>
      <c r="K1962" s="189">
        <v>4478056902.9740467</v>
      </c>
      <c r="L1962" s="185">
        <v>0</v>
      </c>
      <c r="M1962" s="185">
        <v>384710850204.19489</v>
      </c>
      <c r="N1962" s="174">
        <v>714965680329.75574</v>
      </c>
      <c r="O1962" s="119">
        <v>0.64722784090609509</v>
      </c>
      <c r="P1962" s="119">
        <v>0.37647191620064785</v>
      </c>
      <c r="Q1962" s="97">
        <v>16.433166897665853</v>
      </c>
      <c r="R1962" s="184">
        <v>4774457202093.2998</v>
      </c>
      <c r="S1962" s="199">
        <v>4958.620461572199</v>
      </c>
      <c r="T1962" s="191">
        <v>4.5110317669721615E-2</v>
      </c>
      <c r="U1962" s="198">
        <v>2.0000000000000001E-4</v>
      </c>
    </row>
    <row r="1963" spans="1:21" x14ac:dyDescent="0.2">
      <c r="A1963">
        <f t="shared" si="30"/>
        <v>1959</v>
      </c>
      <c r="B1963" s="119">
        <v>0.40822889758307074</v>
      </c>
      <c r="C1963" s="97">
        <v>6259.1983727089473</v>
      </c>
      <c r="D1963" s="96">
        <v>1.2939531451596888</v>
      </c>
      <c r="E1963" s="98">
        <v>0</v>
      </c>
      <c r="F1963" s="119">
        <v>0</v>
      </c>
      <c r="G1963" s="179">
        <v>0</v>
      </c>
      <c r="H1963" s="97">
        <v>24874567.410656895</v>
      </c>
      <c r="I1963" s="174">
        <v>743927109973.97119</v>
      </c>
      <c r="J1963" s="186">
        <v>0.40822889758307079</v>
      </c>
      <c r="K1963" s="189">
        <v>17142353654.958845</v>
      </c>
      <c r="L1963" s="185">
        <v>0</v>
      </c>
      <c r="M1963" s="185">
        <v>0</v>
      </c>
      <c r="N1963" s="174">
        <v>761069463628.93005</v>
      </c>
      <c r="O1963" s="119">
        <v>0.39903393645406277</v>
      </c>
      <c r="P1963" s="119">
        <v>0.25969327712819962</v>
      </c>
      <c r="Q1963" s="97">
        <v>12.898760791719971</v>
      </c>
      <c r="R1963" s="184">
        <v>2752519190540.1826</v>
      </c>
      <c r="S1963" s="199">
        <v>2857.1216146091965</v>
      </c>
      <c r="T1963" s="191">
        <v>5.7169315469271682E-2</v>
      </c>
      <c r="U1963" s="198">
        <v>2.0000000000000001E-4</v>
      </c>
    </row>
    <row r="1964" spans="1:21" x14ac:dyDescent="0.2">
      <c r="A1964">
        <f t="shared" si="30"/>
        <v>1960</v>
      </c>
      <c r="B1964" s="119">
        <v>0.51507018135523741</v>
      </c>
      <c r="C1964" s="97">
        <v>11491.952803203887</v>
      </c>
      <c r="D1964" s="96">
        <v>0.87483982184900966</v>
      </c>
      <c r="E1964" s="98">
        <v>0</v>
      </c>
      <c r="F1964" s="119">
        <v>0.43360033088114019</v>
      </c>
      <c r="G1964" s="179">
        <v>1</v>
      </c>
      <c r="H1964" s="97">
        <v>6008786.9541111337</v>
      </c>
      <c r="I1964" s="174">
        <v>262836813252.77771</v>
      </c>
      <c r="J1964" s="186">
        <v>0.4871557758259738</v>
      </c>
      <c r="K1964" s="189">
        <v>6644388421.2706156</v>
      </c>
      <c r="L1964" s="185">
        <v>0</v>
      </c>
      <c r="M1964" s="185">
        <v>175591468455.90906</v>
      </c>
      <c r="N1964" s="174">
        <v>445072670129.9574</v>
      </c>
      <c r="O1964" s="119">
        <v>0.60330742474505694</v>
      </c>
      <c r="P1964" s="119">
        <v>0.41187853893830417</v>
      </c>
      <c r="Q1964" s="97">
        <v>15.733534322987317</v>
      </c>
      <c r="R1964" s="184">
        <v>3119591452938.8359</v>
      </c>
      <c r="S1964" s="199">
        <v>3239.3381847034293</v>
      </c>
      <c r="T1964" s="191">
        <v>4.6852006449394357E-2</v>
      </c>
      <c r="U1964" s="198">
        <v>2.0000000000000001E-4</v>
      </c>
    </row>
    <row r="1965" spans="1:21" x14ac:dyDescent="0.2">
      <c r="A1965">
        <f t="shared" si="30"/>
        <v>1961</v>
      </c>
      <c r="B1965" s="119">
        <v>0.60120770022904269</v>
      </c>
      <c r="C1965" s="97">
        <v>10027.269510518179</v>
      </c>
      <c r="D1965" s="96">
        <v>0.51099692256046048</v>
      </c>
      <c r="E1965" s="98">
        <v>0.7</v>
      </c>
      <c r="F1965" s="119">
        <v>0.42587350358041248</v>
      </c>
      <c r="G1965" s="179">
        <v>1</v>
      </c>
      <c r="H1965" s="97">
        <v>4898905.1590166753</v>
      </c>
      <c r="I1965" s="174">
        <v>201689170097.32022</v>
      </c>
      <c r="J1965" s="186">
        <v>0.46964070693324611</v>
      </c>
      <c r="K1965" s="189">
        <v>1139658576.3240719</v>
      </c>
      <c r="L1965" s="185">
        <v>0</v>
      </c>
      <c r="M1965" s="185">
        <v>172630724011.68332</v>
      </c>
      <c r="N1965" s="174">
        <v>375459552685.32764</v>
      </c>
      <c r="O1965" s="119">
        <v>0.62010946843524084</v>
      </c>
      <c r="P1965" s="119">
        <v>0.45972625949695334</v>
      </c>
      <c r="Q1965" s="97">
        <v>16.671098270765086</v>
      </c>
      <c r="R1965" s="184">
        <v>3145405193266.6104</v>
      </c>
      <c r="S1965" s="199">
        <v>3264.9631696328311</v>
      </c>
      <c r="T1965" s="191">
        <v>4.3599385797796091E-2</v>
      </c>
      <c r="U1965" s="198">
        <v>2.0000000000000001E-4</v>
      </c>
    </row>
    <row r="1966" spans="1:21" x14ac:dyDescent="0.2">
      <c r="A1966">
        <f t="shared" si="30"/>
        <v>1962</v>
      </c>
      <c r="B1966" s="119">
        <v>0.71681728852432203</v>
      </c>
      <c r="C1966" s="97">
        <v>12545.948228507092</v>
      </c>
      <c r="D1966" s="96">
        <v>1.0465519134393326</v>
      </c>
      <c r="E1966" s="98">
        <v>0.16902284978390056</v>
      </c>
      <c r="F1966" s="119">
        <v>0</v>
      </c>
      <c r="G1966" s="179">
        <v>0</v>
      </c>
      <c r="H1966" s="97">
        <v>7212580.2110272208</v>
      </c>
      <c r="I1966" s="174">
        <v>280736266411.12274</v>
      </c>
      <c r="J1966" s="186">
        <v>0.4320697961592983</v>
      </c>
      <c r="K1966" s="189">
        <v>12502458971.395819</v>
      </c>
      <c r="L1966" s="185">
        <v>27588046314.069798</v>
      </c>
      <c r="M1966" s="185">
        <v>0</v>
      </c>
      <c r="N1966" s="174">
        <v>320826771696.58838</v>
      </c>
      <c r="O1966" s="119">
        <v>0.44687074490659368</v>
      </c>
      <c r="P1966" s="119">
        <v>0.34564076123048937</v>
      </c>
      <c r="Q1966" s="97">
        <v>13.892840814416957</v>
      </c>
      <c r="R1966" s="184">
        <v>1674440197557.8215</v>
      </c>
      <c r="S1966" s="199">
        <v>1737.5601936750495</v>
      </c>
      <c r="T1966" s="191">
        <v>5.3698055269169424E-2</v>
      </c>
      <c r="U1966" s="198">
        <v>2.0000000000000001E-4</v>
      </c>
    </row>
    <row r="1967" spans="1:21" x14ac:dyDescent="0.2">
      <c r="A1967">
        <f t="shared" si="30"/>
        <v>1963</v>
      </c>
      <c r="B1967" s="119">
        <v>0.52792142255073582</v>
      </c>
      <c r="C1967" s="97">
        <v>9019.8380372613174</v>
      </c>
      <c r="D1967" s="96">
        <v>1.4631333592871179</v>
      </c>
      <c r="E1967" s="98">
        <v>0.13911126289947057</v>
      </c>
      <c r="F1967" s="119">
        <v>0.5305172780536731</v>
      </c>
      <c r="G1967" s="179">
        <v>1</v>
      </c>
      <c r="H1967" s="97">
        <v>14366924.547133241</v>
      </c>
      <c r="I1967" s="174">
        <v>479115554087.98224</v>
      </c>
      <c r="J1967" s="186">
        <v>0.48450226899449433</v>
      </c>
      <c r="K1967" s="189">
        <v>15596056619.792578</v>
      </c>
      <c r="L1967" s="185">
        <v>0</v>
      </c>
      <c r="M1967" s="185">
        <v>472192694552.58765</v>
      </c>
      <c r="N1967" s="174">
        <v>966904305260.36243</v>
      </c>
      <c r="O1967" s="119">
        <v>0.63076224336804987</v>
      </c>
      <c r="P1967" s="119">
        <v>0.48271700964970915</v>
      </c>
      <c r="Q1967" s="97">
        <v>16.599645785702116</v>
      </c>
      <c r="R1967" s="184">
        <v>8242687677457.1074</v>
      </c>
      <c r="S1967" s="199">
        <v>8556.8108155737318</v>
      </c>
      <c r="T1967" s="191">
        <v>4.5400300416222561E-2</v>
      </c>
      <c r="U1967" s="198">
        <v>2.0000000000000001E-4</v>
      </c>
    </row>
    <row r="1968" spans="1:21" x14ac:dyDescent="0.2">
      <c r="A1968">
        <f t="shared" si="30"/>
        <v>1964</v>
      </c>
      <c r="B1968" s="119">
        <v>0.62098430118859171</v>
      </c>
      <c r="C1968" s="97">
        <v>6809.7220170948567</v>
      </c>
      <c r="D1968" s="96">
        <v>0.58719423961978334</v>
      </c>
      <c r="E1968" s="98">
        <v>0</v>
      </c>
      <c r="F1968" s="119">
        <v>0</v>
      </c>
      <c r="G1968" s="179">
        <v>0</v>
      </c>
      <c r="H1968" s="97">
        <v>5154665.9203101378</v>
      </c>
      <c r="I1968" s="174">
        <v>229756402179.48013</v>
      </c>
      <c r="J1968" s="186">
        <v>0.54237153846542108</v>
      </c>
      <c r="K1968" s="189">
        <v>351379275.86292106</v>
      </c>
      <c r="L1968" s="185">
        <v>0</v>
      </c>
      <c r="M1968" s="185">
        <v>0</v>
      </c>
      <c r="N1968" s="174">
        <v>230107781455.34305</v>
      </c>
      <c r="O1968" s="119">
        <v>0.54154332606326194</v>
      </c>
      <c r="P1968" s="119">
        <v>0.39070528561355977</v>
      </c>
      <c r="Q1968" s="97">
        <v>12.996838967144541</v>
      </c>
      <c r="R1968" s="184">
        <v>1345233065178.9695</v>
      </c>
      <c r="S1968" s="199">
        <v>1395.0892872469408</v>
      </c>
      <c r="T1968" s="191">
        <v>5.3134650000570001E-2</v>
      </c>
      <c r="U1968" s="198">
        <v>2.0000000000000001E-4</v>
      </c>
    </row>
    <row r="1969" spans="1:21" x14ac:dyDescent="0.2">
      <c r="A1969">
        <f t="shared" si="30"/>
        <v>1965</v>
      </c>
      <c r="B1969" s="119">
        <v>0.65932411894579912</v>
      </c>
      <c r="C1969" s="97">
        <v>9055.0294608051663</v>
      </c>
      <c r="D1969" s="96">
        <v>0.52139497098828791</v>
      </c>
      <c r="E1969" s="98">
        <v>0</v>
      </c>
      <c r="F1969" s="119">
        <v>0</v>
      </c>
      <c r="G1969" s="179">
        <v>0</v>
      </c>
      <c r="H1969" s="97">
        <v>13228158.519484881</v>
      </c>
      <c r="I1969" s="174">
        <v>465799266364.53613</v>
      </c>
      <c r="J1969" s="186">
        <v>0.49121308384399565</v>
      </c>
      <c r="K1969" s="189">
        <v>19036902518.755596</v>
      </c>
      <c r="L1969" s="185">
        <v>0</v>
      </c>
      <c r="M1969" s="185">
        <v>0</v>
      </c>
      <c r="N1969" s="174">
        <v>484836168883.29175</v>
      </c>
      <c r="O1969" s="119">
        <v>0.47192579425375375</v>
      </c>
      <c r="P1969" s="119">
        <v>0.38188398989633232</v>
      </c>
      <c r="Q1969" s="97">
        <v>12.837769397558532</v>
      </c>
      <c r="R1969" s="184">
        <v>2627255325927.3291</v>
      </c>
      <c r="S1969" s="199">
        <v>2723.9072482186052</v>
      </c>
      <c r="T1969" s="191">
        <v>5.4390557596756789E-2</v>
      </c>
      <c r="U1969" s="198">
        <v>2.0000000000000001E-4</v>
      </c>
    </row>
    <row r="1970" spans="1:21" x14ac:dyDescent="0.2">
      <c r="A1970">
        <f t="shared" si="30"/>
        <v>1966</v>
      </c>
      <c r="B1970" s="119">
        <v>0.5255499367005968</v>
      </c>
      <c r="C1970" s="97">
        <v>16985.034180049734</v>
      </c>
      <c r="D1970" s="96">
        <v>0.99820006279232409</v>
      </c>
      <c r="E1970" s="98">
        <v>0</v>
      </c>
      <c r="F1970" s="119">
        <v>0</v>
      </c>
      <c r="G1970" s="179">
        <v>0</v>
      </c>
      <c r="H1970" s="97">
        <v>8121912.0734684486</v>
      </c>
      <c r="I1970" s="174">
        <v>351759174148.67688</v>
      </c>
      <c r="J1970" s="186">
        <v>0.49796054170321136</v>
      </c>
      <c r="K1970" s="189">
        <v>10518680269.912369</v>
      </c>
      <c r="L1970" s="185">
        <v>0</v>
      </c>
      <c r="M1970" s="185">
        <v>0</v>
      </c>
      <c r="N1970" s="174">
        <v>362277854418.58923</v>
      </c>
      <c r="O1970" s="119">
        <v>0.48350233604331921</v>
      </c>
      <c r="P1970" s="119">
        <v>0.42142501659698656</v>
      </c>
      <c r="Q1970" s="97">
        <v>12.911004844681401</v>
      </c>
      <c r="R1970" s="184">
        <v>2116454228504.8408</v>
      </c>
      <c r="S1970" s="199">
        <v>2196.12368146362</v>
      </c>
      <c r="T1970" s="191">
        <v>5.7204208339626771E-2</v>
      </c>
      <c r="U1970" s="198">
        <v>2.0000000000000001E-4</v>
      </c>
    </row>
    <row r="1971" spans="1:21" x14ac:dyDescent="0.2">
      <c r="A1971">
        <f t="shared" si="30"/>
        <v>1967</v>
      </c>
      <c r="B1971" s="119">
        <v>0.57043732379095469</v>
      </c>
      <c r="C1971" s="97">
        <v>7345.0115504197893</v>
      </c>
      <c r="D1971" s="96">
        <v>0.64855050262339498</v>
      </c>
      <c r="E1971" s="98">
        <v>0.7</v>
      </c>
      <c r="F1971" s="119">
        <v>0.53975474158849257</v>
      </c>
      <c r="G1971" s="179">
        <v>1</v>
      </c>
      <c r="H1971" s="97">
        <v>17558230.749560211</v>
      </c>
      <c r="I1971" s="174">
        <v>444009732734.75616</v>
      </c>
      <c r="J1971" s="186">
        <v>0.35667378566432106</v>
      </c>
      <c r="K1971" s="189">
        <v>4969712340.959774</v>
      </c>
      <c r="L1971" s="185">
        <v>0</v>
      </c>
      <c r="M1971" s="185">
        <v>559861759149.2738</v>
      </c>
      <c r="N1971" s="174">
        <v>1008841204224.9897</v>
      </c>
      <c r="O1971" s="119">
        <v>0.60094297995239498</v>
      </c>
      <c r="P1971" s="119">
        <v>0.42167447163762389</v>
      </c>
      <c r="Q1971" s="97">
        <v>17.636718452326225</v>
      </c>
      <c r="R1971" s="184">
        <v>8032293344928.3047</v>
      </c>
      <c r="S1971" s="199">
        <v>8342.1925782165436</v>
      </c>
      <c r="T1971" s="191">
        <v>4.194078868847273E-2</v>
      </c>
      <c r="U1971" s="198">
        <v>2.0000000000000001E-4</v>
      </c>
    </row>
    <row r="1972" spans="1:21" x14ac:dyDescent="0.2">
      <c r="A1972">
        <f t="shared" si="30"/>
        <v>1968</v>
      </c>
      <c r="B1972" s="119">
        <v>0.41131903896196215</v>
      </c>
      <c r="C1972" s="97">
        <v>4000</v>
      </c>
      <c r="D1972" s="96">
        <v>0.535448263596083</v>
      </c>
      <c r="E1972" s="98">
        <v>0.61331999156224914</v>
      </c>
      <c r="F1972" s="119">
        <v>0.56958317563559735</v>
      </c>
      <c r="G1972" s="179">
        <v>1</v>
      </c>
      <c r="H1972" s="97">
        <v>5097045.7163795764</v>
      </c>
      <c r="I1972" s="174">
        <v>225422152153.46216</v>
      </c>
      <c r="J1972" s="186">
        <v>0.41131903896196209</v>
      </c>
      <c r="K1972" s="189">
        <v>1080475179.1336958</v>
      </c>
      <c r="L1972" s="185">
        <v>0</v>
      </c>
      <c r="M1972" s="185">
        <v>267927865861.27521</v>
      </c>
      <c r="N1972" s="174">
        <v>494430493193.87103</v>
      </c>
      <c r="O1972" s="119">
        <v>0.62104324045628212</v>
      </c>
      <c r="P1972" s="119">
        <v>0.41665108207779467</v>
      </c>
      <c r="Q1972" s="97">
        <v>17.354091919953692</v>
      </c>
      <c r="R1972" s="184">
        <v>3900128035339.9199</v>
      </c>
      <c r="S1972" s="199">
        <v>4049.0956093102554</v>
      </c>
      <c r="T1972" s="191">
        <v>4.2281692558971483E-2</v>
      </c>
      <c r="U1972" s="198">
        <v>2.0000000000000001E-4</v>
      </c>
    </row>
    <row r="1973" spans="1:21" x14ac:dyDescent="0.2">
      <c r="A1973">
        <f t="shared" si="30"/>
        <v>1969</v>
      </c>
      <c r="B1973" s="119">
        <v>0.29297513864976471</v>
      </c>
      <c r="C1973" s="97">
        <v>4000</v>
      </c>
      <c r="D1973" s="96">
        <v>1.0067750933004351</v>
      </c>
      <c r="E1973" s="98">
        <v>0</v>
      </c>
      <c r="F1973" s="119">
        <v>0.62924278399115641</v>
      </c>
      <c r="G1973" s="179">
        <v>1</v>
      </c>
      <c r="H1973" s="97">
        <v>15517377.557080897</v>
      </c>
      <c r="I1973" s="174">
        <v>512959958949.24811</v>
      </c>
      <c r="J1973" s="186">
        <v>0.29297513864976477</v>
      </c>
      <c r="K1973" s="189">
        <v>3276115480.9246821</v>
      </c>
      <c r="L1973" s="185">
        <v>0</v>
      </c>
      <c r="M1973" s="185">
        <v>595612904644.20483</v>
      </c>
      <c r="N1973" s="174">
        <v>1111848979074.3774</v>
      </c>
      <c r="O1973" s="119">
        <v>0.56372299710352047</v>
      </c>
      <c r="P1973" s="119">
        <v>0.30198710713371557</v>
      </c>
      <c r="Q1973" s="97">
        <v>17.450401759190932</v>
      </c>
      <c r="R1973" s="184">
        <v>6269997046522.0596</v>
      </c>
      <c r="S1973" s="199">
        <v>6512.4575726562753</v>
      </c>
      <c r="T1973" s="191">
        <v>4.261522689543995E-2</v>
      </c>
      <c r="U1973" s="198">
        <v>2.0000000000000001E-4</v>
      </c>
    </row>
    <row r="1974" spans="1:21" x14ac:dyDescent="0.2">
      <c r="A1974">
        <f t="shared" si="30"/>
        <v>1970</v>
      </c>
      <c r="B1974" s="119">
        <v>0.7045454196412746</v>
      </c>
      <c r="C1974" s="97">
        <v>4385.8958322222616</v>
      </c>
      <c r="D1974" s="96">
        <v>0.88952984807958646</v>
      </c>
      <c r="E1974" s="98">
        <v>0</v>
      </c>
      <c r="F1974" s="119">
        <v>0.48794114957773493</v>
      </c>
      <c r="G1974" s="179">
        <v>1</v>
      </c>
      <c r="H1974" s="97">
        <v>10062657.593424732</v>
      </c>
      <c r="I1974" s="174">
        <v>353308278668.11359</v>
      </c>
      <c r="J1974" s="186">
        <v>0.38218002756451319</v>
      </c>
      <c r="K1974" s="189">
        <v>8983996413.5541477</v>
      </c>
      <c r="L1974" s="185">
        <v>0</v>
      </c>
      <c r="M1974" s="185">
        <v>442639796113.04431</v>
      </c>
      <c r="N1974" s="174">
        <v>804932071194.71216</v>
      </c>
      <c r="O1974" s="119">
        <v>0.6076776191121146</v>
      </c>
      <c r="P1974" s="119">
        <v>0.29084754833212134</v>
      </c>
      <c r="Q1974" s="97">
        <v>16.774254403193172</v>
      </c>
      <c r="R1974" s="184">
        <v>4262522715940.8994</v>
      </c>
      <c r="S1974" s="199">
        <v>4430.4092848000255</v>
      </c>
      <c r="T1974" s="191">
        <v>4.3842363603260374E-2</v>
      </c>
      <c r="U1974" s="198">
        <v>2.0000000000000001E-4</v>
      </c>
    </row>
    <row r="1975" spans="1:21" x14ac:dyDescent="0.2">
      <c r="A1975">
        <f t="shared" si="30"/>
        <v>1971</v>
      </c>
      <c r="B1975" s="119">
        <v>0.38286919857989632</v>
      </c>
      <c r="C1975" s="97">
        <v>11146.888630006788</v>
      </c>
      <c r="D1975" s="96">
        <v>0.7864209981482736</v>
      </c>
      <c r="E1975" s="98">
        <v>0.18492904948507011</v>
      </c>
      <c r="F1975" s="119">
        <v>0</v>
      </c>
      <c r="G1975" s="179">
        <v>0</v>
      </c>
      <c r="H1975" s="97">
        <v>8205651.2782878513</v>
      </c>
      <c r="I1975" s="174">
        <v>234933022100.64404</v>
      </c>
      <c r="J1975" s="186">
        <v>0.21179290839693765</v>
      </c>
      <c r="K1975" s="189">
        <v>21403963885.701561</v>
      </c>
      <c r="L1975" s="185">
        <v>43433758745.04892</v>
      </c>
      <c r="M1975" s="185">
        <v>0</v>
      </c>
      <c r="N1975" s="174">
        <v>299770744731.39453</v>
      </c>
      <c r="O1975" s="119">
        <v>0.28189593718004524</v>
      </c>
      <c r="P1975" s="119">
        <v>0.19954353640907274</v>
      </c>
      <c r="Q1975" s="97">
        <v>15.715578570927065</v>
      </c>
      <c r="R1975" s="184">
        <v>989719638658.56567</v>
      </c>
      <c r="S1975" s="199">
        <v>1027.6879377481814</v>
      </c>
      <c r="T1975" s="191">
        <v>4.7484846237368518E-2</v>
      </c>
      <c r="U1975" s="198">
        <v>2.0000000000000001E-4</v>
      </c>
    </row>
    <row r="1976" spans="1:21" x14ac:dyDescent="0.2">
      <c r="A1976">
        <f t="shared" si="30"/>
        <v>1972</v>
      </c>
      <c r="B1976" s="119">
        <v>0.64353200452447923</v>
      </c>
      <c r="C1976" s="97">
        <v>15616.038618342516</v>
      </c>
      <c r="D1976" s="96">
        <v>0.37877197318158567</v>
      </c>
      <c r="E1976" s="98">
        <v>0</v>
      </c>
      <c r="F1976" s="119">
        <v>0.38364996618108566</v>
      </c>
      <c r="G1976" s="179">
        <v>1</v>
      </c>
      <c r="H1976" s="97">
        <v>2183733.9210255235</v>
      </c>
      <c r="I1976" s="174">
        <v>117737957604.96767</v>
      </c>
      <c r="J1976" s="186">
        <v>0.52020377214364477</v>
      </c>
      <c r="K1976" s="189">
        <v>2030185689.9489613</v>
      </c>
      <c r="L1976" s="185">
        <v>0</v>
      </c>
      <c r="M1976" s="185">
        <v>131457017081.89108</v>
      </c>
      <c r="N1976" s="174">
        <v>251225160376.80774</v>
      </c>
      <c r="O1976" s="119">
        <v>0.66240715335400902</v>
      </c>
      <c r="P1976" s="119">
        <v>0.37464095511959017</v>
      </c>
      <c r="Q1976" s="97">
        <v>15.831318724630576</v>
      </c>
      <c r="R1976" s="184">
        <v>1646918469667.1526</v>
      </c>
      <c r="S1976" s="199">
        <v>1708.208411669862</v>
      </c>
      <c r="T1976" s="191">
        <v>4.5361907624149628E-2</v>
      </c>
      <c r="U1976" s="198">
        <v>2.0000000000000001E-4</v>
      </c>
    </row>
    <row r="1977" spans="1:21" x14ac:dyDescent="0.2">
      <c r="A1977">
        <f t="shared" si="30"/>
        <v>1973</v>
      </c>
      <c r="B1977" s="119">
        <v>0.47228559517179725</v>
      </c>
      <c r="C1977" s="97">
        <v>17000</v>
      </c>
      <c r="D1977" s="96">
        <v>0.81529122299261725</v>
      </c>
      <c r="E1977" s="98">
        <v>0.64411191412317925</v>
      </c>
      <c r="F1977" s="119">
        <v>0</v>
      </c>
      <c r="G1977" s="179">
        <v>0</v>
      </c>
      <c r="H1977" s="97">
        <v>5412331.1564472103</v>
      </c>
      <c r="I1977" s="174">
        <v>238293125560.15121</v>
      </c>
      <c r="J1977" s="186">
        <v>0.47228559517179725</v>
      </c>
      <c r="K1977" s="189">
        <v>40194937709.492523</v>
      </c>
      <c r="L1977" s="185">
        <v>74077453912.457489</v>
      </c>
      <c r="M1977" s="185">
        <v>0</v>
      </c>
      <c r="N1977" s="174">
        <v>352565517182.1012</v>
      </c>
      <c r="O1977" s="119">
        <v>0.48729772308320313</v>
      </c>
      <c r="P1977" s="119">
        <v>0.41253926019949982</v>
      </c>
      <c r="Q1977" s="97">
        <v>14.101557270024866</v>
      </c>
      <c r="R1977" s="184">
        <v>2222744668772.2256</v>
      </c>
      <c r="S1977" s="199">
        <v>2308.9308311759996</v>
      </c>
      <c r="T1977" s="191">
        <v>5.1383301550214262E-2</v>
      </c>
      <c r="U1977" s="198">
        <v>2.0000000000000001E-4</v>
      </c>
    </row>
    <row r="1978" spans="1:21" x14ac:dyDescent="0.2">
      <c r="A1978">
        <f t="shared" si="30"/>
        <v>1974</v>
      </c>
      <c r="B1978" s="119">
        <v>0.55543596337588252</v>
      </c>
      <c r="C1978" s="97">
        <v>12039.767973309443</v>
      </c>
      <c r="D1978" s="96">
        <v>1.2877617994851294</v>
      </c>
      <c r="E1978" s="98">
        <v>0.36553468096957298</v>
      </c>
      <c r="F1978" s="119">
        <v>0.34824038784409994</v>
      </c>
      <c r="G1978" s="179">
        <v>1</v>
      </c>
      <c r="H1978" s="97">
        <v>22428528.820217825</v>
      </c>
      <c r="I1978" s="174">
        <v>537056614944.03705</v>
      </c>
      <c r="J1978" s="186">
        <v>0.24701706787461442</v>
      </c>
      <c r="K1978" s="189">
        <v>6013559959.2037849</v>
      </c>
      <c r="L1978" s="185">
        <v>0</v>
      </c>
      <c r="M1978" s="185">
        <v>329952525686.25623</v>
      </c>
      <c r="N1978" s="174">
        <v>873022700589.49695</v>
      </c>
      <c r="O1978" s="119">
        <v>0.45431140632120065</v>
      </c>
      <c r="P1978" s="119">
        <v>0.29355468055713241</v>
      </c>
      <c r="Q1978" s="97">
        <v>17.170648331043449</v>
      </c>
      <c r="R1978" s="184">
        <v>4571292182239.041</v>
      </c>
      <c r="S1978" s="199">
        <v>4743.3707030739597</v>
      </c>
      <c r="T1978" s="191">
        <v>4.5113551412838473E-2</v>
      </c>
      <c r="U1978" s="198">
        <v>2.0000000000000001E-4</v>
      </c>
    </row>
    <row r="1979" spans="1:21" x14ac:dyDescent="0.2">
      <c r="A1979">
        <f t="shared" si="30"/>
        <v>1975</v>
      </c>
      <c r="B1979" s="119">
        <v>0.39524719736500435</v>
      </c>
      <c r="C1979" s="97">
        <v>8930.6536565875722</v>
      </c>
      <c r="D1979" s="96">
        <v>1.1695853486894892</v>
      </c>
      <c r="E1979" s="98">
        <v>0.50120678282530973</v>
      </c>
      <c r="F1979" s="119">
        <v>0</v>
      </c>
      <c r="G1979" s="179">
        <v>0</v>
      </c>
      <c r="H1979" s="97">
        <v>17391978.918043945</v>
      </c>
      <c r="I1979" s="174">
        <v>486239743736.09021</v>
      </c>
      <c r="J1979" s="186">
        <v>0.28329543730776252</v>
      </c>
      <c r="K1979" s="189">
        <v>60510556600.213242</v>
      </c>
      <c r="L1979" s="185">
        <v>190724873668.33081</v>
      </c>
      <c r="M1979" s="185">
        <v>0</v>
      </c>
      <c r="N1979" s="174">
        <v>737475174004.63428</v>
      </c>
      <c r="O1979" s="119">
        <v>0.39368023495116361</v>
      </c>
      <c r="P1979" s="119">
        <v>0.28218208830854563</v>
      </c>
      <c r="Q1979" s="97">
        <v>15.250733911470238</v>
      </c>
      <c r="R1979" s="184">
        <v>3366407639182.5732</v>
      </c>
      <c r="S1979" s="199">
        <v>3489.6053247276609</v>
      </c>
      <c r="T1979" s="191">
        <v>4.7925291448070673E-2</v>
      </c>
      <c r="U1979" s="198">
        <v>2.0000000000000001E-4</v>
      </c>
    </row>
    <row r="1980" spans="1:21" x14ac:dyDescent="0.2">
      <c r="A1980">
        <f t="shared" si="30"/>
        <v>1976</v>
      </c>
      <c r="B1980" s="119">
        <v>0.54253406258840919</v>
      </c>
      <c r="C1980" s="97">
        <v>17000</v>
      </c>
      <c r="D1980" s="96">
        <v>1.1997300338761234</v>
      </c>
      <c r="E1980" s="98">
        <v>4.0919766387378945E-2</v>
      </c>
      <c r="F1980" s="119">
        <v>0</v>
      </c>
      <c r="G1980" s="179">
        <v>0</v>
      </c>
      <c r="H1980" s="97">
        <v>5373565.9303477341</v>
      </c>
      <c r="I1980" s="174">
        <v>192801194472.06726</v>
      </c>
      <c r="J1980" s="186">
        <v>0.37037495949317578</v>
      </c>
      <c r="K1980" s="189">
        <v>7571173656.5916414</v>
      </c>
      <c r="L1980" s="185">
        <v>12662146421.325382</v>
      </c>
      <c r="M1980" s="185">
        <v>0</v>
      </c>
      <c r="N1980" s="174">
        <v>213034514549.98428</v>
      </c>
      <c r="O1980" s="119">
        <v>0.38274761205774832</v>
      </c>
      <c r="P1980" s="119">
        <v>0.30083410931556231</v>
      </c>
      <c r="Q1980" s="97">
        <v>13.625002704080863</v>
      </c>
      <c r="R1980" s="184">
        <v>938150946028.21838</v>
      </c>
      <c r="S1980" s="199">
        <v>971.86399917667359</v>
      </c>
      <c r="T1980" s="191">
        <v>5.460183987937469E-2</v>
      </c>
      <c r="U1980" s="198">
        <v>2.0000000000000001E-4</v>
      </c>
    </row>
    <row r="1981" spans="1:21" x14ac:dyDescent="0.2">
      <c r="A1981">
        <f t="shared" si="30"/>
        <v>1977</v>
      </c>
      <c r="B1981" s="119">
        <v>0.39972418386717817</v>
      </c>
      <c r="C1981" s="97">
        <v>10835.535458796887</v>
      </c>
      <c r="D1981" s="96">
        <v>0.88222203649153552</v>
      </c>
      <c r="E1981" s="98">
        <v>0.7</v>
      </c>
      <c r="F1981" s="119">
        <v>0.66621607500986157</v>
      </c>
      <c r="G1981" s="179">
        <v>1</v>
      </c>
      <c r="H1981" s="97">
        <v>7181099.1024193354</v>
      </c>
      <c r="I1981" s="174">
        <v>275029799678.28217</v>
      </c>
      <c r="J1981" s="186">
        <v>0.39972418386717812</v>
      </c>
      <c r="K1981" s="189">
        <v>1417805725.6396441</v>
      </c>
      <c r="L1981" s="185">
        <v>0</v>
      </c>
      <c r="M1981" s="185">
        <v>360237421076.7785</v>
      </c>
      <c r="N1981" s="174">
        <v>636685026480.70032</v>
      </c>
      <c r="O1981" s="119">
        <v>0.625310762022524</v>
      </c>
      <c r="P1981" s="119">
        <v>0.37380573334034212</v>
      </c>
      <c r="Q1981" s="97">
        <v>17.080577813708523</v>
      </c>
      <c r="R1981" s="184">
        <v>4351964597821.4009</v>
      </c>
      <c r="S1981" s="199">
        <v>4519.057304631101</v>
      </c>
      <c r="T1981" s="191">
        <v>4.3434692724934706E-2</v>
      </c>
      <c r="U1981" s="198">
        <v>2.0000000000000001E-4</v>
      </c>
    </row>
    <row r="1982" spans="1:21" x14ac:dyDescent="0.2">
      <c r="A1982">
        <f t="shared" si="30"/>
        <v>1978</v>
      </c>
      <c r="B1982" s="119">
        <v>0.51281702553824815</v>
      </c>
      <c r="C1982" s="97">
        <v>11949.394562277943</v>
      </c>
      <c r="D1982" s="96">
        <v>1.1985325095720221</v>
      </c>
      <c r="E1982" s="98">
        <v>0</v>
      </c>
      <c r="F1982" s="119">
        <v>0</v>
      </c>
      <c r="G1982" s="179">
        <v>0</v>
      </c>
      <c r="H1982" s="97">
        <v>9679513.7248852141</v>
      </c>
      <c r="I1982" s="174">
        <v>353688058589.3819</v>
      </c>
      <c r="J1982" s="186">
        <v>0.38727284435622888</v>
      </c>
      <c r="K1982" s="189">
        <v>5414911972.4209423</v>
      </c>
      <c r="L1982" s="185">
        <v>0</v>
      </c>
      <c r="M1982" s="185">
        <v>0</v>
      </c>
      <c r="N1982" s="174">
        <v>359102970561.80286</v>
      </c>
      <c r="O1982" s="119">
        <v>0.38143315899184077</v>
      </c>
      <c r="P1982" s="119">
        <v>0.28367413109828704</v>
      </c>
      <c r="Q1982" s="97">
        <v>12.931900865667604</v>
      </c>
      <c r="R1982" s="184">
        <v>1414213180451.3564</v>
      </c>
      <c r="S1982" s="199">
        <v>1468.0515833447296</v>
      </c>
      <c r="T1982" s="191">
        <v>5.6534155708135227E-2</v>
      </c>
      <c r="U1982" s="198">
        <v>2.0000000000000001E-4</v>
      </c>
    </row>
    <row r="1983" spans="1:21" x14ac:dyDescent="0.2">
      <c r="A1983">
        <f t="shared" si="30"/>
        <v>1979</v>
      </c>
      <c r="B1983" s="119">
        <v>0.49614072063485665</v>
      </c>
      <c r="C1983" s="97">
        <v>5492.9321053352505</v>
      </c>
      <c r="D1983" s="96">
        <v>0.77611993064239804</v>
      </c>
      <c r="E1983" s="98">
        <v>0.16918432431190705</v>
      </c>
      <c r="F1983" s="119">
        <v>0.6045840359046073</v>
      </c>
      <c r="G1983" s="179">
        <v>1</v>
      </c>
      <c r="H1983" s="97">
        <v>6877460.5911811413</v>
      </c>
      <c r="I1983" s="174">
        <v>248210874796.9552</v>
      </c>
      <c r="J1983" s="186">
        <v>0.47586158291090941</v>
      </c>
      <c r="K1983" s="189">
        <v>8156838834.3575182</v>
      </c>
      <c r="L1983" s="185">
        <v>0</v>
      </c>
      <c r="M1983" s="185">
        <v>217163085345.85504</v>
      </c>
      <c r="N1983" s="174">
        <v>473530798977.16779</v>
      </c>
      <c r="O1983" s="119">
        <v>0.61631574690316304</v>
      </c>
      <c r="P1983" s="119">
        <v>0.51766877438398662</v>
      </c>
      <c r="Q1983" s="97">
        <v>16.735126503514515</v>
      </c>
      <c r="R1983" s="184">
        <v>4459580378952.5303</v>
      </c>
      <c r="S1983" s="199">
        <v>4626.4784419484431</v>
      </c>
      <c r="T1983" s="191">
        <v>4.3961551691516228E-2</v>
      </c>
      <c r="U1983" s="198">
        <v>2.0000000000000001E-4</v>
      </c>
    </row>
    <row r="1984" spans="1:21" x14ac:dyDescent="0.2">
      <c r="A1984">
        <f t="shared" si="30"/>
        <v>1980</v>
      </c>
      <c r="B1984" s="119">
        <v>0.55623312186967377</v>
      </c>
      <c r="C1984" s="97">
        <v>14156.528672639779</v>
      </c>
      <c r="D1984" s="96">
        <v>0.93025808268993904</v>
      </c>
      <c r="E1984" s="98">
        <v>0</v>
      </c>
      <c r="F1984" s="119">
        <v>0</v>
      </c>
      <c r="G1984" s="179">
        <v>0</v>
      </c>
      <c r="H1984" s="97">
        <v>8790586.2411547787</v>
      </c>
      <c r="I1984" s="174">
        <v>358231194901.79382</v>
      </c>
      <c r="J1984" s="186">
        <v>0.48298361504083132</v>
      </c>
      <c r="K1984" s="189">
        <v>6811873524.3976574</v>
      </c>
      <c r="L1984" s="185">
        <v>0</v>
      </c>
      <c r="M1984" s="185">
        <v>0</v>
      </c>
      <c r="N1984" s="174">
        <v>365043068426.19147</v>
      </c>
      <c r="O1984" s="119">
        <v>0.47397091603465991</v>
      </c>
      <c r="P1984" s="119">
        <v>0.39974849662621076</v>
      </c>
      <c r="Q1984" s="97">
        <v>12.926288327580391</v>
      </c>
      <c r="R1984" s="184">
        <v>2061692886119.4187</v>
      </c>
      <c r="S1984" s="199">
        <v>2139.4995581127882</v>
      </c>
      <c r="T1984" s="191">
        <v>5.6190557090798759E-2</v>
      </c>
      <c r="U1984" s="198">
        <v>2.0000000000000001E-4</v>
      </c>
    </row>
    <row r="1985" spans="1:21" x14ac:dyDescent="0.2">
      <c r="A1985">
        <f t="shared" si="30"/>
        <v>1981</v>
      </c>
      <c r="B1985" s="119">
        <v>0.56776856603051362</v>
      </c>
      <c r="C1985" s="97">
        <v>8931.5576631458243</v>
      </c>
      <c r="D1985" s="96">
        <v>0.76646755388464838</v>
      </c>
      <c r="E1985" s="98">
        <v>0.7</v>
      </c>
      <c r="F1985" s="119">
        <v>0</v>
      </c>
      <c r="G1985" s="179">
        <v>0</v>
      </c>
      <c r="H1985" s="97">
        <v>5702344.4360366259</v>
      </c>
      <c r="I1985" s="174">
        <v>270842255493.81097</v>
      </c>
      <c r="J1985" s="186">
        <v>0.54211108149206089</v>
      </c>
      <c r="K1985" s="189">
        <v>32670517552.057743</v>
      </c>
      <c r="L1985" s="185">
        <v>70971509602.955399</v>
      </c>
      <c r="M1985" s="185">
        <v>0</v>
      </c>
      <c r="N1985" s="174">
        <v>374484282648.8241</v>
      </c>
      <c r="O1985" s="119">
        <v>0.54369116450421096</v>
      </c>
      <c r="P1985" s="119">
        <v>0.43392552133802792</v>
      </c>
      <c r="Q1985" s="97">
        <v>13.875754377578076</v>
      </c>
      <c r="R1985" s="184">
        <v>2495666191096.5918</v>
      </c>
      <c r="S1985" s="199">
        <v>2590.6266276780857</v>
      </c>
      <c r="T1985" s="191">
        <v>5.2039635513179097E-2</v>
      </c>
      <c r="U1985" s="198">
        <v>2.0000000000000001E-4</v>
      </c>
    </row>
    <row r="1986" spans="1:21" x14ac:dyDescent="0.2">
      <c r="A1986">
        <f t="shared" si="30"/>
        <v>1982</v>
      </c>
      <c r="B1986" s="119">
        <v>0.54039889075175973</v>
      </c>
      <c r="C1986" s="97">
        <v>11761.628481689853</v>
      </c>
      <c r="D1986" s="96">
        <v>1.1263663647008946</v>
      </c>
      <c r="E1986" s="98">
        <v>0.7</v>
      </c>
      <c r="F1986" s="119">
        <v>0.60887997585733278</v>
      </c>
      <c r="G1986" s="179">
        <v>1</v>
      </c>
      <c r="H1986" s="97">
        <v>11777225.645093543</v>
      </c>
      <c r="I1986" s="174">
        <v>421175688509.02533</v>
      </c>
      <c r="J1986" s="186">
        <v>0.3579666904711406</v>
      </c>
      <c r="K1986" s="189">
        <v>4270141423.398478</v>
      </c>
      <c r="L1986" s="185">
        <v>0</v>
      </c>
      <c r="M1986" s="185">
        <v>313415184757.57526</v>
      </c>
      <c r="N1986" s="174">
        <v>738861014689.99902</v>
      </c>
      <c r="O1986" s="119">
        <v>0.54340262531918182</v>
      </c>
      <c r="P1986" s="119">
        <v>0.41404427995180515</v>
      </c>
      <c r="Q1986" s="97">
        <v>16.892517340989407</v>
      </c>
      <c r="R1986" s="184">
        <v>5479770545130.5566</v>
      </c>
      <c r="S1986" s="199">
        <v>5689.336173310604</v>
      </c>
      <c r="T1986" s="191">
        <v>4.481239839984108E-2</v>
      </c>
      <c r="U1986" s="198">
        <v>2.0000000000000001E-4</v>
      </c>
    </row>
    <row r="1987" spans="1:21" x14ac:dyDescent="0.2">
      <c r="A1987">
        <f t="shared" si="30"/>
        <v>1983</v>
      </c>
      <c r="B1987" s="119">
        <v>0.66202396690018384</v>
      </c>
      <c r="C1987" s="97">
        <v>14680.082492451833</v>
      </c>
      <c r="D1987" s="96">
        <v>0.65555206791523368</v>
      </c>
      <c r="E1987" s="98">
        <v>0</v>
      </c>
      <c r="F1987" s="119">
        <v>0.56823495253109013</v>
      </c>
      <c r="G1987" s="179">
        <v>1</v>
      </c>
      <c r="H1987" s="97">
        <v>3763372.5514217354</v>
      </c>
      <c r="I1987" s="174">
        <v>138726705178.36652</v>
      </c>
      <c r="J1987" s="186">
        <v>0.33014686790584913</v>
      </c>
      <c r="K1987" s="189">
        <v>4788745783.2173958</v>
      </c>
      <c r="L1987" s="185">
        <v>0</v>
      </c>
      <c r="M1987" s="185">
        <v>214539535869.88449</v>
      </c>
      <c r="N1987" s="174">
        <v>358054986831.46838</v>
      </c>
      <c r="O1987" s="119">
        <v>0.60725816956093848</v>
      </c>
      <c r="P1987" s="119">
        <v>0.34619979623177499</v>
      </c>
      <c r="Q1987" s="97">
        <v>17.504762948722686</v>
      </c>
      <c r="R1987" s="184">
        <v>2333957358209.6504</v>
      </c>
      <c r="S1987" s="199">
        <v>2423.5033926078972</v>
      </c>
      <c r="T1987" s="191">
        <v>4.2364219520777582E-2</v>
      </c>
      <c r="U1987" s="198">
        <v>2.0000000000000001E-4</v>
      </c>
    </row>
    <row r="1988" spans="1:21" x14ac:dyDescent="0.2">
      <c r="A1988">
        <f t="shared" si="30"/>
        <v>1984</v>
      </c>
      <c r="B1988" s="119">
        <v>0.56854823882234906</v>
      </c>
      <c r="C1988" s="97">
        <v>9995.1226446675082</v>
      </c>
      <c r="D1988" s="96">
        <v>0.59930559675350448</v>
      </c>
      <c r="E1988" s="98">
        <v>0.40610101293498913</v>
      </c>
      <c r="F1988" s="119">
        <v>0</v>
      </c>
      <c r="G1988" s="179">
        <v>0</v>
      </c>
      <c r="H1988" s="97">
        <v>6394266.1866895827</v>
      </c>
      <c r="I1988" s="174">
        <v>270597755549.3837</v>
      </c>
      <c r="J1988" s="186">
        <v>0.46961496147787729</v>
      </c>
      <c r="K1988" s="189">
        <v>30193081224.14394</v>
      </c>
      <c r="L1988" s="185">
        <v>70631502773.321655</v>
      </c>
      <c r="M1988" s="185">
        <v>0</v>
      </c>
      <c r="N1988" s="174">
        <v>371422339546.84924</v>
      </c>
      <c r="O1988" s="119">
        <v>0.49426740726192953</v>
      </c>
      <c r="P1988" s="119">
        <v>0.38213939241883166</v>
      </c>
      <c r="Q1988" s="97">
        <v>14.370362487302739</v>
      </c>
      <c r="R1988" s="184">
        <v>2268089047539.7705</v>
      </c>
      <c r="S1988" s="199">
        <v>2353.2268428960442</v>
      </c>
      <c r="T1988" s="191">
        <v>4.9321055406600721E-2</v>
      </c>
      <c r="U1988" s="198">
        <v>2.0000000000000001E-4</v>
      </c>
    </row>
    <row r="1989" spans="1:21" x14ac:dyDescent="0.2">
      <c r="A1989">
        <f t="shared" si="30"/>
        <v>1985</v>
      </c>
      <c r="B1989" s="119">
        <v>0.75852729690815446</v>
      </c>
      <c r="C1989" s="97">
        <v>6471.5665979666373</v>
      </c>
      <c r="D1989" s="96">
        <v>0.46384388800285997</v>
      </c>
      <c r="E1989" s="98">
        <v>0.69736020436224266</v>
      </c>
      <c r="F1989" s="119">
        <v>0.52668813372209011</v>
      </c>
      <c r="G1989" s="179">
        <v>1</v>
      </c>
      <c r="H1989" s="97">
        <v>3175279.4149250402</v>
      </c>
      <c r="I1989" s="174">
        <v>149862840872.58951</v>
      </c>
      <c r="J1989" s="186">
        <v>0.49653415795377975</v>
      </c>
      <c r="K1989" s="189">
        <v>3078648418.2771568</v>
      </c>
      <c r="L1989" s="185">
        <v>0</v>
      </c>
      <c r="M1989" s="185">
        <v>154535427347.59412</v>
      </c>
      <c r="N1989" s="174">
        <v>307476916638.46075</v>
      </c>
      <c r="O1989" s="119">
        <v>0.64408204539194314</v>
      </c>
      <c r="P1989" s="119">
        <v>0.4882132027556646</v>
      </c>
      <c r="Q1989" s="97">
        <v>16.7549054750469</v>
      </c>
      <c r="R1989" s="184">
        <v>2763907869584.6353</v>
      </c>
      <c r="S1989" s="199">
        <v>2863.4787010584032</v>
      </c>
      <c r="T1989" s="191">
        <v>4.34756711519916E-2</v>
      </c>
      <c r="U1989" s="198">
        <v>2.0000000000000001E-4</v>
      </c>
    </row>
    <row r="1990" spans="1:21" x14ac:dyDescent="0.2">
      <c r="A1990">
        <f t="shared" si="30"/>
        <v>1986</v>
      </c>
      <c r="B1990" s="119">
        <v>0.54214302701224049</v>
      </c>
      <c r="C1990" s="97">
        <v>17000</v>
      </c>
      <c r="D1990" s="96">
        <v>0.43983487618129319</v>
      </c>
      <c r="E1990" s="98">
        <v>0</v>
      </c>
      <c r="F1990" s="119">
        <v>0</v>
      </c>
      <c r="G1990" s="179">
        <v>0</v>
      </c>
      <c r="H1990" s="97">
        <v>2429894.8374200184</v>
      </c>
      <c r="I1990" s="174">
        <v>130650652987.87953</v>
      </c>
      <c r="J1990" s="186">
        <v>0.51154361784702673</v>
      </c>
      <c r="K1990" s="189">
        <v>7379631196.2831335</v>
      </c>
      <c r="L1990" s="185">
        <v>0</v>
      </c>
      <c r="M1990" s="185">
        <v>0</v>
      </c>
      <c r="N1990" s="174">
        <v>138030284184.16266</v>
      </c>
      <c r="O1990" s="119">
        <v>0.48419452367659982</v>
      </c>
      <c r="P1990" s="119">
        <v>0.3930792440214933</v>
      </c>
      <c r="Q1990" s="97">
        <v>12.891104593261323</v>
      </c>
      <c r="R1990" s="184">
        <v>797077975436.06042</v>
      </c>
      <c r="S1990" s="199">
        <v>826.99536307700805</v>
      </c>
      <c r="T1990" s="191">
        <v>5.4693964455085675E-2</v>
      </c>
      <c r="U1990" s="198">
        <v>2.0000000000000001E-4</v>
      </c>
    </row>
    <row r="1991" spans="1:21" x14ac:dyDescent="0.2">
      <c r="A1991">
        <f t="shared" ref="A1991:A2054" si="31">A1990+1</f>
        <v>1987</v>
      </c>
      <c r="B1991" s="119">
        <v>0.4442261430199112</v>
      </c>
      <c r="C1991" s="97">
        <v>11735.949265270943</v>
      </c>
      <c r="D1991" s="96">
        <v>0.80853727683493293</v>
      </c>
      <c r="E1991" s="98">
        <v>0.19729796511074521</v>
      </c>
      <c r="F1991" s="119">
        <v>0.35471124208664467</v>
      </c>
      <c r="G1991" s="179">
        <v>1</v>
      </c>
      <c r="H1991" s="97">
        <v>6997815.350450974</v>
      </c>
      <c r="I1991" s="174">
        <v>294260189957.16351</v>
      </c>
      <c r="J1991" s="186">
        <v>0.44422614301991126</v>
      </c>
      <c r="K1991" s="189">
        <v>7739458401.2708158</v>
      </c>
      <c r="L1991" s="185">
        <v>0</v>
      </c>
      <c r="M1991" s="185">
        <v>159743869152.66492</v>
      </c>
      <c r="N1991" s="174">
        <v>461743517511.09924</v>
      </c>
      <c r="O1991" s="119">
        <v>0.55986311609647033</v>
      </c>
      <c r="P1991" s="119">
        <v>0.31570781953877147</v>
      </c>
      <c r="Q1991" s="97">
        <v>14.978936819192842</v>
      </c>
      <c r="R1991" s="184">
        <v>2374577218950.5713</v>
      </c>
      <c r="S1991" s="199">
        <v>2461.9572037157031</v>
      </c>
      <c r="T1991" s="191">
        <v>4.8479795875032726E-2</v>
      </c>
      <c r="U1991" s="198">
        <v>2.0000000000000001E-4</v>
      </c>
    </row>
    <row r="1992" spans="1:21" x14ac:dyDescent="0.2">
      <c r="A1992">
        <f t="shared" si="31"/>
        <v>1988</v>
      </c>
      <c r="B1992" s="119">
        <v>0.47816204287075392</v>
      </c>
      <c r="C1992" s="97">
        <v>5720.5820552802415</v>
      </c>
      <c r="D1992" s="96">
        <v>0.82653011413437316</v>
      </c>
      <c r="E1992" s="98">
        <v>0.13070759929152573</v>
      </c>
      <c r="F1992" s="119">
        <v>0.450563438476273</v>
      </c>
      <c r="G1992" s="179">
        <v>1</v>
      </c>
      <c r="H1992" s="97">
        <v>16086724.574312512</v>
      </c>
      <c r="I1992" s="174">
        <v>387419630362.00781</v>
      </c>
      <c r="J1992" s="186">
        <v>0.3383563653507663</v>
      </c>
      <c r="K1992" s="189">
        <v>10117494006.929525</v>
      </c>
      <c r="L1992" s="185">
        <v>0</v>
      </c>
      <c r="M1992" s="185">
        <v>429765476012.42102</v>
      </c>
      <c r="N1992" s="174">
        <v>827302600381.3584</v>
      </c>
      <c r="O1992" s="119">
        <v>0.57403213598730529</v>
      </c>
      <c r="P1992" s="119">
        <v>0.45032899982411873</v>
      </c>
      <c r="Q1992" s="97">
        <v>17.455919893283991</v>
      </c>
      <c r="R1992" s="184">
        <v>6973975246921.2119</v>
      </c>
      <c r="S1992" s="199">
        <v>7226.6182990789657</v>
      </c>
      <c r="T1992" s="191">
        <v>4.242358029848943E-2</v>
      </c>
      <c r="U1992" s="198">
        <v>2.0000000000000001E-4</v>
      </c>
    </row>
    <row r="1993" spans="1:21" x14ac:dyDescent="0.2">
      <c r="A1993">
        <f t="shared" si="31"/>
        <v>1989</v>
      </c>
      <c r="B1993" s="119">
        <v>0.3913578341547243</v>
      </c>
      <c r="C1993" s="97">
        <v>5941.980184997853</v>
      </c>
      <c r="D1993" s="96">
        <v>0.83018473767680923</v>
      </c>
      <c r="E1993" s="98">
        <v>0</v>
      </c>
      <c r="F1993" s="119">
        <v>0</v>
      </c>
      <c r="G1993" s="179">
        <v>0</v>
      </c>
      <c r="H1993" s="97">
        <v>8973143.738219535</v>
      </c>
      <c r="I1993" s="174">
        <v>366571104847.72638</v>
      </c>
      <c r="J1993" s="186">
        <v>0.39135783415472436</v>
      </c>
      <c r="K1993" s="189">
        <v>8294456254.483984</v>
      </c>
      <c r="L1993" s="185">
        <v>0</v>
      </c>
      <c r="M1993" s="185">
        <v>0</v>
      </c>
      <c r="N1993" s="174">
        <v>374865561102.21039</v>
      </c>
      <c r="O1993" s="119">
        <v>0.38269846191017487</v>
      </c>
      <c r="P1993" s="119">
        <v>0.27063312463050954</v>
      </c>
      <c r="Q1993" s="97">
        <v>12.875404105434066</v>
      </c>
      <c r="R1993" s="184">
        <v>1479387102579.998</v>
      </c>
      <c r="S1993" s="199">
        <v>1534.4954790410038</v>
      </c>
      <c r="T1993" s="191">
        <v>5.4800327643852842E-2</v>
      </c>
      <c r="U1993" s="198">
        <v>2.0000000000000001E-4</v>
      </c>
    </row>
    <row r="1994" spans="1:21" x14ac:dyDescent="0.2">
      <c r="A1994">
        <f t="shared" si="31"/>
        <v>1990</v>
      </c>
      <c r="B1994" s="119">
        <v>0.46809055276742151</v>
      </c>
      <c r="C1994" s="97">
        <v>17000</v>
      </c>
      <c r="D1994" s="96">
        <v>0.53065354544149756</v>
      </c>
      <c r="E1994" s="98">
        <v>0.11733299997440466</v>
      </c>
      <c r="F1994" s="119">
        <v>0.45418285512435858</v>
      </c>
      <c r="G1994" s="179">
        <v>1</v>
      </c>
      <c r="H1994" s="97">
        <v>2772481.4902235772</v>
      </c>
      <c r="I1994" s="174">
        <v>149999209191.23019</v>
      </c>
      <c r="J1994" s="186">
        <v>0.46809055276742151</v>
      </c>
      <c r="K1994" s="189">
        <v>2630324667.8782287</v>
      </c>
      <c r="L1994" s="185">
        <v>0</v>
      </c>
      <c r="M1994" s="185">
        <v>170544111367.34091</v>
      </c>
      <c r="N1994" s="174">
        <v>323173645226.44934</v>
      </c>
      <c r="O1994" s="119">
        <v>0.63943488242697566</v>
      </c>
      <c r="P1994" s="119">
        <v>0.5194599052822837</v>
      </c>
      <c r="Q1994" s="97">
        <v>16.983264287284062</v>
      </c>
      <c r="R1994" s="184">
        <v>3095183710426.6294</v>
      </c>
      <c r="S1994" s="199">
        <v>3213.4281905418056</v>
      </c>
      <c r="T1994" s="191">
        <v>4.3457921498806437E-2</v>
      </c>
      <c r="U1994" s="198">
        <v>2.0000000000000001E-4</v>
      </c>
    </row>
    <row r="1995" spans="1:21" x14ac:dyDescent="0.2">
      <c r="A1995">
        <f t="shared" si="31"/>
        <v>1991</v>
      </c>
      <c r="B1995" s="119">
        <v>0.48617017831662351</v>
      </c>
      <c r="C1995" s="97">
        <v>5481.5458610827645</v>
      </c>
      <c r="D1995" s="96">
        <v>0.44785318637004784</v>
      </c>
      <c r="E1995" s="98">
        <v>0</v>
      </c>
      <c r="F1995" s="119">
        <v>0</v>
      </c>
      <c r="G1995" s="179">
        <v>0</v>
      </c>
      <c r="H1995" s="97">
        <v>5265441.6885576742</v>
      </c>
      <c r="I1995" s="174">
        <v>245917970941.31268</v>
      </c>
      <c r="J1995" s="186">
        <v>0.48617017831662346</v>
      </c>
      <c r="K1995" s="189">
        <v>2315275587.6988215</v>
      </c>
      <c r="L1995" s="185">
        <v>0</v>
      </c>
      <c r="M1995" s="185">
        <v>0</v>
      </c>
      <c r="N1995" s="174">
        <v>248233246529.01151</v>
      </c>
      <c r="O1995" s="119">
        <v>0.4816356610387692</v>
      </c>
      <c r="P1995" s="119">
        <v>0.35039552580279176</v>
      </c>
      <c r="Q1995" s="97">
        <v>12.973513669232368</v>
      </c>
      <c r="R1995" s="184">
        <v>1320092190559.3013</v>
      </c>
      <c r="S1995" s="199">
        <v>1370.177615854597</v>
      </c>
      <c r="T1995" s="191">
        <v>5.2260843167097136E-2</v>
      </c>
      <c r="U1995" s="198">
        <v>2.0000000000000001E-4</v>
      </c>
    </row>
    <row r="1996" spans="1:21" x14ac:dyDescent="0.2">
      <c r="A1996">
        <f t="shared" si="31"/>
        <v>1992</v>
      </c>
      <c r="B1996" s="119">
        <v>0.56320857487718912</v>
      </c>
      <c r="C1996" s="97">
        <v>10704.444765221553</v>
      </c>
      <c r="D1996" s="96">
        <v>0.47570637564454571</v>
      </c>
      <c r="E1996" s="98">
        <v>0</v>
      </c>
      <c r="F1996" s="119">
        <v>0.70456537921769613</v>
      </c>
      <c r="G1996" s="179">
        <v>1</v>
      </c>
      <c r="H1996" s="97">
        <v>5364819.5105711287</v>
      </c>
      <c r="I1996" s="174">
        <v>229680893069.4433</v>
      </c>
      <c r="J1996" s="186">
        <v>0.45700893860533987</v>
      </c>
      <c r="K1996" s="189">
        <v>3711493215.6943302</v>
      </c>
      <c r="L1996" s="185">
        <v>0</v>
      </c>
      <c r="M1996" s="185">
        <v>383934556217.7641</v>
      </c>
      <c r="N1996" s="174">
        <v>617326942502.90173</v>
      </c>
      <c r="O1996" s="119">
        <v>0.66757796843099393</v>
      </c>
      <c r="P1996" s="119">
        <v>0.45161139110297455</v>
      </c>
      <c r="Q1996" s="97">
        <v>17.240155363894235</v>
      </c>
      <c r="R1996" s="184">
        <v>5205953973565.8789</v>
      </c>
      <c r="S1996" s="199">
        <v>5400.7539743579418</v>
      </c>
      <c r="T1996" s="191">
        <v>4.2734886973233653E-2</v>
      </c>
      <c r="U1996" s="198">
        <v>2.0000000000000001E-4</v>
      </c>
    </row>
    <row r="1997" spans="1:21" x14ac:dyDescent="0.2">
      <c r="A1997">
        <f t="shared" si="31"/>
        <v>1993</v>
      </c>
      <c r="B1997" s="119">
        <v>0.43708441174974733</v>
      </c>
      <c r="C1997" s="97">
        <v>12397.206760752893</v>
      </c>
      <c r="D1997" s="96">
        <v>0.63416568525742723</v>
      </c>
      <c r="E1997" s="98">
        <v>0.24057548580113106</v>
      </c>
      <c r="F1997" s="119">
        <v>0.591910002281272</v>
      </c>
      <c r="G1997" s="179">
        <v>1</v>
      </c>
      <c r="H1997" s="97">
        <v>6802763.2425148869</v>
      </c>
      <c r="I1997" s="174">
        <v>246054055920.33179</v>
      </c>
      <c r="J1997" s="186">
        <v>0.41559466487641084</v>
      </c>
      <c r="K1997" s="189">
        <v>1781965227.308861</v>
      </c>
      <c r="L1997" s="185">
        <v>0</v>
      </c>
      <c r="M1997" s="185">
        <v>297367560893.60193</v>
      </c>
      <c r="N1997" s="174">
        <v>545203582041.24255</v>
      </c>
      <c r="O1997" s="119">
        <v>0.62390052602560164</v>
      </c>
      <c r="P1997" s="119">
        <v>0.43525350061055862</v>
      </c>
      <c r="Q1997" s="97">
        <v>17.152806475220448</v>
      </c>
      <c r="R1997" s="184">
        <v>4374007574742.0654</v>
      </c>
      <c r="S1997" s="199">
        <v>4542.5692509832616</v>
      </c>
      <c r="T1997" s="191">
        <v>4.3270183053738781E-2</v>
      </c>
      <c r="U1997" s="198">
        <v>2.0000000000000001E-4</v>
      </c>
    </row>
    <row r="1998" spans="1:21" x14ac:dyDescent="0.2">
      <c r="A1998">
        <f t="shared" si="31"/>
        <v>1994</v>
      </c>
      <c r="B1998" s="119">
        <v>0.59398260778973411</v>
      </c>
      <c r="C1998" s="97">
        <v>10814.444499606027</v>
      </c>
      <c r="D1998" s="96">
        <v>1.2130008976713076</v>
      </c>
      <c r="E1998" s="98">
        <v>0.14182340845329489</v>
      </c>
      <c r="F1998" s="119">
        <v>0.49476030688342226</v>
      </c>
      <c r="G1998" s="179">
        <v>1</v>
      </c>
      <c r="H1998" s="97">
        <v>11593336.815254575</v>
      </c>
      <c r="I1998" s="174">
        <v>306287751154.26117</v>
      </c>
      <c r="J1998" s="186">
        <v>0.30366151023490184</v>
      </c>
      <c r="K1998" s="189">
        <v>4403572463.4167109</v>
      </c>
      <c r="L1998" s="185">
        <v>0</v>
      </c>
      <c r="M1998" s="185">
        <v>205887637092.03564</v>
      </c>
      <c r="N1998" s="174">
        <v>516578960709.7135</v>
      </c>
      <c r="O1998" s="119">
        <v>0.49889354843548361</v>
      </c>
      <c r="P1998" s="119">
        <v>0.27015425012709587</v>
      </c>
      <c r="Q1998" s="97">
        <v>16.297673412749546</v>
      </c>
      <c r="R1998" s="184">
        <v>2396149198731.0098</v>
      </c>
      <c r="S1998" s="199">
        <v>2488.4346350873902</v>
      </c>
      <c r="T1998" s="191">
        <v>4.6385942384139539E-2</v>
      </c>
      <c r="U1998" s="198">
        <v>2.0000000000000001E-4</v>
      </c>
    </row>
    <row r="1999" spans="1:21" x14ac:dyDescent="0.2">
      <c r="A1999">
        <f t="shared" si="31"/>
        <v>1995</v>
      </c>
      <c r="B1999" s="119">
        <v>0.57698011436243679</v>
      </c>
      <c r="C1999" s="97">
        <v>7560.9127995601311</v>
      </c>
      <c r="D1999" s="96">
        <v>0.78041192365152312</v>
      </c>
      <c r="E1999" s="98">
        <v>0.7</v>
      </c>
      <c r="F1999" s="119">
        <v>0</v>
      </c>
      <c r="G1999" s="179">
        <v>0</v>
      </c>
      <c r="H1999" s="97">
        <v>23404989.874315172</v>
      </c>
      <c r="I1999" s="174">
        <v>534722308490.82397</v>
      </c>
      <c r="J1999" s="186">
        <v>0.25152207403224203</v>
      </c>
      <c r="K1999" s="189">
        <v>105989554000.2451</v>
      </c>
      <c r="L1999" s="185">
        <v>193329259487.44247</v>
      </c>
      <c r="M1999" s="185">
        <v>0</v>
      </c>
      <c r="N1999" s="174">
        <v>834041121978.5116</v>
      </c>
      <c r="O1999" s="119">
        <v>0.3466949818576503</v>
      </c>
      <c r="P1999" s="119">
        <v>0.22509249555963762</v>
      </c>
      <c r="Q1999" s="97">
        <v>15.027353114663635</v>
      </c>
      <c r="R1999" s="184">
        <v>3004794775740.4541</v>
      </c>
      <c r="S1999" s="199">
        <v>3119.872306747503</v>
      </c>
      <c r="T1999" s="191">
        <v>4.9896602036966137E-2</v>
      </c>
      <c r="U1999" s="198">
        <v>2.0000000000000001E-4</v>
      </c>
    </row>
    <row r="2000" spans="1:21" x14ac:dyDescent="0.2">
      <c r="A2000">
        <f t="shared" si="31"/>
        <v>1996</v>
      </c>
      <c r="B2000" s="119">
        <v>0.59877058957832174</v>
      </c>
      <c r="C2000" s="97">
        <v>11118.089464371817</v>
      </c>
      <c r="D2000" s="96">
        <v>1.0853889758027533</v>
      </c>
      <c r="E2000" s="98">
        <v>0.7</v>
      </c>
      <c r="F2000" s="119">
        <v>0.40910937932929176</v>
      </c>
      <c r="G2000" s="179">
        <v>1</v>
      </c>
      <c r="H2000" s="97">
        <v>9479780.3503774907</v>
      </c>
      <c r="I2000" s="174">
        <v>336250613005.65094</v>
      </c>
      <c r="J2000" s="186">
        <v>0.39247037000671392</v>
      </c>
      <c r="K2000" s="189">
        <v>5698355623.4322586</v>
      </c>
      <c r="L2000" s="185">
        <v>6007896257.2541018</v>
      </c>
      <c r="M2000" s="185">
        <v>207092979785.38211</v>
      </c>
      <c r="N2000" s="174">
        <v>555049844671.71948</v>
      </c>
      <c r="O2000" s="119">
        <v>0.54490440135930984</v>
      </c>
      <c r="P2000" s="119">
        <v>0.34880074389026594</v>
      </c>
      <c r="Q2000" s="97">
        <v>15.925432941084237</v>
      </c>
      <c r="R2000" s="184">
        <v>3312597112796.4351</v>
      </c>
      <c r="S2000" s="199">
        <v>3437.519592869834</v>
      </c>
      <c r="T2000" s="191">
        <v>4.7066275009054019E-2</v>
      </c>
      <c r="U2000" s="198">
        <v>2.0000000000000001E-4</v>
      </c>
    </row>
    <row r="2001" spans="1:21" x14ac:dyDescent="0.2">
      <c r="A2001">
        <f t="shared" si="31"/>
        <v>1997</v>
      </c>
      <c r="B2001" s="119">
        <v>0.58604791559475122</v>
      </c>
      <c r="C2001" s="97">
        <v>6527.5035251837271</v>
      </c>
      <c r="D2001" s="96">
        <v>0.47364472785516476</v>
      </c>
      <c r="E2001" s="98">
        <v>0.7</v>
      </c>
      <c r="F2001" s="119">
        <v>0.56145165343214942</v>
      </c>
      <c r="G2001" s="179">
        <v>1</v>
      </c>
      <c r="H2001" s="97">
        <v>4025788.4724085303</v>
      </c>
      <c r="I2001" s="174">
        <v>167362204997.99832</v>
      </c>
      <c r="J2001" s="186">
        <v>0.44871117401191085</v>
      </c>
      <c r="K2001" s="189">
        <v>309706454.73500353</v>
      </c>
      <c r="L2001" s="185">
        <v>0</v>
      </c>
      <c r="M2001" s="185">
        <v>215260525066.24478</v>
      </c>
      <c r="N2001" s="174">
        <v>382932436518.97809</v>
      </c>
      <c r="O2001" s="119">
        <v>0.64582074527555278</v>
      </c>
      <c r="P2001" s="119">
        <v>0.40912499449229295</v>
      </c>
      <c r="Q2001" s="97">
        <v>16.923821243285207</v>
      </c>
      <c r="R2001" s="184">
        <v>2919839728898.5674</v>
      </c>
      <c r="S2001" s="199">
        <v>3032.3691537600712</v>
      </c>
      <c r="T2001" s="191">
        <v>4.2866945410771788E-2</v>
      </c>
      <c r="U2001" s="198">
        <v>2.0000000000000001E-4</v>
      </c>
    </row>
    <row r="2002" spans="1:21" x14ac:dyDescent="0.2">
      <c r="A2002">
        <f t="shared" si="31"/>
        <v>1998</v>
      </c>
      <c r="B2002" s="119">
        <v>0.57930977474250311</v>
      </c>
      <c r="C2002" s="97">
        <v>4000</v>
      </c>
      <c r="D2002" s="96">
        <v>0.75017108437051638</v>
      </c>
      <c r="E2002" s="98">
        <v>0.4868953839541143</v>
      </c>
      <c r="F2002" s="119">
        <v>0</v>
      </c>
      <c r="G2002" s="179">
        <v>0</v>
      </c>
      <c r="H2002" s="97">
        <v>15015889.557528814</v>
      </c>
      <c r="I2002" s="174">
        <v>480601415851.42902</v>
      </c>
      <c r="J2002" s="186">
        <v>0.49503890734514167</v>
      </c>
      <c r="K2002" s="189">
        <v>29144135017.259705</v>
      </c>
      <c r="L2002" s="185">
        <v>72255505250.830139</v>
      </c>
      <c r="M2002" s="185">
        <v>0</v>
      </c>
      <c r="N2002" s="174">
        <v>582001056119.5188</v>
      </c>
      <c r="O2002" s="119">
        <v>0.50811042499475267</v>
      </c>
      <c r="P2002" s="119">
        <v>0.39879132838590908</v>
      </c>
      <c r="Q2002" s="97">
        <v>13.980951521751408</v>
      </c>
      <c r="R2002" s="184">
        <v>3633738424485.1577</v>
      </c>
      <c r="S2002" s="199">
        <v>3774.5049125227442</v>
      </c>
      <c r="T2002" s="191">
        <v>5.1139296498362428E-2</v>
      </c>
      <c r="U2002" s="198">
        <v>2.0000000000000001E-4</v>
      </c>
    </row>
    <row r="2003" spans="1:21" x14ac:dyDescent="0.2">
      <c r="A2003">
        <f t="shared" si="31"/>
        <v>1999</v>
      </c>
      <c r="B2003" s="119">
        <v>0.56993262696511915</v>
      </c>
      <c r="C2003" s="97">
        <v>11049.01229677533</v>
      </c>
      <c r="D2003" s="96">
        <v>0.93759096509809825</v>
      </c>
      <c r="E2003" s="98">
        <v>0.62468424680794787</v>
      </c>
      <c r="F2003" s="119">
        <v>0</v>
      </c>
      <c r="G2003" s="179">
        <v>0</v>
      </c>
      <c r="H2003" s="97">
        <v>7373853.0227644248</v>
      </c>
      <c r="I2003" s="174">
        <v>264867680814.83719</v>
      </c>
      <c r="J2003" s="186">
        <v>0.39653016065868651</v>
      </c>
      <c r="K2003" s="189">
        <v>15773595241.211561</v>
      </c>
      <c r="L2003" s="185">
        <v>52314962773.473518</v>
      </c>
      <c r="M2003" s="185">
        <v>0</v>
      </c>
      <c r="N2003" s="174">
        <v>332956238829.52228</v>
      </c>
      <c r="O2003" s="119">
        <v>0.44113903605447763</v>
      </c>
      <c r="P2003" s="119">
        <v>0.33678554337501071</v>
      </c>
      <c r="Q2003" s="97">
        <v>14.544558722358483</v>
      </c>
      <c r="R2003" s="184">
        <v>1774282029667.6003</v>
      </c>
      <c r="S2003" s="199">
        <v>1842.0142858778029</v>
      </c>
      <c r="T2003" s="191">
        <v>4.9710965898606657E-2</v>
      </c>
      <c r="U2003" s="198">
        <v>2.0000000000000001E-4</v>
      </c>
    </row>
    <row r="2004" spans="1:21" x14ac:dyDescent="0.2">
      <c r="A2004">
        <f t="shared" si="31"/>
        <v>2000</v>
      </c>
      <c r="B2004" s="119">
        <v>0.41239008972390861</v>
      </c>
      <c r="C2004" s="97">
        <v>13764.440902082813</v>
      </c>
      <c r="D2004" s="96">
        <v>0.72711440793717341</v>
      </c>
      <c r="E2004" s="98">
        <v>0.31284836059778509</v>
      </c>
      <c r="F2004" s="119">
        <v>0</v>
      </c>
      <c r="G2004" s="179">
        <v>0</v>
      </c>
      <c r="H2004" s="97">
        <v>4367106.569510485</v>
      </c>
      <c r="I2004" s="174">
        <v>201892818633.67224</v>
      </c>
      <c r="J2004" s="186">
        <v>0.41239008972390856</v>
      </c>
      <c r="K2004" s="189">
        <v>20934365415.289268</v>
      </c>
      <c r="L2004" s="185">
        <v>37518991949.816887</v>
      </c>
      <c r="M2004" s="185">
        <v>0</v>
      </c>
      <c r="N2004" s="174">
        <v>260346175998.77841</v>
      </c>
      <c r="O2004" s="119">
        <v>0.4350891297567509</v>
      </c>
      <c r="P2004" s="119">
        <v>0.33318578468589544</v>
      </c>
      <c r="Q2004" s="97">
        <v>13.811465377029689</v>
      </c>
      <c r="R2004" s="184">
        <v>1321460141727.4412</v>
      </c>
      <c r="S2004" s="199">
        <v>1372.4077869234854</v>
      </c>
      <c r="T2004" s="191">
        <v>5.2570089256716274E-2</v>
      </c>
      <c r="U2004" s="198">
        <v>2.0000000000000001E-4</v>
      </c>
    </row>
    <row r="2005" spans="1:21" x14ac:dyDescent="0.2">
      <c r="A2005">
        <f t="shared" si="31"/>
        <v>2001</v>
      </c>
      <c r="B2005" s="119">
        <v>0.49976603018527221</v>
      </c>
      <c r="C2005" s="97">
        <v>10589.709086244427</v>
      </c>
      <c r="D2005" s="96">
        <v>0.8042878779886643</v>
      </c>
      <c r="E2005" s="98">
        <v>0.35142197041026879</v>
      </c>
      <c r="F2005" s="119">
        <v>0.61859903041994424</v>
      </c>
      <c r="G2005" s="179">
        <v>1</v>
      </c>
      <c r="H2005" s="97">
        <v>5403624.6677936157</v>
      </c>
      <c r="I2005" s="174">
        <v>217750871851.76889</v>
      </c>
      <c r="J2005" s="186">
        <v>0.42064731961847135</v>
      </c>
      <c r="K2005" s="189">
        <v>4061636080.2121072</v>
      </c>
      <c r="L2005" s="185">
        <v>0</v>
      </c>
      <c r="M2005" s="185">
        <v>317169281599.18127</v>
      </c>
      <c r="N2005" s="174">
        <v>538981789531.16229</v>
      </c>
      <c r="O2005" s="119">
        <v>0.64071134234194904</v>
      </c>
      <c r="P2005" s="119">
        <v>0.45277329030919211</v>
      </c>
      <c r="Q2005" s="97">
        <v>17.250378659363133</v>
      </c>
      <c r="R2005" s="184">
        <v>4538437074080.9668</v>
      </c>
      <c r="S2005" s="199">
        <v>4713.1243646519661</v>
      </c>
      <c r="T2005" s="191">
        <v>4.3038359365812982E-2</v>
      </c>
      <c r="U2005" s="198">
        <v>2.0000000000000001E-4</v>
      </c>
    </row>
    <row r="2006" spans="1:21" x14ac:dyDescent="0.2">
      <c r="A2006">
        <f t="shared" si="31"/>
        <v>2002</v>
      </c>
      <c r="B2006" s="119">
        <v>0.57585430715611785</v>
      </c>
      <c r="C2006" s="97">
        <v>8057.495175684935</v>
      </c>
      <c r="D2006" s="96">
        <v>1.0454594039844693</v>
      </c>
      <c r="E2006" s="98">
        <v>0</v>
      </c>
      <c r="F2006" s="119">
        <v>0.51512548516450885</v>
      </c>
      <c r="G2006" s="179">
        <v>1</v>
      </c>
      <c r="H2006" s="97">
        <v>11568345.985588355</v>
      </c>
      <c r="I2006" s="174">
        <v>405012796924.62659</v>
      </c>
      <c r="J2006" s="186">
        <v>0.35794693261239829</v>
      </c>
      <c r="K2006" s="189">
        <v>20262233401.66473</v>
      </c>
      <c r="L2006" s="185">
        <v>0</v>
      </c>
      <c r="M2006" s="185">
        <v>254276616846.84711</v>
      </c>
      <c r="N2006" s="174">
        <v>679551647173.13831</v>
      </c>
      <c r="O2006" s="119">
        <v>0.51268271257188336</v>
      </c>
      <c r="P2006" s="119">
        <v>0.31311642175471549</v>
      </c>
      <c r="Q2006" s="97">
        <v>16.331411680369619</v>
      </c>
      <c r="R2006" s="184">
        <v>3730481591348.7979</v>
      </c>
      <c r="S2006" s="199">
        <v>3868.9151742082126</v>
      </c>
      <c r="T2006" s="191">
        <v>4.5655861947451089E-2</v>
      </c>
      <c r="U2006" s="198">
        <v>2.0000000000000001E-4</v>
      </c>
    </row>
    <row r="2007" spans="1:21" x14ac:dyDescent="0.2">
      <c r="A2007">
        <f t="shared" si="31"/>
        <v>2003</v>
      </c>
      <c r="B2007" s="119">
        <v>0.49147764901809943</v>
      </c>
      <c r="C2007" s="97">
        <v>9743.8863553595347</v>
      </c>
      <c r="D2007" s="96">
        <v>0.9488538913118405</v>
      </c>
      <c r="E2007" s="98">
        <v>0.7</v>
      </c>
      <c r="F2007" s="119">
        <v>0</v>
      </c>
      <c r="G2007" s="179">
        <v>0</v>
      </c>
      <c r="H2007" s="97">
        <v>7532491.4588895747</v>
      </c>
      <c r="I2007" s="174">
        <v>324224147242.24487</v>
      </c>
      <c r="J2007" s="186">
        <v>0.47227163980766795</v>
      </c>
      <c r="K2007" s="189">
        <v>65537872659.747055</v>
      </c>
      <c r="L2007" s="185">
        <v>98378228061.487808</v>
      </c>
      <c r="M2007" s="185">
        <v>0</v>
      </c>
      <c r="N2007" s="174">
        <v>488140247963.47974</v>
      </c>
      <c r="O2007" s="119">
        <v>0.47491361980434765</v>
      </c>
      <c r="P2007" s="119">
        <v>0.40917184538507767</v>
      </c>
      <c r="Q2007" s="97">
        <v>14.633412705795671</v>
      </c>
      <c r="R2007" s="184">
        <v>3188086097377.2485</v>
      </c>
      <c r="S2007" s="199">
        <v>3310.7151055389459</v>
      </c>
      <c r="T2007" s="191">
        <v>4.9829956957846151E-2</v>
      </c>
      <c r="U2007" s="198">
        <v>2.0000000000000001E-4</v>
      </c>
    </row>
    <row r="2008" spans="1:21" x14ac:dyDescent="0.2">
      <c r="A2008">
        <f t="shared" si="31"/>
        <v>2004</v>
      </c>
      <c r="B2008" s="119">
        <v>0.53100299611249602</v>
      </c>
      <c r="C2008" s="97">
        <v>8826.3544018039429</v>
      </c>
      <c r="D2008" s="96">
        <v>0.44507964729474625</v>
      </c>
      <c r="E2008" s="98">
        <v>0.7</v>
      </c>
      <c r="F2008" s="119">
        <v>0</v>
      </c>
      <c r="G2008" s="179">
        <v>0</v>
      </c>
      <c r="H2008" s="97">
        <v>3409189.6260548919</v>
      </c>
      <c r="I2008" s="174">
        <v>183154079818.89774</v>
      </c>
      <c r="J2008" s="186">
        <v>0.53100299611249602</v>
      </c>
      <c r="K2008" s="189">
        <v>32227380055.538292</v>
      </c>
      <c r="L2008" s="185">
        <v>69622294240.268616</v>
      </c>
      <c r="M2008" s="185">
        <v>0</v>
      </c>
      <c r="N2008" s="174">
        <v>285003754114.70459</v>
      </c>
      <c r="O2008" s="119">
        <v>0.53667082737695526</v>
      </c>
      <c r="P2008" s="119">
        <v>0.46216794927751281</v>
      </c>
      <c r="Q2008" s="97">
        <v>14.710331571700682</v>
      </c>
      <c r="R2008" s="184">
        <v>2162582405427.4436</v>
      </c>
      <c r="S2008" s="199">
        <v>2242.4298288860546</v>
      </c>
      <c r="T2008" s="191">
        <v>4.8643553191962771E-2</v>
      </c>
      <c r="U2008" s="198">
        <v>2.0000000000000001E-4</v>
      </c>
    </row>
    <row r="2009" spans="1:21" x14ac:dyDescent="0.2">
      <c r="A2009">
        <f t="shared" si="31"/>
        <v>2005</v>
      </c>
      <c r="B2009" s="119">
        <v>0.62051481099072769</v>
      </c>
      <c r="C2009" s="97">
        <v>17000</v>
      </c>
      <c r="D2009" s="96">
        <v>0.49102678520794257</v>
      </c>
      <c r="E2009" s="98">
        <v>0</v>
      </c>
      <c r="F2009" s="119">
        <v>0</v>
      </c>
      <c r="G2009" s="179">
        <v>0</v>
      </c>
      <c r="H2009" s="97">
        <v>2780143.3994885678</v>
      </c>
      <c r="I2009" s="174">
        <v>149171245261.64478</v>
      </c>
      <c r="J2009" s="186">
        <v>0.5276247668847589</v>
      </c>
      <c r="K2009" s="189">
        <v>7248034262.3534622</v>
      </c>
      <c r="L2009" s="185">
        <v>0</v>
      </c>
      <c r="M2009" s="185">
        <v>0</v>
      </c>
      <c r="N2009" s="174">
        <v>156419279523.99823</v>
      </c>
      <c r="O2009" s="119">
        <v>0.50317610301362614</v>
      </c>
      <c r="P2009" s="119">
        <v>0.4057662300861315</v>
      </c>
      <c r="Q2009" s="97">
        <v>12.880562213961888</v>
      </c>
      <c r="R2009" s="184">
        <v>913819287293.42017</v>
      </c>
      <c r="S2009" s="199">
        <v>948.00522434617142</v>
      </c>
      <c r="T2009" s="191">
        <v>5.4545217394315559E-2</v>
      </c>
      <c r="U2009" s="198">
        <v>2.0000000000000001E-4</v>
      </c>
    </row>
    <row r="2010" spans="1:21" x14ac:dyDescent="0.2">
      <c r="A2010">
        <f t="shared" si="31"/>
        <v>2006</v>
      </c>
      <c r="B2010" s="119">
        <v>0.31661674329866418</v>
      </c>
      <c r="C2010" s="97">
        <v>7111.184504668262</v>
      </c>
      <c r="D2010" s="96">
        <v>0.9505719287690233</v>
      </c>
      <c r="E2010" s="98">
        <v>0</v>
      </c>
      <c r="F2010" s="119">
        <v>0.42887768818572741</v>
      </c>
      <c r="G2010" s="179">
        <v>1</v>
      </c>
      <c r="H2010" s="97">
        <v>8759560.9176250752</v>
      </c>
      <c r="I2010" s="174">
        <v>315385149827.0694</v>
      </c>
      <c r="J2010" s="186">
        <v>0.31661674329866418</v>
      </c>
      <c r="K2010" s="189">
        <v>8229443296.2511292</v>
      </c>
      <c r="L2010" s="185">
        <v>0</v>
      </c>
      <c r="M2010" s="185">
        <v>262593026096.73621</v>
      </c>
      <c r="N2010" s="174">
        <v>586207619220.05676</v>
      </c>
      <c r="O2010" s="119">
        <v>0.52870455746166611</v>
      </c>
      <c r="P2010" s="119">
        <v>0.36261455499109174</v>
      </c>
      <c r="Q2010" s="97">
        <v>16.976141320329912</v>
      </c>
      <c r="R2010" s="184">
        <v>3870690465212.248</v>
      </c>
      <c r="S2010" s="199">
        <v>4016.4573110920314</v>
      </c>
      <c r="T2010" s="191">
        <v>4.3933660724783608E-2</v>
      </c>
      <c r="U2010" s="198">
        <v>2.0000000000000001E-4</v>
      </c>
    </row>
    <row r="2011" spans="1:21" x14ac:dyDescent="0.2">
      <c r="A2011">
        <f t="shared" si="31"/>
        <v>2007</v>
      </c>
      <c r="B2011" s="119">
        <v>0.42150694598660482</v>
      </c>
      <c r="C2011" s="97">
        <v>12656.270942112484</v>
      </c>
      <c r="D2011" s="96">
        <v>0.77612373715293137</v>
      </c>
      <c r="E2011" s="98">
        <v>0.37960279508156197</v>
      </c>
      <c r="F2011" s="119">
        <v>0</v>
      </c>
      <c r="G2011" s="179">
        <v>0</v>
      </c>
      <c r="H2011" s="97">
        <v>5190398.8760412876</v>
      </c>
      <c r="I2011" s="174">
        <v>231161880407.88184</v>
      </c>
      <c r="J2011" s="186">
        <v>0.42150694598660476</v>
      </c>
      <c r="K2011" s="189">
        <v>19655024687.748669</v>
      </c>
      <c r="L2011" s="185">
        <v>37495779237.883812</v>
      </c>
      <c r="M2011" s="185">
        <v>0</v>
      </c>
      <c r="N2011" s="174">
        <v>288312684333.51434</v>
      </c>
      <c r="O2011" s="119">
        <v>0.44199568230630532</v>
      </c>
      <c r="P2011" s="119">
        <v>0.34983609485020867</v>
      </c>
      <c r="Q2011" s="97">
        <v>13.985150434081346</v>
      </c>
      <c r="R2011" s="184">
        <v>1550278920422.6558</v>
      </c>
      <c r="S2011" s="199">
        <v>1609.7169028508106</v>
      </c>
      <c r="T2011" s="191">
        <v>5.1193219636361274E-2</v>
      </c>
      <c r="U2011" s="198">
        <v>2.0000000000000001E-4</v>
      </c>
    </row>
    <row r="2012" spans="1:21" x14ac:dyDescent="0.2">
      <c r="A2012">
        <f t="shared" si="31"/>
        <v>2008</v>
      </c>
      <c r="B2012" s="119">
        <v>0.53365332353121264</v>
      </c>
      <c r="C2012" s="97">
        <v>11237.140192680699</v>
      </c>
      <c r="D2012" s="96">
        <v>0.867130747125748</v>
      </c>
      <c r="E2012" s="98">
        <v>0</v>
      </c>
      <c r="F2012" s="119">
        <v>0.41705919034413091</v>
      </c>
      <c r="G2012" s="179">
        <v>1</v>
      </c>
      <c r="H2012" s="97">
        <v>16050910.944378614</v>
      </c>
      <c r="I2012" s="174">
        <v>491984644266.96411</v>
      </c>
      <c r="J2012" s="186">
        <v>0.36470762651665067</v>
      </c>
      <c r="K2012" s="189">
        <v>3267732142.2357936</v>
      </c>
      <c r="L2012" s="185">
        <v>0</v>
      </c>
      <c r="M2012" s="185">
        <v>493120350298.01019</v>
      </c>
      <c r="N2012" s="174">
        <v>988372726707.21021</v>
      </c>
      <c r="O2012" s="119">
        <v>0.58067854021397747</v>
      </c>
      <c r="P2012" s="119">
        <v>0.44509927004130284</v>
      </c>
      <c r="Q2012" s="97">
        <v>17.422686603925577</v>
      </c>
      <c r="R2012" s="184">
        <v>8128706581436.2861</v>
      </c>
      <c r="S2012" s="199">
        <v>8437.1993819569652</v>
      </c>
      <c r="T2012" s="191">
        <v>4.3071992200792351E-2</v>
      </c>
      <c r="U2012" s="198">
        <v>2.0000000000000001E-4</v>
      </c>
    </row>
    <row r="2013" spans="1:21" x14ac:dyDescent="0.2">
      <c r="A2013">
        <f t="shared" si="31"/>
        <v>2009</v>
      </c>
      <c r="B2013" s="119">
        <v>0.45216537814227886</v>
      </c>
      <c r="C2013" s="97">
        <v>8628.1506062987846</v>
      </c>
      <c r="D2013" s="96">
        <v>1.0620017634939192</v>
      </c>
      <c r="E2013" s="98">
        <v>0.7</v>
      </c>
      <c r="F2013" s="119">
        <v>0.41287456122694793</v>
      </c>
      <c r="G2013" s="179">
        <v>1</v>
      </c>
      <c r="H2013" s="97">
        <v>9354820.3207889218</v>
      </c>
      <c r="I2013" s="174">
        <v>318098686642.65234</v>
      </c>
      <c r="J2013" s="186">
        <v>0.39433996888541145</v>
      </c>
      <c r="K2013" s="189">
        <v>9672291791.0327454</v>
      </c>
      <c r="L2013" s="185">
        <v>4363913078.2469387</v>
      </c>
      <c r="M2013" s="185">
        <v>286797441766.14325</v>
      </c>
      <c r="N2013" s="174">
        <v>618932333278.0752</v>
      </c>
      <c r="O2013" s="119">
        <v>0.57901016120878213</v>
      </c>
      <c r="P2013" s="119">
        <v>0.43234544747235754</v>
      </c>
      <c r="Q2013" s="97">
        <v>16.947493145533151</v>
      </c>
      <c r="R2013" s="184">
        <v>4859644512367.0166</v>
      </c>
      <c r="S2013" s="199">
        <v>5043.4608553009302</v>
      </c>
      <c r="T2013" s="191">
        <v>4.4103169684913193E-2</v>
      </c>
      <c r="U2013" s="198">
        <v>2.0000000000000001E-4</v>
      </c>
    </row>
    <row r="2014" spans="1:21" x14ac:dyDescent="0.2">
      <c r="A2014">
        <f t="shared" si="31"/>
        <v>2010</v>
      </c>
      <c r="B2014" s="119">
        <v>0.44356970982570265</v>
      </c>
      <c r="C2014" s="97">
        <v>8825.6837772349809</v>
      </c>
      <c r="D2014" s="96">
        <v>0.68214820688109667</v>
      </c>
      <c r="E2014" s="98">
        <v>0.44313378169024853</v>
      </c>
      <c r="F2014" s="119">
        <v>0.52569739440619689</v>
      </c>
      <c r="G2014" s="179">
        <v>1</v>
      </c>
      <c r="H2014" s="97">
        <v>5004268.2222172162</v>
      </c>
      <c r="I2014" s="174">
        <v>220587444685.84531</v>
      </c>
      <c r="J2014" s="186">
        <v>0.44356970982570265</v>
      </c>
      <c r="K2014" s="189">
        <v>3471362066.7137818</v>
      </c>
      <c r="L2014" s="185">
        <v>0</v>
      </c>
      <c r="M2014" s="185">
        <v>261684563033.00873</v>
      </c>
      <c r="N2014" s="174">
        <v>485743369785.56781</v>
      </c>
      <c r="O2014" s="119">
        <v>0.63241945925584475</v>
      </c>
      <c r="P2014" s="119">
        <v>0.35942232215222047</v>
      </c>
      <c r="Q2014" s="97">
        <v>16.480682591621761</v>
      </c>
      <c r="R2014" s="184">
        <v>3134277362686.9561</v>
      </c>
      <c r="S2014" s="199">
        <v>3249.9453789304193</v>
      </c>
      <c r="T2014" s="191">
        <v>4.4523201439839698E-2</v>
      </c>
      <c r="U2014" s="198">
        <v>2.0000000000000001E-4</v>
      </c>
    </row>
    <row r="2015" spans="1:21" x14ac:dyDescent="0.2">
      <c r="A2015">
        <f t="shared" si="31"/>
        <v>2011</v>
      </c>
      <c r="B2015" s="119">
        <v>0.50093835940370302</v>
      </c>
      <c r="C2015" s="97">
        <v>4000</v>
      </c>
      <c r="D2015" s="96">
        <v>0.60311770668065856</v>
      </c>
      <c r="E2015" s="98">
        <v>2.9513337977054591E-2</v>
      </c>
      <c r="F2015" s="119">
        <v>0.51213449970666214</v>
      </c>
      <c r="G2015" s="179">
        <v>1</v>
      </c>
      <c r="H2015" s="97">
        <v>18219664.185549106</v>
      </c>
      <c r="I2015" s="174">
        <v>581667599357.20117</v>
      </c>
      <c r="J2015" s="186">
        <v>0.50093835940370302</v>
      </c>
      <c r="K2015" s="189">
        <v>40008835587.704361</v>
      </c>
      <c r="L2015" s="185">
        <v>0</v>
      </c>
      <c r="M2015" s="185">
        <v>557658876851.11719</v>
      </c>
      <c r="N2015" s="174">
        <v>1179335311796.0227</v>
      </c>
      <c r="O2015" s="119">
        <v>0.62535795124969462</v>
      </c>
      <c r="P2015" s="119">
        <v>0.38339427459932535</v>
      </c>
      <c r="Q2015" s="97">
        <v>15.768004249029943</v>
      </c>
      <c r="R2015" s="184">
        <v>7818116348841.1582</v>
      </c>
      <c r="S2015" s="199">
        <v>8119.3247375288711</v>
      </c>
      <c r="T2015" s="191">
        <v>4.5896585568153757E-2</v>
      </c>
      <c r="U2015" s="198">
        <v>2.0000000000000001E-4</v>
      </c>
    </row>
    <row r="2016" spans="1:21" x14ac:dyDescent="0.2">
      <c r="A2016">
        <f t="shared" si="31"/>
        <v>2012</v>
      </c>
      <c r="B2016" s="119">
        <v>0.57896598842457292</v>
      </c>
      <c r="C2016" s="97">
        <v>4084.1272527849233</v>
      </c>
      <c r="D2016" s="96">
        <v>0.3938898727264239</v>
      </c>
      <c r="E2016" s="98">
        <v>0.34599553651253684</v>
      </c>
      <c r="F2016" s="119">
        <v>0.58060143145628917</v>
      </c>
      <c r="G2016" s="179">
        <v>1</v>
      </c>
      <c r="H2016" s="97">
        <v>4292321.105318143</v>
      </c>
      <c r="I2016" s="174">
        <v>195305343717.58353</v>
      </c>
      <c r="J2016" s="186">
        <v>0.5535102313250857</v>
      </c>
      <c r="K2016" s="189">
        <v>2269783136.9268498</v>
      </c>
      <c r="L2016" s="185">
        <v>0</v>
      </c>
      <c r="M2016" s="185">
        <v>157067674153.84009</v>
      </c>
      <c r="N2016" s="174">
        <v>354642801008.35046</v>
      </c>
      <c r="O2016" s="119">
        <v>0.65913545866031276</v>
      </c>
      <c r="P2016" s="119">
        <v>0.37331344628290503</v>
      </c>
      <c r="Q2016" s="97">
        <v>15.362380633630718</v>
      </c>
      <c r="R2016" s="184">
        <v>2296054161722.7432</v>
      </c>
      <c r="S2016" s="199">
        <v>2384.6457467194373</v>
      </c>
      <c r="T2016" s="191">
        <v>4.6069993794071416E-2</v>
      </c>
      <c r="U2016" s="198">
        <v>2.0000000000000001E-4</v>
      </c>
    </row>
    <row r="2017" spans="1:21" x14ac:dyDescent="0.2">
      <c r="A2017">
        <f t="shared" si="31"/>
        <v>2013</v>
      </c>
      <c r="B2017" s="119">
        <v>0.50843346060223749</v>
      </c>
      <c r="C2017" s="97">
        <v>14493.778468526412</v>
      </c>
      <c r="D2017" s="96">
        <v>0.327575407008042</v>
      </c>
      <c r="E2017" s="98">
        <v>0.7</v>
      </c>
      <c r="F2017" s="119">
        <v>0.63785699802392526</v>
      </c>
      <c r="G2017" s="179">
        <v>1</v>
      </c>
      <c r="H2017" s="97">
        <v>2154746.1275560693</v>
      </c>
      <c r="I2017" s="174">
        <v>116739305435.93549</v>
      </c>
      <c r="J2017" s="186">
        <v>0.5084334606022376</v>
      </c>
      <c r="K2017" s="189">
        <v>1103738999.2784355</v>
      </c>
      <c r="L2017" s="185">
        <v>0</v>
      </c>
      <c r="M2017" s="185">
        <v>221813205925.19687</v>
      </c>
      <c r="N2017" s="174">
        <v>339656250360.41077</v>
      </c>
      <c r="O2017" s="119">
        <v>0.69718938938994113</v>
      </c>
      <c r="P2017" s="119">
        <v>0.4007100212552081</v>
      </c>
      <c r="Q2017" s="97">
        <v>17.049594810755273</v>
      </c>
      <c r="R2017" s="184">
        <v>2541917664185.6704</v>
      </c>
      <c r="S2017" s="199">
        <v>2635.132646374967</v>
      </c>
      <c r="T2017" s="191">
        <v>4.2507742412262933E-2</v>
      </c>
      <c r="U2017" s="198">
        <v>2.0000000000000001E-4</v>
      </c>
    </row>
    <row r="2018" spans="1:21" x14ac:dyDescent="0.2">
      <c r="A2018">
        <f t="shared" si="31"/>
        <v>2014</v>
      </c>
      <c r="B2018" s="119">
        <v>0.3757956440025505</v>
      </c>
      <c r="C2018" s="97">
        <v>6166.9747966294153</v>
      </c>
      <c r="D2018" s="96">
        <v>0.4544142901139589</v>
      </c>
      <c r="E2018" s="98">
        <v>0.61097288022945762</v>
      </c>
      <c r="F2018" s="119">
        <v>0.47397659444386553</v>
      </c>
      <c r="G2018" s="179">
        <v>1</v>
      </c>
      <c r="H2018" s="97">
        <v>4208154.2370556174</v>
      </c>
      <c r="I2018" s="174">
        <v>188802830402.04425</v>
      </c>
      <c r="J2018" s="186">
        <v>0.3757956440025505</v>
      </c>
      <c r="K2018" s="189">
        <v>2624633133.2802024</v>
      </c>
      <c r="L2018" s="185">
        <v>0</v>
      </c>
      <c r="M2018" s="185">
        <v>238103416453.88373</v>
      </c>
      <c r="N2018" s="174">
        <v>429530879989.20819</v>
      </c>
      <c r="O2018" s="119">
        <v>0.60865010313138834</v>
      </c>
      <c r="P2018" s="119">
        <v>0.30605254579567531</v>
      </c>
      <c r="Q2018" s="97">
        <v>16.741581746945084</v>
      </c>
      <c r="R2018" s="184">
        <v>2425750969382.2261</v>
      </c>
      <c r="S2018" s="199">
        <v>2519.315043868452</v>
      </c>
      <c r="T2018" s="191">
        <v>4.3293419930349311E-2</v>
      </c>
      <c r="U2018" s="198">
        <v>2.0000000000000001E-4</v>
      </c>
    </row>
    <row r="2019" spans="1:21" x14ac:dyDescent="0.2">
      <c r="A2019">
        <f t="shared" si="31"/>
        <v>2015</v>
      </c>
      <c r="B2019" s="119">
        <v>0.50969067284188418</v>
      </c>
      <c r="C2019" s="97">
        <v>4000</v>
      </c>
      <c r="D2019" s="96">
        <v>0.43174440198812847</v>
      </c>
      <c r="E2019" s="98">
        <v>0</v>
      </c>
      <c r="F2019" s="119">
        <v>0</v>
      </c>
      <c r="G2019" s="179">
        <v>0</v>
      </c>
      <c r="H2019" s="97">
        <v>6350219.541529906</v>
      </c>
      <c r="I2019" s="174">
        <v>235722685924.51782</v>
      </c>
      <c r="J2019" s="186">
        <v>0.43094793487700034</v>
      </c>
      <c r="K2019" s="189">
        <v>3238385084.296308</v>
      </c>
      <c r="L2019" s="185">
        <v>0</v>
      </c>
      <c r="M2019" s="185">
        <v>0</v>
      </c>
      <c r="N2019" s="174">
        <v>238961071008.81412</v>
      </c>
      <c r="O2019" s="119">
        <v>0.42510775614612034</v>
      </c>
      <c r="P2019" s="119">
        <v>0.30389947740917989</v>
      </c>
      <c r="Q2019" s="97">
        <v>12.948923110810803</v>
      </c>
      <c r="R2019" s="184">
        <v>1124976651778.4241</v>
      </c>
      <c r="S2019" s="199">
        <v>1167.5207355038335</v>
      </c>
      <c r="T2019" s="191">
        <v>5.1681370187525368E-2</v>
      </c>
      <c r="U2019" s="198">
        <v>2.0000000000000001E-4</v>
      </c>
    </row>
    <row r="2020" spans="1:21" x14ac:dyDescent="0.2">
      <c r="A2020">
        <f t="shared" si="31"/>
        <v>2016</v>
      </c>
      <c r="B2020" s="119">
        <v>0.55970583301668642</v>
      </c>
      <c r="C2020" s="97">
        <v>7709.5973170374782</v>
      </c>
      <c r="D2020" s="96">
        <v>0.70723234413686353</v>
      </c>
      <c r="E2020" s="98">
        <v>0.22546125540767342</v>
      </c>
      <c r="F2020" s="119">
        <v>0</v>
      </c>
      <c r="G2020" s="179">
        <v>0</v>
      </c>
      <c r="H2020" s="97">
        <v>6560133.6357162129</v>
      </c>
      <c r="I2020" s="174">
        <v>290772143531.22247</v>
      </c>
      <c r="J2020" s="186">
        <v>0.47718624844041257</v>
      </c>
      <c r="K2020" s="189">
        <v>17839000184.017284</v>
      </c>
      <c r="L2020" s="185">
        <v>50626861861.410393</v>
      </c>
      <c r="M2020" s="185">
        <v>0</v>
      </c>
      <c r="N2020" s="174">
        <v>359238005576.65015</v>
      </c>
      <c r="O2020" s="119">
        <v>0.49898383531004875</v>
      </c>
      <c r="P2020" s="119">
        <v>0.37874473918279733</v>
      </c>
      <c r="Q2020" s="97">
        <v>13.998424761213874</v>
      </c>
      <c r="R2020" s="184">
        <v>2133711969164.1604</v>
      </c>
      <c r="S2020" s="199">
        <v>2216.2293379603293</v>
      </c>
      <c r="T2020" s="191">
        <v>5.1267227988401727E-2</v>
      </c>
      <c r="U2020" s="198">
        <v>2.0000000000000001E-4</v>
      </c>
    </row>
    <row r="2021" spans="1:21" x14ac:dyDescent="0.2">
      <c r="A2021">
        <f t="shared" si="31"/>
        <v>2017</v>
      </c>
      <c r="B2021" s="119">
        <v>0.53250090397370298</v>
      </c>
      <c r="C2021" s="97">
        <v>12321.984071080846</v>
      </c>
      <c r="D2021" s="96">
        <v>1.0077981936058116</v>
      </c>
      <c r="E2021" s="98">
        <v>0</v>
      </c>
      <c r="F2021" s="119">
        <v>0</v>
      </c>
      <c r="G2021" s="179">
        <v>0</v>
      </c>
      <c r="H2021" s="97">
        <v>10456602.540840311</v>
      </c>
      <c r="I2021" s="174">
        <v>372551146505.33514</v>
      </c>
      <c r="J2021" s="186">
        <v>0.41949796760644464</v>
      </c>
      <c r="K2021" s="189">
        <v>3206554296.7037091</v>
      </c>
      <c r="L2021" s="185">
        <v>0</v>
      </c>
      <c r="M2021" s="185">
        <v>0</v>
      </c>
      <c r="N2021" s="174">
        <v>375757700802.03888</v>
      </c>
      <c r="O2021" s="119">
        <v>0.41591815272143823</v>
      </c>
      <c r="P2021" s="119">
        <v>0.28608944735188258</v>
      </c>
      <c r="Q2021" s="97">
        <v>12.971434462496706</v>
      </c>
      <c r="R2021" s="184">
        <v>1467253509616.9487</v>
      </c>
      <c r="S2021" s="199">
        <v>1523.2843088844309</v>
      </c>
      <c r="T2021" s="191">
        <v>5.5515528035170771E-2</v>
      </c>
      <c r="U2021" s="198">
        <v>2.0000000000000001E-4</v>
      </c>
    </row>
    <row r="2022" spans="1:21" x14ac:dyDescent="0.2">
      <c r="A2022">
        <f t="shared" si="31"/>
        <v>2018</v>
      </c>
      <c r="B2022" s="119">
        <v>0.64797885902303309</v>
      </c>
      <c r="C2022" s="97">
        <v>11014.126596641687</v>
      </c>
      <c r="D2022" s="96">
        <v>0.73783227988162725</v>
      </c>
      <c r="E2022" s="98">
        <v>0.7</v>
      </c>
      <c r="F2022" s="119">
        <v>0.45882811318808181</v>
      </c>
      <c r="G2022" s="179">
        <v>1</v>
      </c>
      <c r="H2022" s="97">
        <v>5601712.0141648911</v>
      </c>
      <c r="I2022" s="174">
        <v>272847372224.37149</v>
      </c>
      <c r="J2022" s="186">
        <v>0.51186522224145059</v>
      </c>
      <c r="K2022" s="189">
        <v>1875463524.4312303</v>
      </c>
      <c r="L2022" s="185">
        <v>0</v>
      </c>
      <c r="M2022" s="185">
        <v>225699152968.46213</v>
      </c>
      <c r="N2022" s="174">
        <v>500421988717.26483</v>
      </c>
      <c r="O2022" s="119">
        <v>0.63990074460400237</v>
      </c>
      <c r="P2022" s="119">
        <v>0.38773658403478145</v>
      </c>
      <c r="Q2022" s="97">
        <v>15.772218232899803</v>
      </c>
      <c r="R2022" s="184">
        <v>3325580816124.6948</v>
      </c>
      <c r="S2022" s="199">
        <v>3451.9285283083395</v>
      </c>
      <c r="T2022" s="191">
        <v>4.6462366111767239E-2</v>
      </c>
      <c r="U2022" s="198">
        <v>2.0000000000000001E-4</v>
      </c>
    </row>
    <row r="2023" spans="1:21" x14ac:dyDescent="0.2">
      <c r="A2023">
        <f t="shared" si="31"/>
        <v>2019</v>
      </c>
      <c r="B2023" s="119">
        <v>0.3039747287474871</v>
      </c>
      <c r="C2023" s="97">
        <v>7572.0998762925665</v>
      </c>
      <c r="D2023" s="96">
        <v>0.86624266362402225</v>
      </c>
      <c r="E2023" s="98">
        <v>0.14214356883006668</v>
      </c>
      <c r="F2023" s="119">
        <v>0.37808946331728371</v>
      </c>
      <c r="G2023" s="179">
        <v>1</v>
      </c>
      <c r="H2023" s="97">
        <v>8674051.813501263</v>
      </c>
      <c r="I2023" s="174">
        <v>325777802860.9801</v>
      </c>
      <c r="J2023" s="186">
        <v>0.3039747287474871</v>
      </c>
      <c r="K2023" s="189">
        <v>9978269605.5833263</v>
      </c>
      <c r="L2023" s="185">
        <v>0</v>
      </c>
      <c r="M2023" s="185">
        <v>150393350911.29636</v>
      </c>
      <c r="N2023" s="174">
        <v>486149423377.8598</v>
      </c>
      <c r="O2023" s="119">
        <v>0.45118412043280676</v>
      </c>
      <c r="P2023" s="119">
        <v>0.2665011264965112</v>
      </c>
      <c r="Q2023" s="97">
        <v>16.42502545902455</v>
      </c>
      <c r="R2023" s="184">
        <v>2281140003484.1196</v>
      </c>
      <c r="S2023" s="199">
        <v>2368.5979397646665</v>
      </c>
      <c r="T2023" s="191">
        <v>4.4737196099306424E-2</v>
      </c>
      <c r="U2023" s="198">
        <v>2.0000000000000001E-4</v>
      </c>
    </row>
    <row r="2024" spans="1:21" x14ac:dyDescent="0.2">
      <c r="A2024">
        <f t="shared" si="31"/>
        <v>2020</v>
      </c>
      <c r="B2024" s="119">
        <v>0.70736632982945202</v>
      </c>
      <c r="C2024" s="97">
        <v>7827.6466678543547</v>
      </c>
      <c r="D2024" s="96">
        <v>0.97443153388497716</v>
      </c>
      <c r="E2024" s="98">
        <v>0</v>
      </c>
      <c r="F2024" s="119">
        <v>0</v>
      </c>
      <c r="G2024" s="179">
        <v>0</v>
      </c>
      <c r="H2024" s="97">
        <v>8616863.7092685364</v>
      </c>
      <c r="I2024" s="174">
        <v>329771551676.64313</v>
      </c>
      <c r="J2024" s="186">
        <v>0.49529211611462665</v>
      </c>
      <c r="K2024" s="189">
        <v>6907065514.1990204</v>
      </c>
      <c r="L2024" s="185">
        <v>0</v>
      </c>
      <c r="M2024" s="185">
        <v>0</v>
      </c>
      <c r="N2024" s="174">
        <v>336678617190.84216</v>
      </c>
      <c r="O2024" s="119">
        <v>0.48513104582387262</v>
      </c>
      <c r="P2024" s="119">
        <v>0.34425027823825394</v>
      </c>
      <c r="Q2024" s="97">
        <v>12.942453953153327</v>
      </c>
      <c r="R2024" s="184">
        <v>1675943007018.2065</v>
      </c>
      <c r="S2024" s="199">
        <v>1738.7482116313995</v>
      </c>
      <c r="T2024" s="191">
        <v>5.5610845699566487E-2</v>
      </c>
      <c r="U2024" s="198">
        <v>2.0000000000000001E-4</v>
      </c>
    </row>
    <row r="2025" spans="1:21" x14ac:dyDescent="0.2">
      <c r="A2025">
        <f t="shared" si="31"/>
        <v>2021</v>
      </c>
      <c r="B2025" s="119">
        <v>0.31604810611099493</v>
      </c>
      <c r="C2025" s="97">
        <v>15465.40121531843</v>
      </c>
      <c r="D2025" s="96">
        <v>0.40846647099638916</v>
      </c>
      <c r="E2025" s="98">
        <v>0</v>
      </c>
      <c r="F2025" s="119">
        <v>0.57620555197962287</v>
      </c>
      <c r="G2025" s="179">
        <v>1</v>
      </c>
      <c r="H2025" s="97">
        <v>4663891.6110288957</v>
      </c>
      <c r="I2025" s="174">
        <v>202232914266.42401</v>
      </c>
      <c r="J2025" s="186">
        <v>0.31604810611099499</v>
      </c>
      <c r="K2025" s="189">
        <v>2780006819.2314005</v>
      </c>
      <c r="L2025" s="185">
        <v>0</v>
      </c>
      <c r="M2025" s="185">
        <v>159357538704.79138</v>
      </c>
      <c r="N2025" s="174">
        <v>364370459790.44678</v>
      </c>
      <c r="O2025" s="119">
        <v>0.52529329798337809</v>
      </c>
      <c r="P2025" s="119">
        <v>0.38605085758862673</v>
      </c>
      <c r="Q2025" s="97">
        <v>17.178166928423771</v>
      </c>
      <c r="R2025" s="184">
        <v>2591001847941.1973</v>
      </c>
      <c r="S2025" s="199">
        <v>2685.776111268241</v>
      </c>
      <c r="T2025" s="191">
        <v>4.2337549449035027E-2</v>
      </c>
      <c r="U2025" s="198">
        <v>2.0000000000000001E-4</v>
      </c>
    </row>
    <row r="2026" spans="1:21" x14ac:dyDescent="0.2">
      <c r="A2026">
        <f t="shared" si="31"/>
        <v>2022</v>
      </c>
      <c r="B2026" s="119">
        <v>0.46188831577212042</v>
      </c>
      <c r="C2026" s="97">
        <v>10016.880573178671</v>
      </c>
      <c r="D2026" s="96">
        <v>1.455155788807676</v>
      </c>
      <c r="E2026" s="98">
        <v>0.40487004908714791</v>
      </c>
      <c r="F2026" s="119">
        <v>0.52445068240810777</v>
      </c>
      <c r="G2026" s="179">
        <v>1</v>
      </c>
      <c r="H2026" s="97">
        <v>26886246.853157692</v>
      </c>
      <c r="I2026" s="174">
        <v>642676084902.36096</v>
      </c>
      <c r="J2026" s="186">
        <v>0.32310423733617766</v>
      </c>
      <c r="K2026" s="189">
        <v>11919798873.993994</v>
      </c>
      <c r="L2026" s="185">
        <v>0</v>
      </c>
      <c r="M2026" s="185">
        <v>447294307542.24689</v>
      </c>
      <c r="N2026" s="174">
        <v>1101890191318.6018</v>
      </c>
      <c r="O2026" s="119">
        <v>0.51319706514827301</v>
      </c>
      <c r="P2026" s="119">
        <v>0.40124217382856953</v>
      </c>
      <c r="Q2026" s="97">
        <v>17.095880847908482</v>
      </c>
      <c r="R2026" s="184">
        <v>7955000921990.0273</v>
      </c>
      <c r="S2026" s="199">
        <v>8256.0473430781312</v>
      </c>
      <c r="T2026" s="191">
        <v>4.3800819020464024E-2</v>
      </c>
      <c r="U2026" s="198">
        <v>2.0000000000000001E-4</v>
      </c>
    </row>
    <row r="2027" spans="1:21" x14ac:dyDescent="0.2">
      <c r="A2027">
        <f t="shared" si="31"/>
        <v>2023</v>
      </c>
      <c r="B2027" s="119">
        <v>0.37188792574253349</v>
      </c>
      <c r="C2027" s="97">
        <v>12801.627839061883</v>
      </c>
      <c r="D2027" s="96">
        <v>1.0636089163582005</v>
      </c>
      <c r="E2027" s="98">
        <v>0.7</v>
      </c>
      <c r="F2027" s="119">
        <v>0</v>
      </c>
      <c r="G2027" s="179">
        <v>0</v>
      </c>
      <c r="H2027" s="97">
        <v>9581335.9219201487</v>
      </c>
      <c r="I2027" s="174">
        <v>270207280921.50436</v>
      </c>
      <c r="J2027" s="186">
        <v>0.25659446169999067</v>
      </c>
      <c r="K2027" s="189">
        <v>54942832113.186646</v>
      </c>
      <c r="L2027" s="185">
        <v>151101061710.71655</v>
      </c>
      <c r="M2027" s="185">
        <v>0</v>
      </c>
      <c r="N2027" s="174">
        <v>476251174745.40759</v>
      </c>
      <c r="O2027" s="119">
        <v>0.3993996261861798</v>
      </c>
      <c r="P2027" s="119">
        <v>0.36353306985564288</v>
      </c>
      <c r="Q2027" s="97">
        <v>16.214885957974914</v>
      </c>
      <c r="R2027" s="184">
        <v>2966881659740.4316</v>
      </c>
      <c r="S2027" s="199">
        <v>3079.1571213579987</v>
      </c>
      <c r="T2027" s="191">
        <v>4.5448309577707388E-2</v>
      </c>
      <c r="U2027" s="198">
        <v>2.0000000000000001E-4</v>
      </c>
    </row>
    <row r="2028" spans="1:21" x14ac:dyDescent="0.2">
      <c r="A2028">
        <f t="shared" si="31"/>
        <v>2024</v>
      </c>
      <c r="B2028" s="119">
        <v>0.4861026370445693</v>
      </c>
      <c r="C2028" s="97">
        <v>10326.059602914576</v>
      </c>
      <c r="D2028" s="96">
        <v>1.0673309837953866</v>
      </c>
      <c r="E2028" s="98">
        <v>8.9984207111977701E-2</v>
      </c>
      <c r="F2028" s="119">
        <v>0.44652475247681922</v>
      </c>
      <c r="G2028" s="179">
        <v>1</v>
      </c>
      <c r="H2028" s="97">
        <v>20156535.490029097</v>
      </c>
      <c r="I2028" s="174">
        <v>513694063031.16266</v>
      </c>
      <c r="J2028" s="186">
        <v>0.3674303465503046</v>
      </c>
      <c r="K2028" s="189">
        <v>9417301547.7957382</v>
      </c>
      <c r="L2028" s="185">
        <v>0</v>
      </c>
      <c r="M2028" s="185">
        <v>299170948363.5249</v>
      </c>
      <c r="N2028" s="174">
        <v>822282312942.48328</v>
      </c>
      <c r="O2028" s="119">
        <v>0.5206041034244373</v>
      </c>
      <c r="P2028" s="119">
        <v>0.3983443543628799</v>
      </c>
      <c r="Q2028" s="97">
        <v>16.389465118640018</v>
      </c>
      <c r="R2028" s="184">
        <v>5691963232111.9082</v>
      </c>
      <c r="S2028" s="199">
        <v>5904.9941197294593</v>
      </c>
      <c r="T2028" s="191">
        <v>4.5009247532837533E-2</v>
      </c>
      <c r="U2028" s="198">
        <v>2.0000000000000001E-4</v>
      </c>
    </row>
    <row r="2029" spans="1:21" x14ac:dyDescent="0.2">
      <c r="A2029">
        <f t="shared" si="31"/>
        <v>2025</v>
      </c>
      <c r="B2029" s="119">
        <v>0.36150677845091483</v>
      </c>
      <c r="C2029" s="97">
        <v>4770.0108382844746</v>
      </c>
      <c r="D2029" s="96">
        <v>0.93945084298675241</v>
      </c>
      <c r="E2029" s="98">
        <v>0.30138904274073947</v>
      </c>
      <c r="F2029" s="119">
        <v>0</v>
      </c>
      <c r="G2029" s="179">
        <v>0</v>
      </c>
      <c r="H2029" s="97">
        <v>18056724.265312307</v>
      </c>
      <c r="I2029" s="174">
        <v>440210211924.31873</v>
      </c>
      <c r="J2029" s="186">
        <v>0.3012743508542236</v>
      </c>
      <c r="K2029" s="189">
        <v>37436471861.59024</v>
      </c>
      <c r="L2029" s="185">
        <v>99759405890.156738</v>
      </c>
      <c r="M2029" s="185">
        <v>0</v>
      </c>
      <c r="N2029" s="174">
        <v>577406089676.06567</v>
      </c>
      <c r="O2029" s="119">
        <v>0.36790670266086445</v>
      </c>
      <c r="P2029" s="119">
        <v>0.25724952429362952</v>
      </c>
      <c r="Q2029" s="97">
        <v>15.028801287373852</v>
      </c>
      <c r="R2029" s="184">
        <v>2442397048740.9604</v>
      </c>
      <c r="S2029" s="199">
        <v>2528.989654511432</v>
      </c>
      <c r="T2029" s="191">
        <v>4.7768924821586574E-2</v>
      </c>
      <c r="U2029" s="198">
        <v>2.0000000000000001E-4</v>
      </c>
    </row>
    <row r="2030" spans="1:21" x14ac:dyDescent="0.2">
      <c r="A2030">
        <f t="shared" si="31"/>
        <v>2026</v>
      </c>
      <c r="B2030" s="119">
        <v>0.46338554844966212</v>
      </c>
      <c r="C2030" s="97">
        <v>4000</v>
      </c>
      <c r="D2030" s="96">
        <v>1.3932401883901533</v>
      </c>
      <c r="E2030" s="98">
        <v>1.5377786752197864E-2</v>
      </c>
      <c r="F2030" s="119">
        <v>0.53393027725345521</v>
      </c>
      <c r="G2030" s="179">
        <v>1</v>
      </c>
      <c r="H2030" s="97">
        <v>34170003.549860373</v>
      </c>
      <c r="I2030" s="174">
        <v>744981778439.85217</v>
      </c>
      <c r="J2030" s="186">
        <v>0.27684109440833815</v>
      </c>
      <c r="K2030" s="189">
        <v>9987772326.1654568</v>
      </c>
      <c r="L2030" s="185">
        <v>0</v>
      </c>
      <c r="M2030" s="185">
        <v>487796776933.98816</v>
      </c>
      <c r="N2030" s="174">
        <v>1242766327700.0059</v>
      </c>
      <c r="O2030" s="119">
        <v>0.47996069664090113</v>
      </c>
      <c r="P2030" s="119">
        <v>0.30825858328531552</v>
      </c>
      <c r="Q2030" s="97">
        <v>17.315677110636145</v>
      </c>
      <c r="R2030" s="184">
        <v>7088839493205.1943</v>
      </c>
      <c r="S2030" s="199">
        <v>7356.4856364315638</v>
      </c>
      <c r="T2030" s="191">
        <v>4.2680438655048274E-2</v>
      </c>
      <c r="U2030" s="198">
        <v>2.0000000000000001E-4</v>
      </c>
    </row>
    <row r="2031" spans="1:21" x14ac:dyDescent="0.2">
      <c r="A2031">
        <f t="shared" si="31"/>
        <v>2027</v>
      </c>
      <c r="B2031" s="119">
        <v>0.47255888106185773</v>
      </c>
      <c r="C2031" s="97">
        <v>8038.3181767248952</v>
      </c>
      <c r="D2031" s="96">
        <v>0.39771347956228059</v>
      </c>
      <c r="E2031" s="98">
        <v>0</v>
      </c>
      <c r="F2031" s="119">
        <v>0</v>
      </c>
      <c r="G2031" s="179">
        <v>0</v>
      </c>
      <c r="H2031" s="97">
        <v>3984844.1087619988</v>
      </c>
      <c r="I2031" s="174">
        <v>196213015099.85223</v>
      </c>
      <c r="J2031" s="186">
        <v>0.47255888106185773</v>
      </c>
      <c r="K2031" s="189">
        <v>5620081747.7527351</v>
      </c>
      <c r="L2031" s="185">
        <v>0</v>
      </c>
      <c r="M2031" s="185">
        <v>0</v>
      </c>
      <c r="N2031" s="174">
        <v>201833096847.60498</v>
      </c>
      <c r="O2031" s="119">
        <v>0.45940038731789318</v>
      </c>
      <c r="P2031" s="119">
        <v>0.35835752978614516</v>
      </c>
      <c r="Q2031" s="97">
        <v>12.922865567278423</v>
      </c>
      <c r="R2031" s="184">
        <v>1095025930932.3486</v>
      </c>
      <c r="S2031" s="199">
        <v>1137.3517478641211</v>
      </c>
      <c r="T2031" s="191">
        <v>5.287506230753454E-2</v>
      </c>
      <c r="U2031" s="198">
        <v>2.0000000000000001E-4</v>
      </c>
    </row>
    <row r="2032" spans="1:21" x14ac:dyDescent="0.2">
      <c r="A2032">
        <f t="shared" si="31"/>
        <v>2028</v>
      </c>
      <c r="B2032" s="119">
        <v>0.49202735052332813</v>
      </c>
      <c r="C2032" s="97">
        <v>7957.3529908558148</v>
      </c>
      <c r="D2032" s="96">
        <v>0.7211343737710264</v>
      </c>
      <c r="E2032" s="98">
        <v>0.35569313761584648</v>
      </c>
      <c r="F2032" s="119">
        <v>0.39311704175339723</v>
      </c>
      <c r="G2032" s="179">
        <v>1</v>
      </c>
      <c r="H2032" s="97">
        <v>6669018.5545339426</v>
      </c>
      <c r="I2032" s="174">
        <v>239705267105.617</v>
      </c>
      <c r="J2032" s="186">
        <v>0.4293917059479212</v>
      </c>
      <c r="K2032" s="189">
        <v>1743064627.0243149</v>
      </c>
      <c r="L2032" s="185">
        <v>0</v>
      </c>
      <c r="M2032" s="185">
        <v>242460851219.37274</v>
      </c>
      <c r="N2032" s="174">
        <v>483909182952.01404</v>
      </c>
      <c r="O2032" s="119">
        <v>0.61353688874327972</v>
      </c>
      <c r="P2032" s="119">
        <v>0.51457319978917537</v>
      </c>
      <c r="Q2032" s="97">
        <v>17.248255366003168</v>
      </c>
      <c r="R2032" s="184">
        <v>4637576630840.4365</v>
      </c>
      <c r="S2032" s="199">
        <v>4812.0997694834896</v>
      </c>
      <c r="T2032" s="191">
        <v>4.2645629885272977E-2</v>
      </c>
      <c r="U2032" s="198">
        <v>2.0000000000000001E-4</v>
      </c>
    </row>
    <row r="2033" spans="1:21" x14ac:dyDescent="0.2">
      <c r="A2033">
        <f t="shared" si="31"/>
        <v>2029</v>
      </c>
      <c r="B2033" s="119">
        <v>0.47267530960549425</v>
      </c>
      <c r="C2033" s="97">
        <v>4528.6640459323089</v>
      </c>
      <c r="D2033" s="96">
        <v>1.2103700406496474</v>
      </c>
      <c r="E2033" s="98">
        <v>0</v>
      </c>
      <c r="F2033" s="119">
        <v>0</v>
      </c>
      <c r="G2033" s="179">
        <v>0</v>
      </c>
      <c r="H2033" s="97">
        <v>15379677.320969317</v>
      </c>
      <c r="I2033" s="174">
        <v>506085250293.17688</v>
      </c>
      <c r="J2033" s="186">
        <v>0.47267530960549431</v>
      </c>
      <c r="K2033" s="189">
        <v>10958428954.762394</v>
      </c>
      <c r="L2033" s="185">
        <v>0</v>
      </c>
      <c r="M2033" s="185">
        <v>0</v>
      </c>
      <c r="N2033" s="174">
        <v>517043679247.93927</v>
      </c>
      <c r="O2033" s="119">
        <v>0.46265724148692394</v>
      </c>
      <c r="P2033" s="119">
        <v>0.36326147166935135</v>
      </c>
      <c r="Q2033" s="97">
        <v>12.938678700403061</v>
      </c>
      <c r="R2033" s="184">
        <v>2700633445323.9297</v>
      </c>
      <c r="S2033" s="199">
        <v>2803.7757825590388</v>
      </c>
      <c r="T2033" s="191">
        <v>5.5733855657004512E-2</v>
      </c>
      <c r="U2033" s="198">
        <v>2.0000000000000001E-4</v>
      </c>
    </row>
    <row r="2034" spans="1:21" x14ac:dyDescent="0.2">
      <c r="A2034">
        <f t="shared" si="31"/>
        <v>2030</v>
      </c>
      <c r="B2034" s="119">
        <v>0.4380766923847681</v>
      </c>
      <c r="C2034" s="97">
        <v>9355.6748222040078</v>
      </c>
      <c r="D2034" s="96">
        <v>1.279363103886233</v>
      </c>
      <c r="E2034" s="98">
        <v>0</v>
      </c>
      <c r="F2034" s="119">
        <v>0</v>
      </c>
      <c r="G2034" s="179">
        <v>0</v>
      </c>
      <c r="H2034" s="97">
        <v>11690787.19152439</v>
      </c>
      <c r="I2034" s="174">
        <v>356757062855.87909</v>
      </c>
      <c r="J2034" s="186">
        <v>0.34689932181706951</v>
      </c>
      <c r="K2034" s="189">
        <v>6011150879.7283096</v>
      </c>
      <c r="L2034" s="185">
        <v>0</v>
      </c>
      <c r="M2034" s="185">
        <v>0</v>
      </c>
      <c r="N2034" s="174">
        <v>362768213735.60742</v>
      </c>
      <c r="O2034" s="119">
        <v>0.34115112204497589</v>
      </c>
      <c r="P2034" s="119">
        <v>0.23135976185607846</v>
      </c>
      <c r="Q2034" s="97">
        <v>12.925775634830259</v>
      </c>
      <c r="R2034" s="184">
        <v>1157984613690.4666</v>
      </c>
      <c r="S2034" s="199">
        <v>1200.3267928870168</v>
      </c>
      <c r="T2034" s="191">
        <v>5.7161844488796881E-2</v>
      </c>
      <c r="U2034" s="198">
        <v>2.0000000000000001E-4</v>
      </c>
    </row>
    <row r="2035" spans="1:21" x14ac:dyDescent="0.2">
      <c r="A2035">
        <f t="shared" si="31"/>
        <v>2031</v>
      </c>
      <c r="B2035" s="119">
        <v>0.63972911336795568</v>
      </c>
      <c r="C2035" s="97">
        <v>8155.0525651208955</v>
      </c>
      <c r="D2035" s="96">
        <v>1.0744415430792011</v>
      </c>
      <c r="E2035" s="98">
        <v>0.38358686486480709</v>
      </c>
      <c r="F2035" s="119">
        <v>0.5325406213900209</v>
      </c>
      <c r="G2035" s="179">
        <v>1</v>
      </c>
      <c r="H2035" s="97">
        <v>9534000.9997361023</v>
      </c>
      <c r="I2035" s="174">
        <v>326403731517.48615</v>
      </c>
      <c r="J2035" s="186">
        <v>0.46012188639363161</v>
      </c>
      <c r="K2035" s="189">
        <v>4112602555.1123581</v>
      </c>
      <c r="L2035" s="185">
        <v>0</v>
      </c>
      <c r="M2035" s="185">
        <v>347410241042.12354</v>
      </c>
      <c r="N2035" s="174">
        <v>677926575114.72192</v>
      </c>
      <c r="O2035" s="119">
        <v>0.63150451571100841</v>
      </c>
      <c r="P2035" s="119">
        <v>0.47260034124997469</v>
      </c>
      <c r="Q2035" s="97">
        <v>16.912031728396581</v>
      </c>
      <c r="R2035" s="184">
        <v>5812664702212.627</v>
      </c>
      <c r="S2035" s="199">
        <v>6038.1804574896623</v>
      </c>
      <c r="T2035" s="191">
        <v>4.4150841348739985E-2</v>
      </c>
      <c r="U2035" s="198">
        <v>2.0000000000000001E-4</v>
      </c>
    </row>
    <row r="2036" spans="1:21" x14ac:dyDescent="0.2">
      <c r="A2036">
        <f t="shared" si="31"/>
        <v>2032</v>
      </c>
      <c r="B2036" s="119">
        <v>0.40490924054380456</v>
      </c>
      <c r="C2036" s="97">
        <v>4000</v>
      </c>
      <c r="D2036" s="96">
        <v>0.73308732798213683</v>
      </c>
      <c r="E2036" s="98">
        <v>0.1493733329634982</v>
      </c>
      <c r="F2036" s="119">
        <v>0</v>
      </c>
      <c r="G2036" s="179">
        <v>0</v>
      </c>
      <c r="H2036" s="97">
        <v>9714492.9414269011</v>
      </c>
      <c r="I2036" s="174">
        <v>339245067831.94678</v>
      </c>
      <c r="J2036" s="186">
        <v>0.38333260477667841</v>
      </c>
      <c r="K2036" s="189">
        <v>14673024347.595163</v>
      </c>
      <c r="L2036" s="185">
        <v>32115248087.604778</v>
      </c>
      <c r="M2036" s="185">
        <v>0</v>
      </c>
      <c r="N2036" s="174">
        <v>386033340267.14673</v>
      </c>
      <c r="O2036" s="119">
        <v>0.40342601981469006</v>
      </c>
      <c r="P2036" s="119">
        <v>0.27915356057525037</v>
      </c>
      <c r="Q2036" s="97">
        <v>13.926915475838118</v>
      </c>
      <c r="R2036" s="184">
        <v>1699453168681.6743</v>
      </c>
      <c r="S2036" s="199">
        <v>1765.0792702412589</v>
      </c>
      <c r="T2036" s="191">
        <v>5.0609955016802557E-2</v>
      </c>
      <c r="U2036" s="198">
        <v>2.0000000000000001E-4</v>
      </c>
    </row>
    <row r="2037" spans="1:21" x14ac:dyDescent="0.2">
      <c r="A2037">
        <f t="shared" si="31"/>
        <v>2033</v>
      </c>
      <c r="B2037" s="119">
        <v>0.32613072397254506</v>
      </c>
      <c r="C2037" s="97">
        <v>4000</v>
      </c>
      <c r="D2037" s="96">
        <v>1.0572400562205195</v>
      </c>
      <c r="E2037" s="98">
        <v>2.0737155689270176E-2</v>
      </c>
      <c r="F2037" s="119">
        <v>0.79078527539468579</v>
      </c>
      <c r="G2037" s="179">
        <v>1</v>
      </c>
      <c r="H2037" s="97">
        <v>20719443.517329853</v>
      </c>
      <c r="I2037" s="174">
        <v>680441881644.65161</v>
      </c>
      <c r="J2037" s="186">
        <v>0.32613072397254506</v>
      </c>
      <c r="K2037" s="189">
        <v>17543721639.706409</v>
      </c>
      <c r="L2037" s="185">
        <v>0</v>
      </c>
      <c r="M2037" s="185">
        <v>517567953595.64716</v>
      </c>
      <c r="N2037" s="174">
        <v>1215553556880.0051</v>
      </c>
      <c r="O2037" s="119">
        <v>0.52319156384263632</v>
      </c>
      <c r="P2037" s="119">
        <v>0.19453024867223895</v>
      </c>
      <c r="Q2037" s="97">
        <v>15.538034766652933</v>
      </c>
      <c r="R2037" s="184">
        <v>3961297886158.6328</v>
      </c>
      <c r="S2037" s="199">
        <v>4114.2382554184633</v>
      </c>
      <c r="T2037" s="191">
        <v>4.7076587143585188E-2</v>
      </c>
      <c r="U2037" s="198">
        <v>2.0000000000000001E-4</v>
      </c>
    </row>
    <row r="2038" spans="1:21" x14ac:dyDescent="0.2">
      <c r="A2038">
        <f t="shared" si="31"/>
        <v>2034</v>
      </c>
      <c r="B2038" s="119">
        <v>0.47180819182259154</v>
      </c>
      <c r="C2038" s="97">
        <v>7881.0092291862447</v>
      </c>
      <c r="D2038" s="96">
        <v>1.0186365607998313</v>
      </c>
      <c r="E2038" s="98">
        <v>0</v>
      </c>
      <c r="F2038" s="119">
        <v>0</v>
      </c>
      <c r="G2038" s="179">
        <v>0</v>
      </c>
      <c r="H2038" s="97">
        <v>8598775.1849047206</v>
      </c>
      <c r="I2038" s="174">
        <v>361022003587.88904</v>
      </c>
      <c r="J2038" s="186">
        <v>0.47180819182259159</v>
      </c>
      <c r="K2038" s="189">
        <v>16013520868.589493</v>
      </c>
      <c r="L2038" s="185">
        <v>0</v>
      </c>
      <c r="M2038" s="185">
        <v>0</v>
      </c>
      <c r="N2038" s="174">
        <v>377035524456.47852</v>
      </c>
      <c r="O2038" s="119">
        <v>0.45176946911439581</v>
      </c>
      <c r="P2038" s="119">
        <v>0.34954213538868339</v>
      </c>
      <c r="Q2038" s="97">
        <v>12.854316370905456</v>
      </c>
      <c r="R2038" s="184">
        <v>1880912467817.8345</v>
      </c>
      <c r="S2038" s="199">
        <v>1951.4389614778672</v>
      </c>
      <c r="T2038" s="191">
        <v>5.5733530948631094E-2</v>
      </c>
      <c r="U2038" s="198">
        <v>2.0000000000000001E-4</v>
      </c>
    </row>
    <row r="2039" spans="1:21" x14ac:dyDescent="0.2">
      <c r="A2039">
        <f t="shared" si="31"/>
        <v>2035</v>
      </c>
      <c r="B2039" s="119">
        <v>0.58036269862847434</v>
      </c>
      <c r="C2039" s="97">
        <v>4902.0949413036215</v>
      </c>
      <c r="D2039" s="96">
        <v>1.1789863112592833</v>
      </c>
      <c r="E2039" s="98">
        <v>0.42747782183503386</v>
      </c>
      <c r="F2039" s="119">
        <v>0.38641559246463952</v>
      </c>
      <c r="G2039" s="179">
        <v>1</v>
      </c>
      <c r="H2039" s="97">
        <v>81878640.651419133</v>
      </c>
      <c r="I2039" s="174">
        <v>1565777544578.1404</v>
      </c>
      <c r="J2039" s="186">
        <v>0.27913810076609025</v>
      </c>
      <c r="K2039" s="189">
        <v>33010475547.744701</v>
      </c>
      <c r="L2039" s="185">
        <v>0</v>
      </c>
      <c r="M2039" s="185">
        <v>1195244160832.2544</v>
      </c>
      <c r="N2039" s="174">
        <v>2794032180958.1392</v>
      </c>
      <c r="O2039" s="119">
        <v>0.49865692606437878</v>
      </c>
      <c r="P2039" s="119">
        <v>0.29121259814182709</v>
      </c>
      <c r="Q2039" s="97">
        <v>16.817053559524339</v>
      </c>
      <c r="R2039" s="184">
        <v>14513505796551.377</v>
      </c>
      <c r="S2039" s="199">
        <v>15055.424212734417</v>
      </c>
      <c r="T2039" s="191">
        <v>4.4566529290319346E-2</v>
      </c>
      <c r="U2039" s="198">
        <v>2.0000000000000001E-4</v>
      </c>
    </row>
    <row r="2040" spans="1:21" x14ac:dyDescent="0.2">
      <c r="A2040">
        <f t="shared" si="31"/>
        <v>2036</v>
      </c>
      <c r="B2040" s="119">
        <v>0.53039038374914571</v>
      </c>
      <c r="C2040" s="97">
        <v>5161.4728684517249</v>
      </c>
      <c r="D2040" s="96">
        <v>0.46333082064940467</v>
      </c>
      <c r="E2040" s="98">
        <v>0</v>
      </c>
      <c r="F2040" s="119">
        <v>0.5207761499737833</v>
      </c>
      <c r="G2040" s="179">
        <v>1</v>
      </c>
      <c r="H2040" s="97">
        <v>5034566.9236665741</v>
      </c>
      <c r="I2040" s="174">
        <v>209458866374.86847</v>
      </c>
      <c r="J2040" s="186">
        <v>0.46461178216655663</v>
      </c>
      <c r="K2040" s="189">
        <v>2968304426.4046683</v>
      </c>
      <c r="L2040" s="185">
        <v>0</v>
      </c>
      <c r="M2040" s="185">
        <v>241430315053.56897</v>
      </c>
      <c r="N2040" s="174">
        <v>453857485854.8421</v>
      </c>
      <c r="O2040" s="119">
        <v>0.63998351529397968</v>
      </c>
      <c r="P2040" s="119">
        <v>0.40791623514275122</v>
      </c>
      <c r="Q2040" s="97">
        <v>16.928390424963155</v>
      </c>
      <c r="R2040" s="184">
        <v>3436832090348.7466</v>
      </c>
      <c r="S2040" s="199">
        <v>3567.6778941574503</v>
      </c>
      <c r="T2040" s="191">
        <v>4.2965680978875015E-2</v>
      </c>
      <c r="U2040" s="198">
        <v>2.0000000000000001E-4</v>
      </c>
    </row>
    <row r="2041" spans="1:21" x14ac:dyDescent="0.2">
      <c r="A2041">
        <f t="shared" si="31"/>
        <v>2037</v>
      </c>
      <c r="B2041" s="119">
        <v>0.56627693728157835</v>
      </c>
      <c r="C2041" s="97">
        <v>5294.0503390850809</v>
      </c>
      <c r="D2041" s="96">
        <v>1.038328880544704</v>
      </c>
      <c r="E2041" s="98">
        <v>0.27168223877689923</v>
      </c>
      <c r="F2041" s="119">
        <v>0.53296541189232705</v>
      </c>
      <c r="G2041" s="179">
        <v>1</v>
      </c>
      <c r="H2041" s="97">
        <v>11197931.875634478</v>
      </c>
      <c r="I2041" s="174">
        <v>417665805871.55701</v>
      </c>
      <c r="J2041" s="186">
        <v>0.3825617727522882</v>
      </c>
      <c r="K2041" s="189">
        <v>15517047967.43803</v>
      </c>
      <c r="L2041" s="185">
        <v>0</v>
      </c>
      <c r="M2041" s="185">
        <v>243388900439.349</v>
      </c>
      <c r="N2041" s="174">
        <v>676571754278.34399</v>
      </c>
      <c r="O2041" s="119">
        <v>0.52395638632864794</v>
      </c>
      <c r="P2041" s="119">
        <v>0.41111438080775231</v>
      </c>
      <c r="Q2041" s="97">
        <v>16.517441954866491</v>
      </c>
      <c r="R2041" s="184">
        <v>4982568844259.4141</v>
      </c>
      <c r="S2041" s="199">
        <v>5172.7138855359308</v>
      </c>
      <c r="T2041" s="191">
        <v>4.4685185857471416E-2</v>
      </c>
      <c r="U2041" s="198">
        <v>2.0000000000000001E-4</v>
      </c>
    </row>
    <row r="2042" spans="1:21" x14ac:dyDescent="0.2">
      <c r="A2042">
        <f t="shared" si="31"/>
        <v>2038</v>
      </c>
      <c r="B2042" s="119">
        <v>0.41236315998879908</v>
      </c>
      <c r="C2042" s="97">
        <v>15705.058595509568</v>
      </c>
      <c r="D2042" s="96">
        <v>0.70950158139273345</v>
      </c>
      <c r="E2042" s="98">
        <v>0</v>
      </c>
      <c r="F2042" s="119">
        <v>0</v>
      </c>
      <c r="G2042" s="179">
        <v>0</v>
      </c>
      <c r="H2042" s="97">
        <v>13722959.398380579</v>
      </c>
      <c r="I2042" s="174">
        <v>426177986583.14594</v>
      </c>
      <c r="J2042" s="186">
        <v>0.41236315998879913</v>
      </c>
      <c r="K2042" s="189">
        <v>4544778048.4158058</v>
      </c>
      <c r="L2042" s="185">
        <v>0</v>
      </c>
      <c r="M2042" s="185">
        <v>0</v>
      </c>
      <c r="N2042" s="174">
        <v>430722764631.56177</v>
      </c>
      <c r="O2042" s="119">
        <v>0.40801210359851153</v>
      </c>
      <c r="P2042" s="119">
        <v>0.33986501497703908</v>
      </c>
      <c r="Q2042" s="97">
        <v>12.967363058371408</v>
      </c>
      <c r="R2042" s="184">
        <v>1995844916509.8696</v>
      </c>
      <c r="S2042" s="199">
        <v>2071.6459662036223</v>
      </c>
      <c r="T2042" s="191">
        <v>5.6367981545647532E-2</v>
      </c>
      <c r="U2042" s="198">
        <v>2.0000000000000001E-4</v>
      </c>
    </row>
    <row r="2043" spans="1:21" x14ac:dyDescent="0.2">
      <c r="A2043">
        <f t="shared" si="31"/>
        <v>2039</v>
      </c>
      <c r="B2043" s="119">
        <v>0.43695992483858637</v>
      </c>
      <c r="C2043" s="97">
        <v>7286.0759032526385</v>
      </c>
      <c r="D2043" s="96">
        <v>1.2296269292518522</v>
      </c>
      <c r="E2043" s="98">
        <v>0</v>
      </c>
      <c r="F2043" s="119">
        <v>0</v>
      </c>
      <c r="G2043" s="179">
        <v>0</v>
      </c>
      <c r="H2043" s="97">
        <v>18941272.398417287</v>
      </c>
      <c r="I2043" s="174">
        <v>510338589611.41925</v>
      </c>
      <c r="J2043" s="186">
        <v>0.40097005274378128</v>
      </c>
      <c r="K2043" s="189">
        <v>3032436580.613061</v>
      </c>
      <c r="L2043" s="185">
        <v>0</v>
      </c>
      <c r="M2043" s="185">
        <v>0</v>
      </c>
      <c r="N2043" s="174">
        <v>513371026192.03229</v>
      </c>
      <c r="O2043" s="119">
        <v>0.39860155862620372</v>
      </c>
      <c r="P2043" s="119">
        <v>0.2508475078788035</v>
      </c>
      <c r="Q2043" s="97">
        <v>12.973135421346411</v>
      </c>
      <c r="R2043" s="184">
        <v>1805417974218.7803</v>
      </c>
      <c r="S2043" s="199">
        <v>1874.9198071049175</v>
      </c>
      <c r="T2043" s="191">
        <v>5.7437936899860341E-2</v>
      </c>
      <c r="U2043" s="198">
        <v>2.0000000000000001E-4</v>
      </c>
    </row>
    <row r="2044" spans="1:21" x14ac:dyDescent="0.2">
      <c r="A2044">
        <f t="shared" si="31"/>
        <v>2040</v>
      </c>
      <c r="B2044" s="119">
        <v>0.6024862644082789</v>
      </c>
      <c r="C2044" s="97">
        <v>15643.946219781348</v>
      </c>
      <c r="D2044" s="96">
        <v>0.87787346632150198</v>
      </c>
      <c r="E2044" s="98">
        <v>0.35838966044901677</v>
      </c>
      <c r="F2044" s="119">
        <v>0.44225884469744292</v>
      </c>
      <c r="G2044" s="179">
        <v>1</v>
      </c>
      <c r="H2044" s="97">
        <v>5293780.386818938</v>
      </c>
      <c r="I2044" s="174">
        <v>229709494393.8739</v>
      </c>
      <c r="J2044" s="186">
        <v>0.48031775928776266</v>
      </c>
      <c r="K2044" s="189">
        <v>4995245450.18118</v>
      </c>
      <c r="L2044" s="185">
        <v>0</v>
      </c>
      <c r="M2044" s="185">
        <v>184930353538.79691</v>
      </c>
      <c r="N2044" s="174">
        <v>419635093382.85193</v>
      </c>
      <c r="O2044" s="119">
        <v>0.61548196644695174</v>
      </c>
      <c r="P2044" s="119">
        <v>0.52954928982460348</v>
      </c>
      <c r="Q2044" s="97">
        <v>16.534659364273153</v>
      </c>
      <c r="R2044" s="184">
        <v>3945222919136.6768</v>
      </c>
      <c r="S2044" s="199">
        <v>4085.0966276680301</v>
      </c>
      <c r="T2044" s="191">
        <v>4.4827251210488271E-2</v>
      </c>
      <c r="U2044" s="198">
        <v>2.0000000000000001E-4</v>
      </c>
    </row>
    <row r="2045" spans="1:21" x14ac:dyDescent="0.2">
      <c r="A2045">
        <f t="shared" si="31"/>
        <v>2041</v>
      </c>
      <c r="B2045" s="119">
        <v>0.6783960312564381</v>
      </c>
      <c r="C2045" s="97">
        <v>4000</v>
      </c>
      <c r="D2045" s="96">
        <v>0.46914918060230598</v>
      </c>
      <c r="E2045" s="98">
        <v>0</v>
      </c>
      <c r="F2045" s="119">
        <v>0.51198763349674825</v>
      </c>
      <c r="G2045" s="179">
        <v>1</v>
      </c>
      <c r="H2045" s="97">
        <v>5207601.3604926588</v>
      </c>
      <c r="I2045" s="174">
        <v>253254435715.31326</v>
      </c>
      <c r="J2045" s="186">
        <v>0.56735141409586354</v>
      </c>
      <c r="K2045" s="189">
        <v>10985222277.720564</v>
      </c>
      <c r="L2045" s="185">
        <v>0</v>
      </c>
      <c r="M2045" s="185">
        <v>342294747261.81396</v>
      </c>
      <c r="N2045" s="174">
        <v>606534405254.84778</v>
      </c>
      <c r="O2045" s="119">
        <v>0.68836995300069503</v>
      </c>
      <c r="P2045" s="119">
        <v>0.50516555671749053</v>
      </c>
      <c r="Q2045" s="97">
        <v>16.764974554229671</v>
      </c>
      <c r="R2045" s="184">
        <v>5614186092067.6768</v>
      </c>
      <c r="S2045" s="199">
        <v>5814.8883474259801</v>
      </c>
      <c r="T2045" s="191">
        <v>4.3728882944966782E-2</v>
      </c>
      <c r="U2045" s="198">
        <v>2.0000000000000001E-4</v>
      </c>
    </row>
    <row r="2046" spans="1:21" x14ac:dyDescent="0.2">
      <c r="A2046">
        <f t="shared" si="31"/>
        <v>2042</v>
      </c>
      <c r="B2046" s="119">
        <v>0.54271545722226111</v>
      </c>
      <c r="C2046" s="97">
        <v>10589.751092393546</v>
      </c>
      <c r="D2046" s="96">
        <v>0.99703171781649857</v>
      </c>
      <c r="E2046" s="98">
        <v>0.28652366040386368</v>
      </c>
      <c r="F2046" s="119">
        <v>0.38853594884401588</v>
      </c>
      <c r="G2046" s="179">
        <v>1</v>
      </c>
      <c r="H2046" s="97">
        <v>9268391.7042949926</v>
      </c>
      <c r="I2046" s="174">
        <v>341060790881.94977</v>
      </c>
      <c r="J2046" s="186">
        <v>0.41733230991741643</v>
      </c>
      <c r="K2046" s="189">
        <v>538046432.5855757</v>
      </c>
      <c r="L2046" s="185">
        <v>0</v>
      </c>
      <c r="M2046" s="185">
        <v>182109644439.9809</v>
      </c>
      <c r="N2046" s="174">
        <v>523708481754.51624</v>
      </c>
      <c r="O2046" s="119">
        <v>0.54996894888560965</v>
      </c>
      <c r="P2046" s="119">
        <v>0.37989007822925713</v>
      </c>
      <c r="Q2046" s="97">
        <v>15.853990565421341</v>
      </c>
      <c r="R2046" s="184">
        <v>3379050821812.0508</v>
      </c>
      <c r="S2046" s="199">
        <v>3509.4139853628108</v>
      </c>
      <c r="T2046" s="191">
        <v>4.69337422458364E-2</v>
      </c>
      <c r="U2046" s="198">
        <v>2.0000000000000001E-4</v>
      </c>
    </row>
    <row r="2047" spans="1:21" x14ac:dyDescent="0.2">
      <c r="A2047">
        <f t="shared" si="31"/>
        <v>2043</v>
      </c>
      <c r="B2047" s="119">
        <v>0.3327354975481075</v>
      </c>
      <c r="C2047" s="97">
        <v>7475.4376343502681</v>
      </c>
      <c r="D2047" s="96">
        <v>0.67441355580134288</v>
      </c>
      <c r="E2047" s="98">
        <v>0</v>
      </c>
      <c r="F2047" s="119">
        <v>0</v>
      </c>
      <c r="G2047" s="179">
        <v>0</v>
      </c>
      <c r="H2047" s="97">
        <v>8004570.2785755498</v>
      </c>
      <c r="I2047" s="174">
        <v>275438968232.73029</v>
      </c>
      <c r="J2047" s="186">
        <v>0.3327354975481075</v>
      </c>
      <c r="K2047" s="189">
        <v>1649043129.6070397</v>
      </c>
      <c r="L2047" s="185">
        <v>0</v>
      </c>
      <c r="M2047" s="185">
        <v>0</v>
      </c>
      <c r="N2047" s="174">
        <v>277088011362.33734</v>
      </c>
      <c r="O2047" s="119">
        <v>0.3307552776767736</v>
      </c>
      <c r="P2047" s="119">
        <v>0.19496139050413167</v>
      </c>
      <c r="Q2047" s="97">
        <v>12.963715627186081</v>
      </c>
      <c r="R2047" s="184">
        <v>787288824991.16541</v>
      </c>
      <c r="S2047" s="199">
        <v>817.22900229372669</v>
      </c>
      <c r="T2047" s="191">
        <v>5.5266033028713919E-2</v>
      </c>
      <c r="U2047" s="198">
        <v>2.0000000000000001E-4</v>
      </c>
    </row>
    <row r="2048" spans="1:21" x14ac:dyDescent="0.2">
      <c r="A2048">
        <f t="shared" si="31"/>
        <v>2044</v>
      </c>
      <c r="B2048" s="119">
        <v>0.46594375410274963</v>
      </c>
      <c r="C2048" s="97">
        <v>9146.4242081646407</v>
      </c>
      <c r="D2048" s="96">
        <v>1.2920740291488317</v>
      </c>
      <c r="E2048" s="98">
        <v>0.7</v>
      </c>
      <c r="F2048" s="119">
        <v>0.35031432141720875</v>
      </c>
      <c r="G2048" s="179">
        <v>1</v>
      </c>
      <c r="H2048" s="97">
        <v>15085206.116334124</v>
      </c>
      <c r="I2048" s="174">
        <v>439208845475.17072</v>
      </c>
      <c r="J2048" s="186">
        <v>0.40455119445644561</v>
      </c>
      <c r="K2048" s="189">
        <v>14031365298.453169</v>
      </c>
      <c r="L2048" s="185">
        <v>20138311828.548866</v>
      </c>
      <c r="M2048" s="185">
        <v>251135956052.39594</v>
      </c>
      <c r="N2048" s="174">
        <v>724514478654.5686</v>
      </c>
      <c r="O2048" s="119">
        <v>0.54478121415949943</v>
      </c>
      <c r="P2048" s="119">
        <v>0.28662521724434403</v>
      </c>
      <c r="Q2048" s="97">
        <v>15.338248333359511</v>
      </c>
      <c r="R2048" s="184">
        <v>3395597213330.5054</v>
      </c>
      <c r="S2048" s="199">
        <v>3526.8780590279289</v>
      </c>
      <c r="T2048" s="191">
        <v>4.8842879205816654E-2</v>
      </c>
      <c r="U2048" s="198">
        <v>2.0000000000000001E-4</v>
      </c>
    </row>
    <row r="2049" spans="1:21" x14ac:dyDescent="0.2">
      <c r="A2049">
        <f t="shared" si="31"/>
        <v>2045</v>
      </c>
      <c r="B2049" s="119">
        <v>0.55760778688567858</v>
      </c>
      <c r="C2049" s="97">
        <v>14216.63974921521</v>
      </c>
      <c r="D2049" s="96">
        <v>1.039788251253251</v>
      </c>
      <c r="E2049" s="98">
        <v>0.50790057331658356</v>
      </c>
      <c r="F2049" s="119">
        <v>0.58324757349867518</v>
      </c>
      <c r="G2049" s="179">
        <v>1</v>
      </c>
      <c r="H2049" s="97">
        <v>6816029.168364306</v>
      </c>
      <c r="I2049" s="174">
        <v>288609911117.00018</v>
      </c>
      <c r="J2049" s="186">
        <v>0.43657812501870352</v>
      </c>
      <c r="K2049" s="189">
        <v>2375804675.1334572</v>
      </c>
      <c r="L2049" s="185">
        <v>0</v>
      </c>
      <c r="M2049" s="185">
        <v>212564766697.34552</v>
      </c>
      <c r="N2049" s="174">
        <v>503550482489.47919</v>
      </c>
      <c r="O2049" s="119">
        <v>0.5879303019461144</v>
      </c>
      <c r="P2049" s="119">
        <v>0.40919947317776101</v>
      </c>
      <c r="Q2049" s="97">
        <v>16.534665270118158</v>
      </c>
      <c r="R2049" s="184">
        <v>3641065587370.6636</v>
      </c>
      <c r="S2049" s="199">
        <v>3782.8810493109331</v>
      </c>
      <c r="T2049" s="191">
        <v>4.538763893862395E-2</v>
      </c>
      <c r="U2049" s="198">
        <v>2.0000000000000001E-4</v>
      </c>
    </row>
    <row r="2050" spans="1:21" x14ac:dyDescent="0.2">
      <c r="A2050">
        <f t="shared" si="31"/>
        <v>2046</v>
      </c>
      <c r="B2050" s="119">
        <v>0.6252953528725792</v>
      </c>
      <c r="C2050" s="97">
        <v>10541.824724822918</v>
      </c>
      <c r="D2050" s="96">
        <v>0.79871598220609974</v>
      </c>
      <c r="E2050" s="98">
        <v>0</v>
      </c>
      <c r="F2050" s="119">
        <v>0.43344895445951281</v>
      </c>
      <c r="G2050" s="179">
        <v>1</v>
      </c>
      <c r="H2050" s="97">
        <v>6104988.1699481197</v>
      </c>
      <c r="I2050" s="174">
        <v>259619777292.21243</v>
      </c>
      <c r="J2050" s="186">
        <v>0.4692459485894781</v>
      </c>
      <c r="K2050" s="189">
        <v>6870151515.6915751</v>
      </c>
      <c r="L2050" s="185">
        <v>0</v>
      </c>
      <c r="M2050" s="185">
        <v>128466324574.31088</v>
      </c>
      <c r="N2050" s="174">
        <v>394956253382.2149</v>
      </c>
      <c r="O2050" s="119">
        <v>0.56866700148223492</v>
      </c>
      <c r="P2050" s="119">
        <v>0.39116431929021217</v>
      </c>
      <c r="Q2050" s="97">
        <v>15.351658522103602</v>
      </c>
      <c r="R2050" s="184">
        <v>2592216598946.1162</v>
      </c>
      <c r="S2050" s="199">
        <v>2692.2797439610313</v>
      </c>
      <c r="T2050" s="191">
        <v>4.7845451064561E-2</v>
      </c>
      <c r="U2050" s="198">
        <v>2.0000000000000001E-4</v>
      </c>
    </row>
    <row r="2051" spans="1:21" x14ac:dyDescent="0.2">
      <c r="A2051">
        <f t="shared" si="31"/>
        <v>2047</v>
      </c>
      <c r="B2051" s="119">
        <v>0.59360757154351917</v>
      </c>
      <c r="C2051" s="97">
        <v>7535.0498006744419</v>
      </c>
      <c r="D2051" s="96">
        <v>1.2346212147538431</v>
      </c>
      <c r="E2051" s="98">
        <v>8.2524411624808933E-2</v>
      </c>
      <c r="F2051" s="119">
        <v>0</v>
      </c>
      <c r="G2051" s="179">
        <v>0</v>
      </c>
      <c r="H2051" s="97">
        <v>19547515.475377947</v>
      </c>
      <c r="I2051" s="174">
        <v>493827407917.59265</v>
      </c>
      <c r="J2051" s="186">
        <v>0.40847038859090679</v>
      </c>
      <c r="K2051" s="189">
        <v>22025041181.443741</v>
      </c>
      <c r="L2051" s="185">
        <v>29991161278.096809</v>
      </c>
      <c r="M2051" s="185">
        <v>0</v>
      </c>
      <c r="N2051" s="174">
        <v>545843610377.13318</v>
      </c>
      <c r="O2051" s="119">
        <v>0.41350085984421775</v>
      </c>
      <c r="P2051" s="119">
        <v>0.3029848558174742</v>
      </c>
      <c r="Q2051" s="97">
        <v>13.457484598697183</v>
      </c>
      <c r="R2051" s="184">
        <v>2404710350048.291</v>
      </c>
      <c r="S2051" s="199">
        <v>2496.8023697115614</v>
      </c>
      <c r="T2051" s="191">
        <v>5.4648805861057741E-2</v>
      </c>
      <c r="U2051" s="198">
        <v>2.0000000000000001E-4</v>
      </c>
    </row>
    <row r="2052" spans="1:21" x14ac:dyDescent="0.2">
      <c r="A2052">
        <f t="shared" si="31"/>
        <v>2048</v>
      </c>
      <c r="B2052" s="119">
        <v>0.50478975089981015</v>
      </c>
      <c r="C2052" s="97">
        <v>6589.933325797133</v>
      </c>
      <c r="D2052" s="96">
        <v>0.9122666435316894</v>
      </c>
      <c r="E2052" s="98">
        <v>0</v>
      </c>
      <c r="F2052" s="119">
        <v>0</v>
      </c>
      <c r="G2052" s="179">
        <v>0</v>
      </c>
      <c r="H2052" s="97">
        <v>9096643.7732752208</v>
      </c>
      <c r="I2052" s="174">
        <v>343867281412.87354</v>
      </c>
      <c r="J2052" s="186">
        <v>0.46505326616706255</v>
      </c>
      <c r="K2052" s="189">
        <v>7127744956.0561781</v>
      </c>
      <c r="L2052" s="185">
        <v>0</v>
      </c>
      <c r="M2052" s="185">
        <v>0</v>
      </c>
      <c r="N2052" s="174">
        <v>350995026368.92969</v>
      </c>
      <c r="O2052" s="119">
        <v>0.4556093116286995</v>
      </c>
      <c r="P2052" s="119">
        <v>0.35335261761721182</v>
      </c>
      <c r="Q2052" s="97">
        <v>12.943671115239683</v>
      </c>
      <c r="R2052" s="184">
        <v>1807560974986.3596</v>
      </c>
      <c r="S2052" s="199">
        <v>1877.3572859257779</v>
      </c>
      <c r="T2052" s="191">
        <v>5.4505905682394343E-2</v>
      </c>
      <c r="U2052" s="198">
        <v>2.0000000000000001E-4</v>
      </c>
    </row>
    <row r="2053" spans="1:21" x14ac:dyDescent="0.2">
      <c r="A2053">
        <f t="shared" si="31"/>
        <v>2049</v>
      </c>
      <c r="B2053" s="119">
        <v>0.65995275812843679</v>
      </c>
      <c r="C2053" s="97">
        <v>8803.7096291351463</v>
      </c>
      <c r="D2053" s="96">
        <v>0.80728338628190255</v>
      </c>
      <c r="E2053" s="98">
        <v>2.0531586773635702E-2</v>
      </c>
      <c r="F2053" s="119">
        <v>0</v>
      </c>
      <c r="G2053" s="179">
        <v>0</v>
      </c>
      <c r="H2053" s="97">
        <v>6388105.2895565918</v>
      </c>
      <c r="I2053" s="174">
        <v>209578610291.1492</v>
      </c>
      <c r="J2053" s="186">
        <v>0.34546922536211577</v>
      </c>
      <c r="K2053" s="189">
        <v>7201210092.234004</v>
      </c>
      <c r="L2053" s="185">
        <v>2617741841.1870289</v>
      </c>
      <c r="M2053" s="185">
        <v>0</v>
      </c>
      <c r="N2053" s="174">
        <v>219397562224.57025</v>
      </c>
      <c r="O2053" s="119">
        <v>0.33955324237581153</v>
      </c>
      <c r="P2053" s="119">
        <v>0.24133495452227843</v>
      </c>
      <c r="Q2053" s="97">
        <v>12.91453250829262</v>
      </c>
      <c r="R2053" s="184">
        <v>760827868704.5376</v>
      </c>
      <c r="S2053" s="199">
        <v>789.65661091621405</v>
      </c>
      <c r="T2053" s="191">
        <v>5.5225136744061876E-2</v>
      </c>
      <c r="U2053" s="198">
        <v>2.0000000000000001E-4</v>
      </c>
    </row>
    <row r="2054" spans="1:21" x14ac:dyDescent="0.2">
      <c r="A2054">
        <f t="shared" si="31"/>
        <v>2050</v>
      </c>
      <c r="B2054" s="119">
        <v>0.68725036828336028</v>
      </c>
      <c r="C2054" s="97">
        <v>13875.617221064129</v>
      </c>
      <c r="D2054" s="96">
        <v>1.0618234925013155</v>
      </c>
      <c r="E2054" s="98">
        <v>0</v>
      </c>
      <c r="F2054" s="119">
        <v>0</v>
      </c>
      <c r="G2054" s="179">
        <v>0</v>
      </c>
      <c r="H2054" s="97">
        <v>7779739.4061622899</v>
      </c>
      <c r="I2054" s="174">
        <v>230756917750.05585</v>
      </c>
      <c r="J2054" s="186">
        <v>0.21097506331435334</v>
      </c>
      <c r="K2054" s="189">
        <v>7275142713.7726326</v>
      </c>
      <c r="L2054" s="185">
        <v>0</v>
      </c>
      <c r="M2054" s="185">
        <v>0</v>
      </c>
      <c r="N2054" s="174">
        <v>238032060463.82849</v>
      </c>
      <c r="O2054" s="119">
        <v>0.20452688279754275</v>
      </c>
      <c r="P2054" s="119">
        <v>0.10701698737756342</v>
      </c>
      <c r="Q2054" s="97">
        <v>12.74989164654172</v>
      </c>
      <c r="R2054" s="184">
        <v>308822831275.47742</v>
      </c>
      <c r="S2054" s="199">
        <v>320.43276664424542</v>
      </c>
      <c r="T2054" s="191">
        <v>6.1140017186527222E-2</v>
      </c>
      <c r="U2054" s="198">
        <v>2.0000000000000001E-4</v>
      </c>
    </row>
    <row r="2055" spans="1:21" x14ac:dyDescent="0.2">
      <c r="A2055">
        <f t="shared" ref="A2055:A2118" si="32">A2054+1</f>
        <v>2051</v>
      </c>
      <c r="B2055" s="119">
        <v>0.49893562524137891</v>
      </c>
      <c r="C2055" s="97">
        <v>10681.097988329311</v>
      </c>
      <c r="D2055" s="96">
        <v>0.84088476571467252</v>
      </c>
      <c r="E2055" s="98">
        <v>0.41618909529261566</v>
      </c>
      <c r="F2055" s="119">
        <v>0.44252627864163308</v>
      </c>
      <c r="G2055" s="179">
        <v>1</v>
      </c>
      <c r="H2055" s="97">
        <v>6142331.4520016639</v>
      </c>
      <c r="I2055" s="174">
        <v>237403185289.03214</v>
      </c>
      <c r="J2055" s="186">
        <v>0.44698347548888417</v>
      </c>
      <c r="K2055" s="189">
        <v>2976400174.9632888</v>
      </c>
      <c r="L2055" s="185">
        <v>0</v>
      </c>
      <c r="M2055" s="185">
        <v>157985425322.15234</v>
      </c>
      <c r="N2055" s="174">
        <v>398365010786.14777</v>
      </c>
      <c r="O2055" s="119">
        <v>0.58364473489153579</v>
      </c>
      <c r="P2055" s="119">
        <v>0.41926648803876831</v>
      </c>
      <c r="Q2055" s="97">
        <v>16.088863668677764</v>
      </c>
      <c r="R2055" s="184">
        <v>2914032768735.4331</v>
      </c>
      <c r="S2055" s="199">
        <v>3023.8483799726268</v>
      </c>
      <c r="T2055" s="191">
        <v>4.5623519128881379E-2</v>
      </c>
      <c r="U2055" s="198">
        <v>2.0000000000000001E-4</v>
      </c>
    </row>
    <row r="2056" spans="1:21" x14ac:dyDescent="0.2">
      <c r="A2056">
        <f t="shared" si="32"/>
        <v>2052</v>
      </c>
      <c r="B2056" s="119">
        <v>0.49827320130695452</v>
      </c>
      <c r="C2056" s="97">
        <v>4000</v>
      </c>
      <c r="D2056" s="96">
        <v>1.0963418383794119</v>
      </c>
      <c r="E2056" s="98">
        <v>0.7</v>
      </c>
      <c r="F2056" s="119">
        <v>0.47459997481536526</v>
      </c>
      <c r="G2056" s="179">
        <v>1</v>
      </c>
      <c r="H2056" s="97">
        <v>19346963.011861809</v>
      </c>
      <c r="I2056" s="174">
        <v>521907353651.81628</v>
      </c>
      <c r="J2056" s="186">
        <v>0.25713364159060481</v>
      </c>
      <c r="K2056" s="189">
        <v>2535652486.2411461</v>
      </c>
      <c r="L2056" s="185">
        <v>1545081574.779336</v>
      </c>
      <c r="M2056" s="185">
        <v>417980817288.14093</v>
      </c>
      <c r="N2056" s="174">
        <v>943968905000.97766</v>
      </c>
      <c r="O2056" s="119">
        <v>0.49770776878212614</v>
      </c>
      <c r="P2056" s="119">
        <v>0.35742955531731097</v>
      </c>
      <c r="Q2056" s="97">
        <v>17.728602808364322</v>
      </c>
      <c r="R2056" s="184">
        <v>6440000367585.1846</v>
      </c>
      <c r="S2056" s="199">
        <v>6678.950026533138</v>
      </c>
      <c r="T2056" s="191">
        <v>4.1607668776478972E-2</v>
      </c>
      <c r="U2056" s="198">
        <v>2.0000000000000001E-4</v>
      </c>
    </row>
    <row r="2057" spans="1:21" x14ac:dyDescent="0.2">
      <c r="A2057">
        <f t="shared" si="32"/>
        <v>2053</v>
      </c>
      <c r="B2057" s="119">
        <v>0.58542962068269866</v>
      </c>
      <c r="C2057" s="97">
        <v>10867.144955788302</v>
      </c>
      <c r="D2057" s="96">
        <v>0.7310258060149375</v>
      </c>
      <c r="E2057" s="98">
        <v>0</v>
      </c>
      <c r="F2057" s="119">
        <v>0.39971861256086649</v>
      </c>
      <c r="G2057" s="179">
        <v>1</v>
      </c>
      <c r="H2057" s="97">
        <v>4746536.4332987498</v>
      </c>
      <c r="I2057" s="174">
        <v>206763201838.04056</v>
      </c>
      <c r="J2057" s="186">
        <v>0.44861706203382012</v>
      </c>
      <c r="K2057" s="189">
        <v>8230862861.8945532</v>
      </c>
      <c r="L2057" s="185">
        <v>0</v>
      </c>
      <c r="M2057" s="185">
        <v>229037085715.59747</v>
      </c>
      <c r="N2057" s="174">
        <v>444031150415.53259</v>
      </c>
      <c r="O2057" s="119">
        <v>0.62154911532556123</v>
      </c>
      <c r="P2057" s="119">
        <v>0.38508324073547862</v>
      </c>
      <c r="Q2057" s="97">
        <v>16.440309627492933</v>
      </c>
      <c r="R2057" s="184">
        <v>3053090594700.1167</v>
      </c>
      <c r="S2057" s="199">
        <v>3171.450747998219</v>
      </c>
      <c r="T2057" s="191">
        <v>4.5025730035465478E-2</v>
      </c>
      <c r="U2057" s="198">
        <v>2.0000000000000001E-4</v>
      </c>
    </row>
    <row r="2058" spans="1:21" x14ac:dyDescent="0.2">
      <c r="A2058">
        <f t="shared" si="32"/>
        <v>2054</v>
      </c>
      <c r="B2058" s="119">
        <v>0.35167406972552395</v>
      </c>
      <c r="C2058" s="97">
        <v>4000</v>
      </c>
      <c r="D2058" s="96">
        <v>0.952356719324012</v>
      </c>
      <c r="E2058" s="98">
        <v>0</v>
      </c>
      <c r="F2058" s="119">
        <v>0.54484991104803826</v>
      </c>
      <c r="G2058" s="179">
        <v>1</v>
      </c>
      <c r="H2058" s="97">
        <v>15367643.159102529</v>
      </c>
      <c r="I2058" s="174">
        <v>446721028874.25977</v>
      </c>
      <c r="J2058" s="186">
        <v>0.35167406972552395</v>
      </c>
      <c r="K2058" s="189">
        <v>4967702163.9033051</v>
      </c>
      <c r="L2058" s="185">
        <v>0</v>
      </c>
      <c r="M2058" s="185">
        <v>400593556827.58936</v>
      </c>
      <c r="N2058" s="174">
        <v>852282287865.75244</v>
      </c>
      <c r="O2058" s="119">
        <v>0.56034843680041502</v>
      </c>
      <c r="P2058" s="119">
        <v>0.23339113942294851</v>
      </c>
      <c r="Q2058" s="97">
        <v>16.20359210528229</v>
      </c>
      <c r="R2058" s="184">
        <v>3487149409324.8149</v>
      </c>
      <c r="S2058" s="199">
        <v>3613.1083128994774</v>
      </c>
      <c r="T2058" s="191">
        <v>4.5533110419973134E-2</v>
      </c>
      <c r="U2058" s="198">
        <v>2.0000000000000001E-4</v>
      </c>
    </row>
    <row r="2059" spans="1:21" x14ac:dyDescent="0.2">
      <c r="A2059">
        <f t="shared" si="32"/>
        <v>2055</v>
      </c>
      <c r="B2059" s="119">
        <v>0.5083080065050759</v>
      </c>
      <c r="C2059" s="97">
        <v>7687.7717273185544</v>
      </c>
      <c r="D2059" s="96">
        <v>0.61119593544824646</v>
      </c>
      <c r="E2059" s="98">
        <v>0.3015597523274105</v>
      </c>
      <c r="F2059" s="119">
        <v>0.64027381698515196</v>
      </c>
      <c r="G2059" s="179">
        <v>1</v>
      </c>
      <c r="H2059" s="97">
        <v>6973019.4227608303</v>
      </c>
      <c r="I2059" s="174">
        <v>239807979335.61514</v>
      </c>
      <c r="J2059" s="186">
        <v>0.35373342480123948</v>
      </c>
      <c r="K2059" s="189">
        <v>1298640179.7428167</v>
      </c>
      <c r="L2059" s="185">
        <v>0</v>
      </c>
      <c r="M2059" s="185">
        <v>340051890636.453</v>
      </c>
      <c r="N2059" s="174">
        <v>581158510151.81091</v>
      </c>
      <c r="O2059" s="119">
        <v>0.61406587720963168</v>
      </c>
      <c r="P2059" s="119">
        <v>0.40914384236226442</v>
      </c>
      <c r="Q2059" s="97">
        <v>17.47558705129051</v>
      </c>
      <c r="R2059" s="184">
        <v>4478781821620.0723</v>
      </c>
      <c r="S2059" s="199">
        <v>4647.3512451643064</v>
      </c>
      <c r="T2059" s="191">
        <v>4.2062383007491454E-2</v>
      </c>
      <c r="U2059" s="198">
        <v>2.0000000000000001E-4</v>
      </c>
    </row>
    <row r="2060" spans="1:21" x14ac:dyDescent="0.2">
      <c r="A2060">
        <f t="shared" si="32"/>
        <v>2056</v>
      </c>
      <c r="B2060" s="119">
        <v>0.35867912416159542</v>
      </c>
      <c r="C2060" s="97">
        <v>6037.9949437663417</v>
      </c>
      <c r="D2060" s="96">
        <v>1.0888388426433842</v>
      </c>
      <c r="E2060" s="98">
        <v>0.68208245489310659</v>
      </c>
      <c r="F2060" s="119">
        <v>0</v>
      </c>
      <c r="G2060" s="179">
        <v>0</v>
      </c>
      <c r="H2060" s="97">
        <v>16810818.500161655</v>
      </c>
      <c r="I2060" s="174">
        <v>576696131765.80029</v>
      </c>
      <c r="J2060" s="186">
        <v>0.35867912416159542</v>
      </c>
      <c r="K2060" s="189">
        <v>78603384546.691269</v>
      </c>
      <c r="L2060" s="185">
        <v>149693878732.28513</v>
      </c>
      <c r="M2060" s="185">
        <v>0</v>
      </c>
      <c r="N2060" s="174">
        <v>804993395044.77673</v>
      </c>
      <c r="O2060" s="119">
        <v>0.40572254188097839</v>
      </c>
      <c r="P2060" s="119">
        <v>0.26601302394884613</v>
      </c>
      <c r="Q2060" s="97">
        <v>14.023852206384312</v>
      </c>
      <c r="R2060" s="184">
        <v>3251849265836.0439</v>
      </c>
      <c r="S2060" s="199">
        <v>3375.3780774515822</v>
      </c>
      <c r="T2060" s="191">
        <v>5.1915886532987135E-2</v>
      </c>
      <c r="U2060" s="198">
        <v>2.0000000000000001E-4</v>
      </c>
    </row>
    <row r="2061" spans="1:21" x14ac:dyDescent="0.2">
      <c r="A2061">
        <f t="shared" si="32"/>
        <v>2057</v>
      </c>
      <c r="B2061" s="119">
        <v>0.65694890988165222</v>
      </c>
      <c r="C2061" s="97">
        <v>7431.0967367000885</v>
      </c>
      <c r="D2061" s="96">
        <v>0.93185428986449281</v>
      </c>
      <c r="E2061" s="98">
        <v>0</v>
      </c>
      <c r="F2061" s="119">
        <v>0.51389701820690747</v>
      </c>
      <c r="G2061" s="179">
        <v>1</v>
      </c>
      <c r="H2061" s="97">
        <v>9534112.7980948482</v>
      </c>
      <c r="I2061" s="174">
        <v>333318005416.89136</v>
      </c>
      <c r="J2061" s="186">
        <v>0.4046526484839047</v>
      </c>
      <c r="K2061" s="189">
        <v>7054420141.6831675</v>
      </c>
      <c r="L2061" s="185">
        <v>0</v>
      </c>
      <c r="M2061" s="185">
        <v>263574949868.05188</v>
      </c>
      <c r="N2061" s="174">
        <v>603947375426.62646</v>
      </c>
      <c r="O2061" s="119">
        <v>0.57246374045343096</v>
      </c>
      <c r="P2061" s="119">
        <v>0.42709858683898105</v>
      </c>
      <c r="Q2061" s="97">
        <v>16.709957512791831</v>
      </c>
      <c r="R2061" s="184">
        <v>4645020526385.5264</v>
      </c>
      <c r="S2061" s="199">
        <v>4823.4796990358282</v>
      </c>
      <c r="T2061" s="191">
        <v>4.4134383695640676E-2</v>
      </c>
      <c r="U2061" s="198">
        <v>2.0000000000000001E-4</v>
      </c>
    </row>
    <row r="2062" spans="1:21" x14ac:dyDescent="0.2">
      <c r="A2062">
        <f t="shared" si="32"/>
        <v>2058</v>
      </c>
      <c r="B2062" s="119">
        <v>0.37888269023278204</v>
      </c>
      <c r="C2062" s="97">
        <v>7758.9290089593414</v>
      </c>
      <c r="D2062" s="96">
        <v>0.4711855490150339</v>
      </c>
      <c r="E2062" s="98">
        <v>0.24159550437556096</v>
      </c>
      <c r="F2062" s="119">
        <v>0</v>
      </c>
      <c r="G2062" s="179">
        <v>0</v>
      </c>
      <c r="H2062" s="97">
        <v>12258225.770985916</v>
      </c>
      <c r="I2062" s="174">
        <v>435397475473.03241</v>
      </c>
      <c r="J2062" s="186">
        <v>0.37888269023278198</v>
      </c>
      <c r="K2062" s="189">
        <v>30798525827.079258</v>
      </c>
      <c r="L2062" s="185">
        <v>47087172491.108322</v>
      </c>
      <c r="M2062" s="185">
        <v>0</v>
      </c>
      <c r="N2062" s="174">
        <v>513283173791.22003</v>
      </c>
      <c r="O2062" s="119">
        <v>0.39478072761273331</v>
      </c>
      <c r="P2062" s="119">
        <v>0.28029754524413197</v>
      </c>
      <c r="Q2062" s="97">
        <v>13.656074360510559</v>
      </c>
      <c r="R2062" s="184">
        <v>2192790221085.3101</v>
      </c>
      <c r="S2062" s="199">
        <v>2275.5962826497416</v>
      </c>
      <c r="T2062" s="191">
        <v>5.1025890671909456E-2</v>
      </c>
      <c r="U2062" s="198">
        <v>2.0000000000000001E-4</v>
      </c>
    </row>
    <row r="2063" spans="1:21" x14ac:dyDescent="0.2">
      <c r="A2063">
        <f t="shared" si="32"/>
        <v>2059</v>
      </c>
      <c r="B2063" s="119">
        <v>0.3410943387422638</v>
      </c>
      <c r="C2063" s="97">
        <v>6264.9545500314725</v>
      </c>
      <c r="D2063" s="96">
        <v>1.0110865098687558</v>
      </c>
      <c r="E2063" s="98">
        <v>0.7</v>
      </c>
      <c r="F2063" s="119">
        <v>0.33473181855645229</v>
      </c>
      <c r="G2063" s="179">
        <v>1</v>
      </c>
      <c r="H2063" s="97">
        <v>11474322.051612733</v>
      </c>
      <c r="I2063" s="174">
        <v>408022207774.85089</v>
      </c>
      <c r="J2063" s="186">
        <v>0.3410943387422638</v>
      </c>
      <c r="K2063" s="189">
        <v>29759853502.281487</v>
      </c>
      <c r="L2063" s="185">
        <v>18807735458.586449</v>
      </c>
      <c r="M2063" s="185">
        <v>204815399004.32358</v>
      </c>
      <c r="N2063" s="174">
        <v>661405195740.04248</v>
      </c>
      <c r="O2063" s="119">
        <v>0.48090425471720066</v>
      </c>
      <c r="P2063" s="119">
        <v>0.26782597576453843</v>
      </c>
      <c r="Q2063" s="97">
        <v>15.339877707364403</v>
      </c>
      <c r="R2063" s="184">
        <v>2942619814627.5796</v>
      </c>
      <c r="S2063" s="199">
        <v>3053.2079477562074</v>
      </c>
      <c r="T2063" s="191">
        <v>4.7674904806569995E-2</v>
      </c>
      <c r="U2063" s="198">
        <v>2.0000000000000001E-4</v>
      </c>
    </row>
    <row r="2064" spans="1:21" x14ac:dyDescent="0.2">
      <c r="A2064">
        <f t="shared" si="32"/>
        <v>2060</v>
      </c>
      <c r="B2064" s="119">
        <v>0.297476470670544</v>
      </c>
      <c r="C2064" s="97">
        <v>12829.336344074687</v>
      </c>
      <c r="D2064" s="96">
        <v>0.52318883400053107</v>
      </c>
      <c r="E2064" s="98">
        <v>0</v>
      </c>
      <c r="F2064" s="119">
        <v>0</v>
      </c>
      <c r="G2064" s="179">
        <v>0</v>
      </c>
      <c r="H2064" s="97">
        <v>3760104.8532389589</v>
      </c>
      <c r="I2064" s="174">
        <v>167707447870.91318</v>
      </c>
      <c r="J2064" s="186">
        <v>0.29747647067054395</v>
      </c>
      <c r="K2064" s="189">
        <v>3360066517.7145915</v>
      </c>
      <c r="L2064" s="185">
        <v>0</v>
      </c>
      <c r="M2064" s="185">
        <v>0</v>
      </c>
      <c r="N2064" s="174">
        <v>171067514388.62778</v>
      </c>
      <c r="O2064" s="119">
        <v>0.29163351017345468</v>
      </c>
      <c r="P2064" s="119">
        <v>0.18152935008420357</v>
      </c>
      <c r="Q2064" s="97">
        <v>12.904381707896567</v>
      </c>
      <c r="R2064" s="184">
        <v>455113330028.28845</v>
      </c>
      <c r="S2064" s="199">
        <v>471.87089016951967</v>
      </c>
      <c r="T2064" s="191">
        <v>5.3916484601950455E-2</v>
      </c>
      <c r="U2064" s="198">
        <v>2.0000000000000001E-4</v>
      </c>
    </row>
    <row r="2065" spans="1:21" x14ac:dyDescent="0.2">
      <c r="A2065">
        <f t="shared" si="32"/>
        <v>2061</v>
      </c>
      <c r="B2065" s="119">
        <v>0.64131269855235828</v>
      </c>
      <c r="C2065" s="97">
        <v>7830.0806005646973</v>
      </c>
      <c r="D2065" s="96">
        <v>1.2748165923020358</v>
      </c>
      <c r="E2065" s="98">
        <v>0.12427008402046183</v>
      </c>
      <c r="F2065" s="119">
        <v>0.56704273658171411</v>
      </c>
      <c r="G2065" s="179">
        <v>1</v>
      </c>
      <c r="H2065" s="97">
        <v>13106535.5472422</v>
      </c>
      <c r="I2065" s="174">
        <v>459676399304.74927</v>
      </c>
      <c r="J2065" s="186">
        <v>0.45313041958352129</v>
      </c>
      <c r="K2065" s="189">
        <v>11632804949.994467</v>
      </c>
      <c r="L2065" s="185">
        <v>0</v>
      </c>
      <c r="M2065" s="185">
        <v>458560199300.89551</v>
      </c>
      <c r="N2065" s="174">
        <v>929869403555.63928</v>
      </c>
      <c r="O2065" s="119">
        <v>0.61851859726870317</v>
      </c>
      <c r="P2065" s="119">
        <v>0.51092115799927484</v>
      </c>
      <c r="Q2065" s="97">
        <v>16.952390626900755</v>
      </c>
      <c r="R2065" s="184">
        <v>8612142085729.085</v>
      </c>
      <c r="S2065" s="199">
        <v>8934.9752124181905</v>
      </c>
      <c r="T2065" s="191">
        <v>4.418556560782972E-2</v>
      </c>
      <c r="U2065" s="198">
        <v>2.0000000000000001E-4</v>
      </c>
    </row>
    <row r="2066" spans="1:21" x14ac:dyDescent="0.2">
      <c r="A2066">
        <f t="shared" si="32"/>
        <v>2062</v>
      </c>
      <c r="B2066" s="119">
        <v>0.5082384240669392</v>
      </c>
      <c r="C2066" s="97">
        <v>16288.315334524625</v>
      </c>
      <c r="D2066" s="96">
        <v>0.66383701892109104</v>
      </c>
      <c r="E2066" s="98">
        <v>0</v>
      </c>
      <c r="F2066" s="119">
        <v>0</v>
      </c>
      <c r="G2066" s="179">
        <v>0</v>
      </c>
      <c r="H2066" s="97">
        <v>3797351.0217798003</v>
      </c>
      <c r="I2066" s="174">
        <v>203347447027.55426</v>
      </c>
      <c r="J2066" s="186">
        <v>0.5082384240669392</v>
      </c>
      <c r="K2066" s="189">
        <v>5819563375.9175653</v>
      </c>
      <c r="L2066" s="185">
        <v>0</v>
      </c>
      <c r="M2066" s="185">
        <v>0</v>
      </c>
      <c r="N2066" s="174">
        <v>209167010403.47183</v>
      </c>
      <c r="O2066" s="119">
        <v>0.49409792593949203</v>
      </c>
      <c r="P2066" s="119">
        <v>0.39193059740930519</v>
      </c>
      <c r="Q2066" s="97">
        <v>12.908510693903667</v>
      </c>
      <c r="R2066" s="184">
        <v>1169431013095.6694</v>
      </c>
      <c r="S2066" s="199">
        <v>1215.1536302578536</v>
      </c>
      <c r="T2066" s="191">
        <v>5.5071305911238898E-2</v>
      </c>
      <c r="U2066" s="198">
        <v>2.0000000000000001E-4</v>
      </c>
    </row>
    <row r="2067" spans="1:21" x14ac:dyDescent="0.2">
      <c r="A2067">
        <f t="shared" si="32"/>
        <v>2063</v>
      </c>
      <c r="B2067" s="119">
        <v>0.45574583792870771</v>
      </c>
      <c r="C2067" s="97">
        <v>7128.569386618391</v>
      </c>
      <c r="D2067" s="96">
        <v>0.93981227961342273</v>
      </c>
      <c r="E2067" s="98">
        <v>0</v>
      </c>
      <c r="F2067" s="119">
        <v>0</v>
      </c>
      <c r="G2067" s="179">
        <v>0</v>
      </c>
      <c r="H2067" s="97">
        <v>9005413.384348629</v>
      </c>
      <c r="I2067" s="174">
        <v>318994481338.72943</v>
      </c>
      <c r="J2067" s="186">
        <v>0.45574583792870771</v>
      </c>
      <c r="K2067" s="189">
        <v>10030750996.575724</v>
      </c>
      <c r="L2067" s="185">
        <v>0</v>
      </c>
      <c r="M2067" s="185">
        <v>0</v>
      </c>
      <c r="N2067" s="174">
        <v>329025232335.30518</v>
      </c>
      <c r="O2067" s="119">
        <v>0.44185184874878392</v>
      </c>
      <c r="P2067" s="119">
        <v>0.33017257305672021</v>
      </c>
      <c r="Q2067" s="97">
        <v>12.874881575519922</v>
      </c>
      <c r="R2067" s="184">
        <v>1552289488559.3601</v>
      </c>
      <c r="S2067" s="199">
        <v>1612.182915019124</v>
      </c>
      <c r="T2067" s="191">
        <v>5.5729300165519566E-2</v>
      </c>
      <c r="U2067" s="198">
        <v>2.0000000000000001E-4</v>
      </c>
    </row>
    <row r="2068" spans="1:21" x14ac:dyDescent="0.2">
      <c r="A2068">
        <f t="shared" si="32"/>
        <v>2064</v>
      </c>
      <c r="B2068" s="119">
        <v>0.4159681968535705</v>
      </c>
      <c r="C2068" s="97">
        <v>16087.318796956344</v>
      </c>
      <c r="D2068" s="96">
        <v>0.6496407900852228</v>
      </c>
      <c r="E2068" s="98">
        <v>0.7</v>
      </c>
      <c r="F2068" s="119">
        <v>0.50276908656957797</v>
      </c>
      <c r="G2068" s="179">
        <v>1</v>
      </c>
      <c r="H2068" s="97">
        <v>3846544.7093667425</v>
      </c>
      <c r="I2068" s="174">
        <v>174526711374.75778</v>
      </c>
      <c r="J2068" s="186">
        <v>0.41596819685357045</v>
      </c>
      <c r="K2068" s="189">
        <v>2471539203.5308938</v>
      </c>
      <c r="L2068" s="185">
        <v>0</v>
      </c>
      <c r="M2068" s="185">
        <v>170392138842.71643</v>
      </c>
      <c r="N2068" s="174">
        <v>347390389421.00513</v>
      </c>
      <c r="O2068" s="119">
        <v>0.60137320682850981</v>
      </c>
      <c r="P2068" s="119">
        <v>0.38155784917281332</v>
      </c>
      <c r="Q2068" s="97">
        <v>16.644701673562942</v>
      </c>
      <c r="R2068" s="184">
        <v>2390813508261.0049</v>
      </c>
      <c r="S2068" s="199">
        <v>2479.4282611068347</v>
      </c>
      <c r="T2068" s="191">
        <v>4.4632022144829739E-2</v>
      </c>
      <c r="U2068" s="198">
        <v>2.0000000000000001E-4</v>
      </c>
    </row>
    <row r="2069" spans="1:21" x14ac:dyDescent="0.2">
      <c r="A2069">
        <f t="shared" si="32"/>
        <v>2065</v>
      </c>
      <c r="B2069" s="119">
        <v>0.35755270391165417</v>
      </c>
      <c r="C2069" s="97">
        <v>14139.698832356265</v>
      </c>
      <c r="D2069" s="96">
        <v>0.74226578004485411</v>
      </c>
      <c r="E2069" s="98">
        <v>0.23647585964810702</v>
      </c>
      <c r="F2069" s="119">
        <v>0</v>
      </c>
      <c r="G2069" s="179">
        <v>0</v>
      </c>
      <c r="H2069" s="97">
        <v>4162614.2540256539</v>
      </c>
      <c r="I2069" s="174">
        <v>173899556758.96082</v>
      </c>
      <c r="J2069" s="186">
        <v>0.35755270391165417</v>
      </c>
      <c r="K2069" s="189">
        <v>17725974432.405228</v>
      </c>
      <c r="L2069" s="185">
        <v>34616017550.504967</v>
      </c>
      <c r="M2069" s="185">
        <v>0</v>
      </c>
      <c r="N2069" s="174">
        <v>226241548741.87103</v>
      </c>
      <c r="O2069" s="119">
        <v>0.39723504046176084</v>
      </c>
      <c r="P2069" s="119">
        <v>0.29886142200570159</v>
      </c>
      <c r="Q2069" s="97">
        <v>14.359548241025141</v>
      </c>
      <c r="R2069" s="184">
        <v>1065011722342.6831</v>
      </c>
      <c r="S2069" s="199">
        <v>1103.9574385964595</v>
      </c>
      <c r="T2069" s="191">
        <v>5.1062977239142292E-2</v>
      </c>
      <c r="U2069" s="198">
        <v>2.0000000000000001E-4</v>
      </c>
    </row>
    <row r="2070" spans="1:21" x14ac:dyDescent="0.2">
      <c r="A2070">
        <f t="shared" si="32"/>
        <v>2066</v>
      </c>
      <c r="B2070" s="119">
        <v>0.48659955496915602</v>
      </c>
      <c r="C2070" s="97">
        <v>9504.0998663177033</v>
      </c>
      <c r="D2070" s="96">
        <v>0.96543720619002726</v>
      </c>
      <c r="E2070" s="98">
        <v>0.48615739151263038</v>
      </c>
      <c r="F2070" s="119">
        <v>0</v>
      </c>
      <c r="G2070" s="179">
        <v>0</v>
      </c>
      <c r="H2070" s="97">
        <v>9081699.5011866931</v>
      </c>
      <c r="I2070" s="174">
        <v>350436323195.05737</v>
      </c>
      <c r="J2070" s="186">
        <v>0.44112866385889216</v>
      </c>
      <c r="K2070" s="189">
        <v>28042594013.923737</v>
      </c>
      <c r="L2070" s="185">
        <v>47518081641.411415</v>
      </c>
      <c r="M2070" s="185">
        <v>0</v>
      </c>
      <c r="N2070" s="174">
        <v>425996998850.39258</v>
      </c>
      <c r="O2070" s="119">
        <v>0.45212049111038055</v>
      </c>
      <c r="P2070" s="119">
        <v>0.35045617941385571</v>
      </c>
      <c r="Q2070" s="97">
        <v>13.668549356282286</v>
      </c>
      <c r="R2070" s="184">
        <v>2251377919235.8584</v>
      </c>
      <c r="S2070" s="199">
        <v>2337.8903128979277</v>
      </c>
      <c r="T2070" s="191">
        <v>5.3341006141532775E-2</v>
      </c>
      <c r="U2070" s="198">
        <v>2.0000000000000001E-4</v>
      </c>
    </row>
    <row r="2071" spans="1:21" x14ac:dyDescent="0.2">
      <c r="A2071">
        <f t="shared" si="32"/>
        <v>2067</v>
      </c>
      <c r="B2071" s="119">
        <v>0.49095947363383619</v>
      </c>
      <c r="C2071" s="97">
        <v>12026.912766040092</v>
      </c>
      <c r="D2071" s="96">
        <v>0.37175993222862269</v>
      </c>
      <c r="E2071" s="98">
        <v>0</v>
      </c>
      <c r="F2071" s="119">
        <v>0</v>
      </c>
      <c r="G2071" s="179">
        <v>0</v>
      </c>
      <c r="H2071" s="97">
        <v>8476582.446420975</v>
      </c>
      <c r="I2071" s="174">
        <v>354941615172.07471</v>
      </c>
      <c r="J2071" s="186">
        <v>0.49095947363383619</v>
      </c>
      <c r="K2071" s="189">
        <v>9562211624.66119</v>
      </c>
      <c r="L2071" s="185">
        <v>0</v>
      </c>
      <c r="M2071" s="185">
        <v>0</v>
      </c>
      <c r="N2071" s="174">
        <v>364503826796.7359</v>
      </c>
      <c r="O2071" s="119">
        <v>0.47807988762982701</v>
      </c>
      <c r="P2071" s="119">
        <v>0.40342115084010016</v>
      </c>
      <c r="Q2071" s="97">
        <v>12.901434542322058</v>
      </c>
      <c r="R2071" s="184">
        <v>2176035138575.0112</v>
      </c>
      <c r="S2071" s="199">
        <v>2260.0359390096564</v>
      </c>
      <c r="T2071" s="191">
        <v>5.3374824282190418E-2</v>
      </c>
      <c r="U2071" s="198">
        <v>2.0000000000000001E-4</v>
      </c>
    </row>
    <row r="2072" spans="1:21" x14ac:dyDescent="0.2">
      <c r="A2072">
        <f t="shared" si="32"/>
        <v>2068</v>
      </c>
      <c r="B2072" s="119">
        <v>0.58783929604411378</v>
      </c>
      <c r="C2072" s="97">
        <v>4000</v>
      </c>
      <c r="D2072" s="96">
        <v>0.84427553547743128</v>
      </c>
      <c r="E2072" s="98">
        <v>0.13211758453760261</v>
      </c>
      <c r="F2072" s="119">
        <v>0</v>
      </c>
      <c r="G2072" s="179">
        <v>0</v>
      </c>
      <c r="H2072" s="97">
        <v>11351087.750118727</v>
      </c>
      <c r="I2072" s="174">
        <v>418819520382.67114</v>
      </c>
      <c r="J2072" s="186">
        <v>0.48210167746134758</v>
      </c>
      <c r="K2072" s="189">
        <v>20870222206.404442</v>
      </c>
      <c r="L2072" s="185">
        <v>44670999872.723335</v>
      </c>
      <c r="M2072" s="185">
        <v>0</v>
      </c>
      <c r="N2072" s="174">
        <v>484360742461.79889</v>
      </c>
      <c r="O2072" s="119">
        <v>0.49064751205959839</v>
      </c>
      <c r="P2072" s="119">
        <v>0.33492677672554866</v>
      </c>
      <c r="Q2072" s="97">
        <v>13.503836276371997</v>
      </c>
      <c r="R2072" s="184">
        <v>2451047008357.9644</v>
      </c>
      <c r="S2072" s="199">
        <v>2540.6987474047241</v>
      </c>
      <c r="T2072" s="191">
        <v>5.3133582549354276E-2</v>
      </c>
      <c r="U2072" s="198">
        <v>2.0000000000000001E-4</v>
      </c>
    </row>
    <row r="2073" spans="1:21" x14ac:dyDescent="0.2">
      <c r="A2073">
        <f t="shared" si="32"/>
        <v>2069</v>
      </c>
      <c r="B2073" s="119">
        <v>0.48095342945981601</v>
      </c>
      <c r="C2073" s="97">
        <v>4000</v>
      </c>
      <c r="D2073" s="96">
        <v>0.40214709486678119</v>
      </c>
      <c r="E2073" s="98">
        <v>0</v>
      </c>
      <c r="F2073" s="119">
        <v>0.39098729954147154</v>
      </c>
      <c r="G2073" s="179">
        <v>1</v>
      </c>
      <c r="H2073" s="97">
        <v>25901174.488185458</v>
      </c>
      <c r="I2073" s="174">
        <v>592240516410.92151</v>
      </c>
      <c r="J2073" s="186">
        <v>0.32319826545471309</v>
      </c>
      <c r="K2073" s="189">
        <v>13282343454.230543</v>
      </c>
      <c r="L2073" s="185">
        <v>0</v>
      </c>
      <c r="M2073" s="185">
        <v>511553810008.96472</v>
      </c>
      <c r="N2073" s="174">
        <v>1117076669874.1167</v>
      </c>
      <c r="O2073" s="119">
        <v>0.53770181746869072</v>
      </c>
      <c r="P2073" s="119">
        <v>0.27347399038444292</v>
      </c>
      <c r="Q2073" s="97">
        <v>16.498946794705976</v>
      </c>
      <c r="R2073" s="184">
        <v>5508488016453.876</v>
      </c>
      <c r="S2073" s="199">
        <v>5718.5742187358355</v>
      </c>
      <c r="T2073" s="191">
        <v>4.3883920212295847E-2</v>
      </c>
      <c r="U2073" s="198">
        <v>2.0000000000000001E-4</v>
      </c>
    </row>
    <row r="2074" spans="1:21" x14ac:dyDescent="0.2">
      <c r="A2074">
        <f t="shared" si="32"/>
        <v>2070</v>
      </c>
      <c r="B2074" s="119">
        <v>0.67999687448702073</v>
      </c>
      <c r="C2074" s="97">
        <v>4026.5729886277577</v>
      </c>
      <c r="D2074" s="96">
        <v>0.96438017631234318</v>
      </c>
      <c r="E2074" s="98">
        <v>9.1648331518109083E-2</v>
      </c>
      <c r="F2074" s="119">
        <v>0.28800932415060154</v>
      </c>
      <c r="G2074" s="179">
        <v>1</v>
      </c>
      <c r="H2074" s="97">
        <v>12361718.445308326</v>
      </c>
      <c r="I2074" s="174">
        <v>449298118649.56677</v>
      </c>
      <c r="J2074" s="186">
        <v>0.48509715156883315</v>
      </c>
      <c r="K2074" s="189">
        <v>11624765447.877403</v>
      </c>
      <c r="L2074" s="185">
        <v>0</v>
      </c>
      <c r="M2074" s="185">
        <v>126583558757.19527</v>
      </c>
      <c r="N2074" s="174">
        <v>587506442854.63953</v>
      </c>
      <c r="O2074" s="119">
        <v>0.5433473767825181</v>
      </c>
      <c r="P2074" s="119">
        <v>0.38831226843856509</v>
      </c>
      <c r="Q2074" s="97">
        <v>14.618024843057837</v>
      </c>
      <c r="R2074" s="184">
        <v>3692239866358.3599</v>
      </c>
      <c r="S2074" s="199">
        <v>3831.402131651892</v>
      </c>
      <c r="T2074" s="191">
        <v>4.9261928002561767E-2</v>
      </c>
      <c r="U2074" s="198">
        <v>2.0000000000000001E-4</v>
      </c>
    </row>
    <row r="2075" spans="1:21" x14ac:dyDescent="0.2">
      <c r="A2075">
        <f t="shared" si="32"/>
        <v>2071</v>
      </c>
      <c r="B2075" s="119">
        <v>0.58211068118879528</v>
      </c>
      <c r="C2075" s="97">
        <v>12760.584054215418</v>
      </c>
      <c r="D2075" s="96">
        <v>0.89492137762838042</v>
      </c>
      <c r="E2075" s="98">
        <v>0.19289549027248809</v>
      </c>
      <c r="F2075" s="119">
        <v>0.49689649402062291</v>
      </c>
      <c r="G2075" s="179">
        <v>1</v>
      </c>
      <c r="H2075" s="97">
        <v>6569922.1298159342</v>
      </c>
      <c r="I2075" s="174">
        <v>233950497186.86719</v>
      </c>
      <c r="J2075" s="186">
        <v>0.29421604269268753</v>
      </c>
      <c r="K2075" s="189">
        <v>1892608756.7589712</v>
      </c>
      <c r="L2075" s="185">
        <v>0</v>
      </c>
      <c r="M2075" s="185">
        <v>288379989295.70569</v>
      </c>
      <c r="N2075" s="174">
        <v>524223095239.33185</v>
      </c>
      <c r="O2075" s="119">
        <v>0.57139027949182486</v>
      </c>
      <c r="P2075" s="119">
        <v>0.30772246505849848</v>
      </c>
      <c r="Q2075" s="97">
        <v>17.372066718518425</v>
      </c>
      <c r="R2075" s="184">
        <v>2985583679932.7886</v>
      </c>
      <c r="S2075" s="199">
        <v>3099.7926117021357</v>
      </c>
      <c r="T2075" s="191">
        <v>4.2614126824756564E-2</v>
      </c>
      <c r="U2075" s="198">
        <v>2.0000000000000001E-4</v>
      </c>
    </row>
    <row r="2076" spans="1:21" x14ac:dyDescent="0.2">
      <c r="A2076">
        <f t="shared" si="32"/>
        <v>2072</v>
      </c>
      <c r="B2076" s="119">
        <v>0.36435469655745412</v>
      </c>
      <c r="C2076" s="97">
        <v>5983.5705898837259</v>
      </c>
      <c r="D2076" s="96">
        <v>0.98073022825141254</v>
      </c>
      <c r="E2076" s="98">
        <v>4.2205723410588938E-2</v>
      </c>
      <c r="F2076" s="119">
        <v>0</v>
      </c>
      <c r="G2076" s="179">
        <v>0</v>
      </c>
      <c r="H2076" s="97">
        <v>9793444.0249482282</v>
      </c>
      <c r="I2076" s="174">
        <v>370977610271.44696</v>
      </c>
      <c r="J2076" s="186">
        <v>0.36435469655745412</v>
      </c>
      <c r="K2076" s="189">
        <v>5912558508.5975742</v>
      </c>
      <c r="L2076" s="185">
        <v>15296062747.79323</v>
      </c>
      <c r="M2076" s="185">
        <v>0</v>
      </c>
      <c r="N2076" s="174">
        <v>392186231527.83777</v>
      </c>
      <c r="O2076" s="119">
        <v>0.3758527785232415</v>
      </c>
      <c r="P2076" s="119">
        <v>0.24804650066219477</v>
      </c>
      <c r="Q2076" s="97">
        <v>13.249580251944741</v>
      </c>
      <c r="R2076" s="184">
        <v>1435590607189.5813</v>
      </c>
      <c r="S2076" s="199">
        <v>1489.882741647478</v>
      </c>
      <c r="T2076" s="191">
        <v>5.4547944409893134E-2</v>
      </c>
      <c r="U2076" s="198">
        <v>2.0000000000000001E-4</v>
      </c>
    </row>
    <row r="2077" spans="1:21" x14ac:dyDescent="0.2">
      <c r="A2077">
        <f t="shared" si="32"/>
        <v>2073</v>
      </c>
      <c r="B2077" s="119">
        <v>0.474645716562066</v>
      </c>
      <c r="C2077" s="97">
        <v>15747.594210896319</v>
      </c>
      <c r="D2077" s="96">
        <v>0.31155511284517373</v>
      </c>
      <c r="E2077" s="98">
        <v>0.16904403960107317</v>
      </c>
      <c r="F2077" s="119">
        <v>0.60959515439850909</v>
      </c>
      <c r="G2077" s="179">
        <v>1</v>
      </c>
      <c r="H2077" s="97">
        <v>2065205.4263750401</v>
      </c>
      <c r="I2077" s="174">
        <v>111421722687.97102</v>
      </c>
      <c r="J2077" s="186">
        <v>0.474645716562066</v>
      </c>
      <c r="K2077" s="189">
        <v>2368365506.1281781</v>
      </c>
      <c r="L2077" s="185">
        <v>0</v>
      </c>
      <c r="M2077" s="185">
        <v>202906081335.80493</v>
      </c>
      <c r="N2077" s="174">
        <v>316696169529.90411</v>
      </c>
      <c r="O2077" s="119">
        <v>0.67954945206286876</v>
      </c>
      <c r="P2077" s="119">
        <v>0.50150175895632931</v>
      </c>
      <c r="Q2077" s="97">
        <v>17.490420346067378</v>
      </c>
      <c r="R2077" s="184">
        <v>3026013226419.0317</v>
      </c>
      <c r="S2077" s="199">
        <v>3141.3093908514106</v>
      </c>
      <c r="T2077" s="191">
        <v>4.1759763069293999E-2</v>
      </c>
      <c r="U2077" s="198">
        <v>2.0000000000000001E-4</v>
      </c>
    </row>
    <row r="2078" spans="1:21" x14ac:dyDescent="0.2">
      <c r="A2078">
        <f t="shared" si="32"/>
        <v>2074</v>
      </c>
      <c r="B2078" s="119">
        <v>0.57373317039990779</v>
      </c>
      <c r="C2078" s="97">
        <v>8043.4251470676772</v>
      </c>
      <c r="D2078" s="96">
        <v>0.36149063519861668</v>
      </c>
      <c r="E2078" s="98">
        <v>0</v>
      </c>
      <c r="F2078" s="119">
        <v>0.46572411385025031</v>
      </c>
      <c r="G2078" s="179">
        <v>1</v>
      </c>
      <c r="H2078" s="97">
        <v>2703512.7234885246</v>
      </c>
      <c r="I2078" s="174">
        <v>145062527976.25104</v>
      </c>
      <c r="J2078" s="186">
        <v>0.55924617920251607</v>
      </c>
      <c r="K2078" s="189">
        <v>2401418052.7218456</v>
      </c>
      <c r="L2078" s="185">
        <v>0</v>
      </c>
      <c r="M2078" s="185">
        <v>186168334909.41748</v>
      </c>
      <c r="N2078" s="174">
        <v>333632280938.39038</v>
      </c>
      <c r="O2078" s="119">
        <v>0.68956256809632333</v>
      </c>
      <c r="P2078" s="119">
        <v>0.4072370377781257</v>
      </c>
      <c r="Q2078" s="97">
        <v>16.146522424275194</v>
      </c>
      <c r="R2078" s="184">
        <v>2423426695772.8599</v>
      </c>
      <c r="S2078" s="199">
        <v>2515.8263126292704</v>
      </c>
      <c r="T2078" s="191">
        <v>4.4849764107994364E-2</v>
      </c>
      <c r="U2078" s="198">
        <v>2.0000000000000001E-4</v>
      </c>
    </row>
    <row r="2079" spans="1:21" x14ac:dyDescent="0.2">
      <c r="A2079">
        <f t="shared" si="32"/>
        <v>2075</v>
      </c>
      <c r="B2079" s="119">
        <v>0.41598980822242204</v>
      </c>
      <c r="C2079" s="97">
        <v>8654.9399614968024</v>
      </c>
      <c r="D2079" s="96">
        <v>0.38661863711278721</v>
      </c>
      <c r="E2079" s="98">
        <v>0</v>
      </c>
      <c r="F2079" s="119">
        <v>0</v>
      </c>
      <c r="G2079" s="179">
        <v>0</v>
      </c>
      <c r="H2079" s="97">
        <v>2926774.3350264649</v>
      </c>
      <c r="I2079" s="174">
        <v>153628843932.41531</v>
      </c>
      <c r="J2079" s="186">
        <v>0.41598980822242204</v>
      </c>
      <c r="K2079" s="189">
        <v>4169975578.7851157</v>
      </c>
      <c r="L2079" s="185">
        <v>0</v>
      </c>
      <c r="M2079" s="185">
        <v>0</v>
      </c>
      <c r="N2079" s="174">
        <v>157798819511.20044</v>
      </c>
      <c r="O2079" s="119">
        <v>0.40499690379712699</v>
      </c>
      <c r="P2079" s="119">
        <v>0.30245573303654855</v>
      </c>
      <c r="Q2079" s="97">
        <v>12.896997413747924</v>
      </c>
      <c r="R2079" s="184">
        <v>725353951101.16443</v>
      </c>
      <c r="S2079" s="199">
        <v>752.62540157741478</v>
      </c>
      <c r="T2079" s="191">
        <v>5.1885968238524691E-2</v>
      </c>
      <c r="U2079" s="198">
        <v>2.0000000000000001E-4</v>
      </c>
    </row>
    <row r="2080" spans="1:21" x14ac:dyDescent="0.2">
      <c r="A2080">
        <f t="shared" si="32"/>
        <v>2076</v>
      </c>
      <c r="B2080" s="119">
        <v>0.35836411522595535</v>
      </c>
      <c r="C2080" s="97">
        <v>16657.991374307654</v>
      </c>
      <c r="D2080" s="96">
        <v>0.95343918126311467</v>
      </c>
      <c r="E2080" s="98">
        <v>0.19747573725223933</v>
      </c>
      <c r="F2080" s="119">
        <v>0.4059493191554846</v>
      </c>
      <c r="G2080" s="179">
        <v>1</v>
      </c>
      <c r="H2080" s="97">
        <v>6162176.5390402656</v>
      </c>
      <c r="I2080" s="174">
        <v>212738769896.91571</v>
      </c>
      <c r="J2080" s="186">
        <v>0.32299163615477</v>
      </c>
      <c r="K2080" s="189">
        <v>5255924711.5874243</v>
      </c>
      <c r="L2080" s="185">
        <v>0</v>
      </c>
      <c r="M2080" s="185">
        <v>132572679639.08696</v>
      </c>
      <c r="N2080" s="174">
        <v>350567374247.59009</v>
      </c>
      <c r="O2080" s="119">
        <v>0.4985375135063041</v>
      </c>
      <c r="P2080" s="119">
        <v>0.33835459581438232</v>
      </c>
      <c r="Q2080" s="97">
        <v>16.545784124416084</v>
      </c>
      <c r="R2080" s="184">
        <v>2067204094778.6138</v>
      </c>
      <c r="S2080" s="199">
        <v>2144.7196603325865</v>
      </c>
      <c r="T2080" s="191">
        <v>4.5035510802597163E-2</v>
      </c>
      <c r="U2080" s="198">
        <v>2.0000000000000001E-4</v>
      </c>
    </row>
    <row r="2081" spans="1:21" x14ac:dyDescent="0.2">
      <c r="A2081">
        <f t="shared" si="32"/>
        <v>2077</v>
      </c>
      <c r="B2081" s="119">
        <v>0.52229744851536264</v>
      </c>
      <c r="C2081" s="97">
        <v>13560.66826886572</v>
      </c>
      <c r="D2081" s="96">
        <v>0.81899015109639384</v>
      </c>
      <c r="E2081" s="98">
        <v>0</v>
      </c>
      <c r="F2081" s="119">
        <v>0.42854904981873643</v>
      </c>
      <c r="G2081" s="179">
        <v>1</v>
      </c>
      <c r="H2081" s="97">
        <v>5058836.7084690845</v>
      </c>
      <c r="I2081" s="174">
        <v>257655830690.45557</v>
      </c>
      <c r="J2081" s="186">
        <v>0.52229744851536264</v>
      </c>
      <c r="K2081" s="189">
        <v>7861121580.0006266</v>
      </c>
      <c r="L2081" s="185">
        <v>0</v>
      </c>
      <c r="M2081" s="185">
        <v>194028959835.0401</v>
      </c>
      <c r="N2081" s="174">
        <v>459545912105.49628</v>
      </c>
      <c r="O2081" s="119">
        <v>0.63061414147937378</v>
      </c>
      <c r="P2081" s="119">
        <v>0.48126596542520667</v>
      </c>
      <c r="Q2081" s="97">
        <v>16.013135339850589</v>
      </c>
      <c r="R2081" s="184">
        <v>3820974872168.4326</v>
      </c>
      <c r="S2081" s="199">
        <v>3967.0323292470453</v>
      </c>
      <c r="T2081" s="191">
        <v>4.6535795711236706E-2</v>
      </c>
      <c r="U2081" s="198">
        <v>2.0000000000000001E-4</v>
      </c>
    </row>
    <row r="2082" spans="1:21" x14ac:dyDescent="0.2">
      <c r="A2082">
        <f t="shared" si="32"/>
        <v>2078</v>
      </c>
      <c r="B2082" s="119">
        <v>0.3845848752967066</v>
      </c>
      <c r="C2082" s="97">
        <v>13702.685322642228</v>
      </c>
      <c r="D2082" s="96">
        <v>0.42564969314160289</v>
      </c>
      <c r="E2082" s="98">
        <v>0.27662706563908029</v>
      </c>
      <c r="F2082" s="119">
        <v>0</v>
      </c>
      <c r="G2082" s="179">
        <v>0</v>
      </c>
      <c r="H2082" s="97">
        <v>2783234.6376646273</v>
      </c>
      <c r="I2082" s="174">
        <v>149385114308.8096</v>
      </c>
      <c r="J2082" s="186">
        <v>0.3845848752967066</v>
      </c>
      <c r="K2082" s="189">
        <v>14159186988.263451</v>
      </c>
      <c r="L2082" s="185">
        <v>25857692760.491283</v>
      </c>
      <c r="M2082" s="185">
        <v>0</v>
      </c>
      <c r="N2082" s="174">
        <v>189401994057.56433</v>
      </c>
      <c r="O2082" s="119">
        <v>0.41254797846680946</v>
      </c>
      <c r="P2082" s="119">
        <v>0.30696724220956317</v>
      </c>
      <c r="Q2082" s="97">
        <v>13.940941900987953</v>
      </c>
      <c r="R2082" s="184">
        <v>917091889941.50952</v>
      </c>
      <c r="S2082" s="199">
        <v>950.19221368034357</v>
      </c>
      <c r="T2082" s="191">
        <v>4.9677968743022688E-2</v>
      </c>
      <c r="U2082" s="198">
        <v>2.0000000000000001E-4</v>
      </c>
    </row>
    <row r="2083" spans="1:21" x14ac:dyDescent="0.2">
      <c r="A2083">
        <f t="shared" si="32"/>
        <v>2079</v>
      </c>
      <c r="B2083" s="119">
        <v>0.47530976188543622</v>
      </c>
      <c r="C2083" s="97">
        <v>4000</v>
      </c>
      <c r="D2083" s="96">
        <v>0.60442527183785411</v>
      </c>
      <c r="E2083" s="98">
        <v>0.12252087462247761</v>
      </c>
      <c r="F2083" s="119">
        <v>0.5176005006657195</v>
      </c>
      <c r="G2083" s="179">
        <v>1</v>
      </c>
      <c r="H2083" s="97">
        <v>10777369.940866122</v>
      </c>
      <c r="I2083" s="174">
        <v>392925871571.17657</v>
      </c>
      <c r="J2083" s="186">
        <v>0.40485063269997523</v>
      </c>
      <c r="K2083" s="189">
        <v>6056072630.632185</v>
      </c>
      <c r="L2083" s="185">
        <v>0</v>
      </c>
      <c r="M2083" s="185">
        <v>360404442204.4549</v>
      </c>
      <c r="N2083" s="174">
        <v>759386386406.26367</v>
      </c>
      <c r="O2083" s="119">
        <v>0.58915968139833075</v>
      </c>
      <c r="P2083" s="119">
        <v>0.36144804354050464</v>
      </c>
      <c r="Q2083" s="97">
        <v>16.615460127121789</v>
      </c>
      <c r="R2083" s="184">
        <v>4959333164574.0801</v>
      </c>
      <c r="S2083" s="199">
        <v>5135.1610799516238</v>
      </c>
      <c r="T2083" s="191">
        <v>4.4201453328802973E-2</v>
      </c>
      <c r="U2083" s="198">
        <v>2.0000000000000001E-4</v>
      </c>
    </row>
    <row r="2084" spans="1:21" x14ac:dyDescent="0.2">
      <c r="A2084">
        <f t="shared" si="32"/>
        <v>2080</v>
      </c>
      <c r="B2084" s="119">
        <v>0.61304309785086253</v>
      </c>
      <c r="C2084" s="97">
        <v>12923.87546334738</v>
      </c>
      <c r="D2084" s="96">
        <v>1.039958845084346</v>
      </c>
      <c r="E2084" s="98">
        <v>0</v>
      </c>
      <c r="F2084" s="119">
        <v>0.47268539867363701</v>
      </c>
      <c r="G2084" s="179">
        <v>1</v>
      </c>
      <c r="H2084" s="97">
        <v>28238072.217991762</v>
      </c>
      <c r="I2084" s="174">
        <v>701300422127.59521</v>
      </c>
      <c r="J2084" s="186">
        <v>0.34484143659932953</v>
      </c>
      <c r="K2084" s="189">
        <v>20952456854.592731</v>
      </c>
      <c r="L2084" s="185">
        <v>0</v>
      </c>
      <c r="M2084" s="185">
        <v>603894534574.2179</v>
      </c>
      <c r="N2084" s="174">
        <v>1326147413556.4058</v>
      </c>
      <c r="O2084" s="119">
        <v>0.54666100110953897</v>
      </c>
      <c r="P2084" s="119">
        <v>0.36085100301884038</v>
      </c>
      <c r="Q2084" s="97">
        <v>16.589034674340557</v>
      </c>
      <c r="R2084" s="184">
        <v>8306170992988.4316</v>
      </c>
      <c r="S2084" s="199">
        <v>8626.1155685574431</v>
      </c>
      <c r="T2084" s="191">
        <v>4.417884421872325E-2</v>
      </c>
      <c r="U2084" s="198">
        <v>2.0000000000000001E-4</v>
      </c>
    </row>
    <row r="2085" spans="1:21" x14ac:dyDescent="0.2">
      <c r="A2085">
        <f t="shared" si="32"/>
        <v>2081</v>
      </c>
      <c r="B2085" s="119">
        <v>0.5068777248019235</v>
      </c>
      <c r="C2085" s="97">
        <v>11003.572460266525</v>
      </c>
      <c r="D2085" s="96">
        <v>0.2</v>
      </c>
      <c r="E2085" s="98">
        <v>0</v>
      </c>
      <c r="F2085" s="119">
        <v>0</v>
      </c>
      <c r="G2085" s="179">
        <v>0</v>
      </c>
      <c r="H2085" s="97">
        <v>1650579.0689796309</v>
      </c>
      <c r="I2085" s="174">
        <v>88644743047.151398</v>
      </c>
      <c r="J2085" s="186">
        <v>0.5068777248019235</v>
      </c>
      <c r="K2085" s="189">
        <v>2876334704.5040674</v>
      </c>
      <c r="L2085" s="185">
        <v>0</v>
      </c>
      <c r="M2085" s="185">
        <v>0</v>
      </c>
      <c r="N2085" s="174">
        <v>91521077751.655472</v>
      </c>
      <c r="O2085" s="119">
        <v>0.49094751477157378</v>
      </c>
      <c r="P2085" s="119">
        <v>0.35965568034350859</v>
      </c>
      <c r="Q2085" s="97">
        <v>12.879297205254101</v>
      </c>
      <c r="R2085" s="184">
        <v>515419364972.00604</v>
      </c>
      <c r="S2085" s="199">
        <v>534.5894033924709</v>
      </c>
      <c r="T2085" s="191">
        <v>5.1646536254644812E-2</v>
      </c>
      <c r="U2085" s="198">
        <v>2.0000000000000001E-4</v>
      </c>
    </row>
    <row r="2086" spans="1:21" x14ac:dyDescent="0.2">
      <c r="A2086">
        <f t="shared" si="32"/>
        <v>2082</v>
      </c>
      <c r="B2086" s="119">
        <v>0.46780418336423951</v>
      </c>
      <c r="C2086" s="97">
        <v>12229.263042538558</v>
      </c>
      <c r="D2086" s="96">
        <v>0.92877425980061412</v>
      </c>
      <c r="E2086" s="98">
        <v>0.62811575913393725</v>
      </c>
      <c r="F2086" s="119">
        <v>0.56460142993556162</v>
      </c>
      <c r="G2086" s="179">
        <v>1</v>
      </c>
      <c r="H2086" s="97">
        <v>8517049.1734601185</v>
      </c>
      <c r="I2086" s="174">
        <v>368696594818.88605</v>
      </c>
      <c r="J2086" s="186">
        <v>0.46780418336423946</v>
      </c>
      <c r="K2086" s="189">
        <v>3461814676.7715259</v>
      </c>
      <c r="L2086" s="185">
        <v>0</v>
      </c>
      <c r="M2086" s="185">
        <v>380789450117.18915</v>
      </c>
      <c r="N2086" s="174">
        <v>752947859612.84668</v>
      </c>
      <c r="O2086" s="119">
        <v>0.63365525706852788</v>
      </c>
      <c r="P2086" s="119">
        <v>0.56498789366639746</v>
      </c>
      <c r="Q2086" s="97">
        <v>17.129025243790768</v>
      </c>
      <c r="R2086" s="184">
        <v>7783996037881.0547</v>
      </c>
      <c r="S2086" s="199">
        <v>8077.4624159911764</v>
      </c>
      <c r="T2086" s="191">
        <v>4.3416816530822473E-2</v>
      </c>
      <c r="U2086" s="198">
        <v>2.0000000000000001E-4</v>
      </c>
    </row>
    <row r="2087" spans="1:21" x14ac:dyDescent="0.2">
      <c r="A2087">
        <f t="shared" si="32"/>
        <v>2083</v>
      </c>
      <c r="B2087" s="119">
        <v>0.43774875984109429</v>
      </c>
      <c r="C2087" s="97">
        <v>11702.682706796921</v>
      </c>
      <c r="D2087" s="96">
        <v>0.64840841530557236</v>
      </c>
      <c r="E2087" s="98">
        <v>0.7</v>
      </c>
      <c r="F2087" s="119">
        <v>0.65123917908137685</v>
      </c>
      <c r="G2087" s="179">
        <v>1</v>
      </c>
      <c r="H2087" s="97">
        <v>4175232.5752542373</v>
      </c>
      <c r="I2087" s="174">
        <v>224245958467.82217</v>
      </c>
      <c r="J2087" s="186">
        <v>0.43774875984109429</v>
      </c>
      <c r="K2087" s="189">
        <v>2716157135.7729406</v>
      </c>
      <c r="L2087" s="185">
        <v>0</v>
      </c>
      <c r="M2087" s="185">
        <v>170234526598.74899</v>
      </c>
      <c r="N2087" s="174">
        <v>397196642202.34412</v>
      </c>
      <c r="O2087" s="119">
        <v>0.59001256958834092</v>
      </c>
      <c r="P2087" s="119">
        <v>0.40317372578958355</v>
      </c>
      <c r="Q2087" s="97">
        <v>16.461790650976539</v>
      </c>
      <c r="R2087" s="184">
        <v>2861907444815.7236</v>
      </c>
      <c r="S2087" s="199">
        <v>2972.3304949840999</v>
      </c>
      <c r="T2087" s="191">
        <v>4.4573158760728586E-2</v>
      </c>
      <c r="U2087" s="198">
        <v>2.0000000000000001E-4</v>
      </c>
    </row>
    <row r="2088" spans="1:21" x14ac:dyDescent="0.2">
      <c r="A2088">
        <f t="shared" si="32"/>
        <v>2084</v>
      </c>
      <c r="B2088" s="119">
        <v>0.426288946424633</v>
      </c>
      <c r="C2088" s="97">
        <v>9502.7511214611841</v>
      </c>
      <c r="D2088" s="96">
        <v>0.7232476720362232</v>
      </c>
      <c r="E2088" s="98">
        <v>0.38837024069002402</v>
      </c>
      <c r="F2088" s="119">
        <v>0.56964788728412041</v>
      </c>
      <c r="G2088" s="179">
        <v>1</v>
      </c>
      <c r="H2088" s="97">
        <v>8358795.1378833223</v>
      </c>
      <c r="I2088" s="174">
        <v>334850275505.72449</v>
      </c>
      <c r="J2088" s="186">
        <v>0.426288946424633</v>
      </c>
      <c r="K2088" s="189">
        <v>3331056483.9820237</v>
      </c>
      <c r="L2088" s="185">
        <v>0</v>
      </c>
      <c r="M2088" s="185">
        <v>310592144324.74432</v>
      </c>
      <c r="N2088" s="174">
        <v>648773476314.45081</v>
      </c>
      <c r="O2088" s="119">
        <v>0.60300968041657732</v>
      </c>
      <c r="P2088" s="119">
        <v>0.52166523668353093</v>
      </c>
      <c r="Q2088" s="97">
        <v>17.152871808953115</v>
      </c>
      <c r="R2088" s="184">
        <v>6243761297320.8311</v>
      </c>
      <c r="S2088" s="199">
        <v>6483.0387363140353</v>
      </c>
      <c r="T2088" s="191">
        <v>4.3001709504712222E-2</v>
      </c>
      <c r="U2088" s="198">
        <v>2.0000000000000001E-4</v>
      </c>
    </row>
    <row r="2089" spans="1:21" x14ac:dyDescent="0.2">
      <c r="A2089">
        <f t="shared" si="32"/>
        <v>2085</v>
      </c>
      <c r="B2089" s="119">
        <v>0.58393496721537108</v>
      </c>
      <c r="C2089" s="97">
        <v>8555.5478761974755</v>
      </c>
      <c r="D2089" s="96">
        <v>1.094970531644635</v>
      </c>
      <c r="E2089" s="98">
        <v>0.44715651419938912</v>
      </c>
      <c r="F2089" s="119">
        <v>0</v>
      </c>
      <c r="G2089" s="179">
        <v>0</v>
      </c>
      <c r="H2089" s="97">
        <v>43614982.36369776</v>
      </c>
      <c r="I2089" s="174">
        <v>1069081988718.6511</v>
      </c>
      <c r="J2089" s="186">
        <v>0.40881008566389054</v>
      </c>
      <c r="K2089" s="189">
        <v>84672310505.050598</v>
      </c>
      <c r="L2089" s="185">
        <v>183764356175.60745</v>
      </c>
      <c r="M2089" s="185">
        <v>0</v>
      </c>
      <c r="N2089" s="174">
        <v>1337518655399.3091</v>
      </c>
      <c r="O2089" s="119">
        <v>0.43667651435927923</v>
      </c>
      <c r="P2089" s="119">
        <v>0.32084956847990936</v>
      </c>
      <c r="Q2089" s="97">
        <v>13.670726310102848</v>
      </c>
      <c r="R2089" s="184">
        <v>6310517976344.4346</v>
      </c>
      <c r="S2089" s="199">
        <v>6551.6433040743823</v>
      </c>
      <c r="T2089" s="191">
        <v>5.2169682588846522E-2</v>
      </c>
      <c r="U2089" s="198">
        <v>2.0000000000000001E-4</v>
      </c>
    </row>
    <row r="2090" spans="1:21" x14ac:dyDescent="0.2">
      <c r="A2090">
        <f t="shared" si="32"/>
        <v>2086</v>
      </c>
      <c r="B2090" s="119">
        <v>0.59629117187618219</v>
      </c>
      <c r="C2090" s="97">
        <v>12876.415661746527</v>
      </c>
      <c r="D2090" s="96">
        <v>0.69641929672927061</v>
      </c>
      <c r="E2090" s="98">
        <v>0</v>
      </c>
      <c r="F2090" s="119">
        <v>0</v>
      </c>
      <c r="G2090" s="179">
        <v>0</v>
      </c>
      <c r="H2090" s="97">
        <v>4274327.2763394909</v>
      </c>
      <c r="I2090" s="174">
        <v>191881383179.58163</v>
      </c>
      <c r="J2090" s="186">
        <v>0.44994703453429663</v>
      </c>
      <c r="K2090" s="189">
        <v>7288053767.4987545</v>
      </c>
      <c r="L2090" s="185">
        <v>0</v>
      </c>
      <c r="M2090" s="185">
        <v>0</v>
      </c>
      <c r="N2090" s="174">
        <v>199169436947.08038</v>
      </c>
      <c r="O2090" s="119">
        <v>0.43348246933555146</v>
      </c>
      <c r="P2090" s="119">
        <v>0.33396191959501403</v>
      </c>
      <c r="Q2090" s="97">
        <v>12.916237720986571</v>
      </c>
      <c r="R2090" s="184">
        <v>963545962816.97485</v>
      </c>
      <c r="S2090" s="199">
        <v>1001.0879960456323</v>
      </c>
      <c r="T2090" s="191">
        <v>5.455573688804783E-2</v>
      </c>
      <c r="U2090" s="198">
        <v>2.0000000000000001E-4</v>
      </c>
    </row>
    <row r="2091" spans="1:21" x14ac:dyDescent="0.2">
      <c r="A2091">
        <f t="shared" si="32"/>
        <v>2087</v>
      </c>
      <c r="B2091" s="119">
        <v>0.29655469513068278</v>
      </c>
      <c r="C2091" s="97">
        <v>10312.452092310474</v>
      </c>
      <c r="D2091" s="96">
        <v>0.85838098715663957</v>
      </c>
      <c r="E2091" s="98">
        <v>0.47833040283659733</v>
      </c>
      <c r="F2091" s="119">
        <v>0</v>
      </c>
      <c r="G2091" s="179">
        <v>0</v>
      </c>
      <c r="H2091" s="97">
        <v>6141417.3950749179</v>
      </c>
      <c r="I2091" s="174">
        <v>230920993041.63107</v>
      </c>
      <c r="J2091" s="186">
        <v>0.29655469513068278</v>
      </c>
      <c r="K2091" s="189">
        <v>17871803059.023727</v>
      </c>
      <c r="L2091" s="185">
        <v>33731300697.703445</v>
      </c>
      <c r="M2091" s="185">
        <v>0</v>
      </c>
      <c r="N2091" s="174">
        <v>282524096798.35828</v>
      </c>
      <c r="O2091" s="119">
        <v>0.33790301900171554</v>
      </c>
      <c r="P2091" s="119">
        <v>0.25896960309700601</v>
      </c>
      <c r="Q2091" s="97">
        <v>14.765122147377893</v>
      </c>
      <c r="R2091" s="184">
        <v>1175515405017.2041</v>
      </c>
      <c r="S2091" s="199">
        <v>1220.2346813945774</v>
      </c>
      <c r="T2091" s="191">
        <v>4.9919163763789187E-2</v>
      </c>
      <c r="U2091" s="198">
        <v>2.0000000000000001E-4</v>
      </c>
    </row>
    <row r="2092" spans="1:21" x14ac:dyDescent="0.2">
      <c r="A2092">
        <f t="shared" si="32"/>
        <v>2088</v>
      </c>
      <c r="B2092" s="119">
        <v>0.4660636590112851</v>
      </c>
      <c r="C2092" s="97">
        <v>9401.3200435644194</v>
      </c>
      <c r="D2092" s="96">
        <v>0.45122522932110715</v>
      </c>
      <c r="E2092" s="98">
        <v>0</v>
      </c>
      <c r="F2092" s="119">
        <v>0.51772065376940613</v>
      </c>
      <c r="G2092" s="179">
        <v>1</v>
      </c>
      <c r="H2092" s="97">
        <v>3259876.73226516</v>
      </c>
      <c r="I2092" s="174">
        <v>160543772179.78717</v>
      </c>
      <c r="J2092" s="186">
        <v>0.4660636590112851</v>
      </c>
      <c r="K2092" s="189">
        <v>7824752179.1701679</v>
      </c>
      <c r="L2092" s="185">
        <v>0</v>
      </c>
      <c r="M2092" s="185">
        <v>217402254019.70749</v>
      </c>
      <c r="N2092" s="174">
        <v>385770778378.66479</v>
      </c>
      <c r="O2092" s="119">
        <v>0.64480109705247879</v>
      </c>
      <c r="P2092" s="119">
        <v>0.3960071718262631</v>
      </c>
      <c r="Q2092" s="97">
        <v>16.757230510191071</v>
      </c>
      <c r="R2092" s="184">
        <v>2795566835766.7339</v>
      </c>
      <c r="S2092" s="199">
        <v>2902.4259513941292</v>
      </c>
      <c r="T2092" s="191">
        <v>4.3486515911109622E-2</v>
      </c>
      <c r="U2092" s="198">
        <v>2.0000000000000001E-4</v>
      </c>
    </row>
    <row r="2093" spans="1:21" x14ac:dyDescent="0.2">
      <c r="A2093">
        <f t="shared" si="32"/>
        <v>2089</v>
      </c>
      <c r="B2093" s="119">
        <v>0.51155346160564152</v>
      </c>
      <c r="C2093" s="97">
        <v>4272.7173791379173</v>
      </c>
      <c r="D2093" s="96">
        <v>0.57771103303884808</v>
      </c>
      <c r="E2093" s="98">
        <v>0.7</v>
      </c>
      <c r="F2093" s="119">
        <v>0.61515791000901099</v>
      </c>
      <c r="G2093" s="179">
        <v>1</v>
      </c>
      <c r="H2093" s="97">
        <v>7620885.0271722861</v>
      </c>
      <c r="I2093" s="174">
        <v>292263341125.46564</v>
      </c>
      <c r="J2093" s="186">
        <v>0.5072993013335716</v>
      </c>
      <c r="K2093" s="189">
        <v>4715524328.3441124</v>
      </c>
      <c r="L2093" s="185">
        <v>0</v>
      </c>
      <c r="M2093" s="185">
        <v>360714077661.83179</v>
      </c>
      <c r="N2093" s="174">
        <v>657692943115.64148</v>
      </c>
      <c r="O2093" s="119">
        <v>0.66419482748049041</v>
      </c>
      <c r="P2093" s="119">
        <v>0.36289452351666512</v>
      </c>
      <c r="Q2093" s="97">
        <v>16.148461940719582</v>
      </c>
      <c r="R2093" s="184">
        <v>4254351145637.8584</v>
      </c>
      <c r="S2093" s="199">
        <v>4420.4400352771772</v>
      </c>
      <c r="T2093" s="191">
        <v>4.4885070975968347E-2</v>
      </c>
      <c r="U2093" s="198">
        <v>2.0000000000000001E-4</v>
      </c>
    </row>
    <row r="2094" spans="1:21" x14ac:dyDescent="0.2">
      <c r="A2094">
        <f t="shared" si="32"/>
        <v>2090</v>
      </c>
      <c r="B2094" s="119">
        <v>0.53037793762209684</v>
      </c>
      <c r="C2094" s="97">
        <v>13244.344507485448</v>
      </c>
      <c r="D2094" s="96">
        <v>0.91532596851009418</v>
      </c>
      <c r="E2094" s="98">
        <v>0</v>
      </c>
      <c r="F2094" s="119">
        <v>0</v>
      </c>
      <c r="G2094" s="179">
        <v>0</v>
      </c>
      <c r="H2094" s="97">
        <v>5911845.2743811123</v>
      </c>
      <c r="I2094" s="174">
        <v>226142874000.89551</v>
      </c>
      <c r="J2094" s="186">
        <v>0.40978151794619422</v>
      </c>
      <c r="K2094" s="189">
        <v>3680455250.7729602</v>
      </c>
      <c r="L2094" s="185">
        <v>0</v>
      </c>
      <c r="M2094" s="185">
        <v>0</v>
      </c>
      <c r="N2094" s="174">
        <v>229823329251.66846</v>
      </c>
      <c r="O2094" s="119">
        <v>0.4032191617906829</v>
      </c>
      <c r="P2094" s="119">
        <v>0.31437863711236186</v>
      </c>
      <c r="Q2094" s="97">
        <v>12.955450643549742</v>
      </c>
      <c r="R2094" s="184">
        <v>1031434716415.5961</v>
      </c>
      <c r="S2094" s="199">
        <v>1071.4255156730983</v>
      </c>
      <c r="T2094" s="191">
        <v>5.555717604927457E-2</v>
      </c>
      <c r="U2094" s="198">
        <v>2.0000000000000001E-4</v>
      </c>
    </row>
    <row r="2095" spans="1:21" x14ac:dyDescent="0.2">
      <c r="A2095">
        <f t="shared" si="32"/>
        <v>2091</v>
      </c>
      <c r="B2095" s="119">
        <v>0.44069968016311756</v>
      </c>
      <c r="C2095" s="97">
        <v>9476.5308005071238</v>
      </c>
      <c r="D2095" s="96">
        <v>0.58855159061623052</v>
      </c>
      <c r="E2095" s="98">
        <v>0</v>
      </c>
      <c r="F2095" s="119">
        <v>0.57245123059763436</v>
      </c>
      <c r="G2095" s="179">
        <v>1</v>
      </c>
      <c r="H2095" s="97">
        <v>4976203.0170948654</v>
      </c>
      <c r="I2095" s="174">
        <v>187234679736.99692</v>
      </c>
      <c r="J2095" s="186">
        <v>0.42999722798745277</v>
      </c>
      <c r="K2095" s="189">
        <v>3153434180.8945761</v>
      </c>
      <c r="L2095" s="185">
        <v>0</v>
      </c>
      <c r="M2095" s="185">
        <v>225721933177.79599</v>
      </c>
      <c r="N2095" s="174">
        <v>416110047095.6875</v>
      </c>
      <c r="O2095" s="119">
        <v>0.62744925683619679</v>
      </c>
      <c r="P2095" s="119">
        <v>0.3909090458684602</v>
      </c>
      <c r="Q2095" s="97">
        <v>16.736976380921799</v>
      </c>
      <c r="R2095" s="184">
        <v>2964475352478.1709</v>
      </c>
      <c r="S2095" s="199">
        <v>3078.1881121875631</v>
      </c>
      <c r="T2095" s="191">
        <v>4.3765804443782613E-2</v>
      </c>
      <c r="U2095" s="198">
        <v>2.0000000000000001E-4</v>
      </c>
    </row>
    <row r="2096" spans="1:21" x14ac:dyDescent="0.2">
      <c r="A2096">
        <f t="shared" si="32"/>
        <v>2092</v>
      </c>
      <c r="B2096" s="119">
        <v>0.56471792282372713</v>
      </c>
      <c r="C2096" s="97">
        <v>14618.892546857322</v>
      </c>
      <c r="D2096" s="96">
        <v>0.31640846308316289</v>
      </c>
      <c r="E2096" s="98">
        <v>0</v>
      </c>
      <c r="F2096" s="119">
        <v>0</v>
      </c>
      <c r="G2096" s="179">
        <v>0</v>
      </c>
      <c r="H2096" s="97">
        <v>1887545.8659756023</v>
      </c>
      <c r="I2096" s="174">
        <v>101339951607.63617</v>
      </c>
      <c r="J2096" s="186">
        <v>0.50672608784826578</v>
      </c>
      <c r="K2096" s="189">
        <v>2986156849.886281</v>
      </c>
      <c r="L2096" s="185">
        <v>0</v>
      </c>
      <c r="M2096" s="185">
        <v>0</v>
      </c>
      <c r="N2096" s="174">
        <v>104326108457.52245</v>
      </c>
      <c r="O2096" s="119">
        <v>0.49222191817667993</v>
      </c>
      <c r="P2096" s="119">
        <v>0.40067514219146944</v>
      </c>
      <c r="Q2096" s="97">
        <v>12.932150312963788</v>
      </c>
      <c r="R2096" s="184">
        <v>632725096379.63098</v>
      </c>
      <c r="S2096" s="199">
        <v>656.70117504430038</v>
      </c>
      <c r="T2096" s="191">
        <v>5.2196381042743753E-2</v>
      </c>
      <c r="U2096" s="198">
        <v>2.0000000000000001E-4</v>
      </c>
    </row>
    <row r="2097" spans="1:21" x14ac:dyDescent="0.2">
      <c r="A2097">
        <f t="shared" si="32"/>
        <v>2093</v>
      </c>
      <c r="B2097" s="119">
        <v>0.3994440426386196</v>
      </c>
      <c r="C2097" s="97">
        <v>10353.383474681932</v>
      </c>
      <c r="D2097" s="96">
        <v>0.2</v>
      </c>
      <c r="E2097" s="98">
        <v>0.66004319403348011</v>
      </c>
      <c r="F2097" s="119">
        <v>0.67668173794937814</v>
      </c>
      <c r="G2097" s="179">
        <v>1</v>
      </c>
      <c r="H2097" s="97">
        <v>2182705.1876039738</v>
      </c>
      <c r="I2097" s="174">
        <v>96838024192.135529</v>
      </c>
      <c r="J2097" s="186">
        <v>0.39944404263861966</v>
      </c>
      <c r="K2097" s="189">
        <v>1448944618.1261861</v>
      </c>
      <c r="L2097" s="185">
        <v>0</v>
      </c>
      <c r="M2097" s="185">
        <v>178610442031.27469</v>
      </c>
      <c r="N2097" s="174">
        <v>276897410841.53638</v>
      </c>
      <c r="O2097" s="119">
        <v>0.65572922815580992</v>
      </c>
      <c r="P2097" s="119">
        <v>0.46587106839782977</v>
      </c>
      <c r="Q2097" s="97">
        <v>17.640274753832184</v>
      </c>
      <c r="R2097" s="184">
        <v>2503864980176.731</v>
      </c>
      <c r="S2097" s="199">
        <v>2595.7025691955823</v>
      </c>
      <c r="T2097" s="191">
        <v>4.1301570060781549E-2</v>
      </c>
      <c r="U2097" s="198">
        <v>2.0000000000000001E-4</v>
      </c>
    </row>
    <row r="2098" spans="1:21" x14ac:dyDescent="0.2">
      <c r="A2098">
        <f t="shared" si="32"/>
        <v>2094</v>
      </c>
      <c r="B2098" s="119">
        <v>0.5327036509718821</v>
      </c>
      <c r="C2098" s="97">
        <v>11978.003228807016</v>
      </c>
      <c r="D2098" s="96">
        <v>0.90379203192879487</v>
      </c>
      <c r="E2098" s="98">
        <v>0</v>
      </c>
      <c r="F2098" s="119">
        <v>0.57068115293733679</v>
      </c>
      <c r="G2098" s="179">
        <v>1</v>
      </c>
      <c r="H2098" s="97">
        <v>7232867.5589590864</v>
      </c>
      <c r="I2098" s="174">
        <v>232641888249.25729</v>
      </c>
      <c r="J2098" s="186">
        <v>0.3427951676361235</v>
      </c>
      <c r="K2098" s="189">
        <v>6260486869.7619524</v>
      </c>
      <c r="L2098" s="185">
        <v>0</v>
      </c>
      <c r="M2098" s="185">
        <v>281036494382.61938</v>
      </c>
      <c r="N2098" s="174">
        <v>519938869501.63867</v>
      </c>
      <c r="O2098" s="119">
        <v>0.58579523181181214</v>
      </c>
      <c r="P2098" s="119">
        <v>0.34757825260999758</v>
      </c>
      <c r="Q2098" s="97">
        <v>16.921517847291053</v>
      </c>
      <c r="R2098" s="184">
        <v>3249089907230.1714</v>
      </c>
      <c r="S2098" s="199">
        <v>3373.2545906198629</v>
      </c>
      <c r="T2098" s="191">
        <v>4.3702722221478571E-2</v>
      </c>
      <c r="U2098" s="198">
        <v>2.0000000000000001E-4</v>
      </c>
    </row>
    <row r="2099" spans="1:21" x14ac:dyDescent="0.2">
      <c r="A2099">
        <f t="shared" si="32"/>
        <v>2095</v>
      </c>
      <c r="B2099" s="119">
        <v>0.41752129626579088</v>
      </c>
      <c r="C2099" s="97">
        <v>14675.201854259732</v>
      </c>
      <c r="D2099" s="96">
        <v>0.97082034974002251</v>
      </c>
      <c r="E2099" s="98">
        <v>0</v>
      </c>
      <c r="F2099" s="119">
        <v>0</v>
      </c>
      <c r="G2099" s="179">
        <v>0</v>
      </c>
      <c r="H2099" s="97">
        <v>8382367.9916968038</v>
      </c>
      <c r="I2099" s="174">
        <v>298644863248.57019</v>
      </c>
      <c r="J2099" s="186">
        <v>0.38182178378583687</v>
      </c>
      <c r="K2099" s="189">
        <v>9508845007.2636108</v>
      </c>
      <c r="L2099" s="185">
        <v>0</v>
      </c>
      <c r="M2099" s="185">
        <v>0</v>
      </c>
      <c r="N2099" s="174">
        <v>308153708255.8338</v>
      </c>
      <c r="O2099" s="119">
        <v>0.37003972806122365</v>
      </c>
      <c r="P2099" s="119">
        <v>0.26544676467792711</v>
      </c>
      <c r="Q2099" s="97">
        <v>12.871449019099137</v>
      </c>
      <c r="R2099" s="184">
        <v>1105384057256.3501</v>
      </c>
      <c r="S2099" s="199">
        <v>1148.1174176106131</v>
      </c>
      <c r="T2099" s="191">
        <v>5.56667814896048E-2</v>
      </c>
      <c r="U2099" s="198">
        <v>2.0000000000000001E-4</v>
      </c>
    </row>
    <row r="2100" spans="1:21" x14ac:dyDescent="0.2">
      <c r="A2100">
        <f t="shared" si="32"/>
        <v>2096</v>
      </c>
      <c r="B2100" s="119">
        <v>0.56216618371892724</v>
      </c>
      <c r="C2100" s="97">
        <v>9762.2085735360815</v>
      </c>
      <c r="D2100" s="96">
        <v>0.53481902093812361</v>
      </c>
      <c r="E2100" s="98">
        <v>0.7</v>
      </c>
      <c r="F2100" s="119">
        <v>0.48047945553374272</v>
      </c>
      <c r="G2100" s="179">
        <v>1</v>
      </c>
      <c r="H2100" s="97">
        <v>3680837.2477288931</v>
      </c>
      <c r="I2100" s="174">
        <v>158220519901.49832</v>
      </c>
      <c r="J2100" s="186">
        <v>0.40257538846050411</v>
      </c>
      <c r="K2100" s="189">
        <v>2970470863.8038144</v>
      </c>
      <c r="L2100" s="185">
        <v>0</v>
      </c>
      <c r="M2100" s="185">
        <v>241285714794.96658</v>
      </c>
      <c r="N2100" s="174">
        <v>402476705560.26874</v>
      </c>
      <c r="O2100" s="119">
        <v>0.63786116202767118</v>
      </c>
      <c r="P2100" s="119">
        <v>0.47806741319356655</v>
      </c>
      <c r="Q2100" s="97">
        <v>17.509229604697918</v>
      </c>
      <c r="R2100" s="184">
        <v>3657779877025.3027</v>
      </c>
      <c r="S2100" s="199">
        <v>3794.3325839304844</v>
      </c>
      <c r="T2100" s="191">
        <v>4.2068734595109868E-2</v>
      </c>
      <c r="U2100" s="198">
        <v>2.0000000000000001E-4</v>
      </c>
    </row>
    <row r="2101" spans="1:21" x14ac:dyDescent="0.2">
      <c r="A2101">
        <f t="shared" si="32"/>
        <v>2097</v>
      </c>
      <c r="B2101" s="119">
        <v>0.37698409408865335</v>
      </c>
      <c r="C2101" s="97">
        <v>12143.645771672031</v>
      </c>
      <c r="D2101" s="96">
        <v>1.6573600666487833</v>
      </c>
      <c r="E2101" s="98">
        <v>0.49510747908866276</v>
      </c>
      <c r="F2101" s="119">
        <v>0.46853668951799682</v>
      </c>
      <c r="G2101" s="179">
        <v>1</v>
      </c>
      <c r="H2101" s="97">
        <v>16081165.833472978</v>
      </c>
      <c r="I2101" s="174">
        <v>551377784487.76917</v>
      </c>
      <c r="J2101" s="186">
        <v>0.3769840940886533</v>
      </c>
      <c r="K2101" s="189">
        <v>2862763495.5362473</v>
      </c>
      <c r="L2101" s="185">
        <v>0</v>
      </c>
      <c r="M2101" s="185">
        <v>403966350663.49036</v>
      </c>
      <c r="N2101" s="174">
        <v>958206898646.79578</v>
      </c>
      <c r="O2101" s="119">
        <v>0.55419527438850846</v>
      </c>
      <c r="P2101" s="119">
        <v>0.36505482195788619</v>
      </c>
      <c r="Q2101" s="97">
        <v>16.545612427919828</v>
      </c>
      <c r="R2101" s="184">
        <v>6066648547673.7803</v>
      </c>
      <c r="S2101" s="199">
        <v>6302.6632662238526</v>
      </c>
      <c r="T2101" s="191">
        <v>4.5556970144055478E-2</v>
      </c>
      <c r="U2101" s="198">
        <v>2.0000000000000001E-4</v>
      </c>
    </row>
    <row r="2102" spans="1:21" x14ac:dyDescent="0.2">
      <c r="A2102">
        <f t="shared" si="32"/>
        <v>2098</v>
      </c>
      <c r="B2102" s="119">
        <v>0.38879140492616104</v>
      </c>
      <c r="C2102" s="97">
        <v>14020.058181120592</v>
      </c>
      <c r="D2102" s="96">
        <v>0.75327163142919851</v>
      </c>
      <c r="E2102" s="98">
        <v>8.9592007200036586E-2</v>
      </c>
      <c r="F2102" s="119">
        <v>0.47368051410083378</v>
      </c>
      <c r="G2102" s="179">
        <v>1</v>
      </c>
      <c r="H2102" s="97">
        <v>4377564.4951536208</v>
      </c>
      <c r="I2102" s="174">
        <v>174933034168.54422</v>
      </c>
      <c r="J2102" s="186">
        <v>0.38879140492616104</v>
      </c>
      <c r="K2102" s="189">
        <v>1867850509.949944</v>
      </c>
      <c r="L2102" s="185">
        <v>0</v>
      </c>
      <c r="M2102" s="185">
        <v>217282743209.87592</v>
      </c>
      <c r="N2102" s="174">
        <v>394083627888.37012</v>
      </c>
      <c r="O2102" s="119">
        <v>0.61367343775770733</v>
      </c>
      <c r="P2102" s="119">
        <v>0.36685716709481248</v>
      </c>
      <c r="Q2102" s="97">
        <v>17.107842645037614</v>
      </c>
      <c r="R2102" s="184">
        <v>2654646591822.5684</v>
      </c>
      <c r="S2102" s="199">
        <v>2755.1385297110419</v>
      </c>
      <c r="T2102" s="191">
        <v>4.3335057863796309E-2</v>
      </c>
      <c r="U2102" s="198">
        <v>2.0000000000000001E-4</v>
      </c>
    </row>
    <row r="2103" spans="1:21" x14ac:dyDescent="0.2">
      <c r="A2103">
        <f t="shared" si="32"/>
        <v>2099</v>
      </c>
      <c r="B2103" s="119">
        <v>0.7250817417653419</v>
      </c>
      <c r="C2103" s="97">
        <v>6352.0269291927616</v>
      </c>
      <c r="D2103" s="96">
        <v>1.0968672982757868</v>
      </c>
      <c r="E2103" s="98">
        <v>0</v>
      </c>
      <c r="F2103" s="119">
        <v>0.52429178927141484</v>
      </c>
      <c r="G2103" s="179">
        <v>1</v>
      </c>
      <c r="H2103" s="97">
        <v>10981967.63725806</v>
      </c>
      <c r="I2103" s="174">
        <v>413192005218.92999</v>
      </c>
      <c r="J2103" s="186">
        <v>0.47125673175098703</v>
      </c>
      <c r="K2103" s="189">
        <v>10273895061.820753</v>
      </c>
      <c r="L2103" s="185">
        <v>0</v>
      </c>
      <c r="M2103" s="185">
        <v>222355041705.60519</v>
      </c>
      <c r="N2103" s="174">
        <v>645820941986.35596</v>
      </c>
      <c r="O2103" s="119">
        <v>0.57694559452280159</v>
      </c>
      <c r="P2103" s="119">
        <v>0.35024927488281155</v>
      </c>
      <c r="Q2103" s="97">
        <v>15.028370802172908</v>
      </c>
      <c r="R2103" s="184">
        <v>3711273423452.0903</v>
      </c>
      <c r="S2103" s="199">
        <v>3850.9364715107399</v>
      </c>
      <c r="T2103" s="191">
        <v>4.8681584315130699E-2</v>
      </c>
      <c r="U2103" s="198">
        <v>2.0000000000000001E-4</v>
      </c>
    </row>
    <row r="2104" spans="1:21" x14ac:dyDescent="0.2">
      <c r="A2104">
        <f t="shared" si="32"/>
        <v>2100</v>
      </c>
      <c r="B2104" s="119">
        <v>0.71436525676075002</v>
      </c>
      <c r="C2104" s="97">
        <v>4000</v>
      </c>
      <c r="D2104" s="96">
        <v>0.52319635427534117</v>
      </c>
      <c r="E2104" s="98">
        <v>0.27051639492179397</v>
      </c>
      <c r="F2104" s="119">
        <v>0</v>
      </c>
      <c r="G2104" s="179">
        <v>0</v>
      </c>
      <c r="H2104" s="97">
        <v>9487249.1580635589</v>
      </c>
      <c r="I2104" s="174">
        <v>398249995442.85669</v>
      </c>
      <c r="J2104" s="186">
        <v>0.54941914888462562</v>
      </c>
      <c r="K2104" s="189">
        <v>25795638879.810585</v>
      </c>
      <c r="L2104" s="185">
        <v>56961378599.597733</v>
      </c>
      <c r="M2104" s="185">
        <v>0</v>
      </c>
      <c r="N2104" s="174">
        <v>481007012922.26501</v>
      </c>
      <c r="O2104" s="119">
        <v>0.54962873579126781</v>
      </c>
      <c r="P2104" s="119">
        <v>0.43350329480174865</v>
      </c>
      <c r="Q2104" s="97">
        <v>13.708968100955977</v>
      </c>
      <c r="R2104" s="184">
        <v>3275148589793.1201</v>
      </c>
      <c r="S2104" s="199">
        <v>3399.0068451718234</v>
      </c>
      <c r="T2104" s="191">
        <v>5.0830058583632119E-2</v>
      </c>
      <c r="U2104" s="198">
        <v>2.0000000000000001E-4</v>
      </c>
    </row>
    <row r="2105" spans="1:21" x14ac:dyDescent="0.2">
      <c r="A2105">
        <f t="shared" si="32"/>
        <v>2101</v>
      </c>
      <c r="B2105" s="119">
        <v>0.42608398831173033</v>
      </c>
      <c r="C2105" s="97">
        <v>12571.161077710154</v>
      </c>
      <c r="D2105" s="96">
        <v>1.1867716471511209</v>
      </c>
      <c r="E2105" s="98">
        <v>0.15122809956703928</v>
      </c>
      <c r="F2105" s="119">
        <v>0</v>
      </c>
      <c r="G2105" s="179">
        <v>0</v>
      </c>
      <c r="H2105" s="97">
        <v>7448930.303867938</v>
      </c>
      <c r="I2105" s="174">
        <v>296357727730.77075</v>
      </c>
      <c r="J2105" s="186">
        <v>0.42608398831173033</v>
      </c>
      <c r="K2105" s="189">
        <v>10291855848.299442</v>
      </c>
      <c r="L2105" s="185">
        <v>21483622024.874126</v>
      </c>
      <c r="M2105" s="185">
        <v>0</v>
      </c>
      <c r="N2105" s="174">
        <v>328133205603.94434</v>
      </c>
      <c r="O2105" s="119">
        <v>0.43720104447942987</v>
      </c>
      <c r="P2105" s="119">
        <v>0.33576255742456279</v>
      </c>
      <c r="Q2105" s="97">
        <v>13.610013063677465</v>
      </c>
      <c r="R2105" s="184">
        <v>1634019550198.1377</v>
      </c>
      <c r="S2105" s="199">
        <v>1697.2098576235098</v>
      </c>
      <c r="T2105" s="191">
        <v>5.4827343241472475E-2</v>
      </c>
      <c r="U2105" s="198">
        <v>2.0000000000000001E-4</v>
      </c>
    </row>
    <row r="2106" spans="1:21" x14ac:dyDescent="0.2">
      <c r="A2106">
        <f t="shared" si="32"/>
        <v>2102</v>
      </c>
      <c r="B2106" s="119">
        <v>0.60095794038448047</v>
      </c>
      <c r="C2106" s="97">
        <v>9345.2038643491887</v>
      </c>
      <c r="D2106" s="96">
        <v>1.0089002598440018</v>
      </c>
      <c r="E2106" s="98">
        <v>0.53770462689430654</v>
      </c>
      <c r="F2106" s="119">
        <v>0.42248071450616465</v>
      </c>
      <c r="G2106" s="179">
        <v>1</v>
      </c>
      <c r="H2106" s="97">
        <v>10367672.304677937</v>
      </c>
      <c r="I2106" s="174">
        <v>389848960767.01648</v>
      </c>
      <c r="J2106" s="186">
        <v>0.4190477762809981</v>
      </c>
      <c r="K2106" s="189">
        <v>5181415611.4834881</v>
      </c>
      <c r="L2106" s="185">
        <v>0</v>
      </c>
      <c r="M2106" s="185">
        <v>279524039056.6875</v>
      </c>
      <c r="N2106" s="174">
        <v>674554415435.1875</v>
      </c>
      <c r="O2106" s="119">
        <v>0.57368918279270908</v>
      </c>
      <c r="P2106" s="119">
        <v>0.43942388914103603</v>
      </c>
      <c r="Q2106" s="97">
        <v>16.539518325281964</v>
      </c>
      <c r="R2106" s="184">
        <v>5272236805965.6514</v>
      </c>
      <c r="S2106" s="199">
        <v>5464.4588947719112</v>
      </c>
      <c r="T2106" s="191">
        <v>4.4573566735053444E-2</v>
      </c>
      <c r="U2106" s="198">
        <v>2.0000000000000001E-4</v>
      </c>
    </row>
    <row r="2107" spans="1:21" x14ac:dyDescent="0.2">
      <c r="A2107">
        <f t="shared" si="32"/>
        <v>2103</v>
      </c>
      <c r="B2107" s="119">
        <v>0.49962332009895166</v>
      </c>
      <c r="C2107" s="97">
        <v>5875.203869380739</v>
      </c>
      <c r="D2107" s="96">
        <v>0.58563711615427205</v>
      </c>
      <c r="E2107" s="98">
        <v>0</v>
      </c>
      <c r="F2107" s="119">
        <v>0</v>
      </c>
      <c r="G2107" s="179">
        <v>0</v>
      </c>
      <c r="H2107" s="97">
        <v>8324460.7156644128</v>
      </c>
      <c r="I2107" s="174">
        <v>359207824835.61536</v>
      </c>
      <c r="J2107" s="186">
        <v>0.49962332009895172</v>
      </c>
      <c r="K2107" s="189">
        <v>2560665638.2612019</v>
      </c>
      <c r="L2107" s="185">
        <v>0</v>
      </c>
      <c r="M2107" s="185">
        <v>0</v>
      </c>
      <c r="N2107" s="174">
        <v>361768490473.87659</v>
      </c>
      <c r="O2107" s="119">
        <v>0.4960868919645513</v>
      </c>
      <c r="P2107" s="119">
        <v>0.358066769299974</v>
      </c>
      <c r="Q2107" s="97">
        <v>12.976299566027576</v>
      </c>
      <c r="R2107" s="184">
        <v>1925375190891.1809</v>
      </c>
      <c r="S2107" s="199">
        <v>1997.8099032502155</v>
      </c>
      <c r="T2107" s="191">
        <v>5.2922386454659215E-2</v>
      </c>
      <c r="U2107" s="198">
        <v>2.0000000000000001E-4</v>
      </c>
    </row>
    <row r="2108" spans="1:21" x14ac:dyDescent="0.2">
      <c r="A2108">
        <f t="shared" si="32"/>
        <v>2104</v>
      </c>
      <c r="B2108" s="119">
        <v>0.66906512717686606</v>
      </c>
      <c r="C2108" s="97">
        <v>8783.2180506403874</v>
      </c>
      <c r="D2108" s="96">
        <v>0.90108241813830514</v>
      </c>
      <c r="E2108" s="98">
        <v>0.65340660714113452</v>
      </c>
      <c r="F2108" s="119">
        <v>0</v>
      </c>
      <c r="G2108" s="179">
        <v>0</v>
      </c>
      <c r="H2108" s="97">
        <v>7738259.4340815861</v>
      </c>
      <c r="I2108" s="174">
        <v>294825563868.56146</v>
      </c>
      <c r="J2108" s="186">
        <v>0.45331407043215244</v>
      </c>
      <c r="K2108" s="189">
        <v>39143656720.737839</v>
      </c>
      <c r="L2108" s="185">
        <v>80529363183.462067</v>
      </c>
      <c r="M2108" s="185">
        <v>0</v>
      </c>
      <c r="N2108" s="174">
        <v>414498583772.76141</v>
      </c>
      <c r="O2108" s="119">
        <v>0.47785945411111447</v>
      </c>
      <c r="P2108" s="119">
        <v>0.39707694360211654</v>
      </c>
      <c r="Q2108" s="97">
        <v>14.634966476893934</v>
      </c>
      <c r="R2108" s="184">
        <v>2647522189660.7607</v>
      </c>
      <c r="S2108" s="199">
        <v>2748.8533942835111</v>
      </c>
      <c r="T2108" s="191">
        <v>4.9597463951845923E-2</v>
      </c>
      <c r="U2108" s="198">
        <v>2.0000000000000001E-4</v>
      </c>
    </row>
    <row r="2109" spans="1:21" x14ac:dyDescent="0.2">
      <c r="A2109">
        <f t="shared" si="32"/>
        <v>2105</v>
      </c>
      <c r="B2109" s="119">
        <v>0.55907455597606537</v>
      </c>
      <c r="C2109" s="97">
        <v>10223.264663974247</v>
      </c>
      <c r="D2109" s="96">
        <v>0.79320721228847701</v>
      </c>
      <c r="E2109" s="98">
        <v>0</v>
      </c>
      <c r="F2109" s="119">
        <v>0.43097557582965729</v>
      </c>
      <c r="G2109" s="179">
        <v>1</v>
      </c>
      <c r="H2109" s="97">
        <v>5047628.9235455245</v>
      </c>
      <c r="I2109" s="174">
        <v>243321650744.84402</v>
      </c>
      <c r="J2109" s="186">
        <v>0.49554630625443452</v>
      </c>
      <c r="K2109" s="189">
        <v>8119238647.526804</v>
      </c>
      <c r="L2109" s="185">
        <v>0</v>
      </c>
      <c r="M2109" s="185">
        <v>184594974810.04782</v>
      </c>
      <c r="N2109" s="174">
        <v>436035864202.41864</v>
      </c>
      <c r="O2109" s="119">
        <v>0.61520885580606177</v>
      </c>
      <c r="P2109" s="119">
        <v>0.39900969559327393</v>
      </c>
      <c r="Q2109" s="97">
        <v>15.900920115983332</v>
      </c>
      <c r="R2109" s="184">
        <v>3001810506106.0991</v>
      </c>
      <c r="S2109" s="199">
        <v>3114.7864424209724</v>
      </c>
      <c r="T2109" s="191">
        <v>4.6450613425654243E-2</v>
      </c>
      <c r="U2109" s="198">
        <v>2.0000000000000001E-4</v>
      </c>
    </row>
    <row r="2110" spans="1:21" x14ac:dyDescent="0.2">
      <c r="A2110">
        <f t="shared" si="32"/>
        <v>2106</v>
      </c>
      <c r="B2110" s="119">
        <v>0.38460039902785192</v>
      </c>
      <c r="C2110" s="97">
        <v>10062.060820667466</v>
      </c>
      <c r="D2110" s="96">
        <v>1.3700767042173256</v>
      </c>
      <c r="E2110" s="98">
        <v>3.4038749579163044E-2</v>
      </c>
      <c r="F2110" s="119">
        <v>0.54423892720674771</v>
      </c>
      <c r="G2110" s="179">
        <v>1</v>
      </c>
      <c r="H2110" s="97">
        <v>15158272.441278169</v>
      </c>
      <c r="I2110" s="174">
        <v>343311642890.79675</v>
      </c>
      <c r="J2110" s="186">
        <v>0.18265045591923912</v>
      </c>
      <c r="K2110" s="189">
        <v>6616421619.780015</v>
      </c>
      <c r="L2110" s="185">
        <v>0</v>
      </c>
      <c r="M2110" s="185">
        <v>413826841673.03827</v>
      </c>
      <c r="N2110" s="174">
        <v>763754906183.61499</v>
      </c>
      <c r="O2110" s="119">
        <v>0.51556788473205784</v>
      </c>
      <c r="P2110" s="119">
        <v>0.21115842937795154</v>
      </c>
      <c r="Q2110" s="97">
        <v>17.644226800365221</v>
      </c>
      <c r="R2110" s="184">
        <v>2965340970837.9136</v>
      </c>
      <c r="S2110" s="199">
        <v>3079.5962420070414</v>
      </c>
      <c r="T2110" s="191">
        <v>4.3348244204488628E-2</v>
      </c>
      <c r="U2110" s="198">
        <v>2.0000000000000001E-4</v>
      </c>
    </row>
    <row r="2111" spans="1:21" x14ac:dyDescent="0.2">
      <c r="A2111">
        <f t="shared" si="32"/>
        <v>2107</v>
      </c>
      <c r="B2111" s="119">
        <v>0.43736377189854553</v>
      </c>
      <c r="C2111" s="97">
        <v>13494.021288892196</v>
      </c>
      <c r="D2111" s="96">
        <v>1.1355151649389255</v>
      </c>
      <c r="E2111" s="98">
        <v>0</v>
      </c>
      <c r="F2111" s="119">
        <v>0</v>
      </c>
      <c r="G2111" s="179">
        <v>0</v>
      </c>
      <c r="H2111" s="97">
        <v>8072407.1962913908</v>
      </c>
      <c r="I2111" s="174">
        <v>312085258597.87579</v>
      </c>
      <c r="J2111" s="186">
        <v>0.4254227294054963</v>
      </c>
      <c r="K2111" s="189">
        <v>4424697508.8656397</v>
      </c>
      <c r="L2111" s="185">
        <v>0</v>
      </c>
      <c r="M2111" s="185">
        <v>0</v>
      </c>
      <c r="N2111" s="174">
        <v>316509956106.74146</v>
      </c>
      <c r="O2111" s="119">
        <v>0.41947546975474298</v>
      </c>
      <c r="P2111" s="119">
        <v>0.29438685470368176</v>
      </c>
      <c r="Q2111" s="97">
        <v>12.954515894448988</v>
      </c>
      <c r="R2111" s="184">
        <v>1290585531630.3826</v>
      </c>
      <c r="S2111" s="199">
        <v>1339.906279372113</v>
      </c>
      <c r="T2111" s="191">
        <v>5.7608870271866626E-2</v>
      </c>
      <c r="U2111" s="198">
        <v>2.0000000000000001E-4</v>
      </c>
    </row>
    <row r="2112" spans="1:21" x14ac:dyDescent="0.2">
      <c r="A2112">
        <f t="shared" si="32"/>
        <v>2108</v>
      </c>
      <c r="B2112" s="119">
        <v>0.57901902111004833</v>
      </c>
      <c r="C2112" s="97">
        <v>7168.8902637297897</v>
      </c>
      <c r="D2112" s="96">
        <v>0.2</v>
      </c>
      <c r="E2112" s="98">
        <v>0.427669772840716</v>
      </c>
      <c r="F2112" s="119">
        <v>0.54713259127457581</v>
      </c>
      <c r="G2112" s="179">
        <v>1</v>
      </c>
      <c r="H2112" s="97">
        <v>2386058.0346216001</v>
      </c>
      <c r="I2112" s="174">
        <v>128622312851.2811</v>
      </c>
      <c r="J2112" s="186">
        <v>0.53428023885699572</v>
      </c>
      <c r="K2112" s="189">
        <v>1165630674.6349611</v>
      </c>
      <c r="L2112" s="185">
        <v>0</v>
      </c>
      <c r="M2112" s="185">
        <v>209918507490.65088</v>
      </c>
      <c r="N2112" s="174">
        <v>339706451016.56696</v>
      </c>
      <c r="O2112" s="119">
        <v>0.69664607580119553</v>
      </c>
      <c r="P2112" s="119">
        <v>0.51460546185191103</v>
      </c>
      <c r="Q2112" s="97">
        <v>17.219550895544838</v>
      </c>
      <c r="R2112" s="184">
        <v>3307612864707.4268</v>
      </c>
      <c r="S2112" s="199">
        <v>3435.6618411203531</v>
      </c>
      <c r="T2112" s="191">
        <v>4.2172246641086077E-2</v>
      </c>
      <c r="U2112" s="198">
        <v>2.0000000000000001E-4</v>
      </c>
    </row>
    <row r="2113" spans="1:21" x14ac:dyDescent="0.2">
      <c r="A2113">
        <f t="shared" si="32"/>
        <v>2109</v>
      </c>
      <c r="B2113" s="119">
        <v>0.58397250677562895</v>
      </c>
      <c r="C2113" s="97">
        <v>6034.2232626949744</v>
      </c>
      <c r="D2113" s="96">
        <v>0.53118622192777554</v>
      </c>
      <c r="E2113" s="98">
        <v>0.26565245492037559</v>
      </c>
      <c r="F2113" s="119">
        <v>0</v>
      </c>
      <c r="G2113" s="179">
        <v>0</v>
      </c>
      <c r="H2113" s="97">
        <v>13583810.695347659</v>
      </c>
      <c r="I2113" s="174">
        <v>497430597208.70032</v>
      </c>
      <c r="J2113" s="186">
        <v>0.54058315059348683</v>
      </c>
      <c r="K2113" s="189">
        <v>43361827598.057945</v>
      </c>
      <c r="L2113" s="185">
        <v>86035172800.971329</v>
      </c>
      <c r="M2113" s="185">
        <v>0</v>
      </c>
      <c r="N2113" s="174">
        <v>626827597607.72961</v>
      </c>
      <c r="O2113" s="119">
        <v>0.53879366347365065</v>
      </c>
      <c r="P2113" s="119">
        <v>0.44439390972674797</v>
      </c>
      <c r="Q2113" s="97">
        <v>13.802846687748701</v>
      </c>
      <c r="R2113" s="184">
        <v>4285004945672.1558</v>
      </c>
      <c r="S2113" s="199">
        <v>4446.1864848777032</v>
      </c>
      <c r="T2113" s="191">
        <v>5.1313370774021351E-2</v>
      </c>
      <c r="U2113" s="198">
        <v>2.0000000000000001E-4</v>
      </c>
    </row>
    <row r="2114" spans="1:21" x14ac:dyDescent="0.2">
      <c r="A2114">
        <f t="shared" si="32"/>
        <v>2110</v>
      </c>
      <c r="B2114" s="119">
        <v>0.45329223421999443</v>
      </c>
      <c r="C2114" s="97">
        <v>8291.6200617180039</v>
      </c>
      <c r="D2114" s="96">
        <v>1.2665806238906827</v>
      </c>
      <c r="E2114" s="98">
        <v>0.7</v>
      </c>
      <c r="F2114" s="119">
        <v>0</v>
      </c>
      <c r="G2114" s="179">
        <v>0</v>
      </c>
      <c r="H2114" s="97">
        <v>41568009.870744921</v>
      </c>
      <c r="I2114" s="174">
        <v>904661883803.88062</v>
      </c>
      <c r="J2114" s="186">
        <v>0.39855367630630201</v>
      </c>
      <c r="K2114" s="189">
        <v>128154281830.50819</v>
      </c>
      <c r="L2114" s="185">
        <v>292323064365.30511</v>
      </c>
      <c r="M2114" s="185">
        <v>0</v>
      </c>
      <c r="N2114" s="174">
        <v>1325139229999.6941</v>
      </c>
      <c r="O2114" s="119">
        <v>0.44856778641788647</v>
      </c>
      <c r="P2114" s="119">
        <v>0.3185569429412447</v>
      </c>
      <c r="Q2114" s="97">
        <v>13.885482487320409</v>
      </c>
      <c r="R2114" s="184">
        <v>6217550431810.5273</v>
      </c>
      <c r="S2114" s="199">
        <v>6446.9730417724159</v>
      </c>
      <c r="T2114" s="191">
        <v>5.2381846136750107E-2</v>
      </c>
      <c r="U2114" s="198">
        <v>2.0000000000000001E-4</v>
      </c>
    </row>
    <row r="2115" spans="1:21" x14ac:dyDescent="0.2">
      <c r="A2115">
        <f t="shared" si="32"/>
        <v>2111</v>
      </c>
      <c r="B2115" s="119">
        <v>0.42118366404800078</v>
      </c>
      <c r="C2115" s="97">
        <v>5067.390169919252</v>
      </c>
      <c r="D2115" s="96">
        <v>1.0581464530245646</v>
      </c>
      <c r="E2115" s="98">
        <v>0.17817870914686432</v>
      </c>
      <c r="F2115" s="119">
        <v>0</v>
      </c>
      <c r="G2115" s="179">
        <v>0</v>
      </c>
      <c r="H2115" s="97">
        <v>11175497.579649407</v>
      </c>
      <c r="I2115" s="174">
        <v>411760710899.26257</v>
      </c>
      <c r="J2115" s="186">
        <v>0.42118366404800078</v>
      </c>
      <c r="K2115" s="189">
        <v>13529916859.404243</v>
      </c>
      <c r="L2115" s="185">
        <v>42045042815.596306</v>
      </c>
      <c r="M2115" s="185">
        <v>0</v>
      </c>
      <c r="N2115" s="174">
        <v>467335670574.26312</v>
      </c>
      <c r="O2115" s="119">
        <v>0.44307107763804687</v>
      </c>
      <c r="P2115" s="119">
        <v>0.27611835849744465</v>
      </c>
      <c r="Q2115" s="97">
        <v>13.781489347991064</v>
      </c>
      <c r="R2115" s="184">
        <v>1962154469792.915</v>
      </c>
      <c r="S2115" s="199">
        <v>2035.5223481697842</v>
      </c>
      <c r="T2115" s="191">
        <v>5.2798875289844081E-2</v>
      </c>
      <c r="U2115" s="198">
        <v>2.0000000000000001E-4</v>
      </c>
    </row>
    <row r="2116" spans="1:21" x14ac:dyDescent="0.2">
      <c r="A2116">
        <f t="shared" si="32"/>
        <v>2112</v>
      </c>
      <c r="B2116" s="119">
        <v>0.43604807139906554</v>
      </c>
      <c r="C2116" s="97">
        <v>7062.6744300099754</v>
      </c>
      <c r="D2116" s="96">
        <v>0.84609582184116539</v>
      </c>
      <c r="E2116" s="98">
        <v>0.63672772886904516</v>
      </c>
      <c r="F2116" s="119">
        <v>0.5205238717305235</v>
      </c>
      <c r="G2116" s="179">
        <v>1</v>
      </c>
      <c r="H2116" s="97">
        <v>15449604.265579376</v>
      </c>
      <c r="I2116" s="174">
        <v>345643640155.68939</v>
      </c>
      <c r="J2116" s="186">
        <v>0.19251942747140005</v>
      </c>
      <c r="K2116" s="189">
        <v>3982012998.0540929</v>
      </c>
      <c r="L2116" s="185">
        <v>0</v>
      </c>
      <c r="M2116" s="185">
        <v>452116802685.15503</v>
      </c>
      <c r="N2116" s="174">
        <v>801742455838.89856</v>
      </c>
      <c r="O2116" s="119">
        <v>0.53413231985069953</v>
      </c>
      <c r="P2116" s="119">
        <v>0.24677193978904469</v>
      </c>
      <c r="Q2116" s="97">
        <v>18.07471218345388</v>
      </c>
      <c r="R2116" s="184">
        <v>3796616228281.7334</v>
      </c>
      <c r="S2116" s="199">
        <v>3936.2118946461583</v>
      </c>
      <c r="T2116" s="191">
        <v>4.1854981424226077E-2</v>
      </c>
      <c r="U2116" s="198">
        <v>2.0000000000000001E-4</v>
      </c>
    </row>
    <row r="2117" spans="1:21" x14ac:dyDescent="0.2">
      <c r="A2117">
        <f t="shared" si="32"/>
        <v>2113</v>
      </c>
      <c r="B2117" s="119">
        <v>0.72936775052394531</v>
      </c>
      <c r="C2117" s="97">
        <v>11809.318323358722</v>
      </c>
      <c r="D2117" s="96">
        <v>0.90142718264833088</v>
      </c>
      <c r="E2117" s="98">
        <v>0.7</v>
      </c>
      <c r="F2117" s="119">
        <v>0.66330194718942292</v>
      </c>
      <c r="G2117" s="179">
        <v>1</v>
      </c>
      <c r="H2117" s="97">
        <v>16548970.444067204</v>
      </c>
      <c r="I2117" s="174">
        <v>587575795700.15881</v>
      </c>
      <c r="J2117" s="186">
        <v>0.47780431064830875</v>
      </c>
      <c r="K2117" s="189">
        <v>3974210026.1517673</v>
      </c>
      <c r="L2117" s="185">
        <v>0</v>
      </c>
      <c r="M2117" s="185">
        <v>572169225237.79138</v>
      </c>
      <c r="N2117" s="174">
        <v>1163719230964.1021</v>
      </c>
      <c r="O2117" s="119">
        <v>0.6345874576607039</v>
      </c>
      <c r="P2117" s="119">
        <v>0.43038089562383364</v>
      </c>
      <c r="Q2117" s="97">
        <v>16.491009719172222</v>
      </c>
      <c r="R2117" s="184">
        <v>8806072064941.6152</v>
      </c>
      <c r="S2117" s="199">
        <v>9134.2687830410068</v>
      </c>
      <c r="T2117" s="191">
        <v>4.5465264280833993E-2</v>
      </c>
      <c r="U2117" s="198">
        <v>2.0000000000000001E-4</v>
      </c>
    </row>
    <row r="2118" spans="1:21" x14ac:dyDescent="0.2">
      <c r="A2118">
        <f t="shared" si="32"/>
        <v>2114</v>
      </c>
      <c r="B2118" s="119">
        <v>0.3205513417107102</v>
      </c>
      <c r="C2118" s="97">
        <v>4320.8765633342719</v>
      </c>
      <c r="D2118" s="96">
        <v>0.38420300538613811</v>
      </c>
      <c r="E2118" s="98">
        <v>0</v>
      </c>
      <c r="F2118" s="119">
        <v>0.65923888483361748</v>
      </c>
      <c r="G2118" s="179">
        <v>1</v>
      </c>
      <c r="H2118" s="97">
        <v>4268237.9851505142</v>
      </c>
      <c r="I2118" s="174">
        <v>153686249281.20856</v>
      </c>
      <c r="J2118" s="186">
        <v>0.3205513417107102</v>
      </c>
      <c r="K2118" s="189">
        <v>2889309751.9882593</v>
      </c>
      <c r="L2118" s="185">
        <v>0</v>
      </c>
      <c r="M2118" s="185">
        <v>255463813437.00232</v>
      </c>
      <c r="N2118" s="174">
        <v>412039372470.19916</v>
      </c>
      <c r="O2118" s="119">
        <v>0.61556103883621993</v>
      </c>
      <c r="P2118" s="119">
        <v>0.40716411123675716</v>
      </c>
      <c r="Q2118" s="97">
        <v>17.924668671521264</v>
      </c>
      <c r="R2118" s="184">
        <v>3265441584499.9282</v>
      </c>
      <c r="S2118" s="199">
        <v>3390.1021906751316</v>
      </c>
      <c r="T2118" s="191">
        <v>4.1049845605302573E-2</v>
      </c>
      <c r="U2118" s="198">
        <v>2.0000000000000001E-4</v>
      </c>
    </row>
    <row r="2119" spans="1:21" x14ac:dyDescent="0.2">
      <c r="A2119">
        <f t="shared" ref="A2119:A2182" si="33">A2118+1</f>
        <v>2115</v>
      </c>
      <c r="B2119" s="119">
        <v>0.36304467924516093</v>
      </c>
      <c r="C2119" s="97">
        <v>9229.4417060271353</v>
      </c>
      <c r="D2119" s="96">
        <v>0.23332070965696927</v>
      </c>
      <c r="E2119" s="98">
        <v>0.46804112816474824</v>
      </c>
      <c r="F2119" s="119">
        <v>0.59914779287806341</v>
      </c>
      <c r="G2119" s="179">
        <v>1</v>
      </c>
      <c r="H2119" s="97">
        <v>2003102.9874519117</v>
      </c>
      <c r="I2119" s="174">
        <v>108229823926.519</v>
      </c>
      <c r="J2119" s="186">
        <v>0.36304467924516093</v>
      </c>
      <c r="K2119" s="189">
        <v>1983941340.4980567</v>
      </c>
      <c r="L2119" s="185">
        <v>0</v>
      </c>
      <c r="M2119" s="185">
        <v>230539706132.1763</v>
      </c>
      <c r="N2119" s="174">
        <v>340753471399.19336</v>
      </c>
      <c r="O2119" s="119">
        <v>0.65655685237557349</v>
      </c>
      <c r="P2119" s="119">
        <v>0.37241695647084144</v>
      </c>
      <c r="Q2119" s="97">
        <v>17.658291422482076</v>
      </c>
      <c r="R2119" s="184">
        <v>2458397716768.8569</v>
      </c>
      <c r="S2119" s="199">
        <v>2547.4580424491496</v>
      </c>
      <c r="T2119" s="191">
        <v>4.1267842467766443E-2</v>
      </c>
      <c r="U2119" s="198">
        <v>2.0000000000000001E-4</v>
      </c>
    </row>
    <row r="2120" spans="1:21" x14ac:dyDescent="0.2">
      <c r="A2120">
        <f t="shared" si="33"/>
        <v>2116</v>
      </c>
      <c r="B2120" s="119">
        <v>0.62884835119271298</v>
      </c>
      <c r="C2120" s="97">
        <v>4000</v>
      </c>
      <c r="D2120" s="96">
        <v>0.25540064453445743</v>
      </c>
      <c r="E2120" s="98">
        <v>0</v>
      </c>
      <c r="F2120" s="119">
        <v>0.66393233033984822</v>
      </c>
      <c r="G2120" s="179">
        <v>1</v>
      </c>
      <c r="H2120" s="97">
        <v>4080301.2222623136</v>
      </c>
      <c r="I2120" s="174">
        <v>204459174982.57379</v>
      </c>
      <c r="J2120" s="186">
        <v>0.56967942556684659</v>
      </c>
      <c r="K2120" s="189">
        <v>5145893827.4747725</v>
      </c>
      <c r="L2120" s="185">
        <v>0</v>
      </c>
      <c r="M2120" s="185">
        <v>204280209224.23553</v>
      </c>
      <c r="N2120" s="174">
        <v>413885278034.28412</v>
      </c>
      <c r="O2120" s="119">
        <v>0.6762752085908863</v>
      </c>
      <c r="P2120" s="119">
        <v>0.44394190337974987</v>
      </c>
      <c r="Q2120" s="97">
        <v>15.930083090323889</v>
      </c>
      <c r="R2120" s="184">
        <v>3276045934934.397</v>
      </c>
      <c r="S2120" s="199">
        <v>3397.8526073485687</v>
      </c>
      <c r="T2120" s="191">
        <v>4.4883543613898819E-2</v>
      </c>
      <c r="U2120" s="198">
        <v>2.0000000000000001E-4</v>
      </c>
    </row>
    <row r="2121" spans="1:21" x14ac:dyDescent="0.2">
      <c r="A2121">
        <f t="shared" si="33"/>
        <v>2117</v>
      </c>
      <c r="B2121" s="119">
        <v>0.57113679535489725</v>
      </c>
      <c r="C2121" s="97">
        <v>13347.040117191569</v>
      </c>
      <c r="D2121" s="96">
        <v>0.65155259190699844</v>
      </c>
      <c r="E2121" s="98">
        <v>0.1709461059492989</v>
      </c>
      <c r="F2121" s="119">
        <v>0</v>
      </c>
      <c r="G2121" s="179">
        <v>0</v>
      </c>
      <c r="H2121" s="97">
        <v>4542765.5650060037</v>
      </c>
      <c r="I2121" s="174">
        <v>179960264823.9772</v>
      </c>
      <c r="J2121" s="186">
        <v>0.43560985033843747</v>
      </c>
      <c r="K2121" s="189">
        <v>9330219528.666832</v>
      </c>
      <c r="L2121" s="185">
        <v>29184839953.574486</v>
      </c>
      <c r="M2121" s="185">
        <v>0</v>
      </c>
      <c r="N2121" s="174">
        <v>218475324306.21854</v>
      </c>
      <c r="O2121" s="119">
        <v>0.46568341899837157</v>
      </c>
      <c r="P2121" s="119">
        <v>0.37528521790576591</v>
      </c>
      <c r="Q2121" s="97">
        <v>14.092908975792792</v>
      </c>
      <c r="R2121" s="184">
        <v>1280300857074.4094</v>
      </c>
      <c r="S2121" s="199">
        <v>1328.3406301612558</v>
      </c>
      <c r="T2121" s="191">
        <v>5.081355922449235E-2</v>
      </c>
      <c r="U2121" s="198">
        <v>2.0000000000000001E-4</v>
      </c>
    </row>
    <row r="2122" spans="1:21" x14ac:dyDescent="0.2">
      <c r="A2122">
        <f t="shared" si="33"/>
        <v>2118</v>
      </c>
      <c r="B2122" s="119">
        <v>0.50776502493031472</v>
      </c>
      <c r="C2122" s="97">
        <v>12169.106415420112</v>
      </c>
      <c r="D2122" s="96">
        <v>1.0650958137462541</v>
      </c>
      <c r="E2122" s="98">
        <v>0.31243105656535086</v>
      </c>
      <c r="F2122" s="119">
        <v>0</v>
      </c>
      <c r="G2122" s="179">
        <v>0</v>
      </c>
      <c r="H2122" s="97">
        <v>7834815.56193248</v>
      </c>
      <c r="I2122" s="174">
        <v>281577566881.71326</v>
      </c>
      <c r="J2122" s="186">
        <v>0.32542977177596155</v>
      </c>
      <c r="K2122" s="189">
        <v>22220022537.232422</v>
      </c>
      <c r="L2122" s="185">
        <v>36538346626.052917</v>
      </c>
      <c r="M2122" s="185">
        <v>0</v>
      </c>
      <c r="N2122" s="174">
        <v>340335936044.9986</v>
      </c>
      <c r="O2122" s="119">
        <v>0.35513264344911361</v>
      </c>
      <c r="P2122" s="119">
        <v>0.24312048428679561</v>
      </c>
      <c r="Q2122" s="97">
        <v>13.74676505447388</v>
      </c>
      <c r="R2122" s="184">
        <v>1220262977250.0955</v>
      </c>
      <c r="S2122" s="199">
        <v>1267.5648677991267</v>
      </c>
      <c r="T2122" s="191">
        <v>5.3277509079768151E-2</v>
      </c>
      <c r="U2122" s="198">
        <v>2.0000000000000001E-4</v>
      </c>
    </row>
    <row r="2123" spans="1:21" x14ac:dyDescent="0.2">
      <c r="A2123">
        <f t="shared" si="33"/>
        <v>2119</v>
      </c>
      <c r="B2123" s="119">
        <v>0.61369811482672088</v>
      </c>
      <c r="C2123" s="97">
        <v>4000</v>
      </c>
      <c r="D2123" s="96">
        <v>0.86769974632660096</v>
      </c>
      <c r="E2123" s="98">
        <v>0.7</v>
      </c>
      <c r="F2123" s="119">
        <v>0.52760767866006686</v>
      </c>
      <c r="G2123" s="179">
        <v>1</v>
      </c>
      <c r="H2123" s="97">
        <v>12490670.662874967</v>
      </c>
      <c r="I2123" s="174">
        <v>438239139811.2511</v>
      </c>
      <c r="J2123" s="186">
        <v>0.44203813353614829</v>
      </c>
      <c r="K2123" s="189">
        <v>6303479396.3003292</v>
      </c>
      <c r="L2123" s="185">
        <v>0</v>
      </c>
      <c r="M2123" s="185">
        <v>349695266239.92163</v>
      </c>
      <c r="N2123" s="174">
        <v>794237885447.47302</v>
      </c>
      <c r="O2123" s="119">
        <v>0.59613704290854197</v>
      </c>
      <c r="P2123" s="119">
        <v>0.4106020301174369</v>
      </c>
      <c r="Q2123" s="97">
        <v>16.481970680839709</v>
      </c>
      <c r="R2123" s="184">
        <v>5857963682475.1602</v>
      </c>
      <c r="S2123" s="199">
        <v>6077.3470592748899</v>
      </c>
      <c r="T2123" s="191">
        <v>4.4367334153927532E-2</v>
      </c>
      <c r="U2123" s="198">
        <v>2.0000000000000001E-4</v>
      </c>
    </row>
    <row r="2124" spans="1:21" x14ac:dyDescent="0.2">
      <c r="A2124">
        <f t="shared" si="33"/>
        <v>2120</v>
      </c>
      <c r="B2124" s="119">
        <v>0.48105118165669863</v>
      </c>
      <c r="C2124" s="97">
        <v>4000</v>
      </c>
      <c r="D2124" s="96">
        <v>1.2146321218315475</v>
      </c>
      <c r="E2124" s="98">
        <v>4.79120048593559E-2</v>
      </c>
      <c r="F2124" s="119">
        <v>0.65150262208181342</v>
      </c>
      <c r="G2124" s="179">
        <v>1</v>
      </c>
      <c r="H2124" s="97">
        <v>18024887.955525856</v>
      </c>
      <c r="I2124" s="174">
        <v>571082963418.20813</v>
      </c>
      <c r="J2124" s="186">
        <v>0.48105118165669869</v>
      </c>
      <c r="K2124" s="189">
        <v>10189092874.112965</v>
      </c>
      <c r="L2124" s="185">
        <v>0</v>
      </c>
      <c r="M2124" s="185">
        <v>435337800171.69495</v>
      </c>
      <c r="N2124" s="174">
        <v>1016609856464.016</v>
      </c>
      <c r="O2124" s="119">
        <v>0.61281166078852156</v>
      </c>
      <c r="P2124" s="119">
        <v>0.42814571754556774</v>
      </c>
      <c r="Q2124" s="97">
        <v>16.523554820516644</v>
      </c>
      <c r="R2124" s="184">
        <v>7746566107089.5938</v>
      </c>
      <c r="S2124" s="199">
        <v>8043.5617087767878</v>
      </c>
      <c r="T2124" s="191">
        <v>4.5051656686664464E-2</v>
      </c>
      <c r="U2124" s="198">
        <v>2.0000000000000001E-4</v>
      </c>
    </row>
    <row r="2125" spans="1:21" x14ac:dyDescent="0.2">
      <c r="A2125">
        <f t="shared" si="33"/>
        <v>2121</v>
      </c>
      <c r="B2125" s="119">
        <v>0.30385044454624599</v>
      </c>
      <c r="C2125" s="97">
        <v>6308.2303746234484</v>
      </c>
      <c r="D2125" s="96">
        <v>0.96249641700841271</v>
      </c>
      <c r="E2125" s="98">
        <v>0.43618874218875481</v>
      </c>
      <c r="F2125" s="119">
        <v>0</v>
      </c>
      <c r="G2125" s="179">
        <v>0</v>
      </c>
      <c r="H2125" s="97">
        <v>29312113.556980416</v>
      </c>
      <c r="I2125" s="174">
        <v>739751752354.43445</v>
      </c>
      <c r="J2125" s="186">
        <v>0.30385044454624599</v>
      </c>
      <c r="K2125" s="189">
        <v>55950974898.067459</v>
      </c>
      <c r="L2125" s="185">
        <v>96173400055.781982</v>
      </c>
      <c r="M2125" s="185">
        <v>0</v>
      </c>
      <c r="N2125" s="174">
        <v>891876127308.28394</v>
      </c>
      <c r="O2125" s="119">
        <v>0.33828982480107983</v>
      </c>
      <c r="P2125" s="119">
        <v>0.21584654346701507</v>
      </c>
      <c r="Q2125" s="97">
        <v>13.878149999758524</v>
      </c>
      <c r="R2125" s="184">
        <v>2836054653937.7148</v>
      </c>
      <c r="S2125" s="199">
        <v>2942.2376611363588</v>
      </c>
      <c r="T2125" s="191">
        <v>5.2824776293622977E-2</v>
      </c>
      <c r="U2125" s="198">
        <v>2.0000000000000001E-4</v>
      </c>
    </row>
    <row r="2126" spans="1:21" x14ac:dyDescent="0.2">
      <c r="A2126">
        <f t="shared" si="33"/>
        <v>2122</v>
      </c>
      <c r="B2126" s="119">
        <v>0.61544752123188762</v>
      </c>
      <c r="C2126" s="97">
        <v>10671.724246210291</v>
      </c>
      <c r="D2126" s="96">
        <v>0.50338157918068926</v>
      </c>
      <c r="E2126" s="98">
        <v>0</v>
      </c>
      <c r="F2126" s="119">
        <v>0.54540558600508315</v>
      </c>
      <c r="G2126" s="179">
        <v>1</v>
      </c>
      <c r="H2126" s="97">
        <v>5375322.9455442764</v>
      </c>
      <c r="I2126" s="174">
        <v>224216008366.57907</v>
      </c>
      <c r="J2126" s="186">
        <v>0.54038064094253402</v>
      </c>
      <c r="K2126" s="189">
        <v>3810707564.2354698</v>
      </c>
      <c r="L2126" s="185">
        <v>0</v>
      </c>
      <c r="M2126" s="185">
        <v>205164619029.87173</v>
      </c>
      <c r="N2126" s="174">
        <v>433191334960.68628</v>
      </c>
      <c r="O2126" s="119">
        <v>0.65858585458662833</v>
      </c>
      <c r="P2126" s="119">
        <v>0.47394718118831092</v>
      </c>
      <c r="Q2126" s="97">
        <v>16.042286894832618</v>
      </c>
      <c r="R2126" s="184">
        <v>3606976339726.3105</v>
      </c>
      <c r="S2126" s="199">
        <v>3742.2519345139112</v>
      </c>
      <c r="T2126" s="191">
        <v>4.50195750133889E-2</v>
      </c>
      <c r="U2126" s="198">
        <v>2.0000000000000001E-4</v>
      </c>
    </row>
    <row r="2127" spans="1:21" x14ac:dyDescent="0.2">
      <c r="A2127">
        <f t="shared" si="33"/>
        <v>2123</v>
      </c>
      <c r="B2127" s="119">
        <v>0.33635897122050873</v>
      </c>
      <c r="C2127" s="97">
        <v>10913.08466454136</v>
      </c>
      <c r="D2127" s="96">
        <v>0.95330111707951093</v>
      </c>
      <c r="E2127" s="98">
        <v>0</v>
      </c>
      <c r="F2127" s="119">
        <v>0.51691876661585257</v>
      </c>
      <c r="G2127" s="179">
        <v>1</v>
      </c>
      <c r="H2127" s="97">
        <v>8145936.2579192705</v>
      </c>
      <c r="I2127" s="174">
        <v>299915321913.99164</v>
      </c>
      <c r="J2127" s="186">
        <v>0.33635897122050873</v>
      </c>
      <c r="K2127" s="189">
        <v>7933313796.5912275</v>
      </c>
      <c r="L2127" s="185">
        <v>0</v>
      </c>
      <c r="M2127" s="185">
        <v>342492633945.02991</v>
      </c>
      <c r="N2127" s="174">
        <v>650341269655.61267</v>
      </c>
      <c r="O2127" s="119">
        <v>0.57642553806679919</v>
      </c>
      <c r="P2127" s="119">
        <v>0.29558656435567832</v>
      </c>
      <c r="Q2127" s="97">
        <v>17.002861534786291</v>
      </c>
      <c r="R2127" s="184">
        <v>3473076677905.4878</v>
      </c>
      <c r="S2127" s="199">
        <v>3604.4458736330757</v>
      </c>
      <c r="T2127" s="191">
        <v>4.3668821937415427E-2</v>
      </c>
      <c r="U2127" s="198">
        <v>2.0000000000000001E-4</v>
      </c>
    </row>
    <row r="2128" spans="1:21" x14ac:dyDescent="0.2">
      <c r="A2128">
        <f t="shared" si="33"/>
        <v>2124</v>
      </c>
      <c r="B2128" s="119">
        <v>0.70927499223937218</v>
      </c>
      <c r="C2128" s="97">
        <v>4000</v>
      </c>
      <c r="D2128" s="96">
        <v>0.84841370088125467</v>
      </c>
      <c r="E2128" s="98">
        <v>0.44117406133611936</v>
      </c>
      <c r="F2128" s="119">
        <v>0.53102189166344382</v>
      </c>
      <c r="G2128" s="179">
        <v>1</v>
      </c>
      <c r="H2128" s="97">
        <v>11808535.578415601</v>
      </c>
      <c r="I2128" s="174">
        <v>413453449735.8606</v>
      </c>
      <c r="J2128" s="186">
        <v>0.45345301476581235</v>
      </c>
      <c r="K2128" s="189">
        <v>10683128209.291996</v>
      </c>
      <c r="L2128" s="185">
        <v>0</v>
      </c>
      <c r="M2128" s="185">
        <v>203089330783.7269</v>
      </c>
      <c r="N2128" s="174">
        <v>627225908728.87952</v>
      </c>
      <c r="O2128" s="119">
        <v>0.55793801404702692</v>
      </c>
      <c r="P2128" s="119">
        <v>0.39628078686516893</v>
      </c>
      <c r="Q2128" s="97">
        <v>15.473881625235414</v>
      </c>
      <c r="R2128" s="184">
        <v>4247845701106.646</v>
      </c>
      <c r="S2128" s="199">
        <v>4409.4858461182312</v>
      </c>
      <c r="T2128" s="191">
        <v>4.6754215398847304E-2</v>
      </c>
      <c r="U2128" s="198">
        <v>2.0000000000000001E-4</v>
      </c>
    </row>
    <row r="2129" spans="1:21" x14ac:dyDescent="0.2">
      <c r="A2129">
        <f t="shared" si="33"/>
        <v>2125</v>
      </c>
      <c r="B2129" s="119">
        <v>0.48885835973566821</v>
      </c>
      <c r="C2129" s="97">
        <v>9378.7949458349176</v>
      </c>
      <c r="D2129" s="96">
        <v>1.0056773835649264</v>
      </c>
      <c r="E2129" s="98">
        <v>0</v>
      </c>
      <c r="F2129" s="119">
        <v>0</v>
      </c>
      <c r="G2129" s="179">
        <v>0</v>
      </c>
      <c r="H2129" s="97">
        <v>8505986.5909199789</v>
      </c>
      <c r="I2129" s="174">
        <v>302989696683.6933</v>
      </c>
      <c r="J2129" s="186">
        <v>0.43307701154540912</v>
      </c>
      <c r="K2129" s="189">
        <v>5653218549.2137785</v>
      </c>
      <c r="L2129" s="185">
        <v>0</v>
      </c>
      <c r="M2129" s="185">
        <v>0</v>
      </c>
      <c r="N2129" s="174">
        <v>308642915232.9071</v>
      </c>
      <c r="O2129" s="119">
        <v>0.42514461175888213</v>
      </c>
      <c r="P2129" s="119">
        <v>0.31987975623558151</v>
      </c>
      <c r="Q2129" s="97">
        <v>12.946085452673767</v>
      </c>
      <c r="R2129" s="184">
        <v>1398942071509.0232</v>
      </c>
      <c r="S2129" s="199">
        <v>1452.6885546623378</v>
      </c>
      <c r="T2129" s="191">
        <v>5.6617217830946483E-2</v>
      </c>
      <c r="U2129" s="198">
        <v>2.0000000000000001E-4</v>
      </c>
    </row>
    <row r="2130" spans="1:21" x14ac:dyDescent="0.2">
      <c r="A2130">
        <f t="shared" si="33"/>
        <v>2126</v>
      </c>
      <c r="B2130" s="119">
        <v>0.49877572983252677</v>
      </c>
      <c r="C2130" s="97">
        <v>4000</v>
      </c>
      <c r="D2130" s="96">
        <v>1.0603586989646416</v>
      </c>
      <c r="E2130" s="98">
        <v>9.4855383293899559E-2</v>
      </c>
      <c r="F2130" s="119">
        <v>0.50253272162865148</v>
      </c>
      <c r="G2130" s="179">
        <v>1</v>
      </c>
      <c r="H2130" s="97">
        <v>14789343.778186748</v>
      </c>
      <c r="I2130" s="174">
        <v>342630998416.94037</v>
      </c>
      <c r="J2130" s="186">
        <v>0.21186991105102759</v>
      </c>
      <c r="K2130" s="189">
        <v>2406877366.3401279</v>
      </c>
      <c r="L2130" s="185">
        <v>0</v>
      </c>
      <c r="M2130" s="185">
        <v>418747826929.85901</v>
      </c>
      <c r="N2130" s="174">
        <v>763785702713.1394</v>
      </c>
      <c r="O2130" s="119">
        <v>0.53364636082339878</v>
      </c>
      <c r="P2130" s="119">
        <v>0.30960636105693012</v>
      </c>
      <c r="Q2130" s="97">
        <v>18.24904049078728</v>
      </c>
      <c r="R2130" s="184">
        <v>4625535734684.665</v>
      </c>
      <c r="S2130" s="199">
        <v>4801.6398724256987</v>
      </c>
      <c r="T2130" s="191">
        <v>4.0712124922577878E-2</v>
      </c>
      <c r="U2130" s="198">
        <v>2.0000000000000001E-4</v>
      </c>
    </row>
    <row r="2131" spans="1:21" x14ac:dyDescent="0.2">
      <c r="A2131">
        <f t="shared" si="33"/>
        <v>2127</v>
      </c>
      <c r="B2131" s="119">
        <v>0.31672683529305168</v>
      </c>
      <c r="C2131" s="97">
        <v>6382.0387258079463</v>
      </c>
      <c r="D2131" s="96">
        <v>1.340045314825383</v>
      </c>
      <c r="E2131" s="98">
        <v>0.31602998916088498</v>
      </c>
      <c r="F2131" s="119">
        <v>0</v>
      </c>
      <c r="G2131" s="179">
        <v>0</v>
      </c>
      <c r="H2131" s="97">
        <v>24889672.134964295</v>
      </c>
      <c r="I2131" s="174">
        <v>515291362144.13281</v>
      </c>
      <c r="J2131" s="186">
        <v>0.18286477514864319</v>
      </c>
      <c r="K2131" s="189">
        <v>58698826818.149895</v>
      </c>
      <c r="L2131" s="185">
        <v>81127596264.387924</v>
      </c>
      <c r="M2131" s="185">
        <v>0</v>
      </c>
      <c r="N2131" s="174">
        <v>655117785226.67065</v>
      </c>
      <c r="O2131" s="119">
        <v>0.24290397799378327</v>
      </c>
      <c r="P2131" s="119">
        <v>0.12323295938290257</v>
      </c>
      <c r="Q2131" s="97">
        <v>13.988558226513783</v>
      </c>
      <c r="R2131" s="184">
        <v>1143426686021.5632</v>
      </c>
      <c r="S2131" s="199">
        <v>1186.4601297217966</v>
      </c>
      <c r="T2131" s="191">
        <v>5.3372493809009394E-2</v>
      </c>
      <c r="U2131" s="198">
        <v>2.0000000000000001E-4</v>
      </c>
    </row>
    <row r="2132" spans="1:21" x14ac:dyDescent="0.2">
      <c r="A2132">
        <f t="shared" si="33"/>
        <v>2128</v>
      </c>
      <c r="B2132" s="119">
        <v>0.55827043100424767</v>
      </c>
      <c r="C2132" s="97">
        <v>8735.8261335732477</v>
      </c>
      <c r="D2132" s="96">
        <v>0.99862599228138171</v>
      </c>
      <c r="E2132" s="98">
        <v>0.29813901973914214</v>
      </c>
      <c r="F2132" s="119">
        <v>0.5142953697646816</v>
      </c>
      <c r="G2132" s="179">
        <v>1</v>
      </c>
      <c r="H2132" s="97">
        <v>38162304.158335172</v>
      </c>
      <c r="I2132" s="174">
        <v>950979614494.39185</v>
      </c>
      <c r="J2132" s="186">
        <v>0.30641525976162376</v>
      </c>
      <c r="K2132" s="189">
        <v>8532746916.3955107</v>
      </c>
      <c r="L2132" s="185">
        <v>0</v>
      </c>
      <c r="M2132" s="185">
        <v>469962236259.7854</v>
      </c>
      <c r="N2132" s="174">
        <v>1429474597670.5728</v>
      </c>
      <c r="O2132" s="119">
        <v>0.46685996078464953</v>
      </c>
      <c r="P2132" s="119">
        <v>0.30243625440507999</v>
      </c>
      <c r="Q2132" s="97">
        <v>16.426708371544361</v>
      </c>
      <c r="R2132" s="184">
        <v>7539155864034.1182</v>
      </c>
      <c r="S2132" s="199">
        <v>7822.8543261809164</v>
      </c>
      <c r="T2132" s="191">
        <v>4.4489208328957551E-2</v>
      </c>
      <c r="U2132" s="198">
        <v>2.0000000000000001E-4</v>
      </c>
    </row>
    <row r="2133" spans="1:21" x14ac:dyDescent="0.2">
      <c r="A2133">
        <f t="shared" si="33"/>
        <v>2129</v>
      </c>
      <c r="B2133" s="119">
        <v>0.48784600997810779</v>
      </c>
      <c r="C2133" s="97">
        <v>6768.1665815130827</v>
      </c>
      <c r="D2133" s="96">
        <v>1.0866386705520747</v>
      </c>
      <c r="E2133" s="98">
        <v>0</v>
      </c>
      <c r="F2133" s="119">
        <v>0.4362723524138814</v>
      </c>
      <c r="G2133" s="179">
        <v>1</v>
      </c>
      <c r="H2133" s="97">
        <v>12715393.738044919</v>
      </c>
      <c r="I2133" s="174">
        <v>306943974174.05798</v>
      </c>
      <c r="J2133" s="186">
        <v>0.36610128218465265</v>
      </c>
      <c r="K2133" s="189">
        <v>0</v>
      </c>
      <c r="L2133" s="185">
        <v>0</v>
      </c>
      <c r="M2133" s="185">
        <v>283000927478.87378</v>
      </c>
      <c r="N2133" s="174">
        <v>589944901652.93176</v>
      </c>
      <c r="O2133" s="119">
        <v>0.57424570250185336</v>
      </c>
      <c r="P2133" s="119">
        <v>0.33015863896458608</v>
      </c>
      <c r="Q2133" s="97">
        <v>16.68301811984437</v>
      </c>
      <c r="R2133" s="184">
        <v>3495677102832.1021</v>
      </c>
      <c r="S2133" s="199">
        <v>3625.4623765887682</v>
      </c>
      <c r="T2133" s="191">
        <v>4.4798838385227337E-2</v>
      </c>
      <c r="U2133" s="198">
        <v>2.0000000000000001E-4</v>
      </c>
    </row>
    <row r="2134" spans="1:21" x14ac:dyDescent="0.2">
      <c r="A2134">
        <f t="shared" si="33"/>
        <v>2130</v>
      </c>
      <c r="B2134" s="119">
        <v>0.56818086006448176</v>
      </c>
      <c r="C2134" s="97">
        <v>11632.732333097352</v>
      </c>
      <c r="D2134" s="96">
        <v>1.3270415768622341</v>
      </c>
      <c r="E2134" s="98">
        <v>0</v>
      </c>
      <c r="F2134" s="119">
        <v>0.68634889771942309</v>
      </c>
      <c r="G2134" s="179">
        <v>1</v>
      </c>
      <c r="H2134" s="97">
        <v>11802627.427848041</v>
      </c>
      <c r="I2134" s="174">
        <v>304334121244.79797</v>
      </c>
      <c r="J2134" s="186">
        <v>0.11130114070943731</v>
      </c>
      <c r="K2134" s="189">
        <v>746831659.5939163</v>
      </c>
      <c r="L2134" s="185">
        <v>0</v>
      </c>
      <c r="M2134" s="185">
        <v>500115606812.12781</v>
      </c>
      <c r="N2134" s="174">
        <v>805196559716.51965</v>
      </c>
      <c r="O2134" s="119">
        <v>0.53895563147194248</v>
      </c>
      <c r="P2134" s="119">
        <v>0.28354829889858901</v>
      </c>
      <c r="Q2134" s="97">
        <v>19.063315082405477</v>
      </c>
      <c r="R2134" s="184">
        <v>4552442099002.0166</v>
      </c>
      <c r="S2134" s="199">
        <v>4728.7524280602593</v>
      </c>
      <c r="T2134" s="191">
        <v>4.0248424948626585E-2</v>
      </c>
      <c r="U2134" s="198">
        <v>2.0000000000000001E-4</v>
      </c>
    </row>
    <row r="2135" spans="1:21" x14ac:dyDescent="0.2">
      <c r="A2135">
        <f t="shared" si="33"/>
        <v>2131</v>
      </c>
      <c r="B2135" s="119">
        <v>0.46890801628359535</v>
      </c>
      <c r="C2135" s="97">
        <v>13869.486718446789</v>
      </c>
      <c r="D2135" s="96">
        <v>0.4975017055869998</v>
      </c>
      <c r="E2135" s="98">
        <v>0.59594307799122026</v>
      </c>
      <c r="F2135" s="119">
        <v>0</v>
      </c>
      <c r="G2135" s="179">
        <v>0</v>
      </c>
      <c r="H2135" s="97">
        <v>3268480.9348890288</v>
      </c>
      <c r="I2135" s="174">
        <v>175960889982.63342</v>
      </c>
      <c r="J2135" s="186">
        <v>0.46890801628359535</v>
      </c>
      <c r="K2135" s="189">
        <v>31626349947.951881</v>
      </c>
      <c r="L2135" s="185">
        <v>67084913179.318016</v>
      </c>
      <c r="M2135" s="185">
        <v>0</v>
      </c>
      <c r="N2135" s="174">
        <v>274672153109.90332</v>
      </c>
      <c r="O2135" s="119">
        <v>0.49578161042855695</v>
      </c>
      <c r="P2135" s="119">
        <v>0.39149119077293826</v>
      </c>
      <c r="Q2135" s="97">
        <v>14.495761653741599</v>
      </c>
      <c r="R2135" s="184">
        <v>1731293280411.8728</v>
      </c>
      <c r="S2135" s="199">
        <v>1796.5559771227045</v>
      </c>
      <c r="T2135" s="191">
        <v>4.9406718453300989E-2</v>
      </c>
      <c r="U2135" s="198">
        <v>2.0000000000000001E-4</v>
      </c>
    </row>
    <row r="2136" spans="1:21" x14ac:dyDescent="0.2">
      <c r="A2136">
        <f t="shared" si="33"/>
        <v>2132</v>
      </c>
      <c r="B2136" s="119">
        <v>0.46612088019317965</v>
      </c>
      <c r="C2136" s="97">
        <v>8229.1240746866133</v>
      </c>
      <c r="D2136" s="96">
        <v>0.80670145821002714</v>
      </c>
      <c r="E2136" s="98">
        <v>3.2070188282402379E-2</v>
      </c>
      <c r="F2136" s="119">
        <v>0</v>
      </c>
      <c r="G2136" s="179">
        <v>0</v>
      </c>
      <c r="H2136" s="97">
        <v>6802283.1339896191</v>
      </c>
      <c r="I2136" s="174">
        <v>244398558480.04276</v>
      </c>
      <c r="J2136" s="186">
        <v>0.34330411021476848</v>
      </c>
      <c r="K2136" s="189">
        <v>10904484690.058098</v>
      </c>
      <c r="L2136" s="185">
        <v>10330714915.290016</v>
      </c>
      <c r="M2136" s="185">
        <v>0</v>
      </c>
      <c r="N2136" s="174">
        <v>265633758085.39087</v>
      </c>
      <c r="O2136" s="119">
        <v>0.34697247162149802</v>
      </c>
      <c r="P2136" s="119">
        <v>0.2325644689783192</v>
      </c>
      <c r="Q2136" s="97">
        <v>13.248586221033282</v>
      </c>
      <c r="R2136" s="184">
        <v>904808612304.28369</v>
      </c>
      <c r="S2136" s="199">
        <v>938.77645062373063</v>
      </c>
      <c r="T2136" s="191">
        <v>5.4103019411943842E-2</v>
      </c>
      <c r="U2136" s="198">
        <v>2.0000000000000001E-4</v>
      </c>
    </row>
    <row r="2137" spans="1:21" x14ac:dyDescent="0.2">
      <c r="A2137">
        <f t="shared" si="33"/>
        <v>2133</v>
      </c>
      <c r="B2137" s="119">
        <v>0.51774943301667709</v>
      </c>
      <c r="C2137" s="97">
        <v>5770.465065655183</v>
      </c>
      <c r="D2137" s="96">
        <v>1.3209392741707262</v>
      </c>
      <c r="E2137" s="98">
        <v>0</v>
      </c>
      <c r="F2137" s="119">
        <v>0</v>
      </c>
      <c r="G2137" s="179">
        <v>0</v>
      </c>
      <c r="H2137" s="97">
        <v>23758337.983653624</v>
      </c>
      <c r="I2137" s="174">
        <v>677600767966.93848</v>
      </c>
      <c r="J2137" s="186">
        <v>0.43556518947224265</v>
      </c>
      <c r="K2137" s="189">
        <v>9255690008.9792099</v>
      </c>
      <c r="L2137" s="185">
        <v>0</v>
      </c>
      <c r="M2137" s="185">
        <v>0</v>
      </c>
      <c r="N2137" s="174">
        <v>686856457975.91772</v>
      </c>
      <c r="O2137" s="119">
        <v>0.42969575878458838</v>
      </c>
      <c r="P2137" s="119">
        <v>0.31300877935417981</v>
      </c>
      <c r="Q2137" s="97">
        <v>12.957376849870437</v>
      </c>
      <c r="R2137" s="184">
        <v>3048646871654.2588</v>
      </c>
      <c r="S2137" s="199">
        <v>3164.9850588210202</v>
      </c>
      <c r="T2137" s="191">
        <v>5.5594888655653873E-2</v>
      </c>
      <c r="U2137" s="198">
        <v>2.0000000000000001E-4</v>
      </c>
    </row>
    <row r="2138" spans="1:21" x14ac:dyDescent="0.2">
      <c r="A2138">
        <f t="shared" si="33"/>
        <v>2134</v>
      </c>
      <c r="B2138" s="119">
        <v>0.66068207051299477</v>
      </c>
      <c r="C2138" s="97">
        <v>5474.7467023094068</v>
      </c>
      <c r="D2138" s="96">
        <v>0.53450689069417678</v>
      </c>
      <c r="E2138" s="98">
        <v>0.20996558021094566</v>
      </c>
      <c r="F2138" s="119">
        <v>0</v>
      </c>
      <c r="G2138" s="179">
        <v>0</v>
      </c>
      <c r="H2138" s="97">
        <v>6095535.5519846752</v>
      </c>
      <c r="I2138" s="174">
        <v>271514161553.9664</v>
      </c>
      <c r="J2138" s="186">
        <v>0.56868364701912688</v>
      </c>
      <c r="K2138" s="189">
        <v>18238490715.444664</v>
      </c>
      <c r="L2138" s="185">
        <v>22470922843.37085</v>
      </c>
      <c r="M2138" s="185">
        <v>0</v>
      </c>
      <c r="N2138" s="174">
        <v>312223575112.78192</v>
      </c>
      <c r="O2138" s="119">
        <v>0.55211206207692176</v>
      </c>
      <c r="P2138" s="119">
        <v>0.42145121011157793</v>
      </c>
      <c r="Q2138" s="97">
        <v>13.427196864556439</v>
      </c>
      <c r="R2138" s="184">
        <v>2027442630794.0381</v>
      </c>
      <c r="S2138" s="199">
        <v>2102.5240273495224</v>
      </c>
      <c r="T2138" s="191">
        <v>5.1539738649267489E-2</v>
      </c>
      <c r="U2138" s="198">
        <v>2.0000000000000001E-4</v>
      </c>
    </row>
    <row r="2139" spans="1:21" x14ac:dyDescent="0.2">
      <c r="A2139">
        <f t="shared" si="33"/>
        <v>2135</v>
      </c>
      <c r="B2139" s="119">
        <v>0.47931922210972933</v>
      </c>
      <c r="C2139" s="97">
        <v>6877.6225375542008</v>
      </c>
      <c r="D2139" s="96">
        <v>1.2160338540390385</v>
      </c>
      <c r="E2139" s="98">
        <v>0</v>
      </c>
      <c r="F2139" s="119">
        <v>0.66358864055995181</v>
      </c>
      <c r="G2139" s="179">
        <v>1</v>
      </c>
      <c r="H2139" s="97">
        <v>12157418.723480538</v>
      </c>
      <c r="I2139" s="174">
        <v>370967180082.57654</v>
      </c>
      <c r="J2139" s="186">
        <v>0.37683192797010179</v>
      </c>
      <c r="K2139" s="189">
        <v>16571761179.919065</v>
      </c>
      <c r="L2139" s="185">
        <v>0</v>
      </c>
      <c r="M2139" s="185">
        <v>420231985630.99487</v>
      </c>
      <c r="N2139" s="174">
        <v>807770926893.49048</v>
      </c>
      <c r="O2139" s="119">
        <v>0.58924857325510771</v>
      </c>
      <c r="P2139" s="119">
        <v>0.4846760813430116</v>
      </c>
      <c r="Q2139" s="97">
        <v>17.558138114873053</v>
      </c>
      <c r="R2139" s="184">
        <v>7323502409875.541</v>
      </c>
      <c r="S2139" s="199">
        <v>7600.2168152433742</v>
      </c>
      <c r="T2139" s="191">
        <v>4.2746948509993617E-2</v>
      </c>
      <c r="U2139" s="198">
        <v>2.0000000000000001E-4</v>
      </c>
    </row>
    <row r="2140" spans="1:21" x14ac:dyDescent="0.2">
      <c r="A2140">
        <f t="shared" si="33"/>
        <v>2136</v>
      </c>
      <c r="B2140" s="119">
        <v>0.39748139880310684</v>
      </c>
      <c r="C2140" s="97">
        <v>8367.5168901980705</v>
      </c>
      <c r="D2140" s="96">
        <v>1.1618923985262488</v>
      </c>
      <c r="E2140" s="98">
        <v>0</v>
      </c>
      <c r="F2140" s="119">
        <v>0.62410570143784461</v>
      </c>
      <c r="G2140" s="179">
        <v>1</v>
      </c>
      <c r="H2140" s="97">
        <v>16869633.37550436</v>
      </c>
      <c r="I2140" s="174">
        <v>522027940459.15729</v>
      </c>
      <c r="J2140" s="186">
        <v>0.3673688329509931</v>
      </c>
      <c r="K2140" s="189">
        <v>12671035050.354347</v>
      </c>
      <c r="L2140" s="185">
        <v>0</v>
      </c>
      <c r="M2140" s="185">
        <v>380364957175.23297</v>
      </c>
      <c r="N2140" s="174">
        <v>915063932684.74463</v>
      </c>
      <c r="O2140" s="119">
        <v>0.54211377290222829</v>
      </c>
      <c r="P2140" s="119">
        <v>0.37632877845853846</v>
      </c>
      <c r="Q2140" s="97">
        <v>16.505493264384164</v>
      </c>
      <c r="R2140" s="184">
        <v>6060295469588.4014</v>
      </c>
      <c r="S2140" s="199">
        <v>6292.7196612887856</v>
      </c>
      <c r="T2140" s="191">
        <v>4.5611054919517356E-2</v>
      </c>
      <c r="U2140" s="198">
        <v>2.0000000000000001E-4</v>
      </c>
    </row>
    <row r="2141" spans="1:21" x14ac:dyDescent="0.2">
      <c r="A2141">
        <f t="shared" si="33"/>
        <v>2137</v>
      </c>
      <c r="B2141" s="119">
        <v>0.45934384927477806</v>
      </c>
      <c r="C2141" s="97">
        <v>7464.658699607884</v>
      </c>
      <c r="D2141" s="96">
        <v>0.94418767071875553</v>
      </c>
      <c r="E2141" s="98">
        <v>0.40276911657113834</v>
      </c>
      <c r="F2141" s="119">
        <v>0</v>
      </c>
      <c r="G2141" s="179">
        <v>0</v>
      </c>
      <c r="H2141" s="97">
        <v>8758245.2026027702</v>
      </c>
      <c r="I2141" s="174">
        <v>369830254490.99017</v>
      </c>
      <c r="J2141" s="186">
        <v>0.45934384927477812</v>
      </c>
      <c r="K2141" s="189">
        <v>38966238832.652763</v>
      </c>
      <c r="L2141" s="185">
        <v>66645978354.965012</v>
      </c>
      <c r="M2141" s="185">
        <v>0</v>
      </c>
      <c r="N2141" s="174">
        <v>475442471678.60797</v>
      </c>
      <c r="O2141" s="119">
        <v>0.46944908933380153</v>
      </c>
      <c r="P2141" s="119">
        <v>0.38403917949773292</v>
      </c>
      <c r="Q2141" s="97">
        <v>14.038759843529187</v>
      </c>
      <c r="R2141" s="184">
        <v>2828525188034.3359</v>
      </c>
      <c r="S2141" s="199">
        <v>2936.5526501141435</v>
      </c>
      <c r="T2141" s="191">
        <v>5.1920711945779525E-2</v>
      </c>
      <c r="U2141" s="198">
        <v>2.0000000000000001E-4</v>
      </c>
    </row>
    <row r="2142" spans="1:21" x14ac:dyDescent="0.2">
      <c r="A2142">
        <f t="shared" si="33"/>
        <v>2138</v>
      </c>
      <c r="B2142" s="119">
        <v>0.31301060270519737</v>
      </c>
      <c r="C2142" s="97">
        <v>12341.587641972821</v>
      </c>
      <c r="D2142" s="96">
        <v>0.31529265479481211</v>
      </c>
      <c r="E2142" s="98">
        <v>0</v>
      </c>
      <c r="F2142" s="119">
        <v>0.64006890079945777</v>
      </c>
      <c r="G2142" s="179">
        <v>1</v>
      </c>
      <c r="H2142" s="97">
        <v>1898826.2218080566</v>
      </c>
      <c r="I2142" s="174">
        <v>101911809976.35527</v>
      </c>
      <c r="J2142" s="186">
        <v>0.31301060270519732</v>
      </c>
      <c r="K2142" s="189">
        <v>2026601139.7619913</v>
      </c>
      <c r="L2142" s="185">
        <v>0</v>
      </c>
      <c r="M2142" s="185">
        <v>141639135274.06158</v>
      </c>
      <c r="N2142" s="174">
        <v>245577546390.17886</v>
      </c>
      <c r="O2142" s="119">
        <v>0.59130318474642529</v>
      </c>
      <c r="P2142" s="119">
        <v>0.40976563609676941</v>
      </c>
      <c r="Q2142" s="97">
        <v>17.7533733056488</v>
      </c>
      <c r="R2142" s="184">
        <v>1948100196706.2866</v>
      </c>
      <c r="S2142" s="199">
        <v>2023.3218302196972</v>
      </c>
      <c r="T2142" s="191">
        <v>4.121689994924653E-2</v>
      </c>
      <c r="U2142" s="198">
        <v>2.0000000000000001E-4</v>
      </c>
    </row>
    <row r="2143" spans="1:21" x14ac:dyDescent="0.2">
      <c r="A2143">
        <f t="shared" si="33"/>
        <v>2139</v>
      </c>
      <c r="B2143" s="119">
        <v>0.45334285084545839</v>
      </c>
      <c r="C2143" s="97">
        <v>11097.875357085715</v>
      </c>
      <c r="D2143" s="96">
        <v>0.45297070792367511</v>
      </c>
      <c r="E2143" s="98">
        <v>0</v>
      </c>
      <c r="F2143" s="119">
        <v>0</v>
      </c>
      <c r="G2143" s="179">
        <v>0</v>
      </c>
      <c r="H2143" s="97">
        <v>4214076.5081426604</v>
      </c>
      <c r="I2143" s="174">
        <v>200836857682.41919</v>
      </c>
      <c r="J2143" s="186">
        <v>0.45334285084545844</v>
      </c>
      <c r="K2143" s="189">
        <v>5855424538.0280237</v>
      </c>
      <c r="L2143" s="185">
        <v>0</v>
      </c>
      <c r="M2143" s="185">
        <v>0</v>
      </c>
      <c r="N2143" s="174">
        <v>206692282220.4472</v>
      </c>
      <c r="O2143" s="119">
        <v>0.44050001595843102</v>
      </c>
      <c r="P2143" s="119">
        <v>0.33999097699202646</v>
      </c>
      <c r="Q2143" s="97">
        <v>12.922366336941273</v>
      </c>
      <c r="R2143" s="184">
        <v>1048360694113.9253</v>
      </c>
      <c r="S2143" s="199">
        <v>1086.4406727136777</v>
      </c>
      <c r="T2143" s="191">
        <v>5.3874795592067509E-2</v>
      </c>
      <c r="U2143" s="198">
        <v>2.0000000000000001E-4</v>
      </c>
    </row>
    <row r="2144" spans="1:21" x14ac:dyDescent="0.2">
      <c r="A2144">
        <f t="shared" si="33"/>
        <v>2140</v>
      </c>
      <c r="B2144" s="119">
        <v>0.48435497357926405</v>
      </c>
      <c r="C2144" s="97">
        <v>7693.3463449668952</v>
      </c>
      <c r="D2144" s="96">
        <v>0.99507703686125504</v>
      </c>
      <c r="E2144" s="98">
        <v>0</v>
      </c>
      <c r="F2144" s="119">
        <v>0</v>
      </c>
      <c r="G2144" s="179">
        <v>0</v>
      </c>
      <c r="H2144" s="97">
        <v>9012356.3569552395</v>
      </c>
      <c r="I2144" s="174">
        <v>405911754156.00354</v>
      </c>
      <c r="J2144" s="186">
        <v>0.48435497357926405</v>
      </c>
      <c r="K2144" s="189">
        <v>18564963959.03426</v>
      </c>
      <c r="L2144" s="185">
        <v>0</v>
      </c>
      <c r="M2144" s="185">
        <v>0</v>
      </c>
      <c r="N2144" s="174">
        <v>424476718115.03778</v>
      </c>
      <c r="O2144" s="119">
        <v>0.46317116715565448</v>
      </c>
      <c r="P2144" s="119">
        <v>0.36227593920977241</v>
      </c>
      <c r="Q2144" s="97">
        <v>12.856836599763056</v>
      </c>
      <c r="R2144" s="184">
        <v>2195538117735.6694</v>
      </c>
      <c r="S2144" s="199">
        <v>2279.8742666559956</v>
      </c>
      <c r="T2144" s="191">
        <v>5.5993146459520443E-2</v>
      </c>
      <c r="U2144" s="198">
        <v>2.0000000000000001E-4</v>
      </c>
    </row>
    <row r="2145" spans="1:21" x14ac:dyDescent="0.2">
      <c r="A2145">
        <f t="shared" si="33"/>
        <v>2141</v>
      </c>
      <c r="B2145" s="119">
        <v>0.51185046069688889</v>
      </c>
      <c r="C2145" s="97">
        <v>10422.573056654463</v>
      </c>
      <c r="D2145" s="96">
        <v>0.58540750898038263</v>
      </c>
      <c r="E2145" s="98">
        <v>1.5018776462454864E-2</v>
      </c>
      <c r="F2145" s="119">
        <v>0.44503955801057649</v>
      </c>
      <c r="G2145" s="179">
        <v>1</v>
      </c>
      <c r="H2145" s="97">
        <v>4391000.7551621869</v>
      </c>
      <c r="I2145" s="174">
        <v>200175808224.41516</v>
      </c>
      <c r="J2145" s="186">
        <v>0.43583703828441345</v>
      </c>
      <c r="K2145" s="189">
        <v>7089659361.728694</v>
      </c>
      <c r="L2145" s="185">
        <v>0</v>
      </c>
      <c r="M2145" s="185">
        <v>209169031124.23203</v>
      </c>
      <c r="N2145" s="174">
        <v>416434498710.37592</v>
      </c>
      <c r="O2145" s="119">
        <v>0.61133085054309966</v>
      </c>
      <c r="P2145" s="119">
        <v>0.45119517995483255</v>
      </c>
      <c r="Q2145" s="97">
        <v>16.990177386286955</v>
      </c>
      <c r="R2145" s="184">
        <v>3457727321002.1499</v>
      </c>
      <c r="S2145" s="199">
        <v>3589.4282096156489</v>
      </c>
      <c r="T2145" s="191">
        <v>4.3141485724328972E-2</v>
      </c>
      <c r="U2145" s="198">
        <v>2.0000000000000001E-4</v>
      </c>
    </row>
    <row r="2146" spans="1:21" x14ac:dyDescent="0.2">
      <c r="A2146">
        <f t="shared" si="33"/>
        <v>2142</v>
      </c>
      <c r="B2146" s="119">
        <v>0.52880958949804446</v>
      </c>
      <c r="C2146" s="97">
        <v>5340.9524206643964</v>
      </c>
      <c r="D2146" s="96">
        <v>0.61638784204809105</v>
      </c>
      <c r="E2146" s="98">
        <v>0.63440709295786046</v>
      </c>
      <c r="F2146" s="119">
        <v>0</v>
      </c>
      <c r="G2146" s="179">
        <v>0</v>
      </c>
      <c r="H2146" s="97">
        <v>5969603.1062305896</v>
      </c>
      <c r="I2146" s="174">
        <v>253186339188.39111</v>
      </c>
      <c r="J2146" s="186">
        <v>0.50967888313278431</v>
      </c>
      <c r="K2146" s="189">
        <v>22313588298.537163</v>
      </c>
      <c r="L2146" s="185">
        <v>64720538063.936188</v>
      </c>
      <c r="M2146" s="185">
        <v>0</v>
      </c>
      <c r="N2146" s="174">
        <v>340220465550.86444</v>
      </c>
      <c r="O2146" s="119">
        <v>0.53147937688108604</v>
      </c>
      <c r="P2146" s="119">
        <v>0.38317022096219955</v>
      </c>
      <c r="Q2146" s="97">
        <v>14.166230522500628</v>
      </c>
      <c r="R2146" s="184">
        <v>2085103807784.1953</v>
      </c>
      <c r="S2146" s="199">
        <v>2161.8903018212113</v>
      </c>
      <c r="T2146" s="191">
        <v>4.9790318296651898E-2</v>
      </c>
      <c r="U2146" s="198">
        <v>2.0000000000000001E-4</v>
      </c>
    </row>
    <row r="2147" spans="1:21" x14ac:dyDescent="0.2">
      <c r="A2147">
        <f t="shared" si="33"/>
        <v>2143</v>
      </c>
      <c r="B2147" s="119">
        <v>0.39193932511795049</v>
      </c>
      <c r="C2147" s="97">
        <v>5463.612556346141</v>
      </c>
      <c r="D2147" s="96">
        <v>0.67011381067942744</v>
      </c>
      <c r="E2147" s="98">
        <v>0.1957659903520432</v>
      </c>
      <c r="F2147" s="119">
        <v>0</v>
      </c>
      <c r="G2147" s="179">
        <v>0</v>
      </c>
      <c r="H2147" s="97">
        <v>9294151.5094663501</v>
      </c>
      <c r="I2147" s="174">
        <v>255055232431.65945</v>
      </c>
      <c r="J2147" s="186">
        <v>0.29141485250597876</v>
      </c>
      <c r="K2147" s="189">
        <v>24323709922.302231</v>
      </c>
      <c r="L2147" s="185">
        <v>38600364098.157333</v>
      </c>
      <c r="M2147" s="185">
        <v>0</v>
      </c>
      <c r="N2147" s="174">
        <v>317979306452.11902</v>
      </c>
      <c r="O2147" s="119">
        <v>0.33086170100920709</v>
      </c>
      <c r="P2147" s="119">
        <v>0.25453934672606737</v>
      </c>
      <c r="Q2147" s="97">
        <v>14.731159435134792</v>
      </c>
      <c r="R2147" s="184">
        <v>1339036476678.5283</v>
      </c>
      <c r="S2147" s="199">
        <v>1390.1873653221887</v>
      </c>
      <c r="T2147" s="191">
        <v>4.7112077642341661E-2</v>
      </c>
      <c r="U2147" s="198">
        <v>2.0000000000000001E-4</v>
      </c>
    </row>
    <row r="2148" spans="1:21" x14ac:dyDescent="0.2">
      <c r="A2148">
        <f t="shared" si="33"/>
        <v>2144</v>
      </c>
      <c r="B2148" s="119">
        <v>0.46192323432457838</v>
      </c>
      <c r="C2148" s="97">
        <v>10627.005510341127</v>
      </c>
      <c r="D2148" s="96">
        <v>1.0486740859565853</v>
      </c>
      <c r="E2148" s="98">
        <v>0.32845074989694467</v>
      </c>
      <c r="F2148" s="119">
        <v>0</v>
      </c>
      <c r="G2148" s="179">
        <v>0</v>
      </c>
      <c r="H2148" s="97">
        <v>9394220.6807741039</v>
      </c>
      <c r="I2148" s="174">
        <v>324713128036.37628</v>
      </c>
      <c r="J2148" s="186">
        <v>0.44686504749563094</v>
      </c>
      <c r="K2148" s="189">
        <v>13876898892.826759</v>
      </c>
      <c r="L2148" s="185">
        <v>41888056310.196022</v>
      </c>
      <c r="M2148" s="185">
        <v>0</v>
      </c>
      <c r="N2148" s="174">
        <v>380478083239.39911</v>
      </c>
      <c r="O2148" s="119">
        <v>0.46944462847864588</v>
      </c>
      <c r="P2148" s="119">
        <v>0.34283393960608077</v>
      </c>
      <c r="Q2148" s="97">
        <v>13.998179413347659</v>
      </c>
      <c r="R2148" s="184">
        <v>1971630414073.5125</v>
      </c>
      <c r="S2148" s="199">
        <v>2047.5995558439279</v>
      </c>
      <c r="T2148" s="191">
        <v>5.2396869770087597E-2</v>
      </c>
      <c r="U2148" s="198">
        <v>2.0000000000000001E-4</v>
      </c>
    </row>
    <row r="2149" spans="1:21" x14ac:dyDescent="0.2">
      <c r="A2149">
        <f t="shared" si="33"/>
        <v>2145</v>
      </c>
      <c r="B2149" s="119">
        <v>0.47510488042975574</v>
      </c>
      <c r="C2149" s="97">
        <v>14327.100380462991</v>
      </c>
      <c r="D2149" s="96">
        <v>0.83603479904012612</v>
      </c>
      <c r="E2149" s="98">
        <v>0</v>
      </c>
      <c r="F2149" s="119">
        <v>0.4913921505427381</v>
      </c>
      <c r="G2149" s="179">
        <v>1</v>
      </c>
      <c r="H2149" s="97">
        <v>9039867.2869002223</v>
      </c>
      <c r="I2149" s="174">
        <v>326999746716.58722</v>
      </c>
      <c r="J2149" s="186">
        <v>0.44220229265307909</v>
      </c>
      <c r="K2149" s="189">
        <v>11556889129.30118</v>
      </c>
      <c r="L2149" s="185">
        <v>0</v>
      </c>
      <c r="M2149" s="185">
        <v>143331580566.98792</v>
      </c>
      <c r="N2149" s="174">
        <v>481888216412.87634</v>
      </c>
      <c r="O2149" s="119">
        <v>0.5380195931715952</v>
      </c>
      <c r="P2149" s="119">
        <v>0.4249978181086459</v>
      </c>
      <c r="Q2149" s="97">
        <v>15.630641758485954</v>
      </c>
      <c r="R2149" s="184">
        <v>3429768524759.7529</v>
      </c>
      <c r="S2149" s="199">
        <v>3559.560132014813</v>
      </c>
      <c r="T2149" s="191">
        <v>4.750240679411287E-2</v>
      </c>
      <c r="U2149" s="198">
        <v>2.0000000000000001E-4</v>
      </c>
    </row>
    <row r="2150" spans="1:21" x14ac:dyDescent="0.2">
      <c r="A2150">
        <f t="shared" si="33"/>
        <v>2146</v>
      </c>
      <c r="B2150" s="119">
        <v>0.3866628259032911</v>
      </c>
      <c r="C2150" s="97">
        <v>4607.0194251466482</v>
      </c>
      <c r="D2150" s="96">
        <v>0.88143389816207574</v>
      </c>
      <c r="E2150" s="98">
        <v>0</v>
      </c>
      <c r="F2150" s="119">
        <v>0.52908782066745974</v>
      </c>
      <c r="G2150" s="179">
        <v>1</v>
      </c>
      <c r="H2150" s="97">
        <v>9674487.3393737152</v>
      </c>
      <c r="I2150" s="174">
        <v>358452791520.02661</v>
      </c>
      <c r="J2150" s="186">
        <v>0.38666282590329115</v>
      </c>
      <c r="K2150" s="189">
        <v>8549540062.4861841</v>
      </c>
      <c r="L2150" s="185">
        <v>0</v>
      </c>
      <c r="M2150" s="185">
        <v>408189186553.69269</v>
      </c>
      <c r="N2150" s="174">
        <v>775191518136.20544</v>
      </c>
      <c r="O2150" s="119">
        <v>0.60004748205111447</v>
      </c>
      <c r="P2150" s="119">
        <v>0.36649591845905061</v>
      </c>
      <c r="Q2150" s="97">
        <v>16.787360968557639</v>
      </c>
      <c r="R2150" s="184">
        <v>5160896773538.4268</v>
      </c>
      <c r="S2150" s="199">
        <v>5360.4350688165996</v>
      </c>
      <c r="T2150" s="191">
        <v>4.3985471628810092E-2</v>
      </c>
      <c r="U2150" s="198">
        <v>2.0000000000000001E-4</v>
      </c>
    </row>
    <row r="2151" spans="1:21" x14ac:dyDescent="0.2">
      <c r="A2151">
        <f t="shared" si="33"/>
        <v>2147</v>
      </c>
      <c r="B2151" s="119">
        <v>0.3998103574037627</v>
      </c>
      <c r="C2151" s="97">
        <v>6271.3483062881496</v>
      </c>
      <c r="D2151" s="96">
        <v>0.84629169112560387</v>
      </c>
      <c r="E2151" s="98">
        <v>0.18091291392763414</v>
      </c>
      <c r="F2151" s="119">
        <v>0.63540061271403758</v>
      </c>
      <c r="G2151" s="179">
        <v>1</v>
      </c>
      <c r="H2151" s="97">
        <v>10214458.079668295</v>
      </c>
      <c r="I2151" s="174">
        <v>356548547555.59149</v>
      </c>
      <c r="J2151" s="186">
        <v>0.3998103574037627</v>
      </c>
      <c r="K2151" s="189">
        <v>11776464134.54092</v>
      </c>
      <c r="L2151" s="185">
        <v>0</v>
      </c>
      <c r="M2151" s="185">
        <v>311172655830.05542</v>
      </c>
      <c r="N2151" s="174">
        <v>679497667520.18787</v>
      </c>
      <c r="O2151" s="119">
        <v>0.57614609380893378</v>
      </c>
      <c r="P2151" s="119">
        <v>0.40244329626566028</v>
      </c>
      <c r="Q2151" s="97">
        <v>16.70942902478405</v>
      </c>
      <c r="R2151" s="184">
        <v>4926244233230.208</v>
      </c>
      <c r="S2151" s="199">
        <v>5112.4958965503492</v>
      </c>
      <c r="T2151" s="191">
        <v>4.411933025794277E-2</v>
      </c>
      <c r="U2151" s="198">
        <v>2.0000000000000001E-4</v>
      </c>
    </row>
    <row r="2152" spans="1:21" x14ac:dyDescent="0.2">
      <c r="A2152">
        <f t="shared" si="33"/>
        <v>2148</v>
      </c>
      <c r="B2152" s="119">
        <v>0.43848491974449633</v>
      </c>
      <c r="C2152" s="97">
        <v>4000</v>
      </c>
      <c r="D2152" s="96">
        <v>1.1423088438117714</v>
      </c>
      <c r="E2152" s="98">
        <v>0.15873773064451593</v>
      </c>
      <c r="F2152" s="119">
        <v>0.51112090497449836</v>
      </c>
      <c r="G2152" s="179">
        <v>1</v>
      </c>
      <c r="H2152" s="97">
        <v>27878268.455751467</v>
      </c>
      <c r="I2152" s="174">
        <v>701307751382.25293</v>
      </c>
      <c r="J2152" s="186">
        <v>0.40284369018869259</v>
      </c>
      <c r="K2152" s="189">
        <v>19871386170.245686</v>
      </c>
      <c r="L2152" s="185">
        <v>0</v>
      </c>
      <c r="M2152" s="185">
        <v>687772239873.73865</v>
      </c>
      <c r="N2152" s="174">
        <v>1408951377426.2373</v>
      </c>
      <c r="O2152" s="119">
        <v>0.59103188922312411</v>
      </c>
      <c r="P2152" s="119">
        <v>0.38082014108572554</v>
      </c>
      <c r="Q2152" s="97">
        <v>16.74407111614882</v>
      </c>
      <c r="R2152" s="184">
        <v>9683974952611.5859</v>
      </c>
      <c r="S2152" s="199">
        <v>10057.971175742978</v>
      </c>
      <c r="T2152" s="191">
        <v>4.4407434838504359E-2</v>
      </c>
      <c r="U2152" s="198">
        <v>2.0000000000000001E-4</v>
      </c>
    </row>
    <row r="2153" spans="1:21" x14ac:dyDescent="0.2">
      <c r="A2153">
        <f t="shared" si="33"/>
        <v>2149</v>
      </c>
      <c r="B2153" s="119">
        <v>0.57939481383643099</v>
      </c>
      <c r="C2153" s="97">
        <v>11646.337403578271</v>
      </c>
      <c r="D2153" s="96">
        <v>0.82949500118196595</v>
      </c>
      <c r="E2153" s="98">
        <v>0.167977113076129</v>
      </c>
      <c r="F2153" s="119">
        <v>0</v>
      </c>
      <c r="G2153" s="179">
        <v>0</v>
      </c>
      <c r="H2153" s="97">
        <v>5168312.3674563505</v>
      </c>
      <c r="I2153" s="174">
        <v>261618910751.17734</v>
      </c>
      <c r="J2153" s="186">
        <v>0.52822835827854364</v>
      </c>
      <c r="K2153" s="189">
        <v>11185221352.2136</v>
      </c>
      <c r="L2153" s="185">
        <v>18340692592.844788</v>
      </c>
      <c r="M2153" s="185">
        <v>0</v>
      </c>
      <c r="N2153" s="174">
        <v>291144824696.23572</v>
      </c>
      <c r="O2153" s="119">
        <v>0.52505512318305525</v>
      </c>
      <c r="P2153" s="119">
        <v>0.38054664029566099</v>
      </c>
      <c r="Q2153" s="97">
        <v>13.263676639695918</v>
      </c>
      <c r="R2153" s="184">
        <v>1610847478220.9124</v>
      </c>
      <c r="S2153" s="199">
        <v>1670.264336268855</v>
      </c>
      <c r="T2153" s="191">
        <v>5.4787765811804043E-2</v>
      </c>
      <c r="U2153" s="198">
        <v>2.0000000000000001E-4</v>
      </c>
    </row>
    <row r="2154" spans="1:21" x14ac:dyDescent="0.2">
      <c r="A2154">
        <f t="shared" si="33"/>
        <v>2150</v>
      </c>
      <c r="B2154" s="119">
        <v>0.39940770196121628</v>
      </c>
      <c r="C2154" s="97">
        <v>4839.6347105749501</v>
      </c>
      <c r="D2154" s="96">
        <v>1.0120283313305705</v>
      </c>
      <c r="E2154" s="98">
        <v>0.7</v>
      </c>
      <c r="F2154" s="119">
        <v>0.50533999986574318</v>
      </c>
      <c r="G2154" s="179">
        <v>1</v>
      </c>
      <c r="H2154" s="97">
        <v>12515099.324861409</v>
      </c>
      <c r="I2154" s="174">
        <v>303956055298.02228</v>
      </c>
      <c r="J2154" s="186">
        <v>0.23872312696452691</v>
      </c>
      <c r="K2154" s="189">
        <v>3862729024.3215356</v>
      </c>
      <c r="L2154" s="185">
        <v>0</v>
      </c>
      <c r="M2154" s="185">
        <v>346165448257.16711</v>
      </c>
      <c r="N2154" s="174">
        <v>653984232579.51099</v>
      </c>
      <c r="O2154" s="119">
        <v>0.5344069186618946</v>
      </c>
      <c r="P2154" s="119">
        <v>0.27149342615537342</v>
      </c>
      <c r="Q2154" s="97">
        <v>17.885154815800981</v>
      </c>
      <c r="R2154" s="184">
        <v>3415568667622.7002</v>
      </c>
      <c r="S2154" s="199">
        <v>3547.2083125094482</v>
      </c>
      <c r="T2154" s="191">
        <v>4.1410303400796371E-2</v>
      </c>
      <c r="U2154" s="198">
        <v>2.0000000000000001E-4</v>
      </c>
    </row>
    <row r="2155" spans="1:21" x14ac:dyDescent="0.2">
      <c r="A2155">
        <f t="shared" si="33"/>
        <v>2151</v>
      </c>
      <c r="B2155" s="119">
        <v>0.48838524159465235</v>
      </c>
      <c r="C2155" s="97">
        <v>9865.5858680500551</v>
      </c>
      <c r="D2155" s="96">
        <v>0.77917559089095567</v>
      </c>
      <c r="E2155" s="98">
        <v>0</v>
      </c>
      <c r="F2155" s="119">
        <v>0</v>
      </c>
      <c r="G2155" s="179">
        <v>0</v>
      </c>
      <c r="H2155" s="97">
        <v>5743351.0581791829</v>
      </c>
      <c r="I2155" s="174">
        <v>270520969021.77975</v>
      </c>
      <c r="J2155" s="186">
        <v>0.48838524159465235</v>
      </c>
      <c r="K2155" s="189">
        <v>8875200193.7263031</v>
      </c>
      <c r="L2155" s="185">
        <v>0</v>
      </c>
      <c r="M2155" s="185">
        <v>0</v>
      </c>
      <c r="N2155" s="174">
        <v>279396169215.50604</v>
      </c>
      <c r="O2155" s="119">
        <v>0.47287136821913522</v>
      </c>
      <c r="P2155" s="119">
        <v>0.37494990372108739</v>
      </c>
      <c r="Q2155" s="97">
        <v>12.87870006622563</v>
      </c>
      <c r="R2155" s="184">
        <v>1512759156656.4973</v>
      </c>
      <c r="S2155" s="199">
        <v>1571.218873371434</v>
      </c>
      <c r="T2155" s="191">
        <v>5.5504569957599011E-2</v>
      </c>
      <c r="U2155" s="198">
        <v>2.0000000000000001E-4</v>
      </c>
    </row>
    <row r="2156" spans="1:21" x14ac:dyDescent="0.2">
      <c r="A2156">
        <f t="shared" si="33"/>
        <v>2152</v>
      </c>
      <c r="B2156" s="119">
        <v>0.36652320121581855</v>
      </c>
      <c r="C2156" s="97">
        <v>4776.9459592396142</v>
      </c>
      <c r="D2156" s="96">
        <v>0.57608756588542975</v>
      </c>
      <c r="E2156" s="98">
        <v>0.43048784242782462</v>
      </c>
      <c r="F2156" s="119">
        <v>0.52352417684281116</v>
      </c>
      <c r="G2156" s="179">
        <v>1</v>
      </c>
      <c r="H2156" s="97">
        <v>32043556.838123571</v>
      </c>
      <c r="I2156" s="174">
        <v>767555400952.61072</v>
      </c>
      <c r="J2156" s="186">
        <v>0.33515308711508929</v>
      </c>
      <c r="K2156" s="189">
        <v>15303535093.048737</v>
      </c>
      <c r="L2156" s="185">
        <v>0</v>
      </c>
      <c r="M2156" s="185">
        <v>395970660489.31635</v>
      </c>
      <c r="N2156" s="174">
        <v>1178829596534.9758</v>
      </c>
      <c r="O2156" s="119">
        <v>0.48694492591622796</v>
      </c>
      <c r="P2156" s="119">
        <v>0.25730769100946282</v>
      </c>
      <c r="Q2156" s="97">
        <v>15.727227188395455</v>
      </c>
      <c r="R2156" s="184">
        <v>5204284553522.4678</v>
      </c>
      <c r="S2156" s="199">
        <v>5404.202298401904</v>
      </c>
      <c r="T2156" s="191">
        <v>4.585109635223978E-2</v>
      </c>
      <c r="U2156" s="198">
        <v>2.0000000000000001E-4</v>
      </c>
    </row>
    <row r="2157" spans="1:21" x14ac:dyDescent="0.2">
      <c r="A2157">
        <f t="shared" si="33"/>
        <v>2153</v>
      </c>
      <c r="B2157" s="119">
        <v>0.52508707281904932</v>
      </c>
      <c r="C2157" s="97">
        <v>9584.6726577163099</v>
      </c>
      <c r="D2157" s="96">
        <v>0.71957682799132272</v>
      </c>
      <c r="E2157" s="98">
        <v>0</v>
      </c>
      <c r="F2157" s="119">
        <v>0.55319989223935506</v>
      </c>
      <c r="G2157" s="179">
        <v>1</v>
      </c>
      <c r="H2157" s="97">
        <v>5777856.3006617716</v>
      </c>
      <c r="I2157" s="174">
        <v>269204360747.98593</v>
      </c>
      <c r="J2157" s="186">
        <v>0.52508707281904932</v>
      </c>
      <c r="K2157" s="189">
        <v>8745355399.1109505</v>
      </c>
      <c r="L2157" s="185">
        <v>0</v>
      </c>
      <c r="M2157" s="185">
        <v>138355383975.43268</v>
      </c>
      <c r="N2157" s="174">
        <v>416305100122.52954</v>
      </c>
      <c r="O2157" s="119">
        <v>0.60542144903208595</v>
      </c>
      <c r="P2157" s="119">
        <v>0.37644465859230802</v>
      </c>
      <c r="Q2157" s="97">
        <v>14.823848422976152</v>
      </c>
      <c r="R2157" s="184">
        <v>2554985003402.9575</v>
      </c>
      <c r="S2157" s="199">
        <v>2650.3280759243939</v>
      </c>
      <c r="T2157" s="191">
        <v>4.9175321576039648E-2</v>
      </c>
      <c r="U2157" s="198">
        <v>2.0000000000000001E-4</v>
      </c>
    </row>
    <row r="2158" spans="1:21" x14ac:dyDescent="0.2">
      <c r="A2158">
        <f t="shared" si="33"/>
        <v>2154</v>
      </c>
      <c r="B2158" s="119">
        <v>0.50114079066425188</v>
      </c>
      <c r="C2158" s="97">
        <v>10099.657090500263</v>
      </c>
      <c r="D2158" s="96">
        <v>0.70427129866201577</v>
      </c>
      <c r="E2158" s="98">
        <v>0.7</v>
      </c>
      <c r="F2158" s="119">
        <v>0</v>
      </c>
      <c r="G2158" s="179">
        <v>0</v>
      </c>
      <c r="H2158" s="97">
        <v>5382395.5444324398</v>
      </c>
      <c r="I2158" s="174">
        <v>233057208774.4635</v>
      </c>
      <c r="J2158" s="186">
        <v>0.47218127588541203</v>
      </c>
      <c r="K2158" s="189">
        <v>54886992255.105186</v>
      </c>
      <c r="L2158" s="185">
        <v>77226518734.091812</v>
      </c>
      <c r="M2158" s="185">
        <v>0</v>
      </c>
      <c r="N2158" s="174">
        <v>365170719763.66046</v>
      </c>
      <c r="O2158" s="119">
        <v>0.47053735658734913</v>
      </c>
      <c r="P2158" s="119">
        <v>0.41850864255240938</v>
      </c>
      <c r="Q2158" s="97">
        <v>14.516888046043768</v>
      </c>
      <c r="R2158" s="184">
        <v>2449253023422.6147</v>
      </c>
      <c r="S2158" s="199">
        <v>2543.298644530832</v>
      </c>
      <c r="T2158" s="191">
        <v>5.0003697098031298E-2</v>
      </c>
      <c r="U2158" s="198">
        <v>2.0000000000000001E-4</v>
      </c>
    </row>
    <row r="2159" spans="1:21" x14ac:dyDescent="0.2">
      <c r="A2159">
        <f t="shared" si="33"/>
        <v>2155</v>
      </c>
      <c r="B2159" s="119">
        <v>0.44592174126989326</v>
      </c>
      <c r="C2159" s="97">
        <v>9360.3943590510826</v>
      </c>
      <c r="D2159" s="96">
        <v>0.92893676943599757</v>
      </c>
      <c r="E2159" s="98">
        <v>0.61940324201523</v>
      </c>
      <c r="F2159" s="119">
        <v>0</v>
      </c>
      <c r="G2159" s="179">
        <v>0</v>
      </c>
      <c r="H2159" s="97">
        <v>10514805.876301389</v>
      </c>
      <c r="I2159" s="174">
        <v>364151812496.89612</v>
      </c>
      <c r="J2159" s="186">
        <v>0.39982731308388442</v>
      </c>
      <c r="K2159" s="189">
        <v>31636819559.303421</v>
      </c>
      <c r="L2159" s="185">
        <v>83188883705.18425</v>
      </c>
      <c r="M2159" s="185">
        <v>0</v>
      </c>
      <c r="N2159" s="174">
        <v>478977515761.38379</v>
      </c>
      <c r="O2159" s="119">
        <v>0.44292047273278667</v>
      </c>
      <c r="P2159" s="119">
        <v>0.30364579862550278</v>
      </c>
      <c r="Q2159" s="97">
        <v>14.430042906811781</v>
      </c>
      <c r="R2159" s="184">
        <v>2273818756228.292</v>
      </c>
      <c r="S2159" s="199">
        <v>2357.6236969810493</v>
      </c>
      <c r="T2159" s="191">
        <v>4.980819693628992E-2</v>
      </c>
      <c r="U2159" s="198">
        <v>2.0000000000000001E-4</v>
      </c>
    </row>
    <row r="2160" spans="1:21" x14ac:dyDescent="0.2">
      <c r="A2160">
        <f t="shared" si="33"/>
        <v>2156</v>
      </c>
      <c r="B2160" s="119">
        <v>0.48391048138226933</v>
      </c>
      <c r="C2160" s="97">
        <v>8154.4172631603169</v>
      </c>
      <c r="D2160" s="96">
        <v>0.81221277372876821</v>
      </c>
      <c r="E2160" s="98">
        <v>0</v>
      </c>
      <c r="F2160" s="119">
        <v>0.42849113784922305</v>
      </c>
      <c r="G2160" s="179">
        <v>1</v>
      </c>
      <c r="H2160" s="97">
        <v>10607139.988559205</v>
      </c>
      <c r="I2160" s="174">
        <v>372430846559.76465</v>
      </c>
      <c r="J2160" s="186">
        <v>0.46276585362252276</v>
      </c>
      <c r="K2160" s="189">
        <v>2956692269.4235487</v>
      </c>
      <c r="L2160" s="185">
        <v>0</v>
      </c>
      <c r="M2160" s="185">
        <v>230230775378.95197</v>
      </c>
      <c r="N2160" s="174">
        <v>605618314208.14014</v>
      </c>
      <c r="O2160" s="119">
        <v>0.58870891213540133</v>
      </c>
      <c r="P2160" s="119">
        <v>0.40587860234713397</v>
      </c>
      <c r="Q2160" s="97">
        <v>15.811991694488217</v>
      </c>
      <c r="R2160" s="184">
        <v>4212506118025.2812</v>
      </c>
      <c r="S2160" s="199">
        <v>4374.1908818030843</v>
      </c>
      <c r="T2160" s="191">
        <v>4.595892278323048E-2</v>
      </c>
      <c r="U2160" s="198">
        <v>2.0000000000000001E-4</v>
      </c>
    </row>
    <row r="2161" spans="1:21" x14ac:dyDescent="0.2">
      <c r="A2161">
        <f t="shared" si="33"/>
        <v>2157</v>
      </c>
      <c r="B2161" s="119">
        <v>0.60148800398349089</v>
      </c>
      <c r="C2161" s="97">
        <v>4000</v>
      </c>
      <c r="D2161" s="96">
        <v>1.2480171236234727</v>
      </c>
      <c r="E2161" s="98">
        <v>9.8921173177063892E-2</v>
      </c>
      <c r="F2161" s="119">
        <v>0</v>
      </c>
      <c r="G2161" s="179">
        <v>0</v>
      </c>
      <c r="H2161" s="97">
        <v>22960983.003409736</v>
      </c>
      <c r="I2161" s="174">
        <v>510072836730.30969</v>
      </c>
      <c r="J2161" s="186">
        <v>0.22138400373402389</v>
      </c>
      <c r="K2161" s="189">
        <v>20195827354.069878</v>
      </c>
      <c r="L2161" s="185">
        <v>48753728520.35601</v>
      </c>
      <c r="M2161" s="185">
        <v>0</v>
      </c>
      <c r="N2161" s="174">
        <v>579022392604.73547</v>
      </c>
      <c r="O2161" s="119">
        <v>0.26238182071711702</v>
      </c>
      <c r="P2161" s="119">
        <v>0.16078145459645687</v>
      </c>
      <c r="Q2161" s="97">
        <v>14.568366753477614</v>
      </c>
      <c r="R2161" s="184">
        <v>1504507732661.0027</v>
      </c>
      <c r="S2161" s="199">
        <v>1559.7582727157305</v>
      </c>
      <c r="T2161" s="191">
        <v>4.9137575038573363E-2</v>
      </c>
      <c r="U2161" s="198">
        <v>2.0000000000000001E-4</v>
      </c>
    </row>
    <row r="2162" spans="1:21" x14ac:dyDescent="0.2">
      <c r="A2162">
        <f t="shared" si="33"/>
        <v>2158</v>
      </c>
      <c r="B2162" s="119">
        <v>0.52731533283182086</v>
      </c>
      <c r="C2162" s="97">
        <v>4068.9585487522927</v>
      </c>
      <c r="D2162" s="96">
        <v>0.96472671812236743</v>
      </c>
      <c r="E2162" s="98">
        <v>0</v>
      </c>
      <c r="F2162" s="119">
        <v>0</v>
      </c>
      <c r="G2162" s="179">
        <v>0</v>
      </c>
      <c r="H2162" s="97">
        <v>34445721.794096604</v>
      </c>
      <c r="I2162" s="174">
        <v>775005137232.46423</v>
      </c>
      <c r="J2162" s="186">
        <v>0.40059130414863997</v>
      </c>
      <c r="K2162" s="189">
        <v>16150183701.099674</v>
      </c>
      <c r="L2162" s="185">
        <v>0</v>
      </c>
      <c r="M2162" s="185">
        <v>0</v>
      </c>
      <c r="N2162" s="174">
        <v>791155320933.56396</v>
      </c>
      <c r="O2162" s="119">
        <v>0.392413866697509</v>
      </c>
      <c r="P2162" s="119">
        <v>0.26825710835926736</v>
      </c>
      <c r="Q2162" s="97">
        <v>12.921887970390991</v>
      </c>
      <c r="R2162" s="184">
        <v>3061242010786.0444</v>
      </c>
      <c r="S2162" s="199">
        <v>3179.1125847235767</v>
      </c>
      <c r="T2162" s="191">
        <v>5.3642356475085348E-2</v>
      </c>
      <c r="U2162" s="198">
        <v>2.0000000000000001E-4</v>
      </c>
    </row>
    <row r="2163" spans="1:21" x14ac:dyDescent="0.2">
      <c r="A2163">
        <f t="shared" si="33"/>
        <v>2159</v>
      </c>
      <c r="B2163" s="119">
        <v>0.54058087170838531</v>
      </c>
      <c r="C2163" s="97">
        <v>8181.8143053093218</v>
      </c>
      <c r="D2163" s="96">
        <v>0.91943901227554203</v>
      </c>
      <c r="E2163" s="98">
        <v>2.9463172229950138E-2</v>
      </c>
      <c r="F2163" s="119">
        <v>0.7009972658578576</v>
      </c>
      <c r="G2163" s="179">
        <v>1</v>
      </c>
      <c r="H2163" s="97">
        <v>7800106.3694852088</v>
      </c>
      <c r="I2163" s="174">
        <v>333834766750.22754</v>
      </c>
      <c r="J2163" s="186">
        <v>0.49974730040903859</v>
      </c>
      <c r="K2163" s="189">
        <v>4784630711.7283173</v>
      </c>
      <c r="L2163" s="185">
        <v>0</v>
      </c>
      <c r="M2163" s="185">
        <v>274099582758.9068</v>
      </c>
      <c r="N2163" s="174">
        <v>612718980220.86255</v>
      </c>
      <c r="O2163" s="119">
        <v>0.63016276978077856</v>
      </c>
      <c r="P2163" s="119">
        <v>0.43182484853045716</v>
      </c>
      <c r="Q2163" s="97">
        <v>15.903835859075972</v>
      </c>
      <c r="R2163" s="184">
        <v>4568331375020.3027</v>
      </c>
      <c r="S2163" s="199">
        <v>4742.1480919048372</v>
      </c>
      <c r="T2163" s="191">
        <v>4.6150553220618423E-2</v>
      </c>
      <c r="U2163" s="198">
        <v>2.0000000000000001E-4</v>
      </c>
    </row>
    <row r="2164" spans="1:21" x14ac:dyDescent="0.2">
      <c r="A2164">
        <f t="shared" si="33"/>
        <v>2160</v>
      </c>
      <c r="B2164" s="119">
        <v>0.50144746550119335</v>
      </c>
      <c r="C2164" s="97">
        <v>12482.734852813706</v>
      </c>
      <c r="D2164" s="96">
        <v>0.62699899098159273</v>
      </c>
      <c r="E2164" s="98">
        <v>0.3794701501327335</v>
      </c>
      <c r="F2164" s="119">
        <v>0.47995402100271528</v>
      </c>
      <c r="G2164" s="179">
        <v>1</v>
      </c>
      <c r="H2164" s="97">
        <v>4932715.6384469829</v>
      </c>
      <c r="I2164" s="174">
        <v>197798962532.49551</v>
      </c>
      <c r="J2164" s="186">
        <v>0.43477812432967777</v>
      </c>
      <c r="K2164" s="189">
        <v>4217743856.2063389</v>
      </c>
      <c r="L2164" s="185">
        <v>0</v>
      </c>
      <c r="M2164" s="185">
        <v>149659565455.8428</v>
      </c>
      <c r="N2164" s="174">
        <v>351676271844.54468</v>
      </c>
      <c r="O2164" s="119">
        <v>0.58498775936708158</v>
      </c>
      <c r="P2164" s="119">
        <v>0.38977088048626524</v>
      </c>
      <c r="Q2164" s="97">
        <v>16.170987942739959</v>
      </c>
      <c r="R2164" s="184">
        <v>2414855434116.2627</v>
      </c>
      <c r="S2164" s="199">
        <v>2507.7420745703621</v>
      </c>
      <c r="T2164" s="191">
        <v>4.529217309856727E-2</v>
      </c>
      <c r="U2164" s="198">
        <v>2.0000000000000001E-4</v>
      </c>
    </row>
    <row r="2165" spans="1:21" x14ac:dyDescent="0.2">
      <c r="A2165">
        <f t="shared" si="33"/>
        <v>2161</v>
      </c>
      <c r="B2165" s="119">
        <v>0.75470668362071669</v>
      </c>
      <c r="C2165" s="97">
        <v>12803.947234929858</v>
      </c>
      <c r="D2165" s="96">
        <v>0.35898340464051459</v>
      </c>
      <c r="E2165" s="98">
        <v>0.3095403254755299</v>
      </c>
      <c r="F2165" s="119">
        <v>0</v>
      </c>
      <c r="G2165" s="179">
        <v>0</v>
      </c>
      <c r="H2165" s="97">
        <v>4922645.0263695251</v>
      </c>
      <c r="I2165" s="174">
        <v>263597852098.879</v>
      </c>
      <c r="J2165" s="186">
        <v>0.5639558065189969</v>
      </c>
      <c r="K2165" s="189">
        <v>29045472809.172413</v>
      </c>
      <c r="L2165" s="185">
        <v>75052610254.764511</v>
      </c>
      <c r="M2165" s="185">
        <v>0</v>
      </c>
      <c r="N2165" s="174">
        <v>367695935162.81598</v>
      </c>
      <c r="O2165" s="119">
        <v>0.56758752959424985</v>
      </c>
      <c r="P2165" s="119">
        <v>0.43339766744004121</v>
      </c>
      <c r="Q2165" s="97">
        <v>14.121755187280948</v>
      </c>
      <c r="R2165" s="184">
        <v>2513230904842.8218</v>
      </c>
      <c r="S2165" s="199">
        <v>2608.696945118787</v>
      </c>
      <c r="T2165" s="191">
        <v>5.0876535989490518E-2</v>
      </c>
      <c r="U2165" s="198">
        <v>2.0000000000000001E-4</v>
      </c>
    </row>
    <row r="2166" spans="1:21" x14ac:dyDescent="0.2">
      <c r="A2166">
        <f t="shared" si="33"/>
        <v>2162</v>
      </c>
      <c r="B2166" s="119">
        <v>0.52563580286893885</v>
      </c>
      <c r="C2166" s="97">
        <v>4406.8889994405445</v>
      </c>
      <c r="D2166" s="96">
        <v>0.70499826481202088</v>
      </c>
      <c r="E2166" s="98">
        <v>0.41730539423011398</v>
      </c>
      <c r="F2166" s="119">
        <v>0.53276288544937889</v>
      </c>
      <c r="G2166" s="179">
        <v>1</v>
      </c>
      <c r="H2166" s="97">
        <v>12998991.207497878</v>
      </c>
      <c r="I2166" s="174">
        <v>461539699849.35968</v>
      </c>
      <c r="J2166" s="186">
        <v>0.48534885015599383</v>
      </c>
      <c r="K2166" s="189">
        <v>6042537105.1332531</v>
      </c>
      <c r="L2166" s="185">
        <v>0</v>
      </c>
      <c r="M2166" s="185">
        <v>332293565069.68445</v>
      </c>
      <c r="N2166" s="174">
        <v>799875802024.17749</v>
      </c>
      <c r="O2166" s="119">
        <v>0.61239834164175722</v>
      </c>
      <c r="P2166" s="119">
        <v>0.43639736326735423</v>
      </c>
      <c r="Q2166" s="97">
        <v>16.077851179008668</v>
      </c>
      <c r="R2166" s="184">
        <v>6152538640262.1455</v>
      </c>
      <c r="S2166" s="199">
        <v>6381.9756694696089</v>
      </c>
      <c r="T2166" s="191">
        <v>4.5175318614692948E-2</v>
      </c>
      <c r="U2166" s="198">
        <v>2.0000000000000001E-4</v>
      </c>
    </row>
    <row r="2167" spans="1:21" x14ac:dyDescent="0.2">
      <c r="A2167">
        <f t="shared" si="33"/>
        <v>2163</v>
      </c>
      <c r="B2167" s="119">
        <v>0.21562468786523509</v>
      </c>
      <c r="C2167" s="97">
        <v>8338.3999052126546</v>
      </c>
      <c r="D2167" s="96">
        <v>1.1157245609778628</v>
      </c>
      <c r="E2167" s="98">
        <v>0.3109748358304425</v>
      </c>
      <c r="F2167" s="119">
        <v>0</v>
      </c>
      <c r="G2167" s="179">
        <v>0</v>
      </c>
      <c r="H2167" s="97">
        <v>10943536.111820426</v>
      </c>
      <c r="I2167" s="174">
        <v>373583547057.31787</v>
      </c>
      <c r="J2167" s="186">
        <v>0.21562468786523503</v>
      </c>
      <c r="K2167" s="189">
        <v>16158366555.307041</v>
      </c>
      <c r="L2167" s="185">
        <v>53650365879.588669</v>
      </c>
      <c r="M2167" s="185">
        <v>0</v>
      </c>
      <c r="N2167" s="174">
        <v>443392279492.21362</v>
      </c>
      <c r="O2167" s="119">
        <v>0.27847604511945673</v>
      </c>
      <c r="P2167" s="119">
        <v>0.17476013026158727</v>
      </c>
      <c r="Q2167" s="97">
        <v>15.68930664793425</v>
      </c>
      <c r="R2167" s="184">
        <v>1268673275816.345</v>
      </c>
      <c r="S2167" s="199">
        <v>1316.903127130792</v>
      </c>
      <c r="T2167" s="191">
        <v>4.8950787313443711E-2</v>
      </c>
      <c r="U2167" s="198">
        <v>2.0000000000000001E-4</v>
      </c>
    </row>
    <row r="2168" spans="1:21" x14ac:dyDescent="0.2">
      <c r="A2168">
        <f t="shared" si="33"/>
        <v>2164</v>
      </c>
      <c r="B2168" s="119">
        <v>0.44435651676842958</v>
      </c>
      <c r="C2168" s="97">
        <v>10081.537528869056</v>
      </c>
      <c r="D2168" s="96">
        <v>0.65024437272124613</v>
      </c>
      <c r="E2168" s="98">
        <v>1.5843230901759209E-2</v>
      </c>
      <c r="F2168" s="119">
        <v>0</v>
      </c>
      <c r="G2168" s="179">
        <v>0</v>
      </c>
      <c r="H2168" s="97">
        <v>4045525.8517280021</v>
      </c>
      <c r="I2168" s="174">
        <v>207635836626.72937</v>
      </c>
      <c r="J2168" s="186">
        <v>0.44435651676842958</v>
      </c>
      <c r="K2168" s="189">
        <v>5405155414.4647713</v>
      </c>
      <c r="L2168" s="185">
        <v>2690604249.7120485</v>
      </c>
      <c r="M2168" s="185">
        <v>0</v>
      </c>
      <c r="N2168" s="174">
        <v>215731596290.90619</v>
      </c>
      <c r="O2168" s="119">
        <v>0.43765874884736017</v>
      </c>
      <c r="P2168" s="119">
        <v>0.34004163391289849</v>
      </c>
      <c r="Q2168" s="97">
        <v>13.009249452091568</v>
      </c>
      <c r="R2168" s="184">
        <v>1082970673376.889</v>
      </c>
      <c r="S2168" s="199">
        <v>1124.8688211841927</v>
      </c>
      <c r="T2168" s="191">
        <v>5.4296362923953893E-2</v>
      </c>
      <c r="U2168" s="198">
        <v>2.0000000000000001E-4</v>
      </c>
    </row>
    <row r="2169" spans="1:21" x14ac:dyDescent="0.2">
      <c r="A2169">
        <f t="shared" si="33"/>
        <v>2165</v>
      </c>
      <c r="B2169" s="119">
        <v>0.49657210017552011</v>
      </c>
      <c r="C2169" s="97">
        <v>17000</v>
      </c>
      <c r="D2169" s="96">
        <v>0.85924581213238316</v>
      </c>
      <c r="E2169" s="98">
        <v>0.17040668547640556</v>
      </c>
      <c r="F2169" s="119">
        <v>0</v>
      </c>
      <c r="G2169" s="179">
        <v>0</v>
      </c>
      <c r="H2169" s="97">
        <v>5720251.2264729068</v>
      </c>
      <c r="I2169" s="174">
        <v>251175448936.10165</v>
      </c>
      <c r="J2169" s="186">
        <v>0.44385515806544629</v>
      </c>
      <c r="K2169" s="189">
        <v>12317777692.70435</v>
      </c>
      <c r="L2169" s="185">
        <v>34059992506.12476</v>
      </c>
      <c r="M2169" s="185">
        <v>0</v>
      </c>
      <c r="N2169" s="174">
        <v>297553219134.93079</v>
      </c>
      <c r="O2169" s="119">
        <v>0.46624772871867831</v>
      </c>
      <c r="P2169" s="119">
        <v>0.35643096387290879</v>
      </c>
      <c r="Q2169" s="97">
        <v>14.178522751974164</v>
      </c>
      <c r="R2169" s="184">
        <v>1618743346246.9373</v>
      </c>
      <c r="S2169" s="199">
        <v>1680.3299734422521</v>
      </c>
      <c r="T2169" s="191">
        <v>5.202377373171025E-2</v>
      </c>
      <c r="U2169" s="198">
        <v>2.0000000000000001E-4</v>
      </c>
    </row>
    <row r="2170" spans="1:21" x14ac:dyDescent="0.2">
      <c r="A2170">
        <f t="shared" si="33"/>
        <v>2166</v>
      </c>
      <c r="B2170" s="119">
        <v>0.62175163442774029</v>
      </c>
      <c r="C2170" s="97">
        <v>8004.3703326913801</v>
      </c>
      <c r="D2170" s="96">
        <v>0.38373231386677203</v>
      </c>
      <c r="E2170" s="98">
        <v>0</v>
      </c>
      <c r="F2170" s="119">
        <v>0.59160487404754869</v>
      </c>
      <c r="G2170" s="179">
        <v>1</v>
      </c>
      <c r="H2170" s="97">
        <v>3183615.7433979367</v>
      </c>
      <c r="I2170" s="174">
        <v>140925510224.09399</v>
      </c>
      <c r="J2170" s="186">
        <v>0.46727151550809598</v>
      </c>
      <c r="K2170" s="189">
        <v>1656923558.3475411</v>
      </c>
      <c r="L2170" s="185">
        <v>0</v>
      </c>
      <c r="M2170" s="185">
        <v>268731017259.74869</v>
      </c>
      <c r="N2170" s="174">
        <v>411313451042.19019</v>
      </c>
      <c r="O2170" s="119">
        <v>0.68277682101662296</v>
      </c>
      <c r="P2170" s="119">
        <v>0.38822292170069422</v>
      </c>
      <c r="Q2170" s="97">
        <v>17.115246816028616</v>
      </c>
      <c r="R2170" s="184">
        <v>2999016596067.4302</v>
      </c>
      <c r="S2170" s="199">
        <v>3115.8164812978539</v>
      </c>
      <c r="T2170" s="191">
        <v>4.2680389542357894E-2</v>
      </c>
      <c r="U2170" s="198">
        <v>2.0000000000000001E-4</v>
      </c>
    </row>
    <row r="2171" spans="1:21" x14ac:dyDescent="0.2">
      <c r="A2171">
        <f t="shared" si="33"/>
        <v>2167</v>
      </c>
      <c r="B2171" s="119">
        <v>0.66422784686875569</v>
      </c>
      <c r="C2171" s="97">
        <v>4000</v>
      </c>
      <c r="D2171" s="96">
        <v>1.3690906493241499</v>
      </c>
      <c r="E2171" s="98">
        <v>0.36757436866585658</v>
      </c>
      <c r="F2171" s="119">
        <v>0</v>
      </c>
      <c r="G2171" s="179">
        <v>0</v>
      </c>
      <c r="H2171" s="97">
        <v>21841537.060192149</v>
      </c>
      <c r="I2171" s="174">
        <v>684991381823.76379</v>
      </c>
      <c r="J2171" s="186">
        <v>0.50092901591761874</v>
      </c>
      <c r="K2171" s="189">
        <v>26123895657.483212</v>
      </c>
      <c r="L2171" s="185">
        <v>86513218562.633774</v>
      </c>
      <c r="M2171" s="185">
        <v>0</v>
      </c>
      <c r="N2171" s="174">
        <v>797628496043.88074</v>
      </c>
      <c r="O2171" s="119">
        <v>0.51696076018383663</v>
      </c>
      <c r="P2171" s="119">
        <v>0.39781862580922805</v>
      </c>
      <c r="Q2171" s="97">
        <v>13.948203857313716</v>
      </c>
      <c r="R2171" s="184">
        <v>4859099811858.7051</v>
      </c>
      <c r="S2171" s="199">
        <v>5045.5010591056125</v>
      </c>
      <c r="T2171" s="191">
        <v>5.2122480019308637E-2</v>
      </c>
      <c r="U2171" s="198">
        <v>2.0000000000000001E-4</v>
      </c>
    </row>
    <row r="2172" spans="1:21" x14ac:dyDescent="0.2">
      <c r="A2172">
        <f t="shared" si="33"/>
        <v>2168</v>
      </c>
      <c r="B2172" s="119">
        <v>0.56563545359783318</v>
      </c>
      <c r="C2172" s="97">
        <v>12612.702990606405</v>
      </c>
      <c r="D2172" s="96">
        <v>0.2</v>
      </c>
      <c r="E2172" s="98">
        <v>0</v>
      </c>
      <c r="F2172" s="119">
        <v>0.48453067816098511</v>
      </c>
      <c r="G2172" s="179">
        <v>1</v>
      </c>
      <c r="H2172" s="97">
        <v>2015378.1240521667</v>
      </c>
      <c r="I2172" s="174">
        <v>109064185288.09401</v>
      </c>
      <c r="J2172" s="186">
        <v>0.51645849696682644</v>
      </c>
      <c r="K2172" s="189">
        <v>3934810902.8100147</v>
      </c>
      <c r="L2172" s="185">
        <v>0</v>
      </c>
      <c r="M2172" s="185">
        <v>117713006755.70383</v>
      </c>
      <c r="N2172" s="174">
        <v>230712002946.60788</v>
      </c>
      <c r="O2172" s="119">
        <v>0.65231773245101676</v>
      </c>
      <c r="P2172" s="119">
        <v>0.52632282743369574</v>
      </c>
      <c r="Q2172" s="97">
        <v>16.718623241089912</v>
      </c>
      <c r="R2172" s="184">
        <v>2242069528542.3789</v>
      </c>
      <c r="S2172" s="199">
        <v>2325.0281624327918</v>
      </c>
      <c r="T2172" s="191">
        <v>4.3138299798667123E-2</v>
      </c>
      <c r="U2172" s="198">
        <v>2.0000000000000001E-4</v>
      </c>
    </row>
    <row r="2173" spans="1:21" x14ac:dyDescent="0.2">
      <c r="A2173">
        <f t="shared" si="33"/>
        <v>2169</v>
      </c>
      <c r="B2173" s="119">
        <v>0.45614884938975181</v>
      </c>
      <c r="C2173" s="97">
        <v>8127.6146687532646</v>
      </c>
      <c r="D2173" s="96">
        <v>1.1332938561147419</v>
      </c>
      <c r="E2173" s="98">
        <v>0.36810621582086278</v>
      </c>
      <c r="F2173" s="119">
        <v>0</v>
      </c>
      <c r="G2173" s="179">
        <v>0</v>
      </c>
      <c r="H2173" s="97">
        <v>14989982.034283869</v>
      </c>
      <c r="I2173" s="174">
        <v>458661971345.11304</v>
      </c>
      <c r="J2173" s="186">
        <v>0.40717561267361213</v>
      </c>
      <c r="K2173" s="189">
        <v>38432387277.162514</v>
      </c>
      <c r="L2173" s="185">
        <v>90423144069.886612</v>
      </c>
      <c r="M2173" s="185">
        <v>0</v>
      </c>
      <c r="N2173" s="174">
        <v>587517502692.16211</v>
      </c>
      <c r="O2173" s="119">
        <v>0.44099875026905977</v>
      </c>
      <c r="P2173" s="119">
        <v>0.29127856690806819</v>
      </c>
      <c r="Q2173" s="97">
        <v>13.718720459712047</v>
      </c>
      <c r="R2173" s="184">
        <v>2530099322664.4312</v>
      </c>
      <c r="S2173" s="199">
        <v>2627.3565580539757</v>
      </c>
      <c r="T2173" s="191">
        <v>5.2581830876775218E-2</v>
      </c>
      <c r="U2173" s="198">
        <v>2.0000000000000001E-4</v>
      </c>
    </row>
    <row r="2174" spans="1:21" x14ac:dyDescent="0.2">
      <c r="A2174">
        <f t="shared" si="33"/>
        <v>2170</v>
      </c>
      <c r="B2174" s="119">
        <v>0.46121524584994783</v>
      </c>
      <c r="C2174" s="97">
        <v>7666.6952642841134</v>
      </c>
      <c r="D2174" s="96">
        <v>0.71796985185928963</v>
      </c>
      <c r="E2174" s="98">
        <v>0.53342882615488518</v>
      </c>
      <c r="F2174" s="119">
        <v>0</v>
      </c>
      <c r="G2174" s="179">
        <v>0</v>
      </c>
      <c r="H2174" s="97">
        <v>5982545.0999058336</v>
      </c>
      <c r="I2174" s="174">
        <v>263891841052.80017</v>
      </c>
      <c r="J2174" s="186">
        <v>0.46121524584994789</v>
      </c>
      <c r="K2174" s="189">
        <v>32527957683.272457</v>
      </c>
      <c r="L2174" s="185">
        <v>49533086186.400902</v>
      </c>
      <c r="M2174" s="185">
        <v>0</v>
      </c>
      <c r="N2174" s="174">
        <v>345952884922.47351</v>
      </c>
      <c r="O2174" s="119">
        <v>0.46635659458147982</v>
      </c>
      <c r="P2174" s="119">
        <v>0.37152874292531879</v>
      </c>
      <c r="Q2174" s="97">
        <v>13.784016319320642</v>
      </c>
      <c r="R2174" s="184">
        <v>1979781794766.0596</v>
      </c>
      <c r="S2174" s="199">
        <v>2055.28686390025</v>
      </c>
      <c r="T2174" s="191">
        <v>5.1637361725611355E-2</v>
      </c>
      <c r="U2174" s="198">
        <v>2.0000000000000001E-4</v>
      </c>
    </row>
    <row r="2175" spans="1:21" x14ac:dyDescent="0.2">
      <c r="A2175">
        <f t="shared" si="33"/>
        <v>2171</v>
      </c>
      <c r="B2175" s="119">
        <v>0.68092947606595289</v>
      </c>
      <c r="C2175" s="97">
        <v>4976.4516416577862</v>
      </c>
      <c r="D2175" s="96">
        <v>0.43780381478426095</v>
      </c>
      <c r="E2175" s="98">
        <v>0.10861217229528594</v>
      </c>
      <c r="F2175" s="119">
        <v>0</v>
      </c>
      <c r="G2175" s="179">
        <v>0</v>
      </c>
      <c r="H2175" s="97">
        <v>3923739.5009303568</v>
      </c>
      <c r="I2175" s="174">
        <v>153180637866.29263</v>
      </c>
      <c r="J2175" s="186">
        <v>0.37062100892780492</v>
      </c>
      <c r="K2175" s="189">
        <v>5016875069.2044668</v>
      </c>
      <c r="L2175" s="185">
        <v>4548537762.1835127</v>
      </c>
      <c r="M2175" s="185">
        <v>0</v>
      </c>
      <c r="N2175" s="174">
        <v>162746050697.6806</v>
      </c>
      <c r="O2175" s="119">
        <v>0.37119667423559699</v>
      </c>
      <c r="P2175" s="119">
        <v>0.25101802306594995</v>
      </c>
      <c r="Q2175" s="97">
        <v>13.209610268796929</v>
      </c>
      <c r="R2175" s="184">
        <v>653519163994.58545</v>
      </c>
      <c r="S2175" s="199">
        <v>678.23636636732817</v>
      </c>
      <c r="T2175" s="191">
        <v>4.9737199826733275E-2</v>
      </c>
      <c r="U2175" s="198">
        <v>2.0000000000000001E-4</v>
      </c>
    </row>
    <row r="2176" spans="1:21" x14ac:dyDescent="0.2">
      <c r="A2176">
        <f t="shared" si="33"/>
        <v>2172</v>
      </c>
      <c r="B2176" s="119">
        <v>0.56452506473120467</v>
      </c>
      <c r="C2176" s="97">
        <v>7523.9471607326177</v>
      </c>
      <c r="D2176" s="96">
        <v>1.0082821564113846</v>
      </c>
      <c r="E2176" s="98">
        <v>0</v>
      </c>
      <c r="F2176" s="119">
        <v>0.56560473071340378</v>
      </c>
      <c r="G2176" s="179">
        <v>1</v>
      </c>
      <c r="H2176" s="97">
        <v>10431543.3749114</v>
      </c>
      <c r="I2176" s="174">
        <v>383726692870.01941</v>
      </c>
      <c r="J2176" s="186">
        <v>0.35401473965540675</v>
      </c>
      <c r="K2176" s="189">
        <v>6866350498.0356197</v>
      </c>
      <c r="L2176" s="185">
        <v>0</v>
      </c>
      <c r="M2176" s="185">
        <v>296889330941.26831</v>
      </c>
      <c r="N2176" s="174">
        <v>687482374309.32336</v>
      </c>
      <c r="O2176" s="119">
        <v>0.54307773403400472</v>
      </c>
      <c r="P2176" s="119">
        <v>0.27340892063899436</v>
      </c>
      <c r="Q2176" s="97">
        <v>15.929084764789751</v>
      </c>
      <c r="R2176" s="184">
        <v>3221743992680.0605</v>
      </c>
      <c r="S2176" s="199">
        <v>3344.0654036882443</v>
      </c>
      <c r="T2176" s="191">
        <v>4.6230872438245023E-2</v>
      </c>
      <c r="U2176" s="198">
        <v>2.0000000000000001E-4</v>
      </c>
    </row>
    <row r="2177" spans="1:21" x14ac:dyDescent="0.2">
      <c r="A2177">
        <f t="shared" si="33"/>
        <v>2173</v>
      </c>
      <c r="B2177" s="119">
        <v>0.37915249532856743</v>
      </c>
      <c r="C2177" s="97">
        <v>7362.8259836319921</v>
      </c>
      <c r="D2177" s="96">
        <v>0.53007056254670282</v>
      </c>
      <c r="E2177" s="98">
        <v>0.23062162642521511</v>
      </c>
      <c r="F2177" s="119">
        <v>0</v>
      </c>
      <c r="G2177" s="179">
        <v>0</v>
      </c>
      <c r="H2177" s="97">
        <v>7543723.144257931</v>
      </c>
      <c r="I2177" s="174">
        <v>270902035877.50064</v>
      </c>
      <c r="J2177" s="186">
        <v>0.37915249532856743</v>
      </c>
      <c r="K2177" s="189">
        <v>25385284279.473419</v>
      </c>
      <c r="L2177" s="185">
        <v>55393404552.552048</v>
      </c>
      <c r="M2177" s="185">
        <v>0</v>
      </c>
      <c r="N2177" s="174">
        <v>351680724709.52612</v>
      </c>
      <c r="O2177" s="119">
        <v>0.41807212111503733</v>
      </c>
      <c r="P2177" s="119">
        <v>0.29195793768509892</v>
      </c>
      <c r="Q2177" s="97">
        <v>14.114794477966171</v>
      </c>
      <c r="R2177" s="184">
        <v>1624914105399.5598</v>
      </c>
      <c r="S2177" s="199">
        <v>1687.3803092686053</v>
      </c>
      <c r="T2177" s="191">
        <v>4.9442974433213362E-2</v>
      </c>
      <c r="U2177" s="198">
        <v>2.0000000000000001E-4</v>
      </c>
    </row>
    <row r="2178" spans="1:21" x14ac:dyDescent="0.2">
      <c r="A2178">
        <f t="shared" si="33"/>
        <v>2174</v>
      </c>
      <c r="B2178" s="119">
        <v>0.69235236700321279</v>
      </c>
      <c r="C2178" s="97">
        <v>11527.430399689743</v>
      </c>
      <c r="D2178" s="96">
        <v>1.1417988425427319</v>
      </c>
      <c r="E2178" s="98">
        <v>0</v>
      </c>
      <c r="F2178" s="119">
        <v>0.50068196572223633</v>
      </c>
      <c r="G2178" s="179">
        <v>1</v>
      </c>
      <c r="H2178" s="97">
        <v>8566393.1373501793</v>
      </c>
      <c r="I2178" s="174">
        <v>336804993678.40063</v>
      </c>
      <c r="J2178" s="186">
        <v>0.4526162623264206</v>
      </c>
      <c r="K2178" s="189">
        <v>6266088500.660038</v>
      </c>
      <c r="L2178" s="185">
        <v>0</v>
      </c>
      <c r="M2178" s="185">
        <v>302313034878.91553</v>
      </c>
      <c r="N2178" s="174">
        <v>645384117057.9762</v>
      </c>
      <c r="O2178" s="119">
        <v>0.61094445130155506</v>
      </c>
      <c r="P2178" s="119">
        <v>0.34300807099864811</v>
      </c>
      <c r="Q2178" s="97">
        <v>15.677990142850687</v>
      </c>
      <c r="R2178" s="184">
        <v>3737472443555.5898</v>
      </c>
      <c r="S2178" s="199">
        <v>3875.1432958456976</v>
      </c>
      <c r="T2178" s="191">
        <v>4.7536005850784997E-2</v>
      </c>
      <c r="U2178" s="198">
        <v>2.0000000000000001E-4</v>
      </c>
    </row>
    <row r="2179" spans="1:21" x14ac:dyDescent="0.2">
      <c r="A2179">
        <f t="shared" si="33"/>
        <v>2175</v>
      </c>
      <c r="B2179" s="119">
        <v>0.63809533013098696</v>
      </c>
      <c r="C2179" s="97">
        <v>4629.3717949980864</v>
      </c>
      <c r="D2179" s="96">
        <v>0.32240562352507496</v>
      </c>
      <c r="E2179" s="98">
        <v>0</v>
      </c>
      <c r="F2179" s="119">
        <v>0.34732446191962857</v>
      </c>
      <c r="G2179" s="179">
        <v>1</v>
      </c>
      <c r="H2179" s="97">
        <v>3143469.8530701138</v>
      </c>
      <c r="I2179" s="174">
        <v>166864410890.09674</v>
      </c>
      <c r="J2179" s="186">
        <v>0.56574624144586094</v>
      </c>
      <c r="K2179" s="189">
        <v>5922547984.9221458</v>
      </c>
      <c r="L2179" s="185">
        <v>0</v>
      </c>
      <c r="M2179" s="185">
        <v>153327475063.20441</v>
      </c>
      <c r="N2179" s="174">
        <v>326114433938.22327</v>
      </c>
      <c r="O2179" s="119">
        <v>0.66560958594010822</v>
      </c>
      <c r="P2179" s="119">
        <v>0.45627141410057204</v>
      </c>
      <c r="Q2179" s="97">
        <v>15.952189742717822</v>
      </c>
      <c r="R2179" s="184">
        <v>2635727497683.2046</v>
      </c>
      <c r="S2179" s="199">
        <v>2738.3257237465391</v>
      </c>
      <c r="T2179" s="191">
        <v>4.5071922183983065E-2</v>
      </c>
      <c r="U2179" s="198">
        <v>2.0000000000000001E-4</v>
      </c>
    </row>
    <row r="2180" spans="1:21" x14ac:dyDescent="0.2">
      <c r="A2180">
        <f t="shared" si="33"/>
        <v>2176</v>
      </c>
      <c r="B2180" s="119">
        <v>0.45038086988471437</v>
      </c>
      <c r="C2180" s="97">
        <v>14432.678045501698</v>
      </c>
      <c r="D2180" s="96">
        <v>0.3435833441031923</v>
      </c>
      <c r="E2180" s="98">
        <v>0.26109328245105146</v>
      </c>
      <c r="F2180" s="119">
        <v>0.58106494909445261</v>
      </c>
      <c r="G2180" s="179">
        <v>1</v>
      </c>
      <c r="H2180" s="97">
        <v>7416318.8006659113</v>
      </c>
      <c r="I2180" s="174">
        <v>290837707652.90704</v>
      </c>
      <c r="J2180" s="186">
        <v>0.45038086988471437</v>
      </c>
      <c r="K2180" s="189">
        <v>9862050075.4852085</v>
      </c>
      <c r="L2180" s="185">
        <v>0</v>
      </c>
      <c r="M2180" s="185">
        <v>407899924445.78027</v>
      </c>
      <c r="N2180" s="174">
        <v>708599682174.17249</v>
      </c>
      <c r="O2180" s="119">
        <v>0.64536816883896275</v>
      </c>
      <c r="P2180" s="119">
        <v>0.37721039538607259</v>
      </c>
      <c r="Q2180" s="97">
        <v>16.681966983474446</v>
      </c>
      <c r="R2180" s="184">
        <v>4827168039259.6582</v>
      </c>
      <c r="S2180" s="199">
        <v>5010.8270239232615</v>
      </c>
      <c r="T2180" s="191">
        <v>4.3358999578109431E-2</v>
      </c>
      <c r="U2180" s="198">
        <v>2.0000000000000001E-4</v>
      </c>
    </row>
    <row r="2181" spans="1:21" x14ac:dyDescent="0.2">
      <c r="A2181">
        <f t="shared" si="33"/>
        <v>2177</v>
      </c>
      <c r="B2181" s="119">
        <v>0.53643790314163642</v>
      </c>
      <c r="C2181" s="97">
        <v>7531.9141781823291</v>
      </c>
      <c r="D2181" s="96">
        <v>0.76936610803701944</v>
      </c>
      <c r="E2181" s="98">
        <v>0</v>
      </c>
      <c r="F2181" s="119">
        <v>0.40399159746953578</v>
      </c>
      <c r="G2181" s="179">
        <v>1</v>
      </c>
      <c r="H2181" s="97">
        <v>8633769.208499847</v>
      </c>
      <c r="I2181" s="174">
        <v>335558045691.3468</v>
      </c>
      <c r="J2181" s="186">
        <v>0.38362141885380829</v>
      </c>
      <c r="K2181" s="189">
        <v>881627216.14123452</v>
      </c>
      <c r="L2181" s="185">
        <v>0</v>
      </c>
      <c r="M2181" s="185">
        <v>253709040851.17874</v>
      </c>
      <c r="N2181" s="174">
        <v>590148713758.66675</v>
      </c>
      <c r="O2181" s="119">
        <v>0.56205237517896278</v>
      </c>
      <c r="P2181" s="119">
        <v>0.37548113100367381</v>
      </c>
      <c r="Q2181" s="97">
        <v>16.616022442809157</v>
      </c>
      <c r="R2181" s="184">
        <v>3996969184486.918</v>
      </c>
      <c r="S2181" s="199">
        <v>4145.9125213404477</v>
      </c>
      <c r="T2181" s="191">
        <v>4.4341685613382781E-2</v>
      </c>
      <c r="U2181" s="198">
        <v>2.0000000000000001E-4</v>
      </c>
    </row>
    <row r="2182" spans="1:21" x14ac:dyDescent="0.2">
      <c r="A2182">
        <f t="shared" si="33"/>
        <v>2178</v>
      </c>
      <c r="B2182" s="119">
        <v>0.4527780266553435</v>
      </c>
      <c r="C2182" s="97">
        <v>6971.65418015049</v>
      </c>
      <c r="D2182" s="96">
        <v>0.63333466290224738</v>
      </c>
      <c r="E2182" s="98">
        <v>6.0895473872941475E-2</v>
      </c>
      <c r="F2182" s="119">
        <v>0</v>
      </c>
      <c r="G2182" s="179">
        <v>0</v>
      </c>
      <c r="H2182" s="97">
        <v>6567556.1032777373</v>
      </c>
      <c r="I2182" s="174">
        <v>251169835266.25241</v>
      </c>
      <c r="J2182" s="186">
        <v>0.44901411525472024</v>
      </c>
      <c r="K2182" s="189">
        <v>11348815308.14246</v>
      </c>
      <c r="L2182" s="185">
        <v>13415203167.831118</v>
      </c>
      <c r="M2182" s="185">
        <v>0</v>
      </c>
      <c r="N2182" s="174">
        <v>275933853742.22601</v>
      </c>
      <c r="O2182" s="119">
        <v>0.44761076692821267</v>
      </c>
      <c r="P2182" s="119">
        <v>0.35266683662773396</v>
      </c>
      <c r="Q2182" s="97">
        <v>13.384535055786849</v>
      </c>
      <c r="R2182" s="184">
        <v>1484402012979.7957</v>
      </c>
      <c r="S2182" s="199">
        <v>1541.9749358629019</v>
      </c>
      <c r="T2182" s="191">
        <v>5.2750360367239478E-2</v>
      </c>
      <c r="U2182" s="198">
        <v>2.0000000000000001E-4</v>
      </c>
    </row>
    <row r="2183" spans="1:21" x14ac:dyDescent="0.2">
      <c r="A2183">
        <f t="shared" ref="A2183:A2246" si="34">A2182+1</f>
        <v>2179</v>
      </c>
      <c r="B2183" s="119">
        <v>0.71427515934395192</v>
      </c>
      <c r="C2183" s="97">
        <v>4967.1513883806547</v>
      </c>
      <c r="D2183" s="96">
        <v>0.90980530178440655</v>
      </c>
      <c r="E2183" s="98">
        <v>0.28160966863905856</v>
      </c>
      <c r="F2183" s="119">
        <v>0</v>
      </c>
      <c r="G2183" s="179">
        <v>0</v>
      </c>
      <c r="H2183" s="97">
        <v>8599858.1670663916</v>
      </c>
      <c r="I2183" s="174">
        <v>304911488303.77832</v>
      </c>
      <c r="J2183" s="186">
        <v>0.44057198421526833</v>
      </c>
      <c r="K2183" s="189">
        <v>24354555024.853283</v>
      </c>
      <c r="L2183" s="185">
        <v>32324462852.156841</v>
      </c>
      <c r="M2183" s="185">
        <v>0</v>
      </c>
      <c r="N2183" s="174">
        <v>361590506180.78845</v>
      </c>
      <c r="O2183" s="119">
        <v>0.44302885987182744</v>
      </c>
      <c r="P2183" s="119">
        <v>0.32852116441008422</v>
      </c>
      <c r="Q2183" s="97">
        <v>13.59284549015578</v>
      </c>
      <c r="R2183" s="184">
        <v>1814733021886.385</v>
      </c>
      <c r="S2183" s="199">
        <v>1885.0936390570309</v>
      </c>
      <c r="T2183" s="191">
        <v>5.2337460293805094E-2</v>
      </c>
      <c r="U2183" s="198">
        <v>2.0000000000000001E-4</v>
      </c>
    </row>
    <row r="2184" spans="1:21" x14ac:dyDescent="0.2">
      <c r="A2184">
        <f t="shared" si="34"/>
        <v>2180</v>
      </c>
      <c r="B2184" s="119">
        <v>0.39203758051379411</v>
      </c>
      <c r="C2184" s="97">
        <v>9029.3167091771847</v>
      </c>
      <c r="D2184" s="96">
        <v>0.7300872054203098</v>
      </c>
      <c r="E2184" s="98">
        <v>0</v>
      </c>
      <c r="F2184" s="119">
        <v>0</v>
      </c>
      <c r="G2184" s="179">
        <v>0</v>
      </c>
      <c r="H2184" s="97">
        <v>5426501.5796664488</v>
      </c>
      <c r="I2184" s="174">
        <v>220874553173.43149</v>
      </c>
      <c r="J2184" s="186">
        <v>0.39203758051379411</v>
      </c>
      <c r="K2184" s="189">
        <v>1769264035.7815681</v>
      </c>
      <c r="L2184" s="185">
        <v>0</v>
      </c>
      <c r="M2184" s="185">
        <v>0</v>
      </c>
      <c r="N2184" s="174">
        <v>222643817209.21304</v>
      </c>
      <c r="O2184" s="119">
        <v>0.38892220996107807</v>
      </c>
      <c r="P2184" s="119">
        <v>0.26674620712756358</v>
      </c>
      <c r="Q2184" s="97">
        <v>12.95496118204291</v>
      </c>
      <c r="R2184" s="184">
        <v>872468279546.12122</v>
      </c>
      <c r="S2184" s="199">
        <v>905.79881022465099</v>
      </c>
      <c r="T2184" s="191">
        <v>5.4066555075924352E-2</v>
      </c>
      <c r="U2184" s="198">
        <v>2.0000000000000001E-4</v>
      </c>
    </row>
    <row r="2185" spans="1:21" x14ac:dyDescent="0.2">
      <c r="A2185">
        <f t="shared" si="34"/>
        <v>2181</v>
      </c>
      <c r="B2185" s="119">
        <v>0.52281789629817654</v>
      </c>
      <c r="C2185" s="97">
        <v>6894.8164076096837</v>
      </c>
      <c r="D2185" s="96">
        <v>0.83277030932441409</v>
      </c>
      <c r="E2185" s="98">
        <v>0.21573374299869894</v>
      </c>
      <c r="F2185" s="119">
        <v>0</v>
      </c>
      <c r="G2185" s="179">
        <v>0</v>
      </c>
      <c r="H2185" s="97">
        <v>7650756.1540243188</v>
      </c>
      <c r="I2185" s="174">
        <v>350640714514.15399</v>
      </c>
      <c r="J2185" s="186">
        <v>0.51403442127797594</v>
      </c>
      <c r="K2185" s="189">
        <v>30363863001.896889</v>
      </c>
      <c r="L2185" s="185">
        <v>38517446069.881042</v>
      </c>
      <c r="M2185" s="185">
        <v>0</v>
      </c>
      <c r="N2185" s="174">
        <v>419522023585.93195</v>
      </c>
      <c r="O2185" s="119">
        <v>0.5030852774156036</v>
      </c>
      <c r="P2185" s="119">
        <v>0.41075426910576435</v>
      </c>
      <c r="Q2185" s="97">
        <v>13.306854852264166</v>
      </c>
      <c r="R2185" s="184">
        <v>2555593111055.6328</v>
      </c>
      <c r="S2185" s="199">
        <v>2649.8265767846574</v>
      </c>
      <c r="T2185" s="191">
        <v>5.3577777957148305E-2</v>
      </c>
      <c r="U2185" s="198">
        <v>2.0000000000000001E-4</v>
      </c>
    </row>
    <row r="2186" spans="1:21" x14ac:dyDescent="0.2">
      <c r="A2186">
        <f t="shared" si="34"/>
        <v>2182</v>
      </c>
      <c r="B2186" s="119">
        <v>0.33958586643401018</v>
      </c>
      <c r="C2186" s="97">
        <v>7090.9935114176178</v>
      </c>
      <c r="D2186" s="96">
        <v>0.56348195425841863</v>
      </c>
      <c r="E2186" s="98">
        <v>0.11333883295291208</v>
      </c>
      <c r="F2186" s="119">
        <v>0</v>
      </c>
      <c r="G2186" s="179">
        <v>0</v>
      </c>
      <c r="H2186" s="97">
        <v>6744392.224176988</v>
      </c>
      <c r="I2186" s="174">
        <v>245460914354.4364</v>
      </c>
      <c r="J2186" s="186">
        <v>0.33958586643401012</v>
      </c>
      <c r="K2186" s="189">
        <v>13267338611.401024</v>
      </c>
      <c r="L2186" s="185">
        <v>19013704619.994339</v>
      </c>
      <c r="M2186" s="185">
        <v>0</v>
      </c>
      <c r="N2186" s="174">
        <v>277741957585.83173</v>
      </c>
      <c r="O2186" s="119">
        <v>0.35488343867624267</v>
      </c>
      <c r="P2186" s="119">
        <v>0.22593749654798484</v>
      </c>
      <c r="Q2186" s="97">
        <v>13.621096940799129</v>
      </c>
      <c r="R2186" s="184">
        <v>967479340750.82251</v>
      </c>
      <c r="S2186" s="199">
        <v>1004.2290863850419</v>
      </c>
      <c r="T2186" s="191">
        <v>5.1881822087288573E-2</v>
      </c>
      <c r="U2186" s="198">
        <v>2.0000000000000001E-4</v>
      </c>
    </row>
    <row r="2187" spans="1:21" x14ac:dyDescent="0.2">
      <c r="A2187">
        <f t="shared" si="34"/>
        <v>2183</v>
      </c>
      <c r="B2187" s="119">
        <v>0.5476902809506452</v>
      </c>
      <c r="C2187" s="97">
        <v>10438.784709170322</v>
      </c>
      <c r="D2187" s="96">
        <v>0.78957680970926736</v>
      </c>
      <c r="E2187" s="98">
        <v>0.32107974913894838</v>
      </c>
      <c r="F2187" s="119">
        <v>0</v>
      </c>
      <c r="G2187" s="179">
        <v>0</v>
      </c>
      <c r="H2187" s="97">
        <v>9997028.9142508656</v>
      </c>
      <c r="I2187" s="174">
        <v>389009813376.3205</v>
      </c>
      <c r="J2187" s="186">
        <v>0.44735518416419173</v>
      </c>
      <c r="K2187" s="189">
        <v>38331468829.497894</v>
      </c>
      <c r="L2187" s="185">
        <v>75739738868.881546</v>
      </c>
      <c r="M2187" s="185">
        <v>0</v>
      </c>
      <c r="N2187" s="174">
        <v>503081021074.69995</v>
      </c>
      <c r="O2187" s="119">
        <v>0.46636095970893288</v>
      </c>
      <c r="P2187" s="119">
        <v>0.34360986543274008</v>
      </c>
      <c r="Q2187" s="97">
        <v>13.872607209303908</v>
      </c>
      <c r="R2187" s="184">
        <v>2627367026737.959</v>
      </c>
      <c r="S2187" s="199">
        <v>2729.114555095709</v>
      </c>
      <c r="T2187" s="191">
        <v>5.1090355734315154E-2</v>
      </c>
      <c r="U2187" s="198">
        <v>2.0000000000000001E-4</v>
      </c>
    </row>
    <row r="2188" spans="1:21" x14ac:dyDescent="0.2">
      <c r="A2188">
        <f t="shared" si="34"/>
        <v>2184</v>
      </c>
      <c r="B2188" s="119">
        <v>0.53516606127604838</v>
      </c>
      <c r="C2188" s="97">
        <v>12060.421764988849</v>
      </c>
      <c r="D2188" s="96">
        <v>0.30589740364620988</v>
      </c>
      <c r="E2188" s="98">
        <v>0.35699674517999924</v>
      </c>
      <c r="F2188" s="119">
        <v>0.46269015780822859</v>
      </c>
      <c r="G2188" s="179">
        <v>1</v>
      </c>
      <c r="H2188" s="97">
        <v>2528473.0511022992</v>
      </c>
      <c r="I2188" s="174">
        <v>127345392301.09921</v>
      </c>
      <c r="J2188" s="186">
        <v>0.474526392738986</v>
      </c>
      <c r="K2188" s="189">
        <v>1623589922.6673908</v>
      </c>
      <c r="L2188" s="185">
        <v>0</v>
      </c>
      <c r="M2188" s="185">
        <v>146512214224.34354</v>
      </c>
      <c r="N2188" s="174">
        <v>275481196448.11017</v>
      </c>
      <c r="O2188" s="119">
        <v>0.64482993144509082</v>
      </c>
      <c r="P2188" s="119">
        <v>0.38605321257222658</v>
      </c>
      <c r="Q2188" s="97">
        <v>16.36560937423555</v>
      </c>
      <c r="R2188" s="184">
        <v>1921661137026.1865</v>
      </c>
      <c r="S2188" s="199">
        <v>1995.7425828523319</v>
      </c>
      <c r="T2188" s="191">
        <v>4.4026926673522121E-2</v>
      </c>
      <c r="U2188" s="198">
        <v>2.0000000000000001E-4</v>
      </c>
    </row>
    <row r="2189" spans="1:21" x14ac:dyDescent="0.2">
      <c r="A2189">
        <f t="shared" si="34"/>
        <v>2185</v>
      </c>
      <c r="B2189" s="119">
        <v>0.50585697060866175</v>
      </c>
      <c r="C2189" s="97">
        <v>6921.665989117826</v>
      </c>
      <c r="D2189" s="96">
        <v>0.84337016692154132</v>
      </c>
      <c r="E2189" s="98">
        <v>0</v>
      </c>
      <c r="F2189" s="119">
        <v>0.59403423683391932</v>
      </c>
      <c r="G2189" s="179">
        <v>1</v>
      </c>
      <c r="H2189" s="97">
        <v>13913042.33624026</v>
      </c>
      <c r="I2189" s="174">
        <v>502636505393.67407</v>
      </c>
      <c r="J2189" s="186">
        <v>0.50585697060866175</v>
      </c>
      <c r="K2189" s="189">
        <v>9032621990.7207184</v>
      </c>
      <c r="L2189" s="185">
        <v>0</v>
      </c>
      <c r="M2189" s="185">
        <v>485070945305.2168</v>
      </c>
      <c r="N2189" s="174">
        <v>996740072689.61157</v>
      </c>
      <c r="O2189" s="119">
        <v>0.64441969755134154</v>
      </c>
      <c r="P2189" s="119">
        <v>0.38659089705663913</v>
      </c>
      <c r="Q2189" s="97">
        <v>15.912864941211939</v>
      </c>
      <c r="R2189" s="184">
        <v>6631385341232.8047</v>
      </c>
      <c r="S2189" s="199">
        <v>6874.3547920224864</v>
      </c>
      <c r="T2189" s="191">
        <v>4.62831729846859E-2</v>
      </c>
      <c r="U2189" s="198">
        <v>2.0000000000000001E-4</v>
      </c>
    </row>
    <row r="2190" spans="1:21" x14ac:dyDescent="0.2">
      <c r="A2190">
        <f t="shared" si="34"/>
        <v>2186</v>
      </c>
      <c r="B2190" s="119">
        <v>0.54214199197178536</v>
      </c>
      <c r="C2190" s="97">
        <v>15619.335907194321</v>
      </c>
      <c r="D2190" s="96">
        <v>0.35686810410710257</v>
      </c>
      <c r="E2190" s="98">
        <v>0.7</v>
      </c>
      <c r="F2190" s="119">
        <v>0.46253164828419163</v>
      </c>
      <c r="G2190" s="179">
        <v>1</v>
      </c>
      <c r="H2190" s="97">
        <v>2249154.8278107578</v>
      </c>
      <c r="I2190" s="174">
        <v>120821545931.83488</v>
      </c>
      <c r="J2190" s="186">
        <v>0.51733840950635002</v>
      </c>
      <c r="K2190" s="189">
        <v>1238556902.1003881</v>
      </c>
      <c r="L2190" s="185">
        <v>0</v>
      </c>
      <c r="M2190" s="185">
        <v>194540371223.31912</v>
      </c>
      <c r="N2190" s="174">
        <v>316600474057.25439</v>
      </c>
      <c r="O2190" s="119">
        <v>0.68900062147626751</v>
      </c>
      <c r="P2190" s="119">
        <v>0.43431288282866981</v>
      </c>
      <c r="Q2190" s="97">
        <v>16.963655556546858</v>
      </c>
      <c r="R2190" s="184">
        <v>2545171534780.7168</v>
      </c>
      <c r="S2190" s="199">
        <v>2642.9363480674506</v>
      </c>
      <c r="T2190" s="191">
        <v>4.2997589820069293E-2</v>
      </c>
      <c r="U2190" s="198">
        <v>2.0000000000000001E-4</v>
      </c>
    </row>
    <row r="2191" spans="1:21" x14ac:dyDescent="0.2">
      <c r="A2191">
        <f t="shared" si="34"/>
        <v>2187</v>
      </c>
      <c r="B2191" s="119">
        <v>0.38687007914028837</v>
      </c>
      <c r="C2191" s="97">
        <v>9395.1212698909567</v>
      </c>
      <c r="D2191" s="96">
        <v>0.50437163880269309</v>
      </c>
      <c r="E2191" s="98">
        <v>0</v>
      </c>
      <c r="F2191" s="119">
        <v>0</v>
      </c>
      <c r="G2191" s="179">
        <v>0</v>
      </c>
      <c r="H2191" s="97">
        <v>5092533.1667998089</v>
      </c>
      <c r="I2191" s="174">
        <v>237144515426.59781</v>
      </c>
      <c r="J2191" s="186">
        <v>0.38687007914028837</v>
      </c>
      <c r="K2191" s="189">
        <v>2874068667.3461156</v>
      </c>
      <c r="L2191" s="185">
        <v>0</v>
      </c>
      <c r="M2191" s="185">
        <v>0</v>
      </c>
      <c r="N2191" s="174">
        <v>240018584093.94394</v>
      </c>
      <c r="O2191" s="119">
        <v>0.38223755796702941</v>
      </c>
      <c r="P2191" s="119">
        <v>0.27691655423847072</v>
      </c>
      <c r="Q2191" s="97">
        <v>12.943810573832408</v>
      </c>
      <c r="R2191" s="184">
        <v>988115344421.91272</v>
      </c>
      <c r="S2191" s="199">
        <v>1025.8074566939533</v>
      </c>
      <c r="T2191" s="191">
        <v>5.3533426443860117E-2</v>
      </c>
      <c r="U2191" s="198">
        <v>2.0000000000000001E-4</v>
      </c>
    </row>
    <row r="2192" spans="1:21" x14ac:dyDescent="0.2">
      <c r="A2192">
        <f t="shared" si="34"/>
        <v>2188</v>
      </c>
      <c r="B2192" s="119">
        <v>0.30644441770766362</v>
      </c>
      <c r="C2192" s="97">
        <v>10969.219800170211</v>
      </c>
      <c r="D2192" s="96">
        <v>0.88356941056323401</v>
      </c>
      <c r="E2192" s="98">
        <v>0.57628596818526301</v>
      </c>
      <c r="F2192" s="119">
        <v>0.57948386248940942</v>
      </c>
      <c r="G2192" s="179">
        <v>1</v>
      </c>
      <c r="H2192" s="97">
        <v>8900041.1972024981</v>
      </c>
      <c r="I2192" s="174">
        <v>362530420899.50452</v>
      </c>
      <c r="J2192" s="186">
        <v>0.30644441770766362</v>
      </c>
      <c r="K2192" s="189">
        <v>8077915067.9494066</v>
      </c>
      <c r="L2192" s="185">
        <v>0</v>
      </c>
      <c r="M2192" s="185">
        <v>415288016484.95514</v>
      </c>
      <c r="N2192" s="174">
        <v>785896352452.40918</v>
      </c>
      <c r="O2192" s="119">
        <v>0.56410216886542053</v>
      </c>
      <c r="P2192" s="119">
        <v>0.43789335356769216</v>
      </c>
      <c r="Q2192" s="97">
        <v>17.6765669589251</v>
      </c>
      <c r="R2192" s="184">
        <v>6471436979083.0664</v>
      </c>
      <c r="S2192" s="199">
        <v>6722.2092278456203</v>
      </c>
      <c r="T2192" s="191">
        <v>4.2388040073525757E-2</v>
      </c>
      <c r="U2192" s="198">
        <v>2.0000000000000001E-4</v>
      </c>
    </row>
    <row r="2193" spans="1:21" x14ac:dyDescent="0.2">
      <c r="A2193">
        <f t="shared" si="34"/>
        <v>2189</v>
      </c>
      <c r="B2193" s="119">
        <v>0.57514643130375476</v>
      </c>
      <c r="C2193" s="97">
        <v>7115.3762517650102</v>
      </c>
      <c r="D2193" s="96">
        <v>0.39626694708469667</v>
      </c>
      <c r="E2193" s="98">
        <v>0.43451979671378088</v>
      </c>
      <c r="F2193" s="119">
        <v>0</v>
      </c>
      <c r="G2193" s="179">
        <v>0</v>
      </c>
      <c r="H2193" s="97">
        <v>5594599.7530504763</v>
      </c>
      <c r="I2193" s="174">
        <v>221571199705.84506</v>
      </c>
      <c r="J2193" s="186">
        <v>0.46292792446023157</v>
      </c>
      <c r="K2193" s="189">
        <v>28205760750.406708</v>
      </c>
      <c r="L2193" s="185">
        <v>77601670699.159164</v>
      </c>
      <c r="M2193" s="185">
        <v>0</v>
      </c>
      <c r="N2193" s="174">
        <v>327378631155.41089</v>
      </c>
      <c r="O2193" s="119">
        <v>0.50294312606235692</v>
      </c>
      <c r="P2193" s="119">
        <v>0.36722314874260609</v>
      </c>
      <c r="Q2193" s="97">
        <v>14.827318328302351</v>
      </c>
      <c r="R2193" s="184">
        <v>2016365443047.7852</v>
      </c>
      <c r="S2193" s="199">
        <v>2093.8591891304695</v>
      </c>
      <c r="T2193" s="191">
        <v>4.7170701335949861E-2</v>
      </c>
      <c r="U2193" s="198">
        <v>2.0000000000000001E-4</v>
      </c>
    </row>
    <row r="2194" spans="1:21" x14ac:dyDescent="0.2">
      <c r="A2194">
        <f t="shared" si="34"/>
        <v>2190</v>
      </c>
      <c r="B2194" s="119">
        <v>0.23852338358308595</v>
      </c>
      <c r="C2194" s="97">
        <v>10613.185133240053</v>
      </c>
      <c r="D2194" s="96">
        <v>0.92444188732901089</v>
      </c>
      <c r="E2194" s="98">
        <v>0</v>
      </c>
      <c r="F2194" s="119">
        <v>0.53974475489987417</v>
      </c>
      <c r="G2194" s="179">
        <v>1</v>
      </c>
      <c r="H2194" s="97">
        <v>8154936.2641278263</v>
      </c>
      <c r="I2194" s="174">
        <v>306694287510.61981</v>
      </c>
      <c r="J2194" s="186">
        <v>0.238523383583086</v>
      </c>
      <c r="K2194" s="189">
        <v>4338019960.6505957</v>
      </c>
      <c r="L2194" s="185">
        <v>0</v>
      </c>
      <c r="M2194" s="185">
        <v>284634075358.49188</v>
      </c>
      <c r="N2194" s="174">
        <v>595666382829.76233</v>
      </c>
      <c r="O2194" s="119">
        <v>0.50508309372801141</v>
      </c>
      <c r="P2194" s="119">
        <v>0.28375222840427766</v>
      </c>
      <c r="Q2194" s="97">
        <v>17.621248318949945</v>
      </c>
      <c r="R2194" s="184">
        <v>3147396391047.6367</v>
      </c>
      <c r="S2194" s="199">
        <v>3266.7283315615505</v>
      </c>
      <c r="T2194" s="191">
        <v>4.285425494657652E-2</v>
      </c>
      <c r="U2194" s="198">
        <v>2.0000000000000001E-4</v>
      </c>
    </row>
    <row r="2195" spans="1:21" x14ac:dyDescent="0.2">
      <c r="A2195">
        <f t="shared" si="34"/>
        <v>2191</v>
      </c>
      <c r="B2195" s="119">
        <v>0.39380796787601691</v>
      </c>
      <c r="C2195" s="97">
        <v>8813.3071231144368</v>
      </c>
      <c r="D2195" s="96">
        <v>0.51818154420628426</v>
      </c>
      <c r="E2195" s="98">
        <v>0</v>
      </c>
      <c r="F2195" s="119">
        <v>0</v>
      </c>
      <c r="G2195" s="179">
        <v>0</v>
      </c>
      <c r="H2195" s="97">
        <v>4390072.7545153359</v>
      </c>
      <c r="I2195" s="174">
        <v>233096690629.29312</v>
      </c>
      <c r="J2195" s="186">
        <v>0.39380796787601691</v>
      </c>
      <c r="K2195" s="189">
        <v>4592196715.4361763</v>
      </c>
      <c r="L2195" s="185">
        <v>0</v>
      </c>
      <c r="M2195" s="185">
        <v>0</v>
      </c>
      <c r="N2195" s="174">
        <v>237688887344.72931</v>
      </c>
      <c r="O2195" s="119">
        <v>0.38619951938355546</v>
      </c>
      <c r="P2195" s="119">
        <v>0.26925323919510114</v>
      </c>
      <c r="Q2195" s="97">
        <v>12.902033144345943</v>
      </c>
      <c r="R2195" s="184">
        <v>948151464416.09753</v>
      </c>
      <c r="S2195" s="199">
        <v>983.91771775238431</v>
      </c>
      <c r="T2195" s="191">
        <v>5.3829204061005838E-2</v>
      </c>
      <c r="U2195" s="198">
        <v>2.0000000000000001E-4</v>
      </c>
    </row>
    <row r="2196" spans="1:21" x14ac:dyDescent="0.2">
      <c r="A2196">
        <f t="shared" si="34"/>
        <v>2192</v>
      </c>
      <c r="B2196" s="119">
        <v>0.5497401791711154</v>
      </c>
      <c r="C2196" s="97">
        <v>6986.6782717194365</v>
      </c>
      <c r="D2196" s="96">
        <v>0.6777302488252781</v>
      </c>
      <c r="E2196" s="98">
        <v>0.7</v>
      </c>
      <c r="F2196" s="119">
        <v>0.48823364902658473</v>
      </c>
      <c r="G2196" s="179">
        <v>1</v>
      </c>
      <c r="H2196" s="97">
        <v>23505460.298235707</v>
      </c>
      <c r="I2196" s="174">
        <v>574282673787.5675</v>
      </c>
      <c r="J2196" s="186">
        <v>0.32489578368302197</v>
      </c>
      <c r="K2196" s="189">
        <v>9426042591.9564419</v>
      </c>
      <c r="L2196" s="185">
        <v>0</v>
      </c>
      <c r="M2196" s="185">
        <v>651871483665.20959</v>
      </c>
      <c r="N2196" s="174">
        <v>1235580200044.7336</v>
      </c>
      <c r="O2196" s="119">
        <v>0.57307425795777966</v>
      </c>
      <c r="P2196" s="119">
        <v>0.37266661664193801</v>
      </c>
      <c r="Q2196" s="97">
        <v>17.338688498631655</v>
      </c>
      <c r="R2196" s="184">
        <v>8547559953621.1309</v>
      </c>
      <c r="S2196" s="199">
        <v>8864.2138336185653</v>
      </c>
      <c r="T2196" s="191">
        <v>4.2279480881026725E-2</v>
      </c>
      <c r="U2196" s="198">
        <v>2.0000000000000001E-4</v>
      </c>
    </row>
    <row r="2197" spans="1:21" x14ac:dyDescent="0.2">
      <c r="A2197">
        <f t="shared" si="34"/>
        <v>2193</v>
      </c>
      <c r="B2197" s="119">
        <v>0.43125791627304366</v>
      </c>
      <c r="C2197" s="97">
        <v>12753.240165172378</v>
      </c>
      <c r="D2197" s="96">
        <v>0.43127833480483874</v>
      </c>
      <c r="E2197" s="98">
        <v>0.52104022570800446</v>
      </c>
      <c r="F2197" s="119">
        <v>0.55111846389246544</v>
      </c>
      <c r="G2197" s="179">
        <v>1</v>
      </c>
      <c r="H2197" s="97">
        <v>2493621.1315297703</v>
      </c>
      <c r="I2197" s="174">
        <v>112009790325.9644</v>
      </c>
      <c r="J2197" s="186">
        <v>0.39935434299898476</v>
      </c>
      <c r="K2197" s="189">
        <v>3452693723.8634248</v>
      </c>
      <c r="L2197" s="185">
        <v>0</v>
      </c>
      <c r="M2197" s="185">
        <v>142686315989.32324</v>
      </c>
      <c r="N2197" s="174">
        <v>258148800039.15109</v>
      </c>
      <c r="O2197" s="119">
        <v>0.61546150511814179</v>
      </c>
      <c r="P2197" s="119">
        <v>0.28683332298551428</v>
      </c>
      <c r="Q2197" s="97">
        <v>16.23240685373889</v>
      </c>
      <c r="R2197" s="184">
        <v>1334042069627.7097</v>
      </c>
      <c r="S2197" s="199">
        <v>1383.5380729487429</v>
      </c>
      <c r="T2197" s="191">
        <v>4.4130741687043513E-2</v>
      </c>
      <c r="U2197" s="198">
        <v>2.0000000000000001E-4</v>
      </c>
    </row>
    <row r="2198" spans="1:21" x14ac:dyDescent="0.2">
      <c r="A2198">
        <f t="shared" si="34"/>
        <v>2194</v>
      </c>
      <c r="B2198" s="119">
        <v>0.54688676838960026</v>
      </c>
      <c r="C2198" s="97">
        <v>6244.5072525402156</v>
      </c>
      <c r="D2198" s="96">
        <v>0.83356915581435642</v>
      </c>
      <c r="E2198" s="98">
        <v>0</v>
      </c>
      <c r="F2198" s="119">
        <v>0</v>
      </c>
      <c r="G2198" s="179">
        <v>0</v>
      </c>
      <c r="H2198" s="97">
        <v>9250576.5706343893</v>
      </c>
      <c r="I2198" s="174">
        <v>345447876420.65796</v>
      </c>
      <c r="J2198" s="186">
        <v>0.41388759017504428</v>
      </c>
      <c r="K2198" s="189">
        <v>7849809722.9032564</v>
      </c>
      <c r="L2198" s="185">
        <v>0</v>
      </c>
      <c r="M2198" s="185">
        <v>0</v>
      </c>
      <c r="N2198" s="174">
        <v>353297686143.56122</v>
      </c>
      <c r="O2198" s="119">
        <v>0.40469155250774724</v>
      </c>
      <c r="P2198" s="119">
        <v>0.28227480099874391</v>
      </c>
      <c r="Q2198" s="97">
        <v>12.928626531078297</v>
      </c>
      <c r="R2198" s="184">
        <v>1469679350168.4946</v>
      </c>
      <c r="S2198" s="199">
        <v>1526.2992401725876</v>
      </c>
      <c r="T2198" s="191">
        <v>5.4517907556511071E-2</v>
      </c>
      <c r="U2198" s="198">
        <v>2.0000000000000001E-4</v>
      </c>
    </row>
    <row r="2199" spans="1:21" x14ac:dyDescent="0.2">
      <c r="A2199">
        <f t="shared" si="34"/>
        <v>2195</v>
      </c>
      <c r="B2199" s="119">
        <v>0.34065993617120494</v>
      </c>
      <c r="C2199" s="97">
        <v>5293.3772124153711</v>
      </c>
      <c r="D2199" s="96">
        <v>0.50405305397729938</v>
      </c>
      <c r="E2199" s="98">
        <v>0</v>
      </c>
      <c r="F2199" s="119">
        <v>0</v>
      </c>
      <c r="G2199" s="179">
        <v>0</v>
      </c>
      <c r="H2199" s="97">
        <v>4414178.1611546399</v>
      </c>
      <c r="I2199" s="174">
        <v>236807090195.88797</v>
      </c>
      <c r="J2199" s="186">
        <v>0.34065993617120505</v>
      </c>
      <c r="K2199" s="189">
        <v>4894262844.89468</v>
      </c>
      <c r="L2199" s="185">
        <v>0</v>
      </c>
      <c r="M2199" s="185">
        <v>0</v>
      </c>
      <c r="N2199" s="174">
        <v>241701353040.78265</v>
      </c>
      <c r="O2199" s="119">
        <v>0.33376183962614514</v>
      </c>
      <c r="P2199" s="119">
        <v>0.22342653294549003</v>
      </c>
      <c r="Q2199" s="97">
        <v>12.904699658866901</v>
      </c>
      <c r="R2199" s="184">
        <v>816681356396.38208</v>
      </c>
      <c r="S2199" s="199">
        <v>847.07182130757724</v>
      </c>
      <c r="T2199" s="191">
        <v>5.3302342888532174E-2</v>
      </c>
      <c r="U2199" s="198">
        <v>2.0000000000000001E-4</v>
      </c>
    </row>
    <row r="2200" spans="1:21" x14ac:dyDescent="0.2">
      <c r="A2200">
        <f t="shared" si="34"/>
        <v>2196</v>
      </c>
      <c r="B2200" s="119">
        <v>0.50446658750427342</v>
      </c>
      <c r="C2200" s="97">
        <v>10783.843454959106</v>
      </c>
      <c r="D2200" s="96">
        <v>0.75886344960823959</v>
      </c>
      <c r="E2200" s="98">
        <v>0.4276074574081582</v>
      </c>
      <c r="F2200" s="119">
        <v>0.5931061939826201</v>
      </c>
      <c r="G2200" s="179">
        <v>1</v>
      </c>
      <c r="H2200" s="97">
        <v>6850622.8434570832</v>
      </c>
      <c r="I2200" s="174">
        <v>283198762152.56519</v>
      </c>
      <c r="J2200" s="186">
        <v>0.48171717949835358</v>
      </c>
      <c r="K2200" s="189">
        <v>5015554869.976634</v>
      </c>
      <c r="L2200" s="185">
        <v>0</v>
      </c>
      <c r="M2200" s="185">
        <v>369797414454.53253</v>
      </c>
      <c r="N2200" s="174">
        <v>658011731477.07434</v>
      </c>
      <c r="O2200" s="119">
        <v>0.65691783265758552</v>
      </c>
      <c r="P2200" s="119">
        <v>0.40006601519228291</v>
      </c>
      <c r="Q2200" s="97">
        <v>16.516932231218473</v>
      </c>
      <c r="R2200" s="184">
        <v>4701472766008.9668</v>
      </c>
      <c r="S2200" s="199">
        <v>4886.381345481971</v>
      </c>
      <c r="T2200" s="191">
        <v>4.4597640458223807E-2</v>
      </c>
      <c r="U2200" s="198">
        <v>2.0000000000000001E-4</v>
      </c>
    </row>
    <row r="2201" spans="1:21" x14ac:dyDescent="0.2">
      <c r="A2201">
        <f t="shared" si="34"/>
        <v>2197</v>
      </c>
      <c r="B2201" s="119">
        <v>0.54829696400254002</v>
      </c>
      <c r="C2201" s="97">
        <v>11771.605241918052</v>
      </c>
      <c r="D2201" s="96">
        <v>0.82882597495229771</v>
      </c>
      <c r="E2201" s="98">
        <v>3.9448765608925893E-2</v>
      </c>
      <c r="F2201" s="119">
        <v>0.48677841614852707</v>
      </c>
      <c r="G2201" s="179">
        <v>1</v>
      </c>
      <c r="H2201" s="97">
        <v>5557184.3378549926</v>
      </c>
      <c r="I2201" s="174">
        <v>246121680609.12811</v>
      </c>
      <c r="J2201" s="186">
        <v>0.4495042856859468</v>
      </c>
      <c r="K2201" s="189">
        <v>7644653679.7359886</v>
      </c>
      <c r="L2201" s="185">
        <v>0</v>
      </c>
      <c r="M2201" s="185">
        <v>169776499001.52423</v>
      </c>
      <c r="N2201" s="174">
        <v>423542833290.38831</v>
      </c>
      <c r="O2201" s="119">
        <v>0.58188671856543295</v>
      </c>
      <c r="P2201" s="119">
        <v>0.35443531438003473</v>
      </c>
      <c r="Q2201" s="97">
        <v>15.799000120375029</v>
      </c>
      <c r="R2201" s="184">
        <v>2570813788423.2808</v>
      </c>
      <c r="S2201" s="199">
        <v>2668.3141190660576</v>
      </c>
      <c r="T2201" s="191">
        <v>4.700077314702323E-2</v>
      </c>
      <c r="U2201" s="198">
        <v>2.0000000000000001E-4</v>
      </c>
    </row>
    <row r="2202" spans="1:21" x14ac:dyDescent="0.2">
      <c r="A2202">
        <f t="shared" si="34"/>
        <v>2198</v>
      </c>
      <c r="B2202" s="119">
        <v>0.49830656173036819</v>
      </c>
      <c r="C2202" s="97">
        <v>16903.162594303736</v>
      </c>
      <c r="D2202" s="96">
        <v>0.64963174589409745</v>
      </c>
      <c r="E2202" s="98">
        <v>0.53240516494454015</v>
      </c>
      <c r="F2202" s="119">
        <v>0</v>
      </c>
      <c r="G2202" s="179">
        <v>0</v>
      </c>
      <c r="H2202" s="97">
        <v>3307511.0982169854</v>
      </c>
      <c r="I2202" s="174">
        <v>171896313605.68958</v>
      </c>
      <c r="J2202" s="186">
        <v>0.49830656173036814</v>
      </c>
      <c r="K2202" s="189">
        <v>20643589926.211563</v>
      </c>
      <c r="L2202" s="185">
        <v>48839660147.539314</v>
      </c>
      <c r="M2202" s="185">
        <v>0</v>
      </c>
      <c r="N2202" s="174">
        <v>241379563679.44043</v>
      </c>
      <c r="O2202" s="119">
        <v>0.5167330126201215</v>
      </c>
      <c r="P2202" s="119">
        <v>0.39593300545887478</v>
      </c>
      <c r="Q2202" s="97">
        <v>13.965996846703037</v>
      </c>
      <c r="R2202" s="184">
        <v>1472453110599.178</v>
      </c>
      <c r="S2202" s="199">
        <v>1528.4198348244365</v>
      </c>
      <c r="T2202" s="191">
        <v>5.2543720857559824E-2</v>
      </c>
      <c r="U2202" s="198">
        <v>2.0000000000000001E-4</v>
      </c>
    </row>
    <row r="2203" spans="1:21" x14ac:dyDescent="0.2">
      <c r="A2203">
        <f t="shared" si="34"/>
        <v>2199</v>
      </c>
      <c r="B2203" s="119">
        <v>0.47817453602469506</v>
      </c>
      <c r="C2203" s="97">
        <v>11562.307048268223</v>
      </c>
      <c r="D2203" s="96">
        <v>0.64167918981949557</v>
      </c>
      <c r="E2203" s="98">
        <v>0.30666404324689833</v>
      </c>
      <c r="F2203" s="119">
        <v>0</v>
      </c>
      <c r="G2203" s="179">
        <v>0</v>
      </c>
      <c r="H2203" s="97">
        <v>4751814.6900582146</v>
      </c>
      <c r="I2203" s="174">
        <v>206889615389.88702</v>
      </c>
      <c r="J2203" s="186">
        <v>0.44719083876523857</v>
      </c>
      <c r="K2203" s="189">
        <v>7475280444.4451427</v>
      </c>
      <c r="L2203" s="185">
        <v>23130364425.483913</v>
      </c>
      <c r="M2203" s="185">
        <v>0</v>
      </c>
      <c r="N2203" s="174">
        <v>237495260259.81607</v>
      </c>
      <c r="O2203" s="119">
        <v>0.46747641219008096</v>
      </c>
      <c r="P2203" s="119">
        <v>0.35134625766227262</v>
      </c>
      <c r="Q2203" s="97">
        <v>13.732523215830289</v>
      </c>
      <c r="R2203" s="184">
        <v>1283433904662.1404</v>
      </c>
      <c r="S2203" s="199">
        <v>1332.6627084729441</v>
      </c>
      <c r="T2203" s="191">
        <v>5.150011691367315E-2</v>
      </c>
      <c r="U2203" s="198">
        <v>2.0000000000000001E-4</v>
      </c>
    </row>
    <row r="2204" spans="1:21" x14ac:dyDescent="0.2">
      <c r="A2204">
        <f t="shared" si="34"/>
        <v>2200</v>
      </c>
      <c r="B2204" s="119">
        <v>0.37710569397543015</v>
      </c>
      <c r="C2204" s="97">
        <v>11990.840877374547</v>
      </c>
      <c r="D2204" s="96">
        <v>1.1642005165142579</v>
      </c>
      <c r="E2204" s="98">
        <v>0.7</v>
      </c>
      <c r="F2204" s="119">
        <v>0.26390408017707168</v>
      </c>
      <c r="G2204" s="179">
        <v>1</v>
      </c>
      <c r="H2204" s="97">
        <v>9469341.3736256771</v>
      </c>
      <c r="I2204" s="174">
        <v>346857331443.39081</v>
      </c>
      <c r="J2204" s="186">
        <v>0.36213912261059111</v>
      </c>
      <c r="K2204" s="189">
        <v>20140462081.088348</v>
      </c>
      <c r="L2204" s="185">
        <v>44030165635.59684</v>
      </c>
      <c r="M2204" s="185">
        <v>178391315729.15262</v>
      </c>
      <c r="N2204" s="174">
        <v>589419274889.22864</v>
      </c>
      <c r="O2204" s="119">
        <v>0.51499468664102777</v>
      </c>
      <c r="P2204" s="119">
        <v>0.38060866103136998</v>
      </c>
      <c r="Q2204" s="97">
        <v>16.444561761703</v>
      </c>
      <c r="R2204" s="184">
        <v>3929284488294.7524</v>
      </c>
      <c r="S2204" s="199">
        <v>4080.5556000318234</v>
      </c>
      <c r="T2204" s="191">
        <v>4.5785823348744495E-2</v>
      </c>
      <c r="U2204" s="198">
        <v>2.0000000000000001E-4</v>
      </c>
    </row>
    <row r="2205" spans="1:21" x14ac:dyDescent="0.2">
      <c r="A2205">
        <f t="shared" si="34"/>
        <v>2201</v>
      </c>
      <c r="B2205" s="119">
        <v>0.51227661079225106</v>
      </c>
      <c r="C2205" s="97">
        <v>10266.727396411312</v>
      </c>
      <c r="D2205" s="96">
        <v>0.87001417914994528</v>
      </c>
      <c r="E2205" s="98">
        <v>0</v>
      </c>
      <c r="F2205" s="119">
        <v>0</v>
      </c>
      <c r="G2205" s="179">
        <v>0</v>
      </c>
      <c r="H2205" s="97">
        <v>6798893.9035475533</v>
      </c>
      <c r="I2205" s="174">
        <v>237562147713.9397</v>
      </c>
      <c r="J2205" s="186">
        <v>0.3727818322488623</v>
      </c>
      <c r="K2205" s="189">
        <v>6684215378.6667938</v>
      </c>
      <c r="L2205" s="185">
        <v>0</v>
      </c>
      <c r="M2205" s="185">
        <v>0</v>
      </c>
      <c r="N2205" s="174">
        <v>244246363092.60651</v>
      </c>
      <c r="O2205" s="119">
        <v>0.36258002607064427</v>
      </c>
      <c r="P2205" s="119">
        <v>0.26599442371350757</v>
      </c>
      <c r="Q2205" s="97">
        <v>12.878572507827013</v>
      </c>
      <c r="R2205" s="184">
        <v>927956047062.45447</v>
      </c>
      <c r="S2205" s="199">
        <v>963.92008701287807</v>
      </c>
      <c r="T2205" s="191">
        <v>5.4582967007985622E-2</v>
      </c>
      <c r="U2205" s="198">
        <v>2.0000000000000001E-4</v>
      </c>
    </row>
    <row r="2206" spans="1:21" x14ac:dyDescent="0.2">
      <c r="A2206">
        <f t="shared" si="34"/>
        <v>2202</v>
      </c>
      <c r="B2206" s="119">
        <v>0.47499917960740945</v>
      </c>
      <c r="C2206" s="97">
        <v>8174.9361164575275</v>
      </c>
      <c r="D2206" s="96">
        <v>0.7547417519766686</v>
      </c>
      <c r="E2206" s="98">
        <v>0</v>
      </c>
      <c r="F2206" s="119">
        <v>0.51557960614863174</v>
      </c>
      <c r="G2206" s="179">
        <v>1</v>
      </c>
      <c r="H2206" s="97">
        <v>8415509.8034190349</v>
      </c>
      <c r="I2206" s="174">
        <v>311408320717.84058</v>
      </c>
      <c r="J2206" s="186">
        <v>0.47499917960740945</v>
      </c>
      <c r="K2206" s="189">
        <v>10000465623.479319</v>
      </c>
      <c r="L2206" s="185">
        <v>0</v>
      </c>
      <c r="M2206" s="185">
        <v>373583175639.51379</v>
      </c>
      <c r="N2206" s="174">
        <v>694991961980.83374</v>
      </c>
      <c r="O2206" s="119">
        <v>0.64286389169466052</v>
      </c>
      <c r="P2206" s="119">
        <v>0.28168023874830406</v>
      </c>
      <c r="Q2206" s="97">
        <v>15.404326099265957</v>
      </c>
      <c r="R2206" s="184">
        <v>3292659958488.4761</v>
      </c>
      <c r="S2206" s="199">
        <v>3418.9713721401645</v>
      </c>
      <c r="T2206" s="191">
        <v>4.7169870702859891E-2</v>
      </c>
      <c r="U2206" s="198">
        <v>2.0000000000000001E-4</v>
      </c>
    </row>
    <row r="2207" spans="1:21" x14ac:dyDescent="0.2">
      <c r="A2207">
        <f t="shared" si="34"/>
        <v>2203</v>
      </c>
      <c r="B2207" s="119">
        <v>0.48381201372264737</v>
      </c>
      <c r="C2207" s="97">
        <v>4000</v>
      </c>
      <c r="D2207" s="96">
        <v>0.2</v>
      </c>
      <c r="E2207" s="98">
        <v>0</v>
      </c>
      <c r="F2207" s="119">
        <v>0.57331057741995928</v>
      </c>
      <c r="G2207" s="179">
        <v>1</v>
      </c>
      <c r="H2207" s="97">
        <v>4405322.6744816359</v>
      </c>
      <c r="I2207" s="174">
        <v>189958736342.3031</v>
      </c>
      <c r="J2207" s="186">
        <v>0.43629196275632176</v>
      </c>
      <c r="K2207" s="189">
        <v>4925553291.1239138</v>
      </c>
      <c r="L2207" s="185">
        <v>0</v>
      </c>
      <c r="M2207" s="185">
        <v>160823612365.19818</v>
      </c>
      <c r="N2207" s="174">
        <v>355707901998.62518</v>
      </c>
      <c r="O2207" s="119">
        <v>0.59469120203708659</v>
      </c>
      <c r="P2207" s="119">
        <v>0.43272410831902824</v>
      </c>
      <c r="Q2207" s="97">
        <v>16.763416698911751</v>
      </c>
      <c r="R2207" s="184">
        <v>2872346947257.7139</v>
      </c>
      <c r="S2207" s="199">
        <v>2982.3105433593623</v>
      </c>
      <c r="T2207" s="191">
        <v>4.2757287761394577E-2</v>
      </c>
      <c r="U2207" s="198">
        <v>2.0000000000000001E-4</v>
      </c>
    </row>
    <row r="2208" spans="1:21" x14ac:dyDescent="0.2">
      <c r="A2208">
        <f t="shared" si="34"/>
        <v>2204</v>
      </c>
      <c r="B2208" s="119">
        <v>0.54604552771282222</v>
      </c>
      <c r="C2208" s="97">
        <v>12829.824536121887</v>
      </c>
      <c r="D2208" s="96">
        <v>0.76340642772352285</v>
      </c>
      <c r="E2208" s="98">
        <v>0</v>
      </c>
      <c r="F2208" s="119">
        <v>0.61805133916129695</v>
      </c>
      <c r="G2208" s="179">
        <v>1</v>
      </c>
      <c r="H2208" s="97">
        <v>5354144.3996838899</v>
      </c>
      <c r="I2208" s="174">
        <v>208011012766.92493</v>
      </c>
      <c r="J2208" s="186">
        <v>0.40769303062874696</v>
      </c>
      <c r="K2208" s="189">
        <v>7885840153.9553099</v>
      </c>
      <c r="L2208" s="185">
        <v>0</v>
      </c>
      <c r="M2208" s="185">
        <v>205024620136.8273</v>
      </c>
      <c r="N2208" s="174">
        <v>420921473057.70752</v>
      </c>
      <c r="O2208" s="119">
        <v>0.59114194032683887</v>
      </c>
      <c r="P2208" s="119">
        <v>0.3590529720446673</v>
      </c>
      <c r="Q2208" s="97">
        <v>16.298266268156869</v>
      </c>
      <c r="R2208" s="184">
        <v>2663343337326.9424</v>
      </c>
      <c r="S2208" s="199">
        <v>2765.7062602273045</v>
      </c>
      <c r="T2208" s="191">
        <v>4.5492199493801802E-2</v>
      </c>
      <c r="U2208" s="198">
        <v>2.0000000000000001E-4</v>
      </c>
    </row>
    <row r="2209" spans="1:21" x14ac:dyDescent="0.2">
      <c r="A2209">
        <f t="shared" si="34"/>
        <v>2205</v>
      </c>
      <c r="B2209" s="119">
        <v>0.39766735073836917</v>
      </c>
      <c r="C2209" s="97">
        <v>8954.1829589746503</v>
      </c>
      <c r="D2209" s="96">
        <v>0.57884005041663555</v>
      </c>
      <c r="E2209" s="98">
        <v>0.38181201295821665</v>
      </c>
      <c r="F2209" s="119">
        <v>0</v>
      </c>
      <c r="G2209" s="179">
        <v>0</v>
      </c>
      <c r="H2209" s="97">
        <v>3951559.7854344621</v>
      </c>
      <c r="I2209" s="174">
        <v>204860496023.11069</v>
      </c>
      <c r="J2209" s="186">
        <v>0.39766735073836923</v>
      </c>
      <c r="K2209" s="189">
        <v>23058917211.028126</v>
      </c>
      <c r="L2209" s="185">
        <v>48776752746.027847</v>
      </c>
      <c r="M2209" s="185">
        <v>0</v>
      </c>
      <c r="N2209" s="174">
        <v>276696165980.16669</v>
      </c>
      <c r="O2209" s="119">
        <v>0.43545140025509921</v>
      </c>
      <c r="P2209" s="119">
        <v>0.30786248467135541</v>
      </c>
      <c r="Q2209" s="97">
        <v>14.412774008725011</v>
      </c>
      <c r="R2209" s="184">
        <v>1374965493018.8286</v>
      </c>
      <c r="S2209" s="199">
        <v>1426.8772445628404</v>
      </c>
      <c r="T2209" s="191">
        <v>4.9496587877918587E-2</v>
      </c>
      <c r="U2209" s="198">
        <v>2.0000000000000001E-4</v>
      </c>
    </row>
    <row r="2210" spans="1:21" x14ac:dyDescent="0.2">
      <c r="A2210">
        <f t="shared" si="34"/>
        <v>2206</v>
      </c>
      <c r="B2210" s="119">
        <v>0.52961536851261426</v>
      </c>
      <c r="C2210" s="97">
        <v>5822.8901467066371</v>
      </c>
      <c r="D2210" s="96">
        <v>0.94609920589314478</v>
      </c>
      <c r="E2210" s="98">
        <v>0.53612007630068947</v>
      </c>
      <c r="F2210" s="119">
        <v>0</v>
      </c>
      <c r="G2210" s="179">
        <v>0</v>
      </c>
      <c r="H2210" s="97">
        <v>9292250.3049584404</v>
      </c>
      <c r="I2210" s="174">
        <v>341017319922.64655</v>
      </c>
      <c r="J2210" s="186">
        <v>0.41612643155112095</v>
      </c>
      <c r="K2210" s="189">
        <v>40460712398.495583</v>
      </c>
      <c r="L2210" s="185">
        <v>72951106878.038132</v>
      </c>
      <c r="M2210" s="185">
        <v>0</v>
      </c>
      <c r="N2210" s="174">
        <v>454429139199.1803</v>
      </c>
      <c r="O2210" s="119">
        <v>0.44070062560664608</v>
      </c>
      <c r="P2210" s="119">
        <v>0.36069534205062292</v>
      </c>
      <c r="Q2210" s="97">
        <v>14.502238545319099</v>
      </c>
      <c r="R2210" s="184">
        <v>2626975649336.1709</v>
      </c>
      <c r="S2210" s="199">
        <v>2728.6329651011915</v>
      </c>
      <c r="T2210" s="191">
        <v>4.9830576107750608E-2</v>
      </c>
      <c r="U2210" s="198">
        <v>2.0000000000000001E-4</v>
      </c>
    </row>
    <row r="2211" spans="1:21" x14ac:dyDescent="0.2">
      <c r="A2211">
        <f t="shared" si="34"/>
        <v>2207</v>
      </c>
      <c r="B2211" s="119">
        <v>0.36834155942747249</v>
      </c>
      <c r="C2211" s="97">
        <v>11187.232443121164</v>
      </c>
      <c r="D2211" s="96">
        <v>1.2959916971130006</v>
      </c>
      <c r="E2211" s="98">
        <v>0.34380457259009883</v>
      </c>
      <c r="F2211" s="119">
        <v>0</v>
      </c>
      <c r="G2211" s="179">
        <v>0</v>
      </c>
      <c r="H2211" s="97">
        <v>11566518.332664404</v>
      </c>
      <c r="I2211" s="174">
        <v>327228779757.52533</v>
      </c>
      <c r="J2211" s="186">
        <v>0.22167150001634972</v>
      </c>
      <c r="K2211" s="189">
        <v>27372441498.137115</v>
      </c>
      <c r="L2211" s="185">
        <v>82453616278.025772</v>
      </c>
      <c r="M2211" s="185">
        <v>0</v>
      </c>
      <c r="N2211" s="174">
        <v>437054837533.68823</v>
      </c>
      <c r="O2211" s="119">
        <v>0.31689430155115345</v>
      </c>
      <c r="P2211" s="119">
        <v>0.22899877567371454</v>
      </c>
      <c r="Q2211" s="97">
        <v>15.338933306095345</v>
      </c>
      <c r="R2211" s="184">
        <v>1616508689151.1831</v>
      </c>
      <c r="S2211" s="199">
        <v>1677.5981716868757</v>
      </c>
      <c r="T2211" s="191">
        <v>5.0446161843271532E-2</v>
      </c>
      <c r="U2211" s="198">
        <v>2.0000000000000001E-4</v>
      </c>
    </row>
    <row r="2212" spans="1:21" x14ac:dyDescent="0.2">
      <c r="A2212">
        <f t="shared" si="34"/>
        <v>2208</v>
      </c>
      <c r="B2212" s="119">
        <v>0.4550786762970408</v>
      </c>
      <c r="C2212" s="97">
        <v>10057.595391433029</v>
      </c>
      <c r="D2212" s="96">
        <v>0.86886299258930222</v>
      </c>
      <c r="E2212" s="98">
        <v>0</v>
      </c>
      <c r="F2212" s="119">
        <v>0</v>
      </c>
      <c r="G2212" s="179">
        <v>0</v>
      </c>
      <c r="H2212" s="97">
        <v>8637747.4146468695</v>
      </c>
      <c r="I2212" s="174">
        <v>306193712341.43066</v>
      </c>
      <c r="J2212" s="186">
        <v>0.4528168468252316</v>
      </c>
      <c r="K2212" s="189">
        <v>8573073004.1117086</v>
      </c>
      <c r="L2212" s="185">
        <v>0</v>
      </c>
      <c r="M2212" s="185">
        <v>0</v>
      </c>
      <c r="N2212" s="174">
        <v>314766785345.54236</v>
      </c>
      <c r="O2212" s="119">
        <v>0.44048380513831159</v>
      </c>
      <c r="P2212" s="119">
        <v>0.34941180934684879</v>
      </c>
      <c r="Q2212" s="97">
        <v>12.89155919254501</v>
      </c>
      <c r="R2212" s="184">
        <v>1564952121699.9939</v>
      </c>
      <c r="S2212" s="199">
        <v>1623.5854103912641</v>
      </c>
      <c r="T2212" s="191">
        <v>5.5926199764524238E-2</v>
      </c>
      <c r="U2212" s="198">
        <v>2.0000000000000001E-4</v>
      </c>
    </row>
    <row r="2213" spans="1:21" x14ac:dyDescent="0.2">
      <c r="A2213">
        <f t="shared" si="34"/>
        <v>2209</v>
      </c>
      <c r="B2213" s="119">
        <v>0.58600736353458793</v>
      </c>
      <c r="C2213" s="97">
        <v>10427.391911248216</v>
      </c>
      <c r="D2213" s="96">
        <v>0.23721860472708112</v>
      </c>
      <c r="E2213" s="98">
        <v>0</v>
      </c>
      <c r="F2213" s="119">
        <v>0</v>
      </c>
      <c r="G2213" s="179">
        <v>0</v>
      </c>
      <c r="H2213" s="97">
        <v>1844560.7049173675</v>
      </c>
      <c r="I2213" s="174">
        <v>98996477417.138855</v>
      </c>
      <c r="J2213" s="186">
        <v>0.49869370904028965</v>
      </c>
      <c r="K2213" s="189">
        <v>1757784381.2908416</v>
      </c>
      <c r="L2213" s="185">
        <v>0</v>
      </c>
      <c r="M2213" s="185">
        <v>0</v>
      </c>
      <c r="N2213" s="174">
        <v>100754261798.4297</v>
      </c>
      <c r="O2213" s="119">
        <v>0.48999337222920014</v>
      </c>
      <c r="P2213" s="119">
        <v>0.37686080967706409</v>
      </c>
      <c r="Q2213" s="97">
        <v>12.935350205704962</v>
      </c>
      <c r="R2213" s="184">
        <v>588717953189.27991</v>
      </c>
      <c r="S2213" s="199">
        <v>610.866037666132</v>
      </c>
      <c r="T2213" s="191">
        <v>5.1304353697060899E-2</v>
      </c>
      <c r="U2213" s="198">
        <v>2.0000000000000001E-4</v>
      </c>
    </row>
    <row r="2214" spans="1:21" x14ac:dyDescent="0.2">
      <c r="A2214">
        <f t="shared" si="34"/>
        <v>2210</v>
      </c>
      <c r="B2214" s="119">
        <v>0.34748422102653714</v>
      </c>
      <c r="C2214" s="97">
        <v>6205.5288060688545</v>
      </c>
      <c r="D2214" s="96">
        <v>0.87414487422817999</v>
      </c>
      <c r="E2214" s="98">
        <v>0.41332731605749934</v>
      </c>
      <c r="F2214" s="119">
        <v>0</v>
      </c>
      <c r="G2214" s="179">
        <v>0</v>
      </c>
      <c r="H2214" s="97">
        <v>8071794.0766709894</v>
      </c>
      <c r="I2214" s="174">
        <v>332098012186.46674</v>
      </c>
      <c r="J2214" s="186">
        <v>0.3474842210265372</v>
      </c>
      <c r="K2214" s="189">
        <v>28709029186.951328</v>
      </c>
      <c r="L2214" s="185">
        <v>56007158940.588974</v>
      </c>
      <c r="M2214" s="185">
        <v>0</v>
      </c>
      <c r="N2214" s="174">
        <v>416814200314.00708</v>
      </c>
      <c r="O2214" s="119">
        <v>0.38435481828799711</v>
      </c>
      <c r="P2214" s="119">
        <v>0.25880760077413595</v>
      </c>
      <c r="Q2214" s="97">
        <v>14.207351696791605</v>
      </c>
      <c r="R2214" s="184">
        <v>1696681830462.7161</v>
      </c>
      <c r="S2214" s="199">
        <v>1761.0523040708383</v>
      </c>
      <c r="T2214" s="191">
        <v>5.0639958507348287E-2</v>
      </c>
      <c r="U2214" s="198">
        <v>2.0000000000000001E-4</v>
      </c>
    </row>
    <row r="2215" spans="1:21" x14ac:dyDescent="0.2">
      <c r="A2215">
        <f t="shared" si="34"/>
        <v>2211</v>
      </c>
      <c r="B2215" s="119">
        <v>0.37546488072347378</v>
      </c>
      <c r="C2215" s="97">
        <v>10761.311110293118</v>
      </c>
      <c r="D2215" s="96">
        <v>0.66174093364009068</v>
      </c>
      <c r="E2215" s="98">
        <v>7.7596839625639263E-2</v>
      </c>
      <c r="F2215" s="119">
        <v>0</v>
      </c>
      <c r="G2215" s="179">
        <v>0</v>
      </c>
      <c r="H2215" s="97">
        <v>4588120.7790103015</v>
      </c>
      <c r="I2215" s="174">
        <v>246600572126.0563</v>
      </c>
      <c r="J2215" s="186">
        <v>0.37546488072347373</v>
      </c>
      <c r="K2215" s="189">
        <v>8917972019.4687691</v>
      </c>
      <c r="L2215" s="185">
        <v>8682354512.6618233</v>
      </c>
      <c r="M2215" s="185">
        <v>0</v>
      </c>
      <c r="N2215" s="174">
        <v>264200898658.18692</v>
      </c>
      <c r="O2215" s="119">
        <v>0.37674261713452811</v>
      </c>
      <c r="P2215" s="119">
        <v>0.25624681729603549</v>
      </c>
      <c r="Q2215" s="97">
        <v>13.335393010230817</v>
      </c>
      <c r="R2215" s="184">
        <v>1005665294609.9152</v>
      </c>
      <c r="S2215" s="199">
        <v>1042.4838803416301</v>
      </c>
      <c r="T2215" s="191">
        <v>5.2999085252324322E-2</v>
      </c>
      <c r="U2215" s="198">
        <v>2.0000000000000001E-4</v>
      </c>
    </row>
    <row r="2216" spans="1:21" x14ac:dyDescent="0.2">
      <c r="A2216">
        <f t="shared" si="34"/>
        <v>2212</v>
      </c>
      <c r="B2216" s="119">
        <v>0.39271710441095048</v>
      </c>
      <c r="C2216" s="97">
        <v>4000</v>
      </c>
      <c r="D2216" s="96">
        <v>0.5296140566886044</v>
      </c>
      <c r="E2216" s="98">
        <v>0.27306692556402817</v>
      </c>
      <c r="F2216" s="119">
        <v>0</v>
      </c>
      <c r="G2216" s="179">
        <v>0</v>
      </c>
      <c r="H2216" s="97">
        <v>11912742.543260539</v>
      </c>
      <c r="I2216" s="174">
        <v>409261143443.08679</v>
      </c>
      <c r="J2216" s="186">
        <v>0.39271710441095053</v>
      </c>
      <c r="K2216" s="189">
        <v>30511438851.671165</v>
      </c>
      <c r="L2216" s="185">
        <v>41235807861.990601</v>
      </c>
      <c r="M2216" s="185">
        <v>0</v>
      </c>
      <c r="N2216" s="174">
        <v>481008390156.74854</v>
      </c>
      <c r="O2216" s="119">
        <v>0.40272166027571821</v>
      </c>
      <c r="P2216" s="119">
        <v>0.29172775872331153</v>
      </c>
      <c r="Q2216" s="97">
        <v>13.519786735194856</v>
      </c>
      <c r="R2216" s="184">
        <v>2169903010118.688</v>
      </c>
      <c r="S2216" s="199">
        <v>2252.8690054986278</v>
      </c>
      <c r="T2216" s="191">
        <v>5.1694307748933112E-2</v>
      </c>
      <c r="U2216" s="198">
        <v>2.0000000000000001E-4</v>
      </c>
    </row>
    <row r="2217" spans="1:21" x14ac:dyDescent="0.2">
      <c r="A2217">
        <f t="shared" si="34"/>
        <v>2213</v>
      </c>
      <c r="B2217" s="119">
        <v>0.60977200481309546</v>
      </c>
      <c r="C2217" s="97">
        <v>13073.318932283975</v>
      </c>
      <c r="D2217" s="96">
        <v>0.71136461285596964</v>
      </c>
      <c r="E2217" s="98">
        <v>0</v>
      </c>
      <c r="F2217" s="119">
        <v>0.50206797444530926</v>
      </c>
      <c r="G2217" s="179">
        <v>1</v>
      </c>
      <c r="H2217" s="97">
        <v>8477521.9832876213</v>
      </c>
      <c r="I2217" s="174">
        <v>307493114051.33167</v>
      </c>
      <c r="J2217" s="186">
        <v>0.44890408270595894</v>
      </c>
      <c r="K2217" s="189">
        <v>4562298576.5527124</v>
      </c>
      <c r="L2217" s="185">
        <v>0</v>
      </c>
      <c r="M2217" s="185">
        <v>385145622248.3399</v>
      </c>
      <c r="N2217" s="174">
        <v>697201034876.22437</v>
      </c>
      <c r="O2217" s="119">
        <v>0.63991788563465068</v>
      </c>
      <c r="P2217" s="119">
        <v>0.41236670500410638</v>
      </c>
      <c r="Q2217" s="97">
        <v>16.823450823329203</v>
      </c>
      <c r="R2217" s="184">
        <v>5176781876139.9209</v>
      </c>
      <c r="S2217" s="199">
        <v>5371.3663145796518</v>
      </c>
      <c r="T2217" s="191">
        <v>4.3863326837596889E-2</v>
      </c>
      <c r="U2217" s="198">
        <v>2.0000000000000001E-4</v>
      </c>
    </row>
    <row r="2218" spans="1:21" x14ac:dyDescent="0.2">
      <c r="A2218">
        <f t="shared" si="34"/>
        <v>2214</v>
      </c>
      <c r="B2218" s="119">
        <v>0.47672989853173164</v>
      </c>
      <c r="C2218" s="97">
        <v>9533.6150660023886</v>
      </c>
      <c r="D2218" s="96">
        <v>0.94276410358214391</v>
      </c>
      <c r="E2218" s="98">
        <v>0.35161975459142752</v>
      </c>
      <c r="F2218" s="119">
        <v>0</v>
      </c>
      <c r="G2218" s="179">
        <v>0</v>
      </c>
      <c r="H2218" s="97">
        <v>9536043.8331570122</v>
      </c>
      <c r="I2218" s="174">
        <v>341746765593.25757</v>
      </c>
      <c r="J2218" s="186">
        <v>0.40788570982137995</v>
      </c>
      <c r="K2218" s="189">
        <v>18158303215.52084</v>
      </c>
      <c r="L2218" s="185">
        <v>27280113011.011776</v>
      </c>
      <c r="M2218" s="185">
        <v>0</v>
      </c>
      <c r="N2218" s="174">
        <v>387185181819.79016</v>
      </c>
      <c r="O2218" s="119">
        <v>0.41638399412458016</v>
      </c>
      <c r="P2218" s="119">
        <v>0.30523298845986913</v>
      </c>
      <c r="Q2218" s="97">
        <v>13.474182231550344</v>
      </c>
      <c r="R2218" s="184">
        <v>1746221828586.1323</v>
      </c>
      <c r="S2218" s="199">
        <v>1811.6959589077308</v>
      </c>
      <c r="T2218" s="191">
        <v>5.390215016337295E-2</v>
      </c>
      <c r="U2218" s="198">
        <v>2.0000000000000001E-4</v>
      </c>
    </row>
    <row r="2219" spans="1:21" x14ac:dyDescent="0.2">
      <c r="A2219">
        <f t="shared" si="34"/>
        <v>2215</v>
      </c>
      <c r="B2219" s="119">
        <v>0.4865415734017336</v>
      </c>
      <c r="C2219" s="97">
        <v>9268.9172237341409</v>
      </c>
      <c r="D2219" s="96">
        <v>0.90235826753557247</v>
      </c>
      <c r="E2219" s="98">
        <v>0.7</v>
      </c>
      <c r="F2219" s="119">
        <v>0.52801938080422772</v>
      </c>
      <c r="G2219" s="179">
        <v>1</v>
      </c>
      <c r="H2219" s="97">
        <v>9339355.9872643296</v>
      </c>
      <c r="I2219" s="174">
        <v>367273297594.91974</v>
      </c>
      <c r="J2219" s="186">
        <v>0.4351679702697967</v>
      </c>
      <c r="K2219" s="189">
        <v>1646900586.6101034</v>
      </c>
      <c r="L2219" s="185">
        <v>0</v>
      </c>
      <c r="M2219" s="185">
        <v>201123666662.45242</v>
      </c>
      <c r="N2219" s="174">
        <v>570043864843.9823</v>
      </c>
      <c r="O2219" s="119">
        <v>0.56263127902695453</v>
      </c>
      <c r="P2219" s="119">
        <v>0.37033953198735509</v>
      </c>
      <c r="Q2219" s="97">
        <v>15.739514534371954</v>
      </c>
      <c r="R2219" s="184">
        <v>3598917444086.7993</v>
      </c>
      <c r="S2219" s="199">
        <v>3739.6878192858999</v>
      </c>
      <c r="T2219" s="191">
        <v>4.6134686000065921E-2</v>
      </c>
      <c r="U2219" s="198">
        <v>2.0000000000000001E-4</v>
      </c>
    </row>
    <row r="2220" spans="1:21" x14ac:dyDescent="0.2">
      <c r="A2220">
        <f t="shared" si="34"/>
        <v>2216</v>
      </c>
      <c r="B2220" s="119">
        <v>0.48470902704428154</v>
      </c>
      <c r="C2220" s="97">
        <v>8143.3024562449709</v>
      </c>
      <c r="D2220" s="96">
        <v>0.46588385413905042</v>
      </c>
      <c r="E2220" s="98">
        <v>0.58492996081166493</v>
      </c>
      <c r="F2220" s="119">
        <v>0.42231407595114767</v>
      </c>
      <c r="G2220" s="179">
        <v>1</v>
      </c>
      <c r="H2220" s="97">
        <v>3893781.4481227896</v>
      </c>
      <c r="I2220" s="174">
        <v>142811483881.99722</v>
      </c>
      <c r="J2220" s="186">
        <v>0.35033350900124682</v>
      </c>
      <c r="K2220" s="189">
        <v>2755047199.3216476</v>
      </c>
      <c r="L2220" s="185">
        <v>0</v>
      </c>
      <c r="M2220" s="185">
        <v>134222188496.61551</v>
      </c>
      <c r="N2220" s="174">
        <v>279788719577.93439</v>
      </c>
      <c r="O2220" s="119">
        <v>0.56260094870444388</v>
      </c>
      <c r="P2220" s="119">
        <v>0.35653990966381799</v>
      </c>
      <c r="Q2220" s="97">
        <v>16.907740885001743</v>
      </c>
      <c r="R2220" s="184">
        <v>1857560178802.9294</v>
      </c>
      <c r="S2220" s="199">
        <v>1927.9814233271779</v>
      </c>
      <c r="T2220" s="191">
        <v>4.2822587145208778E-2</v>
      </c>
      <c r="U2220" s="198">
        <v>2.0000000000000001E-4</v>
      </c>
    </row>
    <row r="2221" spans="1:21" x14ac:dyDescent="0.2">
      <c r="A2221">
        <f t="shared" si="34"/>
        <v>2217</v>
      </c>
      <c r="B2221" s="119">
        <v>0.59409672792868207</v>
      </c>
      <c r="C2221" s="97">
        <v>7974.0359802939784</v>
      </c>
      <c r="D2221" s="96">
        <v>1.1881664219971861</v>
      </c>
      <c r="E2221" s="98">
        <v>0.47375549937427008</v>
      </c>
      <c r="F2221" s="119">
        <v>0</v>
      </c>
      <c r="G2221" s="179">
        <v>0</v>
      </c>
      <c r="H2221" s="97">
        <v>13753621.326899141</v>
      </c>
      <c r="I2221" s="174">
        <v>480051790909.72394</v>
      </c>
      <c r="J2221" s="186">
        <v>0.41417685075068089</v>
      </c>
      <c r="K2221" s="189">
        <v>43148480567.07782</v>
      </c>
      <c r="L2221" s="185">
        <v>90717462439.78688</v>
      </c>
      <c r="M2221" s="185">
        <v>0</v>
      </c>
      <c r="N2221" s="174">
        <v>613917733916.58862</v>
      </c>
      <c r="O2221" s="119">
        <v>0.44207927856489931</v>
      </c>
      <c r="P2221" s="119">
        <v>0.30414889796041644</v>
      </c>
      <c r="Q2221" s="97">
        <v>14.157478532591732</v>
      </c>
      <c r="R2221" s="184">
        <v>2841502272702.3213</v>
      </c>
      <c r="S2221" s="199">
        <v>2949.7462031579375</v>
      </c>
      <c r="T2221" s="191">
        <v>5.1720414787249341E-2</v>
      </c>
      <c r="U2221" s="198">
        <v>2.0000000000000001E-4</v>
      </c>
    </row>
    <row r="2222" spans="1:21" x14ac:dyDescent="0.2">
      <c r="A2222">
        <f t="shared" si="34"/>
        <v>2218</v>
      </c>
      <c r="B2222" s="119">
        <v>0.62344240637264492</v>
      </c>
      <c r="C2222" s="97">
        <v>8486.1346814669578</v>
      </c>
      <c r="D2222" s="96">
        <v>1.1490572128965124</v>
      </c>
      <c r="E2222" s="98">
        <v>0.16759650088999484</v>
      </c>
      <c r="F2222" s="119">
        <v>0</v>
      </c>
      <c r="G2222" s="179">
        <v>0</v>
      </c>
      <c r="H2222" s="97">
        <v>10422653.450786127</v>
      </c>
      <c r="I2222" s="174">
        <v>290008774169.75671</v>
      </c>
      <c r="J2222" s="186">
        <v>0.21474829982422494</v>
      </c>
      <c r="K2222" s="189">
        <v>11221281874.131203</v>
      </c>
      <c r="L2222" s="185">
        <v>18635308685.678085</v>
      </c>
      <c r="M2222" s="185">
        <v>0</v>
      </c>
      <c r="N2222" s="174">
        <v>319865364729.56604</v>
      </c>
      <c r="O2222" s="119">
        <v>0.2413113348513494</v>
      </c>
      <c r="P2222" s="119">
        <v>0.12702148132793931</v>
      </c>
      <c r="Q2222" s="97">
        <v>13.886742957341353</v>
      </c>
      <c r="R2222" s="184">
        <v>601927544119.25464</v>
      </c>
      <c r="S2222" s="199">
        <v>624.3901514132001</v>
      </c>
      <c r="T2222" s="191">
        <v>5.3392723548444092E-2</v>
      </c>
      <c r="U2222" s="198">
        <v>2.0000000000000001E-4</v>
      </c>
    </row>
    <row r="2223" spans="1:21" x14ac:dyDescent="0.2">
      <c r="A2223">
        <f t="shared" si="34"/>
        <v>2219</v>
      </c>
      <c r="B2223" s="119">
        <v>0.38275719890155696</v>
      </c>
      <c r="C2223" s="97">
        <v>13572.255850022069</v>
      </c>
      <c r="D2223" s="96">
        <v>0.83523105814229881</v>
      </c>
      <c r="E2223" s="98">
        <v>0</v>
      </c>
      <c r="F2223" s="119">
        <v>0.48307162870171905</v>
      </c>
      <c r="G2223" s="179">
        <v>1</v>
      </c>
      <c r="H2223" s="97">
        <v>5924694.8651883351</v>
      </c>
      <c r="I2223" s="174">
        <v>241074268311.08612</v>
      </c>
      <c r="J2223" s="186">
        <v>0.38275719890155702</v>
      </c>
      <c r="K2223" s="189">
        <v>8853241455.6389198</v>
      </c>
      <c r="L2223" s="185">
        <v>0</v>
      </c>
      <c r="M2223" s="185">
        <v>224613605443.11417</v>
      </c>
      <c r="N2223" s="174">
        <v>474541115209.83923</v>
      </c>
      <c r="O2223" s="119">
        <v>0.57310902533750796</v>
      </c>
      <c r="P2223" s="119">
        <v>0.38596112761946372</v>
      </c>
      <c r="Q2223" s="97">
        <v>16.577624656099886</v>
      </c>
      <c r="R2223" s="184">
        <v>3257607857083.3423</v>
      </c>
      <c r="S2223" s="199">
        <v>3374.7416873077827</v>
      </c>
      <c r="T2223" s="191">
        <v>4.4923128645221314E-2</v>
      </c>
      <c r="U2223" s="198">
        <v>2.0000000000000001E-4</v>
      </c>
    </row>
    <row r="2224" spans="1:21" x14ac:dyDescent="0.2">
      <c r="A2224">
        <f t="shared" si="34"/>
        <v>2220</v>
      </c>
      <c r="B2224" s="119">
        <v>0.54404987480562483</v>
      </c>
      <c r="C2224" s="97">
        <v>8948.1037892112927</v>
      </c>
      <c r="D2224" s="96">
        <v>0.6167150878687736</v>
      </c>
      <c r="E2224" s="98">
        <v>0.7</v>
      </c>
      <c r="F2224" s="119">
        <v>0</v>
      </c>
      <c r="G2224" s="179">
        <v>0</v>
      </c>
      <c r="H2224" s="97">
        <v>5468292.8740253337</v>
      </c>
      <c r="I2224" s="174">
        <v>282712851693.63049</v>
      </c>
      <c r="J2224" s="186">
        <v>0.54404987480562483</v>
      </c>
      <c r="K2224" s="189">
        <v>27186364601.046093</v>
      </c>
      <c r="L2224" s="185">
        <v>64026082855.872063</v>
      </c>
      <c r="M2224" s="185">
        <v>0</v>
      </c>
      <c r="N2224" s="174">
        <v>373925299150.54865</v>
      </c>
      <c r="O2224" s="119">
        <v>0.54832010115477547</v>
      </c>
      <c r="P2224" s="119">
        <v>0.44009689101468602</v>
      </c>
      <c r="Q2224" s="97">
        <v>13.992435785299071</v>
      </c>
      <c r="R2224" s="184">
        <v>2554517837100.8081</v>
      </c>
      <c r="S2224" s="199">
        <v>2647.3794470116763</v>
      </c>
      <c r="T2224" s="191">
        <v>5.1504935555624784E-2</v>
      </c>
      <c r="U2224" s="198">
        <v>2.0000000000000001E-4</v>
      </c>
    </row>
    <row r="2225" spans="1:21" x14ac:dyDescent="0.2">
      <c r="A2225">
        <f t="shared" si="34"/>
        <v>2221</v>
      </c>
      <c r="B2225" s="119">
        <v>0.44545040642769507</v>
      </c>
      <c r="C2225" s="97">
        <v>7718.4137830784694</v>
      </c>
      <c r="D2225" s="96">
        <v>0.67339938936451826</v>
      </c>
      <c r="E2225" s="98">
        <v>0</v>
      </c>
      <c r="F2225" s="119">
        <v>0.56417233258127331</v>
      </c>
      <c r="G2225" s="179">
        <v>1</v>
      </c>
      <c r="H2225" s="97">
        <v>5966763.2619948313</v>
      </c>
      <c r="I2225" s="174">
        <v>212269131072.3165</v>
      </c>
      <c r="J2225" s="186">
        <v>0.37988085758021051</v>
      </c>
      <c r="K2225" s="189">
        <v>7868753275.291482</v>
      </c>
      <c r="L2225" s="185">
        <v>0</v>
      </c>
      <c r="M2225" s="185">
        <v>199742372602.82761</v>
      </c>
      <c r="N2225" s="174">
        <v>419880256950.43561</v>
      </c>
      <c r="O2225" s="119">
        <v>0.57261772529638422</v>
      </c>
      <c r="P2225" s="119">
        <v>0.37291895802719166</v>
      </c>
      <c r="Q2225" s="97">
        <v>16.919451837588124</v>
      </c>
      <c r="R2225" s="184">
        <v>2872978301570.4365</v>
      </c>
      <c r="S2225" s="199">
        <v>2982.016972695445</v>
      </c>
      <c r="T2225" s="191">
        <v>4.3258239174023383E-2</v>
      </c>
      <c r="U2225" s="198">
        <v>2.0000000000000001E-4</v>
      </c>
    </row>
    <row r="2226" spans="1:21" x14ac:dyDescent="0.2">
      <c r="A2226">
        <f t="shared" si="34"/>
        <v>2222</v>
      </c>
      <c r="B2226" s="119">
        <v>0.540671162464747</v>
      </c>
      <c r="C2226" s="97">
        <v>6623.7616174931827</v>
      </c>
      <c r="D2226" s="96">
        <v>1.0411750277925249</v>
      </c>
      <c r="E2226" s="98">
        <v>0</v>
      </c>
      <c r="F2226" s="119">
        <v>0</v>
      </c>
      <c r="G2226" s="179">
        <v>0</v>
      </c>
      <c r="H2226" s="97">
        <v>21657899.332449768</v>
      </c>
      <c r="I2226" s="174">
        <v>779356533467.78003</v>
      </c>
      <c r="J2226" s="186">
        <v>0.54067116246474711</v>
      </c>
      <c r="K2226" s="189">
        <v>25143922182.713074</v>
      </c>
      <c r="L2226" s="185">
        <v>0</v>
      </c>
      <c r="M2226" s="185">
        <v>0</v>
      </c>
      <c r="N2226" s="174">
        <v>804500455650.49316</v>
      </c>
      <c r="O2226" s="119">
        <v>0.52377298230839342</v>
      </c>
      <c r="P2226" s="119">
        <v>0.39383067362525298</v>
      </c>
      <c r="Q2226" s="97">
        <v>12.883915588538652</v>
      </c>
      <c r="R2226" s="184">
        <v>4488128878860.3389</v>
      </c>
      <c r="S2226" s="199">
        <v>4655.7077520342582</v>
      </c>
      <c r="T2226" s="191">
        <v>5.5893558129862485E-2</v>
      </c>
      <c r="U2226" s="198">
        <v>2.0000000000000001E-4</v>
      </c>
    </row>
    <row r="2227" spans="1:21" x14ac:dyDescent="0.2">
      <c r="A2227">
        <f t="shared" si="34"/>
        <v>2223</v>
      </c>
      <c r="B2227" s="119">
        <v>0.41396587006167729</v>
      </c>
      <c r="C2227" s="97">
        <v>7267.457358476393</v>
      </c>
      <c r="D2227" s="96">
        <v>0.81519233876170605</v>
      </c>
      <c r="E2227" s="98">
        <v>0</v>
      </c>
      <c r="F2227" s="119">
        <v>0</v>
      </c>
      <c r="G2227" s="179">
        <v>0</v>
      </c>
      <c r="H2227" s="97">
        <v>30312459.679900307</v>
      </c>
      <c r="I2227" s="174">
        <v>724151236599.3949</v>
      </c>
      <c r="J2227" s="186">
        <v>0.41396587006167729</v>
      </c>
      <c r="K2227" s="189">
        <v>16298729759.053152</v>
      </c>
      <c r="L2227" s="185">
        <v>0</v>
      </c>
      <c r="M2227" s="185">
        <v>0</v>
      </c>
      <c r="N2227" s="174">
        <v>740449966358.448</v>
      </c>
      <c r="O2227" s="119">
        <v>0.40485368402324845</v>
      </c>
      <c r="P2227" s="119">
        <v>0.28333440222700096</v>
      </c>
      <c r="Q2227" s="97">
        <v>12.918770441606929</v>
      </c>
      <c r="R2227" s="184">
        <v>2912377582353.7012</v>
      </c>
      <c r="S2227" s="199">
        <v>3025.7252844915383</v>
      </c>
      <c r="T2227" s="191">
        <v>5.4647161247635578E-2</v>
      </c>
      <c r="U2227" s="198">
        <v>2.0000000000000001E-4</v>
      </c>
    </row>
    <row r="2228" spans="1:21" x14ac:dyDescent="0.2">
      <c r="A2228">
        <f t="shared" si="34"/>
        <v>2224</v>
      </c>
      <c r="B2228" s="119">
        <v>0.55891538203268776</v>
      </c>
      <c r="C2228" s="97">
        <v>5378.1079439984096</v>
      </c>
      <c r="D2228" s="96">
        <v>0.38348434261104281</v>
      </c>
      <c r="E2228" s="98">
        <v>0.51883784473018091</v>
      </c>
      <c r="F2228" s="119">
        <v>0.60334199750725337</v>
      </c>
      <c r="G2228" s="179">
        <v>1</v>
      </c>
      <c r="H2228" s="97">
        <v>3656107.3841308849</v>
      </c>
      <c r="I2228" s="174">
        <v>169321518026.79727</v>
      </c>
      <c r="J2228" s="186">
        <v>0.49762435562174523</v>
      </c>
      <c r="K2228" s="189">
        <v>2325421766.0608234</v>
      </c>
      <c r="L2228" s="185">
        <v>0</v>
      </c>
      <c r="M2228" s="185">
        <v>267271380380.83151</v>
      </c>
      <c r="N2228" s="174">
        <v>438918320173.68964</v>
      </c>
      <c r="O2228" s="119">
        <v>0.67911409003773382</v>
      </c>
      <c r="P2228" s="119">
        <v>0.39829514035551355</v>
      </c>
      <c r="Q2228" s="97">
        <v>16.970976482894415</v>
      </c>
      <c r="R2228" s="184">
        <v>3264076853117.4199</v>
      </c>
      <c r="S2228" s="199">
        <v>3389.1342500583164</v>
      </c>
      <c r="T2228" s="191">
        <v>4.2734187045199455E-2</v>
      </c>
      <c r="U2228" s="198">
        <v>2.0000000000000001E-4</v>
      </c>
    </row>
    <row r="2229" spans="1:21" x14ac:dyDescent="0.2">
      <c r="A2229">
        <f t="shared" si="34"/>
        <v>2225</v>
      </c>
      <c r="B2229" s="119">
        <v>0.44928174281486638</v>
      </c>
      <c r="C2229" s="97">
        <v>4000</v>
      </c>
      <c r="D2229" s="96">
        <v>0.74130307289806263</v>
      </c>
      <c r="E2229" s="98">
        <v>0.24172968825364341</v>
      </c>
      <c r="F2229" s="119">
        <v>0.48456096329632703</v>
      </c>
      <c r="G2229" s="179">
        <v>1</v>
      </c>
      <c r="H2229" s="97">
        <v>11180620.023809712</v>
      </c>
      <c r="I2229" s="174">
        <v>383272435048.97321</v>
      </c>
      <c r="J2229" s="186">
        <v>0.42371695899982886</v>
      </c>
      <c r="K2229" s="189">
        <v>7063414382.5693779</v>
      </c>
      <c r="L2229" s="185">
        <v>0</v>
      </c>
      <c r="M2229" s="185">
        <v>256772984730.3851</v>
      </c>
      <c r="N2229" s="174">
        <v>647108834161.92761</v>
      </c>
      <c r="O2229" s="119">
        <v>0.56840116996405987</v>
      </c>
      <c r="P2229" s="119">
        <v>0.3050877045659352</v>
      </c>
      <c r="Q2229" s="97">
        <v>15.520003897379329</v>
      </c>
      <c r="R2229" s="184">
        <v>3382362431484.9395</v>
      </c>
      <c r="S2229" s="199">
        <v>3512.5326532489116</v>
      </c>
      <c r="T2229" s="191">
        <v>4.6553487773037867E-2</v>
      </c>
      <c r="U2229" s="198">
        <v>2.0000000000000001E-4</v>
      </c>
    </row>
    <row r="2230" spans="1:21" x14ac:dyDescent="0.2">
      <c r="A2230">
        <f t="shared" si="34"/>
        <v>2226</v>
      </c>
      <c r="B2230" s="119">
        <v>0.47845485989102166</v>
      </c>
      <c r="C2230" s="97">
        <v>6679.9672912629167</v>
      </c>
      <c r="D2230" s="96">
        <v>1.1387873343179071</v>
      </c>
      <c r="E2230" s="98">
        <v>0</v>
      </c>
      <c r="F2230" s="119">
        <v>0</v>
      </c>
      <c r="G2230" s="179">
        <v>0</v>
      </c>
      <c r="H2230" s="97">
        <v>56788358.011161193</v>
      </c>
      <c r="I2230" s="174">
        <v>1179939458740.5208</v>
      </c>
      <c r="J2230" s="186">
        <v>0.26719068075331442</v>
      </c>
      <c r="K2230" s="189">
        <v>55931194990.366104</v>
      </c>
      <c r="L2230" s="185">
        <v>0</v>
      </c>
      <c r="M2230" s="185">
        <v>0</v>
      </c>
      <c r="N2230" s="174">
        <v>1235870653730.887</v>
      </c>
      <c r="O2230" s="119">
        <v>0.25509856252095087</v>
      </c>
      <c r="P2230" s="119">
        <v>0.13639291252866664</v>
      </c>
      <c r="Q2230" s="97">
        <v>12.652396351886816</v>
      </c>
      <c r="R2230" s="184">
        <v>2144657195391.28</v>
      </c>
      <c r="S2230" s="199">
        <v>2225.1589905167111</v>
      </c>
      <c r="T2230" s="191">
        <v>5.8751109906986988E-2</v>
      </c>
      <c r="U2230" s="198">
        <v>2.0000000000000001E-4</v>
      </c>
    </row>
    <row r="2231" spans="1:21" x14ac:dyDescent="0.2">
      <c r="A2231">
        <f t="shared" si="34"/>
        <v>2227</v>
      </c>
      <c r="B2231" s="119">
        <v>0.56839169805542544</v>
      </c>
      <c r="C2231" s="97">
        <v>14032.060360406405</v>
      </c>
      <c r="D2231" s="96">
        <v>0.64236572452683227</v>
      </c>
      <c r="E2231" s="98">
        <v>0</v>
      </c>
      <c r="F2231" s="119">
        <v>0</v>
      </c>
      <c r="G2231" s="179">
        <v>0</v>
      </c>
      <c r="H2231" s="97">
        <v>4959159.4192536753</v>
      </c>
      <c r="I2231" s="174">
        <v>170978521672.11337</v>
      </c>
      <c r="J2231" s="186">
        <v>0.35603473448032086</v>
      </c>
      <c r="K2231" s="189">
        <v>994170626.62022483</v>
      </c>
      <c r="L2231" s="185">
        <v>0</v>
      </c>
      <c r="M2231" s="185">
        <v>0</v>
      </c>
      <c r="N2231" s="174">
        <v>171972692298.73361</v>
      </c>
      <c r="O2231" s="119">
        <v>0.35397650494198224</v>
      </c>
      <c r="P2231" s="119">
        <v>0.23221010434146735</v>
      </c>
      <c r="Q2231" s="97">
        <v>12.967697483472204</v>
      </c>
      <c r="R2231" s="184">
        <v>564610759335.33142</v>
      </c>
      <c r="S2231" s="199">
        <v>585.91549180058928</v>
      </c>
      <c r="T2231" s="191">
        <v>5.5053097218645375E-2</v>
      </c>
      <c r="U2231" s="198">
        <v>2.0000000000000001E-4</v>
      </c>
    </row>
    <row r="2232" spans="1:21" x14ac:dyDescent="0.2">
      <c r="A2232">
        <f t="shared" si="34"/>
        <v>2228</v>
      </c>
      <c r="B2232" s="119">
        <v>0.50770447885160086</v>
      </c>
      <c r="C2232" s="97">
        <v>4000</v>
      </c>
      <c r="D2232" s="96">
        <v>0.73795987074148406</v>
      </c>
      <c r="E2232" s="98">
        <v>0.21044761147505534</v>
      </c>
      <c r="F2232" s="119">
        <v>0</v>
      </c>
      <c r="G2232" s="179">
        <v>0</v>
      </c>
      <c r="H2232" s="97">
        <v>7892234.6272439212</v>
      </c>
      <c r="I2232" s="174">
        <v>331899004912.86182</v>
      </c>
      <c r="J2232" s="186">
        <v>0.50555689518043589</v>
      </c>
      <c r="K2232" s="189">
        <v>17441799606.254234</v>
      </c>
      <c r="L2232" s="185">
        <v>30808676056.372459</v>
      </c>
      <c r="M2232" s="185">
        <v>0</v>
      </c>
      <c r="N2232" s="174">
        <v>380149480575.48846</v>
      </c>
      <c r="O2232" s="119">
        <v>0.50622394903971613</v>
      </c>
      <c r="P2232" s="119">
        <v>0.3798420174224712</v>
      </c>
      <c r="Q2232" s="97">
        <v>13.433390947070924</v>
      </c>
      <c r="R2232" s="184">
        <v>2205717413732.999</v>
      </c>
      <c r="S2232" s="199">
        <v>2289.90905536329</v>
      </c>
      <c r="T2232" s="191">
        <v>5.2466636530376677E-2</v>
      </c>
      <c r="U2232" s="198">
        <v>2.0000000000000001E-4</v>
      </c>
    </row>
    <row r="2233" spans="1:21" x14ac:dyDescent="0.2">
      <c r="A2233">
        <f t="shared" si="34"/>
        <v>2229</v>
      </c>
      <c r="B2233" s="119">
        <v>0.60569127322736382</v>
      </c>
      <c r="C2233" s="97">
        <v>6472.6250829923429</v>
      </c>
      <c r="D2233" s="96">
        <v>0.63690659772915714</v>
      </c>
      <c r="E2233" s="98">
        <v>7.6454284810957604E-2</v>
      </c>
      <c r="F2233" s="119">
        <v>0.32052548231416755</v>
      </c>
      <c r="G2233" s="179">
        <v>1</v>
      </c>
      <c r="H2233" s="97">
        <v>6604305.9073818373</v>
      </c>
      <c r="I2233" s="174">
        <v>240880139638.1636</v>
      </c>
      <c r="J2233" s="186">
        <v>0.49206032403985556</v>
      </c>
      <c r="K2233" s="189">
        <v>3751986891.2296486</v>
      </c>
      <c r="L2233" s="185">
        <v>0</v>
      </c>
      <c r="M2233" s="185">
        <v>205492318914.70395</v>
      </c>
      <c r="N2233" s="174">
        <v>450124445444.09723</v>
      </c>
      <c r="O2233" s="119">
        <v>0.62854043489628864</v>
      </c>
      <c r="P2233" s="119">
        <v>0.41320890325775789</v>
      </c>
      <c r="Q2233" s="97">
        <v>16.037259767380757</v>
      </c>
      <c r="R2233" s="184">
        <v>3277400608259.6748</v>
      </c>
      <c r="S2233" s="199">
        <v>3399.2664121605226</v>
      </c>
      <c r="T2233" s="191">
        <v>4.5067504475456578E-2</v>
      </c>
      <c r="U2233" s="198">
        <v>2.0000000000000001E-4</v>
      </c>
    </row>
    <row r="2234" spans="1:21" x14ac:dyDescent="0.2">
      <c r="A2234">
        <f t="shared" si="34"/>
        <v>2230</v>
      </c>
      <c r="B2234" s="119">
        <v>0.54361107735648218</v>
      </c>
      <c r="C2234" s="97">
        <v>4000</v>
      </c>
      <c r="D2234" s="96">
        <v>0.72249597760175743</v>
      </c>
      <c r="E2234" s="98">
        <v>0.25162639975451256</v>
      </c>
      <c r="F2234" s="119">
        <v>0</v>
      </c>
      <c r="G2234" s="179">
        <v>0</v>
      </c>
      <c r="H2234" s="97">
        <v>9669218.508075323</v>
      </c>
      <c r="I2234" s="174">
        <v>347682119414.01099</v>
      </c>
      <c r="J2234" s="186">
        <v>0.46294650447191688</v>
      </c>
      <c r="K2234" s="189">
        <v>22651831748.92598</v>
      </c>
      <c r="L2234" s="185">
        <v>65022373716.425758</v>
      </c>
      <c r="M2234" s="185">
        <v>0</v>
      </c>
      <c r="N2234" s="174">
        <v>435356324879.36273</v>
      </c>
      <c r="O2234" s="119">
        <v>0.48919955597810666</v>
      </c>
      <c r="P2234" s="119">
        <v>0.40306146333088666</v>
      </c>
      <c r="Q2234" s="97">
        <v>14.460433003387021</v>
      </c>
      <c r="R2234" s="184">
        <v>2855917018172.0811</v>
      </c>
      <c r="S2234" s="199">
        <v>2964.4452586822508</v>
      </c>
      <c r="T2234" s="191">
        <v>4.9056446258916003E-2</v>
      </c>
      <c r="U2234" s="198">
        <v>2.0000000000000001E-4</v>
      </c>
    </row>
    <row r="2235" spans="1:21" x14ac:dyDescent="0.2">
      <c r="A2235">
        <f t="shared" si="34"/>
        <v>2231</v>
      </c>
      <c r="B2235" s="119">
        <v>0.54460784065038059</v>
      </c>
      <c r="C2235" s="97">
        <v>7145.7103282089429</v>
      </c>
      <c r="D2235" s="96">
        <v>0.73793634057436774</v>
      </c>
      <c r="E2235" s="98">
        <v>0.45045847875896328</v>
      </c>
      <c r="F2235" s="119">
        <v>0</v>
      </c>
      <c r="G2235" s="179">
        <v>0</v>
      </c>
      <c r="H2235" s="97">
        <v>6343156.2792493561</v>
      </c>
      <c r="I2235" s="174">
        <v>283869200030.53174</v>
      </c>
      <c r="J2235" s="186">
        <v>0.47431891984199159</v>
      </c>
      <c r="K2235" s="189">
        <v>29215891553.481487</v>
      </c>
      <c r="L2235" s="185">
        <v>70109213295.573822</v>
      </c>
      <c r="M2235" s="185">
        <v>0</v>
      </c>
      <c r="N2235" s="174">
        <v>383194304879.5871</v>
      </c>
      <c r="O2235" s="119">
        <v>0.49774200853868561</v>
      </c>
      <c r="P2235" s="119">
        <v>0.39367589755233429</v>
      </c>
      <c r="Q2235" s="97">
        <v>14.236846241182331</v>
      </c>
      <c r="R2235" s="184">
        <v>2395937006914.0107</v>
      </c>
      <c r="S2235" s="199">
        <v>2489.1602983667835</v>
      </c>
      <c r="T2235" s="191">
        <v>5.0186729378773387E-2</v>
      </c>
      <c r="U2235" s="198">
        <v>2.0000000000000001E-4</v>
      </c>
    </row>
    <row r="2236" spans="1:21" x14ac:dyDescent="0.2">
      <c r="A2236">
        <f t="shared" si="34"/>
        <v>2232</v>
      </c>
      <c r="B2236" s="119">
        <v>0.51080447188513989</v>
      </c>
      <c r="C2236" s="97">
        <v>13527.344006303283</v>
      </c>
      <c r="D2236" s="96">
        <v>0.81211509969729512</v>
      </c>
      <c r="E2236" s="98">
        <v>0.4183595746476147</v>
      </c>
      <c r="F2236" s="119">
        <v>0</v>
      </c>
      <c r="G2236" s="179">
        <v>0</v>
      </c>
      <c r="H2236" s="97">
        <v>5807070.4875671994</v>
      </c>
      <c r="I2236" s="174">
        <v>273776815705.78259</v>
      </c>
      <c r="J2236" s="186">
        <v>0.49412078550185867</v>
      </c>
      <c r="K2236" s="189">
        <v>29063376159.572723</v>
      </c>
      <c r="L2236" s="185">
        <v>68363365432.712959</v>
      </c>
      <c r="M2236" s="185">
        <v>0</v>
      </c>
      <c r="N2236" s="174">
        <v>371203557298.06824</v>
      </c>
      <c r="O2236" s="119">
        <v>0.51176639835476556</v>
      </c>
      <c r="P2236" s="119">
        <v>0.39462188650797031</v>
      </c>
      <c r="Q2236" s="97">
        <v>14.44933217786574</v>
      </c>
      <c r="R2236" s="184">
        <v>2308177065196.8735</v>
      </c>
      <c r="S2236" s="199">
        <v>2393.7537521312779</v>
      </c>
      <c r="T2236" s="191">
        <v>5.107437117085268E-2</v>
      </c>
      <c r="U2236" s="198">
        <v>2.0000000000000001E-4</v>
      </c>
    </row>
    <row r="2237" spans="1:21" x14ac:dyDescent="0.2">
      <c r="A2237">
        <f t="shared" si="34"/>
        <v>2233</v>
      </c>
      <c r="B2237" s="119">
        <v>0.51453596737168295</v>
      </c>
      <c r="C2237" s="97">
        <v>10477.806038124494</v>
      </c>
      <c r="D2237" s="96">
        <v>0.40944433407403136</v>
      </c>
      <c r="E2237" s="98">
        <v>0.1383763977272342</v>
      </c>
      <c r="F2237" s="119">
        <v>0</v>
      </c>
      <c r="G2237" s="179">
        <v>0</v>
      </c>
      <c r="H2237" s="97">
        <v>2941282.6282966104</v>
      </c>
      <c r="I2237" s="174">
        <v>144673454888.21399</v>
      </c>
      <c r="J2237" s="186">
        <v>0.47318167560072877</v>
      </c>
      <c r="K2237" s="189">
        <v>10124891852.194244</v>
      </c>
      <c r="L2237" s="185">
        <v>12300075661.814356</v>
      </c>
      <c r="M2237" s="185">
        <v>0</v>
      </c>
      <c r="N2237" s="174">
        <v>167098422402.2226</v>
      </c>
      <c r="O2237" s="119">
        <v>0.46856748976321622</v>
      </c>
      <c r="P2237" s="119">
        <v>0.36655348031343638</v>
      </c>
      <c r="Q2237" s="97">
        <v>13.306446117447367</v>
      </c>
      <c r="R2237" s="184">
        <v>939311825767.17029</v>
      </c>
      <c r="S2237" s="199">
        <v>974.65639194945174</v>
      </c>
      <c r="T2237" s="191">
        <v>5.2572206523607834E-2</v>
      </c>
      <c r="U2237" s="198">
        <v>2.0000000000000001E-4</v>
      </c>
    </row>
    <row r="2238" spans="1:21" x14ac:dyDescent="0.2">
      <c r="A2238">
        <f t="shared" si="34"/>
        <v>2234</v>
      </c>
      <c r="B2238" s="119">
        <v>0.55757015953998257</v>
      </c>
      <c r="C2238" s="97">
        <v>4000</v>
      </c>
      <c r="D2238" s="96">
        <v>1.0563686891675532</v>
      </c>
      <c r="E2238" s="98">
        <v>0</v>
      </c>
      <c r="F2238" s="119">
        <v>0</v>
      </c>
      <c r="G2238" s="179">
        <v>0</v>
      </c>
      <c r="H2238" s="97">
        <v>18550010.54399325</v>
      </c>
      <c r="I2238" s="174">
        <v>406739475556.0636</v>
      </c>
      <c r="J2238" s="186">
        <v>9.5423625066629492E-2</v>
      </c>
      <c r="K2238" s="189">
        <v>7843247598.104907</v>
      </c>
      <c r="L2238" s="185">
        <v>0</v>
      </c>
      <c r="M2238" s="185">
        <v>0</v>
      </c>
      <c r="N2238" s="174">
        <v>414582723154.16852</v>
      </c>
      <c r="O2238" s="119">
        <v>9.3618361421265298E-2</v>
      </c>
      <c r="P2238" s="119">
        <v>-1.7057920878238271E-2</v>
      </c>
      <c r="Q2238" s="97">
        <v>13.874924139583237</v>
      </c>
      <c r="R2238" s="184">
        <v>-81345247990.549622</v>
      </c>
      <c r="S2238" s="199">
        <v>-84.22925777682822</v>
      </c>
      <c r="T2238" s="191">
        <v>7.1079001538903022E-2</v>
      </c>
      <c r="U2238" s="198">
        <v>2.0000000000000001E-4</v>
      </c>
    </row>
    <row r="2239" spans="1:21" x14ac:dyDescent="0.2">
      <c r="A2239">
        <f t="shared" si="34"/>
        <v>2235</v>
      </c>
      <c r="B2239" s="119">
        <v>0.62697701644260717</v>
      </c>
      <c r="C2239" s="97">
        <v>13259.773648315409</v>
      </c>
      <c r="D2239" s="96">
        <v>0.90864375765013505</v>
      </c>
      <c r="E2239" s="98">
        <v>0</v>
      </c>
      <c r="F2239" s="119">
        <v>0</v>
      </c>
      <c r="G2239" s="179">
        <v>0</v>
      </c>
      <c r="H2239" s="97">
        <v>6408697.2636432629</v>
      </c>
      <c r="I2239" s="174">
        <v>257492732217.17398</v>
      </c>
      <c r="J2239" s="186">
        <v>0.44660617744585351</v>
      </c>
      <c r="K2239" s="189">
        <v>5395434502.8597698</v>
      </c>
      <c r="L2239" s="185">
        <v>0</v>
      </c>
      <c r="M2239" s="185">
        <v>0</v>
      </c>
      <c r="N2239" s="174">
        <v>262888166720.03375</v>
      </c>
      <c r="O2239" s="119">
        <v>0.43744017195748991</v>
      </c>
      <c r="P2239" s="119">
        <v>0.32876916152720204</v>
      </c>
      <c r="Q2239" s="97">
        <v>12.929821890326854</v>
      </c>
      <c r="R2239" s="184">
        <v>1232114843880.0642</v>
      </c>
      <c r="S2239" s="199">
        <v>1279.6479301136667</v>
      </c>
      <c r="T2239" s="191">
        <v>5.6442900763406731E-2</v>
      </c>
      <c r="U2239" s="198">
        <v>2.0000000000000001E-4</v>
      </c>
    </row>
    <row r="2240" spans="1:21" x14ac:dyDescent="0.2">
      <c r="A2240">
        <f t="shared" si="34"/>
        <v>2236</v>
      </c>
      <c r="B2240" s="119">
        <v>0.38854605387051999</v>
      </c>
      <c r="C2240" s="97">
        <v>7469.9267059417771</v>
      </c>
      <c r="D2240" s="96">
        <v>0.95492986476927566</v>
      </c>
      <c r="E2240" s="98">
        <v>0.18294550579821614</v>
      </c>
      <c r="F2240" s="119">
        <v>0</v>
      </c>
      <c r="G2240" s="179">
        <v>0</v>
      </c>
      <c r="H2240" s="97">
        <v>8196703.3656704137</v>
      </c>
      <c r="I2240" s="174">
        <v>309744113245.79596</v>
      </c>
      <c r="J2240" s="186">
        <v>0.37721517048174036</v>
      </c>
      <c r="K2240" s="189">
        <v>23250016116.385494</v>
      </c>
      <c r="L2240" s="185">
        <v>30161762153.113411</v>
      </c>
      <c r="M2240" s="185">
        <v>0</v>
      </c>
      <c r="N2240" s="174">
        <v>363155891515.29486</v>
      </c>
      <c r="O2240" s="119">
        <v>0.38817926818703974</v>
      </c>
      <c r="P2240" s="119">
        <v>0.29447192999605493</v>
      </c>
      <c r="Q2240" s="97">
        <v>13.824447855506007</v>
      </c>
      <c r="R2240" s="184">
        <v>1633026141408.7739</v>
      </c>
      <c r="S2240" s="199">
        <v>1695.7252385691877</v>
      </c>
      <c r="T2240" s="191">
        <v>5.2174636941566571E-2</v>
      </c>
      <c r="U2240" s="198">
        <v>2.0000000000000001E-4</v>
      </c>
    </row>
    <row r="2241" spans="1:21" x14ac:dyDescent="0.2">
      <c r="A2241">
        <f t="shared" si="34"/>
        <v>2237</v>
      </c>
      <c r="B2241" s="119">
        <v>0.42252867757630891</v>
      </c>
      <c r="C2241" s="97">
        <v>6153.8301569046762</v>
      </c>
      <c r="D2241" s="96">
        <v>0.2683879709877669</v>
      </c>
      <c r="E2241" s="98">
        <v>7.0601598272671581E-2</v>
      </c>
      <c r="F2241" s="119">
        <v>0</v>
      </c>
      <c r="G2241" s="179">
        <v>0</v>
      </c>
      <c r="H2241" s="97">
        <v>2922261.4503349978</v>
      </c>
      <c r="I2241" s="174">
        <v>116505971490.50636</v>
      </c>
      <c r="J2241" s="186">
        <v>0.39493477517855169</v>
      </c>
      <c r="K2241" s="189">
        <v>3883054999.0615568</v>
      </c>
      <c r="L2241" s="185">
        <v>6312191604.1889553</v>
      </c>
      <c r="M2241" s="185">
        <v>0</v>
      </c>
      <c r="N2241" s="174">
        <v>126701218093.75687</v>
      </c>
      <c r="O2241" s="119">
        <v>0.40301122364212771</v>
      </c>
      <c r="P2241" s="119">
        <v>0.28044736190149394</v>
      </c>
      <c r="Q2241" s="97">
        <v>13.466272023055977</v>
      </c>
      <c r="R2241" s="184">
        <v>583154752219.94849</v>
      </c>
      <c r="S2241" s="199">
        <v>604.38405472300724</v>
      </c>
      <c r="T2241" s="191">
        <v>4.8270414715098971E-2</v>
      </c>
      <c r="U2241" s="198">
        <v>2.0000000000000001E-4</v>
      </c>
    </row>
    <row r="2242" spans="1:21" x14ac:dyDescent="0.2">
      <c r="A2242">
        <f t="shared" si="34"/>
        <v>2238</v>
      </c>
      <c r="B2242" s="119">
        <v>0.40564892630653682</v>
      </c>
      <c r="C2242" s="97">
        <v>9016.5005476185033</v>
      </c>
      <c r="D2242" s="96">
        <v>0.90462811948263711</v>
      </c>
      <c r="E2242" s="98">
        <v>0.1108565169883108</v>
      </c>
      <c r="F2242" s="119">
        <v>0.26862866408065522</v>
      </c>
      <c r="G2242" s="179">
        <v>1</v>
      </c>
      <c r="H2242" s="97">
        <v>7091782.7065966539</v>
      </c>
      <c r="I2242" s="174">
        <v>250465001082.27094</v>
      </c>
      <c r="J2242" s="186">
        <v>0.39221414924366449</v>
      </c>
      <c r="K2242" s="189">
        <v>11319733296.277561</v>
      </c>
      <c r="L2242" s="185">
        <v>0</v>
      </c>
      <c r="M2242" s="185">
        <v>211560992978.09338</v>
      </c>
      <c r="N2242" s="174">
        <v>473345727356.64191</v>
      </c>
      <c r="O2242" s="119">
        <v>0.56509374911022492</v>
      </c>
      <c r="P2242" s="119">
        <v>0.35602572900937995</v>
      </c>
      <c r="Q2242" s="97">
        <v>16.10094690004879</v>
      </c>
      <c r="R2242" s="184">
        <v>2932771045143.9824</v>
      </c>
      <c r="S2242" s="199">
        <v>3044.6934747910136</v>
      </c>
      <c r="T2242" s="191">
        <v>4.5653081068875084E-2</v>
      </c>
      <c r="U2242" s="198">
        <v>2.0000000000000001E-4</v>
      </c>
    </row>
    <row r="2243" spans="1:21" x14ac:dyDescent="0.2">
      <c r="A2243">
        <f t="shared" si="34"/>
        <v>2239</v>
      </c>
      <c r="B2243" s="119">
        <v>0.58724861749719004</v>
      </c>
      <c r="C2243" s="97">
        <v>7849.2596605004428</v>
      </c>
      <c r="D2243" s="96">
        <v>1.5652823308841435</v>
      </c>
      <c r="E2243" s="98">
        <v>0.15363853970753241</v>
      </c>
      <c r="F2243" s="119">
        <v>0</v>
      </c>
      <c r="G2243" s="179">
        <v>0</v>
      </c>
      <c r="H2243" s="97">
        <v>30357059.383974187</v>
      </c>
      <c r="I2243" s="174">
        <v>725858485405.09998</v>
      </c>
      <c r="J2243" s="186">
        <v>0.29328733948789631</v>
      </c>
      <c r="K2243" s="189">
        <v>46613694393.073776</v>
      </c>
      <c r="L2243" s="185">
        <v>50060896197.399071</v>
      </c>
      <c r="M2243" s="185">
        <v>0</v>
      </c>
      <c r="N2243" s="174">
        <v>822533075995.57275</v>
      </c>
      <c r="O2243" s="119">
        <v>0.30750595735125968</v>
      </c>
      <c r="P2243" s="119">
        <v>0.2076257383616307</v>
      </c>
      <c r="Q2243" s="97">
        <v>13.555635487339806</v>
      </c>
      <c r="R2243" s="184">
        <v>2430189997493.4121</v>
      </c>
      <c r="S2243" s="199">
        <v>2522.3352167654293</v>
      </c>
      <c r="T2243" s="191">
        <v>5.5006244606280445E-2</v>
      </c>
      <c r="U2243" s="198">
        <v>2.0000000000000001E-4</v>
      </c>
    </row>
    <row r="2244" spans="1:21" x14ac:dyDescent="0.2">
      <c r="A2244">
        <f t="shared" si="34"/>
        <v>2240</v>
      </c>
      <c r="B2244" s="119">
        <v>0.49135556730573782</v>
      </c>
      <c r="C2244" s="97">
        <v>8123.0972186746894</v>
      </c>
      <c r="D2244" s="96">
        <v>0.67511944094699272</v>
      </c>
      <c r="E2244" s="98">
        <v>0</v>
      </c>
      <c r="F2244" s="119">
        <v>0.62177864439510033</v>
      </c>
      <c r="G2244" s="179">
        <v>1</v>
      </c>
      <c r="H2244" s="97">
        <v>5552223.2515107393</v>
      </c>
      <c r="I2244" s="174">
        <v>203772981801.2912</v>
      </c>
      <c r="J2244" s="186">
        <v>0.40638751644223081</v>
      </c>
      <c r="K2244" s="189">
        <v>9775992453.059494</v>
      </c>
      <c r="L2244" s="185">
        <v>0</v>
      </c>
      <c r="M2244" s="185">
        <v>316447482333.04382</v>
      </c>
      <c r="N2244" s="174">
        <v>529996456587.39453</v>
      </c>
      <c r="O2244" s="119">
        <v>0.63390760010352942</v>
      </c>
      <c r="P2244" s="119">
        <v>0.38172345816296094</v>
      </c>
      <c r="Q2244" s="97">
        <v>17.14695213931747</v>
      </c>
      <c r="R2244" s="184">
        <v>3759880315716.1289</v>
      </c>
      <c r="S2244" s="199">
        <v>3905.2604544296455</v>
      </c>
      <c r="T2244" s="191">
        <v>4.3035982024245266E-2</v>
      </c>
      <c r="U2244" s="198">
        <v>2.0000000000000001E-4</v>
      </c>
    </row>
    <row r="2245" spans="1:21" x14ac:dyDescent="0.2">
      <c r="A2245">
        <f t="shared" si="34"/>
        <v>2241</v>
      </c>
      <c r="B2245" s="119">
        <v>0.62880608375988578</v>
      </c>
      <c r="C2245" s="97">
        <v>11856.818245842405</v>
      </c>
      <c r="D2245" s="96">
        <v>0.78122547028491285</v>
      </c>
      <c r="E2245" s="98">
        <v>0.35303173492704443</v>
      </c>
      <c r="F2245" s="119">
        <v>0</v>
      </c>
      <c r="G2245" s="179">
        <v>0</v>
      </c>
      <c r="H2245" s="97">
        <v>5059938.7494967943</v>
      </c>
      <c r="I2245" s="174">
        <v>234292223832.01471</v>
      </c>
      <c r="J2245" s="186">
        <v>0.50784555968183476</v>
      </c>
      <c r="K2245" s="189">
        <v>20634749316.294228</v>
      </c>
      <c r="L2245" s="185">
        <v>55788791930.426125</v>
      </c>
      <c r="M2245" s="185">
        <v>0</v>
      </c>
      <c r="N2245" s="174">
        <v>310715765078.73511</v>
      </c>
      <c r="O2245" s="119">
        <v>0.52657546695112856</v>
      </c>
      <c r="P2245" s="119">
        <v>0.41341551715527564</v>
      </c>
      <c r="Q2245" s="97">
        <v>13.939735122287241</v>
      </c>
      <c r="R2245" s="184">
        <v>1972919991557.6702</v>
      </c>
      <c r="S2245" s="199">
        <v>2048.0164216386202</v>
      </c>
      <c r="T2245" s="191">
        <v>5.2002720542620277E-2</v>
      </c>
      <c r="U2245" s="198">
        <v>2.0000000000000001E-4</v>
      </c>
    </row>
    <row r="2246" spans="1:21" x14ac:dyDescent="0.2">
      <c r="A2246">
        <f t="shared" si="34"/>
        <v>2242</v>
      </c>
      <c r="B2246" s="119">
        <v>0.50959456298505146</v>
      </c>
      <c r="C2246" s="97">
        <v>12616.141490119648</v>
      </c>
      <c r="D2246" s="96">
        <v>0.58057584609128454</v>
      </c>
      <c r="E2246" s="98">
        <v>0.29173357568325964</v>
      </c>
      <c r="F2246" s="119">
        <v>0</v>
      </c>
      <c r="G2246" s="179">
        <v>0</v>
      </c>
      <c r="H2246" s="97">
        <v>8034217.859495285</v>
      </c>
      <c r="I2246" s="174">
        <v>284970876412.42053</v>
      </c>
      <c r="J2246" s="186">
        <v>0.44848410907026515</v>
      </c>
      <c r="K2246" s="189">
        <v>28927518094.650826</v>
      </c>
      <c r="L2246" s="185">
        <v>66467807638.003914</v>
      </c>
      <c r="M2246" s="185">
        <v>0</v>
      </c>
      <c r="N2246" s="174">
        <v>380366202145.07526</v>
      </c>
      <c r="O2246" s="119">
        <v>0.47580241017358593</v>
      </c>
      <c r="P2246" s="119">
        <v>0.36381671545787891</v>
      </c>
      <c r="Q2246" s="97">
        <v>14.280456485155886</v>
      </c>
      <c r="R2246" s="184">
        <v>2167977505913.4902</v>
      </c>
      <c r="S2246" s="199">
        <v>2249.8051819590596</v>
      </c>
      <c r="T2246" s="191">
        <v>5.0284879909854689E-2</v>
      </c>
      <c r="U2246" s="198">
        <v>2.0000000000000001E-4</v>
      </c>
    </row>
    <row r="2247" spans="1:21" x14ac:dyDescent="0.2">
      <c r="A2247">
        <f t="shared" ref="A2247:A2310" si="35">A2246+1</f>
        <v>2243</v>
      </c>
      <c r="B2247" s="119">
        <v>0.43009139734583607</v>
      </c>
      <c r="C2247" s="97">
        <v>13835.585436609203</v>
      </c>
      <c r="D2247" s="96">
        <v>0.54309394668983602</v>
      </c>
      <c r="E2247" s="98">
        <v>0.36566863351345791</v>
      </c>
      <c r="F2247" s="119">
        <v>0</v>
      </c>
      <c r="G2247" s="179">
        <v>0</v>
      </c>
      <c r="H2247" s="97">
        <v>3442276.8640509406</v>
      </c>
      <c r="I2247" s="174">
        <v>185007397543.35669</v>
      </c>
      <c r="J2247" s="186">
        <v>0.43009139734583601</v>
      </c>
      <c r="K2247" s="189">
        <v>20503619736.968979</v>
      </c>
      <c r="L2247" s="185">
        <v>36005759669.416077</v>
      </c>
      <c r="M2247" s="185">
        <v>0</v>
      </c>
      <c r="N2247" s="174">
        <v>241516776949.74176</v>
      </c>
      <c r="O2247" s="119">
        <v>0.44872534004883585</v>
      </c>
      <c r="P2247" s="119">
        <v>0.35957145277762004</v>
      </c>
      <c r="Q2247" s="97">
        <v>14.188449801287945</v>
      </c>
      <c r="R2247" s="184">
        <v>1365380654777.3289</v>
      </c>
      <c r="S2247" s="199">
        <v>1417.5296264698654</v>
      </c>
      <c r="T2247" s="191">
        <v>4.9977601635115387E-2</v>
      </c>
      <c r="U2247" s="198">
        <v>2.0000000000000001E-4</v>
      </c>
    </row>
    <row r="2248" spans="1:21" x14ac:dyDescent="0.2">
      <c r="A2248">
        <f t="shared" si="35"/>
        <v>2244</v>
      </c>
      <c r="B2248" s="119">
        <v>0.6828322390900704</v>
      </c>
      <c r="C2248" s="97">
        <v>13039.385361882083</v>
      </c>
      <c r="D2248" s="96">
        <v>1.0942388320807428</v>
      </c>
      <c r="E2248" s="98">
        <v>0</v>
      </c>
      <c r="F2248" s="119">
        <v>0.61561506344270445</v>
      </c>
      <c r="G2248" s="179">
        <v>1</v>
      </c>
      <c r="H2248" s="97">
        <v>9902381.8496572338</v>
      </c>
      <c r="I2248" s="174">
        <v>358353782242.48657</v>
      </c>
      <c r="J2248" s="186">
        <v>0.39795296524002999</v>
      </c>
      <c r="K2248" s="189">
        <v>6671288561.9184771</v>
      </c>
      <c r="L2248" s="185">
        <v>0</v>
      </c>
      <c r="M2248" s="185">
        <v>396173749998.94226</v>
      </c>
      <c r="N2248" s="174">
        <v>761198820803.34729</v>
      </c>
      <c r="O2248" s="119">
        <v>0.60371474270354064</v>
      </c>
      <c r="P2248" s="119">
        <v>0.44371813294480827</v>
      </c>
      <c r="Q2248" s="97">
        <v>17.16840354706995</v>
      </c>
      <c r="R2248" s="184">
        <v>6135253673408.7002</v>
      </c>
      <c r="S2248" s="199">
        <v>6369.4400385815006</v>
      </c>
      <c r="T2248" s="191">
        <v>4.3517514162031201E-2</v>
      </c>
      <c r="U2248" s="198">
        <v>2.0000000000000001E-4</v>
      </c>
    </row>
    <row r="2249" spans="1:21" x14ac:dyDescent="0.2">
      <c r="A2249">
        <f t="shared" si="35"/>
        <v>2245</v>
      </c>
      <c r="B2249" s="119">
        <v>0.54271261960114781</v>
      </c>
      <c r="C2249" s="97">
        <v>4607.0841251344918</v>
      </c>
      <c r="D2249" s="96">
        <v>0.38145947171161376</v>
      </c>
      <c r="E2249" s="98">
        <v>0.10465010816702017</v>
      </c>
      <c r="F2249" s="119">
        <v>0.65477761324914985</v>
      </c>
      <c r="G2249" s="179">
        <v>1</v>
      </c>
      <c r="H2249" s="97">
        <v>22692040.431487232</v>
      </c>
      <c r="I2249" s="174">
        <v>777986989478.54163</v>
      </c>
      <c r="J2249" s="186">
        <v>0.47145865320357716</v>
      </c>
      <c r="K2249" s="189">
        <v>21934224563.828548</v>
      </c>
      <c r="L2249" s="185">
        <v>0</v>
      </c>
      <c r="M2249" s="185">
        <v>480437859812.34924</v>
      </c>
      <c r="N2249" s="174">
        <v>1280359073854.7195</v>
      </c>
      <c r="O2249" s="119">
        <v>0.58666275848533467</v>
      </c>
      <c r="P2249" s="119">
        <v>0.34471541810191253</v>
      </c>
      <c r="Q2249" s="97">
        <v>15.330242034436331</v>
      </c>
      <c r="R2249" s="184">
        <v>7473726501850.9375</v>
      </c>
      <c r="S2249" s="199">
        <v>7760.4442588929578</v>
      </c>
      <c r="T2249" s="191">
        <v>4.716110738593534E-2</v>
      </c>
      <c r="U2249" s="198">
        <v>2.0000000000000001E-4</v>
      </c>
    </row>
    <row r="2250" spans="1:21" x14ac:dyDescent="0.2">
      <c r="A2250">
        <f t="shared" si="35"/>
        <v>2246</v>
      </c>
      <c r="B2250" s="119">
        <v>0.53345484302707802</v>
      </c>
      <c r="C2250" s="97">
        <v>9085.3920274449174</v>
      </c>
      <c r="D2250" s="96">
        <v>0.5504974316729091</v>
      </c>
      <c r="E2250" s="98">
        <v>0</v>
      </c>
      <c r="F2250" s="119">
        <v>0.4748746305547466</v>
      </c>
      <c r="G2250" s="179">
        <v>1</v>
      </c>
      <c r="H2250" s="97">
        <v>3825767.9183633011</v>
      </c>
      <c r="I2250" s="174">
        <v>185049826343.3801</v>
      </c>
      <c r="J2250" s="186">
        <v>0.47291835659023318</v>
      </c>
      <c r="K2250" s="189">
        <v>8138569091.4363947</v>
      </c>
      <c r="L2250" s="185">
        <v>0</v>
      </c>
      <c r="M2250" s="185">
        <v>180212964377.24142</v>
      </c>
      <c r="N2250" s="174">
        <v>373401359812.05792</v>
      </c>
      <c r="O2250" s="119">
        <v>0.62046863294773391</v>
      </c>
      <c r="P2250" s="119">
        <v>0.39227043996480343</v>
      </c>
      <c r="Q2250" s="97">
        <v>16.253800964617675</v>
      </c>
      <c r="R2250" s="184">
        <v>2602817722266.2241</v>
      </c>
      <c r="S2250" s="199">
        <v>2700.9965836744213</v>
      </c>
      <c r="T2250" s="191">
        <v>4.487261863040292E-2</v>
      </c>
      <c r="U2250" s="198">
        <v>2.0000000000000001E-4</v>
      </c>
    </row>
    <row r="2251" spans="1:21" x14ac:dyDescent="0.2">
      <c r="A2251">
        <f t="shared" si="35"/>
        <v>2247</v>
      </c>
      <c r="B2251" s="119">
        <v>0.57157420627927824</v>
      </c>
      <c r="C2251" s="97">
        <v>13440.777680164807</v>
      </c>
      <c r="D2251" s="96">
        <v>0.97173965099420134</v>
      </c>
      <c r="E2251" s="98">
        <v>0</v>
      </c>
      <c r="F2251" s="119">
        <v>0</v>
      </c>
      <c r="G2251" s="179">
        <v>0</v>
      </c>
      <c r="H2251" s="97">
        <v>6705857.4785204837</v>
      </c>
      <c r="I2251" s="174">
        <v>285404467066.92322</v>
      </c>
      <c r="J2251" s="186">
        <v>0.45854894704523752</v>
      </c>
      <c r="K2251" s="189">
        <v>4605718766.6231117</v>
      </c>
      <c r="L2251" s="185">
        <v>0</v>
      </c>
      <c r="M2251" s="185">
        <v>0</v>
      </c>
      <c r="N2251" s="174">
        <v>290010185833.54633</v>
      </c>
      <c r="O2251" s="119">
        <v>0.45126662527177513</v>
      </c>
      <c r="P2251" s="119">
        <v>0.32775845138167586</v>
      </c>
      <c r="Q2251" s="97">
        <v>12.935714945970668</v>
      </c>
      <c r="R2251" s="184">
        <v>1342912822265.4956</v>
      </c>
      <c r="S2251" s="199">
        <v>1394.7443183746325</v>
      </c>
      <c r="T2251" s="191">
        <v>5.6823878553749603E-2</v>
      </c>
      <c r="U2251" s="198">
        <v>2.0000000000000001E-4</v>
      </c>
    </row>
    <row r="2252" spans="1:21" x14ac:dyDescent="0.2">
      <c r="A2252">
        <f t="shared" si="35"/>
        <v>2248</v>
      </c>
      <c r="B2252" s="119">
        <v>0.56637341845228151</v>
      </c>
      <c r="C2252" s="97">
        <v>13713.021791875082</v>
      </c>
      <c r="D2252" s="96">
        <v>0.43309940289239141</v>
      </c>
      <c r="E2252" s="98">
        <v>0</v>
      </c>
      <c r="F2252" s="119">
        <v>0.48291734093853139</v>
      </c>
      <c r="G2252" s="179">
        <v>1</v>
      </c>
      <c r="H2252" s="97">
        <v>2316299.7339837509</v>
      </c>
      <c r="I2252" s="174">
        <v>124332949912.58775</v>
      </c>
      <c r="J2252" s="186">
        <v>0.47644207815688322</v>
      </c>
      <c r="K2252" s="189">
        <v>524761038.90056133</v>
      </c>
      <c r="L2252" s="185">
        <v>0</v>
      </c>
      <c r="M2252" s="185">
        <v>151500435881.87744</v>
      </c>
      <c r="N2252" s="174">
        <v>276358146833.36578</v>
      </c>
      <c r="O2252" s="119">
        <v>0.65291289514265183</v>
      </c>
      <c r="P2252" s="119">
        <v>0.5162672693142728</v>
      </c>
      <c r="Q2252" s="97">
        <v>17.102051041281673</v>
      </c>
      <c r="R2252" s="184">
        <v>2656597715098.8936</v>
      </c>
      <c r="S2252" s="199">
        <v>2756.446972393499</v>
      </c>
      <c r="T2252" s="191">
        <v>4.3158808976257908E-2</v>
      </c>
      <c r="U2252" s="198">
        <v>2.0000000000000001E-4</v>
      </c>
    </row>
    <row r="2253" spans="1:21" x14ac:dyDescent="0.2">
      <c r="A2253">
        <f t="shared" si="35"/>
        <v>2249</v>
      </c>
      <c r="B2253" s="119">
        <v>0.56417213315848669</v>
      </c>
      <c r="C2253" s="97">
        <v>10088.029754422223</v>
      </c>
      <c r="D2253" s="96">
        <v>0.76560816957993338</v>
      </c>
      <c r="E2253" s="98">
        <v>0</v>
      </c>
      <c r="F2253" s="119">
        <v>0.52022987105676599</v>
      </c>
      <c r="G2253" s="179">
        <v>1</v>
      </c>
      <c r="H2253" s="97">
        <v>5252208.903008176</v>
      </c>
      <c r="I2253" s="174">
        <v>179462360821.09232</v>
      </c>
      <c r="J2253" s="186">
        <v>0.34662704657462207</v>
      </c>
      <c r="K2253" s="189">
        <v>7908375310.7435074</v>
      </c>
      <c r="L2253" s="185">
        <v>0</v>
      </c>
      <c r="M2253" s="185">
        <v>260912424407.74084</v>
      </c>
      <c r="N2253" s="174">
        <v>448283160539.57666</v>
      </c>
      <c r="O2253" s="119">
        <v>0.6043868507190947</v>
      </c>
      <c r="P2253" s="119">
        <v>0.42119151436228136</v>
      </c>
      <c r="Q2253" s="97">
        <v>17.439446044190781</v>
      </c>
      <c r="R2253" s="184">
        <v>3540889562862.1064</v>
      </c>
      <c r="S2253" s="199">
        <v>3674.973273670144</v>
      </c>
      <c r="T2253" s="191">
        <v>4.2656479614995524E-2</v>
      </c>
      <c r="U2253" s="198">
        <v>2.0000000000000001E-4</v>
      </c>
    </row>
    <row r="2254" spans="1:21" x14ac:dyDescent="0.2">
      <c r="A2254">
        <f t="shared" si="35"/>
        <v>2250</v>
      </c>
      <c r="B2254" s="119">
        <v>0.54123170798748055</v>
      </c>
      <c r="C2254" s="97">
        <v>10893.642151427974</v>
      </c>
      <c r="D2254" s="96">
        <v>0.8217167561443619</v>
      </c>
      <c r="E2254" s="98">
        <v>0.37681752319054829</v>
      </c>
      <c r="F2254" s="119">
        <v>0.66285134525328848</v>
      </c>
      <c r="G2254" s="179">
        <v>1</v>
      </c>
      <c r="H2254" s="97">
        <v>9186777.144364208</v>
      </c>
      <c r="I2254" s="174">
        <v>325542290372.00323</v>
      </c>
      <c r="J2254" s="186">
        <v>0.34114692328135865</v>
      </c>
      <c r="K2254" s="189">
        <v>597503890.976753</v>
      </c>
      <c r="L2254" s="185">
        <v>0</v>
      </c>
      <c r="M2254" s="185">
        <v>339359327104.53534</v>
      </c>
      <c r="N2254" s="174">
        <v>665499121367.51538</v>
      </c>
      <c r="O2254" s="119">
        <v>0.57482451916078037</v>
      </c>
      <c r="P2254" s="119">
        <v>0.45757780922597213</v>
      </c>
      <c r="Q2254" s="97">
        <v>17.681444660889262</v>
      </c>
      <c r="R2254" s="184">
        <v>5728845406443.6348</v>
      </c>
      <c r="S2254" s="199">
        <v>5943.8687508714684</v>
      </c>
      <c r="T2254" s="191">
        <v>4.229095355599008E-2</v>
      </c>
      <c r="U2254" s="198">
        <v>2.0000000000000001E-4</v>
      </c>
    </row>
    <row r="2255" spans="1:21" x14ac:dyDescent="0.2">
      <c r="A2255">
        <f t="shared" si="35"/>
        <v>2251</v>
      </c>
      <c r="B2255" s="119">
        <v>0.42724335677823738</v>
      </c>
      <c r="C2255" s="97">
        <v>10934.575160048247</v>
      </c>
      <c r="D2255" s="96">
        <v>0.80435811838120119</v>
      </c>
      <c r="E2255" s="98">
        <v>0.24489028186136391</v>
      </c>
      <c r="F2255" s="119">
        <v>0.602094423261058</v>
      </c>
      <c r="G2255" s="179">
        <v>1</v>
      </c>
      <c r="H2255" s="97">
        <v>5820218.0021749577</v>
      </c>
      <c r="I2255" s="174">
        <v>235107544646.14291</v>
      </c>
      <c r="J2255" s="186">
        <v>0.42724335677823744</v>
      </c>
      <c r="K2255" s="189">
        <v>7977320746.7731724</v>
      </c>
      <c r="L2255" s="185">
        <v>0</v>
      </c>
      <c r="M2255" s="185">
        <v>282272228168.28473</v>
      </c>
      <c r="N2255" s="174">
        <v>525357093561.20081</v>
      </c>
      <c r="O2255" s="119">
        <v>0.62103647806770756</v>
      </c>
      <c r="P2255" s="119">
        <v>0.4494449165644005</v>
      </c>
      <c r="Q2255" s="97">
        <v>17.073712246638944</v>
      </c>
      <c r="R2255" s="184">
        <v>4338306206674.1826</v>
      </c>
      <c r="S2255" s="199">
        <v>4504.0100065029819</v>
      </c>
      <c r="T2255" s="191">
        <v>4.3631368939604856E-2</v>
      </c>
      <c r="U2255" s="198">
        <v>2.0000000000000001E-4</v>
      </c>
    </row>
    <row r="2256" spans="1:21" x14ac:dyDescent="0.2">
      <c r="A2256">
        <f t="shared" si="35"/>
        <v>2252</v>
      </c>
      <c r="B2256" s="119">
        <v>0.60013851481394997</v>
      </c>
      <c r="C2256" s="97">
        <v>4000</v>
      </c>
      <c r="D2256" s="96">
        <v>0.38694623159376074</v>
      </c>
      <c r="E2256" s="98">
        <v>0</v>
      </c>
      <c r="F2256" s="119">
        <v>0</v>
      </c>
      <c r="G2256" s="179">
        <v>0</v>
      </c>
      <c r="H2256" s="97">
        <v>4632441.2497482132</v>
      </c>
      <c r="I2256" s="174">
        <v>171810901567.34525</v>
      </c>
      <c r="J2256" s="186">
        <v>0.40820001393088468</v>
      </c>
      <c r="K2256" s="189">
        <v>889073872.485762</v>
      </c>
      <c r="L2256" s="185">
        <v>0</v>
      </c>
      <c r="M2256" s="185">
        <v>0</v>
      </c>
      <c r="N2256" s="174">
        <v>172699975439.83099</v>
      </c>
      <c r="O2256" s="119">
        <v>0.40609856622534807</v>
      </c>
      <c r="P2256" s="119">
        <v>0.29967189747269524</v>
      </c>
      <c r="Q2256" s="97">
        <v>12.975103156382183</v>
      </c>
      <c r="R2256" s="184">
        <v>817335249392.07983</v>
      </c>
      <c r="S2256" s="199">
        <v>847.18566799900645</v>
      </c>
      <c r="T2256" s="191">
        <v>5.0159672705787424E-2</v>
      </c>
      <c r="U2256" s="198">
        <v>2.0000000000000001E-4</v>
      </c>
    </row>
    <row r="2257" spans="1:21" x14ac:dyDescent="0.2">
      <c r="A2257">
        <f t="shared" si="35"/>
        <v>2253</v>
      </c>
      <c r="B2257" s="119">
        <v>0.55855924310360439</v>
      </c>
      <c r="C2257" s="97">
        <v>8571.5997932743503</v>
      </c>
      <c r="D2257" s="96">
        <v>0.82506846305672776</v>
      </c>
      <c r="E2257" s="98">
        <v>0</v>
      </c>
      <c r="F2257" s="119">
        <v>0</v>
      </c>
      <c r="G2257" s="179">
        <v>0</v>
      </c>
      <c r="H2257" s="97">
        <v>6327630.9659441374</v>
      </c>
      <c r="I2257" s="174">
        <v>293092427011.11523</v>
      </c>
      <c r="J2257" s="186">
        <v>0.49837761977339401</v>
      </c>
      <c r="K2257" s="189">
        <v>8087478063.5989485</v>
      </c>
      <c r="L2257" s="185">
        <v>0</v>
      </c>
      <c r="M2257" s="185">
        <v>0</v>
      </c>
      <c r="N2257" s="174">
        <v>301179905074.71417</v>
      </c>
      <c r="O2257" s="119">
        <v>0.48499486083299892</v>
      </c>
      <c r="P2257" s="119">
        <v>0.34448475072298029</v>
      </c>
      <c r="Q2257" s="97">
        <v>12.906025249133565</v>
      </c>
      <c r="R2257" s="184">
        <v>1496111217073.3518</v>
      </c>
      <c r="S2257" s="199">
        <v>1550.5989585574457</v>
      </c>
      <c r="T2257" s="191">
        <v>5.5423176544219979E-2</v>
      </c>
      <c r="U2257" s="198">
        <v>2.0000000000000001E-4</v>
      </c>
    </row>
    <row r="2258" spans="1:21" x14ac:dyDescent="0.2">
      <c r="A2258">
        <f t="shared" si="35"/>
        <v>2254</v>
      </c>
      <c r="B2258" s="119">
        <v>0.7133824291492521</v>
      </c>
      <c r="C2258" s="97">
        <v>17000</v>
      </c>
      <c r="D2258" s="96">
        <v>0.73322795467436686</v>
      </c>
      <c r="E2258" s="98">
        <v>0.11570274297180802</v>
      </c>
      <c r="F2258" s="119">
        <v>0.57240616380166953</v>
      </c>
      <c r="G2258" s="179">
        <v>1</v>
      </c>
      <c r="H2258" s="97">
        <v>13768651.539809633</v>
      </c>
      <c r="I2258" s="174">
        <v>342424048592.02197</v>
      </c>
      <c r="J2258" s="186">
        <v>0.29295190449097275</v>
      </c>
      <c r="K2258" s="189">
        <v>5407635646.282176</v>
      </c>
      <c r="L2258" s="185">
        <v>0</v>
      </c>
      <c r="M2258" s="185">
        <v>695619045966.16577</v>
      </c>
      <c r="N2258" s="174">
        <v>1043450730204.47</v>
      </c>
      <c r="O2258" s="119">
        <v>0.62945857905793934</v>
      </c>
      <c r="P2258" s="119">
        <v>0.41454569042339262</v>
      </c>
      <c r="Q2258" s="97">
        <v>17.961013777445764</v>
      </c>
      <c r="R2258" s="184">
        <v>8156136431902.8926</v>
      </c>
      <c r="S2258" s="199">
        <v>8473.1979855935097</v>
      </c>
      <c r="T2258" s="191">
        <v>4.1854203527232917E-2</v>
      </c>
      <c r="U2258" s="198">
        <v>2.0000000000000001E-4</v>
      </c>
    </row>
    <row r="2259" spans="1:21" x14ac:dyDescent="0.2">
      <c r="A2259">
        <f t="shared" si="35"/>
        <v>2255</v>
      </c>
      <c r="B2259" s="119">
        <v>0.57996659462532585</v>
      </c>
      <c r="C2259" s="97">
        <v>6024.5760413291091</v>
      </c>
      <c r="D2259" s="96">
        <v>0.85482418494917956</v>
      </c>
      <c r="E2259" s="98">
        <v>0.26413835565050381</v>
      </c>
      <c r="F2259" s="119">
        <v>0</v>
      </c>
      <c r="G2259" s="179">
        <v>0</v>
      </c>
      <c r="H2259" s="97">
        <v>10072898.369739119</v>
      </c>
      <c r="I2259" s="174">
        <v>268765438574.76804</v>
      </c>
      <c r="J2259" s="186">
        <v>0.27821011951204266</v>
      </c>
      <c r="K2259" s="189">
        <v>18564220202.849617</v>
      </c>
      <c r="L2259" s="185">
        <v>60337406282.206482</v>
      </c>
      <c r="M2259" s="185">
        <v>0</v>
      </c>
      <c r="N2259" s="174">
        <v>347667065059.8241</v>
      </c>
      <c r="O2259" s="119">
        <v>0.35391097454452741</v>
      </c>
      <c r="P2259" s="119">
        <v>0.23704881450253695</v>
      </c>
      <c r="Q2259" s="97">
        <v>15.114890764335136</v>
      </c>
      <c r="R2259" s="184">
        <v>1387073051489.6846</v>
      </c>
      <c r="S2259" s="199">
        <v>1439.2678592771588</v>
      </c>
      <c r="T2259" s="191">
        <v>4.6989113681756706E-2</v>
      </c>
      <c r="U2259" s="198">
        <v>2.0000000000000001E-4</v>
      </c>
    </row>
    <row r="2260" spans="1:21" x14ac:dyDescent="0.2">
      <c r="A2260">
        <f t="shared" si="35"/>
        <v>2256</v>
      </c>
      <c r="B2260" s="119">
        <v>0.47409639062467773</v>
      </c>
      <c r="C2260" s="97">
        <v>4589.5644812498103</v>
      </c>
      <c r="D2260" s="96">
        <v>0.7279216420602479</v>
      </c>
      <c r="E2260" s="98">
        <v>0.7</v>
      </c>
      <c r="F2260" s="119">
        <v>0.5091373864898161</v>
      </c>
      <c r="G2260" s="179">
        <v>1</v>
      </c>
      <c r="H2260" s="97">
        <v>23429522.454968777</v>
      </c>
      <c r="I2260" s="174">
        <v>575452141891.46216</v>
      </c>
      <c r="J2260" s="186">
        <v>0.3456452705215044</v>
      </c>
      <c r="K2260" s="189">
        <v>11443471196.964636</v>
      </c>
      <c r="L2260" s="185">
        <v>0</v>
      </c>
      <c r="M2260" s="185">
        <v>469590637235.63287</v>
      </c>
      <c r="N2260" s="174">
        <v>1056486250324.0596</v>
      </c>
      <c r="O2260" s="119">
        <v>0.54385451856900047</v>
      </c>
      <c r="P2260" s="119">
        <v>0.32934909386546302</v>
      </c>
      <c r="Q2260" s="97">
        <v>16.52122927599568</v>
      </c>
      <c r="R2260" s="184">
        <v>6252159384707.4648</v>
      </c>
      <c r="S2260" s="199">
        <v>6496.2875452490589</v>
      </c>
      <c r="T2260" s="191">
        <v>4.3999445722169919E-2</v>
      </c>
      <c r="U2260" s="198">
        <v>2.0000000000000001E-4</v>
      </c>
    </row>
    <row r="2261" spans="1:21" x14ac:dyDescent="0.2">
      <c r="A2261">
        <f t="shared" si="35"/>
        <v>2257</v>
      </c>
      <c r="B2261" s="119">
        <v>0.37064328451586925</v>
      </c>
      <c r="C2261" s="97">
        <v>8114.815920871959</v>
      </c>
      <c r="D2261" s="96">
        <v>0.58696465383645491</v>
      </c>
      <c r="E2261" s="98">
        <v>0.37035034764698016</v>
      </c>
      <c r="F2261" s="119">
        <v>0</v>
      </c>
      <c r="G2261" s="179">
        <v>0</v>
      </c>
      <c r="H2261" s="97">
        <v>5071998.3567245519</v>
      </c>
      <c r="I2261" s="174">
        <v>230260224117.35251</v>
      </c>
      <c r="J2261" s="186">
        <v>0.37064328451586925</v>
      </c>
      <c r="K2261" s="189">
        <v>32497118093.033485</v>
      </c>
      <c r="L2261" s="185">
        <v>47777268073.87114</v>
      </c>
      <c r="M2261" s="185">
        <v>0</v>
      </c>
      <c r="N2261" s="174">
        <v>310534610284.25714</v>
      </c>
      <c r="O2261" s="119">
        <v>0.3979144872328485</v>
      </c>
      <c r="P2261" s="119">
        <v>0.29783130086181514</v>
      </c>
      <c r="Q2261" s="97">
        <v>13.895258705800758</v>
      </c>
      <c r="R2261" s="184">
        <v>1438000259344.894</v>
      </c>
      <c r="S2261" s="199">
        <v>1492.6195059957256</v>
      </c>
      <c r="T2261" s="191">
        <v>5.0662965047577245E-2</v>
      </c>
      <c r="U2261" s="198">
        <v>2.0000000000000001E-4</v>
      </c>
    </row>
    <row r="2262" spans="1:21" x14ac:dyDescent="0.2">
      <c r="A2262">
        <f t="shared" si="35"/>
        <v>2258</v>
      </c>
      <c r="B2262" s="119">
        <v>0.56495536903295807</v>
      </c>
      <c r="C2262" s="97">
        <v>4000</v>
      </c>
      <c r="D2262" s="96">
        <v>0.44770338958769806</v>
      </c>
      <c r="E2262" s="98">
        <v>0.62762848920736325</v>
      </c>
      <c r="F2262" s="119">
        <v>0</v>
      </c>
      <c r="G2262" s="179">
        <v>0</v>
      </c>
      <c r="H2262" s="97">
        <v>5000706.3220623769</v>
      </c>
      <c r="I2262" s="174">
        <v>210560507095.92484</v>
      </c>
      <c r="J2262" s="186">
        <v>0.53146852097374464</v>
      </c>
      <c r="K2262" s="189">
        <v>37730758820.689445</v>
      </c>
      <c r="L2262" s="185">
        <v>39845260399.483742</v>
      </c>
      <c r="M2262" s="185">
        <v>0</v>
      </c>
      <c r="N2262" s="174">
        <v>288136526316.09802</v>
      </c>
      <c r="O2262" s="119">
        <v>0.49900820086796055</v>
      </c>
      <c r="P2262" s="119">
        <v>0.41751808744160845</v>
      </c>
      <c r="Q2262" s="97">
        <v>13.628129675257046</v>
      </c>
      <c r="R2262" s="184">
        <v>1895516142525.5857</v>
      </c>
      <c r="S2262" s="199">
        <v>1962.7196638145974</v>
      </c>
      <c r="T2262" s="191">
        <v>5.0693946206496518E-2</v>
      </c>
      <c r="U2262" s="198">
        <v>2.0000000000000001E-4</v>
      </c>
    </row>
    <row r="2263" spans="1:21" x14ac:dyDescent="0.2">
      <c r="A2263">
        <f t="shared" si="35"/>
        <v>2259</v>
      </c>
      <c r="B2263" s="119">
        <v>0.46221635205397693</v>
      </c>
      <c r="C2263" s="97">
        <v>4000</v>
      </c>
      <c r="D2263" s="96">
        <v>0.66624198632172882</v>
      </c>
      <c r="E2263" s="98">
        <v>0</v>
      </c>
      <c r="F2263" s="119">
        <v>0.47462475218648681</v>
      </c>
      <c r="G2263" s="179">
        <v>1</v>
      </c>
      <c r="H2263" s="97">
        <v>18453647.322393551</v>
      </c>
      <c r="I2263" s="174">
        <v>580339047809.22815</v>
      </c>
      <c r="J2263" s="186">
        <v>0.42869585540003863</v>
      </c>
      <c r="K2263" s="189">
        <v>17322459245.138805</v>
      </c>
      <c r="L2263" s="185">
        <v>0</v>
      </c>
      <c r="M2263" s="185">
        <v>455753485761.86084</v>
      </c>
      <c r="N2263" s="174">
        <v>1053414992816.2278</v>
      </c>
      <c r="O2263" s="119">
        <v>0.58228878202336176</v>
      </c>
      <c r="P2263" s="119">
        <v>0.34221953696101359</v>
      </c>
      <c r="Q2263" s="97">
        <v>16.049803851906965</v>
      </c>
      <c r="R2263" s="184">
        <v>6325708480642.9688</v>
      </c>
      <c r="S2263" s="199">
        <v>6558.2758644518753</v>
      </c>
      <c r="T2263" s="191">
        <v>4.5541642153492816E-2</v>
      </c>
      <c r="U2263" s="198">
        <v>2.0000000000000001E-4</v>
      </c>
    </row>
    <row r="2264" spans="1:21" x14ac:dyDescent="0.2">
      <c r="A2264">
        <f t="shared" si="35"/>
        <v>2260</v>
      </c>
      <c r="B2264" s="119">
        <v>0.50981673753969881</v>
      </c>
      <c r="C2264" s="97">
        <v>6959.4982409411077</v>
      </c>
      <c r="D2264" s="96">
        <v>1.1108967467230877</v>
      </c>
      <c r="E2264" s="98">
        <v>0</v>
      </c>
      <c r="F2264" s="119">
        <v>0.39961872079474503</v>
      </c>
      <c r="G2264" s="179">
        <v>1</v>
      </c>
      <c r="H2264" s="97">
        <v>9304736.1435574088</v>
      </c>
      <c r="I2264" s="174">
        <v>373861099217.79346</v>
      </c>
      <c r="J2264" s="186">
        <v>0.50981673753969869</v>
      </c>
      <c r="K2264" s="189">
        <v>7960179137.3644257</v>
      </c>
      <c r="L2264" s="185">
        <v>0</v>
      </c>
      <c r="M2264" s="185">
        <v>251399677643.12964</v>
      </c>
      <c r="N2264" s="174">
        <v>633220955998.28748</v>
      </c>
      <c r="O2264" s="119">
        <v>0.61861564166518868</v>
      </c>
      <c r="P2264" s="119">
        <v>0.42129376017560932</v>
      </c>
      <c r="Q2264" s="97">
        <v>15.656057499299676</v>
      </c>
      <c r="R2264" s="184">
        <v>4530517705155.8633</v>
      </c>
      <c r="S2264" s="199">
        <v>4701.0230779023041</v>
      </c>
      <c r="T2264" s="191">
        <v>4.731662704808668E-2</v>
      </c>
      <c r="U2264" s="198">
        <v>2.0000000000000001E-4</v>
      </c>
    </row>
    <row r="2265" spans="1:21" x14ac:dyDescent="0.2">
      <c r="A2265">
        <f t="shared" si="35"/>
        <v>2261</v>
      </c>
      <c r="B2265" s="119">
        <v>0.46639583196189804</v>
      </c>
      <c r="C2265" s="97">
        <v>11361.773224292891</v>
      </c>
      <c r="D2265" s="96">
        <v>0.68629576063727726</v>
      </c>
      <c r="E2265" s="98">
        <v>0.69572200491109781</v>
      </c>
      <c r="F2265" s="119">
        <v>0</v>
      </c>
      <c r="G2265" s="179">
        <v>0</v>
      </c>
      <c r="H2265" s="97">
        <v>5552586.4853890436</v>
      </c>
      <c r="I2265" s="174">
        <v>250178825716.64041</v>
      </c>
      <c r="J2265" s="186">
        <v>0.46639583196189804</v>
      </c>
      <c r="K2265" s="189">
        <v>52271226622.979599</v>
      </c>
      <c r="L2265" s="185">
        <v>103416909280.01256</v>
      </c>
      <c r="M2265" s="185">
        <v>0</v>
      </c>
      <c r="N2265" s="174">
        <v>405866961619.63257</v>
      </c>
      <c r="O2265" s="119">
        <v>0.49133314076019913</v>
      </c>
      <c r="P2265" s="119">
        <v>0.39075531386118584</v>
      </c>
      <c r="Q2265" s="97">
        <v>14.670984738108972</v>
      </c>
      <c r="R2265" s="184">
        <v>2559558777644.2134</v>
      </c>
      <c r="S2265" s="199">
        <v>2654.5989091193101</v>
      </c>
      <c r="T2265" s="191">
        <v>4.9354778548680693E-2</v>
      </c>
      <c r="U2265" s="198">
        <v>2.0000000000000001E-4</v>
      </c>
    </row>
    <row r="2266" spans="1:21" x14ac:dyDescent="0.2">
      <c r="A2266">
        <f t="shared" si="35"/>
        <v>2262</v>
      </c>
      <c r="B2266" s="119">
        <v>0.56502638593375332</v>
      </c>
      <c r="C2266" s="97">
        <v>12112.986195272517</v>
      </c>
      <c r="D2266" s="96">
        <v>0.96625595356425886</v>
      </c>
      <c r="E2266" s="98">
        <v>0</v>
      </c>
      <c r="F2266" s="119">
        <v>0.46499449151534883</v>
      </c>
      <c r="G2266" s="179">
        <v>1</v>
      </c>
      <c r="H2266" s="97">
        <v>6146167.1303022048</v>
      </c>
      <c r="I2266" s="174">
        <v>215825137554.7113</v>
      </c>
      <c r="J2266" s="186">
        <v>0.40616938478000064</v>
      </c>
      <c r="K2266" s="189">
        <v>5028461362.8745565</v>
      </c>
      <c r="L2266" s="185">
        <v>0</v>
      </c>
      <c r="M2266" s="185">
        <v>173394367629.21921</v>
      </c>
      <c r="N2266" s="174">
        <v>394247966546.80511</v>
      </c>
      <c r="O2266" s="119">
        <v>0.57419968307472802</v>
      </c>
      <c r="P2266" s="119">
        <v>0.40415896414050462</v>
      </c>
      <c r="Q2266" s="97">
        <v>16.4818161861931</v>
      </c>
      <c r="R2266" s="184">
        <v>2815223438528.2163</v>
      </c>
      <c r="S2266" s="199">
        <v>2919.1185292856039</v>
      </c>
      <c r="T2266" s="191">
        <v>4.5313128646829744E-2</v>
      </c>
      <c r="U2266" s="198">
        <v>2.0000000000000001E-4</v>
      </c>
    </row>
    <row r="2267" spans="1:21" x14ac:dyDescent="0.2">
      <c r="A2267">
        <f t="shared" si="35"/>
        <v>2263</v>
      </c>
      <c r="B2267" s="119">
        <v>0.44931711099093169</v>
      </c>
      <c r="C2267" s="97">
        <v>10176.741498617799</v>
      </c>
      <c r="D2267" s="96">
        <v>0.7495172273188615</v>
      </c>
      <c r="E2267" s="98">
        <v>0</v>
      </c>
      <c r="F2267" s="119">
        <v>0</v>
      </c>
      <c r="G2267" s="179">
        <v>0</v>
      </c>
      <c r="H2267" s="97">
        <v>4930161.5485253343</v>
      </c>
      <c r="I2267" s="174">
        <v>192472319103.41122</v>
      </c>
      <c r="J2267" s="186">
        <v>0.36188311533426865</v>
      </c>
      <c r="K2267" s="189">
        <v>9752565894.164814</v>
      </c>
      <c r="L2267" s="185">
        <v>0</v>
      </c>
      <c r="M2267" s="185">
        <v>0</v>
      </c>
      <c r="N2267" s="174">
        <v>202224884997.57605</v>
      </c>
      <c r="O2267" s="119">
        <v>0.34443081747129589</v>
      </c>
      <c r="P2267" s="119">
        <v>0.27763230522361265</v>
      </c>
      <c r="Q2267" s="97">
        <v>12.770212984362779</v>
      </c>
      <c r="R2267" s="184">
        <v>814842683466.9585</v>
      </c>
      <c r="S2267" s="199">
        <v>844.65769220438892</v>
      </c>
      <c r="T2267" s="191">
        <v>5.4557459023044652E-2</v>
      </c>
      <c r="U2267" s="198">
        <v>2.0000000000000001E-4</v>
      </c>
    </row>
    <row r="2268" spans="1:21" x14ac:dyDescent="0.2">
      <c r="A2268">
        <f t="shared" si="35"/>
        <v>2264</v>
      </c>
      <c r="B2268" s="119">
        <v>0.4302759893750342</v>
      </c>
      <c r="C2268" s="97">
        <v>11242.963914962729</v>
      </c>
      <c r="D2268" s="96">
        <v>0.67865228028732172</v>
      </c>
      <c r="E2268" s="98">
        <v>0.68304442892340156</v>
      </c>
      <c r="F2268" s="119">
        <v>0</v>
      </c>
      <c r="G2268" s="179">
        <v>0</v>
      </c>
      <c r="H2268" s="97">
        <v>4071605.0022524991</v>
      </c>
      <c r="I2268" s="174">
        <v>180178798293.32684</v>
      </c>
      <c r="J2268" s="186">
        <v>0.4302759893750342</v>
      </c>
      <c r="K2268" s="189">
        <v>15780909615.513628</v>
      </c>
      <c r="L2268" s="185">
        <v>30454049842.405228</v>
      </c>
      <c r="M2268" s="185">
        <v>0</v>
      </c>
      <c r="N2268" s="174">
        <v>226413757751.24573</v>
      </c>
      <c r="O2268" s="119">
        <v>0.45001616326660482</v>
      </c>
      <c r="P2268" s="119">
        <v>0.32348596081408876</v>
      </c>
      <c r="Q2268" s="97">
        <v>14.068368517971782</v>
      </c>
      <c r="R2268" s="184">
        <v>1147770182992.7629</v>
      </c>
      <c r="S2268" s="199">
        <v>1190.3125169846003</v>
      </c>
      <c r="T2268" s="191">
        <v>5.1070873303320288E-2</v>
      </c>
      <c r="U2268" s="198">
        <v>2.0000000000000001E-4</v>
      </c>
    </row>
    <row r="2269" spans="1:21" x14ac:dyDescent="0.2">
      <c r="A2269">
        <f t="shared" si="35"/>
        <v>2265</v>
      </c>
      <c r="B2269" s="119">
        <v>0.3875164587493598</v>
      </c>
      <c r="C2269" s="97">
        <v>12553.355383328269</v>
      </c>
      <c r="D2269" s="96">
        <v>1.0352626069010873</v>
      </c>
      <c r="E2269" s="98">
        <v>0</v>
      </c>
      <c r="F2269" s="119">
        <v>0</v>
      </c>
      <c r="G2269" s="179">
        <v>0</v>
      </c>
      <c r="H2269" s="97">
        <v>7287342.1034491146</v>
      </c>
      <c r="I2269" s="174">
        <v>283029688775.58826</v>
      </c>
      <c r="J2269" s="186">
        <v>0.3875164587493598</v>
      </c>
      <c r="K2269" s="189">
        <v>7189209978.3887701</v>
      </c>
      <c r="L2269" s="185">
        <v>0</v>
      </c>
      <c r="M2269" s="185">
        <v>0</v>
      </c>
      <c r="N2269" s="174">
        <v>290218898753.97705</v>
      </c>
      <c r="O2269" s="119">
        <v>0.37791702465326232</v>
      </c>
      <c r="P2269" s="119">
        <v>0.28577404476294377</v>
      </c>
      <c r="Q2269" s="97">
        <v>12.932248915979722</v>
      </c>
      <c r="R2269" s="184">
        <v>1162772208041.021</v>
      </c>
      <c r="S2269" s="199">
        <v>1207.2172515687785</v>
      </c>
      <c r="T2269" s="191">
        <v>5.6531667021710572E-2</v>
      </c>
      <c r="U2269" s="198">
        <v>2.0000000000000001E-4</v>
      </c>
    </row>
    <row r="2270" spans="1:21" x14ac:dyDescent="0.2">
      <c r="A2270">
        <f t="shared" si="35"/>
        <v>2266</v>
      </c>
      <c r="B2270" s="119">
        <v>0.61518903349566023</v>
      </c>
      <c r="C2270" s="97">
        <v>6596.1987761599876</v>
      </c>
      <c r="D2270" s="96">
        <v>0.61565621651240032</v>
      </c>
      <c r="E2270" s="98">
        <v>0</v>
      </c>
      <c r="F2270" s="119">
        <v>0.39554213359215196</v>
      </c>
      <c r="G2270" s="179">
        <v>1</v>
      </c>
      <c r="H2270" s="97">
        <v>6745639.3031861177</v>
      </c>
      <c r="I2270" s="174">
        <v>272501677917.70343</v>
      </c>
      <c r="J2270" s="186">
        <v>0.45490463211078769</v>
      </c>
      <c r="K2270" s="189">
        <v>8744642379.4084816</v>
      </c>
      <c r="L2270" s="185">
        <v>0</v>
      </c>
      <c r="M2270" s="185">
        <v>205478113998.73386</v>
      </c>
      <c r="N2270" s="174">
        <v>486724434295.84576</v>
      </c>
      <c r="O2270" s="119">
        <v>0.59241892624286807</v>
      </c>
      <c r="P2270" s="119">
        <v>0.3840542584228368</v>
      </c>
      <c r="Q2270" s="97">
        <v>15.912857768648172</v>
      </c>
      <c r="R2270" s="184">
        <v>3275436587822.0762</v>
      </c>
      <c r="S2270" s="199">
        <v>3399.0307789954959</v>
      </c>
      <c r="T2270" s="191">
        <v>4.541564651187964E-2</v>
      </c>
      <c r="U2270" s="198">
        <v>2.0000000000000001E-4</v>
      </c>
    </row>
    <row r="2271" spans="1:21" x14ac:dyDescent="0.2">
      <c r="A2271">
        <f t="shared" si="35"/>
        <v>2267</v>
      </c>
      <c r="B2271" s="119">
        <v>0.53260784713116494</v>
      </c>
      <c r="C2271" s="97">
        <v>10478.151903073422</v>
      </c>
      <c r="D2271" s="96">
        <v>0.74852502743688842</v>
      </c>
      <c r="E2271" s="98">
        <v>0.37097096490512627</v>
      </c>
      <c r="F2271" s="119">
        <v>0.31932355920724442</v>
      </c>
      <c r="G2271" s="179">
        <v>1</v>
      </c>
      <c r="H2271" s="97">
        <v>5260309.4787604678</v>
      </c>
      <c r="I2271" s="174">
        <v>212521743321.26932</v>
      </c>
      <c r="J2271" s="186">
        <v>0.45420258913109735</v>
      </c>
      <c r="K2271" s="189">
        <v>2100951330.7735529</v>
      </c>
      <c r="L2271" s="185">
        <v>0</v>
      </c>
      <c r="M2271" s="185">
        <v>180729721269.44809</v>
      </c>
      <c r="N2271" s="174">
        <v>395352415921.49097</v>
      </c>
      <c r="O2271" s="119">
        <v>0.60986525785291623</v>
      </c>
      <c r="P2271" s="119">
        <v>0.49502684159622362</v>
      </c>
      <c r="Q2271" s="97">
        <v>16.730689357131364</v>
      </c>
      <c r="R2271" s="184">
        <v>3545878828257.3564</v>
      </c>
      <c r="S2271" s="199">
        <v>3680.9024883224993</v>
      </c>
      <c r="T2271" s="191">
        <v>4.4080947009723787E-2</v>
      </c>
      <c r="U2271" s="198">
        <v>2.0000000000000001E-4</v>
      </c>
    </row>
    <row r="2272" spans="1:21" x14ac:dyDescent="0.2">
      <c r="A2272">
        <f t="shared" si="35"/>
        <v>2268</v>
      </c>
      <c r="B2272" s="119">
        <v>0.52126042550564855</v>
      </c>
      <c r="C2272" s="97">
        <v>5325.1571822036331</v>
      </c>
      <c r="D2272" s="96">
        <v>0.50608333141939277</v>
      </c>
      <c r="E2272" s="98">
        <v>0.24402778623631133</v>
      </c>
      <c r="F2272" s="119">
        <v>0</v>
      </c>
      <c r="G2272" s="179">
        <v>0</v>
      </c>
      <c r="H2272" s="97">
        <v>6017571.9230052857</v>
      </c>
      <c r="I2272" s="174">
        <v>288160716797.51947</v>
      </c>
      <c r="J2272" s="186">
        <v>0.52126042550564855</v>
      </c>
      <c r="K2272" s="189">
        <v>21161002383.932804</v>
      </c>
      <c r="L2272" s="185">
        <v>38916898636.951515</v>
      </c>
      <c r="M2272" s="185">
        <v>0</v>
      </c>
      <c r="N2272" s="174">
        <v>348238617818.40381</v>
      </c>
      <c r="O2272" s="119">
        <v>0.5207357469354893</v>
      </c>
      <c r="P2272" s="119">
        <v>0.42005386739977801</v>
      </c>
      <c r="Q2272" s="97">
        <v>13.939529462461465</v>
      </c>
      <c r="R2272" s="184">
        <v>2306638781675.4517</v>
      </c>
      <c r="S2272" s="199">
        <v>2393.4077784293268</v>
      </c>
      <c r="T2272" s="191">
        <v>5.0419857491313363E-2</v>
      </c>
      <c r="U2272" s="198">
        <v>2.0000000000000001E-4</v>
      </c>
    </row>
    <row r="2273" spans="1:21" x14ac:dyDescent="0.2">
      <c r="A2273">
        <f t="shared" si="35"/>
        <v>2269</v>
      </c>
      <c r="B2273" s="119">
        <v>0.59529126851623926</v>
      </c>
      <c r="C2273" s="97">
        <v>7650.0793612899179</v>
      </c>
      <c r="D2273" s="96">
        <v>0.94986593890877513</v>
      </c>
      <c r="E2273" s="98">
        <v>0.57477484451407912</v>
      </c>
      <c r="F2273" s="119">
        <v>0.39499357219980741</v>
      </c>
      <c r="G2273" s="179">
        <v>1</v>
      </c>
      <c r="H2273" s="97">
        <v>9940455.4853924811</v>
      </c>
      <c r="I2273" s="174">
        <v>385284911496.62927</v>
      </c>
      <c r="J2273" s="186">
        <v>0.46839792441200589</v>
      </c>
      <c r="K2273" s="189">
        <v>3001165183.1930461</v>
      </c>
      <c r="L2273" s="185">
        <v>0</v>
      </c>
      <c r="M2273" s="185">
        <v>248017204522.2926</v>
      </c>
      <c r="N2273" s="174">
        <v>636303281202.11487</v>
      </c>
      <c r="O2273" s="119">
        <v>0.59543998540182186</v>
      </c>
      <c r="P2273" s="119">
        <v>0.37518656631524172</v>
      </c>
      <c r="Q2273" s="97">
        <v>15.610510578045307</v>
      </c>
      <c r="R2273" s="184">
        <v>4066939461713.6689</v>
      </c>
      <c r="S2273" s="199">
        <v>4221.0040618002367</v>
      </c>
      <c r="T2273" s="191">
        <v>4.6899948004818948E-2</v>
      </c>
      <c r="U2273" s="198">
        <v>2.0000000000000001E-4</v>
      </c>
    </row>
    <row r="2274" spans="1:21" x14ac:dyDescent="0.2">
      <c r="A2274">
        <f t="shared" si="35"/>
        <v>2270</v>
      </c>
      <c r="B2274" s="119">
        <v>0.56205805282233867</v>
      </c>
      <c r="C2274" s="97">
        <v>4443.3335641588628</v>
      </c>
      <c r="D2274" s="96">
        <v>0.75636096468356739</v>
      </c>
      <c r="E2274" s="98">
        <v>0</v>
      </c>
      <c r="F2274" s="119">
        <v>0.56099777280013585</v>
      </c>
      <c r="G2274" s="179">
        <v>1</v>
      </c>
      <c r="H2274" s="97">
        <v>13928905.09833907</v>
      </c>
      <c r="I2274" s="174">
        <v>501190640053.52643</v>
      </c>
      <c r="J2274" s="186">
        <v>0.54957708971407626</v>
      </c>
      <c r="K2274" s="189">
        <v>18219472585.546425</v>
      </c>
      <c r="L2274" s="185">
        <v>0</v>
      </c>
      <c r="M2274" s="185">
        <v>473550481625.95898</v>
      </c>
      <c r="N2274" s="174">
        <v>992960594265.03174</v>
      </c>
      <c r="O2274" s="119">
        <v>0.65892169581775384</v>
      </c>
      <c r="P2274" s="119">
        <v>0.43937295145546551</v>
      </c>
      <c r="Q2274" s="97">
        <v>16.00591768912458</v>
      </c>
      <c r="R2274" s="184">
        <v>7588888659995.5098</v>
      </c>
      <c r="S2274" s="199">
        <v>7880.9366793846739</v>
      </c>
      <c r="T2274" s="191">
        <v>4.5904038827555088E-2</v>
      </c>
      <c r="U2274" s="198">
        <v>2.0000000000000001E-4</v>
      </c>
    </row>
    <row r="2275" spans="1:21" x14ac:dyDescent="0.2">
      <c r="A2275">
        <f t="shared" si="35"/>
        <v>2271</v>
      </c>
      <c r="B2275" s="119">
        <v>0.27296955375626536</v>
      </c>
      <c r="C2275" s="97">
        <v>6031.4463434118215</v>
      </c>
      <c r="D2275" s="96">
        <v>0.94709748905845781</v>
      </c>
      <c r="E2275" s="98">
        <v>0.35342435985390674</v>
      </c>
      <c r="F2275" s="119">
        <v>0.34903260665413993</v>
      </c>
      <c r="G2275" s="179">
        <v>1</v>
      </c>
      <c r="H2275" s="97">
        <v>10105185.42506725</v>
      </c>
      <c r="I2275" s="174">
        <v>347485675210.9342</v>
      </c>
      <c r="J2275" s="186">
        <v>0.2729695537562653</v>
      </c>
      <c r="K2275" s="189">
        <v>3829371635.4713173</v>
      </c>
      <c r="L2275" s="185">
        <v>0</v>
      </c>
      <c r="M2275" s="185">
        <v>243440951892.68179</v>
      </c>
      <c r="N2275" s="174">
        <v>594755998739.08728</v>
      </c>
      <c r="O2275" s="119">
        <v>0.48693207269392413</v>
      </c>
      <c r="P2275" s="119">
        <v>0.36229682152032072</v>
      </c>
      <c r="Q2275" s="97">
        <v>17.64496945785061</v>
      </c>
      <c r="R2275" s="184">
        <v>4062535299648.1206</v>
      </c>
      <c r="S2275" s="199">
        <v>4219.1087660182566</v>
      </c>
      <c r="T2275" s="191">
        <v>4.2301026910640922E-2</v>
      </c>
      <c r="U2275" s="198">
        <v>2.0000000000000001E-4</v>
      </c>
    </row>
    <row r="2276" spans="1:21" x14ac:dyDescent="0.2">
      <c r="A2276">
        <f t="shared" si="35"/>
        <v>2272</v>
      </c>
      <c r="B2276" s="119">
        <v>0.4897286123999286</v>
      </c>
      <c r="C2276" s="97">
        <v>14591.308320616325</v>
      </c>
      <c r="D2276" s="96">
        <v>0.46581220346546592</v>
      </c>
      <c r="E2276" s="98">
        <v>0.23557525848095121</v>
      </c>
      <c r="F2276" s="119">
        <v>0.59560699595004962</v>
      </c>
      <c r="G2276" s="179">
        <v>1</v>
      </c>
      <c r="H2276" s="97">
        <v>5310634.2708866727</v>
      </c>
      <c r="I2276" s="174">
        <v>212292651646.05423</v>
      </c>
      <c r="J2276" s="186">
        <v>0.4897286123999286</v>
      </c>
      <c r="K2276" s="189">
        <v>3822472809.255507</v>
      </c>
      <c r="L2276" s="185">
        <v>0</v>
      </c>
      <c r="M2276" s="185">
        <v>206644194833.77225</v>
      </c>
      <c r="N2276" s="174">
        <v>422759319289.08197</v>
      </c>
      <c r="O2276" s="119">
        <v>0.63696086471415536</v>
      </c>
      <c r="P2276" s="119">
        <v>0.48258464890548436</v>
      </c>
      <c r="Q2276" s="97">
        <v>16.647940791128168</v>
      </c>
      <c r="R2276" s="184">
        <v>3678746207134.7974</v>
      </c>
      <c r="S2276" s="199">
        <v>3819.5181964533995</v>
      </c>
      <c r="T2276" s="191">
        <v>4.3538552757352612E-2</v>
      </c>
      <c r="U2276" s="198">
        <v>2.0000000000000001E-4</v>
      </c>
    </row>
    <row r="2277" spans="1:21" x14ac:dyDescent="0.2">
      <c r="A2277">
        <f t="shared" si="35"/>
        <v>2273</v>
      </c>
      <c r="B2277" s="119">
        <v>0.73285112895140081</v>
      </c>
      <c r="C2277" s="97">
        <v>4000</v>
      </c>
      <c r="D2277" s="96">
        <v>1.0205478257548692</v>
      </c>
      <c r="E2277" s="98">
        <v>0</v>
      </c>
      <c r="F2277" s="119">
        <v>0.42381827374145209</v>
      </c>
      <c r="G2277" s="179">
        <v>1</v>
      </c>
      <c r="H2277" s="97">
        <v>78857255.578149587</v>
      </c>
      <c r="I2277" s="174">
        <v>1519203312585.4241</v>
      </c>
      <c r="J2277" s="186">
        <v>0.27433996257449134</v>
      </c>
      <c r="K2277" s="189">
        <v>45039909817.29525</v>
      </c>
      <c r="L2277" s="185">
        <v>0</v>
      </c>
      <c r="M2277" s="185">
        <v>1134402362559.2815</v>
      </c>
      <c r="N2277" s="174">
        <v>2698645584962.001</v>
      </c>
      <c r="O2277" s="119">
        <v>0.49072767366886416</v>
      </c>
      <c r="P2277" s="119">
        <v>0.30526117720788754</v>
      </c>
      <c r="Q2277" s="97">
        <v>17.063727060770457</v>
      </c>
      <c r="R2277" s="184">
        <v>14940003403375.199</v>
      </c>
      <c r="S2277" s="199">
        <v>15510.365164176914</v>
      </c>
      <c r="T2277" s="191">
        <v>4.3173978295704664E-2</v>
      </c>
      <c r="U2277" s="198">
        <v>2.0000000000000001E-4</v>
      </c>
    </row>
    <row r="2278" spans="1:21" x14ac:dyDescent="0.2">
      <c r="A2278">
        <f t="shared" si="35"/>
        <v>2274</v>
      </c>
      <c r="B2278" s="119">
        <v>0.39583276123559835</v>
      </c>
      <c r="C2278" s="97">
        <v>4000</v>
      </c>
      <c r="D2278" s="96">
        <v>0.88169786089978652</v>
      </c>
      <c r="E2278" s="98">
        <v>0</v>
      </c>
      <c r="F2278" s="119">
        <v>0.26478175869010823</v>
      </c>
      <c r="G2278" s="179">
        <v>1</v>
      </c>
      <c r="H2278" s="97">
        <v>13117227.447325813</v>
      </c>
      <c r="I2278" s="174">
        <v>311783336469.79108</v>
      </c>
      <c r="J2278" s="186">
        <v>0.19707795187220567</v>
      </c>
      <c r="K2278" s="189">
        <v>4115366568.2030587</v>
      </c>
      <c r="L2278" s="185">
        <v>0</v>
      </c>
      <c r="M2278" s="185">
        <v>202627052565.24286</v>
      </c>
      <c r="N2278" s="174">
        <v>518525755603.237</v>
      </c>
      <c r="O2278" s="119">
        <v>0.4311208479344974</v>
      </c>
      <c r="P2278" s="119">
        <v>0.24071839625400945</v>
      </c>
      <c r="Q2278" s="97">
        <v>17.88228219016468</v>
      </c>
      <c r="R2278" s="184">
        <v>2416920987355.4937</v>
      </c>
      <c r="S2278" s="199">
        <v>2507.7506453591036</v>
      </c>
      <c r="T2278" s="191">
        <v>4.128419402299402E-2</v>
      </c>
      <c r="U2278" s="198">
        <v>2.0000000000000001E-4</v>
      </c>
    </row>
    <row r="2279" spans="1:21" x14ac:dyDescent="0.2">
      <c r="A2279">
        <f t="shared" si="35"/>
        <v>2275</v>
      </c>
      <c r="B2279" s="119">
        <v>0.40019870693487569</v>
      </c>
      <c r="C2279" s="97">
        <v>5599.0892589408613</v>
      </c>
      <c r="D2279" s="96">
        <v>0.9053647279977014</v>
      </c>
      <c r="E2279" s="98">
        <v>0.23225277332829997</v>
      </c>
      <c r="F2279" s="119">
        <v>0.36894706893850437</v>
      </c>
      <c r="G2279" s="179">
        <v>1</v>
      </c>
      <c r="H2279" s="97">
        <v>13307065.798113003</v>
      </c>
      <c r="I2279" s="174">
        <v>359644808321.5528</v>
      </c>
      <c r="J2279" s="186">
        <v>0.27909361081703743</v>
      </c>
      <c r="K2279" s="189">
        <v>2114415575.1598873</v>
      </c>
      <c r="L2279" s="185">
        <v>0</v>
      </c>
      <c r="M2279" s="185">
        <v>339674226532.94183</v>
      </c>
      <c r="N2279" s="174">
        <v>701433450429.65454</v>
      </c>
      <c r="O2279" s="119">
        <v>0.53050499539832774</v>
      </c>
      <c r="P2279" s="119">
        <v>0.30116284927761655</v>
      </c>
      <c r="Q2279" s="97">
        <v>17.293560488168893</v>
      </c>
      <c r="R2279" s="184">
        <v>3933702345970.0503</v>
      </c>
      <c r="S2279" s="199">
        <v>4077.1089538206861</v>
      </c>
      <c r="T2279" s="191">
        <v>4.2867367219868863E-2</v>
      </c>
      <c r="U2279" s="198">
        <v>2.0000000000000001E-4</v>
      </c>
    </row>
    <row r="2280" spans="1:21" x14ac:dyDescent="0.2">
      <c r="A2280">
        <f t="shared" si="35"/>
        <v>2276</v>
      </c>
      <c r="B2280" s="119">
        <v>0.44606344436701773</v>
      </c>
      <c r="C2280" s="97">
        <v>5870.657948223009</v>
      </c>
      <c r="D2280" s="96">
        <v>0.82598269954428816</v>
      </c>
      <c r="E2280" s="98">
        <v>0.53665249344528854</v>
      </c>
      <c r="F2280" s="119">
        <v>0</v>
      </c>
      <c r="G2280" s="179">
        <v>0</v>
      </c>
      <c r="H2280" s="97">
        <v>15157786.170436621</v>
      </c>
      <c r="I2280" s="174">
        <v>450129347366.45374</v>
      </c>
      <c r="J2280" s="186">
        <v>0.39718738694510969</v>
      </c>
      <c r="K2280" s="189">
        <v>35435071648.684158</v>
      </c>
      <c r="L2280" s="185">
        <v>65052758210.588188</v>
      </c>
      <c r="M2280" s="185">
        <v>0</v>
      </c>
      <c r="N2280" s="174">
        <v>550617177225.72607</v>
      </c>
      <c r="O2280" s="119">
        <v>0.41921668154139652</v>
      </c>
      <c r="P2280" s="119">
        <v>0.30197725481529819</v>
      </c>
      <c r="Q2280" s="97">
        <v>13.613470472833935</v>
      </c>
      <c r="R2280" s="184">
        <v>2518826560175.1318</v>
      </c>
      <c r="S2280" s="199">
        <v>2615.8823424245943</v>
      </c>
      <c r="T2280" s="191">
        <v>5.2077185888916022E-2</v>
      </c>
      <c r="U2280" s="198">
        <v>2.0000000000000001E-4</v>
      </c>
    </row>
    <row r="2281" spans="1:21" x14ac:dyDescent="0.2">
      <c r="A2281">
        <f t="shared" si="35"/>
        <v>2277</v>
      </c>
      <c r="B2281" s="119">
        <v>0.46755023847324723</v>
      </c>
      <c r="C2281" s="97">
        <v>5158.8540813483614</v>
      </c>
      <c r="D2281" s="96">
        <v>0.49845892870461195</v>
      </c>
      <c r="E2281" s="98">
        <v>0</v>
      </c>
      <c r="F2281" s="119">
        <v>0</v>
      </c>
      <c r="G2281" s="179">
        <v>0</v>
      </c>
      <c r="H2281" s="97">
        <v>4502815.34336589</v>
      </c>
      <c r="I2281" s="174">
        <v>230683340983.31702</v>
      </c>
      <c r="J2281" s="186">
        <v>0.46755023847324728</v>
      </c>
      <c r="K2281" s="189">
        <v>1259334485.173517</v>
      </c>
      <c r="L2281" s="185">
        <v>0</v>
      </c>
      <c r="M2281" s="185">
        <v>0</v>
      </c>
      <c r="N2281" s="174">
        <v>231942675468.49054</v>
      </c>
      <c r="O2281" s="119">
        <v>0.46501167096870688</v>
      </c>
      <c r="P2281" s="119">
        <v>0.30013992946514134</v>
      </c>
      <c r="Q2281" s="97">
        <v>12.973563087052936</v>
      </c>
      <c r="R2281" s="184">
        <v>1052489650396.2366</v>
      </c>
      <c r="S2281" s="199">
        <v>1092.4997220871014</v>
      </c>
      <c r="T2281" s="191">
        <v>5.257159466625308E-2</v>
      </c>
      <c r="U2281" s="198">
        <v>2.0000000000000001E-4</v>
      </c>
    </row>
    <row r="2282" spans="1:21" x14ac:dyDescent="0.2">
      <c r="A2282">
        <f t="shared" si="35"/>
        <v>2278</v>
      </c>
      <c r="B2282" s="119">
        <v>0.61832665417246635</v>
      </c>
      <c r="C2282" s="97">
        <v>5698.7299378761372</v>
      </c>
      <c r="D2282" s="96">
        <v>0.74361193158911409</v>
      </c>
      <c r="E2282" s="98">
        <v>0.56364331225947462</v>
      </c>
      <c r="F2282" s="119">
        <v>0</v>
      </c>
      <c r="G2282" s="179">
        <v>0</v>
      </c>
      <c r="H2282" s="97">
        <v>6478858.539617979</v>
      </c>
      <c r="I2282" s="174">
        <v>283106308079.39703</v>
      </c>
      <c r="J2282" s="186">
        <v>0.54122184444978005</v>
      </c>
      <c r="K2282" s="189">
        <v>47878210376.168793</v>
      </c>
      <c r="L2282" s="185">
        <v>72360121574.787827</v>
      </c>
      <c r="M2282" s="185">
        <v>0</v>
      </c>
      <c r="N2282" s="174">
        <v>403344640030.35364</v>
      </c>
      <c r="O2282" s="119">
        <v>0.52340206002995859</v>
      </c>
      <c r="P2282" s="119">
        <v>0.45008493899249141</v>
      </c>
      <c r="Q2282" s="97">
        <v>14.089307808728989</v>
      </c>
      <c r="R2282" s="184">
        <v>2860295913209.7549</v>
      </c>
      <c r="S2282" s="199">
        <v>2969.5579996452143</v>
      </c>
      <c r="T2282" s="191">
        <v>5.0687398908875449E-2</v>
      </c>
      <c r="U2282" s="198">
        <v>2.0000000000000001E-4</v>
      </c>
    </row>
    <row r="2283" spans="1:21" x14ac:dyDescent="0.2">
      <c r="A2283">
        <f t="shared" si="35"/>
        <v>2279</v>
      </c>
      <c r="B2283" s="119">
        <v>0.53893771427792347</v>
      </c>
      <c r="C2283" s="97">
        <v>9408.5675554291211</v>
      </c>
      <c r="D2283" s="96">
        <v>0.34239376598962395</v>
      </c>
      <c r="E2283" s="98">
        <v>0</v>
      </c>
      <c r="F2283" s="119">
        <v>0.30667117263459109</v>
      </c>
      <c r="G2283" s="179">
        <v>1</v>
      </c>
      <c r="H2283" s="97">
        <v>2877757.6363642504</v>
      </c>
      <c r="I2283" s="174">
        <v>154588273126.52133</v>
      </c>
      <c r="J2283" s="186">
        <v>0.53893771427792347</v>
      </c>
      <c r="K2283" s="189">
        <v>1993343374.59218</v>
      </c>
      <c r="L2283" s="185">
        <v>0</v>
      </c>
      <c r="M2283" s="185">
        <v>133327614842.39798</v>
      </c>
      <c r="N2283" s="174">
        <v>289909231343.51147</v>
      </c>
      <c r="O2283" s="119">
        <v>0.65529318113294721</v>
      </c>
      <c r="P2283" s="119">
        <v>0.42920469165909947</v>
      </c>
      <c r="Q2283" s="97">
        <v>15.953909778412029</v>
      </c>
      <c r="R2283" s="184">
        <v>2199943134456.3721</v>
      </c>
      <c r="S2283" s="199">
        <v>2282.2382754649293</v>
      </c>
      <c r="T2283" s="191">
        <v>4.4883681133020825E-2</v>
      </c>
      <c r="U2283" s="198">
        <v>2.0000000000000001E-4</v>
      </c>
    </row>
    <row r="2284" spans="1:21" x14ac:dyDescent="0.2">
      <c r="A2284">
        <f t="shared" si="35"/>
        <v>2280</v>
      </c>
      <c r="B2284" s="119">
        <v>0.39657751268612096</v>
      </c>
      <c r="C2284" s="97">
        <v>11882.022007704414</v>
      </c>
      <c r="D2284" s="96">
        <v>1.0315106334585238</v>
      </c>
      <c r="E2284" s="98">
        <v>0.15147523497158047</v>
      </c>
      <c r="F2284" s="119">
        <v>0</v>
      </c>
      <c r="G2284" s="179">
        <v>0</v>
      </c>
      <c r="H2284" s="97">
        <v>7716627.8541338267</v>
      </c>
      <c r="I2284" s="174">
        <v>274511832066.746</v>
      </c>
      <c r="J2284" s="186">
        <v>0.39657751268612096</v>
      </c>
      <c r="K2284" s="189">
        <v>13925683016.965038</v>
      </c>
      <c r="L2284" s="185">
        <v>23263183074.122929</v>
      </c>
      <c r="M2284" s="185">
        <v>0</v>
      </c>
      <c r="N2284" s="174">
        <v>311700698157.83398</v>
      </c>
      <c r="O2284" s="119">
        <v>0.40896849694795828</v>
      </c>
      <c r="P2284" s="119">
        <v>0.32329354312710401</v>
      </c>
      <c r="Q2284" s="97">
        <v>13.680698321380856</v>
      </c>
      <c r="R2284" s="184">
        <v>1484785289460.9927</v>
      </c>
      <c r="S2284" s="199">
        <v>1540.6339752753349</v>
      </c>
      <c r="T2284" s="191">
        <v>5.3394248661424636E-2</v>
      </c>
      <c r="U2284" s="198">
        <v>2.0000000000000001E-4</v>
      </c>
    </row>
    <row r="2285" spans="1:21" x14ac:dyDescent="0.2">
      <c r="A2285">
        <f t="shared" si="35"/>
        <v>2281</v>
      </c>
      <c r="B2285" s="119">
        <v>0.52651300882277996</v>
      </c>
      <c r="C2285" s="97">
        <v>9094.2214606365123</v>
      </c>
      <c r="D2285" s="96">
        <v>0.68894111146022718</v>
      </c>
      <c r="E2285" s="98">
        <v>0.19088656361913522</v>
      </c>
      <c r="F2285" s="119">
        <v>0.64869956974855192</v>
      </c>
      <c r="G2285" s="179">
        <v>1</v>
      </c>
      <c r="H2285" s="97">
        <v>5718893.4924648125</v>
      </c>
      <c r="I2285" s="174">
        <v>247064545893.7565</v>
      </c>
      <c r="J2285" s="186">
        <v>0.50123518249122911</v>
      </c>
      <c r="K2285" s="189">
        <v>7990448328.9450016</v>
      </c>
      <c r="L2285" s="185">
        <v>0</v>
      </c>
      <c r="M2285" s="185">
        <v>381000538054.09875</v>
      </c>
      <c r="N2285" s="174">
        <v>636055532276.80017</v>
      </c>
      <c r="O2285" s="119">
        <v>0.67390007859394419</v>
      </c>
      <c r="P2285" s="119">
        <v>0.53747591828365859</v>
      </c>
      <c r="Q2285" s="97">
        <v>17.369917252582574</v>
      </c>
      <c r="R2285" s="184">
        <v>6396677441900.6123</v>
      </c>
      <c r="S2285" s="199">
        <v>6639.8980212421011</v>
      </c>
      <c r="T2285" s="191">
        <v>4.2689754786655036E-2</v>
      </c>
      <c r="U2285" s="198">
        <v>2.0000000000000001E-4</v>
      </c>
    </row>
    <row r="2286" spans="1:21" x14ac:dyDescent="0.2">
      <c r="A2286">
        <f t="shared" si="35"/>
        <v>2282</v>
      </c>
      <c r="B2286" s="119">
        <v>0.46982333931843762</v>
      </c>
      <c r="C2286" s="97">
        <v>10077.967016018232</v>
      </c>
      <c r="D2286" s="96">
        <v>0.95376207853469597</v>
      </c>
      <c r="E2286" s="98">
        <v>0</v>
      </c>
      <c r="F2286" s="119">
        <v>0</v>
      </c>
      <c r="G2286" s="179">
        <v>0</v>
      </c>
      <c r="H2286" s="97">
        <v>13234785.272379363</v>
      </c>
      <c r="I2286" s="174">
        <v>461999072256.24048</v>
      </c>
      <c r="J2286" s="186">
        <v>0.46982333931843767</v>
      </c>
      <c r="K2286" s="189">
        <v>11795364730.981647</v>
      </c>
      <c r="L2286" s="185">
        <v>0</v>
      </c>
      <c r="M2286" s="185">
        <v>0</v>
      </c>
      <c r="N2286" s="174">
        <v>473794436987.22211</v>
      </c>
      <c r="O2286" s="119">
        <v>0.45812683717791514</v>
      </c>
      <c r="P2286" s="119">
        <v>0.34344347220356769</v>
      </c>
      <c r="Q2286" s="97">
        <v>12.905776805576139</v>
      </c>
      <c r="R2286" s="184">
        <v>2249651228129.4834</v>
      </c>
      <c r="S2286" s="199">
        <v>2333.5801293013797</v>
      </c>
      <c r="T2286" s="191">
        <v>5.5438651293592774E-2</v>
      </c>
      <c r="U2286" s="198">
        <v>2.0000000000000001E-4</v>
      </c>
    </row>
    <row r="2287" spans="1:21" x14ac:dyDescent="0.2">
      <c r="A2287">
        <f t="shared" si="35"/>
        <v>2283</v>
      </c>
      <c r="B2287" s="119">
        <v>0.42937187421899153</v>
      </c>
      <c r="C2287" s="97">
        <v>7820.3791989622241</v>
      </c>
      <c r="D2287" s="96">
        <v>0.89140599561384903</v>
      </c>
      <c r="E2287" s="98">
        <v>0.19796298935739898</v>
      </c>
      <c r="F2287" s="119">
        <v>0.46117232935633362</v>
      </c>
      <c r="G2287" s="179">
        <v>1</v>
      </c>
      <c r="H2287" s="97">
        <v>11681109.156696612</v>
      </c>
      <c r="I2287" s="174">
        <v>402224280253.96063</v>
      </c>
      <c r="J2287" s="186">
        <v>0.42937187421899159</v>
      </c>
      <c r="K2287" s="189">
        <v>2630566426.7840114</v>
      </c>
      <c r="L2287" s="185">
        <v>0</v>
      </c>
      <c r="M2287" s="185">
        <v>351174253453.50848</v>
      </c>
      <c r="N2287" s="174">
        <v>756029100134.25317</v>
      </c>
      <c r="O2287" s="119">
        <v>0.6000340406887491</v>
      </c>
      <c r="P2287" s="119">
        <v>0.40297534220011888</v>
      </c>
      <c r="Q2287" s="97">
        <v>16.469706203469833</v>
      </c>
      <c r="R2287" s="184">
        <v>5396603558817.9844</v>
      </c>
      <c r="S2287" s="199">
        <v>5602.2136251369575</v>
      </c>
      <c r="T2287" s="191">
        <v>4.4583667805035386E-2</v>
      </c>
      <c r="U2287" s="198">
        <v>2.0000000000000001E-4</v>
      </c>
    </row>
    <row r="2288" spans="1:21" x14ac:dyDescent="0.2">
      <c r="A2288">
        <f t="shared" si="35"/>
        <v>2284</v>
      </c>
      <c r="B2288" s="119">
        <v>0.45615567073681862</v>
      </c>
      <c r="C2288" s="97">
        <v>9749.4785423951998</v>
      </c>
      <c r="D2288" s="96">
        <v>0.90801000558243139</v>
      </c>
      <c r="E2288" s="98">
        <v>0.7</v>
      </c>
      <c r="F2288" s="119">
        <v>0.69494337590834454</v>
      </c>
      <c r="G2288" s="179">
        <v>1</v>
      </c>
      <c r="H2288" s="97">
        <v>7814026.4685852267</v>
      </c>
      <c r="I2288" s="174">
        <v>350549828386.86633</v>
      </c>
      <c r="J2288" s="186">
        <v>0.45615567073681862</v>
      </c>
      <c r="K2288" s="189">
        <v>5042773459.7112045</v>
      </c>
      <c r="L2288" s="185">
        <v>0</v>
      </c>
      <c r="M2288" s="185">
        <v>479991454815.26764</v>
      </c>
      <c r="N2288" s="174">
        <v>835584056661.84521</v>
      </c>
      <c r="O2288" s="119">
        <v>0.65092009787689564</v>
      </c>
      <c r="P2288" s="119">
        <v>0.30860731661822133</v>
      </c>
      <c r="Q2288" s="97">
        <v>16.413157523441022</v>
      </c>
      <c r="R2288" s="184">
        <v>4557135424110.1084</v>
      </c>
      <c r="S2288" s="199">
        <v>4727.4152322797336</v>
      </c>
      <c r="T2288" s="191">
        <v>4.5093567631175516E-2</v>
      </c>
      <c r="U2288" s="198">
        <v>2.0000000000000001E-4</v>
      </c>
    </row>
    <row r="2289" spans="1:21" x14ac:dyDescent="0.2">
      <c r="A2289">
        <f t="shared" si="35"/>
        <v>2285</v>
      </c>
      <c r="B2289" s="119">
        <v>0.63940734633797203</v>
      </c>
      <c r="C2289" s="97">
        <v>12229.019722240631</v>
      </c>
      <c r="D2289" s="96">
        <v>1.316632620671421</v>
      </c>
      <c r="E2289" s="98">
        <v>0.4169991625646331</v>
      </c>
      <c r="F2289" s="119">
        <v>0.6203668992135023</v>
      </c>
      <c r="G2289" s="179">
        <v>1</v>
      </c>
      <c r="H2289" s="97">
        <v>41396337.190075532</v>
      </c>
      <c r="I2289" s="174">
        <v>957110504094.24512</v>
      </c>
      <c r="J2289" s="186">
        <v>0.33055824868290618</v>
      </c>
      <c r="K2289" s="189">
        <v>23397744069.390301</v>
      </c>
      <c r="L2289" s="185">
        <v>0</v>
      </c>
      <c r="M2289" s="185">
        <v>1021723640171.7634</v>
      </c>
      <c r="N2289" s="174">
        <v>2002231888335.3989</v>
      </c>
      <c r="O2289" s="119">
        <v>0.56624794099618236</v>
      </c>
      <c r="P2289" s="119">
        <v>0.4933150074080549</v>
      </c>
      <c r="Q2289" s="97">
        <v>17.506600854296668</v>
      </c>
      <c r="R2289" s="184">
        <v>18122266545263.75</v>
      </c>
      <c r="S2289" s="199">
        <v>18816.230114310765</v>
      </c>
      <c r="T2289" s="191">
        <v>4.3487867790465533E-2</v>
      </c>
      <c r="U2289" s="198">
        <v>2.0000000000000001E-4</v>
      </c>
    </row>
    <row r="2290" spans="1:21" x14ac:dyDescent="0.2">
      <c r="A2290">
        <f t="shared" si="35"/>
        <v>2286</v>
      </c>
      <c r="B2290" s="119">
        <v>0.47155817872856021</v>
      </c>
      <c r="C2290" s="97">
        <v>8186.4059212284901</v>
      </c>
      <c r="D2290" s="96">
        <v>1.2110581396159374</v>
      </c>
      <c r="E2290" s="98">
        <v>0</v>
      </c>
      <c r="F2290" s="119">
        <v>0</v>
      </c>
      <c r="G2290" s="179">
        <v>0</v>
      </c>
      <c r="H2290" s="97">
        <v>15623895.938041696</v>
      </c>
      <c r="I2290" s="174">
        <v>513091699650.51147</v>
      </c>
      <c r="J2290" s="186">
        <v>0.34364486180630038</v>
      </c>
      <c r="K2290" s="189">
        <v>15542320145.030132</v>
      </c>
      <c r="L2290" s="185">
        <v>0</v>
      </c>
      <c r="M2290" s="185">
        <v>0</v>
      </c>
      <c r="N2290" s="174">
        <v>528634019795.54163</v>
      </c>
      <c r="O2290" s="119">
        <v>0.33354139086348461</v>
      </c>
      <c r="P2290" s="119">
        <v>0.2094969674047969</v>
      </c>
      <c r="Q2290" s="97">
        <v>12.790868181519169</v>
      </c>
      <c r="R2290" s="184">
        <v>1516595726720.927</v>
      </c>
      <c r="S2290" s="199">
        <v>1574.9068766448963</v>
      </c>
      <c r="T2290" s="191">
        <v>5.6351954040766879E-2</v>
      </c>
      <c r="U2290" s="198">
        <v>2.0000000000000001E-4</v>
      </c>
    </row>
    <row r="2291" spans="1:21" x14ac:dyDescent="0.2">
      <c r="A2291">
        <f t="shared" si="35"/>
        <v>2287</v>
      </c>
      <c r="B2291" s="119">
        <v>0.57133219706778027</v>
      </c>
      <c r="C2291" s="97">
        <v>4000</v>
      </c>
      <c r="D2291" s="96">
        <v>0.99447114942511994</v>
      </c>
      <c r="E2291" s="98">
        <v>0.68634728578696569</v>
      </c>
      <c r="F2291" s="119">
        <v>0</v>
      </c>
      <c r="G2291" s="179">
        <v>0</v>
      </c>
      <c r="H2291" s="97">
        <v>27540099.567552418</v>
      </c>
      <c r="I2291" s="174">
        <v>566061185196.70337</v>
      </c>
      <c r="J2291" s="186">
        <v>0.24020617901910168</v>
      </c>
      <c r="K2291" s="189">
        <v>98899974371.823792</v>
      </c>
      <c r="L2291" s="185">
        <v>162414562294.31396</v>
      </c>
      <c r="M2291" s="185">
        <v>0</v>
      </c>
      <c r="N2291" s="174">
        <v>827375721862.84106</v>
      </c>
      <c r="O2291" s="119">
        <v>0.32138125061718414</v>
      </c>
      <c r="P2291" s="119">
        <v>0.22541889918759922</v>
      </c>
      <c r="Q2291" s="97">
        <v>15.4616487480404</v>
      </c>
      <c r="R2291" s="184">
        <v>3124240062232.2422</v>
      </c>
      <c r="S2291" s="199">
        <v>3242.8484186904002</v>
      </c>
      <c r="T2291" s="191">
        <v>4.7010851803786467E-2</v>
      </c>
      <c r="U2291" s="198">
        <v>2.0000000000000001E-4</v>
      </c>
    </row>
    <row r="2292" spans="1:21" x14ac:dyDescent="0.2">
      <c r="A2292">
        <f t="shared" si="35"/>
        <v>2288</v>
      </c>
      <c r="B2292" s="119">
        <v>0.56888324904451404</v>
      </c>
      <c r="C2292" s="97">
        <v>9443.2097846701818</v>
      </c>
      <c r="D2292" s="96">
        <v>0.21108125321521909</v>
      </c>
      <c r="E2292" s="98">
        <v>2.8282041627485502E-2</v>
      </c>
      <c r="F2292" s="119">
        <v>0.48331834124982359</v>
      </c>
      <c r="G2292" s="179">
        <v>1</v>
      </c>
      <c r="H2292" s="97">
        <v>1821968.2676833456</v>
      </c>
      <c r="I2292" s="174">
        <v>97852048859.050766</v>
      </c>
      <c r="J2292" s="186">
        <v>0.5066201193558586</v>
      </c>
      <c r="K2292" s="189">
        <v>2119042737.3948505</v>
      </c>
      <c r="L2292" s="185">
        <v>0</v>
      </c>
      <c r="M2292" s="185">
        <v>220287810782.87238</v>
      </c>
      <c r="N2292" s="174">
        <v>320258902379.31799</v>
      </c>
      <c r="O2292" s="119">
        <v>0.70506725533905956</v>
      </c>
      <c r="P2292" s="119">
        <v>0.58550803700583864</v>
      </c>
      <c r="Q2292" s="97">
        <v>17.758257224454422</v>
      </c>
      <c r="R2292" s="184">
        <v>3625124803036.3652</v>
      </c>
      <c r="S2292" s="199">
        <v>3759.6385295311306</v>
      </c>
      <c r="T2292" s="191">
        <v>4.1275551508314211E-2</v>
      </c>
      <c r="U2292" s="198">
        <v>2.0000000000000001E-4</v>
      </c>
    </row>
    <row r="2293" spans="1:21" x14ac:dyDescent="0.2">
      <c r="A2293">
        <f t="shared" si="35"/>
        <v>2289</v>
      </c>
      <c r="B2293" s="119">
        <v>0.52111020464545965</v>
      </c>
      <c r="C2293" s="97">
        <v>17000</v>
      </c>
      <c r="D2293" s="96">
        <v>0.75444353401699482</v>
      </c>
      <c r="E2293" s="98">
        <v>0</v>
      </c>
      <c r="F2293" s="119">
        <v>0.57058660216377755</v>
      </c>
      <c r="G2293" s="179">
        <v>1</v>
      </c>
      <c r="H2293" s="97">
        <v>4026336.6580759725</v>
      </c>
      <c r="I2293" s="174">
        <v>215957404481.47458</v>
      </c>
      <c r="J2293" s="186">
        <v>0.52111020464545965</v>
      </c>
      <c r="K2293" s="189">
        <v>0</v>
      </c>
      <c r="L2293" s="185">
        <v>0</v>
      </c>
      <c r="M2293" s="185">
        <v>263413993179.8746</v>
      </c>
      <c r="N2293" s="174">
        <v>479371397661.34918</v>
      </c>
      <c r="O2293" s="119">
        <v>0.67435980403719398</v>
      </c>
      <c r="P2293" s="119">
        <v>0.47543366811160453</v>
      </c>
      <c r="Q2293" s="97">
        <v>16.661132398213883</v>
      </c>
      <c r="R2293" s="184">
        <v>4078454544500.5854</v>
      </c>
      <c r="S2293" s="199">
        <v>4230.4090161257645</v>
      </c>
      <c r="T2293" s="191">
        <v>4.4651231801103905E-2</v>
      </c>
      <c r="U2293" s="198">
        <v>2.0000000000000001E-4</v>
      </c>
    </row>
    <row r="2294" spans="1:21" x14ac:dyDescent="0.2">
      <c r="A2294">
        <f t="shared" si="35"/>
        <v>2290</v>
      </c>
      <c r="B2294" s="119">
        <v>0.61546412472041356</v>
      </c>
      <c r="C2294" s="97">
        <v>13834.355003833849</v>
      </c>
      <c r="D2294" s="96">
        <v>1.210676498629955</v>
      </c>
      <c r="E2294" s="98">
        <v>0</v>
      </c>
      <c r="F2294" s="119">
        <v>0.55587025135303914</v>
      </c>
      <c r="G2294" s="179">
        <v>1</v>
      </c>
      <c r="H2294" s="97">
        <v>9394446.8432680294</v>
      </c>
      <c r="I2294" s="174">
        <v>331945248688.2865</v>
      </c>
      <c r="J2294" s="186">
        <v>0.37363916950768516</v>
      </c>
      <c r="K2294" s="189">
        <v>4334859657.1400385</v>
      </c>
      <c r="L2294" s="185">
        <v>0</v>
      </c>
      <c r="M2294" s="185">
        <v>299221679039.55621</v>
      </c>
      <c r="N2294" s="174">
        <v>635501787384.98279</v>
      </c>
      <c r="O2294" s="119">
        <v>0.57183960373884823</v>
      </c>
      <c r="P2294" s="119">
        <v>0.48441909980883729</v>
      </c>
      <c r="Q2294" s="97">
        <v>17.352552473001783</v>
      </c>
      <c r="R2294" s="184">
        <v>5645656348743.0479</v>
      </c>
      <c r="S2294" s="199">
        <v>5858.1943432756498</v>
      </c>
      <c r="T2294" s="191">
        <v>4.3624061350537729E-2</v>
      </c>
      <c r="U2294" s="198">
        <v>2.0000000000000001E-4</v>
      </c>
    </row>
    <row r="2295" spans="1:21" x14ac:dyDescent="0.2">
      <c r="A2295">
        <f t="shared" si="35"/>
        <v>2291</v>
      </c>
      <c r="B2295" s="119">
        <v>0.59524930290963107</v>
      </c>
      <c r="C2295" s="97">
        <v>8215.1097896281444</v>
      </c>
      <c r="D2295" s="96">
        <v>0.8692846212350912</v>
      </c>
      <c r="E2295" s="98">
        <v>0.19331003635707913</v>
      </c>
      <c r="F2295" s="119">
        <v>0</v>
      </c>
      <c r="G2295" s="179">
        <v>0</v>
      </c>
      <c r="H2295" s="97">
        <v>7502520.6760923415</v>
      </c>
      <c r="I2295" s="174">
        <v>294659136532.43134</v>
      </c>
      <c r="J2295" s="186">
        <v>0.40029207915999365</v>
      </c>
      <c r="K2295" s="189">
        <v>20592794848.602051</v>
      </c>
      <c r="L2295" s="185">
        <v>25155890929.40464</v>
      </c>
      <c r="M2295" s="185">
        <v>0</v>
      </c>
      <c r="N2295" s="174">
        <v>340407822310.43805</v>
      </c>
      <c r="O2295" s="119">
        <v>0.40561474237704459</v>
      </c>
      <c r="P2295" s="119">
        <v>0.30249711901256598</v>
      </c>
      <c r="Q2295" s="97">
        <v>13.294357182381656</v>
      </c>
      <c r="R2295" s="184">
        <v>1532422194529.5898</v>
      </c>
      <c r="S2295" s="199">
        <v>1589.6815706669649</v>
      </c>
      <c r="T2295" s="191">
        <v>5.3477931752949473E-2</v>
      </c>
      <c r="U2295" s="198">
        <v>2.0000000000000001E-4</v>
      </c>
    </row>
    <row r="2296" spans="1:21" x14ac:dyDescent="0.2">
      <c r="A2296">
        <f t="shared" si="35"/>
        <v>2292</v>
      </c>
      <c r="B2296" s="119">
        <v>0.49237959195802594</v>
      </c>
      <c r="C2296" s="97">
        <v>6548.503307539946</v>
      </c>
      <c r="D2296" s="96">
        <v>0.31081177951184791</v>
      </c>
      <c r="E2296" s="98">
        <v>0.25833946565853927</v>
      </c>
      <c r="F2296" s="119">
        <v>0.32950680840328606</v>
      </c>
      <c r="G2296" s="179">
        <v>1</v>
      </c>
      <c r="H2296" s="97">
        <v>2377476.8188111009</v>
      </c>
      <c r="I2296" s="174">
        <v>128153871091.79987</v>
      </c>
      <c r="J2296" s="186">
        <v>0.49237959195802594</v>
      </c>
      <c r="K2296" s="189">
        <v>0</v>
      </c>
      <c r="L2296" s="185">
        <v>0</v>
      </c>
      <c r="M2296" s="185">
        <v>116447335960.80812</v>
      </c>
      <c r="N2296" s="174">
        <v>244601207052.60797</v>
      </c>
      <c r="O2296" s="119">
        <v>0.63882848906408252</v>
      </c>
      <c r="P2296" s="119">
        <v>0.51925347368927122</v>
      </c>
      <c r="Q2296" s="97">
        <v>16.763933501036036</v>
      </c>
      <c r="R2296" s="184">
        <v>2362099189873.9707</v>
      </c>
      <c r="S2296" s="199">
        <v>2452.8489250410421</v>
      </c>
      <c r="T2296" s="191">
        <v>4.2980498751698508E-2</v>
      </c>
      <c r="U2296" s="198">
        <v>2.0000000000000001E-4</v>
      </c>
    </row>
    <row r="2297" spans="1:21" x14ac:dyDescent="0.2">
      <c r="A2297">
        <f t="shared" si="35"/>
        <v>2293</v>
      </c>
      <c r="B2297" s="119">
        <v>0.58348121777178186</v>
      </c>
      <c r="C2297" s="97">
        <v>10243.159826022655</v>
      </c>
      <c r="D2297" s="96">
        <v>1.1027051150694311</v>
      </c>
      <c r="E2297" s="98">
        <v>0.33220374724741775</v>
      </c>
      <c r="F2297" s="119">
        <v>0</v>
      </c>
      <c r="G2297" s="179">
        <v>0</v>
      </c>
      <c r="H2297" s="97">
        <v>11071652.619380057</v>
      </c>
      <c r="I2297" s="174">
        <v>325526285243.87177</v>
      </c>
      <c r="J2297" s="186">
        <v>0.35477739914985262</v>
      </c>
      <c r="K2297" s="189">
        <v>13914334315.097378</v>
      </c>
      <c r="L2297" s="185">
        <v>54765538485.133713</v>
      </c>
      <c r="M2297" s="185">
        <v>0</v>
      </c>
      <c r="N2297" s="174">
        <v>394206158044.10284</v>
      </c>
      <c r="O2297" s="119">
        <v>0.40410784147115869</v>
      </c>
      <c r="P2297" s="119">
        <v>0.24882531143133468</v>
      </c>
      <c r="Q2297" s="97">
        <v>14.090288916651687</v>
      </c>
      <c r="R2297" s="184">
        <v>1459179817204.1443</v>
      </c>
      <c r="S2297" s="199">
        <v>1515.1286955436983</v>
      </c>
      <c r="T2297" s="191">
        <v>5.1553369911911034E-2</v>
      </c>
      <c r="U2297" s="198">
        <v>2.0000000000000001E-4</v>
      </c>
    </row>
    <row r="2298" spans="1:21" x14ac:dyDescent="0.2">
      <c r="A2298">
        <f t="shared" si="35"/>
        <v>2294</v>
      </c>
      <c r="B2298" s="119">
        <v>0.3817985811273551</v>
      </c>
      <c r="C2298" s="97">
        <v>4996.7148211777248</v>
      </c>
      <c r="D2298" s="96">
        <v>0.3832006036879097</v>
      </c>
      <c r="E2298" s="98">
        <v>0</v>
      </c>
      <c r="F2298" s="119">
        <v>0</v>
      </c>
      <c r="G2298" s="179">
        <v>0</v>
      </c>
      <c r="H2298" s="97">
        <v>4031807.6769493762</v>
      </c>
      <c r="I2298" s="174">
        <v>215769826804.87241</v>
      </c>
      <c r="J2298" s="186">
        <v>0.3817985811273551</v>
      </c>
      <c r="K2298" s="189">
        <v>6604569307.9153118</v>
      </c>
      <c r="L2298" s="185">
        <v>0</v>
      </c>
      <c r="M2298" s="185">
        <v>0</v>
      </c>
      <c r="N2298" s="174">
        <v>222374396112.78772</v>
      </c>
      <c r="O2298" s="119">
        <v>0.37045907786259802</v>
      </c>
      <c r="P2298" s="119">
        <v>0.23729688569262619</v>
      </c>
      <c r="Q2298" s="97">
        <v>12.859484532723418</v>
      </c>
      <c r="R2298" s="184">
        <v>806395226182.46802</v>
      </c>
      <c r="S2298" s="199">
        <v>836.3761707626627</v>
      </c>
      <c r="T2298" s="191">
        <v>5.2240329493094539E-2</v>
      </c>
      <c r="U2298" s="198">
        <v>2.0000000000000001E-4</v>
      </c>
    </row>
    <row r="2299" spans="1:21" x14ac:dyDescent="0.2">
      <c r="A2299">
        <f t="shared" si="35"/>
        <v>2295</v>
      </c>
      <c r="B2299" s="119">
        <v>0.33145101100062596</v>
      </c>
      <c r="C2299" s="97">
        <v>14044.603647062762</v>
      </c>
      <c r="D2299" s="96">
        <v>0.67276416497515878</v>
      </c>
      <c r="E2299" s="98">
        <v>0.61568509853531816</v>
      </c>
      <c r="F2299" s="119">
        <v>0</v>
      </c>
      <c r="G2299" s="179">
        <v>0</v>
      </c>
      <c r="H2299" s="97">
        <v>3716713.3201715983</v>
      </c>
      <c r="I2299" s="174">
        <v>199686568669.28128</v>
      </c>
      <c r="J2299" s="186">
        <v>0.33145101100062591</v>
      </c>
      <c r="K2299" s="189">
        <v>34604613857.90184</v>
      </c>
      <c r="L2299" s="185">
        <v>71759309059.697708</v>
      </c>
      <c r="M2299" s="185">
        <v>0</v>
      </c>
      <c r="N2299" s="174">
        <v>306050491586.88086</v>
      </c>
      <c r="O2299" s="119">
        <v>0.40383454924577983</v>
      </c>
      <c r="P2299" s="119">
        <v>0.27726173227059214</v>
      </c>
      <c r="Q2299" s="97">
        <v>14.618684003376357</v>
      </c>
      <c r="R2299" s="184">
        <v>1356315337811.5562</v>
      </c>
      <c r="S2299" s="199">
        <v>1407.3486241934111</v>
      </c>
      <c r="T2299" s="191">
        <v>4.9783950312763649E-2</v>
      </c>
      <c r="U2299" s="198">
        <v>2.0000000000000001E-4</v>
      </c>
    </row>
    <row r="2300" spans="1:21" x14ac:dyDescent="0.2">
      <c r="A2300">
        <f t="shared" si="35"/>
        <v>2296</v>
      </c>
      <c r="B2300" s="119">
        <v>0.36664938631336114</v>
      </c>
      <c r="C2300" s="97">
        <v>11598.646368937061</v>
      </c>
      <c r="D2300" s="96">
        <v>1.2106753049690153</v>
      </c>
      <c r="E2300" s="98">
        <v>0</v>
      </c>
      <c r="F2300" s="119">
        <v>0.53101148806598131</v>
      </c>
      <c r="G2300" s="179">
        <v>1</v>
      </c>
      <c r="H2300" s="97">
        <v>11648748.317002933</v>
      </c>
      <c r="I2300" s="174">
        <v>427882011333.45636</v>
      </c>
      <c r="J2300" s="186">
        <v>0.36664938631336108</v>
      </c>
      <c r="K2300" s="189">
        <v>2872281247.6627235</v>
      </c>
      <c r="L2300" s="185">
        <v>0</v>
      </c>
      <c r="M2300" s="185">
        <v>329252679715.75146</v>
      </c>
      <c r="N2300" s="174">
        <v>760006972296.87048</v>
      </c>
      <c r="O2300" s="119">
        <v>0.55300126967568108</v>
      </c>
      <c r="P2300" s="119">
        <v>0.35219212285250973</v>
      </c>
      <c r="Q2300" s="97">
        <v>16.458747322144699</v>
      </c>
      <c r="R2300" s="184">
        <v>4666157109889.915</v>
      </c>
      <c r="S2300" s="199">
        <v>4847.2173009024946</v>
      </c>
      <c r="T2300" s="191">
        <v>4.5549583077727433E-2</v>
      </c>
      <c r="U2300" s="198">
        <v>2.0000000000000001E-4</v>
      </c>
    </row>
    <row r="2301" spans="1:21" x14ac:dyDescent="0.2">
      <c r="A2301">
        <f t="shared" si="35"/>
        <v>2297</v>
      </c>
      <c r="B2301" s="119">
        <v>0.42289031384785525</v>
      </c>
      <c r="C2301" s="97">
        <v>8679.0422493229253</v>
      </c>
      <c r="D2301" s="96">
        <v>0.63273856993409106</v>
      </c>
      <c r="E2301" s="98">
        <v>0.53592308978725989</v>
      </c>
      <c r="F2301" s="119">
        <v>0.42045378742659295</v>
      </c>
      <c r="G2301" s="179">
        <v>1</v>
      </c>
      <c r="H2301" s="97">
        <v>4272773.5928962501</v>
      </c>
      <c r="I2301" s="174">
        <v>205550959535.94955</v>
      </c>
      <c r="J2301" s="186">
        <v>0.42289031384785525</v>
      </c>
      <c r="K2301" s="189">
        <v>3917603023.4580503</v>
      </c>
      <c r="L2301" s="185">
        <v>0</v>
      </c>
      <c r="M2301" s="185">
        <v>199221235123.59216</v>
      </c>
      <c r="N2301" s="174">
        <v>408689797682.99982</v>
      </c>
      <c r="O2301" s="119">
        <v>0.60266368107334978</v>
      </c>
      <c r="P2301" s="119">
        <v>0.44899721855683827</v>
      </c>
      <c r="Q2301" s="97">
        <v>16.925509990463745</v>
      </c>
      <c r="R2301" s="184">
        <v>3375941560520.8638</v>
      </c>
      <c r="S2301" s="199">
        <v>3502.474651768001</v>
      </c>
      <c r="T2301" s="191">
        <v>4.3412921271243327E-2</v>
      </c>
      <c r="U2301" s="198">
        <v>2.0000000000000001E-4</v>
      </c>
    </row>
    <row r="2302" spans="1:21" x14ac:dyDescent="0.2">
      <c r="A2302">
        <f t="shared" si="35"/>
        <v>2298</v>
      </c>
      <c r="B2302" s="119">
        <v>0.37899940056362036</v>
      </c>
      <c r="C2302" s="97">
        <v>5741.6536328077527</v>
      </c>
      <c r="D2302" s="96">
        <v>1.2081923165534119</v>
      </c>
      <c r="E2302" s="98">
        <v>0</v>
      </c>
      <c r="F2302" s="119">
        <v>0</v>
      </c>
      <c r="G2302" s="179">
        <v>0</v>
      </c>
      <c r="H2302" s="97">
        <v>18036304.914131735</v>
      </c>
      <c r="I2302" s="174">
        <v>587526751526.24133</v>
      </c>
      <c r="J2302" s="186">
        <v>0.37899940056362036</v>
      </c>
      <c r="K2302" s="189">
        <v>16000782443.17433</v>
      </c>
      <c r="L2302" s="185">
        <v>0</v>
      </c>
      <c r="M2302" s="185">
        <v>0</v>
      </c>
      <c r="N2302" s="174">
        <v>603527533969.41565</v>
      </c>
      <c r="O2302" s="119">
        <v>0.36895133048697115</v>
      </c>
      <c r="P2302" s="119">
        <v>0.24360144281254498</v>
      </c>
      <c r="Q2302" s="97">
        <v>12.850880875719792</v>
      </c>
      <c r="R2302" s="184">
        <v>2055684228882.4321</v>
      </c>
      <c r="S2302" s="199">
        <v>2131.4187635649032</v>
      </c>
      <c r="T2302" s="191">
        <v>5.5928442960266035E-2</v>
      </c>
      <c r="U2302" s="198">
        <v>2.0000000000000001E-4</v>
      </c>
    </row>
    <row r="2303" spans="1:21" x14ac:dyDescent="0.2">
      <c r="A2303">
        <f t="shared" si="35"/>
        <v>2299</v>
      </c>
      <c r="B2303" s="119">
        <v>0.40623014868830487</v>
      </c>
      <c r="C2303" s="97">
        <v>8010.3089184687196</v>
      </c>
      <c r="D2303" s="96">
        <v>1.4937773069846014</v>
      </c>
      <c r="E2303" s="98">
        <v>0.63089540926287013</v>
      </c>
      <c r="F2303" s="119">
        <v>0</v>
      </c>
      <c r="G2303" s="179">
        <v>0</v>
      </c>
      <c r="H2303" s="97">
        <v>40027787.863527216</v>
      </c>
      <c r="I2303" s="174">
        <v>768662360294.453</v>
      </c>
      <c r="J2303" s="186">
        <v>0.19713349586312623</v>
      </c>
      <c r="K2303" s="189">
        <v>69159740536.196487</v>
      </c>
      <c r="L2303" s="185">
        <v>141397111792.6344</v>
      </c>
      <c r="M2303" s="185">
        <v>0</v>
      </c>
      <c r="N2303" s="174">
        <v>979219212623.28394</v>
      </c>
      <c r="O2303" s="119">
        <v>0.27026306698821623</v>
      </c>
      <c r="P2303" s="119">
        <v>0.16308042515586574</v>
      </c>
      <c r="Q2303" s="97">
        <v>15.266645098596941</v>
      </c>
      <c r="R2303" s="184">
        <v>2384960002160.7466</v>
      </c>
      <c r="S2303" s="199">
        <v>2475.2316577320735</v>
      </c>
      <c r="T2303" s="191">
        <v>4.9061428842267822E-2</v>
      </c>
      <c r="U2303" s="198">
        <v>2.0000000000000001E-4</v>
      </c>
    </row>
    <row r="2304" spans="1:21" x14ac:dyDescent="0.2">
      <c r="A2304">
        <f t="shared" si="35"/>
        <v>2300</v>
      </c>
      <c r="B2304" s="119">
        <v>0.50276674224952123</v>
      </c>
      <c r="C2304" s="97">
        <v>4000</v>
      </c>
      <c r="D2304" s="96">
        <v>0.49567745905296801</v>
      </c>
      <c r="E2304" s="98">
        <v>8.7276702673466933E-3</v>
      </c>
      <c r="F2304" s="119">
        <v>0.44968605061848915</v>
      </c>
      <c r="G2304" s="179">
        <v>1</v>
      </c>
      <c r="H2304" s="97">
        <v>5490661.6415391304</v>
      </c>
      <c r="I2304" s="174">
        <v>218424641141.03021</v>
      </c>
      <c r="J2304" s="186">
        <v>0.47999441445299695</v>
      </c>
      <c r="K2304" s="189">
        <v>7925659226.3526878</v>
      </c>
      <c r="L2304" s="185">
        <v>0</v>
      </c>
      <c r="M2304" s="185">
        <v>191544564312.83246</v>
      </c>
      <c r="N2304" s="174">
        <v>417894864680.21533</v>
      </c>
      <c r="O2304" s="119">
        <v>0.61756743379545798</v>
      </c>
      <c r="P2304" s="119">
        <v>0.43071346685238587</v>
      </c>
      <c r="Q2304" s="97">
        <v>16.434954973998472</v>
      </c>
      <c r="R2304" s="184">
        <v>3268477143558.064</v>
      </c>
      <c r="S2304" s="199">
        <v>3395.3500872605182</v>
      </c>
      <c r="T2304" s="191">
        <v>4.4086970786051866E-2</v>
      </c>
      <c r="U2304" s="198">
        <v>2.0000000000000001E-4</v>
      </c>
    </row>
    <row r="2305" spans="1:21" x14ac:dyDescent="0.2">
      <c r="A2305">
        <f t="shared" si="35"/>
        <v>2301</v>
      </c>
      <c r="B2305" s="119">
        <v>0.49964133869275967</v>
      </c>
      <c r="C2305" s="97">
        <v>4000</v>
      </c>
      <c r="D2305" s="96">
        <v>0.63193108032374568</v>
      </c>
      <c r="E2305" s="98">
        <v>0.42252281088152027</v>
      </c>
      <c r="F2305" s="119">
        <v>0.53581967337402936</v>
      </c>
      <c r="G2305" s="179">
        <v>1</v>
      </c>
      <c r="H2305" s="97">
        <v>7311439.7365403725</v>
      </c>
      <c r="I2305" s="174">
        <v>282681987053.72296</v>
      </c>
      <c r="J2305" s="186">
        <v>0.49964133869275962</v>
      </c>
      <c r="K2305" s="189">
        <v>5585239979.256031</v>
      </c>
      <c r="L2305" s="185">
        <v>0</v>
      </c>
      <c r="M2305" s="185">
        <v>281902644424.68103</v>
      </c>
      <c r="N2305" s="174">
        <v>570169871457.66003</v>
      </c>
      <c r="O2305" s="119">
        <v>0.64324991609598137</v>
      </c>
      <c r="P2305" s="119">
        <v>0.39139173275193695</v>
      </c>
      <c r="Q2305" s="97">
        <v>16.1284384503256</v>
      </c>
      <c r="R2305" s="184">
        <v>3968376030755.1221</v>
      </c>
      <c r="S2305" s="199">
        <v>4116.9323396463496</v>
      </c>
      <c r="T2305" s="191">
        <v>4.4948135353012945E-2</v>
      </c>
      <c r="U2305" s="198">
        <v>2.0000000000000001E-4</v>
      </c>
    </row>
    <row r="2306" spans="1:21" x14ac:dyDescent="0.2">
      <c r="A2306">
        <f t="shared" si="35"/>
        <v>2302</v>
      </c>
      <c r="B2306" s="119">
        <v>0.55463984335563699</v>
      </c>
      <c r="C2306" s="97">
        <v>4046.2126251919417</v>
      </c>
      <c r="D2306" s="96">
        <v>0.92194126288778033</v>
      </c>
      <c r="E2306" s="98">
        <v>0.13406421066406765</v>
      </c>
      <c r="F2306" s="119">
        <v>0</v>
      </c>
      <c r="G2306" s="179">
        <v>0</v>
      </c>
      <c r="H2306" s="97">
        <v>15022891.999422394</v>
      </c>
      <c r="I2306" s="174">
        <v>471572608469.68475</v>
      </c>
      <c r="J2306" s="186">
        <v>0.48406096187147463</v>
      </c>
      <c r="K2306" s="189">
        <v>21296923163.55595</v>
      </c>
      <c r="L2306" s="185">
        <v>34680804462.787094</v>
      </c>
      <c r="M2306" s="185">
        <v>0</v>
      </c>
      <c r="N2306" s="174">
        <v>527550336096.02783</v>
      </c>
      <c r="O2306" s="119">
        <v>0.48528930132593884</v>
      </c>
      <c r="P2306" s="119">
        <v>0.3502616263888923</v>
      </c>
      <c r="Q2306" s="97">
        <v>13.320272985907911</v>
      </c>
      <c r="R2306" s="184">
        <v>2760527039840.2061</v>
      </c>
      <c r="S2306" s="199">
        <v>2865.3603198587034</v>
      </c>
      <c r="T2306" s="191">
        <v>5.3640393355507895E-2</v>
      </c>
      <c r="U2306" s="198">
        <v>2.0000000000000001E-4</v>
      </c>
    </row>
    <row r="2307" spans="1:21" x14ac:dyDescent="0.2">
      <c r="A2307">
        <f t="shared" si="35"/>
        <v>2303</v>
      </c>
      <c r="B2307" s="119">
        <v>0.30945606873040032</v>
      </c>
      <c r="C2307" s="97">
        <v>9467.7416857388307</v>
      </c>
      <c r="D2307" s="96">
        <v>0.45785277586533485</v>
      </c>
      <c r="E2307" s="98">
        <v>0.24172562012231713</v>
      </c>
      <c r="F2307" s="119">
        <v>0.6400362151210599</v>
      </c>
      <c r="G2307" s="179">
        <v>1</v>
      </c>
      <c r="H2307" s="97">
        <v>3264137.5404844466</v>
      </c>
      <c r="I2307" s="174">
        <v>156920634131.5177</v>
      </c>
      <c r="J2307" s="186">
        <v>0.30945606873040032</v>
      </c>
      <c r="K2307" s="189">
        <v>3943419775.6599274</v>
      </c>
      <c r="L2307" s="185">
        <v>0</v>
      </c>
      <c r="M2307" s="185">
        <v>137233879722.60431</v>
      </c>
      <c r="N2307" s="174">
        <v>298097933629.78192</v>
      </c>
      <c r="O2307" s="119">
        <v>0.53119169392083465</v>
      </c>
      <c r="P2307" s="119">
        <v>0.3480808315198522</v>
      </c>
      <c r="Q2307" s="97">
        <v>17.457392361912788</v>
      </c>
      <c r="R2307" s="184">
        <v>1968551364099.4487</v>
      </c>
      <c r="S2307" s="199">
        <v>2041.7766602331983</v>
      </c>
      <c r="T2307" s="191">
        <v>4.209424393531689E-2</v>
      </c>
      <c r="U2307" s="198">
        <v>2.0000000000000001E-4</v>
      </c>
    </row>
    <row r="2308" spans="1:21" x14ac:dyDescent="0.2">
      <c r="A2308">
        <f t="shared" si="35"/>
        <v>2304</v>
      </c>
      <c r="B2308" s="119">
        <v>0.4884946671853046</v>
      </c>
      <c r="C2308" s="97">
        <v>17000</v>
      </c>
      <c r="D2308" s="96">
        <v>0.67821802718252133</v>
      </c>
      <c r="E2308" s="98">
        <v>0</v>
      </c>
      <c r="F2308" s="119">
        <v>0</v>
      </c>
      <c r="G2308" s="179">
        <v>0</v>
      </c>
      <c r="H2308" s="97">
        <v>3559774.486299213</v>
      </c>
      <c r="I2308" s="174">
        <v>133482416356.89992</v>
      </c>
      <c r="J2308" s="186">
        <v>0.38467787138855447</v>
      </c>
      <c r="K2308" s="189">
        <v>167743056.61252052</v>
      </c>
      <c r="L2308" s="185">
        <v>0</v>
      </c>
      <c r="M2308" s="185">
        <v>0</v>
      </c>
      <c r="N2308" s="174">
        <v>133650159413.51244</v>
      </c>
      <c r="O2308" s="119">
        <v>0.38419506581435181</v>
      </c>
      <c r="P2308" s="119">
        <v>0.29556716398173122</v>
      </c>
      <c r="Q2308" s="97">
        <v>12.994182742321618</v>
      </c>
      <c r="R2308" s="184">
        <v>576377338148.60181</v>
      </c>
      <c r="S2308" s="199">
        <v>598.41256519880437</v>
      </c>
      <c r="T2308" s="191">
        <v>5.6221810437554691E-2</v>
      </c>
      <c r="U2308" s="198">
        <v>2.0000000000000001E-4</v>
      </c>
    </row>
    <row r="2309" spans="1:21" x14ac:dyDescent="0.2">
      <c r="A2309">
        <f t="shared" si="35"/>
        <v>2305</v>
      </c>
      <c r="B2309" s="119">
        <v>0.49316777131557876</v>
      </c>
      <c r="C2309" s="97">
        <v>15533.414365151873</v>
      </c>
      <c r="D2309" s="96">
        <v>0.37907504899581346</v>
      </c>
      <c r="E2309" s="98">
        <v>0.21407269888152536</v>
      </c>
      <c r="F2309" s="119">
        <v>0</v>
      </c>
      <c r="G2309" s="179">
        <v>0</v>
      </c>
      <c r="H2309" s="97">
        <v>2110316.1100339843</v>
      </c>
      <c r="I2309" s="174">
        <v>113467992239.23264</v>
      </c>
      <c r="J2309" s="186">
        <v>0.49316777131557876</v>
      </c>
      <c r="K2309" s="189">
        <v>9768397269.5917416</v>
      </c>
      <c r="L2309" s="185">
        <v>30193058638.741039</v>
      </c>
      <c r="M2309" s="185">
        <v>0</v>
      </c>
      <c r="N2309" s="174">
        <v>153429448147.5654</v>
      </c>
      <c r="O2309" s="119">
        <v>0.52215011346594487</v>
      </c>
      <c r="P2309" s="119">
        <v>0.38943466723663456</v>
      </c>
      <c r="Q2309" s="97">
        <v>14.340895737833067</v>
      </c>
      <c r="R2309" s="184">
        <v>964611495445.8075</v>
      </c>
      <c r="S2309" s="199">
        <v>1001.3293485116658</v>
      </c>
      <c r="T2309" s="191">
        <v>4.9054541737580115E-2</v>
      </c>
      <c r="U2309" s="198">
        <v>2.0000000000000001E-4</v>
      </c>
    </row>
    <row r="2310" spans="1:21" x14ac:dyDescent="0.2">
      <c r="A2310">
        <f t="shared" si="35"/>
        <v>2306</v>
      </c>
      <c r="B2310" s="119">
        <v>0.46237695111407384</v>
      </c>
      <c r="C2310" s="97">
        <v>9504.7516229412613</v>
      </c>
      <c r="D2310" s="96">
        <v>1.0569837815479555</v>
      </c>
      <c r="E2310" s="98">
        <v>0</v>
      </c>
      <c r="F2310" s="119">
        <v>0</v>
      </c>
      <c r="G2310" s="179">
        <v>0</v>
      </c>
      <c r="H2310" s="97">
        <v>9143399.7639749181</v>
      </c>
      <c r="I2310" s="174">
        <v>353724265000.4425</v>
      </c>
      <c r="J2310" s="186">
        <v>0.45383925130591374</v>
      </c>
      <c r="K2310" s="189">
        <v>0</v>
      </c>
      <c r="L2310" s="185">
        <v>0</v>
      </c>
      <c r="M2310" s="185">
        <v>0</v>
      </c>
      <c r="N2310" s="174">
        <v>353724265000.4425</v>
      </c>
      <c r="O2310" s="119">
        <v>0.45383925130591374</v>
      </c>
      <c r="P2310" s="119">
        <v>0.3176381785892271</v>
      </c>
      <c r="Q2310" s="97">
        <v>13</v>
      </c>
      <c r="R2310" s="184">
        <v>1602180453089.5706</v>
      </c>
      <c r="S2310" s="199">
        <v>1660.3799356034076</v>
      </c>
      <c r="T2310" s="191">
        <v>5.5230499222081217E-2</v>
      </c>
      <c r="U2310" s="198">
        <v>2.0000000000000001E-4</v>
      </c>
    </row>
    <row r="2311" spans="1:21" x14ac:dyDescent="0.2">
      <c r="A2311">
        <f t="shared" ref="A2311:A2374" si="36">A2310+1</f>
        <v>2307</v>
      </c>
      <c r="B2311" s="119">
        <v>0.63424193739590551</v>
      </c>
      <c r="C2311" s="97">
        <v>13695.003767704045</v>
      </c>
      <c r="D2311" s="96">
        <v>0.89699186629716643</v>
      </c>
      <c r="E2311" s="98">
        <v>0</v>
      </c>
      <c r="F2311" s="119">
        <v>0</v>
      </c>
      <c r="G2311" s="179">
        <v>0</v>
      </c>
      <c r="H2311" s="97">
        <v>5907605.3348890422</v>
      </c>
      <c r="I2311" s="174">
        <v>280044451057.12433</v>
      </c>
      <c r="J2311" s="186">
        <v>0.53948068365080748</v>
      </c>
      <c r="K2311" s="189">
        <v>3865869443.6027551</v>
      </c>
      <c r="L2311" s="185">
        <v>0</v>
      </c>
      <c r="M2311" s="185">
        <v>0</v>
      </c>
      <c r="N2311" s="174">
        <v>283910320500.72711</v>
      </c>
      <c r="O2311" s="119">
        <v>0.53213483624849633</v>
      </c>
      <c r="P2311" s="119">
        <v>0.41041076136958782</v>
      </c>
      <c r="Q2311" s="97">
        <v>12.960551614903682</v>
      </c>
      <c r="R2311" s="184">
        <v>1652505794330.2578</v>
      </c>
      <c r="S2311" s="199">
        <v>1714.5465719142337</v>
      </c>
      <c r="T2311" s="191">
        <v>5.653147133371688E-2</v>
      </c>
      <c r="U2311" s="198">
        <v>2.0000000000000001E-4</v>
      </c>
    </row>
    <row r="2312" spans="1:21" x14ac:dyDescent="0.2">
      <c r="A2312">
        <f t="shared" si="36"/>
        <v>2308</v>
      </c>
      <c r="B2312" s="119">
        <v>0.52155232629579695</v>
      </c>
      <c r="C2312" s="97">
        <v>4179.2039693577326</v>
      </c>
      <c r="D2312" s="96">
        <v>0.53573750587451552</v>
      </c>
      <c r="E2312" s="98">
        <v>7.6803800766421418E-2</v>
      </c>
      <c r="F2312" s="119">
        <v>0</v>
      </c>
      <c r="G2312" s="179">
        <v>0</v>
      </c>
      <c r="H2312" s="97">
        <v>8711648.3080261331</v>
      </c>
      <c r="I2312" s="174">
        <v>326576561017.34906</v>
      </c>
      <c r="J2312" s="186">
        <v>0.48942156719191032</v>
      </c>
      <c r="K2312" s="189">
        <v>16539225817.178474</v>
      </c>
      <c r="L2312" s="185">
        <v>19427544606.232044</v>
      </c>
      <c r="M2312" s="185">
        <v>0</v>
      </c>
      <c r="N2312" s="174">
        <v>362543331440.75958</v>
      </c>
      <c r="O2312" s="119">
        <v>0.48373706748181605</v>
      </c>
      <c r="P2312" s="119">
        <v>0.36918152740114119</v>
      </c>
      <c r="Q2312" s="97">
        <v>13.267725720379852</v>
      </c>
      <c r="R2312" s="184">
        <v>2056552161924.6558</v>
      </c>
      <c r="S2312" s="199">
        <v>2135.0722793286095</v>
      </c>
      <c r="T2312" s="191">
        <v>5.1493763549228175E-2</v>
      </c>
      <c r="U2312" s="198">
        <v>2.0000000000000001E-4</v>
      </c>
    </row>
    <row r="2313" spans="1:21" x14ac:dyDescent="0.2">
      <c r="A2313">
        <f t="shared" si="36"/>
        <v>2309</v>
      </c>
      <c r="B2313" s="119">
        <v>0.66858047198873649</v>
      </c>
      <c r="C2313" s="97">
        <v>6957.3940963456353</v>
      </c>
      <c r="D2313" s="96">
        <v>0.42786855174514954</v>
      </c>
      <c r="E2313" s="98">
        <v>0.7</v>
      </c>
      <c r="F2313" s="119">
        <v>0.63000058558516736</v>
      </c>
      <c r="G2313" s="179">
        <v>1</v>
      </c>
      <c r="H2313" s="97">
        <v>3389169.4445826933</v>
      </c>
      <c r="I2313" s="174">
        <v>135157443064.17099</v>
      </c>
      <c r="J2313" s="186">
        <v>0.36034789008256107</v>
      </c>
      <c r="K2313" s="189">
        <v>2325318028.0336475</v>
      </c>
      <c r="L2313" s="185">
        <v>0</v>
      </c>
      <c r="M2313" s="185">
        <v>289861300441.88458</v>
      </c>
      <c r="N2313" s="174">
        <v>427344061534.08917</v>
      </c>
      <c r="O2313" s="119">
        <v>0.65659679178261543</v>
      </c>
      <c r="P2313" s="119">
        <v>0.43700529161556545</v>
      </c>
      <c r="Q2313" s="97">
        <v>17.973195183039849</v>
      </c>
      <c r="R2313" s="184">
        <v>3648607999222.3096</v>
      </c>
      <c r="S2313" s="199">
        <v>3785.9745408498188</v>
      </c>
      <c r="T2313" s="191">
        <v>4.090480454850947E-2</v>
      </c>
      <c r="U2313" s="198">
        <v>2.0000000000000001E-4</v>
      </c>
    </row>
    <row r="2314" spans="1:21" x14ac:dyDescent="0.2">
      <c r="A2314">
        <f t="shared" si="36"/>
        <v>2310</v>
      </c>
      <c r="B2314" s="119">
        <v>0.50498244368502077</v>
      </c>
      <c r="C2314" s="97">
        <v>11494.312574765354</v>
      </c>
      <c r="D2314" s="96">
        <v>0.59463910860724112</v>
      </c>
      <c r="E2314" s="98">
        <v>0.3397144945575637</v>
      </c>
      <c r="F2314" s="119">
        <v>0.35591335089395992</v>
      </c>
      <c r="G2314" s="179">
        <v>1</v>
      </c>
      <c r="H2314" s="97">
        <v>3881435.963743784</v>
      </c>
      <c r="I2314" s="174">
        <v>163921218873.80469</v>
      </c>
      <c r="J2314" s="186">
        <v>0.48747680127011839</v>
      </c>
      <c r="K2314" s="189">
        <v>2984113490.737493</v>
      </c>
      <c r="L2314" s="185">
        <v>0</v>
      </c>
      <c r="M2314" s="185">
        <v>151935135492.44391</v>
      </c>
      <c r="N2314" s="174">
        <v>318840467856.98608</v>
      </c>
      <c r="O2314" s="119">
        <v>0.63183918021729346</v>
      </c>
      <c r="P2314" s="119">
        <v>0.33664986905478889</v>
      </c>
      <c r="Q2314" s="97">
        <v>15.556741574692033</v>
      </c>
      <c r="R2314" s="184">
        <v>1842005166998.4517</v>
      </c>
      <c r="S2314" s="199">
        <v>1911.6387060695843</v>
      </c>
      <c r="T2314" s="191">
        <v>4.6558738068398449E-2</v>
      </c>
      <c r="U2314" s="198">
        <v>2.0000000000000001E-4</v>
      </c>
    </row>
    <row r="2315" spans="1:21" x14ac:dyDescent="0.2">
      <c r="A2315">
        <f t="shared" si="36"/>
        <v>2311</v>
      </c>
      <c r="B2315" s="119">
        <v>0.46205442881093378</v>
      </c>
      <c r="C2315" s="97">
        <v>14691.970331865738</v>
      </c>
      <c r="D2315" s="96">
        <v>0.95565392314779074</v>
      </c>
      <c r="E2315" s="98">
        <v>0</v>
      </c>
      <c r="F2315" s="119">
        <v>0</v>
      </c>
      <c r="G2315" s="179">
        <v>0</v>
      </c>
      <c r="H2315" s="97">
        <v>21890144.108213849</v>
      </c>
      <c r="I2315" s="174">
        <v>572755239653.86414</v>
      </c>
      <c r="J2315" s="186">
        <v>0.25831633698656264</v>
      </c>
      <c r="K2315" s="189">
        <v>11081427276.160913</v>
      </c>
      <c r="L2315" s="185">
        <v>0</v>
      </c>
      <c r="M2315" s="185">
        <v>0</v>
      </c>
      <c r="N2315" s="174">
        <v>583836666930.02502</v>
      </c>
      <c r="O2315" s="119">
        <v>0.25341340117471522</v>
      </c>
      <c r="P2315" s="119">
        <v>0.16678839480861835</v>
      </c>
      <c r="Q2315" s="97">
        <v>12.827715200293802</v>
      </c>
      <c r="R2315" s="184">
        <v>1173231889874.5938</v>
      </c>
      <c r="S2315" s="199">
        <v>1217.1699626459313</v>
      </c>
      <c r="T2315" s="191">
        <v>5.4270757736071873E-2</v>
      </c>
      <c r="U2315" s="198">
        <v>2.0000000000000001E-4</v>
      </c>
    </row>
    <row r="2316" spans="1:21" x14ac:dyDescent="0.2">
      <c r="A2316">
        <f t="shared" si="36"/>
        <v>2312</v>
      </c>
      <c r="B2316" s="119">
        <v>0.4498158925155642</v>
      </c>
      <c r="C2316" s="97">
        <v>4360.926145901557</v>
      </c>
      <c r="D2316" s="96">
        <v>0.75144974789854835</v>
      </c>
      <c r="E2316" s="98">
        <v>0.53650410371207613</v>
      </c>
      <c r="F2316" s="119">
        <v>0.56095674726784095</v>
      </c>
      <c r="G2316" s="179">
        <v>1</v>
      </c>
      <c r="H2316" s="97">
        <v>9315425.826217344</v>
      </c>
      <c r="I2316" s="174">
        <v>328169230230.96771</v>
      </c>
      <c r="J2316" s="186">
        <v>0.42677714541643808</v>
      </c>
      <c r="K2316" s="189">
        <v>6364281380.3304539</v>
      </c>
      <c r="L2316" s="185">
        <v>0</v>
      </c>
      <c r="M2316" s="185">
        <v>420236341285.96869</v>
      </c>
      <c r="N2316" s="174">
        <v>754769852897.26685</v>
      </c>
      <c r="O2316" s="119">
        <v>0.6309793621090477</v>
      </c>
      <c r="P2316" s="119">
        <v>0.45353620104008308</v>
      </c>
      <c r="Q2316" s="97">
        <v>17.221019706365613</v>
      </c>
      <c r="R2316" s="184">
        <v>6384587691734.917</v>
      </c>
      <c r="S2316" s="199">
        <v>6627.4768311872276</v>
      </c>
      <c r="T2316" s="191">
        <v>4.2822464686813763E-2</v>
      </c>
      <c r="U2316" s="198">
        <v>2.0000000000000001E-4</v>
      </c>
    </row>
    <row r="2317" spans="1:21" x14ac:dyDescent="0.2">
      <c r="A2317">
        <f t="shared" si="36"/>
        <v>2313</v>
      </c>
      <c r="B2317" s="119">
        <v>0.74954616490925796</v>
      </c>
      <c r="C2317" s="97">
        <v>4445.2025566891907</v>
      </c>
      <c r="D2317" s="96">
        <v>0.92047752961980001</v>
      </c>
      <c r="E2317" s="98">
        <v>0.22146815225753058</v>
      </c>
      <c r="F2317" s="119">
        <v>0</v>
      </c>
      <c r="G2317" s="179">
        <v>0</v>
      </c>
      <c r="H2317" s="97">
        <v>12549014.372367069</v>
      </c>
      <c r="I2317" s="174">
        <v>304944086698.89026</v>
      </c>
      <c r="J2317" s="186">
        <v>0.11345558879444506</v>
      </c>
      <c r="K2317" s="189">
        <v>13320167873.011173</v>
      </c>
      <c r="L2317" s="185">
        <v>51723384126.206261</v>
      </c>
      <c r="M2317" s="185">
        <v>0</v>
      </c>
      <c r="N2317" s="174">
        <v>369987638698.10767</v>
      </c>
      <c r="O2317" s="119">
        <v>0.2053482610232959</v>
      </c>
      <c r="P2317" s="119">
        <v>7.1536959370122361E-2</v>
      </c>
      <c r="Q2317" s="97">
        <v>18.708639970015067</v>
      </c>
      <c r="R2317" s="184">
        <v>555914508490.62781</v>
      </c>
      <c r="S2317" s="199">
        <v>577.29552399558952</v>
      </c>
      <c r="T2317" s="191">
        <v>3.5941463704683103E-2</v>
      </c>
      <c r="U2317" s="198">
        <v>2.0000000000000001E-4</v>
      </c>
    </row>
    <row r="2318" spans="1:21" x14ac:dyDescent="0.2">
      <c r="A2318">
        <f t="shared" si="36"/>
        <v>2314</v>
      </c>
      <c r="B2318" s="119">
        <v>0.47281349998216943</v>
      </c>
      <c r="C2318" s="97">
        <v>7883.6397674087557</v>
      </c>
      <c r="D2318" s="96">
        <v>0.44240219304132905</v>
      </c>
      <c r="E2318" s="98">
        <v>0.49261873543839724</v>
      </c>
      <c r="F2318" s="119">
        <v>0.60506902159474008</v>
      </c>
      <c r="G2318" s="179">
        <v>1</v>
      </c>
      <c r="H2318" s="97">
        <v>3507216.0718746572</v>
      </c>
      <c r="I2318" s="174">
        <v>176781599633.88849</v>
      </c>
      <c r="J2318" s="186">
        <v>0.47281349998216937</v>
      </c>
      <c r="K2318" s="189">
        <v>2385142891.1634674</v>
      </c>
      <c r="L2318" s="185">
        <v>0</v>
      </c>
      <c r="M2318" s="185">
        <v>256145212091.26996</v>
      </c>
      <c r="N2318" s="174">
        <v>435311954616.3219</v>
      </c>
      <c r="O2318" s="119">
        <v>0.66274517267195709</v>
      </c>
      <c r="P2318" s="119">
        <v>0.3979716061235119</v>
      </c>
      <c r="Q2318" s="97">
        <v>16.788475548396065</v>
      </c>
      <c r="R2318" s="184">
        <v>3189939276716.603</v>
      </c>
      <c r="S2318" s="199">
        <v>3311.4325461495655</v>
      </c>
      <c r="T2318" s="191">
        <v>4.3414181408566108E-2</v>
      </c>
      <c r="U2318" s="198">
        <v>2.0000000000000001E-4</v>
      </c>
    </row>
    <row r="2319" spans="1:21" x14ac:dyDescent="0.2">
      <c r="A2319">
        <f t="shared" si="36"/>
        <v>2315</v>
      </c>
      <c r="B2319" s="119">
        <v>0.57921068713100998</v>
      </c>
      <c r="C2319" s="97">
        <v>9072.7505816233224</v>
      </c>
      <c r="D2319" s="96">
        <v>0.83177812251347527</v>
      </c>
      <c r="E2319" s="98">
        <v>5.2580372764524652E-2</v>
      </c>
      <c r="F2319" s="119">
        <v>0</v>
      </c>
      <c r="G2319" s="179">
        <v>0</v>
      </c>
      <c r="H2319" s="97">
        <v>7164877.0254944386</v>
      </c>
      <c r="I2319" s="174">
        <v>247239876430.46289</v>
      </c>
      <c r="J2319" s="186">
        <v>0.39376714955093439</v>
      </c>
      <c r="K2319" s="189">
        <v>11853200893.409008</v>
      </c>
      <c r="L2319" s="185">
        <v>20595164702.593208</v>
      </c>
      <c r="M2319" s="185">
        <v>0</v>
      </c>
      <c r="N2319" s="174">
        <v>279688242026.46509</v>
      </c>
      <c r="O2319" s="119">
        <v>0.40699270135443194</v>
      </c>
      <c r="P2319" s="119">
        <v>0.29599052092505174</v>
      </c>
      <c r="Q2319" s="97">
        <v>13.629977837166223</v>
      </c>
      <c r="R2319" s="184">
        <v>1249899938122.1301</v>
      </c>
      <c r="S2319" s="199">
        <v>1296.47489261893</v>
      </c>
      <c r="T2319" s="191">
        <v>5.2379811696391589E-2</v>
      </c>
      <c r="U2319" s="198">
        <v>2.0000000000000001E-4</v>
      </c>
    </row>
    <row r="2320" spans="1:21" x14ac:dyDescent="0.2">
      <c r="A2320">
        <f t="shared" si="36"/>
        <v>2316</v>
      </c>
      <c r="B2320" s="119">
        <v>0.46251243649597484</v>
      </c>
      <c r="C2320" s="97">
        <v>10306.870815652146</v>
      </c>
      <c r="D2320" s="96">
        <v>0.98748176717378444</v>
      </c>
      <c r="E2320" s="98">
        <v>0</v>
      </c>
      <c r="F2320" s="119">
        <v>0</v>
      </c>
      <c r="G2320" s="179">
        <v>0</v>
      </c>
      <c r="H2320" s="97">
        <v>7794522.105447311</v>
      </c>
      <c r="I2320" s="174">
        <v>305714847841.09381</v>
      </c>
      <c r="J2320" s="186">
        <v>0.44424235370742615</v>
      </c>
      <c r="K2320" s="189">
        <v>0</v>
      </c>
      <c r="L2320" s="185">
        <v>0</v>
      </c>
      <c r="M2320" s="185">
        <v>0</v>
      </c>
      <c r="N2320" s="174">
        <v>305714847841.09381</v>
      </c>
      <c r="O2320" s="119">
        <v>0.44424235370742615</v>
      </c>
      <c r="P2320" s="119">
        <v>0.29252279813751531</v>
      </c>
      <c r="Q2320" s="97">
        <v>13</v>
      </c>
      <c r="R2320" s="184">
        <v>1273410006613.6235</v>
      </c>
      <c r="S2320" s="199">
        <v>1321.8613599923749</v>
      </c>
      <c r="T2320" s="191">
        <v>5.5088689836642404E-2</v>
      </c>
      <c r="U2320" s="198">
        <v>2.0000000000000001E-4</v>
      </c>
    </row>
    <row r="2321" spans="1:21" x14ac:dyDescent="0.2">
      <c r="A2321">
        <f t="shared" si="36"/>
        <v>2317</v>
      </c>
      <c r="B2321" s="119">
        <v>0.54071224837653742</v>
      </c>
      <c r="C2321" s="97">
        <v>4000</v>
      </c>
      <c r="D2321" s="96">
        <v>0.73268909875788013</v>
      </c>
      <c r="E2321" s="98">
        <v>0</v>
      </c>
      <c r="F2321" s="119">
        <v>0.53786720713878333</v>
      </c>
      <c r="G2321" s="179">
        <v>1</v>
      </c>
      <c r="H2321" s="97">
        <v>10667385.308868887</v>
      </c>
      <c r="I2321" s="174">
        <v>392058798096.1391</v>
      </c>
      <c r="J2321" s="186">
        <v>0.44816192811477795</v>
      </c>
      <c r="K2321" s="189">
        <v>10638837279.193853</v>
      </c>
      <c r="L2321" s="185">
        <v>0</v>
      </c>
      <c r="M2321" s="185">
        <v>346148807477.5871</v>
      </c>
      <c r="N2321" s="174">
        <v>748846442852.92004</v>
      </c>
      <c r="O2321" s="119">
        <v>0.6044294891043468</v>
      </c>
      <c r="P2321" s="119">
        <v>0.41245657572199168</v>
      </c>
      <c r="Q2321" s="97">
        <v>16.551640054304301</v>
      </c>
      <c r="R2321" s="184">
        <v>5580041874495.9004</v>
      </c>
      <c r="S2321" s="199">
        <v>5793.840973062036</v>
      </c>
      <c r="T2321" s="191">
        <v>4.4304770939915021E-2</v>
      </c>
      <c r="U2321" s="198">
        <v>2.0000000000000001E-4</v>
      </c>
    </row>
    <row r="2322" spans="1:21" x14ac:dyDescent="0.2">
      <c r="A2322">
        <f t="shared" si="36"/>
        <v>2318</v>
      </c>
      <c r="B2322" s="119">
        <v>0.38706055805289996</v>
      </c>
      <c r="C2322" s="97">
        <v>9108.8922559227394</v>
      </c>
      <c r="D2322" s="96">
        <v>0.77297815795938929</v>
      </c>
      <c r="E2322" s="98">
        <v>0.37893537254635912</v>
      </c>
      <c r="F2322" s="119">
        <v>0.62966667167665957</v>
      </c>
      <c r="G2322" s="179">
        <v>1</v>
      </c>
      <c r="H2322" s="97">
        <v>7681223.2953902623</v>
      </c>
      <c r="I2322" s="174">
        <v>313200226386.56018</v>
      </c>
      <c r="J2322" s="186">
        <v>0.38706055805289996</v>
      </c>
      <c r="K2322" s="189">
        <v>6739303543.579422</v>
      </c>
      <c r="L2322" s="185">
        <v>0</v>
      </c>
      <c r="M2322" s="185">
        <v>340346678007.51288</v>
      </c>
      <c r="N2322" s="174">
        <v>660286207937.65247</v>
      </c>
      <c r="O2322" s="119">
        <v>0.59596095160394991</v>
      </c>
      <c r="P2322" s="119">
        <v>0.34646003649418106</v>
      </c>
      <c r="Q2322" s="97">
        <v>16.909369559696486</v>
      </c>
      <c r="R2322" s="184">
        <v>4165073312133.5786</v>
      </c>
      <c r="S2322" s="199">
        <v>4323.4974085145459</v>
      </c>
      <c r="T2322" s="191">
        <v>4.3981821339022335E-2</v>
      </c>
      <c r="U2322" s="198">
        <v>2.0000000000000001E-4</v>
      </c>
    </row>
    <row r="2323" spans="1:21" x14ac:dyDescent="0.2">
      <c r="A2323">
        <f t="shared" si="36"/>
        <v>2319</v>
      </c>
      <c r="B2323" s="119">
        <v>0.46820150845617675</v>
      </c>
      <c r="C2323" s="97">
        <v>12082.812902857449</v>
      </c>
      <c r="D2323" s="96">
        <v>1.0604556518719344</v>
      </c>
      <c r="E2323" s="98">
        <v>0</v>
      </c>
      <c r="F2323" s="119">
        <v>0.60483691356846381</v>
      </c>
      <c r="G2323" s="179">
        <v>1</v>
      </c>
      <c r="H2323" s="97">
        <v>7891954.9565561069</v>
      </c>
      <c r="I2323" s="174">
        <v>237705657681.6749</v>
      </c>
      <c r="J2323" s="186">
        <v>0.31727513669839014</v>
      </c>
      <c r="K2323" s="189">
        <v>8142598435.5243053</v>
      </c>
      <c r="L2323" s="185">
        <v>0</v>
      </c>
      <c r="M2323" s="185">
        <v>226339662274.20746</v>
      </c>
      <c r="N2323" s="174">
        <v>472187918391.40662</v>
      </c>
      <c r="O2323" s="119">
        <v>0.54319438271118625</v>
      </c>
      <c r="P2323" s="119">
        <v>0.31662734219036542</v>
      </c>
      <c r="Q2323" s="97">
        <v>16.940987763660317</v>
      </c>
      <c r="R2323" s="184">
        <v>2689014472325.3193</v>
      </c>
      <c r="S2323" s="199">
        <v>2790.8567113143204</v>
      </c>
      <c r="T2323" s="191">
        <v>4.473293347522167E-2</v>
      </c>
      <c r="U2323" s="198">
        <v>2.0000000000000001E-4</v>
      </c>
    </row>
    <row r="2324" spans="1:21" x14ac:dyDescent="0.2">
      <c r="A2324">
        <f t="shared" si="36"/>
        <v>2320</v>
      </c>
      <c r="B2324" s="119">
        <v>0.67296333867288993</v>
      </c>
      <c r="C2324" s="97">
        <v>15671.887095773833</v>
      </c>
      <c r="D2324" s="96">
        <v>1.1093751973870847</v>
      </c>
      <c r="E2324" s="98">
        <v>0.39221483705041971</v>
      </c>
      <c r="F2324" s="119">
        <v>0.62007249234969597</v>
      </c>
      <c r="G2324" s="179">
        <v>1</v>
      </c>
      <c r="H2324" s="97">
        <v>26185448.338401295</v>
      </c>
      <c r="I2324" s="174">
        <v>710885359367.41284</v>
      </c>
      <c r="J2324" s="186">
        <v>0.44185104440385281</v>
      </c>
      <c r="K2324" s="189">
        <v>14913980999.705931</v>
      </c>
      <c r="L2324" s="185">
        <v>0</v>
      </c>
      <c r="M2324" s="185">
        <v>541205282628.53674</v>
      </c>
      <c r="N2324" s="174">
        <v>1267004622995.6555</v>
      </c>
      <c r="O2324" s="119">
        <v>0.5896345214782146</v>
      </c>
      <c r="P2324" s="119">
        <v>0.40161362437013243</v>
      </c>
      <c r="Q2324" s="97">
        <v>15.703904669051608</v>
      </c>
      <c r="R2324" s="184">
        <v>8352509076099.5713</v>
      </c>
      <c r="S2324" s="199">
        <v>8669.1552085115636</v>
      </c>
      <c r="T2324" s="191">
        <v>4.7664971917258069E-2</v>
      </c>
      <c r="U2324" s="198">
        <v>2.0000000000000001E-4</v>
      </c>
    </row>
    <row r="2325" spans="1:21" x14ac:dyDescent="0.2">
      <c r="A2325">
        <f t="shared" si="36"/>
        <v>2321</v>
      </c>
      <c r="B2325" s="119">
        <v>0.46326554420933752</v>
      </c>
      <c r="C2325" s="97">
        <v>6018.6102792576885</v>
      </c>
      <c r="D2325" s="96">
        <v>0.806830495275213</v>
      </c>
      <c r="E2325" s="98">
        <v>5.6651978801824432E-2</v>
      </c>
      <c r="F2325" s="119">
        <v>0.43617397531796159</v>
      </c>
      <c r="G2325" s="179">
        <v>1</v>
      </c>
      <c r="H2325" s="97">
        <v>9047013.9873931054</v>
      </c>
      <c r="I2325" s="174">
        <v>314581475766.85516</v>
      </c>
      <c r="J2325" s="186">
        <v>0.41063063969407421</v>
      </c>
      <c r="K2325" s="189">
        <v>8021917245.6751289</v>
      </c>
      <c r="L2325" s="185">
        <v>0</v>
      </c>
      <c r="M2325" s="185">
        <v>223806508591.5174</v>
      </c>
      <c r="N2325" s="174">
        <v>546409901604.04767</v>
      </c>
      <c r="O2325" s="119">
        <v>0.56408567743454729</v>
      </c>
      <c r="P2325" s="119">
        <v>0.3052212819670127</v>
      </c>
      <c r="Q2325" s="97">
        <v>15.662444544269031</v>
      </c>
      <c r="R2325" s="184">
        <v>2843627510264.6519</v>
      </c>
      <c r="S2325" s="199">
        <v>2952.8532420626934</v>
      </c>
      <c r="T2325" s="191">
        <v>4.6416154695919629E-2</v>
      </c>
      <c r="U2325" s="198">
        <v>2.0000000000000001E-4</v>
      </c>
    </row>
    <row r="2326" spans="1:21" x14ac:dyDescent="0.2">
      <c r="A2326">
        <f t="shared" si="36"/>
        <v>2322</v>
      </c>
      <c r="B2326" s="119">
        <v>0.40287646385448322</v>
      </c>
      <c r="C2326" s="97">
        <v>8113.832291015462</v>
      </c>
      <c r="D2326" s="96">
        <v>0.81538649204664915</v>
      </c>
      <c r="E2326" s="98">
        <v>0</v>
      </c>
      <c r="F2326" s="119">
        <v>0</v>
      </c>
      <c r="G2326" s="179">
        <v>0</v>
      </c>
      <c r="H2326" s="97">
        <v>6847395.2157774437</v>
      </c>
      <c r="I2326" s="174">
        <v>215911246358.8071</v>
      </c>
      <c r="J2326" s="186">
        <v>0.23075476038209142</v>
      </c>
      <c r="K2326" s="189">
        <v>7099212747.2620611</v>
      </c>
      <c r="L2326" s="185">
        <v>0</v>
      </c>
      <c r="M2326" s="185">
        <v>0</v>
      </c>
      <c r="N2326" s="174">
        <v>223010459106.06915</v>
      </c>
      <c r="O2326" s="119">
        <v>0.2234090190972991</v>
      </c>
      <c r="P2326" s="119">
        <v>0.13371445690254294</v>
      </c>
      <c r="Q2326" s="97">
        <v>12.620858646742445</v>
      </c>
      <c r="R2326" s="184">
        <v>421500932680.2417</v>
      </c>
      <c r="S2326" s="199">
        <v>437.6321796130764</v>
      </c>
      <c r="T2326" s="191">
        <v>5.4557920942270126E-2</v>
      </c>
      <c r="U2326" s="198">
        <v>2.0000000000000001E-4</v>
      </c>
    </row>
    <row r="2327" spans="1:21" x14ac:dyDescent="0.2">
      <c r="A2327">
        <f t="shared" si="36"/>
        <v>2323</v>
      </c>
      <c r="B2327" s="119">
        <v>0.41288944861112992</v>
      </c>
      <c r="C2327" s="97">
        <v>11372.913518027264</v>
      </c>
      <c r="D2327" s="96">
        <v>1.0757915990051745</v>
      </c>
      <c r="E2327" s="98">
        <v>6.0343967251779776E-2</v>
      </c>
      <c r="F2327" s="119">
        <v>0.73395518235692847</v>
      </c>
      <c r="G2327" s="179">
        <v>1</v>
      </c>
      <c r="H2327" s="97">
        <v>11469730.677746749</v>
      </c>
      <c r="I2327" s="174">
        <v>360690567302.13721</v>
      </c>
      <c r="J2327" s="186">
        <v>0.40289194204605316</v>
      </c>
      <c r="K2327" s="189">
        <v>7378415166.1621256</v>
      </c>
      <c r="L2327" s="185">
        <v>0</v>
      </c>
      <c r="M2327" s="185">
        <v>386732564658.20636</v>
      </c>
      <c r="N2327" s="174">
        <v>754801547126.50562</v>
      </c>
      <c r="O2327" s="119">
        <v>0.60241712089178678</v>
      </c>
      <c r="P2327" s="119">
        <v>0.43863664024759907</v>
      </c>
      <c r="Q2327" s="97">
        <v>16.972574202009955</v>
      </c>
      <c r="R2327" s="184">
        <v>5965753539032.2148</v>
      </c>
      <c r="S2327" s="199">
        <v>6191.1369510826871</v>
      </c>
      <c r="T2327" s="191">
        <v>4.400442609911296E-2</v>
      </c>
      <c r="U2327" s="198">
        <v>2.0000000000000001E-4</v>
      </c>
    </row>
    <row r="2328" spans="1:21" x14ac:dyDescent="0.2">
      <c r="A2328">
        <f t="shared" si="36"/>
        <v>2324</v>
      </c>
      <c r="B2328" s="119">
        <v>0.55489915095759468</v>
      </c>
      <c r="C2328" s="97">
        <v>4000</v>
      </c>
      <c r="D2328" s="96">
        <v>0.63987032021122003</v>
      </c>
      <c r="E2328" s="98">
        <v>0</v>
      </c>
      <c r="F2328" s="119">
        <v>0.37503992410502474</v>
      </c>
      <c r="G2328" s="179">
        <v>1</v>
      </c>
      <c r="H2328" s="97">
        <v>8180600.5532400683</v>
      </c>
      <c r="I2328" s="174">
        <v>312050256249.54999</v>
      </c>
      <c r="J2328" s="186">
        <v>0.52172029889547433</v>
      </c>
      <c r="K2328" s="189">
        <v>13882158292.348625</v>
      </c>
      <c r="L2328" s="185">
        <v>0</v>
      </c>
      <c r="M2328" s="185">
        <v>172646369451.13486</v>
      </c>
      <c r="N2328" s="174">
        <v>498578783993.03345</v>
      </c>
      <c r="O2328" s="119">
        <v>0.60355566298231655</v>
      </c>
      <c r="P2328" s="119">
        <v>0.40300853125485059</v>
      </c>
      <c r="Q2328" s="97">
        <v>15.151441591086206</v>
      </c>
      <c r="R2328" s="184">
        <v>3395239518937.2295</v>
      </c>
      <c r="S2328" s="199">
        <v>3522.4546273740129</v>
      </c>
      <c r="T2328" s="191">
        <v>4.7361359098402556E-2</v>
      </c>
      <c r="U2328" s="198">
        <v>2.0000000000000001E-4</v>
      </c>
    </row>
    <row r="2329" spans="1:21" x14ac:dyDescent="0.2">
      <c r="A2329">
        <f t="shared" si="36"/>
        <v>2325</v>
      </c>
      <c r="B2329" s="119">
        <v>0.46308117534013726</v>
      </c>
      <c r="C2329" s="97">
        <v>17000</v>
      </c>
      <c r="D2329" s="96">
        <v>0.2</v>
      </c>
      <c r="E2329" s="98">
        <v>0.20246373634243778</v>
      </c>
      <c r="F2329" s="119">
        <v>0.43425738540587344</v>
      </c>
      <c r="G2329" s="179">
        <v>1</v>
      </c>
      <c r="H2329" s="97">
        <v>1507621.1082514029</v>
      </c>
      <c r="I2329" s="174">
        <v>81550517934.413803</v>
      </c>
      <c r="J2329" s="186">
        <v>0.46308117534013726</v>
      </c>
      <c r="K2329" s="189">
        <v>1720287926.5820847</v>
      </c>
      <c r="L2329" s="185">
        <v>0</v>
      </c>
      <c r="M2329" s="185">
        <v>136507569837.52776</v>
      </c>
      <c r="N2329" s="174">
        <v>219778375698.52365</v>
      </c>
      <c r="O2329" s="119">
        <v>0.66872168427657896</v>
      </c>
      <c r="P2329" s="119">
        <v>0.44304758061877497</v>
      </c>
      <c r="Q2329" s="97">
        <v>17.091564519596218</v>
      </c>
      <c r="R2329" s="184">
        <v>1839088649690.1748</v>
      </c>
      <c r="S2329" s="199">
        <v>1908.1899899890727</v>
      </c>
      <c r="T2329" s="191">
        <v>4.238375373791179E-2</v>
      </c>
      <c r="U2329" s="198">
        <v>2.0000000000000001E-4</v>
      </c>
    </row>
    <row r="2330" spans="1:21" x14ac:dyDescent="0.2">
      <c r="A2330">
        <f t="shared" si="36"/>
        <v>2326</v>
      </c>
      <c r="B2330" s="119">
        <v>0.48417789171620262</v>
      </c>
      <c r="C2330" s="97">
        <v>7521.6540393655005</v>
      </c>
      <c r="D2330" s="96">
        <v>0.92729230478506341</v>
      </c>
      <c r="E2330" s="98">
        <v>0</v>
      </c>
      <c r="F2330" s="119">
        <v>0.49571403926198615</v>
      </c>
      <c r="G2330" s="179">
        <v>1</v>
      </c>
      <c r="H2330" s="97">
        <v>9001017.3468356077</v>
      </c>
      <c r="I2330" s="174">
        <v>330572082648.55334</v>
      </c>
      <c r="J2330" s="186">
        <v>0.47714207139055398</v>
      </c>
      <c r="K2330" s="189">
        <v>6066627088.5854616</v>
      </c>
      <c r="L2330" s="185">
        <v>0</v>
      </c>
      <c r="M2330" s="185">
        <v>278635549818.56372</v>
      </c>
      <c r="N2330" s="174">
        <v>615274259555.70251</v>
      </c>
      <c r="O2330" s="119">
        <v>0.61864815925914884</v>
      </c>
      <c r="P2330" s="119">
        <v>0.46241772980839346</v>
      </c>
      <c r="Q2330" s="97">
        <v>16.476173547259155</v>
      </c>
      <c r="R2330" s="184">
        <v>5064716418312.4385</v>
      </c>
      <c r="S2330" s="199">
        <v>5260.2152419001959</v>
      </c>
      <c r="T2330" s="191">
        <v>4.4970780833180561E-2</v>
      </c>
      <c r="U2330" s="198">
        <v>2.0000000000000001E-4</v>
      </c>
    </row>
    <row r="2331" spans="1:21" x14ac:dyDescent="0.2">
      <c r="A2331">
        <f t="shared" si="36"/>
        <v>2327</v>
      </c>
      <c r="B2331" s="119">
        <v>0.52106779179380702</v>
      </c>
      <c r="C2331" s="97">
        <v>13180.927731597425</v>
      </c>
      <c r="D2331" s="96">
        <v>0.40284144576786468</v>
      </c>
      <c r="E2331" s="98">
        <v>0.13160825058004594</v>
      </c>
      <c r="F2331" s="119">
        <v>0.5547965671398486</v>
      </c>
      <c r="G2331" s="179">
        <v>1</v>
      </c>
      <c r="H2331" s="97">
        <v>2476954.9325499074</v>
      </c>
      <c r="I2331" s="174">
        <v>128551840640.12988</v>
      </c>
      <c r="J2331" s="186">
        <v>0.50626828556937387</v>
      </c>
      <c r="K2331" s="189">
        <v>2154264684.3854198</v>
      </c>
      <c r="L2331" s="185">
        <v>0</v>
      </c>
      <c r="M2331" s="185">
        <v>133939261155.06732</v>
      </c>
      <c r="N2331" s="174">
        <v>264645366479.58261</v>
      </c>
      <c r="O2331" s="119">
        <v>0.65080727156811025</v>
      </c>
      <c r="P2331" s="119">
        <v>0.49900548135414746</v>
      </c>
      <c r="Q2331" s="97">
        <v>16.607551290430344</v>
      </c>
      <c r="R2331" s="184">
        <v>2396234600676.2559</v>
      </c>
      <c r="S2331" s="199">
        <v>2485.7961573217358</v>
      </c>
      <c r="T2331" s="191">
        <v>4.3792660090279462E-2</v>
      </c>
      <c r="U2331" s="198">
        <v>2.0000000000000001E-4</v>
      </c>
    </row>
    <row r="2332" spans="1:21" x14ac:dyDescent="0.2">
      <c r="A2332">
        <f t="shared" si="36"/>
        <v>2328</v>
      </c>
      <c r="B2332" s="119">
        <v>0.50115990311281344</v>
      </c>
      <c r="C2332" s="97">
        <v>12065.925647710752</v>
      </c>
      <c r="D2332" s="96">
        <v>0.84656102255480803</v>
      </c>
      <c r="E2332" s="98">
        <v>0.53531013867523614</v>
      </c>
      <c r="F2332" s="119">
        <v>0</v>
      </c>
      <c r="G2332" s="179">
        <v>0</v>
      </c>
      <c r="H2332" s="97">
        <v>6607383.5016913228</v>
      </c>
      <c r="I2332" s="174">
        <v>271911764301.13138</v>
      </c>
      <c r="J2332" s="186">
        <v>0.42827659280790142</v>
      </c>
      <c r="K2332" s="189">
        <v>27184184969.153477</v>
      </c>
      <c r="L2332" s="185">
        <v>39424650779.285034</v>
      </c>
      <c r="M2332" s="185">
        <v>0</v>
      </c>
      <c r="N2332" s="174">
        <v>338520600049.56989</v>
      </c>
      <c r="O2332" s="119">
        <v>0.43717624440294323</v>
      </c>
      <c r="P2332" s="119">
        <v>0.33361456615780366</v>
      </c>
      <c r="Q2332" s="97">
        <v>13.833638173841715</v>
      </c>
      <c r="R2332" s="184">
        <v>1718272652239.6797</v>
      </c>
      <c r="S2332" s="199">
        <v>1783.3037938120285</v>
      </c>
      <c r="T2332" s="191">
        <v>5.2023731927856136E-2</v>
      </c>
      <c r="U2332" s="198">
        <v>2.0000000000000001E-4</v>
      </c>
    </row>
    <row r="2333" spans="1:21" x14ac:dyDescent="0.2">
      <c r="A2333">
        <f t="shared" si="36"/>
        <v>2329</v>
      </c>
      <c r="B2333" s="119">
        <v>0.57872062198627616</v>
      </c>
      <c r="C2333" s="97">
        <v>17000</v>
      </c>
      <c r="D2333" s="96">
        <v>0.57978391426865661</v>
      </c>
      <c r="E2333" s="98">
        <v>0.68021754712869542</v>
      </c>
      <c r="F2333" s="119">
        <v>0.43971212696683298</v>
      </c>
      <c r="G2333" s="179">
        <v>1</v>
      </c>
      <c r="H2333" s="97">
        <v>3158807.7055359292</v>
      </c>
      <c r="I2333" s="174">
        <v>169806292485.42746</v>
      </c>
      <c r="J2333" s="186">
        <v>0.53600522680020979</v>
      </c>
      <c r="K2333" s="189">
        <v>43312676.579675972</v>
      </c>
      <c r="L2333" s="185">
        <v>0</v>
      </c>
      <c r="M2333" s="185">
        <v>158417635646.83615</v>
      </c>
      <c r="N2333" s="174">
        <v>328267240808.84326</v>
      </c>
      <c r="O2333" s="119">
        <v>0.66333505681739413</v>
      </c>
      <c r="P2333" s="119">
        <v>0.47184050643507391</v>
      </c>
      <c r="Q2333" s="97">
        <v>16.227632266444012</v>
      </c>
      <c r="R2333" s="184">
        <v>2730886917829.1914</v>
      </c>
      <c r="S2333" s="199">
        <v>2836.0952841550193</v>
      </c>
      <c r="T2333" s="191">
        <v>4.534890456973497E-2</v>
      </c>
      <c r="U2333" s="198">
        <v>2.0000000000000001E-4</v>
      </c>
    </row>
    <row r="2334" spans="1:21" x14ac:dyDescent="0.2">
      <c r="A2334">
        <f t="shared" si="36"/>
        <v>2330</v>
      </c>
      <c r="B2334" s="119">
        <v>0.36360720120493684</v>
      </c>
      <c r="C2334" s="97">
        <v>9941.725688214101</v>
      </c>
      <c r="D2334" s="96">
        <v>1.0706474959747414</v>
      </c>
      <c r="E2334" s="98">
        <v>0.17415340982618041</v>
      </c>
      <c r="F2334" s="119">
        <v>0</v>
      </c>
      <c r="G2334" s="179">
        <v>0</v>
      </c>
      <c r="H2334" s="97">
        <v>8630946.1929250192</v>
      </c>
      <c r="I2334" s="174">
        <v>324040686048.01849</v>
      </c>
      <c r="J2334" s="186">
        <v>0.36360720120493684</v>
      </c>
      <c r="K2334" s="189">
        <v>20450119421.350578</v>
      </c>
      <c r="L2334" s="185">
        <v>39324197846.616699</v>
      </c>
      <c r="M2334" s="185">
        <v>0</v>
      </c>
      <c r="N2334" s="174">
        <v>383815003315.98578</v>
      </c>
      <c r="O2334" s="119">
        <v>0.38894489250812309</v>
      </c>
      <c r="P2334" s="119">
        <v>0.30181965324014653</v>
      </c>
      <c r="Q2334" s="97">
        <v>13.734160661991273</v>
      </c>
      <c r="R2334" s="184">
        <v>1721004268246.282</v>
      </c>
      <c r="S2334" s="199">
        <v>1784.9410496867135</v>
      </c>
      <c r="T2334" s="191">
        <v>5.3398363029173584E-2</v>
      </c>
      <c r="U2334" s="198">
        <v>2.0000000000000001E-4</v>
      </c>
    </row>
    <row r="2335" spans="1:21" x14ac:dyDescent="0.2">
      <c r="A2335">
        <f t="shared" si="36"/>
        <v>2331</v>
      </c>
      <c r="B2335" s="119">
        <v>0.61854939936746456</v>
      </c>
      <c r="C2335" s="97">
        <v>10458.363993614921</v>
      </c>
      <c r="D2335" s="96">
        <v>1.3439257171769925</v>
      </c>
      <c r="E2335" s="98">
        <v>0</v>
      </c>
      <c r="F2335" s="119">
        <v>0.39156345931739944</v>
      </c>
      <c r="G2335" s="179">
        <v>1</v>
      </c>
      <c r="H2335" s="97">
        <v>13401397.78920758</v>
      </c>
      <c r="I2335" s="174">
        <v>481397817722.69641</v>
      </c>
      <c r="J2335" s="186">
        <v>0.51235856228161447</v>
      </c>
      <c r="K2335" s="189">
        <v>11335243923.090441</v>
      </c>
      <c r="L2335" s="185">
        <v>0</v>
      </c>
      <c r="M2335" s="185">
        <v>311220459908.44983</v>
      </c>
      <c r="N2335" s="174">
        <v>803953521554.23669</v>
      </c>
      <c r="O2335" s="119">
        <v>0.61648422254871771</v>
      </c>
      <c r="P2335" s="119">
        <v>0.38243707216842787</v>
      </c>
      <c r="Q2335" s="97">
        <v>15.00689604245858</v>
      </c>
      <c r="R2335" s="184">
        <v>4910612228444.1748</v>
      </c>
      <c r="S2335" s="199">
        <v>5093.3145953804578</v>
      </c>
      <c r="T2335" s="191">
        <v>4.9446841690459202E-2</v>
      </c>
      <c r="U2335" s="198">
        <v>2.0000000000000001E-4</v>
      </c>
    </row>
    <row r="2336" spans="1:21" x14ac:dyDescent="0.2">
      <c r="A2336">
        <f t="shared" si="36"/>
        <v>2332</v>
      </c>
      <c r="B2336" s="119">
        <v>0.65562455818988818</v>
      </c>
      <c r="C2336" s="97">
        <v>10830.260489299699</v>
      </c>
      <c r="D2336" s="96">
        <v>0.78672518941162539</v>
      </c>
      <c r="E2336" s="98">
        <v>0.24209078027629843</v>
      </c>
      <c r="F2336" s="119">
        <v>0.418744343067942</v>
      </c>
      <c r="G2336" s="179">
        <v>1</v>
      </c>
      <c r="H2336" s="97">
        <v>5473095.3680357179</v>
      </c>
      <c r="I2336" s="174">
        <v>258799541185.04593</v>
      </c>
      <c r="J2336" s="186">
        <v>0.57910104925351336</v>
      </c>
      <c r="K2336" s="189">
        <v>1348478821.6175325</v>
      </c>
      <c r="L2336" s="185">
        <v>0</v>
      </c>
      <c r="M2336" s="185">
        <v>164637380354.48007</v>
      </c>
      <c r="N2336" s="174">
        <v>424785400361.14355</v>
      </c>
      <c r="O2336" s="119">
        <v>0.66287822013369058</v>
      </c>
      <c r="P2336" s="119">
        <v>0.43160535884134199</v>
      </c>
      <c r="Q2336" s="97">
        <v>15.115556371167239</v>
      </c>
      <c r="R2336" s="184">
        <v>3027897020525.4106</v>
      </c>
      <c r="S2336" s="199">
        <v>3140.0616363659237</v>
      </c>
      <c r="T2336" s="191">
        <v>4.8559920163561775E-2</v>
      </c>
      <c r="U2336" s="198">
        <v>2.0000000000000001E-4</v>
      </c>
    </row>
    <row r="2337" spans="1:21" x14ac:dyDescent="0.2">
      <c r="A2337">
        <f t="shared" si="36"/>
        <v>2333</v>
      </c>
      <c r="B2337" s="119">
        <v>0.56666236338600495</v>
      </c>
      <c r="C2337" s="97">
        <v>10686.277617566098</v>
      </c>
      <c r="D2337" s="96">
        <v>1.021150850023488</v>
      </c>
      <c r="E2337" s="98">
        <v>0.19458664064519501</v>
      </c>
      <c r="F2337" s="119">
        <v>0.39524069903894538</v>
      </c>
      <c r="G2337" s="179">
        <v>1</v>
      </c>
      <c r="H2337" s="97">
        <v>8677828.3551994376</v>
      </c>
      <c r="I2337" s="174">
        <v>309291604730.81091</v>
      </c>
      <c r="J2337" s="186">
        <v>0.41302414194880965</v>
      </c>
      <c r="K2337" s="189">
        <v>3044455271.368588</v>
      </c>
      <c r="L2337" s="185">
        <v>0</v>
      </c>
      <c r="M2337" s="185">
        <v>209175761824.84464</v>
      </c>
      <c r="N2337" s="174">
        <v>521511821827.02411</v>
      </c>
      <c r="O2337" s="119">
        <v>0.56582707575450464</v>
      </c>
      <c r="P2337" s="119">
        <v>0.38251210762145971</v>
      </c>
      <c r="Q2337" s="97">
        <v>16.577570871322408</v>
      </c>
      <c r="R2337" s="184">
        <v>3540169317282.9692</v>
      </c>
      <c r="S2337" s="199">
        <v>3675.3642424231939</v>
      </c>
      <c r="T2337" s="191">
        <v>4.5177660071058744E-2</v>
      </c>
      <c r="U2337" s="198">
        <v>2.0000000000000001E-4</v>
      </c>
    </row>
    <row r="2338" spans="1:21" x14ac:dyDescent="0.2">
      <c r="A2338">
        <f t="shared" si="36"/>
        <v>2334</v>
      </c>
      <c r="B2338" s="119">
        <v>0.34022503822495165</v>
      </c>
      <c r="C2338" s="97">
        <v>4000</v>
      </c>
      <c r="D2338" s="96">
        <v>0.587300667271067</v>
      </c>
      <c r="E2338" s="98">
        <v>0</v>
      </c>
      <c r="F2338" s="119">
        <v>0</v>
      </c>
      <c r="G2338" s="179">
        <v>0</v>
      </c>
      <c r="H2338" s="97">
        <v>6963787.599496711</v>
      </c>
      <c r="I2338" s="174">
        <v>250317444026.48965</v>
      </c>
      <c r="J2338" s="186">
        <v>0.34022503822495165</v>
      </c>
      <c r="K2338" s="189">
        <v>8718812902.5002251</v>
      </c>
      <c r="L2338" s="185">
        <v>0</v>
      </c>
      <c r="M2338" s="185">
        <v>0</v>
      </c>
      <c r="N2338" s="174">
        <v>259036256928.98987</v>
      </c>
      <c r="O2338" s="119">
        <v>0.32877351986147207</v>
      </c>
      <c r="P2338" s="119">
        <v>0.20731238427235091</v>
      </c>
      <c r="Q2338" s="97">
        <v>12.762343537560479</v>
      </c>
      <c r="R2338" s="184">
        <v>804698029587.48035</v>
      </c>
      <c r="S2338" s="199">
        <v>834.96945452850457</v>
      </c>
      <c r="T2338" s="191">
        <v>5.3638562690782654E-2</v>
      </c>
      <c r="U2338" s="198">
        <v>2.0000000000000001E-4</v>
      </c>
    </row>
    <row r="2339" spans="1:21" x14ac:dyDescent="0.2">
      <c r="A2339">
        <f t="shared" si="36"/>
        <v>2335</v>
      </c>
      <c r="B2339" s="119">
        <v>0.54201707124557053</v>
      </c>
      <c r="C2339" s="97">
        <v>12642.660070114453</v>
      </c>
      <c r="D2339" s="96">
        <v>0.88200636750851857</v>
      </c>
      <c r="E2339" s="98">
        <v>0</v>
      </c>
      <c r="F2339" s="119">
        <v>0</v>
      </c>
      <c r="G2339" s="179">
        <v>0</v>
      </c>
      <c r="H2339" s="97">
        <v>19110974.35123539</v>
      </c>
      <c r="I2339" s="174">
        <v>556400639150.94678</v>
      </c>
      <c r="J2339" s="186">
        <v>0.49095825477380384</v>
      </c>
      <c r="K2339" s="189">
        <v>2307718764.1114416</v>
      </c>
      <c r="L2339" s="185">
        <v>0</v>
      </c>
      <c r="M2339" s="185">
        <v>0</v>
      </c>
      <c r="N2339" s="174">
        <v>558708357915.05823</v>
      </c>
      <c r="O2339" s="119">
        <v>0.48893037464477745</v>
      </c>
      <c r="P2339" s="119">
        <v>0.37993681919694655</v>
      </c>
      <c r="Q2339" s="97">
        <v>12.98724713179452</v>
      </c>
      <c r="R2339" s="184">
        <v>2916962634836.27</v>
      </c>
      <c r="S2339" s="199">
        <v>3028.9767441836325</v>
      </c>
      <c r="T2339" s="191">
        <v>5.4955500055008891E-2</v>
      </c>
      <c r="U2339" s="198">
        <v>2.0000000000000001E-4</v>
      </c>
    </row>
    <row r="2340" spans="1:21" x14ac:dyDescent="0.2">
      <c r="A2340">
        <f t="shared" si="36"/>
        <v>2336</v>
      </c>
      <c r="B2340" s="119">
        <v>0.43458019586134844</v>
      </c>
      <c r="C2340" s="97">
        <v>10657.971387039343</v>
      </c>
      <c r="D2340" s="96">
        <v>0.69514506148385768</v>
      </c>
      <c r="E2340" s="98">
        <v>0.3356397242389727</v>
      </c>
      <c r="F2340" s="119">
        <v>0.57865586724208717</v>
      </c>
      <c r="G2340" s="179">
        <v>1</v>
      </c>
      <c r="H2340" s="97">
        <v>6111461.1580631575</v>
      </c>
      <c r="I2340" s="174">
        <v>244256521037.46841</v>
      </c>
      <c r="J2340" s="186">
        <v>0.43458019586134844</v>
      </c>
      <c r="K2340" s="189">
        <v>3473709712.6056423</v>
      </c>
      <c r="L2340" s="185">
        <v>0</v>
      </c>
      <c r="M2340" s="185">
        <v>367134748558.26019</v>
      </c>
      <c r="N2340" s="174">
        <v>614864979308.33423</v>
      </c>
      <c r="O2340" s="119">
        <v>0.65031650696594312</v>
      </c>
      <c r="P2340" s="119">
        <v>0.42047232488224984</v>
      </c>
      <c r="Q2340" s="97">
        <v>17.120811597164394</v>
      </c>
      <c r="R2340" s="184">
        <v>4770758256415.3652</v>
      </c>
      <c r="S2340" s="199">
        <v>4951.2989107871454</v>
      </c>
      <c r="T2340" s="191">
        <v>4.3227544963005585E-2</v>
      </c>
      <c r="U2340" s="198">
        <v>2.0000000000000001E-4</v>
      </c>
    </row>
    <row r="2341" spans="1:21" x14ac:dyDescent="0.2">
      <c r="A2341">
        <f t="shared" si="36"/>
        <v>2337</v>
      </c>
      <c r="B2341" s="119">
        <v>0.57660209321864342</v>
      </c>
      <c r="C2341" s="97">
        <v>8494.5260339530087</v>
      </c>
      <c r="D2341" s="96">
        <v>0.89816506871960877</v>
      </c>
      <c r="E2341" s="98">
        <v>0.67341138283844948</v>
      </c>
      <c r="F2341" s="119">
        <v>0.37519575510128667</v>
      </c>
      <c r="G2341" s="179">
        <v>1</v>
      </c>
      <c r="H2341" s="97">
        <v>7173215.5239159362</v>
      </c>
      <c r="I2341" s="174">
        <v>321928867853.33716</v>
      </c>
      <c r="J2341" s="186">
        <v>0.53616149328117468</v>
      </c>
      <c r="K2341" s="189">
        <v>5042665203.8546886</v>
      </c>
      <c r="L2341" s="185">
        <v>4877975420.6505156</v>
      </c>
      <c r="M2341" s="185">
        <v>204129399309.85602</v>
      </c>
      <c r="N2341" s="174">
        <v>535978907787.69836</v>
      </c>
      <c r="O2341" s="119">
        <v>0.63400211718325328</v>
      </c>
      <c r="P2341" s="119">
        <v>0.49006923451164219</v>
      </c>
      <c r="Q2341" s="97">
        <v>15.991603288812035</v>
      </c>
      <c r="R2341" s="184">
        <v>4558200146615.6406</v>
      </c>
      <c r="S2341" s="199">
        <v>4732.8965913781858</v>
      </c>
      <c r="T2341" s="191">
        <v>4.6096516654324841E-2</v>
      </c>
      <c r="U2341" s="198">
        <v>2.0000000000000001E-4</v>
      </c>
    </row>
    <row r="2342" spans="1:21" x14ac:dyDescent="0.2">
      <c r="A2342">
        <f t="shared" si="36"/>
        <v>2338</v>
      </c>
      <c r="B2342" s="119">
        <v>0.54164708892836322</v>
      </c>
      <c r="C2342" s="97">
        <v>4000</v>
      </c>
      <c r="D2342" s="96">
        <v>0.65755212859337542</v>
      </c>
      <c r="E2342" s="98">
        <v>0.7</v>
      </c>
      <c r="F2342" s="119">
        <v>0</v>
      </c>
      <c r="G2342" s="179">
        <v>0</v>
      </c>
      <c r="H2342" s="97">
        <v>7572954.2702276949</v>
      </c>
      <c r="I2342" s="174">
        <v>343501513630.52161</v>
      </c>
      <c r="J2342" s="186">
        <v>0.50545875910521765</v>
      </c>
      <c r="K2342" s="189">
        <v>43516678819.474556</v>
      </c>
      <c r="L2342" s="185">
        <v>60675094438.870644</v>
      </c>
      <c r="M2342" s="185">
        <v>0</v>
      </c>
      <c r="N2342" s="174">
        <v>447693286888.86682</v>
      </c>
      <c r="O2342" s="119">
        <v>0.49624582473735718</v>
      </c>
      <c r="P2342" s="119">
        <v>0.38496958400451586</v>
      </c>
      <c r="Q2342" s="97">
        <v>13.746992642243832</v>
      </c>
      <c r="R2342" s="184">
        <v>2677865568900.3926</v>
      </c>
      <c r="S2342" s="199">
        <v>2774.8504252539815</v>
      </c>
      <c r="T2342" s="191">
        <v>5.1301258857739479E-2</v>
      </c>
      <c r="U2342" s="198">
        <v>2.0000000000000001E-4</v>
      </c>
    </row>
    <row r="2343" spans="1:21" x14ac:dyDescent="0.2">
      <c r="A2343">
        <f t="shared" si="36"/>
        <v>2339</v>
      </c>
      <c r="B2343" s="119">
        <v>0.44053674084589722</v>
      </c>
      <c r="C2343" s="97">
        <v>13406.098148410305</v>
      </c>
      <c r="D2343" s="96">
        <v>0.71721287660798405</v>
      </c>
      <c r="E2343" s="98">
        <v>0.41110175138507676</v>
      </c>
      <c r="F2343" s="119">
        <v>0</v>
      </c>
      <c r="G2343" s="179">
        <v>0</v>
      </c>
      <c r="H2343" s="97">
        <v>5309684.5243552187</v>
      </c>
      <c r="I2343" s="174">
        <v>241076881641.35269</v>
      </c>
      <c r="J2343" s="186">
        <v>0.44053674084589722</v>
      </c>
      <c r="K2343" s="189">
        <v>16979329582.887098</v>
      </c>
      <c r="L2343" s="185">
        <v>51364684782.184425</v>
      </c>
      <c r="M2343" s="185">
        <v>0</v>
      </c>
      <c r="N2343" s="174">
        <v>309420896006.42419</v>
      </c>
      <c r="O2343" s="119">
        <v>0.47603433852852339</v>
      </c>
      <c r="P2343" s="119">
        <v>0.34989932981508837</v>
      </c>
      <c r="Q2343" s="97">
        <v>14.17606281360848</v>
      </c>
      <c r="R2343" s="184">
        <v>1680312836154.7769</v>
      </c>
      <c r="S2343" s="199">
        <v>1743.2502350414559</v>
      </c>
      <c r="T2343" s="191">
        <v>5.0325573395476615E-2</v>
      </c>
      <c r="U2343" s="198">
        <v>2.0000000000000001E-4</v>
      </c>
    </row>
    <row r="2344" spans="1:21" x14ac:dyDescent="0.2">
      <c r="A2344">
        <f t="shared" si="36"/>
        <v>2340</v>
      </c>
      <c r="B2344" s="119">
        <v>0.3409544569802111</v>
      </c>
      <c r="C2344" s="97">
        <v>8911.8758405188182</v>
      </c>
      <c r="D2344" s="96">
        <v>0.70041100491140151</v>
      </c>
      <c r="E2344" s="98">
        <v>0</v>
      </c>
      <c r="F2344" s="119">
        <v>0.40310439373431572</v>
      </c>
      <c r="G2344" s="179">
        <v>1</v>
      </c>
      <c r="H2344" s="97">
        <v>5782241.2400616761</v>
      </c>
      <c r="I2344" s="174">
        <v>235159159812.31131</v>
      </c>
      <c r="J2344" s="186">
        <v>0.3409544569802111</v>
      </c>
      <c r="K2344" s="189">
        <v>7014062985.39112</v>
      </c>
      <c r="L2344" s="185">
        <v>0</v>
      </c>
      <c r="M2344" s="185">
        <v>199051588747.01218</v>
      </c>
      <c r="N2344" s="174">
        <v>441224811544.7146</v>
      </c>
      <c r="O2344" s="119">
        <v>0.54262550149239674</v>
      </c>
      <c r="P2344" s="119">
        <v>0.34442071513363232</v>
      </c>
      <c r="Q2344" s="97">
        <v>17.040803836968106</v>
      </c>
      <c r="R2344" s="184">
        <v>2791940754458.1953</v>
      </c>
      <c r="S2344" s="199">
        <v>2899.0833273557814</v>
      </c>
      <c r="T2344" s="191">
        <v>4.3144720121999852E-2</v>
      </c>
      <c r="U2344" s="198">
        <v>2.0000000000000001E-4</v>
      </c>
    </row>
    <row r="2345" spans="1:21" x14ac:dyDescent="0.2">
      <c r="A2345">
        <f t="shared" si="36"/>
        <v>2341</v>
      </c>
      <c r="B2345" s="119">
        <v>0.41154510591124105</v>
      </c>
      <c r="C2345" s="97">
        <v>12957.536232589297</v>
      </c>
      <c r="D2345" s="96">
        <v>0.87258860588230669</v>
      </c>
      <c r="E2345" s="98">
        <v>0.51360078287453947</v>
      </c>
      <c r="F2345" s="119">
        <v>0.49810482583993726</v>
      </c>
      <c r="G2345" s="179">
        <v>1</v>
      </c>
      <c r="H2345" s="97">
        <v>5312588.9961157022</v>
      </c>
      <c r="I2345" s="174">
        <v>209004445921.10397</v>
      </c>
      <c r="J2345" s="186">
        <v>0.37477518011206556</v>
      </c>
      <c r="K2345" s="189">
        <v>2953932376.3189063</v>
      </c>
      <c r="L2345" s="185">
        <v>0</v>
      </c>
      <c r="M2345" s="185">
        <v>144166813140.0192</v>
      </c>
      <c r="N2345" s="174">
        <v>356125191437.44208</v>
      </c>
      <c r="O2345" s="119">
        <v>0.54380631876849117</v>
      </c>
      <c r="P2345" s="119">
        <v>0.39299857928191145</v>
      </c>
      <c r="Q2345" s="97">
        <v>16.598119825382728</v>
      </c>
      <c r="R2345" s="184">
        <v>2505896088549.147</v>
      </c>
      <c r="S2345" s="199">
        <v>2602.2495772540324</v>
      </c>
      <c r="T2345" s="191">
        <v>4.4881269082178245E-2</v>
      </c>
      <c r="U2345" s="198">
        <v>2.0000000000000001E-4</v>
      </c>
    </row>
    <row r="2346" spans="1:21" x14ac:dyDescent="0.2">
      <c r="A2346">
        <f t="shared" si="36"/>
        <v>2342</v>
      </c>
      <c r="B2346" s="119">
        <v>0.62765831602027589</v>
      </c>
      <c r="C2346" s="97">
        <v>16019.598815282839</v>
      </c>
      <c r="D2346" s="96">
        <v>1.0839648122593022</v>
      </c>
      <c r="E2346" s="98">
        <v>0.7</v>
      </c>
      <c r="F2346" s="119">
        <v>0</v>
      </c>
      <c r="G2346" s="179">
        <v>0</v>
      </c>
      <c r="H2346" s="97">
        <v>10054065.528637633</v>
      </c>
      <c r="I2346" s="174">
        <v>267055707919.43207</v>
      </c>
      <c r="J2346" s="186">
        <v>0.19099051925545019</v>
      </c>
      <c r="K2346" s="189">
        <v>47887522167.135887</v>
      </c>
      <c r="L2346" s="185">
        <v>166152548343.95245</v>
      </c>
      <c r="M2346" s="185">
        <v>0</v>
      </c>
      <c r="N2346" s="174">
        <v>481095778430.52039</v>
      </c>
      <c r="O2346" s="119">
        <v>0.38230879431295783</v>
      </c>
      <c r="P2346" s="119">
        <v>0.24166125834633226</v>
      </c>
      <c r="Q2346" s="97">
        <v>16.362104218454089</v>
      </c>
      <c r="R2346" s="184">
        <v>1960684265361.8386</v>
      </c>
      <c r="S2346" s="199">
        <v>2034.1940736063902</v>
      </c>
      <c r="T2346" s="191">
        <v>4.6378556005672644E-2</v>
      </c>
      <c r="U2346" s="198">
        <v>2.0000000000000001E-4</v>
      </c>
    </row>
    <row r="2347" spans="1:21" x14ac:dyDescent="0.2">
      <c r="A2347">
        <f t="shared" si="36"/>
        <v>2343</v>
      </c>
      <c r="B2347" s="119">
        <v>0.49526087862327056</v>
      </c>
      <c r="C2347" s="97">
        <v>9704.5346043155369</v>
      </c>
      <c r="D2347" s="96">
        <v>0.87714814227234317</v>
      </c>
      <c r="E2347" s="98">
        <v>0</v>
      </c>
      <c r="F2347" s="119">
        <v>0</v>
      </c>
      <c r="G2347" s="179">
        <v>0</v>
      </c>
      <c r="H2347" s="97">
        <v>11052139.627592836</v>
      </c>
      <c r="I2347" s="174">
        <v>393635267084.38239</v>
      </c>
      <c r="J2347" s="186">
        <v>0.44561079622512056</v>
      </c>
      <c r="K2347" s="189">
        <v>7875151840.3693848</v>
      </c>
      <c r="L2347" s="185">
        <v>0</v>
      </c>
      <c r="M2347" s="185">
        <v>0</v>
      </c>
      <c r="N2347" s="174">
        <v>401510418924.75177</v>
      </c>
      <c r="O2347" s="119">
        <v>0.43687066765914573</v>
      </c>
      <c r="P2347" s="119">
        <v>0.33640924982778359</v>
      </c>
      <c r="Q2347" s="97">
        <v>12.928778975080739</v>
      </c>
      <c r="R2347" s="184">
        <v>1926588998286.7478</v>
      </c>
      <c r="S2347" s="199">
        <v>2002.035251398773</v>
      </c>
      <c r="T2347" s="191">
        <v>5.5147451409976483E-2</v>
      </c>
      <c r="U2347" s="198">
        <v>2.0000000000000001E-4</v>
      </c>
    </row>
    <row r="2348" spans="1:21" x14ac:dyDescent="0.2">
      <c r="A2348">
        <f t="shared" si="36"/>
        <v>2344</v>
      </c>
      <c r="B2348" s="119">
        <v>0.61310900632047893</v>
      </c>
      <c r="C2348" s="97">
        <v>13628.990444791014</v>
      </c>
      <c r="D2348" s="96">
        <v>0.72402529311066166</v>
      </c>
      <c r="E2348" s="98">
        <v>0</v>
      </c>
      <c r="F2348" s="119">
        <v>0</v>
      </c>
      <c r="G2348" s="179">
        <v>0</v>
      </c>
      <c r="H2348" s="97">
        <v>6007458.612532841</v>
      </c>
      <c r="I2348" s="174">
        <v>251650998655.28802</v>
      </c>
      <c r="J2348" s="186">
        <v>0.4780408677769008</v>
      </c>
      <c r="K2348" s="189">
        <v>1774995903.9934301</v>
      </c>
      <c r="L2348" s="185">
        <v>0</v>
      </c>
      <c r="M2348" s="185">
        <v>0</v>
      </c>
      <c r="N2348" s="174">
        <v>253425994559.28146</v>
      </c>
      <c r="O2348" s="119">
        <v>0.47469266908985969</v>
      </c>
      <c r="P2348" s="119">
        <v>0.36418068618779348</v>
      </c>
      <c r="Q2348" s="97">
        <v>12.98048083473811</v>
      </c>
      <c r="R2348" s="184">
        <v>1328685826483.8682</v>
      </c>
      <c r="S2348" s="199">
        <v>1378.5880430548673</v>
      </c>
      <c r="T2348" s="191">
        <v>5.3981141296347387E-2</v>
      </c>
      <c r="U2348" s="198">
        <v>2.0000000000000001E-4</v>
      </c>
    </row>
    <row r="2349" spans="1:21" x14ac:dyDescent="0.2">
      <c r="A2349">
        <f t="shared" si="36"/>
        <v>2345</v>
      </c>
      <c r="B2349" s="119">
        <v>0.51794834417027635</v>
      </c>
      <c r="C2349" s="97">
        <v>5480.7900671640637</v>
      </c>
      <c r="D2349" s="96">
        <v>0.95944472315023344</v>
      </c>
      <c r="E2349" s="98">
        <v>0</v>
      </c>
      <c r="F2349" s="119">
        <v>0</v>
      </c>
      <c r="G2349" s="179">
        <v>0</v>
      </c>
      <c r="H2349" s="97">
        <v>11086117.996531339</v>
      </c>
      <c r="I2349" s="174">
        <v>401569981863.96265</v>
      </c>
      <c r="J2349" s="186">
        <v>0.45494515786798917</v>
      </c>
      <c r="K2349" s="189">
        <v>3041188879.4191513</v>
      </c>
      <c r="L2349" s="185">
        <v>0</v>
      </c>
      <c r="M2349" s="185">
        <v>0</v>
      </c>
      <c r="N2349" s="174">
        <v>404611170743.38177</v>
      </c>
      <c r="O2349" s="119">
        <v>0.45152564240500354</v>
      </c>
      <c r="P2349" s="119">
        <v>0.31166836738189119</v>
      </c>
      <c r="Q2349" s="97">
        <v>12.973190672157905</v>
      </c>
      <c r="R2349" s="184">
        <v>1845644484804.2158</v>
      </c>
      <c r="S2349" s="199">
        <v>1914.0367016260707</v>
      </c>
      <c r="T2349" s="191">
        <v>5.4683860371220167E-2</v>
      </c>
      <c r="U2349" s="198">
        <v>2.0000000000000001E-4</v>
      </c>
    </row>
    <row r="2350" spans="1:21" x14ac:dyDescent="0.2">
      <c r="A2350">
        <f t="shared" si="36"/>
        <v>2346</v>
      </c>
      <c r="B2350" s="119">
        <v>0.52858289141671255</v>
      </c>
      <c r="C2350" s="97">
        <v>12499.838539390674</v>
      </c>
      <c r="D2350" s="96">
        <v>1.1415497163549335</v>
      </c>
      <c r="E2350" s="98">
        <v>0.13929621538630102</v>
      </c>
      <c r="F2350" s="119">
        <v>0.3846454175280144</v>
      </c>
      <c r="G2350" s="179">
        <v>1</v>
      </c>
      <c r="H2350" s="97">
        <v>8818246.8363077585</v>
      </c>
      <c r="I2350" s="174">
        <v>315281163734.6745</v>
      </c>
      <c r="J2350" s="186">
        <v>0.36310059840745335</v>
      </c>
      <c r="K2350" s="189">
        <v>1428147624.7913749</v>
      </c>
      <c r="L2350" s="185">
        <v>0</v>
      </c>
      <c r="M2350" s="185">
        <v>211667564362.3248</v>
      </c>
      <c r="N2350" s="174">
        <v>528376875721.79065</v>
      </c>
      <c r="O2350" s="119">
        <v>0.53714090027277439</v>
      </c>
      <c r="P2350" s="119">
        <v>0.3107956480855395</v>
      </c>
      <c r="Q2350" s="97">
        <v>16.284432845104689</v>
      </c>
      <c r="R2350" s="184">
        <v>2841816410621.0522</v>
      </c>
      <c r="S2350" s="199">
        <v>2949.9917366522932</v>
      </c>
      <c r="T2350" s="191">
        <v>4.6351648239863909E-2</v>
      </c>
      <c r="U2350" s="198">
        <v>2.0000000000000001E-4</v>
      </c>
    </row>
    <row r="2351" spans="1:21" x14ac:dyDescent="0.2">
      <c r="A2351">
        <f t="shared" si="36"/>
        <v>2347</v>
      </c>
      <c r="B2351" s="119">
        <v>0.34657816651122131</v>
      </c>
      <c r="C2351" s="97">
        <v>8374.2552972248923</v>
      </c>
      <c r="D2351" s="96">
        <v>0.40779495322145592</v>
      </c>
      <c r="E2351" s="98">
        <v>0.7</v>
      </c>
      <c r="F2351" s="119">
        <v>0.60156422334109516</v>
      </c>
      <c r="G2351" s="179">
        <v>1</v>
      </c>
      <c r="H2351" s="97">
        <v>2992473.2807360888</v>
      </c>
      <c r="I2351" s="174">
        <v>160477846076.41928</v>
      </c>
      <c r="J2351" s="186">
        <v>0.34657816651122131</v>
      </c>
      <c r="K2351" s="189">
        <v>2567736445.6860008</v>
      </c>
      <c r="L2351" s="185">
        <v>0</v>
      </c>
      <c r="M2351" s="185">
        <v>132751120438.1965</v>
      </c>
      <c r="N2351" s="174">
        <v>295796702960.30176</v>
      </c>
      <c r="O2351" s="119">
        <v>0.54706158787412162</v>
      </c>
      <c r="P2351" s="119">
        <v>0.21390591614622637</v>
      </c>
      <c r="Q2351" s="97">
        <v>16.004344800806134</v>
      </c>
      <c r="R2351" s="184">
        <v>1129844011089.1038</v>
      </c>
      <c r="S2351" s="199">
        <v>1171.8148199304526</v>
      </c>
      <c r="T2351" s="191">
        <v>4.431298813976213E-2</v>
      </c>
      <c r="U2351" s="198">
        <v>2.0000000000000001E-4</v>
      </c>
    </row>
    <row r="2352" spans="1:21" x14ac:dyDescent="0.2">
      <c r="A2352">
        <f t="shared" si="36"/>
        <v>2348</v>
      </c>
      <c r="B2352" s="119">
        <v>0.46102708816790094</v>
      </c>
      <c r="C2352" s="97">
        <v>7842.4711458227248</v>
      </c>
      <c r="D2352" s="96">
        <v>1.019319122146767</v>
      </c>
      <c r="E2352" s="98">
        <v>0.14342592233771431</v>
      </c>
      <c r="F2352" s="119">
        <v>0</v>
      </c>
      <c r="G2352" s="179">
        <v>0</v>
      </c>
      <c r="H2352" s="97">
        <v>9554132.4561508112</v>
      </c>
      <c r="I2352" s="174">
        <v>258410407878.98535</v>
      </c>
      <c r="J2352" s="186">
        <v>0.23025499677068362</v>
      </c>
      <c r="K2352" s="189">
        <v>11626359404.582996</v>
      </c>
      <c r="L2352" s="185">
        <v>28254812346.253544</v>
      </c>
      <c r="M2352" s="185">
        <v>0</v>
      </c>
      <c r="N2352" s="174">
        <v>298291579629.8219</v>
      </c>
      <c r="O2352" s="119">
        <v>0.27524792221952893</v>
      </c>
      <c r="P2352" s="119">
        <v>0.17508787058237546</v>
      </c>
      <c r="Q2352" s="97">
        <v>14.469888400748403</v>
      </c>
      <c r="R2352" s="184">
        <v>817695588257.58142</v>
      </c>
      <c r="S2352" s="199">
        <v>847.98154281073141</v>
      </c>
      <c r="T2352" s="191">
        <v>4.9490436036346168E-2</v>
      </c>
      <c r="U2352" s="198">
        <v>2.0000000000000001E-4</v>
      </c>
    </row>
    <row r="2353" spans="1:21" x14ac:dyDescent="0.2">
      <c r="A2353">
        <f t="shared" si="36"/>
        <v>2349</v>
      </c>
      <c r="B2353" s="119">
        <v>0.45027127301070258</v>
      </c>
      <c r="C2353" s="97">
        <v>12022.69891578764</v>
      </c>
      <c r="D2353" s="96">
        <v>0.97211897717304596</v>
      </c>
      <c r="E2353" s="98">
        <v>0</v>
      </c>
      <c r="F2353" s="119">
        <v>0</v>
      </c>
      <c r="G2353" s="179">
        <v>0</v>
      </c>
      <c r="H2353" s="97">
        <v>7397732.9475773657</v>
      </c>
      <c r="I2353" s="174">
        <v>222313950599.23984</v>
      </c>
      <c r="J2353" s="186">
        <v>0.34690570368945239</v>
      </c>
      <c r="K2353" s="189">
        <v>1901190566.3510435</v>
      </c>
      <c r="L2353" s="185">
        <v>0</v>
      </c>
      <c r="M2353" s="185">
        <v>0</v>
      </c>
      <c r="N2353" s="174">
        <v>224215141165.59088</v>
      </c>
      <c r="O2353" s="119">
        <v>0.34396418132910178</v>
      </c>
      <c r="P2353" s="119">
        <v>0.2134590486047433</v>
      </c>
      <c r="Q2353" s="97">
        <v>12.962415343298131</v>
      </c>
      <c r="R2353" s="184">
        <v>654774578350.3075</v>
      </c>
      <c r="S2353" s="199">
        <v>679.84765461372388</v>
      </c>
      <c r="T2353" s="191">
        <v>5.8960791392329799E-2</v>
      </c>
      <c r="U2353" s="198">
        <v>2.0000000000000001E-4</v>
      </c>
    </row>
    <row r="2354" spans="1:21" x14ac:dyDescent="0.2">
      <c r="A2354">
        <f t="shared" si="36"/>
        <v>2350</v>
      </c>
      <c r="B2354" s="119">
        <v>0.51773297144779173</v>
      </c>
      <c r="C2354" s="97">
        <v>12611.084516381561</v>
      </c>
      <c r="D2354" s="96">
        <v>0.54544977072290624</v>
      </c>
      <c r="E2354" s="98">
        <v>0.10749592096193331</v>
      </c>
      <c r="F2354" s="119">
        <v>0.59400714853414771</v>
      </c>
      <c r="G2354" s="179">
        <v>1</v>
      </c>
      <c r="H2354" s="97">
        <v>3110477.0489657535</v>
      </c>
      <c r="I2354" s="174">
        <v>122885559307.21909</v>
      </c>
      <c r="J2354" s="186">
        <v>0.37745171361850305</v>
      </c>
      <c r="K2354" s="189">
        <v>3508216755.8978019</v>
      </c>
      <c r="L2354" s="185">
        <v>0</v>
      </c>
      <c r="M2354" s="185">
        <v>206780869086.81668</v>
      </c>
      <c r="N2354" s="174">
        <v>333174645149.93359</v>
      </c>
      <c r="O2354" s="119">
        <v>0.63572682763304089</v>
      </c>
      <c r="P2354" s="119">
        <v>0.36856767596031315</v>
      </c>
      <c r="Q2354" s="97">
        <v>17.307299133802989</v>
      </c>
      <c r="R2354" s="184">
        <v>2313589555500.8779</v>
      </c>
      <c r="S2354" s="199">
        <v>2401.6952140003696</v>
      </c>
      <c r="T2354" s="191">
        <v>4.2664796589159927E-2</v>
      </c>
      <c r="U2354" s="198">
        <v>2.0000000000000001E-4</v>
      </c>
    </row>
    <row r="2355" spans="1:21" x14ac:dyDescent="0.2">
      <c r="A2355">
        <f t="shared" si="36"/>
        <v>2351</v>
      </c>
      <c r="B2355" s="119">
        <v>0.4265984804088121</v>
      </c>
      <c r="C2355" s="97">
        <v>17000</v>
      </c>
      <c r="D2355" s="96">
        <v>0.31801028521776276</v>
      </c>
      <c r="E2355" s="98">
        <v>0</v>
      </c>
      <c r="F2355" s="119">
        <v>0</v>
      </c>
      <c r="G2355" s="179">
        <v>0</v>
      </c>
      <c r="H2355" s="97">
        <v>1739291.2165797451</v>
      </c>
      <c r="I2355" s="174">
        <v>94191068247.044678</v>
      </c>
      <c r="J2355" s="186">
        <v>0.4265984804088121</v>
      </c>
      <c r="K2355" s="189">
        <v>2213068666.2823186</v>
      </c>
      <c r="L2355" s="185">
        <v>0</v>
      </c>
      <c r="M2355" s="185">
        <v>0</v>
      </c>
      <c r="N2355" s="174">
        <v>96404136913.326996</v>
      </c>
      <c r="O2355" s="119">
        <v>0.41680541799153026</v>
      </c>
      <c r="P2355" s="119">
        <v>0.31418577624285793</v>
      </c>
      <c r="Q2355" s="97">
        <v>12.910618778526066</v>
      </c>
      <c r="R2355" s="184">
        <v>471007600200.97888</v>
      </c>
      <c r="S2355" s="199">
        <v>488.94954421766738</v>
      </c>
      <c r="T2355" s="191">
        <v>5.155297189414796E-2</v>
      </c>
      <c r="U2355" s="198">
        <v>2.0000000000000001E-4</v>
      </c>
    </row>
    <row r="2356" spans="1:21" x14ac:dyDescent="0.2">
      <c r="A2356">
        <f t="shared" si="36"/>
        <v>2352</v>
      </c>
      <c r="B2356" s="119">
        <v>0.39926597871822578</v>
      </c>
      <c r="C2356" s="97">
        <v>8183.0005702049766</v>
      </c>
      <c r="D2356" s="96">
        <v>0.85729074740523303</v>
      </c>
      <c r="E2356" s="98">
        <v>0.21952754358418636</v>
      </c>
      <c r="F2356" s="119">
        <v>0</v>
      </c>
      <c r="G2356" s="179">
        <v>0</v>
      </c>
      <c r="H2356" s="97">
        <v>7514790.8677512864</v>
      </c>
      <c r="I2356" s="174">
        <v>308551071463.88379</v>
      </c>
      <c r="J2356" s="186">
        <v>0.39926597871822578</v>
      </c>
      <c r="K2356" s="189">
        <v>19810585481.069286</v>
      </c>
      <c r="L2356" s="185">
        <v>25253822543.822983</v>
      </c>
      <c r="M2356" s="185">
        <v>0</v>
      </c>
      <c r="N2356" s="174">
        <v>353615479488.77606</v>
      </c>
      <c r="O2356" s="119">
        <v>0.4055167601117266</v>
      </c>
      <c r="P2356" s="119">
        <v>0.30462565577593642</v>
      </c>
      <c r="Q2356" s="97">
        <v>13.554744781993621</v>
      </c>
      <c r="R2356" s="184">
        <v>1619614194351.6025</v>
      </c>
      <c r="S2356" s="199">
        <v>1682.1478664950139</v>
      </c>
      <c r="T2356" s="191">
        <v>5.26150474608367E-2</v>
      </c>
      <c r="U2356" s="198">
        <v>2.0000000000000001E-4</v>
      </c>
    </row>
    <row r="2357" spans="1:21" x14ac:dyDescent="0.2">
      <c r="A2357">
        <f t="shared" si="36"/>
        <v>2353</v>
      </c>
      <c r="B2357" s="119">
        <v>0.59957442276405681</v>
      </c>
      <c r="C2357" s="97">
        <v>11942.42691272123</v>
      </c>
      <c r="D2357" s="96">
        <v>1.0418793252758944</v>
      </c>
      <c r="E2357" s="98">
        <v>0</v>
      </c>
      <c r="F2357" s="119">
        <v>0</v>
      </c>
      <c r="G2357" s="179">
        <v>0</v>
      </c>
      <c r="H2357" s="97">
        <v>7253993.7719189804</v>
      </c>
      <c r="I2357" s="174">
        <v>254146538486.30557</v>
      </c>
      <c r="J2357" s="186">
        <v>0.38628098577567815</v>
      </c>
      <c r="K2357" s="189">
        <v>8543974988.3984871</v>
      </c>
      <c r="L2357" s="185">
        <v>0</v>
      </c>
      <c r="M2357" s="185">
        <v>0</v>
      </c>
      <c r="N2357" s="174">
        <v>262690513474.70407</v>
      </c>
      <c r="O2357" s="119">
        <v>0.3737172466542838</v>
      </c>
      <c r="P2357" s="119">
        <v>0.23074987984642151</v>
      </c>
      <c r="Q2357" s="97">
        <v>12.844366073012459</v>
      </c>
      <c r="R2357" s="184">
        <v>838432174613.85669</v>
      </c>
      <c r="S2357" s="199">
        <v>870.6775314629765</v>
      </c>
      <c r="T2357" s="191">
        <v>5.9111784115903128E-2</v>
      </c>
      <c r="U2357" s="198">
        <v>2.0000000000000001E-4</v>
      </c>
    </row>
    <row r="2358" spans="1:21" x14ac:dyDescent="0.2">
      <c r="A2358">
        <f t="shared" si="36"/>
        <v>2354</v>
      </c>
      <c r="B2358" s="119">
        <v>0.52392058415565701</v>
      </c>
      <c r="C2358" s="97">
        <v>9716.342234934451</v>
      </c>
      <c r="D2358" s="96">
        <v>1.1563792377775677</v>
      </c>
      <c r="E2358" s="98">
        <v>0</v>
      </c>
      <c r="F2358" s="119">
        <v>0.39711710818675833</v>
      </c>
      <c r="G2358" s="179">
        <v>1</v>
      </c>
      <c r="H2358" s="97">
        <v>9615939.5334400311</v>
      </c>
      <c r="I2358" s="174">
        <v>340216608547.81226</v>
      </c>
      <c r="J2358" s="186">
        <v>0.4607394203830496</v>
      </c>
      <c r="K2358" s="189">
        <v>6819963348.9484816</v>
      </c>
      <c r="L2358" s="185">
        <v>0</v>
      </c>
      <c r="M2358" s="185">
        <v>264195540951.94968</v>
      </c>
      <c r="N2358" s="174">
        <v>611232112848.71045</v>
      </c>
      <c r="O2358" s="119">
        <v>0.6022387044963361</v>
      </c>
      <c r="P2358" s="119">
        <v>0.38330863467320969</v>
      </c>
      <c r="Q2358" s="97">
        <v>15.777844859231958</v>
      </c>
      <c r="R2358" s="184">
        <v>3980543984583.3076</v>
      </c>
      <c r="S2358" s="199">
        <v>4132.1684861568501</v>
      </c>
      <c r="T2358" s="191">
        <v>4.7364011081727983E-2</v>
      </c>
      <c r="U2358" s="198">
        <v>2.0000000000000001E-4</v>
      </c>
    </row>
    <row r="2359" spans="1:21" x14ac:dyDescent="0.2">
      <c r="A2359">
        <f t="shared" si="36"/>
        <v>2355</v>
      </c>
      <c r="B2359" s="119">
        <v>0.47157252751991569</v>
      </c>
      <c r="C2359" s="97">
        <v>9700.5205112699368</v>
      </c>
      <c r="D2359" s="96">
        <v>0.57468347169951273</v>
      </c>
      <c r="E2359" s="98">
        <v>0.17741963802304037</v>
      </c>
      <c r="F2359" s="119">
        <v>0.44512456548754892</v>
      </c>
      <c r="G2359" s="179">
        <v>1</v>
      </c>
      <c r="H2359" s="97">
        <v>3767224.8067488996</v>
      </c>
      <c r="I2359" s="174">
        <v>181866723090.13293</v>
      </c>
      <c r="J2359" s="186">
        <v>0.47157252751991563</v>
      </c>
      <c r="K2359" s="189">
        <v>5982772472.6526155</v>
      </c>
      <c r="L2359" s="185">
        <v>0</v>
      </c>
      <c r="M2359" s="185">
        <v>206258963318.29828</v>
      </c>
      <c r="N2359" s="174">
        <v>394108458881.0838</v>
      </c>
      <c r="O2359" s="119">
        <v>0.63629824552860814</v>
      </c>
      <c r="P2359" s="119">
        <v>0.41486769579999183</v>
      </c>
      <c r="Q2359" s="97">
        <v>16.578412635633395</v>
      </c>
      <c r="R2359" s="184">
        <v>2958519504310.6104</v>
      </c>
      <c r="S2359" s="199">
        <v>3071.9847472000224</v>
      </c>
      <c r="T2359" s="191">
        <v>4.4159927556722017E-2</v>
      </c>
      <c r="U2359" s="198">
        <v>2.0000000000000001E-4</v>
      </c>
    </row>
    <row r="2360" spans="1:21" x14ac:dyDescent="0.2">
      <c r="A2360">
        <f t="shared" si="36"/>
        <v>2356</v>
      </c>
      <c r="B2360" s="119">
        <v>0.50829025166725794</v>
      </c>
      <c r="C2360" s="97">
        <v>9513.8927768884623</v>
      </c>
      <c r="D2360" s="96">
        <v>0.54760930152802145</v>
      </c>
      <c r="E2360" s="98">
        <v>0</v>
      </c>
      <c r="F2360" s="119">
        <v>0</v>
      </c>
      <c r="G2360" s="179">
        <v>0</v>
      </c>
      <c r="H2360" s="97">
        <v>3945731.5255607865</v>
      </c>
      <c r="I2360" s="174">
        <v>195156148516.37051</v>
      </c>
      <c r="J2360" s="186">
        <v>0.49958092490958617</v>
      </c>
      <c r="K2360" s="189">
        <v>5229963598.5639601</v>
      </c>
      <c r="L2360" s="185">
        <v>0</v>
      </c>
      <c r="M2360" s="185">
        <v>0</v>
      </c>
      <c r="N2360" s="174">
        <v>200386112114.93448</v>
      </c>
      <c r="O2360" s="119">
        <v>0.48654214680147329</v>
      </c>
      <c r="P2360" s="119">
        <v>0.37473509502039165</v>
      </c>
      <c r="Q2360" s="97">
        <v>12.927082835553987</v>
      </c>
      <c r="R2360" s="184">
        <v>1107840022612.27</v>
      </c>
      <c r="S2360" s="199">
        <v>1150.3696669819426</v>
      </c>
      <c r="T2360" s="191">
        <v>5.4340707332747373E-2</v>
      </c>
      <c r="U2360" s="198">
        <v>2.0000000000000001E-4</v>
      </c>
    </row>
    <row r="2361" spans="1:21" x14ac:dyDescent="0.2">
      <c r="A2361">
        <f t="shared" si="36"/>
        <v>2357</v>
      </c>
      <c r="B2361" s="119">
        <v>0.42292421623290855</v>
      </c>
      <c r="C2361" s="97">
        <v>7654.1927184187862</v>
      </c>
      <c r="D2361" s="96">
        <v>1.0934985693202288</v>
      </c>
      <c r="E2361" s="98">
        <v>0</v>
      </c>
      <c r="F2361" s="119">
        <v>0</v>
      </c>
      <c r="G2361" s="179">
        <v>0</v>
      </c>
      <c r="H2361" s="97">
        <v>11464837.916603006</v>
      </c>
      <c r="I2361" s="174">
        <v>412653824056.16321</v>
      </c>
      <c r="J2361" s="186">
        <v>0.42292421623290855</v>
      </c>
      <c r="K2361" s="189">
        <v>13999989883.801287</v>
      </c>
      <c r="L2361" s="185">
        <v>0</v>
      </c>
      <c r="M2361" s="185">
        <v>0</v>
      </c>
      <c r="N2361" s="174">
        <v>426653813939.96448</v>
      </c>
      <c r="O2361" s="119">
        <v>0.40904660737199616</v>
      </c>
      <c r="P2361" s="119">
        <v>0.3021556150150505</v>
      </c>
      <c r="Q2361" s="97">
        <v>12.902260568947447</v>
      </c>
      <c r="R2361" s="184">
        <v>1819962010312.2769</v>
      </c>
      <c r="S2361" s="199">
        <v>1887.6242907701735</v>
      </c>
      <c r="T2361" s="191">
        <v>5.5673230575712745E-2</v>
      </c>
      <c r="U2361" s="198">
        <v>2.0000000000000001E-4</v>
      </c>
    </row>
    <row r="2362" spans="1:21" x14ac:dyDescent="0.2">
      <c r="A2362">
        <f t="shared" si="36"/>
        <v>2358</v>
      </c>
      <c r="B2362" s="119">
        <v>0.53357114927790661</v>
      </c>
      <c r="C2362" s="97">
        <v>6567.8553690059853</v>
      </c>
      <c r="D2362" s="96">
        <v>0.99604456815947562</v>
      </c>
      <c r="E2362" s="98">
        <v>9.0350837053964211E-2</v>
      </c>
      <c r="F2362" s="119">
        <v>0.42250211299126356</v>
      </c>
      <c r="G2362" s="179">
        <v>1</v>
      </c>
      <c r="H2362" s="97">
        <v>13132462.789207565</v>
      </c>
      <c r="I2362" s="174">
        <v>483872511289.64252</v>
      </c>
      <c r="J2362" s="186">
        <v>0.46431928286044433</v>
      </c>
      <c r="K2362" s="189">
        <v>12335954284.147802</v>
      </c>
      <c r="L2362" s="185">
        <v>0</v>
      </c>
      <c r="M2362" s="185">
        <v>173143275512.32742</v>
      </c>
      <c r="N2362" s="174">
        <v>669351741086.1178</v>
      </c>
      <c r="O2362" s="119">
        <v>0.54259358055665985</v>
      </c>
      <c r="P2362" s="119">
        <v>0.39791735599642147</v>
      </c>
      <c r="Q2362" s="97">
        <v>15.302023064468262</v>
      </c>
      <c r="R2362" s="184">
        <v>4413836569313.7832</v>
      </c>
      <c r="S2362" s="199">
        <v>4578.5767576857716</v>
      </c>
      <c r="T2362" s="191">
        <v>4.8133265617349791E-2</v>
      </c>
      <c r="U2362" s="198">
        <v>2.0000000000000001E-4</v>
      </c>
    </row>
    <row r="2363" spans="1:21" x14ac:dyDescent="0.2">
      <c r="A2363">
        <f t="shared" si="36"/>
        <v>2359</v>
      </c>
      <c r="B2363" s="119">
        <v>0.52542659819406501</v>
      </c>
      <c r="C2363" s="97">
        <v>11275.235805230141</v>
      </c>
      <c r="D2363" s="96">
        <v>0.7798567393423691</v>
      </c>
      <c r="E2363" s="98">
        <v>0</v>
      </c>
      <c r="F2363" s="119">
        <v>0.42688616791700695</v>
      </c>
      <c r="G2363" s="179">
        <v>1</v>
      </c>
      <c r="H2363" s="97">
        <v>6149704.1267939927</v>
      </c>
      <c r="I2363" s="174">
        <v>268770465718.01047</v>
      </c>
      <c r="J2363" s="186">
        <v>0.44705980057638173</v>
      </c>
      <c r="K2363" s="189">
        <v>4806513095.4024801</v>
      </c>
      <c r="L2363" s="185">
        <v>0</v>
      </c>
      <c r="M2363" s="185">
        <v>159572207888.84158</v>
      </c>
      <c r="N2363" s="174">
        <v>433149186702.25452</v>
      </c>
      <c r="O2363" s="119">
        <v>0.57212213418314706</v>
      </c>
      <c r="P2363" s="119">
        <v>0.4292300175517107</v>
      </c>
      <c r="Q2363" s="97">
        <v>16.096550822588203</v>
      </c>
      <c r="R2363" s="184">
        <v>3243406780289.0674</v>
      </c>
      <c r="S2363" s="199">
        <v>3368.1370501154306</v>
      </c>
      <c r="T2363" s="191">
        <v>4.5964611137393203E-2</v>
      </c>
      <c r="U2363" s="198">
        <v>2.0000000000000001E-4</v>
      </c>
    </row>
    <row r="2364" spans="1:21" x14ac:dyDescent="0.2">
      <c r="A2364">
        <f t="shared" si="36"/>
        <v>2360</v>
      </c>
      <c r="B2364" s="119">
        <v>0.32882460767986854</v>
      </c>
      <c r="C2364" s="97">
        <v>8883.0468800763847</v>
      </c>
      <c r="D2364" s="96">
        <v>0.42067302385153549</v>
      </c>
      <c r="E2364" s="98">
        <v>0</v>
      </c>
      <c r="F2364" s="119">
        <v>0</v>
      </c>
      <c r="G2364" s="179">
        <v>0</v>
      </c>
      <c r="H2364" s="97">
        <v>3852940.0672254278</v>
      </c>
      <c r="I2364" s="174">
        <v>206287329934.23535</v>
      </c>
      <c r="J2364" s="186">
        <v>0.32882460767986854</v>
      </c>
      <c r="K2364" s="189">
        <v>7622526175.6082268</v>
      </c>
      <c r="L2364" s="185">
        <v>0</v>
      </c>
      <c r="M2364" s="185">
        <v>0</v>
      </c>
      <c r="N2364" s="174">
        <v>213909856109.84357</v>
      </c>
      <c r="O2364" s="119">
        <v>0.31710717574472286</v>
      </c>
      <c r="P2364" s="119">
        <v>0.22113907142130365</v>
      </c>
      <c r="Q2364" s="97">
        <v>12.784626326980643</v>
      </c>
      <c r="R2364" s="184">
        <v>705145220306.04895</v>
      </c>
      <c r="S2364" s="199">
        <v>732.17888503485574</v>
      </c>
      <c r="T2364" s="191">
        <v>5.418517164534413E-2</v>
      </c>
      <c r="U2364" s="198">
        <v>2.0000000000000001E-4</v>
      </c>
    </row>
    <row r="2365" spans="1:21" x14ac:dyDescent="0.2">
      <c r="A2365">
        <f t="shared" si="36"/>
        <v>2361</v>
      </c>
      <c r="B2365" s="119">
        <v>0.43367323276334113</v>
      </c>
      <c r="C2365" s="97">
        <v>14000.53554714959</v>
      </c>
      <c r="D2365" s="96">
        <v>0.70530528604974152</v>
      </c>
      <c r="E2365" s="98">
        <v>0</v>
      </c>
      <c r="F2365" s="119">
        <v>0</v>
      </c>
      <c r="G2365" s="179">
        <v>0</v>
      </c>
      <c r="H2365" s="97">
        <v>3932116.5140771996</v>
      </c>
      <c r="I2365" s="174">
        <v>166470525768.5307</v>
      </c>
      <c r="J2365" s="186">
        <v>0.41890800601016653</v>
      </c>
      <c r="K2365" s="189">
        <v>4958234434.5503616</v>
      </c>
      <c r="L2365" s="185">
        <v>0</v>
      </c>
      <c r="M2365" s="185">
        <v>0</v>
      </c>
      <c r="N2365" s="174">
        <v>171428760203.08105</v>
      </c>
      <c r="O2365" s="119">
        <v>0.40679192876707215</v>
      </c>
      <c r="P2365" s="119">
        <v>0.30608733787527403</v>
      </c>
      <c r="Q2365" s="97">
        <v>12.864021836732061</v>
      </c>
      <c r="R2365" s="184">
        <v>759825893441.89355</v>
      </c>
      <c r="S2365" s="199">
        <v>788.97113780482402</v>
      </c>
      <c r="T2365" s="191">
        <v>5.5534152397056842E-2</v>
      </c>
      <c r="U2365" s="198">
        <v>2.0000000000000001E-4</v>
      </c>
    </row>
    <row r="2366" spans="1:21" x14ac:dyDescent="0.2">
      <c r="A2366">
        <f t="shared" si="36"/>
        <v>2362</v>
      </c>
      <c r="B2366" s="119">
        <v>0.50753020766570589</v>
      </c>
      <c r="C2366" s="97">
        <v>6572.4187672418193</v>
      </c>
      <c r="D2366" s="96">
        <v>0.51786664231366908</v>
      </c>
      <c r="E2366" s="98">
        <v>0.46095592490294046</v>
      </c>
      <c r="F2366" s="119">
        <v>0.55998473568137352</v>
      </c>
      <c r="G2366" s="179">
        <v>1</v>
      </c>
      <c r="H2366" s="97">
        <v>3734651.5600427175</v>
      </c>
      <c r="I2366" s="174">
        <v>173799331825.81412</v>
      </c>
      <c r="J2366" s="186">
        <v>0.48058041106200478</v>
      </c>
      <c r="K2366" s="189">
        <v>1567070974.2599173</v>
      </c>
      <c r="L2366" s="185">
        <v>0</v>
      </c>
      <c r="M2366" s="185">
        <v>231977800092.72058</v>
      </c>
      <c r="N2366" s="174">
        <v>407344202892.79456</v>
      </c>
      <c r="O2366" s="119">
        <v>0.66063734918587247</v>
      </c>
      <c r="P2366" s="119">
        <v>0.50130393500430503</v>
      </c>
      <c r="Q2366" s="97">
        <v>17.051313535834261</v>
      </c>
      <c r="R2366" s="184">
        <v>3799215924850.0684</v>
      </c>
      <c r="S2366" s="199">
        <v>3947.4184177306797</v>
      </c>
      <c r="T2366" s="191">
        <v>4.2977990235851672E-2</v>
      </c>
      <c r="U2366" s="198">
        <v>2.0000000000000001E-4</v>
      </c>
    </row>
    <row r="2367" spans="1:21" x14ac:dyDescent="0.2">
      <c r="A2367">
        <f t="shared" si="36"/>
        <v>2363</v>
      </c>
      <c r="B2367" s="119">
        <v>0.56540259542104465</v>
      </c>
      <c r="C2367" s="97">
        <v>10121.002658161544</v>
      </c>
      <c r="D2367" s="96">
        <v>0.88629572107141241</v>
      </c>
      <c r="E2367" s="98">
        <v>0.39686036541157171</v>
      </c>
      <c r="F2367" s="119">
        <v>0</v>
      </c>
      <c r="G2367" s="179">
        <v>0</v>
      </c>
      <c r="H2367" s="97">
        <v>10208849.601284893</v>
      </c>
      <c r="I2367" s="174">
        <v>319554280541.89594</v>
      </c>
      <c r="J2367" s="186">
        <v>0.31643733768657933</v>
      </c>
      <c r="K2367" s="189">
        <v>15191566518.723301</v>
      </c>
      <c r="L2367" s="185">
        <v>41483808806.175537</v>
      </c>
      <c r="M2367" s="185">
        <v>0</v>
      </c>
      <c r="N2367" s="174">
        <v>376229655866.7948</v>
      </c>
      <c r="O2367" s="119">
        <v>0.35697864517495576</v>
      </c>
      <c r="P2367" s="119">
        <v>0.24798544406496265</v>
      </c>
      <c r="Q2367" s="97">
        <v>14.008266630529089</v>
      </c>
      <c r="R2367" s="184">
        <v>1397615247064.6519</v>
      </c>
      <c r="S2367" s="199">
        <v>1452.2835802593022</v>
      </c>
      <c r="T2367" s="191">
        <v>5.1365888106522553E-2</v>
      </c>
      <c r="U2367" s="198">
        <v>2.0000000000000001E-4</v>
      </c>
    </row>
    <row r="2368" spans="1:21" x14ac:dyDescent="0.2">
      <c r="A2368">
        <f t="shared" si="36"/>
        <v>2364</v>
      </c>
      <c r="B2368" s="119">
        <v>0.48558058963862422</v>
      </c>
      <c r="C2368" s="97">
        <v>6957.1220526451962</v>
      </c>
      <c r="D2368" s="96">
        <v>0.49430129335676443</v>
      </c>
      <c r="E2368" s="98">
        <v>0.44284137556415504</v>
      </c>
      <c r="F2368" s="119">
        <v>0.48870522852561427</v>
      </c>
      <c r="G2368" s="179">
        <v>1</v>
      </c>
      <c r="H2368" s="97">
        <v>3834850.275732486</v>
      </c>
      <c r="I2368" s="174">
        <v>205946406287.03458</v>
      </c>
      <c r="J2368" s="186">
        <v>0.48558058963862427</v>
      </c>
      <c r="K2368" s="189">
        <v>1511046106.6037884</v>
      </c>
      <c r="L2368" s="185">
        <v>0</v>
      </c>
      <c r="M2368" s="185">
        <v>242167226092.03641</v>
      </c>
      <c r="N2368" s="174">
        <v>449624678485.67474</v>
      </c>
      <c r="O2368" s="119">
        <v>0.6532945639499671</v>
      </c>
      <c r="P2368" s="119">
        <v>0.43548214253999373</v>
      </c>
      <c r="Q2368" s="97">
        <v>16.903889719783923</v>
      </c>
      <c r="R2368" s="184">
        <v>3612049805191.353</v>
      </c>
      <c r="S2368" s="199">
        <v>3746.887214034411</v>
      </c>
      <c r="T2368" s="191">
        <v>4.333505069749171E-2</v>
      </c>
      <c r="U2368" s="198">
        <v>2.0000000000000001E-4</v>
      </c>
    </row>
    <row r="2369" spans="1:21" x14ac:dyDescent="0.2">
      <c r="A2369">
        <f t="shared" si="36"/>
        <v>2365</v>
      </c>
      <c r="B2369" s="119">
        <v>0.3852823418294482</v>
      </c>
      <c r="C2369" s="97">
        <v>13385.118660407272</v>
      </c>
      <c r="D2369" s="96">
        <v>1.1016364252001125</v>
      </c>
      <c r="E2369" s="98">
        <v>0</v>
      </c>
      <c r="F2369" s="119">
        <v>0.47686433534437345</v>
      </c>
      <c r="G2369" s="179">
        <v>1</v>
      </c>
      <c r="H2369" s="97">
        <v>8481332.296597071</v>
      </c>
      <c r="I2369" s="174">
        <v>306424747919.43323</v>
      </c>
      <c r="J2369" s="186">
        <v>0.3852823418294482</v>
      </c>
      <c r="K2369" s="189">
        <v>6171930397.6685524</v>
      </c>
      <c r="L2369" s="185">
        <v>0</v>
      </c>
      <c r="M2369" s="185">
        <v>325706155059.64886</v>
      </c>
      <c r="N2369" s="174">
        <v>638302833376.75061</v>
      </c>
      <c r="O2369" s="119">
        <v>0.593174507024533</v>
      </c>
      <c r="P2369" s="119">
        <v>0.29899701541453727</v>
      </c>
      <c r="Q2369" s="97">
        <v>16.072461732205596</v>
      </c>
      <c r="R2369" s="184">
        <v>3265799434343.3462</v>
      </c>
      <c r="S2369" s="199">
        <v>3391.7489127073877</v>
      </c>
      <c r="T2369" s="191">
        <v>4.7106694541311424E-2</v>
      </c>
      <c r="U2369" s="198">
        <v>2.0000000000000001E-4</v>
      </c>
    </row>
    <row r="2370" spans="1:21" x14ac:dyDescent="0.2">
      <c r="A2370">
        <f t="shared" si="36"/>
        <v>2366</v>
      </c>
      <c r="B2370" s="119">
        <v>0.43614185630366048</v>
      </c>
      <c r="C2370" s="97">
        <v>5594.9683290541234</v>
      </c>
      <c r="D2370" s="96">
        <v>0.97784449066250589</v>
      </c>
      <c r="E2370" s="98">
        <v>0</v>
      </c>
      <c r="F2370" s="119">
        <v>0</v>
      </c>
      <c r="G2370" s="179">
        <v>0</v>
      </c>
      <c r="H2370" s="97">
        <v>15122185.611246482</v>
      </c>
      <c r="I2370" s="174">
        <v>547735089958.23431</v>
      </c>
      <c r="J2370" s="186">
        <v>0.43614185630366054</v>
      </c>
      <c r="K2370" s="189">
        <v>12573830148.146351</v>
      </c>
      <c r="L2370" s="185">
        <v>0</v>
      </c>
      <c r="M2370" s="185">
        <v>0</v>
      </c>
      <c r="N2370" s="174">
        <v>560308920106.38062</v>
      </c>
      <c r="O2370" s="119">
        <v>0.4263544454221449</v>
      </c>
      <c r="P2370" s="119">
        <v>0.31167336113379712</v>
      </c>
      <c r="Q2370" s="97">
        <v>12.885785871353603</v>
      </c>
      <c r="R2370" s="184">
        <v>2507925495922.627</v>
      </c>
      <c r="S2370" s="199">
        <v>2605.2613475542116</v>
      </c>
      <c r="T2370" s="191">
        <v>5.5258657013478638E-2</v>
      </c>
      <c r="U2370" s="198">
        <v>2.0000000000000001E-4</v>
      </c>
    </row>
    <row r="2371" spans="1:21" x14ac:dyDescent="0.2">
      <c r="A2371">
        <f t="shared" si="36"/>
        <v>2367</v>
      </c>
      <c r="B2371" s="119">
        <v>0.38346374245467424</v>
      </c>
      <c r="C2371" s="97">
        <v>4461.3078316010406</v>
      </c>
      <c r="D2371" s="96">
        <v>1.1543394006426464</v>
      </c>
      <c r="E2371" s="98">
        <v>0.12945286727025612</v>
      </c>
      <c r="F2371" s="119">
        <v>0.58818931919641715</v>
      </c>
      <c r="G2371" s="179">
        <v>1</v>
      </c>
      <c r="H2371" s="97">
        <v>16921353.438636832</v>
      </c>
      <c r="I2371" s="174">
        <v>568016655931.25879</v>
      </c>
      <c r="J2371" s="186">
        <v>0.38346374245467429</v>
      </c>
      <c r="K2371" s="189">
        <v>13779730585.878706</v>
      </c>
      <c r="L2371" s="185">
        <v>0</v>
      </c>
      <c r="M2371" s="185">
        <v>554777053756.41418</v>
      </c>
      <c r="N2371" s="174">
        <v>1136573440273.5515</v>
      </c>
      <c r="O2371" s="119">
        <v>0.58213170589828123</v>
      </c>
      <c r="P2371" s="119">
        <v>0.38584597586846658</v>
      </c>
      <c r="Q2371" s="97">
        <v>17.056886990882393</v>
      </c>
      <c r="R2371" s="184">
        <v>8024177153961.4951</v>
      </c>
      <c r="S2371" s="199">
        <v>8325.8608648014124</v>
      </c>
      <c r="T2371" s="191">
        <v>4.3791895952440901E-2</v>
      </c>
      <c r="U2371" s="198">
        <v>2.0000000000000001E-4</v>
      </c>
    </row>
    <row r="2372" spans="1:21" x14ac:dyDescent="0.2">
      <c r="A2372">
        <f t="shared" si="36"/>
        <v>2368</v>
      </c>
      <c r="B2372" s="119">
        <v>0.60164884574332766</v>
      </c>
      <c r="C2372" s="97">
        <v>7495.7506335562975</v>
      </c>
      <c r="D2372" s="96">
        <v>0.90013085467540854</v>
      </c>
      <c r="E2372" s="98">
        <v>0.7</v>
      </c>
      <c r="F2372" s="119">
        <v>0.54087715999831087</v>
      </c>
      <c r="G2372" s="179">
        <v>1</v>
      </c>
      <c r="H2372" s="97">
        <v>8705599.4367784839</v>
      </c>
      <c r="I2372" s="174">
        <v>325314262089.88641</v>
      </c>
      <c r="J2372" s="186">
        <v>0.49110618773078762</v>
      </c>
      <c r="K2372" s="189">
        <v>3980964793.9141645</v>
      </c>
      <c r="L2372" s="185">
        <v>0</v>
      </c>
      <c r="M2372" s="185">
        <v>329796618996.80896</v>
      </c>
      <c r="N2372" s="174">
        <v>659091845880.6095</v>
      </c>
      <c r="O2372" s="119">
        <v>0.64270426787164103</v>
      </c>
      <c r="P2372" s="119">
        <v>0.34636218058126045</v>
      </c>
      <c r="Q2372" s="97">
        <v>16.027063579849962</v>
      </c>
      <c r="R2372" s="184">
        <v>3971469444472.4941</v>
      </c>
      <c r="S2372" s="199">
        <v>4114.6531930542697</v>
      </c>
      <c r="T2372" s="191">
        <v>4.5740453595335212E-2</v>
      </c>
      <c r="U2372" s="198">
        <v>2.0000000000000001E-4</v>
      </c>
    </row>
    <row r="2373" spans="1:21" x14ac:dyDescent="0.2">
      <c r="A2373">
        <f t="shared" si="36"/>
        <v>2369</v>
      </c>
      <c r="B2373" s="119">
        <v>0.62018055039134146</v>
      </c>
      <c r="C2373" s="97">
        <v>7823.2200702393893</v>
      </c>
      <c r="D2373" s="96">
        <v>0.39911769895101501</v>
      </c>
      <c r="E2373" s="98">
        <v>0</v>
      </c>
      <c r="F2373" s="119">
        <v>0.55229048866621344</v>
      </c>
      <c r="G2373" s="179">
        <v>1</v>
      </c>
      <c r="H2373" s="97">
        <v>2791952.6922425851</v>
      </c>
      <c r="I2373" s="174">
        <v>149350717766.52106</v>
      </c>
      <c r="J2373" s="186">
        <v>0.50425491546836576</v>
      </c>
      <c r="K2373" s="189">
        <v>3101708978.7989011</v>
      </c>
      <c r="L2373" s="185">
        <v>0</v>
      </c>
      <c r="M2373" s="185">
        <v>175550065003.33655</v>
      </c>
      <c r="N2373" s="174">
        <v>328002491748.65649</v>
      </c>
      <c r="O2373" s="119">
        <v>0.65777209317816043</v>
      </c>
      <c r="P2373" s="119">
        <v>0.46129078048701011</v>
      </c>
      <c r="Q2373" s="97">
        <v>16.742059961921555</v>
      </c>
      <c r="R2373" s="184">
        <v>2772301598928.4028</v>
      </c>
      <c r="S2373" s="199">
        <v>2876.6364416132947</v>
      </c>
      <c r="T2373" s="191">
        <v>4.370521217966087E-2</v>
      </c>
      <c r="U2373" s="198">
        <v>2.0000000000000001E-4</v>
      </c>
    </row>
    <row r="2374" spans="1:21" x14ac:dyDescent="0.2">
      <c r="A2374">
        <f t="shared" si="36"/>
        <v>2370</v>
      </c>
      <c r="B2374" s="119">
        <v>0.5572745008893919</v>
      </c>
      <c r="C2374" s="97">
        <v>5681.1732987019604</v>
      </c>
      <c r="D2374" s="96">
        <v>0.48352051759442272</v>
      </c>
      <c r="E2374" s="98">
        <v>0.12869792268500826</v>
      </c>
      <c r="F2374" s="119">
        <v>0</v>
      </c>
      <c r="G2374" s="179">
        <v>0</v>
      </c>
      <c r="H2374" s="97">
        <v>4425060.3382165022</v>
      </c>
      <c r="I2374" s="174">
        <v>176140436669.59427</v>
      </c>
      <c r="J2374" s="186">
        <v>0.42659589454843416</v>
      </c>
      <c r="K2374" s="189">
        <v>6980749424.3796511</v>
      </c>
      <c r="L2374" s="185">
        <v>16435317313.85396</v>
      </c>
      <c r="M2374" s="185">
        <v>0</v>
      </c>
      <c r="N2374" s="174">
        <v>199556503407.82788</v>
      </c>
      <c r="O2374" s="119">
        <v>0.44242627772379217</v>
      </c>
      <c r="P2374" s="119">
        <v>0.32039839021287864</v>
      </c>
      <c r="Q2374" s="97">
        <v>13.64064739793724</v>
      </c>
      <c r="R2374" s="184">
        <v>1022418123548.6699</v>
      </c>
      <c r="S2374" s="199">
        <v>1061.6352791132365</v>
      </c>
      <c r="T2374" s="191">
        <v>5.0058477630176478E-2</v>
      </c>
      <c r="U2374" s="198">
        <v>2.0000000000000001E-4</v>
      </c>
    </row>
    <row r="2375" spans="1:21" x14ac:dyDescent="0.2">
      <c r="A2375">
        <f t="shared" ref="A2375:A2438" si="37">A2374+1</f>
        <v>2371</v>
      </c>
      <c r="B2375" s="119">
        <v>0.37319378997128172</v>
      </c>
      <c r="C2375" s="97">
        <v>11852.962408737769</v>
      </c>
      <c r="D2375" s="96">
        <v>1.2114005542558224</v>
      </c>
      <c r="E2375" s="98">
        <v>0.63102504928039393</v>
      </c>
      <c r="F2375" s="119">
        <v>0.58203636566914063</v>
      </c>
      <c r="G2375" s="179">
        <v>1</v>
      </c>
      <c r="H2375" s="97">
        <v>18771070.390261143</v>
      </c>
      <c r="I2375" s="174">
        <v>657912991906.05859</v>
      </c>
      <c r="J2375" s="186">
        <v>0.37319378997128172</v>
      </c>
      <c r="K2375" s="189">
        <v>3648029836.6217875</v>
      </c>
      <c r="L2375" s="185">
        <v>0</v>
      </c>
      <c r="M2375" s="185">
        <v>576266517652.01379</v>
      </c>
      <c r="N2375" s="174">
        <v>1237827539394.6941</v>
      </c>
      <c r="O2375" s="119">
        <v>0.57079216171574443</v>
      </c>
      <c r="P2375" s="119">
        <v>0.38637759118630433</v>
      </c>
      <c r="Q2375" s="97">
        <v>16.844394864774991</v>
      </c>
      <c r="R2375" s="184">
        <v>8489627824732.668</v>
      </c>
      <c r="S2375" s="199">
        <v>8812.6054937273711</v>
      </c>
      <c r="T2375" s="191">
        <v>4.4064712602820383E-2</v>
      </c>
      <c r="U2375" s="198">
        <v>2.0000000000000001E-4</v>
      </c>
    </row>
    <row r="2376" spans="1:21" x14ac:dyDescent="0.2">
      <c r="A2376">
        <f t="shared" si="37"/>
        <v>2372</v>
      </c>
      <c r="B2376" s="119">
        <v>0.41813688201297261</v>
      </c>
      <c r="C2376" s="97">
        <v>9657.6866877609045</v>
      </c>
      <c r="D2376" s="96">
        <v>0.21985968271884249</v>
      </c>
      <c r="E2376" s="98">
        <v>0.49627633180970443</v>
      </c>
      <c r="F2376" s="119">
        <v>0.55792750535442415</v>
      </c>
      <c r="G2376" s="179">
        <v>1</v>
      </c>
      <c r="H2376" s="97">
        <v>1752297.6385540774</v>
      </c>
      <c r="I2376" s="174">
        <v>94582163929.770874</v>
      </c>
      <c r="J2376" s="186">
        <v>0.41813688201297261</v>
      </c>
      <c r="K2376" s="189">
        <v>991401079.58211935</v>
      </c>
      <c r="L2376" s="185">
        <v>0</v>
      </c>
      <c r="M2376" s="185">
        <v>190498940753.90527</v>
      </c>
      <c r="N2376" s="174">
        <v>286072505763.25824</v>
      </c>
      <c r="O2376" s="119">
        <v>0.67097480483359084</v>
      </c>
      <c r="P2376" s="119">
        <v>0.39644305027093441</v>
      </c>
      <c r="Q2376" s="97">
        <v>17.417082141584007</v>
      </c>
      <c r="R2376" s="184">
        <v>2181669227169.7786</v>
      </c>
      <c r="S2376" s="199">
        <v>2264.6867119341705</v>
      </c>
      <c r="T2376" s="191">
        <v>4.1483537234789973E-2</v>
      </c>
      <c r="U2376" s="198">
        <v>2.0000000000000001E-4</v>
      </c>
    </row>
    <row r="2377" spans="1:21" x14ac:dyDescent="0.2">
      <c r="A2377">
        <f t="shared" si="37"/>
        <v>2373</v>
      </c>
      <c r="B2377" s="119">
        <v>0.59013337052818193</v>
      </c>
      <c r="C2377" s="97">
        <v>9514.4436809427825</v>
      </c>
      <c r="D2377" s="96">
        <v>1.041936161765872</v>
      </c>
      <c r="E2377" s="98">
        <v>0</v>
      </c>
      <c r="F2377" s="119">
        <v>0.53174690196675523</v>
      </c>
      <c r="G2377" s="179">
        <v>1</v>
      </c>
      <c r="H2377" s="97">
        <v>11089645.269332319</v>
      </c>
      <c r="I2377" s="174">
        <v>387842188896.77332</v>
      </c>
      <c r="J2377" s="186">
        <v>0.40791289022602828</v>
      </c>
      <c r="K2377" s="189">
        <v>8498875056.0545149</v>
      </c>
      <c r="L2377" s="185">
        <v>0</v>
      </c>
      <c r="M2377" s="185">
        <v>347237634199.02527</v>
      </c>
      <c r="N2377" s="174">
        <v>743578698151.85315</v>
      </c>
      <c r="O2377" s="119">
        <v>0.58634807138417167</v>
      </c>
      <c r="P2377" s="119">
        <v>0.33278391407064534</v>
      </c>
      <c r="Q2377" s="97">
        <v>16.157032794154581</v>
      </c>
      <c r="R2377" s="184">
        <v>4285897522269.8398</v>
      </c>
      <c r="S2377" s="199">
        <v>4446.4360454538182</v>
      </c>
      <c r="T2377" s="191">
        <v>4.5839532512538271E-2</v>
      </c>
      <c r="U2377" s="198">
        <v>2.0000000000000001E-4</v>
      </c>
    </row>
    <row r="2378" spans="1:21" x14ac:dyDescent="0.2">
      <c r="A2378">
        <f t="shared" si="37"/>
        <v>2374</v>
      </c>
      <c r="B2378" s="119">
        <v>0.57474124990205777</v>
      </c>
      <c r="C2378" s="97">
        <v>10674.464080989992</v>
      </c>
      <c r="D2378" s="96">
        <v>0.50942516084553513</v>
      </c>
      <c r="E2378" s="98">
        <v>0.51193641325323536</v>
      </c>
      <c r="F2378" s="119">
        <v>0.51145471605414583</v>
      </c>
      <c r="G2378" s="179">
        <v>1</v>
      </c>
      <c r="H2378" s="97">
        <v>13771788.057066875</v>
      </c>
      <c r="I2378" s="174">
        <v>516888721510.00555</v>
      </c>
      <c r="J2378" s="186">
        <v>0.46733227227952556</v>
      </c>
      <c r="K2378" s="189">
        <v>5634680668.1512909</v>
      </c>
      <c r="L2378" s="185">
        <v>0</v>
      </c>
      <c r="M2378" s="185">
        <v>492526585705.97351</v>
      </c>
      <c r="N2378" s="174">
        <v>1015049987884.1302</v>
      </c>
      <c r="O2378" s="119">
        <v>0.6261564030246175</v>
      </c>
      <c r="P2378" s="119">
        <v>0.39836346044975995</v>
      </c>
      <c r="Q2378" s="97">
        <v>16.123797620558879</v>
      </c>
      <c r="R2378" s="184">
        <v>7117013207372.7285</v>
      </c>
      <c r="S2378" s="199">
        <v>7389.4619238691048</v>
      </c>
      <c r="T2378" s="191">
        <v>4.5413286664374657E-2</v>
      </c>
      <c r="U2378" s="198">
        <v>2.0000000000000001E-4</v>
      </c>
    </row>
    <row r="2379" spans="1:21" x14ac:dyDescent="0.2">
      <c r="A2379">
        <f t="shared" si="37"/>
        <v>2375</v>
      </c>
      <c r="B2379" s="119">
        <v>0.50899120801340925</v>
      </c>
      <c r="C2379" s="97">
        <v>4939.2177230706611</v>
      </c>
      <c r="D2379" s="96">
        <v>1.0652490454066501</v>
      </c>
      <c r="E2379" s="98">
        <v>0</v>
      </c>
      <c r="F2379" s="119">
        <v>0.56026659580796456</v>
      </c>
      <c r="G2379" s="179">
        <v>1</v>
      </c>
      <c r="H2379" s="97">
        <v>12850597.629557436</v>
      </c>
      <c r="I2379" s="174">
        <v>385699830657.05115</v>
      </c>
      <c r="J2379" s="186">
        <v>0.4072660410314628</v>
      </c>
      <c r="K2379" s="189">
        <v>19849483532.973492</v>
      </c>
      <c r="L2379" s="185">
        <v>0</v>
      </c>
      <c r="M2379" s="185">
        <v>190803325427.1499</v>
      </c>
      <c r="N2379" s="174">
        <v>596352639617.17456</v>
      </c>
      <c r="O2379" s="119">
        <v>0.51936569543609168</v>
      </c>
      <c r="P2379" s="119">
        <v>0.33668976166330711</v>
      </c>
      <c r="Q2379" s="97">
        <v>15.425172071876736</v>
      </c>
      <c r="R2379" s="184">
        <v>3370436367726.0381</v>
      </c>
      <c r="S2379" s="199">
        <v>3491.6432224624928</v>
      </c>
      <c r="T2379" s="191">
        <v>4.744552610923912E-2</v>
      </c>
      <c r="U2379" s="198">
        <v>2.0000000000000001E-4</v>
      </c>
    </row>
    <row r="2380" spans="1:21" x14ac:dyDescent="0.2">
      <c r="A2380">
        <f t="shared" si="37"/>
        <v>2376</v>
      </c>
      <c r="B2380" s="119">
        <v>0.61792028004978383</v>
      </c>
      <c r="C2380" s="97">
        <v>9901.7580335811872</v>
      </c>
      <c r="D2380" s="96">
        <v>0.87095480469852582</v>
      </c>
      <c r="E2380" s="98">
        <v>0</v>
      </c>
      <c r="F2380" s="119">
        <v>0.31001390399009066</v>
      </c>
      <c r="G2380" s="179">
        <v>1</v>
      </c>
      <c r="H2380" s="97">
        <v>6354541.4105446385</v>
      </c>
      <c r="I2380" s="174">
        <v>257611937291.38828</v>
      </c>
      <c r="J2380" s="186">
        <v>0.4488813911137165</v>
      </c>
      <c r="K2380" s="189">
        <v>4034123577.1855631</v>
      </c>
      <c r="L2380" s="185">
        <v>0</v>
      </c>
      <c r="M2380" s="185">
        <v>200811893680.08267</v>
      </c>
      <c r="N2380" s="174">
        <v>462457954548.65649</v>
      </c>
      <c r="O2380" s="119">
        <v>0.5974310031980542</v>
      </c>
      <c r="P2380" s="119">
        <v>0.36996228606322679</v>
      </c>
      <c r="Q2380" s="97">
        <v>15.839834292123852</v>
      </c>
      <c r="R2380" s="184">
        <v>2948721132242.1636</v>
      </c>
      <c r="S2380" s="199">
        <v>3062.4895530786243</v>
      </c>
      <c r="T2380" s="191">
        <v>4.6191154371897511E-2</v>
      </c>
      <c r="U2380" s="198">
        <v>2.0000000000000001E-4</v>
      </c>
    </row>
    <row r="2381" spans="1:21" x14ac:dyDescent="0.2">
      <c r="A2381">
        <f t="shared" si="37"/>
        <v>2377</v>
      </c>
      <c r="B2381" s="119">
        <v>0.40468345919447257</v>
      </c>
      <c r="C2381" s="97">
        <v>6986.9175496822418</v>
      </c>
      <c r="D2381" s="96">
        <v>0.75834285682293812</v>
      </c>
      <c r="E2381" s="98">
        <v>0</v>
      </c>
      <c r="F2381" s="119">
        <v>0.56580811691049004</v>
      </c>
      <c r="G2381" s="179">
        <v>1</v>
      </c>
      <c r="H2381" s="97">
        <v>7684829.5034681847</v>
      </c>
      <c r="I2381" s="174">
        <v>275785524558.32288</v>
      </c>
      <c r="J2381" s="186">
        <v>0.37933972752143219</v>
      </c>
      <c r="K2381" s="189">
        <v>5959824806.8300619</v>
      </c>
      <c r="L2381" s="185">
        <v>0</v>
      </c>
      <c r="M2381" s="185">
        <v>298869108320.01385</v>
      </c>
      <c r="N2381" s="174">
        <v>580614457685.16675</v>
      </c>
      <c r="O2381" s="119">
        <v>0.59197921761482442</v>
      </c>
      <c r="P2381" s="119">
        <v>0.45003450213689006</v>
      </c>
      <c r="Q2381" s="97">
        <v>17.392431068686179</v>
      </c>
      <c r="R2381" s="184">
        <v>4893580630290.333</v>
      </c>
      <c r="S2381" s="199">
        <v>5070.4201614921913</v>
      </c>
      <c r="T2381" s="191">
        <v>4.2618094599215554E-2</v>
      </c>
      <c r="U2381" s="198">
        <v>2.0000000000000001E-4</v>
      </c>
    </row>
    <row r="2382" spans="1:21" x14ac:dyDescent="0.2">
      <c r="A2382">
        <f t="shared" si="37"/>
        <v>2378</v>
      </c>
      <c r="B2382" s="119">
        <v>0.51826406952089521</v>
      </c>
      <c r="C2382" s="97">
        <v>4000</v>
      </c>
      <c r="D2382" s="96">
        <v>0.67327675054874192</v>
      </c>
      <c r="E2382" s="98">
        <v>0.23690172364252632</v>
      </c>
      <c r="F2382" s="119">
        <v>0.63949452194415579</v>
      </c>
      <c r="G2382" s="179">
        <v>1</v>
      </c>
      <c r="H2382" s="97">
        <v>7384567.9158724966</v>
      </c>
      <c r="I2382" s="174">
        <v>294460228368.27539</v>
      </c>
      <c r="J2382" s="186">
        <v>0.44236496143306303</v>
      </c>
      <c r="K2382" s="189">
        <v>11776632507.372478</v>
      </c>
      <c r="L2382" s="185">
        <v>0</v>
      </c>
      <c r="M2382" s="185">
        <v>431836586927.97217</v>
      </c>
      <c r="N2382" s="174">
        <v>738073447803.62</v>
      </c>
      <c r="O2382" s="119">
        <v>0.64455395126835446</v>
      </c>
      <c r="P2382" s="119">
        <v>0.43076631639468471</v>
      </c>
      <c r="Q2382" s="97">
        <v>17.286713570396508</v>
      </c>
      <c r="R2382" s="184">
        <v>5963388064575.2158</v>
      </c>
      <c r="S2382" s="199">
        <v>6188.3044274117901</v>
      </c>
      <c r="T2382" s="191">
        <v>4.2698761390023446E-2</v>
      </c>
      <c r="U2382" s="198">
        <v>2.0000000000000001E-4</v>
      </c>
    </row>
    <row r="2383" spans="1:21" x14ac:dyDescent="0.2">
      <c r="A2383">
        <f t="shared" si="37"/>
        <v>2379</v>
      </c>
      <c r="B2383" s="119">
        <v>0.41902894239246075</v>
      </c>
      <c r="C2383" s="97">
        <v>10332.019293486836</v>
      </c>
      <c r="D2383" s="96">
        <v>0.53858892212800891</v>
      </c>
      <c r="E2383" s="98">
        <v>0.14360802524899963</v>
      </c>
      <c r="F2383" s="119">
        <v>0.53546835365739143</v>
      </c>
      <c r="G2383" s="179">
        <v>1</v>
      </c>
      <c r="H2383" s="97">
        <v>5029891.1231209571</v>
      </c>
      <c r="I2383" s="174">
        <v>174158237744.73392</v>
      </c>
      <c r="J2383" s="186">
        <v>0.36441064464589368</v>
      </c>
      <c r="K2383" s="189">
        <v>3118974236.7452745</v>
      </c>
      <c r="L2383" s="185">
        <v>0</v>
      </c>
      <c r="M2383" s="185">
        <v>241962721584.77252</v>
      </c>
      <c r="N2383" s="174">
        <v>419239933566.25177</v>
      </c>
      <c r="O2383" s="119">
        <v>0.61309830570839563</v>
      </c>
      <c r="P2383" s="119">
        <v>0.32910167411383756</v>
      </c>
      <c r="Q2383" s="97">
        <v>17.05652051623635</v>
      </c>
      <c r="R2383" s="184">
        <v>2549407777380.2266</v>
      </c>
      <c r="S2383" s="199">
        <v>2644.9948829758268</v>
      </c>
      <c r="T2383" s="191">
        <v>4.2964349720339121E-2</v>
      </c>
      <c r="U2383" s="198">
        <v>2.0000000000000001E-4</v>
      </c>
    </row>
    <row r="2384" spans="1:21" x14ac:dyDescent="0.2">
      <c r="A2384">
        <f t="shared" si="37"/>
        <v>2380</v>
      </c>
      <c r="B2384" s="119">
        <v>0.49074980974080668</v>
      </c>
      <c r="C2384" s="97">
        <v>15615.327608237203</v>
      </c>
      <c r="D2384" s="96">
        <v>0.94539728244381571</v>
      </c>
      <c r="E2384" s="98">
        <v>2.1880103424227915E-2</v>
      </c>
      <c r="F2384" s="119">
        <v>0</v>
      </c>
      <c r="G2384" s="179">
        <v>0</v>
      </c>
      <c r="H2384" s="97">
        <v>6477247.2739121197</v>
      </c>
      <c r="I2384" s="174">
        <v>290733706735.65692</v>
      </c>
      <c r="J2384" s="186">
        <v>0.48501398399377316</v>
      </c>
      <c r="K2384" s="189">
        <v>14489012466.530331</v>
      </c>
      <c r="L2384" s="185">
        <v>3615530703.6209764</v>
      </c>
      <c r="M2384" s="185">
        <v>0</v>
      </c>
      <c r="N2384" s="174">
        <v>308838249905.80823</v>
      </c>
      <c r="O2384" s="119">
        <v>0.46594726524944186</v>
      </c>
      <c r="P2384" s="119">
        <v>0.37244759666758592</v>
      </c>
      <c r="Q2384" s="97">
        <v>12.9348134863498</v>
      </c>
      <c r="R2384" s="184">
        <v>1604622465545.5752</v>
      </c>
      <c r="S2384" s="199">
        <v>1667.1984887780332</v>
      </c>
      <c r="T2384" s="191">
        <v>5.6521300243882654E-2</v>
      </c>
      <c r="U2384" s="198">
        <v>2.0000000000000001E-4</v>
      </c>
    </row>
    <row r="2385" spans="1:21" x14ac:dyDescent="0.2">
      <c r="A2385">
        <f t="shared" si="37"/>
        <v>2381</v>
      </c>
      <c r="B2385" s="119">
        <v>0.47949721554653352</v>
      </c>
      <c r="C2385" s="97">
        <v>5350.7012008486745</v>
      </c>
      <c r="D2385" s="96">
        <v>0.84414238838584288</v>
      </c>
      <c r="E2385" s="98">
        <v>0</v>
      </c>
      <c r="F2385" s="119">
        <v>0.40173735224021245</v>
      </c>
      <c r="G2385" s="179">
        <v>1</v>
      </c>
      <c r="H2385" s="97">
        <v>8788791.7260676697</v>
      </c>
      <c r="I2385" s="174">
        <v>325618294625.32684</v>
      </c>
      <c r="J2385" s="186">
        <v>0.47199642793030072</v>
      </c>
      <c r="K2385" s="189">
        <v>2095780596.0816486</v>
      </c>
      <c r="L2385" s="185">
        <v>0</v>
      </c>
      <c r="M2385" s="185">
        <v>236990848643.71799</v>
      </c>
      <c r="N2385" s="174">
        <v>564704923865.12646</v>
      </c>
      <c r="O2385" s="119">
        <v>0.60789863225785212</v>
      </c>
      <c r="P2385" s="119">
        <v>0.40284429584861492</v>
      </c>
      <c r="Q2385" s="97">
        <v>15.963088706919486</v>
      </c>
      <c r="R2385" s="184">
        <v>3971316432314.4575</v>
      </c>
      <c r="S2385" s="199">
        <v>4123.9933333447425</v>
      </c>
      <c r="T2385" s="191">
        <v>4.5856381134204593E-2</v>
      </c>
      <c r="U2385" s="198">
        <v>2.0000000000000001E-4</v>
      </c>
    </row>
    <row r="2386" spans="1:21" x14ac:dyDescent="0.2">
      <c r="A2386">
        <f t="shared" si="37"/>
        <v>2382</v>
      </c>
      <c r="B2386" s="119">
        <v>0.52290001641920658</v>
      </c>
      <c r="C2386" s="97">
        <v>9156.4230231999645</v>
      </c>
      <c r="D2386" s="96">
        <v>0.79003930679026657</v>
      </c>
      <c r="E2386" s="98">
        <v>0</v>
      </c>
      <c r="F2386" s="119">
        <v>0.51715808591913348</v>
      </c>
      <c r="G2386" s="179">
        <v>1</v>
      </c>
      <c r="H2386" s="97">
        <v>7641371.6442476967</v>
      </c>
      <c r="I2386" s="174">
        <v>310746249416.96857</v>
      </c>
      <c r="J2386" s="186">
        <v>0.49631302286814494</v>
      </c>
      <c r="K2386" s="189">
        <v>11205738660.625162</v>
      </c>
      <c r="L2386" s="185">
        <v>0</v>
      </c>
      <c r="M2386" s="185">
        <v>232196447735.93451</v>
      </c>
      <c r="N2386" s="174">
        <v>554148435813.5282</v>
      </c>
      <c r="O2386" s="119">
        <v>0.613526172067419</v>
      </c>
      <c r="P2386" s="119">
        <v>0.40056114640285834</v>
      </c>
      <c r="Q2386" s="97">
        <v>15.779705344113516</v>
      </c>
      <c r="R2386" s="184">
        <v>3816475173983.5103</v>
      </c>
      <c r="S2386" s="199">
        <v>3963.1644948721678</v>
      </c>
      <c r="T2386" s="191">
        <v>4.6689237017554418E-2</v>
      </c>
      <c r="U2386" s="198">
        <v>2.0000000000000001E-4</v>
      </c>
    </row>
    <row r="2387" spans="1:21" x14ac:dyDescent="0.2">
      <c r="A2387">
        <f t="shared" si="37"/>
        <v>2383</v>
      </c>
      <c r="B2387" s="119">
        <v>0.38459103531124011</v>
      </c>
      <c r="C2387" s="97">
        <v>9977.027933802503</v>
      </c>
      <c r="D2387" s="96">
        <v>0.35196794246417917</v>
      </c>
      <c r="E2387" s="98">
        <v>0.26982653351276376</v>
      </c>
      <c r="F2387" s="119">
        <v>0.77822987756857942</v>
      </c>
      <c r="G2387" s="179">
        <v>1</v>
      </c>
      <c r="H2387" s="97">
        <v>3764063.9974530148</v>
      </c>
      <c r="I2387" s="174">
        <v>175302713505.55118</v>
      </c>
      <c r="J2387" s="186">
        <v>0.38459103531124006</v>
      </c>
      <c r="K2387" s="189">
        <v>6045183123.7863426</v>
      </c>
      <c r="L2387" s="185">
        <v>0</v>
      </c>
      <c r="M2387" s="185">
        <v>312766708635.94678</v>
      </c>
      <c r="N2387" s="174">
        <v>494114605265.28424</v>
      </c>
      <c r="O2387" s="119">
        <v>0.64283309095507013</v>
      </c>
      <c r="P2387" s="119">
        <v>0.42585437516591362</v>
      </c>
      <c r="Q2387" s="97">
        <v>17.661117242871843</v>
      </c>
      <c r="R2387" s="184">
        <v>4026998821447.6851</v>
      </c>
      <c r="S2387" s="199">
        <v>4176.2240598015915</v>
      </c>
      <c r="T2387" s="191">
        <v>4.1581065078118692E-2</v>
      </c>
      <c r="U2387" s="198">
        <v>2.0000000000000001E-4</v>
      </c>
    </row>
    <row r="2388" spans="1:21" x14ac:dyDescent="0.2">
      <c r="A2388">
        <f t="shared" si="37"/>
        <v>2384</v>
      </c>
      <c r="B2388" s="119">
        <v>0.48108148761407976</v>
      </c>
      <c r="C2388" s="97">
        <v>10051.04579351113</v>
      </c>
      <c r="D2388" s="96">
        <v>0.78202881692435988</v>
      </c>
      <c r="E2388" s="98">
        <v>0.11144185210880565</v>
      </c>
      <c r="F2388" s="119">
        <v>0.5740367798217838</v>
      </c>
      <c r="G2388" s="179">
        <v>1</v>
      </c>
      <c r="H2388" s="97">
        <v>6546267.8878357513</v>
      </c>
      <c r="I2388" s="174">
        <v>246555371064.16705</v>
      </c>
      <c r="J2388" s="186">
        <v>0.41637509720438626</v>
      </c>
      <c r="K2388" s="189">
        <v>9998374651.1397305</v>
      </c>
      <c r="L2388" s="185">
        <v>0</v>
      </c>
      <c r="M2388" s="185">
        <v>196710217728.86383</v>
      </c>
      <c r="N2388" s="174">
        <v>453263963444.17059</v>
      </c>
      <c r="O2388" s="119">
        <v>0.57367827965045204</v>
      </c>
      <c r="P2388" s="119">
        <v>0.38538394891963867</v>
      </c>
      <c r="Q2388" s="97">
        <v>16.134469215437413</v>
      </c>
      <c r="R2388" s="184">
        <v>3053958305156.6372</v>
      </c>
      <c r="S2388" s="199">
        <v>3168.9332510995218</v>
      </c>
      <c r="T2388" s="191">
        <v>4.5175133304595327E-2</v>
      </c>
      <c r="U2388" s="198">
        <v>2.0000000000000001E-4</v>
      </c>
    </row>
    <row r="2389" spans="1:21" x14ac:dyDescent="0.2">
      <c r="A2389">
        <f t="shared" si="37"/>
        <v>2385</v>
      </c>
      <c r="B2389" s="119">
        <v>0.64209014054228319</v>
      </c>
      <c r="C2389" s="97">
        <v>4109.4667689316457</v>
      </c>
      <c r="D2389" s="96">
        <v>1.1079256718952255</v>
      </c>
      <c r="E2389" s="98">
        <v>0.46888854410726849</v>
      </c>
      <c r="F2389" s="119">
        <v>0.58842763376037743</v>
      </c>
      <c r="G2389" s="179">
        <v>1</v>
      </c>
      <c r="H2389" s="97">
        <v>18523823.978215177</v>
      </c>
      <c r="I2389" s="174">
        <v>463146482519.24152</v>
      </c>
      <c r="J2389" s="186">
        <v>0.28305875175541617</v>
      </c>
      <c r="K2389" s="189">
        <v>7288859866.7238998</v>
      </c>
      <c r="L2389" s="185">
        <v>0</v>
      </c>
      <c r="M2389" s="185">
        <v>404489609025.46661</v>
      </c>
      <c r="N2389" s="174">
        <v>874924951411.43201</v>
      </c>
      <c r="O2389" s="119">
        <v>0.51968954789627952</v>
      </c>
      <c r="P2389" s="119">
        <v>0.31624250342366383</v>
      </c>
      <c r="Q2389" s="97">
        <v>17.591202565655205</v>
      </c>
      <c r="R2389" s="184">
        <v>5250310140148.0488</v>
      </c>
      <c r="S2389" s="199">
        <v>5444.3941655501412</v>
      </c>
      <c r="T2389" s="191">
        <v>4.2222634686114688E-2</v>
      </c>
      <c r="U2389" s="198">
        <v>2.0000000000000001E-4</v>
      </c>
    </row>
    <row r="2390" spans="1:21" x14ac:dyDescent="0.2">
      <c r="A2390">
        <f t="shared" si="37"/>
        <v>2386</v>
      </c>
      <c r="B2390" s="119">
        <v>0.45322955553905508</v>
      </c>
      <c r="C2390" s="97">
        <v>15832.746917340957</v>
      </c>
      <c r="D2390" s="96">
        <v>0.8637547787260933</v>
      </c>
      <c r="E2390" s="98">
        <v>2.2380670734493735E-2</v>
      </c>
      <c r="F2390" s="119">
        <v>0</v>
      </c>
      <c r="G2390" s="179">
        <v>0</v>
      </c>
      <c r="H2390" s="97">
        <v>12525847.33596777</v>
      </c>
      <c r="I2390" s="174">
        <v>481501555569.65106</v>
      </c>
      <c r="J2390" s="186">
        <v>0.45322955553905508</v>
      </c>
      <c r="K2390" s="189">
        <v>11478175080.180899</v>
      </c>
      <c r="L2390" s="185">
        <v>8945386628.0550613</v>
      </c>
      <c r="M2390" s="185">
        <v>0</v>
      </c>
      <c r="N2390" s="174">
        <v>501925117277.88702</v>
      </c>
      <c r="O2390" s="119">
        <v>0.44904516145155737</v>
      </c>
      <c r="P2390" s="119">
        <v>0.33244387209067261</v>
      </c>
      <c r="Q2390" s="97">
        <v>13.119325249084932</v>
      </c>
      <c r="R2390" s="184">
        <v>2313393598007.811</v>
      </c>
      <c r="S2390" s="199">
        <v>2402.4141466841888</v>
      </c>
      <c r="T2390" s="191">
        <v>5.4530541416488408E-2</v>
      </c>
      <c r="U2390" s="198">
        <v>2.0000000000000001E-4</v>
      </c>
    </row>
    <row r="2391" spans="1:21" x14ac:dyDescent="0.2">
      <c r="A2391">
        <f t="shared" si="37"/>
        <v>2387</v>
      </c>
      <c r="B2391" s="119">
        <v>0.548853425201558</v>
      </c>
      <c r="C2391" s="97">
        <v>6545.8279780009789</v>
      </c>
      <c r="D2391" s="96">
        <v>1.4636228511895193</v>
      </c>
      <c r="E2391" s="98">
        <v>0.7</v>
      </c>
      <c r="F2391" s="119">
        <v>0.42942356525238168</v>
      </c>
      <c r="G2391" s="179">
        <v>1</v>
      </c>
      <c r="H2391" s="97">
        <v>25368850.790021393</v>
      </c>
      <c r="I2391" s="174">
        <v>717256870282.84814</v>
      </c>
      <c r="J2391" s="186">
        <v>0.43160702959913688</v>
      </c>
      <c r="K2391" s="189">
        <v>21285297953.532352</v>
      </c>
      <c r="L2391" s="185">
        <v>9550520792.389122</v>
      </c>
      <c r="M2391" s="185">
        <v>306869222820.14618</v>
      </c>
      <c r="N2391" s="174">
        <v>1054961911848.9158</v>
      </c>
      <c r="O2391" s="119">
        <v>0.53339262376419228</v>
      </c>
      <c r="P2391" s="119">
        <v>0.32131219267890182</v>
      </c>
      <c r="Q2391" s="97">
        <v>15.31295801049564</v>
      </c>
      <c r="R2391" s="184">
        <v>5543972483888.1943</v>
      </c>
      <c r="S2391" s="199">
        <v>5743.1879977355866</v>
      </c>
      <c r="T2391" s="191">
        <v>4.7980546760307573E-2</v>
      </c>
      <c r="U2391" s="198">
        <v>2.0000000000000001E-4</v>
      </c>
    </row>
    <row r="2392" spans="1:21" x14ac:dyDescent="0.2">
      <c r="A2392">
        <f t="shared" si="37"/>
        <v>2388</v>
      </c>
      <c r="B2392" s="119">
        <v>0.39147473509285846</v>
      </c>
      <c r="C2392" s="97">
        <v>4815.008223941596</v>
      </c>
      <c r="D2392" s="96">
        <v>1.3325581183154283</v>
      </c>
      <c r="E2392" s="98">
        <v>0</v>
      </c>
      <c r="F2392" s="119">
        <v>0.3827969689835079</v>
      </c>
      <c r="G2392" s="179">
        <v>1</v>
      </c>
      <c r="H2392" s="97">
        <v>17369178.212833609</v>
      </c>
      <c r="I2392" s="174">
        <v>476035173623.1405</v>
      </c>
      <c r="J2392" s="186">
        <v>0.29964958454460167</v>
      </c>
      <c r="K2392" s="189">
        <v>16390251913.08951</v>
      </c>
      <c r="L2392" s="185">
        <v>0</v>
      </c>
      <c r="M2392" s="185">
        <v>264629625650.7077</v>
      </c>
      <c r="N2392" s="174">
        <v>757055051186.93762</v>
      </c>
      <c r="O2392" s="119">
        <v>0.46806033718393281</v>
      </c>
      <c r="P2392" s="119">
        <v>0.32770121368692295</v>
      </c>
      <c r="Q2392" s="97">
        <v>16.744288436535346</v>
      </c>
      <c r="R2392" s="184">
        <v>4461397915663.3369</v>
      </c>
      <c r="S2392" s="199">
        <v>4628.2287273844895</v>
      </c>
      <c r="T2392" s="191">
        <v>4.4653318776481245E-2</v>
      </c>
      <c r="U2392" s="198">
        <v>2.0000000000000001E-4</v>
      </c>
    </row>
    <row r="2393" spans="1:21" x14ac:dyDescent="0.2">
      <c r="A2393">
        <f t="shared" si="37"/>
        <v>2389</v>
      </c>
      <c r="B2393" s="119">
        <v>0.47451615391509094</v>
      </c>
      <c r="C2393" s="97">
        <v>4000</v>
      </c>
      <c r="D2393" s="96">
        <v>0.71529529288975013</v>
      </c>
      <c r="E2393" s="98">
        <v>0</v>
      </c>
      <c r="F2393" s="119">
        <v>0.59996335255664857</v>
      </c>
      <c r="G2393" s="179">
        <v>1</v>
      </c>
      <c r="H2393" s="97">
        <v>7397618.0488296524</v>
      </c>
      <c r="I2393" s="174">
        <v>268016133203.96317</v>
      </c>
      <c r="J2393" s="186">
        <v>0.40924242093840879</v>
      </c>
      <c r="K2393" s="189">
        <v>8636511290.4530048</v>
      </c>
      <c r="L2393" s="185">
        <v>0</v>
      </c>
      <c r="M2393" s="185">
        <v>356823242637.19092</v>
      </c>
      <c r="N2393" s="174">
        <v>633475887131.60706</v>
      </c>
      <c r="O2393" s="119">
        <v>0.62376828122362515</v>
      </c>
      <c r="P2393" s="119">
        <v>0.42546584940916882</v>
      </c>
      <c r="Q2393" s="97">
        <v>17.133310004112133</v>
      </c>
      <c r="R2393" s="184">
        <v>5022367241192.7529</v>
      </c>
      <c r="S2393" s="199">
        <v>5213.4101137150064</v>
      </c>
      <c r="T2393" s="191">
        <v>4.2926735441841668E-2</v>
      </c>
      <c r="U2393" s="198">
        <v>2.0000000000000001E-4</v>
      </c>
    </row>
    <row r="2394" spans="1:21" x14ac:dyDescent="0.2">
      <c r="A2394">
        <f t="shared" si="37"/>
        <v>2390</v>
      </c>
      <c r="B2394" s="119">
        <v>0.36791301637696761</v>
      </c>
      <c r="C2394" s="97">
        <v>9949.668985570599</v>
      </c>
      <c r="D2394" s="96">
        <v>1.5225473723213865</v>
      </c>
      <c r="E2394" s="98">
        <v>0.67672972868471226</v>
      </c>
      <c r="F2394" s="119">
        <v>0.5828525928715611</v>
      </c>
      <c r="G2394" s="179">
        <v>1</v>
      </c>
      <c r="H2394" s="97">
        <v>11334714.895270884</v>
      </c>
      <c r="I2394" s="174">
        <v>384862687891.68054</v>
      </c>
      <c r="J2394" s="186">
        <v>0.36791301637696761</v>
      </c>
      <c r="K2394" s="189">
        <v>2945416706.2126565</v>
      </c>
      <c r="L2394" s="185">
        <v>0</v>
      </c>
      <c r="M2394" s="185">
        <v>302952832868.84546</v>
      </c>
      <c r="N2394" s="174">
        <v>690760937466.73865</v>
      </c>
      <c r="O2394" s="119">
        <v>0.5558482506210628</v>
      </c>
      <c r="P2394" s="119">
        <v>0.31375539545744735</v>
      </c>
      <c r="Q2394" s="97">
        <v>16.328022487306686</v>
      </c>
      <c r="R2394" s="184">
        <v>3764006286908.0835</v>
      </c>
      <c r="S2394" s="199">
        <v>3905.7969946942726</v>
      </c>
      <c r="T2394" s="191">
        <v>4.6500528105284107E-2</v>
      </c>
      <c r="U2394" s="198">
        <v>2.0000000000000001E-4</v>
      </c>
    </row>
    <row r="2395" spans="1:21" x14ac:dyDescent="0.2">
      <c r="A2395">
        <f t="shared" si="37"/>
        <v>2391</v>
      </c>
      <c r="B2395" s="119">
        <v>0.48339036212710307</v>
      </c>
      <c r="C2395" s="97">
        <v>4683.8942627727019</v>
      </c>
      <c r="D2395" s="96">
        <v>1.0971056124801355</v>
      </c>
      <c r="E2395" s="98">
        <v>0.7</v>
      </c>
      <c r="F2395" s="119">
        <v>0.64657692945814071</v>
      </c>
      <c r="G2395" s="179">
        <v>1</v>
      </c>
      <c r="H2395" s="97">
        <v>11996224.713324254</v>
      </c>
      <c r="I2395" s="174">
        <v>420723965616.32288</v>
      </c>
      <c r="J2395" s="186">
        <v>0.45599428671915931</v>
      </c>
      <c r="K2395" s="189">
        <v>4918138591.4421463</v>
      </c>
      <c r="L2395" s="185">
        <v>0</v>
      </c>
      <c r="M2395" s="185">
        <v>505639321915.28119</v>
      </c>
      <c r="N2395" s="174">
        <v>931281426123.04614</v>
      </c>
      <c r="O2395" s="119">
        <v>0.6403640891043626</v>
      </c>
      <c r="P2395" s="119">
        <v>0.4228449210505632</v>
      </c>
      <c r="Q2395" s="97">
        <v>16.934534134642071</v>
      </c>
      <c r="R2395" s="184">
        <v>7190677047647.4668</v>
      </c>
      <c r="S2395" s="199">
        <v>7465.4432919700348</v>
      </c>
      <c r="T2395" s="191">
        <v>4.3854608360710222E-2</v>
      </c>
      <c r="U2395" s="198">
        <v>2.0000000000000001E-4</v>
      </c>
    </row>
    <row r="2396" spans="1:21" x14ac:dyDescent="0.2">
      <c r="A2396">
        <f t="shared" si="37"/>
        <v>2392</v>
      </c>
      <c r="B2396" s="119">
        <v>0.40939417182983806</v>
      </c>
      <c r="C2396" s="97">
        <v>5491.9081606544278</v>
      </c>
      <c r="D2396" s="96">
        <v>0.9573115048857993</v>
      </c>
      <c r="E2396" s="98">
        <v>0.51144897449299664</v>
      </c>
      <c r="F2396" s="119">
        <v>0</v>
      </c>
      <c r="G2396" s="179">
        <v>0</v>
      </c>
      <c r="H2396" s="97">
        <v>10139209.615660841</v>
      </c>
      <c r="I2396" s="174">
        <v>363278789884.12646</v>
      </c>
      <c r="J2396" s="186">
        <v>0.40939417182983806</v>
      </c>
      <c r="K2396" s="189">
        <v>13795171491.768093</v>
      </c>
      <c r="L2396" s="185">
        <v>38492451526.404289</v>
      </c>
      <c r="M2396" s="185">
        <v>0</v>
      </c>
      <c r="N2396" s="174">
        <v>415566412902.29883</v>
      </c>
      <c r="O2396" s="119">
        <v>0.43198433505569789</v>
      </c>
      <c r="P2396" s="119">
        <v>0.28723035689465354</v>
      </c>
      <c r="Q2396" s="97">
        <v>13.718816751410424</v>
      </c>
      <c r="R2396" s="184">
        <v>1816396858310.7341</v>
      </c>
      <c r="S2396" s="199">
        <v>1884.979199280164</v>
      </c>
      <c r="T2396" s="191">
        <v>5.2468864689685757E-2</v>
      </c>
      <c r="U2396" s="198">
        <v>2.0000000000000001E-4</v>
      </c>
    </row>
    <row r="2397" spans="1:21" x14ac:dyDescent="0.2">
      <c r="A2397">
        <f t="shared" si="37"/>
        <v>2393</v>
      </c>
      <c r="B2397" s="119">
        <v>0.4013657603098495</v>
      </c>
      <c r="C2397" s="97">
        <v>8273.6149845794243</v>
      </c>
      <c r="D2397" s="96">
        <v>0.76028683479722947</v>
      </c>
      <c r="E2397" s="98">
        <v>0.57711761295200859</v>
      </c>
      <c r="F2397" s="119">
        <v>0.49252208406589615</v>
      </c>
      <c r="G2397" s="179">
        <v>1</v>
      </c>
      <c r="H2397" s="97">
        <v>7964367.9919271749</v>
      </c>
      <c r="I2397" s="174">
        <v>309618038244.71918</v>
      </c>
      <c r="J2397" s="186">
        <v>0.4013657603098495</v>
      </c>
      <c r="K2397" s="189">
        <v>4883329948.1688318</v>
      </c>
      <c r="L2397" s="185">
        <v>0</v>
      </c>
      <c r="M2397" s="185">
        <v>261801819150.84213</v>
      </c>
      <c r="N2397" s="174">
        <v>576303187343.7301</v>
      </c>
      <c r="O2397" s="119">
        <v>0.57905550754375867</v>
      </c>
      <c r="P2397" s="119">
        <v>0.42512590215198087</v>
      </c>
      <c r="Q2397" s="97">
        <v>16.682901669091738</v>
      </c>
      <c r="R2397" s="184">
        <v>4425406323739.4023</v>
      </c>
      <c r="S2397" s="199">
        <v>4596.1935285483842</v>
      </c>
      <c r="T2397" s="191">
        <v>4.4418283425237973E-2</v>
      </c>
      <c r="U2397" s="198">
        <v>2.0000000000000001E-4</v>
      </c>
    </row>
    <row r="2398" spans="1:21" x14ac:dyDescent="0.2">
      <c r="A2398">
        <f t="shared" si="37"/>
        <v>2394</v>
      </c>
      <c r="B2398" s="119">
        <v>0.45931388340453827</v>
      </c>
      <c r="C2398" s="97">
        <v>8627.4844883698515</v>
      </c>
      <c r="D2398" s="96">
        <v>0.91140309184454149</v>
      </c>
      <c r="E2398" s="98">
        <v>0.47097805472357612</v>
      </c>
      <c r="F2398" s="119">
        <v>0.67981492564447554</v>
      </c>
      <c r="G2398" s="179">
        <v>1</v>
      </c>
      <c r="H2398" s="97">
        <v>11740997.829870179</v>
      </c>
      <c r="I2398" s="174">
        <v>364816455708.20551</v>
      </c>
      <c r="J2398" s="186">
        <v>0.31991508107823496</v>
      </c>
      <c r="K2398" s="189">
        <v>3829067129.4110532</v>
      </c>
      <c r="L2398" s="185">
        <v>0</v>
      </c>
      <c r="M2398" s="185">
        <v>520381099515.57874</v>
      </c>
      <c r="N2398" s="174">
        <v>889026622353.19519</v>
      </c>
      <c r="O2398" s="119">
        <v>0.59954916109055512</v>
      </c>
      <c r="P2398" s="119">
        <v>0.4061557057042488</v>
      </c>
      <c r="Q2398" s="97">
        <v>17.749382647241795</v>
      </c>
      <c r="R2398" s="184">
        <v>6835192288050.1865</v>
      </c>
      <c r="S2398" s="199">
        <v>7093.5104910575646</v>
      </c>
      <c r="T2398" s="191">
        <v>4.2227072694324491E-2</v>
      </c>
      <c r="U2398" s="198">
        <v>2.0000000000000001E-4</v>
      </c>
    </row>
    <row r="2399" spans="1:21" x14ac:dyDescent="0.2">
      <c r="A2399">
        <f t="shared" si="37"/>
        <v>2395</v>
      </c>
      <c r="B2399" s="119">
        <v>0.55445771431766211</v>
      </c>
      <c r="C2399" s="97">
        <v>12672.711589046598</v>
      </c>
      <c r="D2399" s="96">
        <v>0.66215293663162156</v>
      </c>
      <c r="E2399" s="98">
        <v>0.59614894193806944</v>
      </c>
      <c r="F2399" s="119">
        <v>0.48543211067090669</v>
      </c>
      <c r="G2399" s="179">
        <v>1</v>
      </c>
      <c r="H2399" s="97">
        <v>3994498.2077047713</v>
      </c>
      <c r="I2399" s="174">
        <v>180942164375.8038</v>
      </c>
      <c r="J2399" s="186">
        <v>0.41870163722083198</v>
      </c>
      <c r="K2399" s="189">
        <v>3922660904.1112852</v>
      </c>
      <c r="L2399" s="185">
        <v>0</v>
      </c>
      <c r="M2399" s="185">
        <v>241702376593.45993</v>
      </c>
      <c r="N2399" s="174">
        <v>426567201873.375</v>
      </c>
      <c r="O2399" s="119">
        <v>0.63090336190705543</v>
      </c>
      <c r="P2399" s="119">
        <v>0.44435506004677106</v>
      </c>
      <c r="Q2399" s="97">
        <v>17.1967301643128</v>
      </c>
      <c r="R2399" s="184">
        <v>3524035940379.9448</v>
      </c>
      <c r="S2399" s="199">
        <v>3658.521339727994</v>
      </c>
      <c r="T2399" s="191">
        <v>4.3009255356095975E-2</v>
      </c>
      <c r="U2399" s="198">
        <v>2.0000000000000001E-4</v>
      </c>
    </row>
    <row r="2400" spans="1:21" x14ac:dyDescent="0.2">
      <c r="A2400">
        <f t="shared" si="37"/>
        <v>2396</v>
      </c>
      <c r="B2400" s="119">
        <v>0.60574603574127928</v>
      </c>
      <c r="C2400" s="97">
        <v>4000</v>
      </c>
      <c r="D2400" s="96">
        <v>0.71975824428843849</v>
      </c>
      <c r="E2400" s="98">
        <v>0.49190630361439736</v>
      </c>
      <c r="F2400" s="119">
        <v>0.44424217230054436</v>
      </c>
      <c r="G2400" s="179">
        <v>1</v>
      </c>
      <c r="H2400" s="97">
        <v>10308409.361150987</v>
      </c>
      <c r="I2400" s="174">
        <v>390150123332.54425</v>
      </c>
      <c r="J2400" s="186">
        <v>0.54060551646467636</v>
      </c>
      <c r="K2400" s="189">
        <v>7735714009.7872944</v>
      </c>
      <c r="L2400" s="185">
        <v>0</v>
      </c>
      <c r="M2400" s="185">
        <v>341484425580.64093</v>
      </c>
      <c r="N2400" s="174">
        <v>739370262922.97253</v>
      </c>
      <c r="O2400" s="119">
        <v>0.65475293457656136</v>
      </c>
      <c r="P2400" s="119">
        <v>0.52676020750083108</v>
      </c>
      <c r="Q2400" s="97">
        <v>16.453952847691063</v>
      </c>
      <c r="R2400" s="184">
        <v>6998582062296.1572</v>
      </c>
      <c r="S2400" s="199">
        <v>7261.6547285376082</v>
      </c>
      <c r="T2400" s="191">
        <v>4.4519469070921316E-2</v>
      </c>
      <c r="U2400" s="198">
        <v>2.0000000000000001E-4</v>
      </c>
    </row>
    <row r="2401" spans="1:21" x14ac:dyDescent="0.2">
      <c r="A2401">
        <f t="shared" si="37"/>
        <v>2397</v>
      </c>
      <c r="B2401" s="119">
        <v>0.54557642797630945</v>
      </c>
      <c r="C2401" s="97">
        <v>13639.187666574315</v>
      </c>
      <c r="D2401" s="96">
        <v>0.2</v>
      </c>
      <c r="E2401" s="98">
        <v>2.8509485607365159E-2</v>
      </c>
      <c r="F2401" s="119">
        <v>0</v>
      </c>
      <c r="G2401" s="179">
        <v>0</v>
      </c>
      <c r="H2401" s="97">
        <v>1998090.5919195421</v>
      </c>
      <c r="I2401" s="174">
        <v>107344872295.42496</v>
      </c>
      <c r="J2401" s="186">
        <v>0.53332977500942591</v>
      </c>
      <c r="K2401" s="189">
        <v>921459274.301929</v>
      </c>
      <c r="L2401" s="185">
        <v>3874739956.031889</v>
      </c>
      <c r="M2401" s="185">
        <v>0</v>
      </c>
      <c r="N2401" s="174">
        <v>112141071525.75877</v>
      </c>
      <c r="O2401" s="119">
        <v>0.53816151150916802</v>
      </c>
      <c r="P2401" s="119">
        <v>0.41566652366843909</v>
      </c>
      <c r="Q2401" s="97">
        <v>13.237986480405031</v>
      </c>
      <c r="R2401" s="184">
        <v>725778183984.93567</v>
      </c>
      <c r="S2401" s="199">
        <v>754.02124649889311</v>
      </c>
      <c r="T2401" s="191">
        <v>5.0289011062105898E-2</v>
      </c>
      <c r="U2401" s="198">
        <v>2.0000000000000001E-4</v>
      </c>
    </row>
    <row r="2402" spans="1:21" x14ac:dyDescent="0.2">
      <c r="A2402">
        <f t="shared" si="37"/>
        <v>2398</v>
      </c>
      <c r="B2402" s="119">
        <v>0.59476436842606439</v>
      </c>
      <c r="C2402" s="97">
        <v>17000</v>
      </c>
      <c r="D2402" s="96">
        <v>0.93913867869886114</v>
      </c>
      <c r="E2402" s="98">
        <v>0.44916950658623161</v>
      </c>
      <c r="F2402" s="119">
        <v>0</v>
      </c>
      <c r="G2402" s="179">
        <v>0</v>
      </c>
      <c r="H2402" s="97">
        <v>5444247.2385823354</v>
      </c>
      <c r="I2402" s="174">
        <v>239812061151.79178</v>
      </c>
      <c r="J2402" s="186">
        <v>0.45231140822146398</v>
      </c>
      <c r="K2402" s="189">
        <v>27269821093.826626</v>
      </c>
      <c r="L2402" s="185">
        <v>64308944100.444832</v>
      </c>
      <c r="M2402" s="185">
        <v>0</v>
      </c>
      <c r="N2402" s="174">
        <v>331390826346.06317</v>
      </c>
      <c r="O2402" s="119">
        <v>0.48256280396071505</v>
      </c>
      <c r="P2402" s="119">
        <v>0.39524871916099941</v>
      </c>
      <c r="Q2402" s="97">
        <v>14.187805705780139</v>
      </c>
      <c r="R2402" s="184">
        <v>2006787850847.9546</v>
      </c>
      <c r="S2402" s="199">
        <v>2084.4556631796586</v>
      </c>
      <c r="T2402" s="191">
        <v>5.2112414825918663E-2</v>
      </c>
      <c r="U2402" s="198">
        <v>2.0000000000000001E-4</v>
      </c>
    </row>
    <row r="2403" spans="1:21" x14ac:dyDescent="0.2">
      <c r="A2403">
        <f t="shared" si="37"/>
        <v>2399</v>
      </c>
      <c r="B2403" s="119">
        <v>0.39966836531676286</v>
      </c>
      <c r="C2403" s="97">
        <v>12756.777072869894</v>
      </c>
      <c r="D2403" s="96">
        <v>0.8712311217277503</v>
      </c>
      <c r="E2403" s="98">
        <v>9.8172043774850642E-2</v>
      </c>
      <c r="F2403" s="119">
        <v>0</v>
      </c>
      <c r="G2403" s="179">
        <v>0</v>
      </c>
      <c r="H2403" s="97">
        <v>6141349.0749835251</v>
      </c>
      <c r="I2403" s="174">
        <v>269254852675.9653</v>
      </c>
      <c r="J2403" s="186">
        <v>0.39966836531676286</v>
      </c>
      <c r="K2403" s="189">
        <v>6747711142.1741848</v>
      </c>
      <c r="L2403" s="185">
        <v>12330287710.969091</v>
      </c>
      <c r="M2403" s="185">
        <v>0</v>
      </c>
      <c r="N2403" s="174">
        <v>288332851529.10858</v>
      </c>
      <c r="O2403" s="119">
        <v>0.40743493628413091</v>
      </c>
      <c r="P2403" s="119">
        <v>0.307715340591106</v>
      </c>
      <c r="Q2403" s="97">
        <v>13.449573266732166</v>
      </c>
      <c r="R2403" s="184">
        <v>1305139331799.3647</v>
      </c>
      <c r="S2403" s="199">
        <v>1354.0536140003956</v>
      </c>
      <c r="T2403" s="191">
        <v>5.3390901842764169E-2</v>
      </c>
      <c r="U2403" s="198">
        <v>2.0000000000000001E-4</v>
      </c>
    </row>
    <row r="2404" spans="1:21" x14ac:dyDescent="0.2">
      <c r="A2404">
        <f t="shared" si="37"/>
        <v>2400</v>
      </c>
      <c r="B2404" s="119">
        <v>0.45887043912211911</v>
      </c>
      <c r="C2404" s="97">
        <v>4325.2372028423379</v>
      </c>
      <c r="D2404" s="96">
        <v>1.0795554266834553</v>
      </c>
      <c r="E2404" s="98">
        <v>0.7</v>
      </c>
      <c r="F2404" s="119">
        <v>0.53259116128866868</v>
      </c>
      <c r="G2404" s="179">
        <v>1</v>
      </c>
      <c r="H2404" s="97">
        <v>16623661.023703907</v>
      </c>
      <c r="I2404" s="174">
        <v>609887015697.12354</v>
      </c>
      <c r="J2404" s="186">
        <v>0.45887043912211911</v>
      </c>
      <c r="K2404" s="189">
        <v>11523233977.651737</v>
      </c>
      <c r="L2404" s="185">
        <v>0</v>
      </c>
      <c r="M2404" s="185">
        <v>311223376644.42798</v>
      </c>
      <c r="N2404" s="174">
        <v>932633626319.20325</v>
      </c>
      <c r="O2404" s="119">
        <v>0.56703705410077088</v>
      </c>
      <c r="P2404" s="119">
        <v>0.37049125469890387</v>
      </c>
      <c r="Q2404" s="97">
        <v>15.644210122427875</v>
      </c>
      <c r="R2404" s="184">
        <v>5883530825697.0107</v>
      </c>
      <c r="S2404" s="199">
        <v>6106.0755918070899</v>
      </c>
      <c r="T2404" s="191">
        <v>4.673868270936319E-2</v>
      </c>
      <c r="U2404" s="198">
        <v>2.0000000000000001E-4</v>
      </c>
    </row>
    <row r="2405" spans="1:21" x14ac:dyDescent="0.2">
      <c r="A2405">
        <f t="shared" si="37"/>
        <v>2401</v>
      </c>
      <c r="B2405" s="119">
        <v>0.552800563381598</v>
      </c>
      <c r="C2405" s="97">
        <v>8323.4880380396389</v>
      </c>
      <c r="D2405" s="96">
        <v>0.71860768959755883</v>
      </c>
      <c r="E2405" s="98">
        <v>0.35877412211394921</v>
      </c>
      <c r="F2405" s="119">
        <v>0</v>
      </c>
      <c r="G2405" s="179">
        <v>0</v>
      </c>
      <c r="H2405" s="97">
        <v>5703571.654040087</v>
      </c>
      <c r="I2405" s="174">
        <v>215313492502.69971</v>
      </c>
      <c r="J2405" s="186">
        <v>0.38851073072186026</v>
      </c>
      <c r="K2405" s="189">
        <v>25819518304.050159</v>
      </c>
      <c r="L2405" s="185">
        <v>73971228998.838501</v>
      </c>
      <c r="M2405" s="185">
        <v>0</v>
      </c>
      <c r="N2405" s="174">
        <v>315104239805.58838</v>
      </c>
      <c r="O2405" s="119">
        <v>0.45327408350231091</v>
      </c>
      <c r="P2405" s="119">
        <v>0.3199184266691838</v>
      </c>
      <c r="Q2405" s="97">
        <v>14.793409220554219</v>
      </c>
      <c r="R2405" s="184">
        <v>1660249916230.0542</v>
      </c>
      <c r="S2405" s="199">
        <v>1723.0047673324475</v>
      </c>
      <c r="T2405" s="191">
        <v>4.8428336028471651E-2</v>
      </c>
      <c r="U2405" s="198">
        <v>2.0000000000000001E-4</v>
      </c>
    </row>
    <row r="2406" spans="1:21" x14ac:dyDescent="0.2">
      <c r="A2406">
        <f t="shared" si="37"/>
        <v>2402</v>
      </c>
      <c r="B2406" s="119">
        <v>0.46060983027474089</v>
      </c>
      <c r="C2406" s="97">
        <v>16835.776609331195</v>
      </c>
      <c r="D2406" s="96">
        <v>0.72294679206580081</v>
      </c>
      <c r="E2406" s="98">
        <v>0.7</v>
      </c>
      <c r="F2406" s="119">
        <v>0</v>
      </c>
      <c r="G2406" s="179">
        <v>0</v>
      </c>
      <c r="H2406" s="97">
        <v>3983238.9473477611</v>
      </c>
      <c r="I2406" s="174">
        <v>214113144797.52829</v>
      </c>
      <c r="J2406" s="186">
        <v>0.46060983027474089</v>
      </c>
      <c r="K2406" s="189">
        <v>32681401745.179062</v>
      </c>
      <c r="L2406" s="185">
        <v>85412924555.621719</v>
      </c>
      <c r="M2406" s="185">
        <v>0</v>
      </c>
      <c r="N2406" s="174">
        <v>332207471098.3291</v>
      </c>
      <c r="O2406" s="119">
        <v>0.50255630427968911</v>
      </c>
      <c r="P2406" s="119">
        <v>0.41351591005378391</v>
      </c>
      <c r="Q2406" s="97">
        <v>15.012293633946285</v>
      </c>
      <c r="R2406" s="184">
        <v>2246219840778.8701</v>
      </c>
      <c r="S2406" s="199">
        <v>2330.2404743353031</v>
      </c>
      <c r="T2406" s="191">
        <v>4.8543498090906134E-2</v>
      </c>
      <c r="U2406" s="198">
        <v>2.0000000000000001E-4</v>
      </c>
    </row>
    <row r="2407" spans="1:21" x14ac:dyDescent="0.2">
      <c r="A2407">
        <f t="shared" si="37"/>
        <v>2403</v>
      </c>
      <c r="B2407" s="119">
        <v>0.51109272450985543</v>
      </c>
      <c r="C2407" s="97">
        <v>10452.981961879779</v>
      </c>
      <c r="D2407" s="96">
        <v>1.0234222454941717</v>
      </c>
      <c r="E2407" s="98">
        <v>0.7</v>
      </c>
      <c r="F2407" s="119">
        <v>0</v>
      </c>
      <c r="G2407" s="179">
        <v>0</v>
      </c>
      <c r="H2407" s="97">
        <v>8528659.7790077422</v>
      </c>
      <c r="I2407" s="174">
        <v>320040749285.82953</v>
      </c>
      <c r="J2407" s="186">
        <v>0.40434950227516619</v>
      </c>
      <c r="K2407" s="189">
        <v>43545261243.822586</v>
      </c>
      <c r="L2407" s="185">
        <v>51373826185.115227</v>
      </c>
      <c r="M2407" s="185">
        <v>0</v>
      </c>
      <c r="N2407" s="174">
        <v>414959836714.76733</v>
      </c>
      <c r="O2407" s="119">
        <v>0.41090091990466771</v>
      </c>
      <c r="P2407" s="119">
        <v>0.33660241196898283</v>
      </c>
      <c r="Q2407" s="97">
        <v>13.581478672924781</v>
      </c>
      <c r="R2407" s="184">
        <v>2067473275903.8538</v>
      </c>
      <c r="S2407" s="199">
        <v>2147.4807559547253</v>
      </c>
      <c r="T2407" s="191">
        <v>5.319243841061335E-2</v>
      </c>
      <c r="U2407" s="198">
        <v>2.0000000000000001E-4</v>
      </c>
    </row>
    <row r="2408" spans="1:21" x14ac:dyDescent="0.2">
      <c r="A2408">
        <f t="shared" si="37"/>
        <v>2404</v>
      </c>
      <c r="B2408" s="119">
        <v>0.59394674148312865</v>
      </c>
      <c r="C2408" s="97">
        <v>12945.478838038582</v>
      </c>
      <c r="D2408" s="96">
        <v>0.88835078588554239</v>
      </c>
      <c r="E2408" s="98">
        <v>0.11635486240621327</v>
      </c>
      <c r="F2408" s="119">
        <v>0.63996528471643888</v>
      </c>
      <c r="G2408" s="179">
        <v>1</v>
      </c>
      <c r="H2408" s="97">
        <v>5970225.9568397319</v>
      </c>
      <c r="I2408" s="174">
        <v>263083993883.38342</v>
      </c>
      <c r="J2408" s="186">
        <v>0.45659536182042981</v>
      </c>
      <c r="K2408" s="189">
        <v>2563436657.7085896</v>
      </c>
      <c r="L2408" s="185">
        <v>0</v>
      </c>
      <c r="M2408" s="185">
        <v>268124612642.06973</v>
      </c>
      <c r="N2408" s="174">
        <v>533772043183.16174</v>
      </c>
      <c r="O2408" s="119">
        <v>0.62690173785512138</v>
      </c>
      <c r="P2408" s="119">
        <v>0.40880948608123169</v>
      </c>
      <c r="Q2408" s="97">
        <v>16.547317668612333</v>
      </c>
      <c r="R2408" s="184">
        <v>3876865407448.1602</v>
      </c>
      <c r="S2408" s="199">
        <v>4018.8875499902788</v>
      </c>
      <c r="T2408" s="191">
        <v>4.4730096025120132E-2</v>
      </c>
      <c r="U2408" s="198">
        <v>2.0000000000000001E-4</v>
      </c>
    </row>
    <row r="2409" spans="1:21" x14ac:dyDescent="0.2">
      <c r="A2409">
        <f t="shared" si="37"/>
        <v>2405</v>
      </c>
      <c r="B2409" s="119">
        <v>0.42128550946475912</v>
      </c>
      <c r="C2409" s="97">
        <v>4000</v>
      </c>
      <c r="D2409" s="96">
        <v>0.2</v>
      </c>
      <c r="E2409" s="98">
        <v>0.52908334053940553</v>
      </c>
      <c r="F2409" s="119">
        <v>0</v>
      </c>
      <c r="G2409" s="179">
        <v>0</v>
      </c>
      <c r="H2409" s="97">
        <v>2829941.1274610618</v>
      </c>
      <c r="I2409" s="174">
        <v>151840045671.65079</v>
      </c>
      <c r="J2409" s="186">
        <v>0.42128550946475918</v>
      </c>
      <c r="K2409" s="189">
        <v>11382670540.784092</v>
      </c>
      <c r="L2409" s="185">
        <v>33078672398.980984</v>
      </c>
      <c r="M2409" s="185">
        <v>0</v>
      </c>
      <c r="N2409" s="174">
        <v>196301388611.41586</v>
      </c>
      <c r="O2409" s="119">
        <v>0.46067401538421665</v>
      </c>
      <c r="P2409" s="119">
        <v>0.29430692540606473</v>
      </c>
      <c r="Q2409" s="97">
        <v>13.926681539718315</v>
      </c>
      <c r="R2409" s="184">
        <v>958820368534.01587</v>
      </c>
      <c r="S2409" s="199">
        <v>996.09860340857892</v>
      </c>
      <c r="T2409" s="191">
        <v>4.8234000121791104E-2</v>
      </c>
      <c r="U2409" s="198">
        <v>2.0000000000000001E-4</v>
      </c>
    </row>
    <row r="2410" spans="1:21" x14ac:dyDescent="0.2">
      <c r="A2410">
        <f t="shared" si="37"/>
        <v>2406</v>
      </c>
      <c r="B2410" s="119">
        <v>0.48820520379419619</v>
      </c>
      <c r="C2410" s="97">
        <v>7657.2192984364056</v>
      </c>
      <c r="D2410" s="96">
        <v>1.1127324948158934</v>
      </c>
      <c r="E2410" s="98">
        <v>0.15772134005651345</v>
      </c>
      <c r="F2410" s="119">
        <v>0.6107100393835303</v>
      </c>
      <c r="G2410" s="179">
        <v>1</v>
      </c>
      <c r="H2410" s="97">
        <v>17813157.322159823</v>
      </c>
      <c r="I2410" s="174">
        <v>530255803036.90509</v>
      </c>
      <c r="J2410" s="186">
        <v>0.39195391552962122</v>
      </c>
      <c r="K2410" s="189">
        <v>13605414990.233353</v>
      </c>
      <c r="L2410" s="185">
        <v>0</v>
      </c>
      <c r="M2410" s="185">
        <v>311397990727.2179</v>
      </c>
      <c r="N2410" s="174">
        <v>855259208754.35645</v>
      </c>
      <c r="O2410" s="119">
        <v>0.53428741384722944</v>
      </c>
      <c r="P2410" s="119">
        <v>0.36588876288594724</v>
      </c>
      <c r="Q2410" s="97">
        <v>16.335124991681901</v>
      </c>
      <c r="R2410" s="184">
        <v>5445581742155.46</v>
      </c>
      <c r="S2410" s="199">
        <v>5647.217267970469</v>
      </c>
      <c r="T2410" s="191">
        <v>4.5053465627173897E-2</v>
      </c>
      <c r="U2410" s="198">
        <v>2.0000000000000001E-4</v>
      </c>
    </row>
    <row r="2411" spans="1:21" x14ac:dyDescent="0.2">
      <c r="A2411">
        <f t="shared" si="37"/>
        <v>2407</v>
      </c>
      <c r="B2411" s="119">
        <v>0.49027532536707685</v>
      </c>
      <c r="C2411" s="97">
        <v>10164.02530951406</v>
      </c>
      <c r="D2411" s="96">
        <v>0.3676683679901851</v>
      </c>
      <c r="E2411" s="98">
        <v>0.37742575921176047</v>
      </c>
      <c r="F2411" s="119">
        <v>0.52613263290160805</v>
      </c>
      <c r="G2411" s="179">
        <v>1</v>
      </c>
      <c r="H2411" s="97">
        <v>2826683.2759386371</v>
      </c>
      <c r="I2411" s="174">
        <v>152031640138.45978</v>
      </c>
      <c r="J2411" s="186">
        <v>0.49027532536707685</v>
      </c>
      <c r="K2411" s="189">
        <v>1708317837.2640727</v>
      </c>
      <c r="L2411" s="185">
        <v>0</v>
      </c>
      <c r="M2411" s="185">
        <v>188009411529.79837</v>
      </c>
      <c r="N2411" s="174">
        <v>341749369505.52228</v>
      </c>
      <c r="O2411" s="119">
        <v>0.65821596506318525</v>
      </c>
      <c r="P2411" s="119">
        <v>0.42269038627595851</v>
      </c>
      <c r="Q2411" s="97">
        <v>16.74156844312186</v>
      </c>
      <c r="R2411" s="184">
        <v>2662441229481.1816</v>
      </c>
      <c r="S2411" s="199">
        <v>2765.4443026311928</v>
      </c>
      <c r="T2411" s="191">
        <v>4.3379026733377152E-2</v>
      </c>
      <c r="U2411" s="198">
        <v>2.0000000000000001E-4</v>
      </c>
    </row>
    <row r="2412" spans="1:21" x14ac:dyDescent="0.2">
      <c r="A2412">
        <f t="shared" si="37"/>
        <v>2408</v>
      </c>
      <c r="B2412" s="119">
        <v>0.51619588992074472</v>
      </c>
      <c r="C2412" s="97">
        <v>10260.499817871969</v>
      </c>
      <c r="D2412" s="96">
        <v>1.2247038109725259</v>
      </c>
      <c r="E2412" s="98">
        <v>0</v>
      </c>
      <c r="F2412" s="119">
        <v>0.57764358361247636</v>
      </c>
      <c r="G2412" s="179">
        <v>1</v>
      </c>
      <c r="H2412" s="97">
        <v>15152545.13874485</v>
      </c>
      <c r="I2412" s="174">
        <v>476863064063.51422</v>
      </c>
      <c r="J2412" s="186">
        <v>0.43646167864203256</v>
      </c>
      <c r="K2412" s="189">
        <v>15307927760.548014</v>
      </c>
      <c r="L2412" s="185">
        <v>0</v>
      </c>
      <c r="M2412" s="185">
        <v>268409007542.70477</v>
      </c>
      <c r="N2412" s="174">
        <v>760579999366.76697</v>
      </c>
      <c r="O2412" s="119">
        <v>0.5559699963314404</v>
      </c>
      <c r="P2412" s="119">
        <v>0.44786722122908557</v>
      </c>
      <c r="Q2412" s="97">
        <v>16.258895578374425</v>
      </c>
      <c r="R2412" s="184">
        <v>5866735516835.8057</v>
      </c>
      <c r="S2412" s="199">
        <v>6096.3139942161952</v>
      </c>
      <c r="T2412" s="191">
        <v>4.5583916131326285E-2</v>
      </c>
      <c r="U2412" s="198">
        <v>2.0000000000000001E-4</v>
      </c>
    </row>
    <row r="2413" spans="1:21" x14ac:dyDescent="0.2">
      <c r="A2413">
        <f t="shared" si="37"/>
        <v>2409</v>
      </c>
      <c r="B2413" s="119">
        <v>0.50879784099380021</v>
      </c>
      <c r="C2413" s="97">
        <v>7061.8312707480809</v>
      </c>
      <c r="D2413" s="96">
        <v>0.67861616416773685</v>
      </c>
      <c r="E2413" s="98">
        <v>5.5851081810457906E-2</v>
      </c>
      <c r="F2413" s="119">
        <v>0.41177040783804802</v>
      </c>
      <c r="G2413" s="179">
        <v>1</v>
      </c>
      <c r="H2413" s="97">
        <v>5756395.6540504349</v>
      </c>
      <c r="I2413" s="174">
        <v>232533569818.75677</v>
      </c>
      <c r="J2413" s="186">
        <v>0.45500879562451346</v>
      </c>
      <c r="K2413" s="189">
        <v>7103675219.5448313</v>
      </c>
      <c r="L2413" s="185">
        <v>0</v>
      </c>
      <c r="M2413" s="185">
        <v>225802659337.9202</v>
      </c>
      <c r="N2413" s="174">
        <v>465439904376.22186</v>
      </c>
      <c r="O2413" s="119">
        <v>0.61543272143743433</v>
      </c>
      <c r="P2413" s="119">
        <v>0.49086565576171193</v>
      </c>
      <c r="Q2413" s="97">
        <v>16.861172412482482</v>
      </c>
      <c r="R2413" s="184">
        <v>4187382154974.2246</v>
      </c>
      <c r="S2413" s="199">
        <v>4349.3419940309268</v>
      </c>
      <c r="T2413" s="191">
        <v>4.3466505456504441E-2</v>
      </c>
      <c r="U2413" s="198">
        <v>2.0000000000000001E-4</v>
      </c>
    </row>
    <row r="2414" spans="1:21" x14ac:dyDescent="0.2">
      <c r="A2414">
        <f t="shared" si="37"/>
        <v>2410</v>
      </c>
      <c r="B2414" s="119">
        <v>0.52051918492608074</v>
      </c>
      <c r="C2414" s="97">
        <v>6678.4175790999252</v>
      </c>
      <c r="D2414" s="96">
        <v>1.0266980911391659</v>
      </c>
      <c r="E2414" s="98">
        <v>0</v>
      </c>
      <c r="F2414" s="119">
        <v>0.49352183938824179</v>
      </c>
      <c r="G2414" s="179">
        <v>1</v>
      </c>
      <c r="H2414" s="97">
        <v>10563447.139676226</v>
      </c>
      <c r="I2414" s="174">
        <v>402494154211.51154</v>
      </c>
      <c r="J2414" s="186">
        <v>0.50864933620716679</v>
      </c>
      <c r="K2414" s="189">
        <v>2257956948.6593928</v>
      </c>
      <c r="L2414" s="185">
        <v>0</v>
      </c>
      <c r="M2414" s="185">
        <v>246021099436.73096</v>
      </c>
      <c r="N2414" s="174">
        <v>650773210596.90186</v>
      </c>
      <c r="O2414" s="119">
        <v>0.6170279559418711</v>
      </c>
      <c r="P2414" s="119">
        <v>0.46918531432835803</v>
      </c>
      <c r="Q2414" s="97">
        <v>16.016771806787759</v>
      </c>
      <c r="R2414" s="184">
        <v>5298222504605.5068</v>
      </c>
      <c r="S2414" s="199">
        <v>5500.653133027171</v>
      </c>
      <c r="T2414" s="191">
        <v>4.6231768305046647E-2</v>
      </c>
      <c r="U2414" s="198">
        <v>2.0000000000000001E-4</v>
      </c>
    </row>
    <row r="2415" spans="1:21" x14ac:dyDescent="0.2">
      <c r="A2415">
        <f t="shared" si="37"/>
        <v>2411</v>
      </c>
      <c r="B2415" s="119">
        <v>0.51829599736823739</v>
      </c>
      <c r="C2415" s="97">
        <v>17000</v>
      </c>
      <c r="D2415" s="96">
        <v>0.91519210273192786</v>
      </c>
      <c r="E2415" s="98">
        <v>0</v>
      </c>
      <c r="F2415" s="119">
        <v>0</v>
      </c>
      <c r="G2415" s="179">
        <v>0</v>
      </c>
      <c r="H2415" s="97">
        <v>7691841.3906989535</v>
      </c>
      <c r="I2415" s="174">
        <v>250197012593.35184</v>
      </c>
      <c r="J2415" s="186">
        <v>0.27407650058142252</v>
      </c>
      <c r="K2415" s="189">
        <v>9573919329.7885494</v>
      </c>
      <c r="L2415" s="185">
        <v>0</v>
      </c>
      <c r="M2415" s="185">
        <v>0</v>
      </c>
      <c r="N2415" s="174">
        <v>259770931923.14038</v>
      </c>
      <c r="O2415" s="119">
        <v>0.26397534612456569</v>
      </c>
      <c r="P2415" s="119">
        <v>0.18453607535820976</v>
      </c>
      <c r="Q2415" s="97">
        <v>12.862068476907298</v>
      </c>
      <c r="R2415" s="184">
        <v>617554298156.26709</v>
      </c>
      <c r="S2415" s="199">
        <v>641.23968855200451</v>
      </c>
      <c r="T2415" s="191">
        <v>6.1592126738074238E-2</v>
      </c>
      <c r="U2415" s="198">
        <v>2.0000000000000001E-4</v>
      </c>
    </row>
    <row r="2416" spans="1:21" x14ac:dyDescent="0.2">
      <c r="A2416">
        <f t="shared" si="37"/>
        <v>2412</v>
      </c>
      <c r="B2416" s="119">
        <v>0.46021961638874903</v>
      </c>
      <c r="C2416" s="97">
        <v>8521.9655925043826</v>
      </c>
      <c r="D2416" s="96">
        <v>0.56752374246787851</v>
      </c>
      <c r="E2416" s="98">
        <v>0.49625126433722438</v>
      </c>
      <c r="F2416" s="119">
        <v>0</v>
      </c>
      <c r="G2416" s="179">
        <v>0</v>
      </c>
      <c r="H2416" s="97">
        <v>4195898.7773667276</v>
      </c>
      <c r="I2416" s="174">
        <v>214315666414.28632</v>
      </c>
      <c r="J2416" s="186">
        <v>0.46021961638874909</v>
      </c>
      <c r="K2416" s="189">
        <v>27628119799.010021</v>
      </c>
      <c r="L2416" s="185">
        <v>42986105563.798668</v>
      </c>
      <c r="M2416" s="185">
        <v>0</v>
      </c>
      <c r="N2416" s="174">
        <v>284929891777.09503</v>
      </c>
      <c r="O2416" s="119">
        <v>0.46685574968871768</v>
      </c>
      <c r="P2416" s="119">
        <v>0.35498455203968782</v>
      </c>
      <c r="Q2416" s="97">
        <v>13.093589726453878</v>
      </c>
      <c r="R2416" s="184">
        <v>1505450595368.9829</v>
      </c>
      <c r="S2416" s="199">
        <v>1560.4334353418481</v>
      </c>
      <c r="T2416" s="191">
        <v>5.3458283999173538E-2</v>
      </c>
      <c r="U2416" s="198">
        <v>2.0000000000000001E-4</v>
      </c>
    </row>
    <row r="2417" spans="1:21" x14ac:dyDescent="0.2">
      <c r="A2417">
        <f t="shared" si="37"/>
        <v>2413</v>
      </c>
      <c r="B2417" s="119">
        <v>0.792430816221662</v>
      </c>
      <c r="C2417" s="97">
        <v>8809.20271870947</v>
      </c>
      <c r="D2417" s="96">
        <v>1.0146784334662122</v>
      </c>
      <c r="E2417" s="98">
        <v>0</v>
      </c>
      <c r="F2417" s="119">
        <v>0</v>
      </c>
      <c r="G2417" s="179">
        <v>0</v>
      </c>
      <c r="H2417" s="97">
        <v>8007434.1758939652</v>
      </c>
      <c r="I2417" s="174">
        <v>292782562007.57111</v>
      </c>
      <c r="J2417" s="186">
        <v>0.44328692660047908</v>
      </c>
      <c r="K2417" s="189">
        <v>3102937030.0530109</v>
      </c>
      <c r="L2417" s="185">
        <v>0</v>
      </c>
      <c r="M2417" s="185">
        <v>0</v>
      </c>
      <c r="N2417" s="174">
        <v>295885499037.62415</v>
      </c>
      <c r="O2417" s="119">
        <v>0.43863819787277575</v>
      </c>
      <c r="P2417" s="119">
        <v>0.32884965708173985</v>
      </c>
      <c r="Q2417" s="97">
        <v>12.968701788032083</v>
      </c>
      <c r="R2417" s="184">
        <v>1400627963826.1184</v>
      </c>
      <c r="S2417" s="199">
        <v>1454.343135496194</v>
      </c>
      <c r="T2417" s="191">
        <v>5.5312857686275189E-2</v>
      </c>
      <c r="U2417" s="198">
        <v>2.0000000000000001E-4</v>
      </c>
    </row>
    <row r="2418" spans="1:21" x14ac:dyDescent="0.2">
      <c r="A2418">
        <f t="shared" si="37"/>
        <v>2414</v>
      </c>
      <c r="B2418" s="119">
        <v>0.58457708308843137</v>
      </c>
      <c r="C2418" s="97">
        <v>9997.3337122085904</v>
      </c>
      <c r="D2418" s="96">
        <v>0.44340562887771584</v>
      </c>
      <c r="E2418" s="98">
        <v>7.406588155393351E-2</v>
      </c>
      <c r="F2418" s="119">
        <v>0</v>
      </c>
      <c r="G2418" s="179">
        <v>0</v>
      </c>
      <c r="H2418" s="97">
        <v>4022379.3368726992</v>
      </c>
      <c r="I2418" s="174">
        <v>193945185959.27982</v>
      </c>
      <c r="J2418" s="186">
        <v>0.51464156689072538</v>
      </c>
      <c r="K2418" s="189">
        <v>11427156373.323133</v>
      </c>
      <c r="L2418" s="185">
        <v>10786151826.049435</v>
      </c>
      <c r="M2418" s="185">
        <v>0</v>
      </c>
      <c r="N2418" s="174">
        <v>216158494158.65237</v>
      </c>
      <c r="O2418" s="119">
        <v>0.50167436757884054</v>
      </c>
      <c r="P2418" s="119">
        <v>0.37902042511898598</v>
      </c>
      <c r="Q2418" s="97">
        <v>13.098239344813202</v>
      </c>
      <c r="R2418" s="184">
        <v>1227718004458.0491</v>
      </c>
      <c r="S2418" s="199">
        <v>1274.8030372786257</v>
      </c>
      <c r="T2418" s="191">
        <v>5.2812938834879537E-2</v>
      </c>
      <c r="U2418" s="198">
        <v>2.0000000000000001E-4</v>
      </c>
    </row>
    <row r="2419" spans="1:21" x14ac:dyDescent="0.2">
      <c r="A2419">
        <f t="shared" si="37"/>
        <v>2415</v>
      </c>
      <c r="B2419" s="119">
        <v>0.50692008521477017</v>
      </c>
      <c r="C2419" s="97">
        <v>13086.370535144486</v>
      </c>
      <c r="D2419" s="96">
        <v>1.0171467806724734</v>
      </c>
      <c r="E2419" s="98">
        <v>0.6807280143516462</v>
      </c>
      <c r="F2419" s="119">
        <v>0</v>
      </c>
      <c r="G2419" s="179">
        <v>0</v>
      </c>
      <c r="H2419" s="97">
        <v>6901095.1096603582</v>
      </c>
      <c r="I2419" s="174">
        <v>303275842815.42767</v>
      </c>
      <c r="J2419" s="186">
        <v>0.44411271354382498</v>
      </c>
      <c r="K2419" s="189">
        <v>44758556203.170052</v>
      </c>
      <c r="L2419" s="185">
        <v>83696407149.896729</v>
      </c>
      <c r="M2419" s="185">
        <v>0</v>
      </c>
      <c r="N2419" s="174">
        <v>431730806168.49445</v>
      </c>
      <c r="O2419" s="119">
        <v>0.4670636895581407</v>
      </c>
      <c r="P2419" s="119">
        <v>0.34944450987336717</v>
      </c>
      <c r="Q2419" s="97">
        <v>14.17531370613084</v>
      </c>
      <c r="R2419" s="184">
        <v>2317319044923.2324</v>
      </c>
      <c r="S2419" s="199">
        <v>2404.3604873554377</v>
      </c>
      <c r="T2419" s="191">
        <v>5.2286841785512794E-2</v>
      </c>
      <c r="U2419" s="198">
        <v>2.0000000000000001E-4</v>
      </c>
    </row>
    <row r="2420" spans="1:21" x14ac:dyDescent="0.2">
      <c r="A2420">
        <f t="shared" si="37"/>
        <v>2416</v>
      </c>
      <c r="B2420" s="119">
        <v>0.6123094909344543</v>
      </c>
      <c r="C2420" s="97">
        <v>10512.256983930029</v>
      </c>
      <c r="D2420" s="96">
        <v>0.78532204488179702</v>
      </c>
      <c r="E2420" s="98">
        <v>0.7</v>
      </c>
      <c r="F2420" s="119">
        <v>0</v>
      </c>
      <c r="G2420" s="179">
        <v>0</v>
      </c>
      <c r="H2420" s="97">
        <v>6011341.0579513125</v>
      </c>
      <c r="I2420" s="174">
        <v>222895650454.86102</v>
      </c>
      <c r="J2420" s="186">
        <v>0.47531656261811583</v>
      </c>
      <c r="K2420" s="189">
        <v>31393573210.051109</v>
      </c>
      <c r="L2420" s="185">
        <v>57215690941.62326</v>
      </c>
      <c r="M2420" s="185">
        <v>0</v>
      </c>
      <c r="N2420" s="174">
        <v>311504914606.5354</v>
      </c>
      <c r="O2420" s="119">
        <v>0.48705025197329316</v>
      </c>
      <c r="P2420" s="119">
        <v>0.43498842787678849</v>
      </c>
      <c r="Q2420" s="97">
        <v>14.296481068600816</v>
      </c>
      <c r="R2420" s="184">
        <v>2133772285094.4243</v>
      </c>
      <c r="S2420" s="199">
        <v>2215.8722287359587</v>
      </c>
      <c r="T2420" s="191">
        <v>5.0254684713619616E-2</v>
      </c>
      <c r="U2420" s="198">
        <v>2.0000000000000001E-4</v>
      </c>
    </row>
    <row r="2421" spans="1:21" x14ac:dyDescent="0.2">
      <c r="A2421">
        <f t="shared" si="37"/>
        <v>2417</v>
      </c>
      <c r="B2421" s="119">
        <v>0.48994824800286357</v>
      </c>
      <c r="C2421" s="97">
        <v>8415.8244747218487</v>
      </c>
      <c r="D2421" s="96">
        <v>0.68525624487176606</v>
      </c>
      <c r="E2421" s="98">
        <v>0.10384424665651312</v>
      </c>
      <c r="F2421" s="119">
        <v>0</v>
      </c>
      <c r="G2421" s="179">
        <v>0</v>
      </c>
      <c r="H2421" s="97">
        <v>10910196.178199627</v>
      </c>
      <c r="I2421" s="174">
        <v>364376752328.94952</v>
      </c>
      <c r="J2421" s="186">
        <v>0.37313428261372839</v>
      </c>
      <c r="K2421" s="189">
        <v>24312655157.085697</v>
      </c>
      <c r="L2421" s="185">
        <v>20540054137.444462</v>
      </c>
      <c r="M2421" s="185">
        <v>0</v>
      </c>
      <c r="N2421" s="174">
        <v>409229461623.47968</v>
      </c>
      <c r="O2421" s="119">
        <v>0.37239132487374832</v>
      </c>
      <c r="P2421" s="119">
        <v>0.2585786776147278</v>
      </c>
      <c r="Q2421" s="97">
        <v>13.178097991649294</v>
      </c>
      <c r="R2421" s="184">
        <v>1538500990099.3171</v>
      </c>
      <c r="S2421" s="199">
        <v>1593.0469165209961</v>
      </c>
      <c r="T2421" s="191">
        <v>5.5369184436591612E-2</v>
      </c>
      <c r="U2421" s="198">
        <v>2.0000000000000001E-4</v>
      </c>
    </row>
    <row r="2422" spans="1:21" x14ac:dyDescent="0.2">
      <c r="A2422">
        <f t="shared" si="37"/>
        <v>2418</v>
      </c>
      <c r="B2422" s="119">
        <v>0.44763386002156896</v>
      </c>
      <c r="C2422" s="97">
        <v>7526.3288844462768</v>
      </c>
      <c r="D2422" s="96">
        <v>0.48996902242003654</v>
      </c>
      <c r="E2422" s="98">
        <v>0.7</v>
      </c>
      <c r="F2422" s="119">
        <v>0.40090675673890669</v>
      </c>
      <c r="G2422" s="179">
        <v>1</v>
      </c>
      <c r="H2422" s="97">
        <v>4234679.4029390253</v>
      </c>
      <c r="I2422" s="174">
        <v>203682382250.18259</v>
      </c>
      <c r="J2422" s="186">
        <v>0.44763386002156902</v>
      </c>
      <c r="K2422" s="189">
        <v>1808388125.472789</v>
      </c>
      <c r="L2422" s="185">
        <v>0</v>
      </c>
      <c r="M2422" s="185">
        <v>147242942436.41806</v>
      </c>
      <c r="N2422" s="174">
        <v>352733712812.07343</v>
      </c>
      <c r="O2422" s="119">
        <v>0.59242844486913415</v>
      </c>
      <c r="P2422" s="119">
        <v>0.31025828075651979</v>
      </c>
      <c r="Q2422" s="97">
        <v>15.34109644689652</v>
      </c>
      <c r="R2422" s="184">
        <v>1872806086499.5508</v>
      </c>
      <c r="S2422" s="199">
        <v>1943.388076667771</v>
      </c>
      <c r="T2422" s="191">
        <v>4.6299368324195407E-2</v>
      </c>
      <c r="U2422" s="198">
        <v>2.0000000000000001E-4</v>
      </c>
    </row>
    <row r="2423" spans="1:21" x14ac:dyDescent="0.2">
      <c r="A2423">
        <f t="shared" si="37"/>
        <v>2419</v>
      </c>
      <c r="B2423" s="119">
        <v>0.36714613012186514</v>
      </c>
      <c r="C2423" s="97">
        <v>12391.829898283182</v>
      </c>
      <c r="D2423" s="96">
        <v>1.3578832239862568</v>
      </c>
      <c r="E2423" s="98">
        <v>0.30256519847792163</v>
      </c>
      <c r="F2423" s="119">
        <v>0</v>
      </c>
      <c r="G2423" s="179">
        <v>0</v>
      </c>
      <c r="H2423" s="97">
        <v>19907978.244525772</v>
      </c>
      <c r="I2423" s="174">
        <v>616360711527.86145</v>
      </c>
      <c r="J2423" s="186">
        <v>0.36714613012186514</v>
      </c>
      <c r="K2423" s="189">
        <v>60235895536.667313</v>
      </c>
      <c r="L2423" s="185">
        <v>116875319962.3028</v>
      </c>
      <c r="M2423" s="185">
        <v>0</v>
      </c>
      <c r="N2423" s="174">
        <v>793471927026.83167</v>
      </c>
      <c r="O2423" s="119">
        <v>0.4030321616603858</v>
      </c>
      <c r="P2423" s="119">
        <v>0.30890554764237693</v>
      </c>
      <c r="Q2423" s="97">
        <v>14.162057020235306</v>
      </c>
      <c r="R2423" s="184">
        <v>3598318064832.7959</v>
      </c>
      <c r="S2423" s="199">
        <v>3734.4566893364772</v>
      </c>
      <c r="T2423" s="191">
        <v>5.2386267449384682E-2</v>
      </c>
      <c r="U2423" s="198">
        <v>2.0000000000000001E-4</v>
      </c>
    </row>
    <row r="2424" spans="1:21" x14ac:dyDescent="0.2">
      <c r="A2424">
        <f t="shared" si="37"/>
        <v>2420</v>
      </c>
      <c r="B2424" s="119">
        <v>0.46937703686717724</v>
      </c>
      <c r="C2424" s="97">
        <v>6960.796096370701</v>
      </c>
      <c r="D2424" s="96">
        <v>0.76154369108424291</v>
      </c>
      <c r="E2424" s="98">
        <v>0.28725870970635281</v>
      </c>
      <c r="F2424" s="119">
        <v>0.4941797279336223</v>
      </c>
      <c r="G2424" s="179">
        <v>1</v>
      </c>
      <c r="H2424" s="97">
        <v>12449715.064622939</v>
      </c>
      <c r="I2424" s="174">
        <v>437171172325.35211</v>
      </c>
      <c r="J2424" s="186">
        <v>0.46207919863719638</v>
      </c>
      <c r="K2424" s="189">
        <v>3847005759.6452131</v>
      </c>
      <c r="L2424" s="185">
        <v>0</v>
      </c>
      <c r="M2424" s="185">
        <v>355050485915.05487</v>
      </c>
      <c r="N2424" s="174">
        <v>796068664000.05225</v>
      </c>
      <c r="O2424" s="119">
        <v>0.61056051530172328</v>
      </c>
      <c r="P2424" s="119">
        <v>0.41286678671241384</v>
      </c>
      <c r="Q2424" s="97">
        <v>16.393033765359117</v>
      </c>
      <c r="R2424" s="184">
        <v>5831699908478.6191</v>
      </c>
      <c r="S2424" s="199">
        <v>6048.3320367926053</v>
      </c>
      <c r="T2424" s="191">
        <v>4.4861421193486455E-2</v>
      </c>
      <c r="U2424" s="198">
        <v>2.0000000000000001E-4</v>
      </c>
    </row>
    <row r="2425" spans="1:21" x14ac:dyDescent="0.2">
      <c r="A2425">
        <f t="shared" si="37"/>
        <v>2421</v>
      </c>
      <c r="B2425" s="119">
        <v>0.59996269321023754</v>
      </c>
      <c r="C2425" s="97">
        <v>7239.8571826034567</v>
      </c>
      <c r="D2425" s="96">
        <v>1.2284086381977275</v>
      </c>
      <c r="E2425" s="98">
        <v>2.7962511066537118E-2</v>
      </c>
      <c r="F2425" s="119">
        <v>0</v>
      </c>
      <c r="G2425" s="179">
        <v>0</v>
      </c>
      <c r="H2425" s="97">
        <v>61916728.65717376</v>
      </c>
      <c r="I2425" s="174">
        <v>1155498318145.5352</v>
      </c>
      <c r="J2425" s="186">
        <v>0.2150675843026788</v>
      </c>
      <c r="K2425" s="189">
        <v>19452031573.008984</v>
      </c>
      <c r="L2425" s="185">
        <v>32626289718.638836</v>
      </c>
      <c r="M2425" s="185">
        <v>0</v>
      </c>
      <c r="N2425" s="174">
        <v>1207576639437.1831</v>
      </c>
      <c r="O2425" s="119">
        <v>0.22740690301219141</v>
      </c>
      <c r="P2425" s="119">
        <v>0.12792496160031475</v>
      </c>
      <c r="Q2425" s="97">
        <v>13.668857923569082</v>
      </c>
      <c r="R2425" s="184">
        <v>1964258506052.4641</v>
      </c>
      <c r="S2425" s="199">
        <v>2039.0057140869455</v>
      </c>
      <c r="T2425" s="191">
        <v>5.3004567447305265E-2</v>
      </c>
      <c r="U2425" s="198">
        <v>2.0000000000000001E-4</v>
      </c>
    </row>
    <row r="2426" spans="1:21" x14ac:dyDescent="0.2">
      <c r="A2426">
        <f t="shared" si="37"/>
        <v>2422</v>
      </c>
      <c r="B2426" s="119">
        <v>0.54600430069782169</v>
      </c>
      <c r="C2426" s="97">
        <v>5548.1556774380779</v>
      </c>
      <c r="D2426" s="96">
        <v>1.0536775817972048</v>
      </c>
      <c r="E2426" s="98">
        <v>0.50676577466216055</v>
      </c>
      <c r="F2426" s="119">
        <v>0</v>
      </c>
      <c r="G2426" s="179">
        <v>0</v>
      </c>
      <c r="H2426" s="97">
        <v>11575453.366829932</v>
      </c>
      <c r="I2426" s="174">
        <v>396739338140.50018</v>
      </c>
      <c r="J2426" s="186">
        <v>0.43115494563956192</v>
      </c>
      <c r="K2426" s="189">
        <v>52355337118.042641</v>
      </c>
      <c r="L2426" s="185">
        <v>57639701925.524284</v>
      </c>
      <c r="M2426" s="185">
        <v>0</v>
      </c>
      <c r="N2426" s="174">
        <v>506734377184.06714</v>
      </c>
      <c r="O2426" s="119">
        <v>0.42856356128089979</v>
      </c>
      <c r="P2426" s="119">
        <v>0.33678577275587224</v>
      </c>
      <c r="Q2426" s="97">
        <v>13.998234691199697</v>
      </c>
      <c r="R2426" s="184">
        <v>2632237296358.0947</v>
      </c>
      <c r="S2426" s="199">
        <v>2730.2216752278559</v>
      </c>
      <c r="T2426" s="191">
        <v>5.1557511923815816E-2</v>
      </c>
      <c r="U2426" s="198">
        <v>2.0000000000000001E-4</v>
      </c>
    </row>
    <row r="2427" spans="1:21" x14ac:dyDescent="0.2">
      <c r="A2427">
        <f t="shared" si="37"/>
        <v>2423</v>
      </c>
      <c r="B2427" s="119">
        <v>0.63888948017810887</v>
      </c>
      <c r="C2427" s="97">
        <v>6848.1262098906745</v>
      </c>
      <c r="D2427" s="96">
        <v>0.69972879429609847</v>
      </c>
      <c r="E2427" s="98">
        <v>0</v>
      </c>
      <c r="F2427" s="119">
        <v>0.31891231542588133</v>
      </c>
      <c r="G2427" s="179">
        <v>1</v>
      </c>
      <c r="H2427" s="97">
        <v>5386794.3051721016</v>
      </c>
      <c r="I2427" s="174">
        <v>277389766649.52325</v>
      </c>
      <c r="J2427" s="186">
        <v>0.56440071769546152</v>
      </c>
      <c r="K2427" s="189">
        <v>8067374179.9786997</v>
      </c>
      <c r="L2427" s="185">
        <v>0</v>
      </c>
      <c r="M2427" s="185">
        <v>208857017338.82465</v>
      </c>
      <c r="N2427" s="174">
        <v>494314158168.3266</v>
      </c>
      <c r="O2427" s="119">
        <v>0.6547346295899904</v>
      </c>
      <c r="P2427" s="119">
        <v>0.48992268130915267</v>
      </c>
      <c r="Q2427" s="97">
        <v>16.037954800274232</v>
      </c>
      <c r="R2427" s="184">
        <v>4220938832154.8916</v>
      </c>
      <c r="S2427" s="199">
        <v>4381.7168012894626</v>
      </c>
      <c r="T2427" s="191">
        <v>4.5861815072870002E-2</v>
      </c>
      <c r="U2427" s="198">
        <v>2.0000000000000001E-4</v>
      </c>
    </row>
    <row r="2428" spans="1:21" x14ac:dyDescent="0.2">
      <c r="A2428">
        <f t="shared" si="37"/>
        <v>2424</v>
      </c>
      <c r="B2428" s="119">
        <v>0.57588692713126532</v>
      </c>
      <c r="C2428" s="97">
        <v>7332.4079915776801</v>
      </c>
      <c r="D2428" s="96">
        <v>1.0184368443056642</v>
      </c>
      <c r="E2428" s="98">
        <v>0.29314889267527455</v>
      </c>
      <c r="F2428" s="119">
        <v>0.5171081917210516</v>
      </c>
      <c r="G2428" s="179">
        <v>1</v>
      </c>
      <c r="H2428" s="97">
        <v>19615260.617645461</v>
      </c>
      <c r="I2428" s="174">
        <v>588447045723.9425</v>
      </c>
      <c r="J2428" s="186">
        <v>0.43382507017292404</v>
      </c>
      <c r="K2428" s="189">
        <v>8265819653.2370205</v>
      </c>
      <c r="L2428" s="185">
        <v>0</v>
      </c>
      <c r="M2428" s="185">
        <v>443643048173.39673</v>
      </c>
      <c r="N2428" s="174">
        <v>1040355913550.5763</v>
      </c>
      <c r="O2428" s="119">
        <v>0.58652765990481592</v>
      </c>
      <c r="P2428" s="119">
        <v>0.42691991852546773</v>
      </c>
      <c r="Q2428" s="97">
        <v>16.465608888243384</v>
      </c>
      <c r="R2428" s="184">
        <v>7831722098618.3184</v>
      </c>
      <c r="S2428" s="199">
        <v>8135.348694846848</v>
      </c>
      <c r="T2428" s="191">
        <v>4.4810725108108719E-2</v>
      </c>
      <c r="U2428" s="198">
        <v>2.0000000000000001E-4</v>
      </c>
    </row>
    <row r="2429" spans="1:21" x14ac:dyDescent="0.2">
      <c r="A2429">
        <f t="shared" si="37"/>
        <v>2425</v>
      </c>
      <c r="B2429" s="119">
        <v>0.49591187718999219</v>
      </c>
      <c r="C2429" s="97">
        <v>8688.9937481186589</v>
      </c>
      <c r="D2429" s="96">
        <v>0.37118189282121505</v>
      </c>
      <c r="E2429" s="98">
        <v>0</v>
      </c>
      <c r="F2429" s="119">
        <v>0.48229700527168479</v>
      </c>
      <c r="G2429" s="179">
        <v>1</v>
      </c>
      <c r="H2429" s="97">
        <v>2828831.3837374607</v>
      </c>
      <c r="I2429" s="174">
        <v>151879101116.01471</v>
      </c>
      <c r="J2429" s="186">
        <v>0.49591187718999219</v>
      </c>
      <c r="K2429" s="189">
        <v>4062179809.6735024</v>
      </c>
      <c r="L2429" s="185">
        <v>0</v>
      </c>
      <c r="M2429" s="185">
        <v>208347106897.98453</v>
      </c>
      <c r="N2429" s="174">
        <v>364288387823.67279</v>
      </c>
      <c r="O2429" s="119">
        <v>0.66429879114316726</v>
      </c>
      <c r="P2429" s="119">
        <v>0.5756869904650167</v>
      </c>
      <c r="Q2429" s="97">
        <v>17.338296818034738</v>
      </c>
      <c r="R2429" s="184">
        <v>3955194835147.0601</v>
      </c>
      <c r="S2429" s="199">
        <v>4104.3215290357712</v>
      </c>
      <c r="T2429" s="191">
        <v>4.2455879323761582E-2</v>
      </c>
      <c r="U2429" s="198">
        <v>2.0000000000000001E-4</v>
      </c>
    </row>
    <row r="2430" spans="1:21" x14ac:dyDescent="0.2">
      <c r="A2430">
        <f t="shared" si="37"/>
        <v>2426</v>
      </c>
      <c r="B2430" s="119">
        <v>0.49538044176011803</v>
      </c>
      <c r="C2430" s="97">
        <v>5906.4467685799382</v>
      </c>
      <c r="D2430" s="96">
        <v>0.62011638835196603</v>
      </c>
      <c r="E2430" s="98">
        <v>0</v>
      </c>
      <c r="F2430" s="119">
        <v>0</v>
      </c>
      <c r="G2430" s="179">
        <v>0</v>
      </c>
      <c r="H2430" s="97">
        <v>7370176.2009991752</v>
      </c>
      <c r="I2430" s="174">
        <v>272090125656.61871</v>
      </c>
      <c r="J2430" s="186">
        <v>0.3930558197371955</v>
      </c>
      <c r="K2430" s="189">
        <v>9223991815.8310814</v>
      </c>
      <c r="L2430" s="185">
        <v>0</v>
      </c>
      <c r="M2430" s="185">
        <v>0</v>
      </c>
      <c r="N2430" s="174">
        <v>281314117472.44977</v>
      </c>
      <c r="O2430" s="119">
        <v>0.38016793591182818</v>
      </c>
      <c r="P2430" s="119">
        <v>0.26476525037015752</v>
      </c>
      <c r="Q2430" s="97">
        <v>12.881325413983687</v>
      </c>
      <c r="R2430" s="184">
        <v>1119883814872.4768</v>
      </c>
      <c r="S2430" s="199">
        <v>1161.832765830829</v>
      </c>
      <c r="T2430" s="191">
        <v>5.3168537883277849E-2</v>
      </c>
      <c r="U2430" s="198">
        <v>2.0000000000000001E-4</v>
      </c>
    </row>
    <row r="2431" spans="1:21" x14ac:dyDescent="0.2">
      <c r="A2431">
        <f t="shared" si="37"/>
        <v>2427</v>
      </c>
      <c r="B2431" s="119">
        <v>0.67255712591784156</v>
      </c>
      <c r="C2431" s="97">
        <v>11679.371868850265</v>
      </c>
      <c r="D2431" s="96">
        <v>1.0070619735685713</v>
      </c>
      <c r="E2431" s="98">
        <v>0</v>
      </c>
      <c r="F2431" s="119">
        <v>0</v>
      </c>
      <c r="G2431" s="179">
        <v>0</v>
      </c>
      <c r="H2431" s="97">
        <v>7404575.5037274724</v>
      </c>
      <c r="I2431" s="174">
        <v>287462299209.36108</v>
      </c>
      <c r="J2431" s="186">
        <v>0.42579047075198928</v>
      </c>
      <c r="K2431" s="189">
        <v>6784435526.0606709</v>
      </c>
      <c r="L2431" s="185">
        <v>0</v>
      </c>
      <c r="M2431" s="185">
        <v>0</v>
      </c>
      <c r="N2431" s="174">
        <v>294246734735.42175</v>
      </c>
      <c r="O2431" s="119">
        <v>0.41597303641741501</v>
      </c>
      <c r="P2431" s="119">
        <v>0.33609177147392177</v>
      </c>
      <c r="Q2431" s="97">
        <v>12.898106124263792</v>
      </c>
      <c r="R2431" s="184">
        <v>1409562363398.2004</v>
      </c>
      <c r="S2431" s="199">
        <v>1462.4478990348432</v>
      </c>
      <c r="T2431" s="191">
        <v>5.6359523623447996E-2</v>
      </c>
      <c r="U2431" s="198">
        <v>2.0000000000000001E-4</v>
      </c>
    </row>
    <row r="2432" spans="1:21" x14ac:dyDescent="0.2">
      <c r="A2432">
        <f t="shared" si="37"/>
        <v>2428</v>
      </c>
      <c r="B2432" s="119">
        <v>0.52718927322640641</v>
      </c>
      <c r="C2432" s="97">
        <v>13267.092631785528</v>
      </c>
      <c r="D2432" s="96">
        <v>0.99557130662577709</v>
      </c>
      <c r="E2432" s="98">
        <v>0.20091355248271942</v>
      </c>
      <c r="F2432" s="119">
        <v>0</v>
      </c>
      <c r="G2432" s="179">
        <v>0</v>
      </c>
      <c r="H2432" s="97">
        <v>7945414.0705975424</v>
      </c>
      <c r="I2432" s="174">
        <v>316345670614.03448</v>
      </c>
      <c r="J2432" s="186">
        <v>0.44144398586762224</v>
      </c>
      <c r="K2432" s="189">
        <v>6321908604.468751</v>
      </c>
      <c r="L2432" s="185">
        <v>16630136683.34193</v>
      </c>
      <c r="M2432" s="185">
        <v>0</v>
      </c>
      <c r="N2432" s="174">
        <v>339297715901.84515</v>
      </c>
      <c r="O2432" s="119">
        <v>0.45079290524533439</v>
      </c>
      <c r="P2432" s="119">
        <v>0.35719981033365583</v>
      </c>
      <c r="Q2432" s="97">
        <v>13.449776785042323</v>
      </c>
      <c r="R2432" s="184">
        <v>1768013925569.1758</v>
      </c>
      <c r="S2432" s="199">
        <v>1835.3576214488771</v>
      </c>
      <c r="T2432" s="191">
        <v>5.3356087841718157E-2</v>
      </c>
      <c r="U2432" s="198">
        <v>2.0000000000000001E-4</v>
      </c>
    </row>
    <row r="2433" spans="1:21" x14ac:dyDescent="0.2">
      <c r="A2433">
        <f t="shared" si="37"/>
        <v>2429</v>
      </c>
      <c r="B2433" s="119">
        <v>0.62520439967349051</v>
      </c>
      <c r="C2433" s="97">
        <v>10859.427815812282</v>
      </c>
      <c r="D2433" s="96">
        <v>1.0395273831153009</v>
      </c>
      <c r="E2433" s="98">
        <v>0</v>
      </c>
      <c r="F2433" s="119">
        <v>0</v>
      </c>
      <c r="G2433" s="179">
        <v>0</v>
      </c>
      <c r="H2433" s="97">
        <v>7740474.5656991508</v>
      </c>
      <c r="I2433" s="174">
        <v>281647639047.21674</v>
      </c>
      <c r="J2433" s="186">
        <v>0.40757136574878239</v>
      </c>
      <c r="K2433" s="189">
        <v>3810718059.9130688</v>
      </c>
      <c r="L2433" s="185">
        <v>0</v>
      </c>
      <c r="M2433" s="185">
        <v>0</v>
      </c>
      <c r="N2433" s="174">
        <v>285458357107.12982</v>
      </c>
      <c r="O2433" s="119">
        <v>0.40213050362128316</v>
      </c>
      <c r="P2433" s="119">
        <v>0.29357555693984083</v>
      </c>
      <c r="Q2433" s="97">
        <v>12.943775154948634</v>
      </c>
      <c r="R2433" s="184">
        <v>1190732591831.7224</v>
      </c>
      <c r="S2433" s="199">
        <v>1235.1846144678725</v>
      </c>
      <c r="T2433" s="191">
        <v>5.6585696641676335E-2</v>
      </c>
      <c r="U2433" s="198">
        <v>2.0000000000000001E-4</v>
      </c>
    </row>
    <row r="2434" spans="1:21" x14ac:dyDescent="0.2">
      <c r="A2434">
        <f t="shared" si="37"/>
        <v>2430</v>
      </c>
      <c r="B2434" s="119">
        <v>0.36915168475882953</v>
      </c>
      <c r="C2434" s="97">
        <v>10452.772198086859</v>
      </c>
      <c r="D2434" s="96">
        <v>0.8403126735308869</v>
      </c>
      <c r="E2434" s="98">
        <v>0</v>
      </c>
      <c r="F2434" s="119">
        <v>0</v>
      </c>
      <c r="G2434" s="179">
        <v>0</v>
      </c>
      <c r="H2434" s="97">
        <v>7068189.397668452</v>
      </c>
      <c r="I2434" s="174">
        <v>248850251907.10196</v>
      </c>
      <c r="J2434" s="186">
        <v>0.36045052360248653</v>
      </c>
      <c r="K2434" s="189">
        <v>5496200691.1837091</v>
      </c>
      <c r="L2434" s="185">
        <v>0</v>
      </c>
      <c r="M2434" s="185">
        <v>0</v>
      </c>
      <c r="N2434" s="174">
        <v>254346452598.28568</v>
      </c>
      <c r="O2434" s="119">
        <v>0.35266150827821746</v>
      </c>
      <c r="P2434" s="119">
        <v>0.23864612179025074</v>
      </c>
      <c r="Q2434" s="97">
        <v>12.910538779766046</v>
      </c>
      <c r="R2434" s="184">
        <v>862543448423.02124</v>
      </c>
      <c r="S2434" s="199">
        <v>895.22686039957887</v>
      </c>
      <c r="T2434" s="191">
        <v>5.5543344432504922E-2</v>
      </c>
      <c r="U2434" s="198">
        <v>2.0000000000000001E-4</v>
      </c>
    </row>
    <row r="2435" spans="1:21" x14ac:dyDescent="0.2">
      <c r="A2435">
        <f t="shared" si="37"/>
        <v>2431</v>
      </c>
      <c r="B2435" s="119">
        <v>0.39450225896749513</v>
      </c>
      <c r="C2435" s="97">
        <v>9765.4570526076895</v>
      </c>
      <c r="D2435" s="96">
        <v>0.67653946645100338</v>
      </c>
      <c r="E2435" s="98">
        <v>0</v>
      </c>
      <c r="F2435" s="119">
        <v>0.6467994021752167</v>
      </c>
      <c r="G2435" s="179">
        <v>1</v>
      </c>
      <c r="H2435" s="97">
        <v>4632043.5964913713</v>
      </c>
      <c r="I2435" s="174">
        <v>214865384635.56625</v>
      </c>
      <c r="J2435" s="186">
        <v>0.39450225896749513</v>
      </c>
      <c r="K2435" s="189">
        <v>3375549716.5546908</v>
      </c>
      <c r="L2435" s="185">
        <v>0</v>
      </c>
      <c r="M2435" s="185">
        <v>231472865608.97159</v>
      </c>
      <c r="N2435" s="174">
        <v>449713799961.09253</v>
      </c>
      <c r="O2435" s="119">
        <v>0.60025547831350134</v>
      </c>
      <c r="P2435" s="119">
        <v>0.30494526140784384</v>
      </c>
      <c r="Q2435" s="97">
        <v>16.611695321828588</v>
      </c>
      <c r="R2435" s="184">
        <v>2471182630592.8657</v>
      </c>
      <c r="S2435" s="199">
        <v>2565.2927877361358</v>
      </c>
      <c r="T2435" s="191">
        <v>4.4233947906610421E-2</v>
      </c>
      <c r="U2435" s="198">
        <v>2.0000000000000001E-4</v>
      </c>
    </row>
    <row r="2436" spans="1:21" x14ac:dyDescent="0.2">
      <c r="A2436">
        <f t="shared" si="37"/>
        <v>2432</v>
      </c>
      <c r="B2436" s="119">
        <v>0.51879015809421503</v>
      </c>
      <c r="C2436" s="97">
        <v>10773.566440055249</v>
      </c>
      <c r="D2436" s="96">
        <v>0.73076414111915988</v>
      </c>
      <c r="E2436" s="98">
        <v>0</v>
      </c>
      <c r="F2436" s="119">
        <v>0.41612672044622839</v>
      </c>
      <c r="G2436" s="179">
        <v>1</v>
      </c>
      <c r="H2436" s="97">
        <v>6388337.6167553691</v>
      </c>
      <c r="I2436" s="174">
        <v>277336041730.16443</v>
      </c>
      <c r="J2436" s="186">
        <v>0.51879015809421503</v>
      </c>
      <c r="K2436" s="189">
        <v>3708922656.0560889</v>
      </c>
      <c r="L2436" s="185">
        <v>0</v>
      </c>
      <c r="M2436" s="185">
        <v>211425313778.81879</v>
      </c>
      <c r="N2436" s="174">
        <v>492470278165.03931</v>
      </c>
      <c r="O2436" s="119">
        <v>0.63561086594665539</v>
      </c>
      <c r="P2436" s="119">
        <v>0.42251506524955179</v>
      </c>
      <c r="Q2436" s="97">
        <v>15.99535341791591</v>
      </c>
      <c r="R2436" s="184">
        <v>3605177230656.3311</v>
      </c>
      <c r="S2436" s="199">
        <v>3740.2133963035121</v>
      </c>
      <c r="T2436" s="191">
        <v>4.5596827143783575E-2</v>
      </c>
      <c r="U2436" s="198">
        <v>2.0000000000000001E-4</v>
      </c>
    </row>
    <row r="2437" spans="1:21" x14ac:dyDescent="0.2">
      <c r="A2437">
        <f t="shared" si="37"/>
        <v>2433</v>
      </c>
      <c r="B2437" s="119">
        <v>0.39716350220297736</v>
      </c>
      <c r="C2437" s="97">
        <v>12747.893025173144</v>
      </c>
      <c r="D2437" s="96">
        <v>0.91951398464991541</v>
      </c>
      <c r="E2437" s="98">
        <v>0.36938115112435421</v>
      </c>
      <c r="F2437" s="119">
        <v>0</v>
      </c>
      <c r="G2437" s="179">
        <v>0</v>
      </c>
      <c r="H2437" s="97">
        <v>7354607.3175050616</v>
      </c>
      <c r="I2437" s="174">
        <v>229645443095.90924</v>
      </c>
      <c r="J2437" s="186">
        <v>0.31542054150724752</v>
      </c>
      <c r="K2437" s="189">
        <v>18660218754.112823</v>
      </c>
      <c r="L2437" s="185">
        <v>39915941841.696739</v>
      </c>
      <c r="M2437" s="185">
        <v>0</v>
      </c>
      <c r="N2437" s="174">
        <v>288221603691.71881</v>
      </c>
      <c r="O2437" s="119">
        <v>0.36210902358649105</v>
      </c>
      <c r="P2437" s="119">
        <v>0.24106484264934466</v>
      </c>
      <c r="Q2437" s="97">
        <v>14.333617963829202</v>
      </c>
      <c r="R2437" s="184">
        <v>1059874610677.0708</v>
      </c>
      <c r="S2437" s="199">
        <v>1100.0760035634144</v>
      </c>
      <c r="T2437" s="191">
        <v>5.3031525975500877E-2</v>
      </c>
      <c r="U2437" s="198">
        <v>2.0000000000000001E-4</v>
      </c>
    </row>
    <row r="2438" spans="1:21" x14ac:dyDescent="0.2">
      <c r="A2438">
        <f t="shared" si="37"/>
        <v>2434</v>
      </c>
      <c r="B2438" s="119">
        <v>0.26935963339717317</v>
      </c>
      <c r="C2438" s="97">
        <v>9598.6723292428633</v>
      </c>
      <c r="D2438" s="96">
        <v>0.81257760446570726</v>
      </c>
      <c r="E2438" s="98">
        <v>0.20154947850143481</v>
      </c>
      <c r="F2438" s="119">
        <v>0.69991055690769544</v>
      </c>
      <c r="G2438" s="179">
        <v>1</v>
      </c>
      <c r="H2438" s="97">
        <v>6350106.2594930483</v>
      </c>
      <c r="I2438" s="174">
        <v>258578130922.65253</v>
      </c>
      <c r="J2438" s="186">
        <v>0.26935963339717317</v>
      </c>
      <c r="K2438" s="189">
        <v>2391111943.8237591</v>
      </c>
      <c r="L2438" s="185">
        <v>0</v>
      </c>
      <c r="M2438" s="185">
        <v>318627412729.14539</v>
      </c>
      <c r="N2438" s="174">
        <v>579596655595.62158</v>
      </c>
      <c r="O2438" s="119">
        <v>0.55996258363437657</v>
      </c>
      <c r="P2438" s="119">
        <v>0.47290682993027777</v>
      </c>
      <c r="Q2438" s="97">
        <v>18.125743862317506</v>
      </c>
      <c r="R2438" s="184">
        <v>5292087904644.9922</v>
      </c>
      <c r="S2438" s="199">
        <v>5494.8428572000475</v>
      </c>
      <c r="T2438" s="191">
        <v>4.129160542025366E-2</v>
      </c>
      <c r="U2438" s="198">
        <v>2.0000000000000001E-4</v>
      </c>
    </row>
    <row r="2439" spans="1:21" x14ac:dyDescent="0.2">
      <c r="A2439">
        <f t="shared" ref="A2439:A2502" si="38">A2438+1</f>
        <v>2435</v>
      </c>
      <c r="B2439" s="119">
        <v>0.64119279450959377</v>
      </c>
      <c r="C2439" s="97">
        <v>4000</v>
      </c>
      <c r="D2439" s="96">
        <v>1.5179146979041929</v>
      </c>
      <c r="E2439" s="98">
        <v>0.52725626757317645</v>
      </c>
      <c r="F2439" s="119">
        <v>0.59630192652224323</v>
      </c>
      <c r="G2439" s="179">
        <v>1</v>
      </c>
      <c r="H2439" s="97">
        <v>48176632.493995667</v>
      </c>
      <c r="I2439" s="174">
        <v>911284148538.74451</v>
      </c>
      <c r="J2439" s="186">
        <v>0.16936779649513956</v>
      </c>
      <c r="K2439" s="189">
        <v>3823897572.2427549</v>
      </c>
      <c r="L2439" s="185">
        <v>0</v>
      </c>
      <c r="M2439" s="185">
        <v>842872864544.45789</v>
      </c>
      <c r="N2439" s="174">
        <v>1757980910655.4451</v>
      </c>
      <c r="O2439" s="119">
        <v>0.47135920238495244</v>
      </c>
      <c r="P2439" s="119">
        <v>0.16888531164706425</v>
      </c>
      <c r="Q2439" s="97">
        <v>18.499357615985854</v>
      </c>
      <c r="R2439" s="184">
        <v>5756058641999.5869</v>
      </c>
      <c r="S2439" s="199">
        <v>5976.8633892507478</v>
      </c>
      <c r="T2439" s="191">
        <v>4.1473253881737712E-2</v>
      </c>
      <c r="U2439" s="198">
        <v>2.0000000000000001E-4</v>
      </c>
    </row>
    <row r="2440" spans="1:21" x14ac:dyDescent="0.2">
      <c r="A2440">
        <f t="shared" si="38"/>
        <v>2436</v>
      </c>
      <c r="B2440" s="119">
        <v>0.45501907735189584</v>
      </c>
      <c r="C2440" s="97">
        <v>8497.8653848045797</v>
      </c>
      <c r="D2440" s="96">
        <v>1.2222585310932363</v>
      </c>
      <c r="E2440" s="98">
        <v>0.48907121672155651</v>
      </c>
      <c r="F2440" s="119">
        <v>0.66100969861107117</v>
      </c>
      <c r="G2440" s="179">
        <v>1</v>
      </c>
      <c r="H2440" s="97">
        <v>10617586.841295797</v>
      </c>
      <c r="I2440" s="174">
        <v>375483522704.40387</v>
      </c>
      <c r="J2440" s="186">
        <v>0.44205712659605556</v>
      </c>
      <c r="K2440" s="189">
        <v>8149666295.8800812</v>
      </c>
      <c r="L2440" s="185">
        <v>0</v>
      </c>
      <c r="M2440" s="185">
        <v>317450856602.83374</v>
      </c>
      <c r="N2440" s="174">
        <v>701084045603.11768</v>
      </c>
      <c r="O2440" s="119">
        <v>0.59899502070664878</v>
      </c>
      <c r="P2440" s="119">
        <v>0.35187416416227013</v>
      </c>
      <c r="Q2440" s="97">
        <v>15.926175532028211</v>
      </c>
      <c r="R2440" s="184">
        <v>4227982468857.9668</v>
      </c>
      <c r="S2440" s="199">
        <v>4388.9870447156854</v>
      </c>
      <c r="T2440" s="191">
        <v>4.6771118882267072E-2</v>
      </c>
      <c r="U2440" s="198">
        <v>2.0000000000000001E-4</v>
      </c>
    </row>
    <row r="2441" spans="1:21" x14ac:dyDescent="0.2">
      <c r="A2441">
        <f t="shared" si="38"/>
        <v>2437</v>
      </c>
      <c r="B2441" s="119">
        <v>0.58466864095778126</v>
      </c>
      <c r="C2441" s="97">
        <v>11448.698264608458</v>
      </c>
      <c r="D2441" s="96">
        <v>1.3155218422522179</v>
      </c>
      <c r="E2441" s="98">
        <v>8.1379066878540796E-3</v>
      </c>
      <c r="F2441" s="119">
        <v>0.47039522085574093</v>
      </c>
      <c r="G2441" s="179">
        <v>1</v>
      </c>
      <c r="H2441" s="97">
        <v>17619914.154521994</v>
      </c>
      <c r="I2441" s="174">
        <v>570613256716.5033</v>
      </c>
      <c r="J2441" s="186">
        <v>0.43153971858552165</v>
      </c>
      <c r="K2441" s="189">
        <v>13069809320.822332</v>
      </c>
      <c r="L2441" s="185">
        <v>0</v>
      </c>
      <c r="M2441" s="185">
        <v>379458866385.74414</v>
      </c>
      <c r="N2441" s="174">
        <v>963141932423.06982</v>
      </c>
      <c r="O2441" s="119">
        <v>0.570849797755139</v>
      </c>
      <c r="P2441" s="119">
        <v>0.35634180344415062</v>
      </c>
      <c r="Q2441" s="97">
        <v>15.616131081085056</v>
      </c>
      <c r="R2441" s="184">
        <v>5655065673361.6084</v>
      </c>
      <c r="S2441" s="199">
        <v>5863.0758147133347</v>
      </c>
      <c r="T2441" s="191">
        <v>4.7526183822345101E-2</v>
      </c>
      <c r="U2441" s="198">
        <v>2.0000000000000001E-4</v>
      </c>
    </row>
    <row r="2442" spans="1:21" x14ac:dyDescent="0.2">
      <c r="A2442">
        <f t="shared" si="38"/>
        <v>2438</v>
      </c>
      <c r="B2442" s="119">
        <v>0.64938177015309617</v>
      </c>
      <c r="C2442" s="97">
        <v>7246.220010727975</v>
      </c>
      <c r="D2442" s="96">
        <v>0.76691738419136624</v>
      </c>
      <c r="E2442" s="98">
        <v>0.68250645578434666</v>
      </c>
      <c r="F2442" s="119">
        <v>0</v>
      </c>
      <c r="G2442" s="179">
        <v>0</v>
      </c>
      <c r="H2442" s="97">
        <v>9859347.6922168918</v>
      </c>
      <c r="I2442" s="174">
        <v>384291534287.45862</v>
      </c>
      <c r="J2442" s="186">
        <v>0.53240125703136276</v>
      </c>
      <c r="K2442" s="189">
        <v>47943333574.110878</v>
      </c>
      <c r="L2442" s="185">
        <v>83678190281.250549</v>
      </c>
      <c r="M2442" s="185">
        <v>0</v>
      </c>
      <c r="N2442" s="174">
        <v>515913058142.82007</v>
      </c>
      <c r="O2442" s="119">
        <v>0.5263286979469789</v>
      </c>
      <c r="P2442" s="119">
        <v>0.39434098904678133</v>
      </c>
      <c r="Q2442" s="97">
        <v>13.8092398688553</v>
      </c>
      <c r="R2442" s="184">
        <v>3129977609322.8838</v>
      </c>
      <c r="S2442" s="199">
        <v>3249.1909040092819</v>
      </c>
      <c r="T2442" s="191">
        <v>5.1637490554918106E-2</v>
      </c>
      <c r="U2442" s="198">
        <v>2.0000000000000001E-4</v>
      </c>
    </row>
    <row r="2443" spans="1:21" x14ac:dyDescent="0.2">
      <c r="A2443">
        <f t="shared" si="38"/>
        <v>2439</v>
      </c>
      <c r="B2443" s="119">
        <v>0.42432430757078277</v>
      </c>
      <c r="C2443" s="97">
        <v>9181.4507240961775</v>
      </c>
      <c r="D2443" s="96">
        <v>0.84550308791927342</v>
      </c>
      <c r="E2443" s="98">
        <v>0.50875340770391564</v>
      </c>
      <c r="F2443" s="119">
        <v>0.58990162740946128</v>
      </c>
      <c r="G2443" s="179">
        <v>1</v>
      </c>
      <c r="H2443" s="97">
        <v>10653300.004801573</v>
      </c>
      <c r="I2443" s="174">
        <v>290830588980.41895</v>
      </c>
      <c r="J2443" s="186">
        <v>0.30603809617545474</v>
      </c>
      <c r="K2443" s="189">
        <v>5817910271.9450054</v>
      </c>
      <c r="L2443" s="185">
        <v>0</v>
      </c>
      <c r="M2443" s="185">
        <v>326007085030.1582</v>
      </c>
      <c r="N2443" s="174">
        <v>622655584282.52209</v>
      </c>
      <c r="O2443" s="119">
        <v>0.56180481893270529</v>
      </c>
      <c r="P2443" s="119">
        <v>0.28976181197385731</v>
      </c>
      <c r="Q2443" s="97">
        <v>16.923252725037319</v>
      </c>
      <c r="R2443" s="184">
        <v>3266249744500.5898</v>
      </c>
      <c r="S2443" s="199">
        <v>3388.0094241521415</v>
      </c>
      <c r="T2443" s="191">
        <v>4.3674315997707568E-2</v>
      </c>
      <c r="U2443" s="198">
        <v>2.0000000000000001E-4</v>
      </c>
    </row>
    <row r="2444" spans="1:21" x14ac:dyDescent="0.2">
      <c r="A2444">
        <f t="shared" si="38"/>
        <v>2440</v>
      </c>
      <c r="B2444" s="119">
        <v>0.42750084100933705</v>
      </c>
      <c r="C2444" s="97">
        <v>15742.379538647871</v>
      </c>
      <c r="D2444" s="96">
        <v>0.64257271864969812</v>
      </c>
      <c r="E2444" s="98">
        <v>0</v>
      </c>
      <c r="F2444" s="119">
        <v>0</v>
      </c>
      <c r="G2444" s="179">
        <v>0</v>
      </c>
      <c r="H2444" s="97">
        <v>4815240.1858956348</v>
      </c>
      <c r="I2444" s="174">
        <v>221442121293.97049</v>
      </c>
      <c r="J2444" s="186">
        <v>0.42750084100933705</v>
      </c>
      <c r="K2444" s="189">
        <v>8314148760.191288</v>
      </c>
      <c r="L2444" s="185">
        <v>0</v>
      </c>
      <c r="M2444" s="185">
        <v>0</v>
      </c>
      <c r="N2444" s="174">
        <v>229756270054.16177</v>
      </c>
      <c r="O2444" s="119">
        <v>0.41203094507822435</v>
      </c>
      <c r="P2444" s="119">
        <v>0.30491927317678702</v>
      </c>
      <c r="Q2444" s="97">
        <v>12.822195764222565</v>
      </c>
      <c r="R2444" s="184">
        <v>986568993511.54956</v>
      </c>
      <c r="S2444" s="199">
        <v>1024.4473092907485</v>
      </c>
      <c r="T2444" s="191">
        <v>5.4314629140367401E-2</v>
      </c>
      <c r="U2444" s="198">
        <v>2.0000000000000001E-4</v>
      </c>
    </row>
    <row r="2445" spans="1:21" x14ac:dyDescent="0.2">
      <c r="A2445">
        <f t="shared" si="38"/>
        <v>2441</v>
      </c>
      <c r="B2445" s="119">
        <v>0.61995468653353891</v>
      </c>
      <c r="C2445" s="97">
        <v>4434.8077420840882</v>
      </c>
      <c r="D2445" s="96">
        <v>0.52153655161166834</v>
      </c>
      <c r="E2445" s="98">
        <v>0.16165703087617544</v>
      </c>
      <c r="F2445" s="119">
        <v>0.49947926724086672</v>
      </c>
      <c r="G2445" s="179">
        <v>1</v>
      </c>
      <c r="H2445" s="97">
        <v>7219512.1473755455</v>
      </c>
      <c r="I2445" s="174">
        <v>268268421149.18323</v>
      </c>
      <c r="J2445" s="186">
        <v>0.4433149656361044</v>
      </c>
      <c r="K2445" s="189">
        <v>6297062997.9483109</v>
      </c>
      <c r="L2445" s="185">
        <v>0</v>
      </c>
      <c r="M2445" s="185">
        <v>313228999088.54279</v>
      </c>
      <c r="N2445" s="174">
        <v>587794483235.67444</v>
      </c>
      <c r="O2445" s="119">
        <v>0.62863911743397938</v>
      </c>
      <c r="P2445" s="119">
        <v>0.47916251967400536</v>
      </c>
      <c r="Q2445" s="97">
        <v>17.158192369997479</v>
      </c>
      <c r="R2445" s="184">
        <v>5268747145790.3203</v>
      </c>
      <c r="S2445" s="199">
        <v>5472.0735968928302</v>
      </c>
      <c r="T2445" s="191">
        <v>4.2568842335805115E-2</v>
      </c>
      <c r="U2445" s="198">
        <v>2.0000000000000001E-4</v>
      </c>
    </row>
    <row r="2446" spans="1:21" x14ac:dyDescent="0.2">
      <c r="A2446">
        <f t="shared" si="38"/>
        <v>2442</v>
      </c>
      <c r="B2446" s="119">
        <v>0.50216856755226769</v>
      </c>
      <c r="C2446" s="97">
        <v>7421.0401415951164</v>
      </c>
      <c r="D2446" s="96">
        <v>1.104260678868592</v>
      </c>
      <c r="E2446" s="98">
        <v>0.66591197105373856</v>
      </c>
      <c r="F2446" s="119">
        <v>0.48852593935951022</v>
      </c>
      <c r="G2446" s="179">
        <v>1</v>
      </c>
      <c r="H2446" s="97">
        <v>12622249.242110167</v>
      </c>
      <c r="I2446" s="174">
        <v>410362290741.31665</v>
      </c>
      <c r="J2446" s="186">
        <v>0.35269568049039801</v>
      </c>
      <c r="K2446" s="189">
        <v>4633343297.5865726</v>
      </c>
      <c r="L2446" s="185">
        <v>0</v>
      </c>
      <c r="M2446" s="185">
        <v>267049180773.7645</v>
      </c>
      <c r="N2446" s="174">
        <v>682044814812.66772</v>
      </c>
      <c r="O2446" s="119">
        <v>0.52543812989480809</v>
      </c>
      <c r="P2446" s="119">
        <v>0.31415895038504849</v>
      </c>
      <c r="Q2446" s="97">
        <v>16.548534781643969</v>
      </c>
      <c r="R2446" s="184">
        <v>3804803525291.291</v>
      </c>
      <c r="S2446" s="199">
        <v>3941.7038751450664</v>
      </c>
      <c r="T2446" s="191">
        <v>4.5029100852008765E-2</v>
      </c>
      <c r="U2446" s="198">
        <v>2.0000000000000001E-4</v>
      </c>
    </row>
    <row r="2447" spans="1:21" x14ac:dyDescent="0.2">
      <c r="A2447">
        <f t="shared" si="38"/>
        <v>2443</v>
      </c>
      <c r="B2447" s="119">
        <v>0.51659232950867862</v>
      </c>
      <c r="C2447" s="97">
        <v>4000</v>
      </c>
      <c r="D2447" s="96">
        <v>0.95044119676996996</v>
      </c>
      <c r="E2447" s="98">
        <v>0</v>
      </c>
      <c r="F2447" s="119">
        <v>0.47991370480122125</v>
      </c>
      <c r="G2447" s="179">
        <v>1</v>
      </c>
      <c r="H2447" s="97">
        <v>16011264.666912824</v>
      </c>
      <c r="I2447" s="174">
        <v>525433088569.71222</v>
      </c>
      <c r="J2447" s="186">
        <v>0.49721269264311385</v>
      </c>
      <c r="K2447" s="189">
        <v>5099676392.712244</v>
      </c>
      <c r="L2447" s="185">
        <v>0</v>
      </c>
      <c r="M2447" s="185">
        <v>409400832264.88116</v>
      </c>
      <c r="N2447" s="174">
        <v>939933597227.30566</v>
      </c>
      <c r="O2447" s="119">
        <v>0.62639815016746925</v>
      </c>
      <c r="P2447" s="119">
        <v>0.41248214201276684</v>
      </c>
      <c r="Q2447" s="97">
        <v>16.047714681710787</v>
      </c>
      <c r="R2447" s="184">
        <v>6757974390763.6895</v>
      </c>
      <c r="S2447" s="199">
        <v>7013.5953633857671</v>
      </c>
      <c r="T2447" s="191">
        <v>4.5782738775965295E-2</v>
      </c>
      <c r="U2447" s="198">
        <v>2.0000000000000001E-4</v>
      </c>
    </row>
    <row r="2448" spans="1:21" x14ac:dyDescent="0.2">
      <c r="A2448">
        <f t="shared" si="38"/>
        <v>2444</v>
      </c>
      <c r="B2448" s="119">
        <v>0.47213324242554028</v>
      </c>
      <c r="C2448" s="97">
        <v>10511.274349078285</v>
      </c>
      <c r="D2448" s="96">
        <v>0.89273237872783961</v>
      </c>
      <c r="E2448" s="98">
        <v>0.7</v>
      </c>
      <c r="F2448" s="119">
        <v>0.5772519254738212</v>
      </c>
      <c r="G2448" s="179">
        <v>1</v>
      </c>
      <c r="H2448" s="97">
        <v>7792694.4741246002</v>
      </c>
      <c r="I2448" s="174">
        <v>234461604096.35779</v>
      </c>
      <c r="J2448" s="186">
        <v>0.37832878065088615</v>
      </c>
      <c r="K2448" s="189">
        <v>2986317260.1503725</v>
      </c>
      <c r="L2448" s="185">
        <v>0</v>
      </c>
      <c r="M2448" s="185">
        <v>234605458976.60663</v>
      </c>
      <c r="N2448" s="174">
        <v>472053380333.11481</v>
      </c>
      <c r="O2448" s="119">
        <v>0.58550145276678656</v>
      </c>
      <c r="P2448" s="119">
        <v>0.40945966891450986</v>
      </c>
      <c r="Q2448" s="97">
        <v>17.124305057174936</v>
      </c>
      <c r="R2448" s="184">
        <v>3533667376524.8242</v>
      </c>
      <c r="S2448" s="199">
        <v>3665.6156307617166</v>
      </c>
      <c r="T2448" s="191">
        <v>4.3172190762280828E-2</v>
      </c>
      <c r="U2448" s="198">
        <v>2.0000000000000001E-4</v>
      </c>
    </row>
    <row r="2449" spans="1:21" x14ac:dyDescent="0.2">
      <c r="A2449">
        <f t="shared" si="38"/>
        <v>2445</v>
      </c>
      <c r="B2449" s="119">
        <v>0.4818729017616466</v>
      </c>
      <c r="C2449" s="97">
        <v>11473.616318169339</v>
      </c>
      <c r="D2449" s="96">
        <v>1.1377647024716284</v>
      </c>
      <c r="E2449" s="98">
        <v>0.3184973932744814</v>
      </c>
      <c r="F2449" s="119">
        <v>0.6181037425034307</v>
      </c>
      <c r="G2449" s="179">
        <v>1</v>
      </c>
      <c r="H2449" s="97">
        <v>8986508.3789050374</v>
      </c>
      <c r="I2449" s="174">
        <v>327697625774.43597</v>
      </c>
      <c r="J2449" s="186">
        <v>0.38756183154854607</v>
      </c>
      <c r="K2449" s="189">
        <v>7024046758.5912237</v>
      </c>
      <c r="L2449" s="185">
        <v>0</v>
      </c>
      <c r="M2449" s="185">
        <v>274794149489.80984</v>
      </c>
      <c r="N2449" s="174">
        <v>609515822022.83704</v>
      </c>
      <c r="O2449" s="119">
        <v>0.56903922605327073</v>
      </c>
      <c r="P2449" s="119">
        <v>0.37850047899301736</v>
      </c>
      <c r="Q2449" s="97">
        <v>16.419594266012634</v>
      </c>
      <c r="R2449" s="184">
        <v>4047621085478.5908</v>
      </c>
      <c r="S2449" s="199">
        <v>4205.4200290364824</v>
      </c>
      <c r="T2449" s="191">
        <v>4.532417690116243E-2</v>
      </c>
      <c r="U2449" s="198">
        <v>2.0000000000000001E-4</v>
      </c>
    </row>
    <row r="2450" spans="1:21" x14ac:dyDescent="0.2">
      <c r="A2450">
        <f t="shared" si="38"/>
        <v>2446</v>
      </c>
      <c r="B2450" s="119">
        <v>0.539984058591781</v>
      </c>
      <c r="C2450" s="97">
        <v>17000</v>
      </c>
      <c r="D2450" s="96">
        <v>0.79678210097209379</v>
      </c>
      <c r="E2450" s="98">
        <v>0</v>
      </c>
      <c r="F2450" s="119">
        <v>0</v>
      </c>
      <c r="G2450" s="179">
        <v>0</v>
      </c>
      <c r="H2450" s="97">
        <v>5397052.9179726252</v>
      </c>
      <c r="I2450" s="174">
        <v>273407027131.99622</v>
      </c>
      <c r="J2450" s="186">
        <v>0.539984058591781</v>
      </c>
      <c r="K2450" s="189">
        <v>1839831601.9164634</v>
      </c>
      <c r="L2450" s="185">
        <v>0</v>
      </c>
      <c r="M2450" s="185">
        <v>0</v>
      </c>
      <c r="N2450" s="174">
        <v>275246858733.91266</v>
      </c>
      <c r="O2450" s="119">
        <v>0.53637464506351007</v>
      </c>
      <c r="P2450" s="119">
        <v>0.4004840894569302</v>
      </c>
      <c r="Q2450" s="97">
        <v>12.985281305535727</v>
      </c>
      <c r="R2450" s="184">
        <v>1548369019095.8328</v>
      </c>
      <c r="S2450" s="199">
        <v>1607.3937401893502</v>
      </c>
      <c r="T2450" s="191">
        <v>5.5937932041902193E-2</v>
      </c>
      <c r="U2450" s="198">
        <v>2.0000000000000001E-4</v>
      </c>
    </row>
    <row r="2451" spans="1:21" x14ac:dyDescent="0.2">
      <c r="A2451">
        <f t="shared" si="38"/>
        <v>2447</v>
      </c>
      <c r="B2451" s="119">
        <v>0.48080996506511209</v>
      </c>
      <c r="C2451" s="97">
        <v>10271.184073271905</v>
      </c>
      <c r="D2451" s="96">
        <v>0.67358175372966445</v>
      </c>
      <c r="E2451" s="98">
        <v>0.315826514123138</v>
      </c>
      <c r="F2451" s="119">
        <v>0.48803290903095925</v>
      </c>
      <c r="G2451" s="179">
        <v>1</v>
      </c>
      <c r="H2451" s="97">
        <v>19206505.139753528</v>
      </c>
      <c r="I2451" s="174">
        <v>406144927985.24365</v>
      </c>
      <c r="J2451" s="186">
        <v>0.19435062423968696</v>
      </c>
      <c r="K2451" s="189">
        <v>7776484429.0835791</v>
      </c>
      <c r="L2451" s="185">
        <v>0</v>
      </c>
      <c r="M2451" s="185">
        <v>623958148358.89355</v>
      </c>
      <c r="N2451" s="174">
        <v>1037879560773.2208</v>
      </c>
      <c r="O2451" s="119">
        <v>0.55700204611616411</v>
      </c>
      <c r="P2451" s="119">
        <v>0.35463552204392834</v>
      </c>
      <c r="Q2451" s="97">
        <v>18.376234528852748</v>
      </c>
      <c r="R2451" s="184">
        <v>7077408787230.917</v>
      </c>
      <c r="S2451" s="199">
        <v>7348.5873926850491</v>
      </c>
      <c r="T2451" s="191">
        <v>4.0400974514057275E-2</v>
      </c>
      <c r="U2451" s="198">
        <v>2.0000000000000001E-4</v>
      </c>
    </row>
    <row r="2452" spans="1:21" x14ac:dyDescent="0.2">
      <c r="A2452">
        <f t="shared" si="38"/>
        <v>2448</v>
      </c>
      <c r="B2452" s="119">
        <v>0.55538991102367186</v>
      </c>
      <c r="C2452" s="97">
        <v>5570.636191484612</v>
      </c>
      <c r="D2452" s="96">
        <v>0.69556629268991421</v>
      </c>
      <c r="E2452" s="98">
        <v>2.6540349861409213E-2</v>
      </c>
      <c r="F2452" s="119">
        <v>0.34989579464911602</v>
      </c>
      <c r="G2452" s="179">
        <v>1</v>
      </c>
      <c r="H2452" s="97">
        <v>7444163.0359267201</v>
      </c>
      <c r="I2452" s="174">
        <v>287964517411.17505</v>
      </c>
      <c r="J2452" s="186">
        <v>0.41071466011539881</v>
      </c>
      <c r="K2452" s="189">
        <v>8012969223.6035757</v>
      </c>
      <c r="L2452" s="185">
        <v>0</v>
      </c>
      <c r="M2452" s="185">
        <v>161160776134.20975</v>
      </c>
      <c r="N2452" s="174">
        <v>457138262768.98834</v>
      </c>
      <c r="O2452" s="119">
        <v>0.54075514988364504</v>
      </c>
      <c r="P2452" s="119">
        <v>0.40866132109601844</v>
      </c>
      <c r="Q2452" s="97">
        <v>16.016518678777537</v>
      </c>
      <c r="R2452" s="184">
        <v>3294171220365.2153</v>
      </c>
      <c r="S2452" s="199">
        <v>3422.9632377605676</v>
      </c>
      <c r="T2452" s="191">
        <v>4.5343519377317107E-2</v>
      </c>
      <c r="U2452" s="198">
        <v>2.0000000000000001E-4</v>
      </c>
    </row>
    <row r="2453" spans="1:21" x14ac:dyDescent="0.2">
      <c r="A2453">
        <f t="shared" si="38"/>
        <v>2449</v>
      </c>
      <c r="B2453" s="119">
        <v>0.36113478542470434</v>
      </c>
      <c r="C2453" s="97">
        <v>8024.2345273463816</v>
      </c>
      <c r="D2453" s="96">
        <v>1.3842121957743387</v>
      </c>
      <c r="E2453" s="98">
        <v>0.7</v>
      </c>
      <c r="F2453" s="119">
        <v>0.45447479656155448</v>
      </c>
      <c r="G2453" s="179">
        <v>1</v>
      </c>
      <c r="H2453" s="97">
        <v>16173634.796199404</v>
      </c>
      <c r="I2453" s="174">
        <v>516153675153.68903</v>
      </c>
      <c r="J2453" s="186">
        <v>0.36113478542470434</v>
      </c>
      <c r="K2453" s="189">
        <v>11264392533.648399</v>
      </c>
      <c r="L2453" s="185">
        <v>7790469701.1869316</v>
      </c>
      <c r="M2453" s="185">
        <v>409006195906.73505</v>
      </c>
      <c r="N2453" s="174">
        <v>944214733295.25952</v>
      </c>
      <c r="O2453" s="119">
        <v>0.55055101438094411</v>
      </c>
      <c r="P2453" s="119">
        <v>0.31205807181994155</v>
      </c>
      <c r="Q2453" s="97">
        <v>16.348753634904284</v>
      </c>
      <c r="R2453" s="184">
        <v>5110910477267.4258</v>
      </c>
      <c r="S2453" s="199">
        <v>5306.3375104251818</v>
      </c>
      <c r="T2453" s="191">
        <v>4.5746368683213724E-2</v>
      </c>
      <c r="U2453" s="198">
        <v>2.0000000000000001E-4</v>
      </c>
    </row>
    <row r="2454" spans="1:21" x14ac:dyDescent="0.2">
      <c r="A2454">
        <f t="shared" si="38"/>
        <v>2450</v>
      </c>
      <c r="B2454" s="119">
        <v>0.30920605933825523</v>
      </c>
      <c r="C2454" s="97">
        <v>4000</v>
      </c>
      <c r="D2454" s="96">
        <v>0.75076049371555054</v>
      </c>
      <c r="E2454" s="98">
        <v>0.31264842089473333</v>
      </c>
      <c r="F2454" s="119">
        <v>0</v>
      </c>
      <c r="G2454" s="179">
        <v>0</v>
      </c>
      <c r="H2454" s="97">
        <v>16397366.025305441</v>
      </c>
      <c r="I2454" s="174">
        <v>516931679155.34119</v>
      </c>
      <c r="J2454" s="186">
        <v>0.30920605933825529</v>
      </c>
      <c r="K2454" s="189">
        <v>53236788058.262909</v>
      </c>
      <c r="L2454" s="185">
        <v>100220796572.03322</v>
      </c>
      <c r="M2454" s="185">
        <v>0</v>
      </c>
      <c r="N2454" s="174">
        <v>670389263785.63733</v>
      </c>
      <c r="O2454" s="119">
        <v>0.3580234017487246</v>
      </c>
      <c r="P2454" s="119">
        <v>0.2475253534605511</v>
      </c>
      <c r="Q2454" s="97">
        <v>14.111271325112149</v>
      </c>
      <c r="R2454" s="184">
        <v>2586712225195.6611</v>
      </c>
      <c r="S2454" s="199">
        <v>2684.2936108977347</v>
      </c>
      <c r="T2454" s="191">
        <v>5.1515263917877543E-2</v>
      </c>
      <c r="U2454" s="198">
        <v>2.0000000000000001E-4</v>
      </c>
    </row>
    <row r="2455" spans="1:21" x14ac:dyDescent="0.2">
      <c r="A2455">
        <f t="shared" si="38"/>
        <v>2451</v>
      </c>
      <c r="B2455" s="119">
        <v>0.50398417033983078</v>
      </c>
      <c r="C2455" s="97">
        <v>15473.173690884927</v>
      </c>
      <c r="D2455" s="96">
        <v>0.92224072229815068</v>
      </c>
      <c r="E2455" s="98">
        <v>0</v>
      </c>
      <c r="F2455" s="119">
        <v>0.54901811548584722</v>
      </c>
      <c r="G2455" s="179">
        <v>1</v>
      </c>
      <c r="H2455" s="97">
        <v>6317428.7528962381</v>
      </c>
      <c r="I2455" s="174">
        <v>279888669793.46893</v>
      </c>
      <c r="J2455" s="186">
        <v>0.49559653818843874</v>
      </c>
      <c r="K2455" s="189">
        <v>6064362555.2860575</v>
      </c>
      <c r="L2455" s="185">
        <v>0</v>
      </c>
      <c r="M2455" s="185">
        <v>256017059970.92917</v>
      </c>
      <c r="N2455" s="174">
        <v>541970092319.68414</v>
      </c>
      <c r="O2455" s="119">
        <v>0.63384586838404933</v>
      </c>
      <c r="P2455" s="119">
        <v>0.45820473494551744</v>
      </c>
      <c r="Q2455" s="97">
        <v>16.22471762107838</v>
      </c>
      <c r="R2455" s="184">
        <v>4315209323895.1177</v>
      </c>
      <c r="S2455" s="199">
        <v>4481.0646066480767</v>
      </c>
      <c r="T2455" s="191">
        <v>4.5624446966009757E-2</v>
      </c>
      <c r="U2455" s="198">
        <v>2.0000000000000001E-4</v>
      </c>
    </row>
    <row r="2456" spans="1:21" x14ac:dyDescent="0.2">
      <c r="A2456">
        <f t="shared" si="38"/>
        <v>2452</v>
      </c>
      <c r="B2456" s="119">
        <v>0.61524751229912578</v>
      </c>
      <c r="C2456" s="97">
        <v>10033.012215107738</v>
      </c>
      <c r="D2456" s="96">
        <v>0.82064813217495303</v>
      </c>
      <c r="E2456" s="98">
        <v>0</v>
      </c>
      <c r="F2456" s="119">
        <v>0.39733911701924224</v>
      </c>
      <c r="G2456" s="179">
        <v>1</v>
      </c>
      <c r="H2456" s="97">
        <v>8030885.1863924805</v>
      </c>
      <c r="I2456" s="174">
        <v>299700198920.00037</v>
      </c>
      <c r="J2456" s="186">
        <v>0.37164022473388947</v>
      </c>
      <c r="K2456" s="189">
        <v>2664954125.2678785</v>
      </c>
      <c r="L2456" s="185">
        <v>0</v>
      </c>
      <c r="M2456" s="185">
        <v>142205503263.04321</v>
      </c>
      <c r="N2456" s="174">
        <v>444570656308.31146</v>
      </c>
      <c r="O2456" s="119">
        <v>0.50643255171055623</v>
      </c>
      <c r="P2456" s="119">
        <v>0.33909979491680275</v>
      </c>
      <c r="Q2456" s="97">
        <v>15.989237868598119</v>
      </c>
      <c r="R2456" s="184">
        <v>2610715536691.958</v>
      </c>
      <c r="S2456" s="199">
        <v>2710.0919971390754</v>
      </c>
      <c r="T2456" s="191">
        <v>4.583612463257724E-2</v>
      </c>
      <c r="U2456" s="198">
        <v>2.0000000000000001E-4</v>
      </c>
    </row>
    <row r="2457" spans="1:21" x14ac:dyDescent="0.2">
      <c r="A2457">
        <f t="shared" si="38"/>
        <v>2453</v>
      </c>
      <c r="B2457" s="119">
        <v>0.52026608507189742</v>
      </c>
      <c r="C2457" s="97">
        <v>12398.211288483182</v>
      </c>
      <c r="D2457" s="96">
        <v>0.72732162670616096</v>
      </c>
      <c r="E2457" s="98">
        <v>0.3392616623843302</v>
      </c>
      <c r="F2457" s="119">
        <v>0.40761273017294608</v>
      </c>
      <c r="G2457" s="179">
        <v>1</v>
      </c>
      <c r="H2457" s="97">
        <v>5994166.5083455024</v>
      </c>
      <c r="I2457" s="174">
        <v>248920360445.45514</v>
      </c>
      <c r="J2457" s="186">
        <v>0.46887402765401198</v>
      </c>
      <c r="K2457" s="189">
        <v>8156505206.3132811</v>
      </c>
      <c r="L2457" s="185">
        <v>0</v>
      </c>
      <c r="M2457" s="185">
        <v>166495790214.10678</v>
      </c>
      <c r="N2457" s="174">
        <v>423572655865.87518</v>
      </c>
      <c r="O2457" s="119">
        <v>0.59000249585886477</v>
      </c>
      <c r="P2457" s="119">
        <v>0.40970686211715895</v>
      </c>
      <c r="Q2457" s="97">
        <v>15.634431240920126</v>
      </c>
      <c r="R2457" s="184">
        <v>2946135618150.0859</v>
      </c>
      <c r="S2457" s="199">
        <v>3059.8766142354457</v>
      </c>
      <c r="T2457" s="191">
        <v>4.6318748951566804E-2</v>
      </c>
      <c r="U2457" s="198">
        <v>2.0000000000000001E-4</v>
      </c>
    </row>
    <row r="2458" spans="1:21" x14ac:dyDescent="0.2">
      <c r="A2458">
        <f t="shared" si="38"/>
        <v>2454</v>
      </c>
      <c r="B2458" s="119">
        <v>0.57651301901343344</v>
      </c>
      <c r="C2458" s="97">
        <v>9895.6335179666312</v>
      </c>
      <c r="D2458" s="96">
        <v>0.75716493700706433</v>
      </c>
      <c r="E2458" s="98">
        <v>0.30903084874585479</v>
      </c>
      <c r="F2458" s="119">
        <v>0</v>
      </c>
      <c r="G2458" s="179">
        <v>0</v>
      </c>
      <c r="H2458" s="97">
        <v>6270235.9793344</v>
      </c>
      <c r="I2458" s="174">
        <v>237813232704.46359</v>
      </c>
      <c r="J2458" s="186">
        <v>0.43728240579462097</v>
      </c>
      <c r="K2458" s="189">
        <v>14979001350.419254</v>
      </c>
      <c r="L2458" s="185">
        <v>32850342485.57029</v>
      </c>
      <c r="M2458" s="185">
        <v>0</v>
      </c>
      <c r="N2458" s="174">
        <v>285642576540.45312</v>
      </c>
      <c r="O2458" s="119">
        <v>0.456065822165033</v>
      </c>
      <c r="P2458" s="119">
        <v>0.34033535525177594</v>
      </c>
      <c r="Q2458" s="97">
        <v>13.953020171689065</v>
      </c>
      <c r="R2458" s="184">
        <v>1506772335337.3257</v>
      </c>
      <c r="S2458" s="199">
        <v>1564.9793120351183</v>
      </c>
      <c r="T2458" s="191">
        <v>5.1227021403996181E-2</v>
      </c>
      <c r="U2458" s="198">
        <v>2.0000000000000001E-4</v>
      </c>
    </row>
    <row r="2459" spans="1:21" x14ac:dyDescent="0.2">
      <c r="A2459">
        <f t="shared" si="38"/>
        <v>2455</v>
      </c>
      <c r="B2459" s="119">
        <v>0.58463826998802737</v>
      </c>
      <c r="C2459" s="97">
        <v>7662.1514753706151</v>
      </c>
      <c r="D2459" s="96">
        <v>0.7950932560588666</v>
      </c>
      <c r="E2459" s="98">
        <v>0</v>
      </c>
      <c r="F2459" s="119">
        <v>0.57952574256359202</v>
      </c>
      <c r="G2459" s="179">
        <v>1</v>
      </c>
      <c r="H2459" s="97">
        <v>7729736.8672957728</v>
      </c>
      <c r="I2459" s="174">
        <v>275507127018.4585</v>
      </c>
      <c r="J2459" s="186">
        <v>0.28527419534889165</v>
      </c>
      <c r="K2459" s="189">
        <v>4031056397.9075565</v>
      </c>
      <c r="L2459" s="185">
        <v>0</v>
      </c>
      <c r="M2459" s="185">
        <v>247578968934.50031</v>
      </c>
      <c r="N2459" s="174">
        <v>527117152350.86633</v>
      </c>
      <c r="O2459" s="119">
        <v>0.52485153990307487</v>
      </c>
      <c r="P2459" s="119">
        <v>0.25133976719239354</v>
      </c>
      <c r="Q2459" s="97">
        <v>17.113823064610063</v>
      </c>
      <c r="R2459" s="184">
        <v>2450283129622.6772</v>
      </c>
      <c r="S2459" s="199">
        <v>2542.6872319203108</v>
      </c>
      <c r="T2459" s="191">
        <v>4.2872534995681881E-2</v>
      </c>
      <c r="U2459" s="198">
        <v>2.0000000000000001E-4</v>
      </c>
    </row>
    <row r="2460" spans="1:21" x14ac:dyDescent="0.2">
      <c r="A2460">
        <f t="shared" si="38"/>
        <v>2456</v>
      </c>
      <c r="B2460" s="119">
        <v>0.40360839961380696</v>
      </c>
      <c r="C2460" s="97">
        <v>14883.705292064515</v>
      </c>
      <c r="D2460" s="96">
        <v>0.92559447378281634</v>
      </c>
      <c r="E2460" s="98">
        <v>0</v>
      </c>
      <c r="F2460" s="119">
        <v>0</v>
      </c>
      <c r="G2460" s="179">
        <v>0</v>
      </c>
      <c r="H2460" s="97">
        <v>8089082.422305868</v>
      </c>
      <c r="I2460" s="174">
        <v>300166857425.40723</v>
      </c>
      <c r="J2460" s="186">
        <v>0.4036083996138069</v>
      </c>
      <c r="K2460" s="189">
        <v>13482267225.627546</v>
      </c>
      <c r="L2460" s="185">
        <v>0</v>
      </c>
      <c r="M2460" s="185">
        <v>0</v>
      </c>
      <c r="N2460" s="174">
        <v>313649124651.03479</v>
      </c>
      <c r="O2460" s="119">
        <v>0.38625921585901246</v>
      </c>
      <c r="P2460" s="119">
        <v>0.30511175693370357</v>
      </c>
      <c r="Q2460" s="97">
        <v>12.858338798780482</v>
      </c>
      <c r="R2460" s="184">
        <v>1308445512387.3748</v>
      </c>
      <c r="S2460" s="199">
        <v>1358.0332372121218</v>
      </c>
      <c r="T2460" s="191">
        <v>5.6447070587626963E-2</v>
      </c>
      <c r="U2460" s="198">
        <v>2.0000000000000001E-4</v>
      </c>
    </row>
    <row r="2461" spans="1:21" x14ac:dyDescent="0.2">
      <c r="A2461">
        <f t="shared" si="38"/>
        <v>2457</v>
      </c>
      <c r="B2461" s="119">
        <v>0.43757007306423451</v>
      </c>
      <c r="C2461" s="97">
        <v>7224.6951914459114</v>
      </c>
      <c r="D2461" s="96">
        <v>1.5691796617133904</v>
      </c>
      <c r="E2461" s="98">
        <v>4.6050394123312674E-2</v>
      </c>
      <c r="F2461" s="119">
        <v>0</v>
      </c>
      <c r="G2461" s="179">
        <v>0</v>
      </c>
      <c r="H2461" s="97">
        <v>28388590.640462406</v>
      </c>
      <c r="I2461" s="174">
        <v>752725110148.89624</v>
      </c>
      <c r="J2461" s="186">
        <v>0.3684566291042537</v>
      </c>
      <c r="K2461" s="189">
        <v>15829190503.560566</v>
      </c>
      <c r="L2461" s="185">
        <v>27009163229.932129</v>
      </c>
      <c r="M2461" s="185">
        <v>0</v>
      </c>
      <c r="N2461" s="174">
        <v>795563463882.38892</v>
      </c>
      <c r="O2461" s="119">
        <v>0.37577629049557704</v>
      </c>
      <c r="P2461" s="119">
        <v>0.25235667867838085</v>
      </c>
      <c r="Q2461" s="97">
        <v>13.228795711847958</v>
      </c>
      <c r="R2461" s="184">
        <v>2810285116335.3105</v>
      </c>
      <c r="S2461" s="199">
        <v>2918.3689928723688</v>
      </c>
      <c r="T2461" s="191">
        <v>5.5951604159321468E-2</v>
      </c>
      <c r="U2461" s="198">
        <v>2.0000000000000001E-4</v>
      </c>
    </row>
    <row r="2462" spans="1:21" x14ac:dyDescent="0.2">
      <c r="A2462">
        <f t="shared" si="38"/>
        <v>2458</v>
      </c>
      <c r="B2462" s="119">
        <v>0.39560425423813722</v>
      </c>
      <c r="C2462" s="97">
        <v>11192.387497263715</v>
      </c>
      <c r="D2462" s="96">
        <v>0.91333795427790099</v>
      </c>
      <c r="E2462" s="98">
        <v>0.43090888806713645</v>
      </c>
      <c r="F2462" s="119">
        <v>0.33364308995799696</v>
      </c>
      <c r="G2462" s="179">
        <v>1</v>
      </c>
      <c r="H2462" s="97">
        <v>6505101.8556745928</v>
      </c>
      <c r="I2462" s="174">
        <v>307235226763.58997</v>
      </c>
      <c r="J2462" s="186">
        <v>0.39560425423813728</v>
      </c>
      <c r="K2462" s="189">
        <v>1847468796.8181622</v>
      </c>
      <c r="L2462" s="185">
        <v>0</v>
      </c>
      <c r="M2462" s="185">
        <v>97450775554.568634</v>
      </c>
      <c r="N2462" s="174">
        <v>406533471114.97675</v>
      </c>
      <c r="O2462" s="119">
        <v>0.49074479072038246</v>
      </c>
      <c r="P2462" s="119">
        <v>0.3418173475740991</v>
      </c>
      <c r="Q2462" s="97">
        <v>15.294964467796694</v>
      </c>
      <c r="R2462" s="184">
        <v>2302690052644.1299</v>
      </c>
      <c r="S2462" s="199">
        <v>2389.580438555276</v>
      </c>
      <c r="T2462" s="191">
        <v>4.8555502206347627E-2</v>
      </c>
      <c r="U2462" s="198">
        <v>2.0000000000000001E-4</v>
      </c>
    </row>
    <row r="2463" spans="1:21" x14ac:dyDescent="0.2">
      <c r="A2463">
        <f t="shared" si="38"/>
        <v>2459</v>
      </c>
      <c r="B2463" s="119">
        <v>0.49716831129930594</v>
      </c>
      <c r="C2463" s="97">
        <v>4374.0567686461936</v>
      </c>
      <c r="D2463" s="96">
        <v>0.68841845840909033</v>
      </c>
      <c r="E2463" s="98">
        <v>0.21662505209811217</v>
      </c>
      <c r="F2463" s="119">
        <v>0.49147662808983883</v>
      </c>
      <c r="G2463" s="179">
        <v>1</v>
      </c>
      <c r="H2463" s="97">
        <v>8402377.1739986427</v>
      </c>
      <c r="I2463" s="174">
        <v>296232343117.80481</v>
      </c>
      <c r="J2463" s="186">
        <v>0.3640603558727451</v>
      </c>
      <c r="K2463" s="189">
        <v>5106533301.4717712</v>
      </c>
      <c r="L2463" s="185">
        <v>0</v>
      </c>
      <c r="M2463" s="185">
        <v>387142305205.23047</v>
      </c>
      <c r="N2463" s="174">
        <v>688481181624.50708</v>
      </c>
      <c r="O2463" s="119">
        <v>0.60649485790652169</v>
      </c>
      <c r="P2463" s="119">
        <v>0.23077400031461109</v>
      </c>
      <c r="Q2463" s="97">
        <v>16.19798371616638</v>
      </c>
      <c r="R2463" s="184">
        <v>2836641444332.2983</v>
      </c>
      <c r="S2463" s="199">
        <v>2944.4510874148823</v>
      </c>
      <c r="T2463" s="191">
        <v>4.4647737086507655E-2</v>
      </c>
      <c r="U2463" s="198">
        <v>2.0000000000000001E-4</v>
      </c>
    </row>
    <row r="2464" spans="1:21" x14ac:dyDescent="0.2">
      <c r="A2464">
        <f t="shared" si="38"/>
        <v>2460</v>
      </c>
      <c r="B2464" s="119">
        <v>0.49931257187314931</v>
      </c>
      <c r="C2464" s="97">
        <v>9866.0395312237724</v>
      </c>
      <c r="D2464" s="96">
        <v>0.58579400336563292</v>
      </c>
      <c r="E2464" s="98">
        <v>1.9630092717926095E-2</v>
      </c>
      <c r="F2464" s="119">
        <v>0</v>
      </c>
      <c r="G2464" s="179">
        <v>0</v>
      </c>
      <c r="H2464" s="97">
        <v>4198820.1513320226</v>
      </c>
      <c r="I2464" s="174">
        <v>201537728831.51358</v>
      </c>
      <c r="J2464" s="186">
        <v>0.49931257187314926</v>
      </c>
      <c r="K2464" s="189">
        <v>4738052659.9866848</v>
      </c>
      <c r="L2464" s="185">
        <v>6232289591.6036491</v>
      </c>
      <c r="M2464" s="185">
        <v>0</v>
      </c>
      <c r="N2464" s="174">
        <v>212508071083.10391</v>
      </c>
      <c r="O2464" s="119">
        <v>0.49699831562781821</v>
      </c>
      <c r="P2464" s="119">
        <v>0.37195902527818819</v>
      </c>
      <c r="Q2464" s="97">
        <v>13.163088059289375</v>
      </c>
      <c r="R2464" s="184">
        <v>1180092282265.2219</v>
      </c>
      <c r="S2464" s="199">
        <v>1225.6359845207744</v>
      </c>
      <c r="T2464" s="191">
        <v>5.332770113061383E-2</v>
      </c>
      <c r="U2464" s="198">
        <v>2.0000000000000001E-4</v>
      </c>
    </row>
    <row r="2465" spans="1:21" x14ac:dyDescent="0.2">
      <c r="A2465">
        <f t="shared" si="38"/>
        <v>2461</v>
      </c>
      <c r="B2465" s="119">
        <v>0.57258526982171465</v>
      </c>
      <c r="C2465" s="97">
        <v>4025.7073386881257</v>
      </c>
      <c r="D2465" s="96">
        <v>0.7027157350382176</v>
      </c>
      <c r="E2465" s="98">
        <v>0.49395208036569543</v>
      </c>
      <c r="F2465" s="119">
        <v>0</v>
      </c>
      <c r="G2465" s="179">
        <v>0</v>
      </c>
      <c r="H2465" s="97">
        <v>12054895.335667018</v>
      </c>
      <c r="I2465" s="174">
        <v>437239048654.53174</v>
      </c>
      <c r="J2465" s="186">
        <v>0.57258526982171465</v>
      </c>
      <c r="K2465" s="189">
        <v>57577055592.694603</v>
      </c>
      <c r="L2465" s="185">
        <v>83167548894.124435</v>
      </c>
      <c r="M2465" s="185">
        <v>0</v>
      </c>
      <c r="N2465" s="174">
        <v>577983653141.35083</v>
      </c>
      <c r="O2465" s="119">
        <v>0.54826927378211876</v>
      </c>
      <c r="P2465" s="119">
        <v>0.44731829164418813</v>
      </c>
      <c r="Q2465" s="97">
        <v>14.037134964041297</v>
      </c>
      <c r="R2465" s="184">
        <v>4055422290846.4243</v>
      </c>
      <c r="S2465" s="199">
        <v>4210.6213058985677</v>
      </c>
      <c r="T2465" s="191">
        <v>5.1025673033266015E-2</v>
      </c>
      <c r="U2465" s="198">
        <v>2.0000000000000001E-4</v>
      </c>
    </row>
    <row r="2466" spans="1:21" x14ac:dyDescent="0.2">
      <c r="A2466">
        <f t="shared" si="38"/>
        <v>2462</v>
      </c>
      <c r="B2466" s="119">
        <v>0.45458459066137447</v>
      </c>
      <c r="C2466" s="97">
        <v>13433.619327598757</v>
      </c>
      <c r="D2466" s="96">
        <v>0.45677956802545189</v>
      </c>
      <c r="E2466" s="98">
        <v>0.49955848343253556</v>
      </c>
      <c r="F2466" s="119">
        <v>0</v>
      </c>
      <c r="G2466" s="179">
        <v>0</v>
      </c>
      <c r="H2466" s="97">
        <v>2691282.2055888553</v>
      </c>
      <c r="I2466" s="174">
        <v>137509422470.19589</v>
      </c>
      <c r="J2466" s="186">
        <v>0.45458459066137447</v>
      </c>
      <c r="K2466" s="189">
        <v>27452913196.547001</v>
      </c>
      <c r="L2466" s="185">
        <v>40436296153.066132</v>
      </c>
      <c r="M2466" s="185">
        <v>0</v>
      </c>
      <c r="N2466" s="174">
        <v>205398631819.80902</v>
      </c>
      <c r="O2466" s="119">
        <v>0.46182732868136156</v>
      </c>
      <c r="P2466" s="119">
        <v>0.34017459875387313</v>
      </c>
      <c r="Q2466" s="97">
        <v>13.754640153972073</v>
      </c>
      <c r="R2466" s="184">
        <v>1085255644732.0039</v>
      </c>
      <c r="S2466" s="199">
        <v>1125.8559795241565</v>
      </c>
      <c r="T2466" s="191">
        <v>5.1929516844594278E-2</v>
      </c>
      <c r="U2466" s="198">
        <v>2.0000000000000001E-4</v>
      </c>
    </row>
    <row r="2467" spans="1:21" x14ac:dyDescent="0.2">
      <c r="A2467">
        <f t="shared" si="38"/>
        <v>2463</v>
      </c>
      <c r="B2467" s="119">
        <v>0.58619331211443126</v>
      </c>
      <c r="C2467" s="97">
        <v>10837.06224545144</v>
      </c>
      <c r="D2467" s="96">
        <v>1.0698184280401062</v>
      </c>
      <c r="E2467" s="98">
        <v>3.6091899376115288E-3</v>
      </c>
      <c r="F2467" s="119">
        <v>0.62057282734852481</v>
      </c>
      <c r="G2467" s="179">
        <v>1</v>
      </c>
      <c r="H2467" s="97">
        <v>12387997.488380637</v>
      </c>
      <c r="I2467" s="174">
        <v>430387767088.87079</v>
      </c>
      <c r="J2467" s="186">
        <v>0.42993045844583844</v>
      </c>
      <c r="K2467" s="189">
        <v>13815758783.142483</v>
      </c>
      <c r="L2467" s="185">
        <v>0</v>
      </c>
      <c r="M2467" s="185">
        <v>328395315831.8606</v>
      </c>
      <c r="N2467" s="174">
        <v>772598841703.8739</v>
      </c>
      <c r="O2467" s="119">
        <v>0.57954146254221905</v>
      </c>
      <c r="P2467" s="119">
        <v>0.42701220594143924</v>
      </c>
      <c r="Q2467" s="97">
        <v>16.405426930705932</v>
      </c>
      <c r="R2467" s="184">
        <v>5767330385005.1182</v>
      </c>
      <c r="S2467" s="199">
        <v>5988.6958738107451</v>
      </c>
      <c r="T2467" s="191">
        <v>4.5016699956728336E-2</v>
      </c>
      <c r="U2467" s="198">
        <v>2.0000000000000001E-4</v>
      </c>
    </row>
    <row r="2468" spans="1:21" x14ac:dyDescent="0.2">
      <c r="A2468">
        <f t="shared" si="38"/>
        <v>2464</v>
      </c>
      <c r="B2468" s="119">
        <v>0.71059065723191073</v>
      </c>
      <c r="C2468" s="97">
        <v>13290.843441453053</v>
      </c>
      <c r="D2468" s="96">
        <v>0.84943127068099011</v>
      </c>
      <c r="E2468" s="98">
        <v>0.65410356413316073</v>
      </c>
      <c r="F2468" s="119">
        <v>0.50036892062806793</v>
      </c>
      <c r="G2468" s="179">
        <v>1</v>
      </c>
      <c r="H2468" s="97">
        <v>5990335.6399412602</v>
      </c>
      <c r="I2468" s="174">
        <v>283996979749.9964</v>
      </c>
      <c r="J2468" s="186">
        <v>0.54212178755494556</v>
      </c>
      <c r="K2468" s="189">
        <v>6290048039.8678293</v>
      </c>
      <c r="L2468" s="185">
        <v>0</v>
      </c>
      <c r="M2468" s="185">
        <v>189005826979.49429</v>
      </c>
      <c r="N2468" s="174">
        <v>479292854769.35858</v>
      </c>
      <c r="O2468" s="119">
        <v>0.63669968969747825</v>
      </c>
      <c r="P2468" s="119">
        <v>0.46115888491471735</v>
      </c>
      <c r="Q2468" s="97">
        <v>15.498016561248837</v>
      </c>
      <c r="R2468" s="184">
        <v>3701972879313.8145</v>
      </c>
      <c r="S2468" s="199">
        <v>3842.0840499887122</v>
      </c>
      <c r="T2468" s="191">
        <v>4.7374051419389843E-2</v>
      </c>
      <c r="U2468" s="198">
        <v>2.0000000000000001E-4</v>
      </c>
    </row>
    <row r="2469" spans="1:21" x14ac:dyDescent="0.2">
      <c r="A2469">
        <f t="shared" si="38"/>
        <v>2465</v>
      </c>
      <c r="B2469" s="119">
        <v>0.63095158802503826</v>
      </c>
      <c r="C2469" s="97">
        <v>9720.5525084375404</v>
      </c>
      <c r="D2469" s="96">
        <v>1.1223040571515974</v>
      </c>
      <c r="E2469" s="98">
        <v>0</v>
      </c>
      <c r="F2469" s="119">
        <v>0.61620324281609717</v>
      </c>
      <c r="G2469" s="179">
        <v>1</v>
      </c>
      <c r="H2469" s="97">
        <v>10090725.423328126</v>
      </c>
      <c r="I2469" s="174">
        <v>347142995669.65039</v>
      </c>
      <c r="J2469" s="186">
        <v>0.39168071430762608</v>
      </c>
      <c r="K2469" s="189">
        <v>11790503858.050573</v>
      </c>
      <c r="L2469" s="185">
        <v>0</v>
      </c>
      <c r="M2469" s="185">
        <v>389006705881.96082</v>
      </c>
      <c r="N2469" s="174">
        <v>747940205409.66174</v>
      </c>
      <c r="O2469" s="119">
        <v>0.5978747739218272</v>
      </c>
      <c r="P2469" s="119">
        <v>0.38053140873157854</v>
      </c>
      <c r="Q2469" s="97">
        <v>16.777135587742418</v>
      </c>
      <c r="R2469" s="184">
        <v>5089644716060.5117</v>
      </c>
      <c r="S2469" s="199">
        <v>5281.1548740499829</v>
      </c>
      <c r="T2469" s="191">
        <v>4.4674995021892865E-2</v>
      </c>
      <c r="U2469" s="198">
        <v>2.0000000000000001E-4</v>
      </c>
    </row>
    <row r="2470" spans="1:21" x14ac:dyDescent="0.2">
      <c r="A2470">
        <f t="shared" si="38"/>
        <v>2466</v>
      </c>
      <c r="B2470" s="119">
        <v>0.6328966338057932</v>
      </c>
      <c r="C2470" s="97">
        <v>4000</v>
      </c>
      <c r="D2470" s="96">
        <v>0.90780711646949352</v>
      </c>
      <c r="E2470" s="98">
        <v>0.424618946344065</v>
      </c>
      <c r="F2470" s="119">
        <v>0.34420509324455584</v>
      </c>
      <c r="G2470" s="179">
        <v>1</v>
      </c>
      <c r="H2470" s="97">
        <v>13023528.632113289</v>
      </c>
      <c r="I2470" s="174">
        <v>310694720923.81293</v>
      </c>
      <c r="J2470" s="186">
        <v>0.2900224409967388</v>
      </c>
      <c r="K2470" s="189">
        <v>8590576921.936882</v>
      </c>
      <c r="L2470" s="185">
        <v>0</v>
      </c>
      <c r="M2470" s="185">
        <v>395402595807.50787</v>
      </c>
      <c r="N2470" s="174">
        <v>714687893653.25769</v>
      </c>
      <c r="O2470" s="119">
        <v>0.56868252788722529</v>
      </c>
      <c r="P2470" s="119">
        <v>0.25902263988316804</v>
      </c>
      <c r="Q2470" s="97">
        <v>17.389955829803743</v>
      </c>
      <c r="R2470" s="184">
        <v>3484578924792.8066</v>
      </c>
      <c r="S2470" s="199">
        <v>3618.0686965875234</v>
      </c>
      <c r="T2470" s="191">
        <v>4.2682996702617396E-2</v>
      </c>
      <c r="U2470" s="198">
        <v>2.0000000000000001E-4</v>
      </c>
    </row>
    <row r="2471" spans="1:21" x14ac:dyDescent="0.2">
      <c r="A2471">
        <f t="shared" si="38"/>
        <v>2467</v>
      </c>
      <c r="B2471" s="119">
        <v>0.49455030474637385</v>
      </c>
      <c r="C2471" s="97">
        <v>12940.771502932104</v>
      </c>
      <c r="D2471" s="96">
        <v>0.86923959015222951</v>
      </c>
      <c r="E2471" s="98">
        <v>0.41860595777875598</v>
      </c>
      <c r="F2471" s="119">
        <v>0</v>
      </c>
      <c r="G2471" s="179">
        <v>0</v>
      </c>
      <c r="H2471" s="97">
        <v>9793138.2560179792</v>
      </c>
      <c r="I2471" s="174">
        <v>378427697853.94202</v>
      </c>
      <c r="J2471" s="186">
        <v>0.49455030474637385</v>
      </c>
      <c r="K2471" s="189">
        <v>52158601890.817528</v>
      </c>
      <c r="L2471" s="185">
        <v>104222793873.37006</v>
      </c>
      <c r="M2471" s="185">
        <v>0</v>
      </c>
      <c r="N2471" s="174">
        <v>534809093618.12958</v>
      </c>
      <c r="O2471" s="119">
        <v>0.50584362088277901</v>
      </c>
      <c r="P2471" s="119">
        <v>0.36029616325550429</v>
      </c>
      <c r="Q2471" s="97">
        <v>13.639611884362857</v>
      </c>
      <c r="R2471" s="184">
        <v>2849568737040.1675</v>
      </c>
      <c r="S2471" s="199">
        <v>2955.736595389144</v>
      </c>
      <c r="T2471" s="191">
        <v>5.2978137054837053E-2</v>
      </c>
      <c r="U2471" s="198">
        <v>2.0000000000000001E-4</v>
      </c>
    </row>
    <row r="2472" spans="1:21" x14ac:dyDescent="0.2">
      <c r="A2472">
        <f t="shared" si="38"/>
        <v>2468</v>
      </c>
      <c r="B2472" s="119">
        <v>0.64529912414424273</v>
      </c>
      <c r="C2472" s="97">
        <v>4891.3493451020558</v>
      </c>
      <c r="D2472" s="96">
        <v>1.0904611019813986</v>
      </c>
      <c r="E2472" s="98">
        <v>0</v>
      </c>
      <c r="F2472" s="119">
        <v>0.50973712595882792</v>
      </c>
      <c r="G2472" s="179">
        <v>1</v>
      </c>
      <c r="H2472" s="97">
        <v>13034597.862678124</v>
      </c>
      <c r="I2472" s="174">
        <v>458300522934.9776</v>
      </c>
      <c r="J2472" s="186">
        <v>0.44186009039321472</v>
      </c>
      <c r="K2472" s="189">
        <v>7837995164.5167332</v>
      </c>
      <c r="L2472" s="185">
        <v>0</v>
      </c>
      <c r="M2472" s="185">
        <v>442815498749.88422</v>
      </c>
      <c r="N2472" s="174">
        <v>908954016849.37854</v>
      </c>
      <c r="O2472" s="119">
        <v>0.61252505536093982</v>
      </c>
      <c r="P2472" s="119">
        <v>0.47548397685213856</v>
      </c>
      <c r="Q2472" s="97">
        <v>17.00683898740963</v>
      </c>
      <c r="R2472" s="184">
        <v>7900747442619.1406</v>
      </c>
      <c r="S2472" s="199">
        <v>8202.6264218733959</v>
      </c>
      <c r="T2472" s="191">
        <v>4.3653201963564599E-2</v>
      </c>
      <c r="U2472" s="198">
        <v>2.0000000000000001E-4</v>
      </c>
    </row>
    <row r="2473" spans="1:21" x14ac:dyDescent="0.2">
      <c r="A2473">
        <f t="shared" si="38"/>
        <v>2469</v>
      </c>
      <c r="B2473" s="119">
        <v>0.51537310235762801</v>
      </c>
      <c r="C2473" s="97">
        <v>8334.7155705082332</v>
      </c>
      <c r="D2473" s="96">
        <v>1.1704158713570809</v>
      </c>
      <c r="E2473" s="98">
        <v>0</v>
      </c>
      <c r="F2473" s="119">
        <v>0.5464854207385933</v>
      </c>
      <c r="G2473" s="179">
        <v>1</v>
      </c>
      <c r="H2473" s="97">
        <v>18588534.097850237</v>
      </c>
      <c r="I2473" s="174">
        <v>669029922670.48181</v>
      </c>
      <c r="J2473" s="186">
        <v>0.48122072587827214</v>
      </c>
      <c r="K2473" s="189">
        <v>13897428320.195503</v>
      </c>
      <c r="L2473" s="185">
        <v>0</v>
      </c>
      <c r="M2473" s="185">
        <v>494153933097.96637</v>
      </c>
      <c r="N2473" s="174">
        <v>1177081284088.6438</v>
      </c>
      <c r="O2473" s="119">
        <v>0.60936676268325596</v>
      </c>
      <c r="P2473" s="119">
        <v>0.46293920987261589</v>
      </c>
      <c r="Q2473" s="97">
        <v>16.149618548532143</v>
      </c>
      <c r="R2473" s="184">
        <v>9441095454170.6504</v>
      </c>
      <c r="S2473" s="199">
        <v>9802.1902449345962</v>
      </c>
      <c r="T2473" s="191">
        <v>4.5916982518605098E-2</v>
      </c>
      <c r="U2473" s="198">
        <v>2.0000000000000001E-4</v>
      </c>
    </row>
    <row r="2474" spans="1:21" x14ac:dyDescent="0.2">
      <c r="A2474">
        <f t="shared" si="38"/>
        <v>2470</v>
      </c>
      <c r="B2474" s="119">
        <v>0.41621231883014531</v>
      </c>
      <c r="C2474" s="97">
        <v>11012.395392595265</v>
      </c>
      <c r="D2474" s="96">
        <v>0.60130813968954611</v>
      </c>
      <c r="E2474" s="98">
        <v>0.16677825160128193</v>
      </c>
      <c r="F2474" s="119">
        <v>0.45758200684755956</v>
      </c>
      <c r="G2474" s="179">
        <v>1</v>
      </c>
      <c r="H2474" s="97">
        <v>5155760.031207229</v>
      </c>
      <c r="I2474" s="174">
        <v>236078644571.7348</v>
      </c>
      <c r="J2474" s="186">
        <v>0.41621231883014531</v>
      </c>
      <c r="K2474" s="189">
        <v>4217395329.3640685</v>
      </c>
      <c r="L2474" s="185">
        <v>0</v>
      </c>
      <c r="M2474" s="185">
        <v>227981272740.35788</v>
      </c>
      <c r="N2474" s="174">
        <v>468277312641.45673</v>
      </c>
      <c r="O2474" s="119">
        <v>0.5993112429314823</v>
      </c>
      <c r="P2474" s="119">
        <v>0.42686932395813187</v>
      </c>
      <c r="Q2474" s="97">
        <v>16.807298430826432</v>
      </c>
      <c r="R2474" s="184">
        <v>3641480475820.687</v>
      </c>
      <c r="S2474" s="199">
        <v>3781.6149980330738</v>
      </c>
      <c r="T2474" s="191">
        <v>4.3463615668179148E-2</v>
      </c>
      <c r="U2474" s="198">
        <v>2.0000000000000001E-4</v>
      </c>
    </row>
    <row r="2475" spans="1:21" x14ac:dyDescent="0.2">
      <c r="A2475">
        <f t="shared" si="38"/>
        <v>2471</v>
      </c>
      <c r="B2475" s="119">
        <v>0.34424252021969171</v>
      </c>
      <c r="C2475" s="97">
        <v>13541.203391805477</v>
      </c>
      <c r="D2475" s="96">
        <v>0.58344984079628071</v>
      </c>
      <c r="E2475" s="98">
        <v>0</v>
      </c>
      <c r="F2475" s="119">
        <v>0.65105995150767182</v>
      </c>
      <c r="G2475" s="179">
        <v>1</v>
      </c>
      <c r="H2475" s="97">
        <v>3332811.8750462267</v>
      </c>
      <c r="I2475" s="174">
        <v>177941654232.56656</v>
      </c>
      <c r="J2475" s="186">
        <v>0.34424252021969171</v>
      </c>
      <c r="K2475" s="189">
        <v>3138675255.6460357</v>
      </c>
      <c r="L2475" s="185">
        <v>0</v>
      </c>
      <c r="M2475" s="185">
        <v>272481155216.83801</v>
      </c>
      <c r="N2475" s="174">
        <v>453561484705.0506</v>
      </c>
      <c r="O2475" s="119">
        <v>0.61566075845293367</v>
      </c>
      <c r="P2475" s="119">
        <v>0.46308943510266576</v>
      </c>
      <c r="Q2475" s="97">
        <v>17.758287315411206</v>
      </c>
      <c r="R2475" s="184">
        <v>4011170966917.5884</v>
      </c>
      <c r="S2475" s="199">
        <v>4162.4633393696749</v>
      </c>
      <c r="T2475" s="191">
        <v>4.1867435848385579E-2</v>
      </c>
      <c r="U2475" s="198">
        <v>2.0000000000000001E-4</v>
      </c>
    </row>
    <row r="2476" spans="1:21" x14ac:dyDescent="0.2">
      <c r="A2476">
        <f t="shared" si="38"/>
        <v>2472</v>
      </c>
      <c r="B2476" s="119">
        <v>0.60024572055685699</v>
      </c>
      <c r="C2476" s="97">
        <v>4000</v>
      </c>
      <c r="D2476" s="96">
        <v>0.2</v>
      </c>
      <c r="E2476" s="98">
        <v>0.55172184245905664</v>
      </c>
      <c r="F2476" s="119">
        <v>0</v>
      </c>
      <c r="G2476" s="179">
        <v>0</v>
      </c>
      <c r="H2476" s="97">
        <v>3120537.7594215362</v>
      </c>
      <c r="I2476" s="174">
        <v>153978535437.44565</v>
      </c>
      <c r="J2476" s="186">
        <v>0.56157146051272822</v>
      </c>
      <c r="K2476" s="189">
        <v>21000692244.840881</v>
      </c>
      <c r="L2476" s="185">
        <v>32457738655.462349</v>
      </c>
      <c r="M2476" s="185">
        <v>0</v>
      </c>
      <c r="N2476" s="174">
        <v>207436966337.74887</v>
      </c>
      <c r="O2476" s="119">
        <v>0.54202557983092836</v>
      </c>
      <c r="P2476" s="119">
        <v>0.48993741551425979</v>
      </c>
      <c r="Q2476" s="97">
        <v>14.258601694661664</v>
      </c>
      <c r="R2476" s="184">
        <v>1693839675603.9714</v>
      </c>
      <c r="S2476" s="199">
        <v>1758.4519143308605</v>
      </c>
      <c r="T2476" s="191">
        <v>4.7886738834847231E-2</v>
      </c>
      <c r="U2476" s="198">
        <v>2.0000000000000001E-4</v>
      </c>
    </row>
    <row r="2477" spans="1:21" x14ac:dyDescent="0.2">
      <c r="A2477">
        <f t="shared" si="38"/>
        <v>2473</v>
      </c>
      <c r="B2477" s="119">
        <v>0.5737014755002755</v>
      </c>
      <c r="C2477" s="97">
        <v>9196.7912805192827</v>
      </c>
      <c r="D2477" s="96">
        <v>0.65564661879671104</v>
      </c>
      <c r="E2477" s="98">
        <v>0.49304518064696029</v>
      </c>
      <c r="F2477" s="119">
        <v>0</v>
      </c>
      <c r="G2477" s="179">
        <v>0</v>
      </c>
      <c r="H2477" s="97">
        <v>5719454.2504804637</v>
      </c>
      <c r="I2477" s="174">
        <v>262385233935.11588</v>
      </c>
      <c r="J2477" s="186">
        <v>0.56499485348800249</v>
      </c>
      <c r="K2477" s="189">
        <v>34119987569.600857</v>
      </c>
      <c r="L2477" s="185">
        <v>77324190644.749985</v>
      </c>
      <c r="M2477" s="185">
        <v>0</v>
      </c>
      <c r="N2477" s="174">
        <v>373829412149.46667</v>
      </c>
      <c r="O2477" s="119">
        <v>0.5620361921559569</v>
      </c>
      <c r="P2477" s="119">
        <v>0.46333779638595013</v>
      </c>
      <c r="Q2477" s="97">
        <v>14.313878559303166</v>
      </c>
      <c r="R2477" s="184">
        <v>2751774868078.4976</v>
      </c>
      <c r="S2477" s="199">
        <v>2855.2785328115951</v>
      </c>
      <c r="T2477" s="191">
        <v>5.0198810384563884E-2</v>
      </c>
      <c r="U2477" s="198">
        <v>2.0000000000000001E-4</v>
      </c>
    </row>
    <row r="2478" spans="1:21" x14ac:dyDescent="0.2">
      <c r="A2478">
        <f t="shared" si="38"/>
        <v>2474</v>
      </c>
      <c r="B2478" s="119">
        <v>0.60211425235063509</v>
      </c>
      <c r="C2478" s="97">
        <v>9333.981485138429</v>
      </c>
      <c r="D2478" s="96">
        <v>0.91351756743394086</v>
      </c>
      <c r="E2478" s="98">
        <v>0.15313484421451587</v>
      </c>
      <c r="F2478" s="119">
        <v>0</v>
      </c>
      <c r="G2478" s="179">
        <v>0</v>
      </c>
      <c r="H2478" s="97">
        <v>10921230.899835622</v>
      </c>
      <c r="I2478" s="174">
        <v>378292676346.43195</v>
      </c>
      <c r="J2478" s="186">
        <v>0.39624019337918692</v>
      </c>
      <c r="K2478" s="189">
        <v>15849655807.303915</v>
      </c>
      <c r="L2478" s="185">
        <v>30893734144.049023</v>
      </c>
      <c r="M2478" s="185">
        <v>0</v>
      </c>
      <c r="N2478" s="174">
        <v>425036066297.78485</v>
      </c>
      <c r="O2478" s="119">
        <v>0.41081160962549029</v>
      </c>
      <c r="P2478" s="119">
        <v>0.28878649810018098</v>
      </c>
      <c r="Q2478" s="97">
        <v>13.67987482848331</v>
      </c>
      <c r="R2478" s="184">
        <v>1816753329382.7651</v>
      </c>
      <c r="S2478" s="199">
        <v>1885.996864006529</v>
      </c>
      <c r="T2478" s="191">
        <v>5.295401347375104E-2</v>
      </c>
      <c r="U2478" s="198">
        <v>2.0000000000000001E-4</v>
      </c>
    </row>
    <row r="2479" spans="1:21" x14ac:dyDescent="0.2">
      <c r="A2479">
        <f t="shared" si="38"/>
        <v>2475</v>
      </c>
      <c r="B2479" s="119">
        <v>0.52432782492941055</v>
      </c>
      <c r="C2479" s="97">
        <v>14852.360751126984</v>
      </c>
      <c r="D2479" s="96">
        <v>1.2081116334975026</v>
      </c>
      <c r="E2479" s="98">
        <v>0.36469137346664171</v>
      </c>
      <c r="F2479" s="119">
        <v>0</v>
      </c>
      <c r="G2479" s="179">
        <v>0</v>
      </c>
      <c r="H2479" s="97">
        <v>10501637.811080988</v>
      </c>
      <c r="I2479" s="174">
        <v>273835939199.85263</v>
      </c>
      <c r="J2479" s="186">
        <v>0.16300791988572627</v>
      </c>
      <c r="K2479" s="189">
        <v>18119491564.063728</v>
      </c>
      <c r="L2479" s="185">
        <v>60789101943.481339</v>
      </c>
      <c r="M2479" s="185">
        <v>0</v>
      </c>
      <c r="N2479" s="174">
        <v>352744532707.39771</v>
      </c>
      <c r="O2479" s="119">
        <v>0.26440865767031985</v>
      </c>
      <c r="P2479" s="119">
        <v>0.11890946954225154</v>
      </c>
      <c r="Q2479" s="97">
        <v>15.756407084525819</v>
      </c>
      <c r="R2479" s="184">
        <v>620633341567.02148</v>
      </c>
      <c r="S2479" s="199">
        <v>643.23554470526369</v>
      </c>
      <c r="T2479" s="191">
        <v>4.82877551996993E-2</v>
      </c>
      <c r="U2479" s="198">
        <v>2.0000000000000001E-4</v>
      </c>
    </row>
    <row r="2480" spans="1:21" x14ac:dyDescent="0.2">
      <c r="A2480">
        <f t="shared" si="38"/>
        <v>2476</v>
      </c>
      <c r="B2480" s="119">
        <v>0.44683496091326014</v>
      </c>
      <c r="C2480" s="97">
        <v>16052.291194577756</v>
      </c>
      <c r="D2480" s="96">
        <v>0.63559656183869928</v>
      </c>
      <c r="E2480" s="98">
        <v>0.51167505847721162</v>
      </c>
      <c r="F2480" s="119">
        <v>0.62009933123155458</v>
      </c>
      <c r="G2480" s="179">
        <v>1</v>
      </c>
      <c r="H2480" s="97">
        <v>3500465.348188601</v>
      </c>
      <c r="I2480" s="174">
        <v>166857084793.05209</v>
      </c>
      <c r="J2480" s="186">
        <v>0.44683496091326014</v>
      </c>
      <c r="K2480" s="189">
        <v>4591903559.1369457</v>
      </c>
      <c r="L2480" s="185">
        <v>0</v>
      </c>
      <c r="M2480" s="185">
        <v>215587419717.05487</v>
      </c>
      <c r="N2480" s="174">
        <v>387036408069.2439</v>
      </c>
      <c r="O2480" s="119">
        <v>0.63825394610176489</v>
      </c>
      <c r="P2480" s="119">
        <v>0.42568858050755332</v>
      </c>
      <c r="Q2480" s="97">
        <v>16.932118981860519</v>
      </c>
      <c r="R2480" s="184">
        <v>3012195723250.0381</v>
      </c>
      <c r="S2480" s="199">
        <v>3124.0605274998825</v>
      </c>
      <c r="T2480" s="191">
        <v>4.3631221861027566E-2</v>
      </c>
      <c r="U2480" s="198">
        <v>2.0000000000000001E-4</v>
      </c>
    </row>
    <row r="2481" spans="1:21" x14ac:dyDescent="0.2">
      <c r="A2481">
        <f t="shared" si="38"/>
        <v>2477</v>
      </c>
      <c r="B2481" s="119">
        <v>0.53763779423825275</v>
      </c>
      <c r="C2481" s="97">
        <v>11887.294955615465</v>
      </c>
      <c r="D2481" s="96">
        <v>0.83853742120898533</v>
      </c>
      <c r="E2481" s="98">
        <v>0.7</v>
      </c>
      <c r="F2481" s="119">
        <v>0.5419599253896682</v>
      </c>
      <c r="G2481" s="179">
        <v>1</v>
      </c>
      <c r="H2481" s="97">
        <v>7143921.676392816</v>
      </c>
      <c r="I2481" s="174">
        <v>326798853660.13239</v>
      </c>
      <c r="J2481" s="186">
        <v>0.51320396503154764</v>
      </c>
      <c r="K2481" s="189">
        <v>3293149102.0840974</v>
      </c>
      <c r="L2481" s="185">
        <v>0</v>
      </c>
      <c r="M2481" s="185">
        <v>312830063822.05133</v>
      </c>
      <c r="N2481" s="174">
        <v>642922066584.26782</v>
      </c>
      <c r="O2481" s="119">
        <v>0.65012314905355806</v>
      </c>
      <c r="P2481" s="119">
        <v>0.45995159789862544</v>
      </c>
      <c r="Q2481" s="97">
        <v>16.51728396331934</v>
      </c>
      <c r="R2481" s="184">
        <v>5249390616865.165</v>
      </c>
      <c r="S2481" s="199">
        <v>5453.3337685166089</v>
      </c>
      <c r="T2481" s="191">
        <v>4.4585085216070811E-2</v>
      </c>
      <c r="U2481" s="198">
        <v>2.0000000000000001E-4</v>
      </c>
    </row>
    <row r="2482" spans="1:21" x14ac:dyDescent="0.2">
      <c r="A2482">
        <f t="shared" si="38"/>
        <v>2478</v>
      </c>
      <c r="B2482" s="119">
        <v>0.46325429097139237</v>
      </c>
      <c r="C2482" s="97">
        <v>4273.5554874545423</v>
      </c>
      <c r="D2482" s="96">
        <v>0.74649094104249802</v>
      </c>
      <c r="E2482" s="98">
        <v>0</v>
      </c>
      <c r="F2482" s="119">
        <v>0.4761763345170571</v>
      </c>
      <c r="G2482" s="179">
        <v>1</v>
      </c>
      <c r="H2482" s="97">
        <v>11733873.710185885</v>
      </c>
      <c r="I2482" s="174">
        <v>291800302095.69934</v>
      </c>
      <c r="J2482" s="186">
        <v>0.18706281131848834</v>
      </c>
      <c r="K2482" s="189">
        <v>9839169650.5617275</v>
      </c>
      <c r="L2482" s="185">
        <v>0</v>
      </c>
      <c r="M2482" s="185">
        <v>271339854245.53748</v>
      </c>
      <c r="N2482" s="174">
        <v>572979325991.79858</v>
      </c>
      <c r="O2482" s="119">
        <v>0.47411286223950794</v>
      </c>
      <c r="P2482" s="119">
        <v>0.32545179370378935</v>
      </c>
      <c r="Q2482" s="97">
        <v>18.133797967633562</v>
      </c>
      <c r="R2482" s="184">
        <v>3638319594538.8677</v>
      </c>
      <c r="S2482" s="199">
        <v>3776.9261455950932</v>
      </c>
      <c r="T2482" s="191">
        <v>4.0583390623574432E-2</v>
      </c>
      <c r="U2482" s="198">
        <v>2.0000000000000001E-4</v>
      </c>
    </row>
    <row r="2483" spans="1:21" x14ac:dyDescent="0.2">
      <c r="A2483">
        <f t="shared" si="38"/>
        <v>2479</v>
      </c>
      <c r="B2483" s="119">
        <v>0.55843449785114729</v>
      </c>
      <c r="C2483" s="97">
        <v>12660.850567155347</v>
      </c>
      <c r="D2483" s="96">
        <v>0.55790744130475145</v>
      </c>
      <c r="E2483" s="98">
        <v>0</v>
      </c>
      <c r="F2483" s="119">
        <v>0</v>
      </c>
      <c r="G2483" s="179">
        <v>0</v>
      </c>
      <c r="H2483" s="97">
        <v>3689556.1380981095</v>
      </c>
      <c r="I2483" s="174">
        <v>147660439158.20624</v>
      </c>
      <c r="J2483" s="186">
        <v>0.3948794932668801</v>
      </c>
      <c r="K2483" s="189">
        <v>6505626121.5056114</v>
      </c>
      <c r="L2483" s="185">
        <v>0</v>
      </c>
      <c r="M2483" s="185">
        <v>0</v>
      </c>
      <c r="N2483" s="174">
        <v>154166065279.71185</v>
      </c>
      <c r="O2483" s="119">
        <v>0.37821604439709833</v>
      </c>
      <c r="P2483" s="119">
        <v>0.27345378033703055</v>
      </c>
      <c r="Q2483" s="97">
        <v>12.784073102902404</v>
      </c>
      <c r="R2483" s="184">
        <v>621606967602.51514</v>
      </c>
      <c r="S2483" s="199">
        <v>645.19291542718702</v>
      </c>
      <c r="T2483" s="191">
        <v>5.5014323470426181E-2</v>
      </c>
      <c r="U2483" s="198">
        <v>2.0000000000000001E-4</v>
      </c>
    </row>
    <row r="2484" spans="1:21" x14ac:dyDescent="0.2">
      <c r="A2484">
        <f t="shared" si="38"/>
        <v>2480</v>
      </c>
      <c r="B2484" s="119">
        <v>0.36306092620891117</v>
      </c>
      <c r="C2484" s="97">
        <v>6591.7816920942951</v>
      </c>
      <c r="D2484" s="96">
        <v>0.93819179552232412</v>
      </c>
      <c r="E2484" s="98">
        <v>0.32182686357497192</v>
      </c>
      <c r="F2484" s="119">
        <v>0.5318068023127005</v>
      </c>
      <c r="G2484" s="179">
        <v>1</v>
      </c>
      <c r="H2484" s="97">
        <v>10250064.544308512</v>
      </c>
      <c r="I2484" s="174">
        <v>366662039399.0517</v>
      </c>
      <c r="J2484" s="186">
        <v>0.36306092620891117</v>
      </c>
      <c r="K2484" s="189">
        <v>6543764814.3778687</v>
      </c>
      <c r="L2484" s="185">
        <v>0</v>
      </c>
      <c r="M2484" s="185">
        <v>280578539346.43219</v>
      </c>
      <c r="N2484" s="174">
        <v>653784343559.86182</v>
      </c>
      <c r="O2484" s="119">
        <v>0.54694410263783366</v>
      </c>
      <c r="P2484" s="119">
        <v>0.28687500015457557</v>
      </c>
      <c r="Q2484" s="97">
        <v>16.358698876838059</v>
      </c>
      <c r="R2484" s="184">
        <v>3306064934898.7695</v>
      </c>
      <c r="S2484" s="199">
        <v>3431.3407895268679</v>
      </c>
      <c r="T2484" s="191">
        <v>4.5033397478696877E-2</v>
      </c>
      <c r="U2484" s="198">
        <v>2.0000000000000001E-4</v>
      </c>
    </row>
    <row r="2485" spans="1:21" x14ac:dyDescent="0.2">
      <c r="A2485">
        <f t="shared" si="38"/>
        <v>2481</v>
      </c>
      <c r="B2485" s="119">
        <v>0.4702996043484774</v>
      </c>
      <c r="C2485" s="97">
        <v>8017.8245763046616</v>
      </c>
      <c r="D2485" s="96">
        <v>0.68252472248857543</v>
      </c>
      <c r="E2485" s="98">
        <v>0</v>
      </c>
      <c r="F2485" s="119">
        <v>0</v>
      </c>
      <c r="G2485" s="179">
        <v>0</v>
      </c>
      <c r="H2485" s="97">
        <v>6282314.2872830573</v>
      </c>
      <c r="I2485" s="174">
        <v>223247585383.03513</v>
      </c>
      <c r="J2485" s="186">
        <v>0.44081818845283238</v>
      </c>
      <c r="K2485" s="189">
        <v>1741565293.676455</v>
      </c>
      <c r="L2485" s="185">
        <v>0</v>
      </c>
      <c r="M2485" s="185">
        <v>0</v>
      </c>
      <c r="N2485" s="174">
        <v>224989150676.71158</v>
      </c>
      <c r="O2485" s="119">
        <v>0.43740596321654129</v>
      </c>
      <c r="P2485" s="119">
        <v>0.31647848860002309</v>
      </c>
      <c r="Q2485" s="97">
        <v>12.977578958339327</v>
      </c>
      <c r="R2485" s="184">
        <v>1051934399782.7568</v>
      </c>
      <c r="S2485" s="199">
        <v>1092.0938692577429</v>
      </c>
      <c r="T2485" s="191">
        <v>5.3368265844447947E-2</v>
      </c>
      <c r="U2485" s="198">
        <v>2.0000000000000001E-4</v>
      </c>
    </row>
    <row r="2486" spans="1:21" x14ac:dyDescent="0.2">
      <c r="A2486">
        <f t="shared" si="38"/>
        <v>2482</v>
      </c>
      <c r="B2486" s="119">
        <v>0.41321508920435068</v>
      </c>
      <c r="C2486" s="97">
        <v>11443.868556897296</v>
      </c>
      <c r="D2486" s="96">
        <v>1.5844969215267177</v>
      </c>
      <c r="E2486" s="98">
        <v>0.16965142937087288</v>
      </c>
      <c r="F2486" s="119">
        <v>0.62384654118755312</v>
      </c>
      <c r="G2486" s="179">
        <v>1</v>
      </c>
      <c r="H2486" s="97">
        <v>9398382.949609071</v>
      </c>
      <c r="I2486" s="174">
        <v>329691783837.47662</v>
      </c>
      <c r="J2486" s="186">
        <v>0.39011909833631142</v>
      </c>
      <c r="K2486" s="189">
        <v>9520261153.5422974</v>
      </c>
      <c r="L2486" s="185">
        <v>0</v>
      </c>
      <c r="M2486" s="185">
        <v>391960096373.89899</v>
      </c>
      <c r="N2486" s="174">
        <v>731172141364.91797</v>
      </c>
      <c r="O2486" s="119">
        <v>0.6047647517221203</v>
      </c>
      <c r="P2486" s="119">
        <v>0.54310974808175805</v>
      </c>
      <c r="Q2486" s="97">
        <v>17.466868061801623</v>
      </c>
      <c r="R2486" s="184">
        <v>7369921508657.2002</v>
      </c>
      <c r="S2486" s="199">
        <v>7650.3870588011796</v>
      </c>
      <c r="T2486" s="191">
        <v>4.3298191934802638E-2</v>
      </c>
      <c r="U2486" s="198">
        <v>2.0000000000000001E-4</v>
      </c>
    </row>
    <row r="2487" spans="1:21" x14ac:dyDescent="0.2">
      <c r="A2487">
        <f t="shared" si="38"/>
        <v>2483</v>
      </c>
      <c r="B2487" s="119">
        <v>0.65422851147928429</v>
      </c>
      <c r="C2487" s="97">
        <v>8089.4817904439051</v>
      </c>
      <c r="D2487" s="96">
        <v>0.8207851945323692</v>
      </c>
      <c r="E2487" s="98">
        <v>0</v>
      </c>
      <c r="F2487" s="119">
        <v>0</v>
      </c>
      <c r="G2487" s="179">
        <v>0</v>
      </c>
      <c r="H2487" s="97">
        <v>8775781.1495782509</v>
      </c>
      <c r="I2487" s="174">
        <v>306561444576.39154</v>
      </c>
      <c r="J2487" s="186">
        <v>0.41690236397741343</v>
      </c>
      <c r="K2487" s="189">
        <v>8065006312.8001041</v>
      </c>
      <c r="L2487" s="185">
        <v>0</v>
      </c>
      <c r="M2487" s="185">
        <v>0</v>
      </c>
      <c r="N2487" s="174">
        <v>314626450889.19165</v>
      </c>
      <c r="O2487" s="119">
        <v>0.40621565855961844</v>
      </c>
      <c r="P2487" s="119">
        <v>0.26870644977824021</v>
      </c>
      <c r="Q2487" s="97">
        <v>12.92030676003689</v>
      </c>
      <c r="R2487" s="184">
        <v>1199831275214.3215</v>
      </c>
      <c r="S2487" s="199">
        <v>1244.0980386030592</v>
      </c>
      <c r="T2487" s="191">
        <v>5.4658020852802441E-2</v>
      </c>
      <c r="U2487" s="198">
        <v>2.0000000000000001E-4</v>
      </c>
    </row>
    <row r="2488" spans="1:21" x14ac:dyDescent="0.2">
      <c r="A2488">
        <f t="shared" si="38"/>
        <v>2484</v>
      </c>
      <c r="B2488" s="119">
        <v>0.56770602645060975</v>
      </c>
      <c r="C2488" s="97">
        <v>5495.9906311909099</v>
      </c>
      <c r="D2488" s="96">
        <v>0.86716804211154308</v>
      </c>
      <c r="E2488" s="98">
        <v>0.158908113421559</v>
      </c>
      <c r="F2488" s="119">
        <v>0</v>
      </c>
      <c r="G2488" s="179">
        <v>0</v>
      </c>
      <c r="H2488" s="97">
        <v>9162951.8547901083</v>
      </c>
      <c r="I2488" s="174">
        <v>313541047842.78839</v>
      </c>
      <c r="J2488" s="186">
        <v>0.39421518872988681</v>
      </c>
      <c r="K2488" s="189">
        <v>23714826698.889824</v>
      </c>
      <c r="L2488" s="185">
        <v>33236989753.778767</v>
      </c>
      <c r="M2488" s="185">
        <v>0</v>
      </c>
      <c r="N2488" s="174">
        <v>370492864295.45697</v>
      </c>
      <c r="O2488" s="119">
        <v>0.40538496048647382</v>
      </c>
      <c r="P2488" s="119">
        <v>0.30204579579341551</v>
      </c>
      <c r="Q2488" s="97">
        <v>13.690995546589425</v>
      </c>
      <c r="R2488" s="184">
        <v>1715859868063.1707</v>
      </c>
      <c r="S2488" s="199">
        <v>1778.4475443620322</v>
      </c>
      <c r="T2488" s="191">
        <v>5.163857689244606E-2</v>
      </c>
      <c r="U2488" s="198">
        <v>2.0000000000000001E-4</v>
      </c>
    </row>
    <row r="2489" spans="1:21" x14ac:dyDescent="0.2">
      <c r="A2489">
        <f t="shared" si="38"/>
        <v>2485</v>
      </c>
      <c r="B2489" s="119">
        <v>0.67241845882959839</v>
      </c>
      <c r="C2489" s="97">
        <v>13367.328995948106</v>
      </c>
      <c r="D2489" s="96">
        <v>0.53058065427577561</v>
      </c>
      <c r="E2489" s="98">
        <v>0.36331395434538349</v>
      </c>
      <c r="F2489" s="119">
        <v>0</v>
      </c>
      <c r="G2489" s="179">
        <v>0</v>
      </c>
      <c r="H2489" s="97">
        <v>3597739.5926284641</v>
      </c>
      <c r="I2489" s="174">
        <v>171183908834.03061</v>
      </c>
      <c r="J2489" s="186">
        <v>0.49469639279128741</v>
      </c>
      <c r="K2489" s="189">
        <v>19470781173.093018</v>
      </c>
      <c r="L2489" s="185">
        <v>57351293263.620544</v>
      </c>
      <c r="M2489" s="185">
        <v>0</v>
      </c>
      <c r="N2489" s="174">
        <v>248005983270.74417</v>
      </c>
      <c r="O2489" s="119">
        <v>0.52645946316733883</v>
      </c>
      <c r="P2489" s="119">
        <v>0.40649252468334729</v>
      </c>
      <c r="Q2489" s="97">
        <v>14.428023916717262</v>
      </c>
      <c r="R2489" s="184">
        <v>1614777864696.8271</v>
      </c>
      <c r="S2489" s="199">
        <v>1675.9655814341377</v>
      </c>
      <c r="T2489" s="191">
        <v>4.9815397406839004E-2</v>
      </c>
      <c r="U2489" s="198">
        <v>2.0000000000000001E-4</v>
      </c>
    </row>
    <row r="2490" spans="1:21" x14ac:dyDescent="0.2">
      <c r="A2490">
        <f t="shared" si="38"/>
        <v>2486</v>
      </c>
      <c r="B2490" s="119">
        <v>0.53656261527160831</v>
      </c>
      <c r="C2490" s="97">
        <v>17000</v>
      </c>
      <c r="D2490" s="96">
        <v>0.93153516327090424</v>
      </c>
      <c r="E2490" s="98">
        <v>0.14629894304557767</v>
      </c>
      <c r="F2490" s="119">
        <v>0.56040069256648395</v>
      </c>
      <c r="G2490" s="179">
        <v>1</v>
      </c>
      <c r="H2490" s="97">
        <v>5723778.2418461991</v>
      </c>
      <c r="I2490" s="174">
        <v>200321520088.28296</v>
      </c>
      <c r="J2490" s="186">
        <v>0.2923929477910383</v>
      </c>
      <c r="K2490" s="189">
        <v>4943598302.9127445</v>
      </c>
      <c r="L2490" s="185">
        <v>0</v>
      </c>
      <c r="M2490" s="185">
        <v>231969531663.05695</v>
      </c>
      <c r="N2490" s="174">
        <v>437234650054.25262</v>
      </c>
      <c r="O2490" s="119">
        <v>0.55839175844079625</v>
      </c>
      <c r="P2490" s="119">
        <v>0.30283266171147344</v>
      </c>
      <c r="Q2490" s="97">
        <v>17.432160842416131</v>
      </c>
      <c r="R2490" s="184">
        <v>2432053228804.0078</v>
      </c>
      <c r="S2490" s="199">
        <v>2524.2044231942905</v>
      </c>
      <c r="T2490" s="191">
        <v>4.3997532235976612E-2</v>
      </c>
      <c r="U2490" s="198">
        <v>2.0000000000000001E-4</v>
      </c>
    </row>
    <row r="2491" spans="1:21" x14ac:dyDescent="0.2">
      <c r="A2491">
        <f t="shared" si="38"/>
        <v>2487</v>
      </c>
      <c r="B2491" s="119">
        <v>0.45565143769586386</v>
      </c>
      <c r="C2491" s="97">
        <v>8114.9916043567773</v>
      </c>
      <c r="D2491" s="96">
        <v>0.72170681939802273</v>
      </c>
      <c r="E2491" s="98">
        <v>0.65984305539723898</v>
      </c>
      <c r="F2491" s="119">
        <v>0</v>
      </c>
      <c r="G2491" s="179">
        <v>0</v>
      </c>
      <c r="H2491" s="97">
        <v>5652232.435238977</v>
      </c>
      <c r="I2491" s="174">
        <v>266748729247.42032</v>
      </c>
      <c r="J2491" s="186">
        <v>0.4556514376958638</v>
      </c>
      <c r="K2491" s="189">
        <v>46613883226.530487</v>
      </c>
      <c r="L2491" s="185">
        <v>89268820460.822281</v>
      </c>
      <c r="M2491" s="185">
        <v>0</v>
      </c>
      <c r="N2491" s="174">
        <v>402631432934.77307</v>
      </c>
      <c r="O2491" s="119">
        <v>0.47924598670131491</v>
      </c>
      <c r="P2491" s="119">
        <v>0.37010862796404792</v>
      </c>
      <c r="Q2491" s="97">
        <v>13.877311430066376</v>
      </c>
      <c r="R2491" s="184">
        <v>2303695217896.9385</v>
      </c>
      <c r="S2491" s="199">
        <v>2392.8842263153028</v>
      </c>
      <c r="T2491" s="191">
        <v>5.1677063060353697E-2</v>
      </c>
      <c r="U2491" s="198">
        <v>2.0000000000000001E-4</v>
      </c>
    </row>
    <row r="2492" spans="1:21" x14ac:dyDescent="0.2">
      <c r="A2492">
        <f t="shared" si="38"/>
        <v>2488</v>
      </c>
      <c r="B2492" s="119">
        <v>0.44278988764859972</v>
      </c>
      <c r="C2492" s="97">
        <v>10248.250478875641</v>
      </c>
      <c r="D2492" s="96">
        <v>0.87407001113651417</v>
      </c>
      <c r="E2492" s="98">
        <v>0</v>
      </c>
      <c r="F2492" s="119">
        <v>0</v>
      </c>
      <c r="G2492" s="179">
        <v>0</v>
      </c>
      <c r="H2492" s="97">
        <v>9158880.5630083177</v>
      </c>
      <c r="I2492" s="174">
        <v>355164306317.7843</v>
      </c>
      <c r="J2492" s="186">
        <v>0.44278988764859972</v>
      </c>
      <c r="K2492" s="189">
        <v>9102345563.0420437</v>
      </c>
      <c r="L2492" s="185">
        <v>0</v>
      </c>
      <c r="M2492" s="185">
        <v>0</v>
      </c>
      <c r="N2492" s="174">
        <v>364266651880.82635</v>
      </c>
      <c r="O2492" s="119">
        <v>0.43172539259150972</v>
      </c>
      <c r="P2492" s="119">
        <v>0.3308336625405533</v>
      </c>
      <c r="Q2492" s="97">
        <v>12.918611280111195</v>
      </c>
      <c r="R2492" s="184">
        <v>1724213468633.8289</v>
      </c>
      <c r="S2492" s="199">
        <v>1789.5822571629674</v>
      </c>
      <c r="T2492" s="191">
        <v>5.5805507290157069E-2</v>
      </c>
      <c r="U2492" s="198">
        <v>2.0000000000000001E-4</v>
      </c>
    </row>
    <row r="2493" spans="1:21" x14ac:dyDescent="0.2">
      <c r="A2493">
        <f t="shared" si="38"/>
        <v>2489</v>
      </c>
      <c r="B2493" s="119">
        <v>0.40188511675686528</v>
      </c>
      <c r="C2493" s="97">
        <v>9077.4806052398599</v>
      </c>
      <c r="D2493" s="96">
        <v>0.84105553409089162</v>
      </c>
      <c r="E2493" s="98">
        <v>0.10490546081135735</v>
      </c>
      <c r="F2493" s="119">
        <v>0.56988052671743084</v>
      </c>
      <c r="G2493" s="179">
        <v>1</v>
      </c>
      <c r="H2493" s="97">
        <v>6235751.2479351684</v>
      </c>
      <c r="I2493" s="174">
        <v>267240059799.72247</v>
      </c>
      <c r="J2493" s="186">
        <v>0.40188511675686533</v>
      </c>
      <c r="K2493" s="189">
        <v>734112699.56735134</v>
      </c>
      <c r="L2493" s="185">
        <v>0</v>
      </c>
      <c r="M2493" s="185">
        <v>294350854406.6239</v>
      </c>
      <c r="N2493" s="174">
        <v>562325026905.91382</v>
      </c>
      <c r="O2493" s="119">
        <v>0.60975498111235904</v>
      </c>
      <c r="P2493" s="119">
        <v>0.47534549827087458</v>
      </c>
      <c r="Q2493" s="97">
        <v>17.296319262000484</v>
      </c>
      <c r="R2493" s="184">
        <v>4969120756638.6162</v>
      </c>
      <c r="S2493" s="199">
        <v>5157.1944354642337</v>
      </c>
      <c r="T2493" s="191">
        <v>4.2899204137998775E-2</v>
      </c>
      <c r="U2493" s="198">
        <v>2.0000000000000001E-4</v>
      </c>
    </row>
    <row r="2494" spans="1:21" x14ac:dyDescent="0.2">
      <c r="A2494">
        <f t="shared" si="38"/>
        <v>2490</v>
      </c>
      <c r="B2494" s="119">
        <v>0.66081223688684698</v>
      </c>
      <c r="C2494" s="97">
        <v>8319.5755731676054</v>
      </c>
      <c r="D2494" s="96">
        <v>0.63837509787032642</v>
      </c>
      <c r="E2494" s="98">
        <v>8.9430022171674298E-2</v>
      </c>
      <c r="F2494" s="119">
        <v>0.52028475861710866</v>
      </c>
      <c r="G2494" s="179">
        <v>1</v>
      </c>
      <c r="H2494" s="97">
        <v>5151867.743963643</v>
      </c>
      <c r="I2494" s="174">
        <v>207554514137.51038</v>
      </c>
      <c r="J2494" s="186">
        <v>0.45818950623581955</v>
      </c>
      <c r="K2494" s="189">
        <v>5590475018.431962</v>
      </c>
      <c r="L2494" s="185">
        <v>0</v>
      </c>
      <c r="M2494" s="185">
        <v>226065684561.207</v>
      </c>
      <c r="N2494" s="174">
        <v>439210673717.14935</v>
      </c>
      <c r="O2494" s="119">
        <v>0.6282903957301349</v>
      </c>
      <c r="P2494" s="119">
        <v>0.45502623057366026</v>
      </c>
      <c r="Q2494" s="97">
        <v>16.728125416041141</v>
      </c>
      <c r="R2494" s="184">
        <v>3645955979963.1694</v>
      </c>
      <c r="S2494" s="199">
        <v>3781.9904520632772</v>
      </c>
      <c r="T2494" s="191">
        <v>4.3985393090938581E-2</v>
      </c>
      <c r="U2494" s="198">
        <v>2.0000000000000001E-4</v>
      </c>
    </row>
    <row r="2495" spans="1:21" x14ac:dyDescent="0.2">
      <c r="A2495">
        <f t="shared" si="38"/>
        <v>2491</v>
      </c>
      <c r="B2495" s="119">
        <v>0.53497946630508086</v>
      </c>
      <c r="C2495" s="97">
        <v>9264.374057124558</v>
      </c>
      <c r="D2495" s="96">
        <v>0.70239073335419278</v>
      </c>
      <c r="E2495" s="98">
        <v>0.21402822703087049</v>
      </c>
      <c r="F2495" s="119">
        <v>0.45587431772980735</v>
      </c>
      <c r="G2495" s="179">
        <v>1</v>
      </c>
      <c r="H2495" s="97">
        <v>5822087.8683853401</v>
      </c>
      <c r="I2495" s="174">
        <v>219145249848.55005</v>
      </c>
      <c r="J2495" s="186">
        <v>0.3923248364844677</v>
      </c>
      <c r="K2495" s="189">
        <v>6714239998.6155481</v>
      </c>
      <c r="L2495" s="185">
        <v>0</v>
      </c>
      <c r="M2495" s="185">
        <v>223041289651.66507</v>
      </c>
      <c r="N2495" s="174">
        <v>448900779498.83063</v>
      </c>
      <c r="O2495" s="119">
        <v>0.58901469569669362</v>
      </c>
      <c r="P2495" s="119">
        <v>0.45724959571007523</v>
      </c>
      <c r="Q2495" s="97">
        <v>17.191410476501584</v>
      </c>
      <c r="R2495" s="184">
        <v>3814854791761.5967</v>
      </c>
      <c r="S2495" s="199">
        <v>3955.4921956797348</v>
      </c>
      <c r="T2495" s="191">
        <v>4.2895191606241945E-2</v>
      </c>
      <c r="U2495" s="198">
        <v>2.0000000000000001E-4</v>
      </c>
    </row>
    <row r="2496" spans="1:21" x14ac:dyDescent="0.2">
      <c r="A2496">
        <f t="shared" si="38"/>
        <v>2492</v>
      </c>
      <c r="B2496" s="119">
        <v>0.40095210854950081</v>
      </c>
      <c r="C2496" s="97">
        <v>7393.5080892494261</v>
      </c>
      <c r="D2496" s="96">
        <v>1.216524092842636</v>
      </c>
      <c r="E2496" s="98">
        <v>0</v>
      </c>
      <c r="F2496" s="119">
        <v>0.40928826764272258</v>
      </c>
      <c r="G2496" s="179">
        <v>1</v>
      </c>
      <c r="H2496" s="97">
        <v>19100134.541593127</v>
      </c>
      <c r="I2496" s="174">
        <v>527915455740.25354</v>
      </c>
      <c r="J2496" s="186">
        <v>0.3331446731787937</v>
      </c>
      <c r="K2496" s="189">
        <v>11381812298.763485</v>
      </c>
      <c r="L2496" s="185">
        <v>0</v>
      </c>
      <c r="M2496" s="185">
        <v>303114990835.77234</v>
      </c>
      <c r="N2496" s="174">
        <v>842412258874.78931</v>
      </c>
      <c r="O2496" s="119">
        <v>0.49662645602528149</v>
      </c>
      <c r="P2496" s="119">
        <v>0.25490375518542668</v>
      </c>
      <c r="Q2496" s="97">
        <v>15.688382954802043</v>
      </c>
      <c r="R2496" s="184">
        <v>3580443685178.8018</v>
      </c>
      <c r="S2496" s="199">
        <v>3715.5932425460819</v>
      </c>
      <c r="T2496" s="191">
        <v>4.6712278514521643E-2</v>
      </c>
      <c r="U2496" s="198">
        <v>2.0000000000000001E-4</v>
      </c>
    </row>
    <row r="2497" spans="1:21" x14ac:dyDescent="0.2">
      <c r="A2497">
        <f t="shared" si="38"/>
        <v>2493</v>
      </c>
      <c r="B2497" s="119">
        <v>0.62202215089567348</v>
      </c>
      <c r="C2497" s="97">
        <v>4531.2469293132199</v>
      </c>
      <c r="D2497" s="96">
        <v>1.0481264086356472</v>
      </c>
      <c r="E2497" s="98">
        <v>0.7</v>
      </c>
      <c r="F2497" s="119">
        <v>0.47039199510390545</v>
      </c>
      <c r="G2497" s="179">
        <v>1</v>
      </c>
      <c r="H2497" s="97">
        <v>12416718.261985455</v>
      </c>
      <c r="I2497" s="174">
        <v>425422074763.09808</v>
      </c>
      <c r="J2497" s="186">
        <v>0.42050529673955295</v>
      </c>
      <c r="K2497" s="189">
        <v>4135371582.347815</v>
      </c>
      <c r="L2497" s="185">
        <v>0</v>
      </c>
      <c r="M2497" s="185">
        <v>444672555704.99146</v>
      </c>
      <c r="N2497" s="174">
        <v>874230002050.43738</v>
      </c>
      <c r="O2497" s="119">
        <v>0.61154419214379852</v>
      </c>
      <c r="P2497" s="119">
        <v>0.31161984816314869</v>
      </c>
      <c r="Q2497" s="97">
        <v>16.435892885166123</v>
      </c>
      <c r="R2497" s="184">
        <v>4851017004050.1592</v>
      </c>
      <c r="S2497" s="199">
        <v>5025.8604100733392</v>
      </c>
      <c r="T2497" s="191">
        <v>4.4841989982421671E-2</v>
      </c>
      <c r="U2497" s="198">
        <v>2.0000000000000001E-4</v>
      </c>
    </row>
    <row r="2498" spans="1:21" x14ac:dyDescent="0.2">
      <c r="A2498">
        <f t="shared" si="38"/>
        <v>2494</v>
      </c>
      <c r="B2498" s="119">
        <v>0.47870110028980861</v>
      </c>
      <c r="C2498" s="97">
        <v>14662.567461872246</v>
      </c>
      <c r="D2498" s="96">
        <v>0.78905583444264793</v>
      </c>
      <c r="E2498" s="98">
        <v>0.33958362061562719</v>
      </c>
      <c r="F2498" s="119">
        <v>0</v>
      </c>
      <c r="G2498" s="179">
        <v>0</v>
      </c>
      <c r="H2498" s="97">
        <v>4423762.7072932012</v>
      </c>
      <c r="I2498" s="174">
        <v>187240375939.92014</v>
      </c>
      <c r="J2498" s="186">
        <v>0.4338311383169009</v>
      </c>
      <c r="K2498" s="189">
        <v>21298279514.678711</v>
      </c>
      <c r="L2498" s="185">
        <v>30982854206.390987</v>
      </c>
      <c r="M2498" s="185">
        <v>0</v>
      </c>
      <c r="N2498" s="174">
        <v>239521509660.98984</v>
      </c>
      <c r="O2498" s="119">
        <v>0.44261990895124803</v>
      </c>
      <c r="P2498" s="119">
        <v>0.34213610161381941</v>
      </c>
      <c r="Q2498" s="97">
        <v>13.429455763073893</v>
      </c>
      <c r="R2498" s="184">
        <v>1214836066772.9275</v>
      </c>
      <c r="S2498" s="199">
        <v>1261.6213536029181</v>
      </c>
      <c r="T2498" s="191">
        <v>5.3919729425064851E-2</v>
      </c>
      <c r="U2498" s="198">
        <v>2.0000000000000001E-4</v>
      </c>
    </row>
    <row r="2499" spans="1:21" x14ac:dyDescent="0.2">
      <c r="A2499">
        <f t="shared" si="38"/>
        <v>2495</v>
      </c>
      <c r="B2499" s="119">
        <v>0.61282496564911104</v>
      </c>
      <c r="C2499" s="97">
        <v>8176.5463661199537</v>
      </c>
      <c r="D2499" s="96">
        <v>0.40699230582061802</v>
      </c>
      <c r="E2499" s="98">
        <v>0</v>
      </c>
      <c r="F2499" s="119">
        <v>0.52216427515763686</v>
      </c>
      <c r="G2499" s="179">
        <v>1</v>
      </c>
      <c r="H2499" s="97">
        <v>4314815.7672149306</v>
      </c>
      <c r="I2499" s="174">
        <v>221711050642.65332</v>
      </c>
      <c r="J2499" s="186">
        <v>0.5830551040005344</v>
      </c>
      <c r="K2499" s="189">
        <v>7034419283.3521585</v>
      </c>
      <c r="L2499" s="185">
        <v>0</v>
      </c>
      <c r="M2499" s="185">
        <v>146261589043.79874</v>
      </c>
      <c r="N2499" s="174">
        <v>375007058969.8042</v>
      </c>
      <c r="O2499" s="119">
        <v>0.65673172020313753</v>
      </c>
      <c r="P2499" s="119">
        <v>0.45497508649854906</v>
      </c>
      <c r="Q2499" s="97">
        <v>15.474825980890573</v>
      </c>
      <c r="R2499" s="184">
        <v>2921343332755.7021</v>
      </c>
      <c r="S2499" s="199">
        <v>3034.4212575735714</v>
      </c>
      <c r="T2499" s="191">
        <v>4.6756277222344204E-2</v>
      </c>
      <c r="U2499" s="198">
        <v>2.0000000000000001E-4</v>
      </c>
    </row>
    <row r="2500" spans="1:21" x14ac:dyDescent="0.2">
      <c r="A2500">
        <f t="shared" si="38"/>
        <v>2496</v>
      </c>
      <c r="B2500" s="119">
        <v>0.54499202538795299</v>
      </c>
      <c r="C2500" s="97">
        <v>8846.6318794628733</v>
      </c>
      <c r="D2500" s="96">
        <v>1.0636758065741421</v>
      </c>
      <c r="E2500" s="98">
        <v>0.7</v>
      </c>
      <c r="F2500" s="119">
        <v>0</v>
      </c>
      <c r="G2500" s="179">
        <v>0</v>
      </c>
      <c r="H2500" s="97">
        <v>15800523.61112275</v>
      </c>
      <c r="I2500" s="174">
        <v>508206838542.71368</v>
      </c>
      <c r="J2500" s="186">
        <v>0.43625193136834528</v>
      </c>
      <c r="K2500" s="189">
        <v>82882136606.217804</v>
      </c>
      <c r="L2500" s="185">
        <v>163405227394.2738</v>
      </c>
      <c r="M2500" s="185">
        <v>0</v>
      </c>
      <c r="N2500" s="174">
        <v>754494202543.20532</v>
      </c>
      <c r="O2500" s="119">
        <v>0.46710815746009277</v>
      </c>
      <c r="P2500" s="119">
        <v>0.36744150396368741</v>
      </c>
      <c r="Q2500" s="97">
        <v>14.226581502578503</v>
      </c>
      <c r="R2500" s="184">
        <v>4257865844023.0005</v>
      </c>
      <c r="S2500" s="199">
        <v>4417.5775663877394</v>
      </c>
      <c r="T2500" s="191">
        <v>5.182263059658726E-2</v>
      </c>
      <c r="U2500" s="198">
        <v>2.0000000000000001E-4</v>
      </c>
    </row>
    <row r="2501" spans="1:21" x14ac:dyDescent="0.2">
      <c r="A2501">
        <f t="shared" si="38"/>
        <v>2497</v>
      </c>
      <c r="B2501" s="119">
        <v>0.67811855449129632</v>
      </c>
      <c r="C2501" s="97">
        <v>7460.3007295036396</v>
      </c>
      <c r="D2501" s="96">
        <v>1.3987042932137301</v>
      </c>
      <c r="E2501" s="98">
        <v>0.69945132742036031</v>
      </c>
      <c r="F2501" s="119">
        <v>0.43698933659191347</v>
      </c>
      <c r="G2501" s="179">
        <v>1</v>
      </c>
      <c r="H2501" s="97">
        <v>17213882.372979451</v>
      </c>
      <c r="I2501" s="174">
        <v>455044535387.75897</v>
      </c>
      <c r="J2501" s="186">
        <v>0.3262879599215186</v>
      </c>
      <c r="K2501" s="189">
        <v>12502651291.253654</v>
      </c>
      <c r="L2501" s="185">
        <v>8782065843.9937</v>
      </c>
      <c r="M2501" s="185">
        <v>310736562626.45459</v>
      </c>
      <c r="N2501" s="174">
        <v>787065815149.46094</v>
      </c>
      <c r="O2501" s="119">
        <v>0.51341380621991628</v>
      </c>
      <c r="P2501" s="119">
        <v>0.3542784500869926</v>
      </c>
      <c r="Q2501" s="97">
        <v>16.902280565671283</v>
      </c>
      <c r="R2501" s="184">
        <v>5016589474200.9668</v>
      </c>
      <c r="S2501" s="199">
        <v>5207.2731118744359</v>
      </c>
      <c r="T2501" s="191">
        <v>4.4505472290922665E-2</v>
      </c>
      <c r="U2501" s="198">
        <v>2.0000000000000001E-4</v>
      </c>
    </row>
    <row r="2502" spans="1:21" x14ac:dyDescent="0.2">
      <c r="A2502">
        <f t="shared" si="38"/>
        <v>2498</v>
      </c>
      <c r="B2502" s="119">
        <v>0.51433016406474452</v>
      </c>
      <c r="C2502" s="97">
        <v>13958.60121383287</v>
      </c>
      <c r="D2502" s="96">
        <v>0.35527536370602814</v>
      </c>
      <c r="E2502" s="98">
        <v>2.5968329731840267E-6</v>
      </c>
      <c r="F2502" s="119">
        <v>0.39252584364570936</v>
      </c>
      <c r="G2502" s="179">
        <v>1</v>
      </c>
      <c r="H2502" s="97">
        <v>2057108.4270389269</v>
      </c>
      <c r="I2502" s="174">
        <v>105786850560.35617</v>
      </c>
      <c r="J2502" s="186">
        <v>0.47874695470303585</v>
      </c>
      <c r="K2502" s="189">
        <v>5264394849.8924465</v>
      </c>
      <c r="L2502" s="185">
        <v>0</v>
      </c>
      <c r="M2502" s="185">
        <v>103738592775.95493</v>
      </c>
      <c r="N2502" s="174">
        <v>214789838186.20355</v>
      </c>
      <c r="O2502" s="119">
        <v>0.62217099236468143</v>
      </c>
      <c r="P2502" s="119">
        <v>0.38514173049340483</v>
      </c>
      <c r="Q2502" s="97">
        <v>16.042007733466892</v>
      </c>
      <c r="R2502" s="184">
        <v>1470146811061.6174</v>
      </c>
      <c r="S2502" s="199">
        <v>1525.9571947606544</v>
      </c>
      <c r="T2502" s="191">
        <v>4.5204417837930527E-2</v>
      </c>
      <c r="U2502" s="198">
        <v>2.0000000000000001E-4</v>
      </c>
    </row>
    <row r="2503" spans="1:21" x14ac:dyDescent="0.2">
      <c r="A2503">
        <f t="shared" ref="A2503:A2566" si="39">A2502+1</f>
        <v>2499</v>
      </c>
      <c r="B2503" s="119">
        <v>0.45194572940147454</v>
      </c>
      <c r="C2503" s="97">
        <v>10105.162010847456</v>
      </c>
      <c r="D2503" s="96">
        <v>0.40753037090503075</v>
      </c>
      <c r="E2503" s="98">
        <v>7.5376791899557732E-2</v>
      </c>
      <c r="F2503" s="119">
        <v>0.75639812186027822</v>
      </c>
      <c r="G2503" s="179">
        <v>1</v>
      </c>
      <c r="H2503" s="97">
        <v>2523764.6159401196</v>
      </c>
      <c r="I2503" s="174">
        <v>135395174994.74593</v>
      </c>
      <c r="J2503" s="186">
        <v>0.45194572940147459</v>
      </c>
      <c r="K2503" s="189">
        <v>4771717677.2410641</v>
      </c>
      <c r="L2503" s="185">
        <v>0</v>
      </c>
      <c r="M2503" s="185">
        <v>200105479757.99271</v>
      </c>
      <c r="N2503" s="174">
        <v>340272372429.97974</v>
      </c>
      <c r="O2503" s="119">
        <v>0.65028980562437044</v>
      </c>
      <c r="P2503" s="119">
        <v>0.40980089143132886</v>
      </c>
      <c r="Q2503" s="97">
        <v>16.953634836513594</v>
      </c>
      <c r="R2503" s="184">
        <v>2587157115172.3525</v>
      </c>
      <c r="S2503" s="199">
        <v>2686.4654740388187</v>
      </c>
      <c r="T2503" s="191">
        <v>4.3098276696473876E-2</v>
      </c>
      <c r="U2503" s="198">
        <v>2.0000000000000001E-4</v>
      </c>
    </row>
    <row r="2504" spans="1:21" x14ac:dyDescent="0.2">
      <c r="A2504">
        <f t="shared" si="39"/>
        <v>2500</v>
      </c>
      <c r="B2504" s="119">
        <v>0.46371036132758953</v>
      </c>
      <c r="C2504" s="97">
        <v>6721.2250305048146</v>
      </c>
      <c r="D2504" s="96">
        <v>0.62521360384776004</v>
      </c>
      <c r="E2504" s="98">
        <v>0</v>
      </c>
      <c r="F2504" s="119">
        <v>0</v>
      </c>
      <c r="G2504" s="179">
        <v>0</v>
      </c>
      <c r="H2504" s="97">
        <v>6282676.7277167058</v>
      </c>
      <c r="I2504" s="174">
        <v>253439725904.4968</v>
      </c>
      <c r="J2504" s="186">
        <v>0.45508008967682412</v>
      </c>
      <c r="K2504" s="189">
        <v>1973387077.9227324</v>
      </c>
      <c r="L2504" s="185">
        <v>0</v>
      </c>
      <c r="M2504" s="185">
        <v>0</v>
      </c>
      <c r="N2504" s="174">
        <v>255413112982.41953</v>
      </c>
      <c r="O2504" s="119">
        <v>0.45156402443686139</v>
      </c>
      <c r="P2504" s="119">
        <v>0.33065024669653387</v>
      </c>
      <c r="Q2504" s="97">
        <v>12.967195155592817</v>
      </c>
      <c r="R2504" s="184">
        <v>1261985287424.7671</v>
      </c>
      <c r="S2504" s="199">
        <v>1307.9954527759423</v>
      </c>
      <c r="T2504" s="191">
        <v>5.3051911095980162E-2</v>
      </c>
      <c r="U2504" s="198">
        <v>2.0000000000000001E-4</v>
      </c>
    </row>
    <row r="2505" spans="1:21" x14ac:dyDescent="0.2">
      <c r="A2505">
        <f t="shared" si="39"/>
        <v>2501</v>
      </c>
      <c r="B2505" s="119">
        <v>0.3629015095763593</v>
      </c>
      <c r="C2505" s="97">
        <v>16543.106129778509</v>
      </c>
      <c r="D2505" s="96">
        <v>0.56625952318938333</v>
      </c>
      <c r="E2505" s="98">
        <v>0</v>
      </c>
      <c r="F2505" s="119">
        <v>0</v>
      </c>
      <c r="G2505" s="179">
        <v>0</v>
      </c>
      <c r="H2505" s="97">
        <v>3527287.907055832</v>
      </c>
      <c r="I2505" s="174">
        <v>167122792752.67108</v>
      </c>
      <c r="J2505" s="186">
        <v>0.36290150957635925</v>
      </c>
      <c r="K2505" s="189">
        <v>157944214.96909338</v>
      </c>
      <c r="L2505" s="185">
        <v>0</v>
      </c>
      <c r="M2505" s="185">
        <v>0</v>
      </c>
      <c r="N2505" s="174">
        <v>167280736967.64017</v>
      </c>
      <c r="O2505" s="119">
        <v>0.36255886286711964</v>
      </c>
      <c r="P2505" s="119">
        <v>0.24957186567528078</v>
      </c>
      <c r="Q2505" s="97">
        <v>12.995097839185966</v>
      </c>
      <c r="R2505" s="184">
        <v>606779333190.33911</v>
      </c>
      <c r="S2505" s="199">
        <v>629.75258148866021</v>
      </c>
      <c r="T2505" s="191">
        <v>5.3480070485869544E-2</v>
      </c>
      <c r="U2505" s="198">
        <v>2.0000000000000001E-4</v>
      </c>
    </row>
    <row r="2506" spans="1:21" x14ac:dyDescent="0.2">
      <c r="A2506">
        <f t="shared" si="39"/>
        <v>2502</v>
      </c>
      <c r="B2506" s="119">
        <v>0.67420217727964316</v>
      </c>
      <c r="C2506" s="97">
        <v>4641.1571571943696</v>
      </c>
      <c r="D2506" s="96">
        <v>0.69645721480294753</v>
      </c>
      <c r="E2506" s="98">
        <v>0.2006491859728195</v>
      </c>
      <c r="F2506" s="119">
        <v>0</v>
      </c>
      <c r="G2506" s="179">
        <v>0</v>
      </c>
      <c r="H2506" s="97">
        <v>6263855.8244965207</v>
      </c>
      <c r="I2506" s="174">
        <v>244713783052.02362</v>
      </c>
      <c r="J2506" s="186">
        <v>0.47912844500834373</v>
      </c>
      <c r="K2506" s="189">
        <v>19221701928.649708</v>
      </c>
      <c r="L2506" s="185">
        <v>37060665587.443924</v>
      </c>
      <c r="M2506" s="185">
        <v>0</v>
      </c>
      <c r="N2506" s="174">
        <v>300996150568.11725</v>
      </c>
      <c r="O2506" s="119">
        <v>0.48803902155730899</v>
      </c>
      <c r="P2506" s="119">
        <v>0.36401535369814353</v>
      </c>
      <c r="Q2506" s="97">
        <v>13.97114480603714</v>
      </c>
      <c r="R2506" s="184">
        <v>1744135929558.1799</v>
      </c>
      <c r="S2506" s="199">
        <v>1811.0024696845178</v>
      </c>
      <c r="T2506" s="191">
        <v>5.0602350228049021E-2</v>
      </c>
      <c r="U2506" s="198">
        <v>2.0000000000000001E-4</v>
      </c>
    </row>
    <row r="2507" spans="1:21" x14ac:dyDescent="0.2">
      <c r="A2507">
        <f t="shared" si="39"/>
        <v>2503</v>
      </c>
      <c r="B2507" s="119">
        <v>0.5411511364062731</v>
      </c>
      <c r="C2507" s="97">
        <v>9626.1634133263269</v>
      </c>
      <c r="D2507" s="96">
        <v>0.77424452310174285</v>
      </c>
      <c r="E2507" s="98">
        <v>0.34672794137874963</v>
      </c>
      <c r="F2507" s="119">
        <v>0.58094132495462369</v>
      </c>
      <c r="G2507" s="179">
        <v>1</v>
      </c>
      <c r="H2507" s="97">
        <v>5644467.1957377149</v>
      </c>
      <c r="I2507" s="174">
        <v>203366002422.27689</v>
      </c>
      <c r="J2507" s="186">
        <v>0.39739168559090821</v>
      </c>
      <c r="K2507" s="189">
        <v>2389628708.5457067</v>
      </c>
      <c r="L2507" s="185">
        <v>0</v>
      </c>
      <c r="M2507" s="185">
        <v>163835401894.40417</v>
      </c>
      <c r="N2507" s="174">
        <v>369591033025.22675</v>
      </c>
      <c r="O2507" s="119">
        <v>0.57329388723436459</v>
      </c>
      <c r="P2507" s="119">
        <v>0.29322302392100696</v>
      </c>
      <c r="Q2507" s="97">
        <v>15.581436567527213</v>
      </c>
      <c r="R2507" s="184">
        <v>1856555295313.1501</v>
      </c>
      <c r="S2507" s="199">
        <v>1925.7797780417447</v>
      </c>
      <c r="T2507" s="191">
        <v>4.7032116871407792E-2</v>
      </c>
      <c r="U2507" s="198">
        <v>2.0000000000000001E-4</v>
      </c>
    </row>
    <row r="2508" spans="1:21" x14ac:dyDescent="0.2">
      <c r="A2508">
        <f t="shared" si="39"/>
        <v>2504</v>
      </c>
      <c r="B2508" s="119">
        <v>0.51929651155258749</v>
      </c>
      <c r="C2508" s="97">
        <v>9554.4499540578308</v>
      </c>
      <c r="D2508" s="96">
        <v>0.30941368962326815</v>
      </c>
      <c r="E2508" s="98">
        <v>0</v>
      </c>
      <c r="F2508" s="119">
        <v>0.41571850148531114</v>
      </c>
      <c r="G2508" s="179">
        <v>1</v>
      </c>
      <c r="H2508" s="97">
        <v>2934854.1870540367</v>
      </c>
      <c r="I2508" s="174">
        <v>122444595282.1171</v>
      </c>
      <c r="J2508" s="186">
        <v>0.41711223586375223</v>
      </c>
      <c r="K2508" s="189">
        <v>6735380349.4646044</v>
      </c>
      <c r="L2508" s="185">
        <v>0</v>
      </c>
      <c r="M2508" s="185">
        <v>187304684607.62262</v>
      </c>
      <c r="N2508" s="174">
        <v>316484660239.20435</v>
      </c>
      <c r="O2508" s="119">
        <v>0.63483925711217071</v>
      </c>
      <c r="P2508" s="119">
        <v>0.4655069821114986</v>
      </c>
      <c r="Q2508" s="97">
        <v>17.47757912592586</v>
      </c>
      <c r="R2508" s="184">
        <v>2815488517598.6323</v>
      </c>
      <c r="S2508" s="199">
        <v>2921.7202586286435</v>
      </c>
      <c r="T2508" s="191">
        <v>4.1952578845638779E-2</v>
      </c>
      <c r="U2508" s="198">
        <v>2.0000000000000001E-4</v>
      </c>
    </row>
    <row r="2509" spans="1:21" x14ac:dyDescent="0.2">
      <c r="A2509">
        <f t="shared" si="39"/>
        <v>2505</v>
      </c>
      <c r="B2509" s="119">
        <v>0.50863596309849068</v>
      </c>
      <c r="C2509" s="97">
        <v>13151.213110571709</v>
      </c>
      <c r="D2509" s="96">
        <v>0.78295302021925117</v>
      </c>
      <c r="E2509" s="98">
        <v>0.13283667189405451</v>
      </c>
      <c r="F2509" s="119">
        <v>0.51762443406973313</v>
      </c>
      <c r="G2509" s="179">
        <v>1</v>
      </c>
      <c r="H2509" s="97">
        <v>5512770.7829101933</v>
      </c>
      <c r="I2509" s="174">
        <v>223003610023.29031</v>
      </c>
      <c r="J2509" s="186">
        <v>0.46967219105206914</v>
      </c>
      <c r="K2509" s="189">
        <v>3220716658.4046025</v>
      </c>
      <c r="L2509" s="185">
        <v>0</v>
      </c>
      <c r="M2509" s="185">
        <v>329777301330.39404</v>
      </c>
      <c r="N2509" s="174">
        <v>556001628012.08899</v>
      </c>
      <c r="O2509" s="119">
        <v>0.66287653961412796</v>
      </c>
      <c r="P2509" s="119">
        <v>0.4782568509772927</v>
      </c>
      <c r="Q2509" s="97">
        <v>17.179676475449277</v>
      </c>
      <c r="R2509" s="184">
        <v>4909188211372.6582</v>
      </c>
      <c r="S2509" s="199">
        <v>5097.5821738417935</v>
      </c>
      <c r="T2509" s="191">
        <v>4.3407733312999082E-2</v>
      </c>
      <c r="U2509" s="198">
        <v>2.0000000000000001E-4</v>
      </c>
    </row>
    <row r="2510" spans="1:21" x14ac:dyDescent="0.2">
      <c r="A2510">
        <f t="shared" si="39"/>
        <v>2506</v>
      </c>
      <c r="B2510" s="119">
        <v>0.41768299749708909</v>
      </c>
      <c r="C2510" s="97">
        <v>5185.2123501592878</v>
      </c>
      <c r="D2510" s="96">
        <v>0.6416011886140387</v>
      </c>
      <c r="E2510" s="98">
        <v>0</v>
      </c>
      <c r="F2510" s="119">
        <v>0</v>
      </c>
      <c r="G2510" s="179">
        <v>0</v>
      </c>
      <c r="H2510" s="97">
        <v>13210288.806095656</v>
      </c>
      <c r="I2510" s="174">
        <v>491051187008.00775</v>
      </c>
      <c r="J2510" s="186">
        <v>0.41768299749708904</v>
      </c>
      <c r="K2510" s="189">
        <v>8263758016.427846</v>
      </c>
      <c r="L2510" s="185">
        <v>0</v>
      </c>
      <c r="M2510" s="185">
        <v>0</v>
      </c>
      <c r="N2510" s="174">
        <v>499314945024.43561</v>
      </c>
      <c r="O2510" s="119">
        <v>0.410770263854151</v>
      </c>
      <c r="P2510" s="119">
        <v>0.2767175806126036</v>
      </c>
      <c r="Q2510" s="97">
        <v>12.942935104904302</v>
      </c>
      <c r="R2510" s="184">
        <v>2045185052507.4116</v>
      </c>
      <c r="S2510" s="199">
        <v>2117.6949268010808</v>
      </c>
      <c r="T2510" s="191">
        <v>5.4273302574049373E-2</v>
      </c>
      <c r="U2510" s="198">
        <v>2.0000000000000001E-4</v>
      </c>
    </row>
    <row r="2511" spans="1:21" x14ac:dyDescent="0.2">
      <c r="A2511">
        <f t="shared" si="39"/>
        <v>2507</v>
      </c>
      <c r="B2511" s="119">
        <v>0.41005168773112077</v>
      </c>
      <c r="C2511" s="97">
        <v>12617.583355863493</v>
      </c>
      <c r="D2511" s="96">
        <v>0.78256378860751585</v>
      </c>
      <c r="E2511" s="98">
        <v>0</v>
      </c>
      <c r="F2511" s="119">
        <v>0</v>
      </c>
      <c r="G2511" s="179">
        <v>0</v>
      </c>
      <c r="H2511" s="97">
        <v>4904980.5176522611</v>
      </c>
      <c r="I2511" s="174">
        <v>225977188520.67194</v>
      </c>
      <c r="J2511" s="186">
        <v>0.41005168773112077</v>
      </c>
      <c r="K2511" s="189">
        <v>2461299424.8479743</v>
      </c>
      <c r="L2511" s="185">
        <v>0</v>
      </c>
      <c r="M2511" s="185">
        <v>0</v>
      </c>
      <c r="N2511" s="174">
        <v>228438487945.5199</v>
      </c>
      <c r="O2511" s="119">
        <v>0.40563360568090495</v>
      </c>
      <c r="P2511" s="119">
        <v>0.29005597845398245</v>
      </c>
      <c r="Q2511" s="97">
        <v>12.951532561057967</v>
      </c>
      <c r="R2511" s="184">
        <v>952052310019.64722</v>
      </c>
      <c r="S2511" s="199">
        <v>987.85155985973995</v>
      </c>
      <c r="T2511" s="191">
        <v>5.5256590883145107E-2</v>
      </c>
      <c r="U2511" s="198">
        <v>2.0000000000000001E-4</v>
      </c>
    </row>
    <row r="2512" spans="1:21" x14ac:dyDescent="0.2">
      <c r="A2512">
        <f t="shared" si="39"/>
        <v>2508</v>
      </c>
      <c r="B2512" s="119">
        <v>0.36522269586739542</v>
      </c>
      <c r="C2512" s="97">
        <v>8784.736167241761</v>
      </c>
      <c r="D2512" s="96">
        <v>1.408101306856105</v>
      </c>
      <c r="E2512" s="98">
        <v>0.36425049214267502</v>
      </c>
      <c r="F2512" s="119">
        <v>0</v>
      </c>
      <c r="G2512" s="179">
        <v>0</v>
      </c>
      <c r="H2512" s="97">
        <v>16313458.672845643</v>
      </c>
      <c r="I2512" s="174">
        <v>565155811251.92432</v>
      </c>
      <c r="J2512" s="186">
        <v>0.36522269586739542</v>
      </c>
      <c r="K2512" s="189">
        <v>43943159270.63504</v>
      </c>
      <c r="L2512" s="185">
        <v>51671042058.755653</v>
      </c>
      <c r="M2512" s="185">
        <v>0</v>
      </c>
      <c r="N2512" s="174">
        <v>660770012581.31494</v>
      </c>
      <c r="O2512" s="119">
        <v>0.37493312029965875</v>
      </c>
      <c r="P2512" s="119">
        <v>0.30272767118205751</v>
      </c>
      <c r="Q2512" s="97">
        <v>13.484328186972553</v>
      </c>
      <c r="R2512" s="184">
        <v>2883270602118.5259</v>
      </c>
      <c r="S2512" s="199">
        <v>2993.7182478496984</v>
      </c>
      <c r="T2512" s="191">
        <v>5.471186487270157E-2</v>
      </c>
      <c r="U2512" s="198">
        <v>2.0000000000000001E-4</v>
      </c>
    </row>
    <row r="2513" spans="1:21" x14ac:dyDescent="0.2">
      <c r="A2513">
        <f t="shared" si="39"/>
        <v>2509</v>
      </c>
      <c r="B2513" s="119">
        <v>0.40097995427815153</v>
      </c>
      <c r="C2513" s="97">
        <v>4000</v>
      </c>
      <c r="D2513" s="96">
        <v>1.1728257143021534</v>
      </c>
      <c r="E2513" s="98">
        <v>0.33029316636829631</v>
      </c>
      <c r="F2513" s="119">
        <v>0.52473930103055499</v>
      </c>
      <c r="G2513" s="179">
        <v>1</v>
      </c>
      <c r="H2513" s="97">
        <v>19566226.550592855</v>
      </c>
      <c r="I2513" s="174">
        <v>542380071699.34833</v>
      </c>
      <c r="J2513" s="186">
        <v>0.37320717184472751</v>
      </c>
      <c r="K2513" s="189">
        <v>10813176332.326965</v>
      </c>
      <c r="L2513" s="185">
        <v>0</v>
      </c>
      <c r="M2513" s="185">
        <v>416077009857.92822</v>
      </c>
      <c r="N2513" s="174">
        <v>969270257889.60352</v>
      </c>
      <c r="O2513" s="119">
        <v>0.55225231162634481</v>
      </c>
      <c r="P2513" s="119">
        <v>0.40142719525764325</v>
      </c>
      <c r="Q2513" s="97">
        <v>16.701457961079132</v>
      </c>
      <c r="R2513" s="184">
        <v>6999014009219.8945</v>
      </c>
      <c r="S2513" s="199">
        <v>7266.5305330140545</v>
      </c>
      <c r="T2513" s="191">
        <v>4.4364121754597356E-2</v>
      </c>
      <c r="U2513" s="198">
        <v>2.0000000000000001E-4</v>
      </c>
    </row>
    <row r="2514" spans="1:21" x14ac:dyDescent="0.2">
      <c r="A2514">
        <f t="shared" si="39"/>
        <v>2510</v>
      </c>
      <c r="B2514" s="119">
        <v>0.45963312417661673</v>
      </c>
      <c r="C2514" s="97">
        <v>8016.8417268118837</v>
      </c>
      <c r="D2514" s="96">
        <v>0.3931031057383183</v>
      </c>
      <c r="E2514" s="98">
        <v>0</v>
      </c>
      <c r="F2514" s="119">
        <v>0</v>
      </c>
      <c r="G2514" s="179">
        <v>0</v>
      </c>
      <c r="H2514" s="97">
        <v>3003346.8180743172</v>
      </c>
      <c r="I2514" s="174">
        <v>130392072634.94229</v>
      </c>
      <c r="J2514" s="186">
        <v>0.3993574341118924</v>
      </c>
      <c r="K2514" s="189">
        <v>1047274348.6720971</v>
      </c>
      <c r="L2514" s="185">
        <v>0</v>
      </c>
      <c r="M2514" s="185">
        <v>0</v>
      </c>
      <c r="N2514" s="174">
        <v>131439346983.6144</v>
      </c>
      <c r="O2514" s="119">
        <v>0.39617545849884384</v>
      </c>
      <c r="P2514" s="119">
        <v>0.29795340068070653</v>
      </c>
      <c r="Q2514" s="97">
        <v>12.96294708181321</v>
      </c>
      <c r="R2514" s="184">
        <v>615655557478.00684</v>
      </c>
      <c r="S2514" s="199">
        <v>639.60766165473069</v>
      </c>
      <c r="T2514" s="191">
        <v>5.1490541837710249E-2</v>
      </c>
      <c r="U2514" s="198">
        <v>2.0000000000000001E-4</v>
      </c>
    </row>
    <row r="2515" spans="1:21" x14ac:dyDescent="0.2">
      <c r="A2515">
        <f t="shared" si="39"/>
        <v>2511</v>
      </c>
      <c r="B2515" s="119">
        <v>0.42112552698976946</v>
      </c>
      <c r="C2515" s="97">
        <v>10006.187302060333</v>
      </c>
      <c r="D2515" s="96">
        <v>0.65622486367873378</v>
      </c>
      <c r="E2515" s="98">
        <v>0.60535697722666226</v>
      </c>
      <c r="F2515" s="119">
        <v>0.57015767558306019</v>
      </c>
      <c r="G2515" s="179">
        <v>1</v>
      </c>
      <c r="H2515" s="97">
        <v>4376668.2275614021</v>
      </c>
      <c r="I2515" s="174">
        <v>198085400129.30872</v>
      </c>
      <c r="J2515" s="186">
        <v>0.42112552698976946</v>
      </c>
      <c r="K2515" s="189">
        <v>2062990677.1068304</v>
      </c>
      <c r="L2515" s="185">
        <v>0</v>
      </c>
      <c r="M2515" s="185">
        <v>269426617035.50793</v>
      </c>
      <c r="N2515" s="174">
        <v>469575007841.92346</v>
      </c>
      <c r="O2515" s="119">
        <v>0.6366610385011845</v>
      </c>
      <c r="P2515" s="119">
        <v>0.37288487147857419</v>
      </c>
      <c r="Q2515" s="97">
        <v>16.871097808333154</v>
      </c>
      <c r="R2515" s="184">
        <v>3207478305048.0518</v>
      </c>
      <c r="S2515" s="199">
        <v>3329.8511422240631</v>
      </c>
      <c r="T2515" s="191">
        <v>4.3595220925786583E-2</v>
      </c>
      <c r="U2515" s="198">
        <v>2.0000000000000001E-4</v>
      </c>
    </row>
    <row r="2516" spans="1:21" x14ac:dyDescent="0.2">
      <c r="A2516">
        <f t="shared" si="39"/>
        <v>2512</v>
      </c>
      <c r="B2516" s="119">
        <v>0.49553935309050767</v>
      </c>
      <c r="C2516" s="97">
        <v>9328.9575196158294</v>
      </c>
      <c r="D2516" s="96">
        <v>1.2750414568629476</v>
      </c>
      <c r="E2516" s="98">
        <v>0.47260588260663794</v>
      </c>
      <c r="F2516" s="119">
        <v>0.43726046733587393</v>
      </c>
      <c r="G2516" s="179">
        <v>1</v>
      </c>
      <c r="H2516" s="97">
        <v>15487911.740192454</v>
      </c>
      <c r="I2516" s="174">
        <v>380447480987.25018</v>
      </c>
      <c r="J2516" s="186">
        <v>0.2613962152270064</v>
      </c>
      <c r="K2516" s="189">
        <v>2289495670.2945061</v>
      </c>
      <c r="L2516" s="185">
        <v>0</v>
      </c>
      <c r="M2516" s="185">
        <v>389872037362.87445</v>
      </c>
      <c r="N2516" s="174">
        <v>772609014020.41919</v>
      </c>
      <c r="O2516" s="119">
        <v>0.53241051301291686</v>
      </c>
      <c r="P2516" s="119">
        <v>0.40140310250045497</v>
      </c>
      <c r="Q2516" s="97">
        <v>17.941142891851403</v>
      </c>
      <c r="R2516" s="184">
        <v>5869288200492.5957</v>
      </c>
      <c r="S2516" s="199">
        <v>6090.365354898734</v>
      </c>
      <c r="T2516" s="191">
        <v>4.1553068891366722E-2</v>
      </c>
      <c r="U2516" s="198">
        <v>2.0000000000000001E-4</v>
      </c>
    </row>
    <row r="2517" spans="1:21" x14ac:dyDescent="0.2">
      <c r="A2517">
        <f t="shared" si="39"/>
        <v>2513</v>
      </c>
      <c r="B2517" s="119">
        <v>0.41704267776002468</v>
      </c>
      <c r="C2517" s="97">
        <v>15856.594256824279</v>
      </c>
      <c r="D2517" s="96">
        <v>0.77645454136673664</v>
      </c>
      <c r="E2517" s="98">
        <v>0</v>
      </c>
      <c r="F2517" s="119">
        <v>0.34428786925336352</v>
      </c>
      <c r="G2517" s="179">
        <v>1</v>
      </c>
      <c r="H2517" s="97">
        <v>6487113.2628643224</v>
      </c>
      <c r="I2517" s="174">
        <v>280701470269.86389</v>
      </c>
      <c r="J2517" s="186">
        <v>0.41704267776002468</v>
      </c>
      <c r="K2517" s="189">
        <v>3102036663.3213134</v>
      </c>
      <c r="L2517" s="185">
        <v>0</v>
      </c>
      <c r="M2517" s="185">
        <v>124554799387.86952</v>
      </c>
      <c r="N2517" s="174">
        <v>408358306321.05469</v>
      </c>
      <c r="O2517" s="119">
        <v>0.53068182762134808</v>
      </c>
      <c r="P2517" s="119">
        <v>0.33016461559621424</v>
      </c>
      <c r="Q2517" s="97">
        <v>15.265077398466417</v>
      </c>
      <c r="R2517" s="184">
        <v>2202546028665.5757</v>
      </c>
      <c r="S2517" s="199">
        <v>2286.1584645326707</v>
      </c>
      <c r="T2517" s="191">
        <v>4.808828271035219E-2</v>
      </c>
      <c r="U2517" s="198">
        <v>2.0000000000000001E-4</v>
      </c>
    </row>
    <row r="2518" spans="1:21" x14ac:dyDescent="0.2">
      <c r="A2518">
        <f t="shared" si="39"/>
        <v>2514</v>
      </c>
      <c r="B2518" s="119">
        <v>0.62771628569222981</v>
      </c>
      <c r="C2518" s="97">
        <v>9088.6788058516613</v>
      </c>
      <c r="D2518" s="96">
        <v>0.69936217404245049</v>
      </c>
      <c r="E2518" s="98">
        <v>0.12953762997951135</v>
      </c>
      <c r="F2518" s="119">
        <v>0.52842616899648087</v>
      </c>
      <c r="G2518" s="179">
        <v>1</v>
      </c>
      <c r="H2518" s="97">
        <v>6688693.6752986759</v>
      </c>
      <c r="I2518" s="174">
        <v>254361880424.80243</v>
      </c>
      <c r="J2518" s="186">
        <v>0.43926419937850458</v>
      </c>
      <c r="K2518" s="189">
        <v>10230208950.169163</v>
      </c>
      <c r="L2518" s="185">
        <v>0</v>
      </c>
      <c r="M2518" s="185">
        <v>372076285344.74481</v>
      </c>
      <c r="N2518" s="174">
        <v>636668374719.71643</v>
      </c>
      <c r="O2518" s="119">
        <v>0.64302408017869062</v>
      </c>
      <c r="P2518" s="119">
        <v>0.39364111080741615</v>
      </c>
      <c r="Q2518" s="97">
        <v>16.863699124618456</v>
      </c>
      <c r="R2518" s="184">
        <v>4568360859644.2324</v>
      </c>
      <c r="S2518" s="199">
        <v>4743.8156659705683</v>
      </c>
      <c r="T2518" s="191">
        <v>4.3703779415213244E-2</v>
      </c>
      <c r="U2518" s="198">
        <v>2.0000000000000001E-4</v>
      </c>
    </row>
    <row r="2519" spans="1:21" x14ac:dyDescent="0.2">
      <c r="A2519">
        <f t="shared" si="39"/>
        <v>2515</v>
      </c>
      <c r="B2519" s="119">
        <v>0.50785129447126853</v>
      </c>
      <c r="C2519" s="97">
        <v>13310.361291822879</v>
      </c>
      <c r="D2519" s="96">
        <v>0.68820687543673242</v>
      </c>
      <c r="E2519" s="98">
        <v>0.40775664149915031</v>
      </c>
      <c r="F2519" s="119">
        <v>0.40182543808832211</v>
      </c>
      <c r="G2519" s="179">
        <v>1</v>
      </c>
      <c r="H2519" s="97">
        <v>4143883.5310309771</v>
      </c>
      <c r="I2519" s="174">
        <v>221534353733.4465</v>
      </c>
      <c r="J2519" s="186">
        <v>0.50785129447126853</v>
      </c>
      <c r="K2519" s="189">
        <v>2796182407.0179791</v>
      </c>
      <c r="L2519" s="185">
        <v>0</v>
      </c>
      <c r="M2519" s="185">
        <v>174592168945.66965</v>
      </c>
      <c r="N2519" s="174">
        <v>398922705086.13416</v>
      </c>
      <c r="O2519" s="119">
        <v>0.63215314710019432</v>
      </c>
      <c r="P2519" s="119">
        <v>0.45367232043091399</v>
      </c>
      <c r="Q2519" s="97">
        <v>16.152896210525942</v>
      </c>
      <c r="R2519" s="184">
        <v>3162163052815.166</v>
      </c>
      <c r="S2519" s="199">
        <v>3281.9053742367769</v>
      </c>
      <c r="T2519" s="191">
        <v>4.5656514992420856E-2</v>
      </c>
      <c r="U2519" s="198">
        <v>2.0000000000000001E-4</v>
      </c>
    </row>
    <row r="2520" spans="1:21" x14ac:dyDescent="0.2">
      <c r="A2520">
        <f t="shared" si="39"/>
        <v>2516</v>
      </c>
      <c r="B2520" s="119">
        <v>0.64321793283809869</v>
      </c>
      <c r="C2520" s="97">
        <v>4000</v>
      </c>
      <c r="D2520" s="96">
        <v>0.66306022311998114</v>
      </c>
      <c r="E2520" s="98">
        <v>0.13649102621887438</v>
      </c>
      <c r="F2520" s="119">
        <v>0.38379543474826122</v>
      </c>
      <c r="G2520" s="179">
        <v>1</v>
      </c>
      <c r="H2520" s="97">
        <v>11921679.866729092</v>
      </c>
      <c r="I2520" s="174">
        <v>428985192560.24896</v>
      </c>
      <c r="J2520" s="186">
        <v>0.42742368961735178</v>
      </c>
      <c r="K2520" s="189">
        <v>3201215722.5231652</v>
      </c>
      <c r="L2520" s="185">
        <v>0</v>
      </c>
      <c r="M2520" s="185">
        <v>230804849342.6022</v>
      </c>
      <c r="N2520" s="174">
        <v>662991257625.37439</v>
      </c>
      <c r="O2520" s="119">
        <v>0.55506359855703347</v>
      </c>
      <c r="P2520" s="119">
        <v>0.3900103621265491</v>
      </c>
      <c r="Q2520" s="97">
        <v>15.863981930758694</v>
      </c>
      <c r="R2520" s="184">
        <v>4531992798023.0811</v>
      </c>
      <c r="S2520" s="199">
        <v>4704.9155899008747</v>
      </c>
      <c r="T2520" s="191">
        <v>4.5466426002224759E-2</v>
      </c>
      <c r="U2520" s="198">
        <v>2.0000000000000001E-4</v>
      </c>
    </row>
    <row r="2521" spans="1:21" x14ac:dyDescent="0.2">
      <c r="A2521">
        <f t="shared" si="39"/>
        <v>2517</v>
      </c>
      <c r="B2521" s="119">
        <v>0.47908041097033899</v>
      </c>
      <c r="C2521" s="97">
        <v>13112.517712767854</v>
      </c>
      <c r="D2521" s="96">
        <v>1.1427546764571646</v>
      </c>
      <c r="E2521" s="98">
        <v>0</v>
      </c>
      <c r="F2521" s="119">
        <v>0.45228182732710887</v>
      </c>
      <c r="G2521" s="179">
        <v>1</v>
      </c>
      <c r="H2521" s="97">
        <v>12639007.80443766</v>
      </c>
      <c r="I2521" s="174">
        <v>461642015807.92871</v>
      </c>
      <c r="J2521" s="186">
        <v>0.47908041097033904</v>
      </c>
      <c r="K2521" s="189">
        <v>9666345431.1655025</v>
      </c>
      <c r="L2521" s="185">
        <v>0</v>
      </c>
      <c r="M2521" s="185">
        <v>334260088054.81213</v>
      </c>
      <c r="N2521" s="174">
        <v>805568449293.90637</v>
      </c>
      <c r="O2521" s="119">
        <v>0.60649311368454029</v>
      </c>
      <c r="P2521" s="119">
        <v>0.4145759924170872</v>
      </c>
      <c r="Q2521" s="97">
        <v>15.977758367521721</v>
      </c>
      <c r="R2521" s="184">
        <v>5657201660726.7354</v>
      </c>
      <c r="S2521" s="199">
        <v>5871.5566241105753</v>
      </c>
      <c r="T2521" s="191">
        <v>4.6939540442399119E-2</v>
      </c>
      <c r="U2521" s="198">
        <v>2.0000000000000001E-4</v>
      </c>
    </row>
    <row r="2522" spans="1:21" x14ac:dyDescent="0.2">
      <c r="A2522">
        <f t="shared" si="39"/>
        <v>2518</v>
      </c>
      <c r="B2522" s="119">
        <v>0.37430228807264809</v>
      </c>
      <c r="C2522" s="97">
        <v>11120.900568201687</v>
      </c>
      <c r="D2522" s="96">
        <v>0.73532343166135383</v>
      </c>
      <c r="E2522" s="98">
        <v>0.55267457148348376</v>
      </c>
      <c r="F2522" s="119">
        <v>0</v>
      </c>
      <c r="G2522" s="179">
        <v>0</v>
      </c>
      <c r="H2522" s="97">
        <v>4716794.4750988884</v>
      </c>
      <c r="I2522" s="174">
        <v>218959375863.19376</v>
      </c>
      <c r="J2522" s="186">
        <v>0.37430228807264809</v>
      </c>
      <c r="K2522" s="189">
        <v>19876869965.091621</v>
      </c>
      <c r="L2522" s="185">
        <v>28866422244.8671</v>
      </c>
      <c r="M2522" s="185">
        <v>0</v>
      </c>
      <c r="N2522" s="174">
        <v>267702668073.15247</v>
      </c>
      <c r="O2522" s="119">
        <v>0.39241347100709528</v>
      </c>
      <c r="P2522" s="119">
        <v>0.30623645254783283</v>
      </c>
      <c r="Q2522" s="97">
        <v>14.111730754332651</v>
      </c>
      <c r="R2522" s="184">
        <v>1282435646378.2261</v>
      </c>
      <c r="S2522" s="199">
        <v>1329.8323368788656</v>
      </c>
      <c r="T2522" s="191">
        <v>5.1367218934034065E-2</v>
      </c>
      <c r="U2522" s="198">
        <v>2.0000000000000001E-4</v>
      </c>
    </row>
    <row r="2523" spans="1:21" x14ac:dyDescent="0.2">
      <c r="A2523">
        <f t="shared" si="39"/>
        <v>2519</v>
      </c>
      <c r="B2523" s="119">
        <v>0.39075432502943941</v>
      </c>
      <c r="C2523" s="97">
        <v>8844.1212112239664</v>
      </c>
      <c r="D2523" s="96">
        <v>0.85148475486809494</v>
      </c>
      <c r="E2523" s="98">
        <v>0</v>
      </c>
      <c r="F2523" s="119">
        <v>0</v>
      </c>
      <c r="G2523" s="179">
        <v>0</v>
      </c>
      <c r="H2523" s="97">
        <v>6422520.5254940623</v>
      </c>
      <c r="I2523" s="174">
        <v>272636317378.89877</v>
      </c>
      <c r="J2523" s="186">
        <v>0.39075432502943941</v>
      </c>
      <c r="K2523" s="189">
        <v>9191029487.674654</v>
      </c>
      <c r="L2523" s="185">
        <v>0</v>
      </c>
      <c r="M2523" s="185">
        <v>0</v>
      </c>
      <c r="N2523" s="174">
        <v>281827346866.57343</v>
      </c>
      <c r="O2523" s="119">
        <v>0.37801093953575882</v>
      </c>
      <c r="P2523" s="119">
        <v>0.28694860223879198</v>
      </c>
      <c r="Q2523" s="97">
        <v>12.869207229928504</v>
      </c>
      <c r="R2523" s="184">
        <v>1165766216330.709</v>
      </c>
      <c r="S2523" s="199">
        <v>1208.9071068623682</v>
      </c>
      <c r="T2523" s="191">
        <v>5.5038560310303221E-2</v>
      </c>
      <c r="U2523" s="198">
        <v>2.0000000000000001E-4</v>
      </c>
    </row>
    <row r="2524" spans="1:21" x14ac:dyDescent="0.2">
      <c r="A2524">
        <f t="shared" si="39"/>
        <v>2520</v>
      </c>
      <c r="B2524" s="119">
        <v>0.35881971529680301</v>
      </c>
      <c r="C2524" s="97">
        <v>7547.4302989293647</v>
      </c>
      <c r="D2524" s="96">
        <v>0.80157371655991605</v>
      </c>
      <c r="E2524" s="98">
        <v>0.5726375149232541</v>
      </c>
      <c r="F2524" s="119">
        <v>0.57703873923448712</v>
      </c>
      <c r="G2524" s="179">
        <v>1</v>
      </c>
      <c r="H2524" s="97">
        <v>16223924.888810687</v>
      </c>
      <c r="I2524" s="174">
        <v>396672287026.84784</v>
      </c>
      <c r="J2524" s="186">
        <v>0.28719269217753751</v>
      </c>
      <c r="K2524" s="189">
        <v>8554287336.3729792</v>
      </c>
      <c r="L2524" s="185">
        <v>0</v>
      </c>
      <c r="M2524" s="185">
        <v>445764753180.77032</v>
      </c>
      <c r="N2524" s="174">
        <v>850991327543.99109</v>
      </c>
      <c r="O2524" s="119">
        <v>0.55292359550368497</v>
      </c>
      <c r="P2524" s="119">
        <v>0.37530216323295551</v>
      </c>
      <c r="Q2524" s="97">
        <v>17.763420788075994</v>
      </c>
      <c r="R2524" s="184">
        <v>6042598184711.2197</v>
      </c>
      <c r="S2524" s="199">
        <v>6264.6829817305825</v>
      </c>
      <c r="T2524" s="191">
        <v>4.2051638418666125E-2</v>
      </c>
      <c r="U2524" s="198">
        <v>2.0000000000000001E-4</v>
      </c>
    </row>
    <row r="2525" spans="1:21" x14ac:dyDescent="0.2">
      <c r="A2525">
        <f t="shared" si="39"/>
        <v>2521</v>
      </c>
      <c r="B2525" s="119">
        <v>0.45411074159697229</v>
      </c>
      <c r="C2525" s="97">
        <v>9663.6346571933445</v>
      </c>
      <c r="D2525" s="96">
        <v>1.1298917064683014</v>
      </c>
      <c r="E2525" s="98">
        <v>0.38287853617592593</v>
      </c>
      <c r="F2525" s="119">
        <v>0</v>
      </c>
      <c r="G2525" s="179">
        <v>0</v>
      </c>
      <c r="H2525" s="97">
        <v>8838187.4442653954</v>
      </c>
      <c r="I2525" s="174">
        <v>292190379246.39136</v>
      </c>
      <c r="J2525" s="186">
        <v>0.39568959308658425</v>
      </c>
      <c r="K2525" s="189">
        <v>21779062504.992142</v>
      </c>
      <c r="L2525" s="185">
        <v>50619147768.917038</v>
      </c>
      <c r="M2525" s="185">
        <v>0</v>
      </c>
      <c r="N2525" s="174">
        <v>364588589520.30054</v>
      </c>
      <c r="O2525" s="119">
        <v>0.42818676988315491</v>
      </c>
      <c r="P2525" s="119">
        <v>0.3129015718662112</v>
      </c>
      <c r="Q2525" s="97">
        <v>14.29947299935859</v>
      </c>
      <c r="R2525" s="184">
        <v>1762122368775.9697</v>
      </c>
      <c r="S2525" s="199">
        <v>1828.3776013261861</v>
      </c>
      <c r="T2525" s="191">
        <v>5.2020402478642203E-2</v>
      </c>
      <c r="U2525" s="198">
        <v>2.0000000000000001E-4</v>
      </c>
    </row>
    <row r="2526" spans="1:21" x14ac:dyDescent="0.2">
      <c r="A2526">
        <f t="shared" si="39"/>
        <v>2522</v>
      </c>
      <c r="B2526" s="119">
        <v>0.47883495852651298</v>
      </c>
      <c r="C2526" s="97">
        <v>14593.414339054363</v>
      </c>
      <c r="D2526" s="96">
        <v>0.83691978607522544</v>
      </c>
      <c r="E2526" s="98">
        <v>4.2438147134358076E-2</v>
      </c>
      <c r="F2526" s="119">
        <v>0.58103772248504693</v>
      </c>
      <c r="G2526" s="179">
        <v>1</v>
      </c>
      <c r="H2526" s="97">
        <v>4633682.5292223701</v>
      </c>
      <c r="I2526" s="174">
        <v>240642253555.96164</v>
      </c>
      <c r="J2526" s="186">
        <v>0.47883495852651303</v>
      </c>
      <c r="K2526" s="189">
        <v>8450632478.1021795</v>
      </c>
      <c r="L2526" s="185">
        <v>0</v>
      </c>
      <c r="M2526" s="185">
        <v>243408323435.90707</v>
      </c>
      <c r="N2526" s="174">
        <v>492501209469.97089</v>
      </c>
      <c r="O2526" s="119">
        <v>0.6293478600458543</v>
      </c>
      <c r="P2526" s="119">
        <v>0.45089295824025966</v>
      </c>
      <c r="Q2526" s="97">
        <v>16.583583267277387</v>
      </c>
      <c r="R2526" s="184">
        <v>3960357173265.8062</v>
      </c>
      <c r="S2526" s="199">
        <v>4110.7034845810294</v>
      </c>
      <c r="T2526" s="191">
        <v>4.5069326707399743E-2</v>
      </c>
      <c r="U2526" s="198">
        <v>2.0000000000000001E-4</v>
      </c>
    </row>
    <row r="2527" spans="1:21" x14ac:dyDescent="0.2">
      <c r="A2527">
        <f t="shared" si="39"/>
        <v>2523</v>
      </c>
      <c r="B2527" s="119">
        <v>0.50414267004663216</v>
      </c>
      <c r="C2527" s="97">
        <v>8156.380299702344</v>
      </c>
      <c r="D2527" s="96">
        <v>1.1952556322390722</v>
      </c>
      <c r="E2527" s="98">
        <v>0.32889010115838213</v>
      </c>
      <c r="F2527" s="119">
        <v>0.53780823172504633</v>
      </c>
      <c r="G2527" s="179">
        <v>1</v>
      </c>
      <c r="H2527" s="97">
        <v>13457504.018806681</v>
      </c>
      <c r="I2527" s="174">
        <v>469124029265.22906</v>
      </c>
      <c r="J2527" s="186">
        <v>0.45654027962298438</v>
      </c>
      <c r="K2527" s="189">
        <v>10415814865.003548</v>
      </c>
      <c r="L2527" s="185">
        <v>0</v>
      </c>
      <c r="M2527" s="185">
        <v>305642066482.64838</v>
      </c>
      <c r="N2527" s="174">
        <v>785181910612.88098</v>
      </c>
      <c r="O2527" s="119">
        <v>0.58418012754101101</v>
      </c>
      <c r="P2527" s="119">
        <v>0.35275000508096988</v>
      </c>
      <c r="Q2527" s="97">
        <v>15.687215895750183</v>
      </c>
      <c r="R2527" s="184">
        <v>4645495298334.3125</v>
      </c>
      <c r="S2527" s="199">
        <v>4817.8300000240424</v>
      </c>
      <c r="T2527" s="191">
        <v>4.7102289617354388E-2</v>
      </c>
      <c r="U2527" s="198">
        <v>2.0000000000000001E-4</v>
      </c>
    </row>
    <row r="2528" spans="1:21" x14ac:dyDescent="0.2">
      <c r="A2528">
        <f t="shared" si="39"/>
        <v>2524</v>
      </c>
      <c r="B2528" s="119">
        <v>0.40789509113184458</v>
      </c>
      <c r="C2528" s="97">
        <v>6529.1643136978055</v>
      </c>
      <c r="D2528" s="96">
        <v>0.2</v>
      </c>
      <c r="E2528" s="98">
        <v>0.43061495836276353</v>
      </c>
      <c r="F2528" s="119">
        <v>0</v>
      </c>
      <c r="G2528" s="179">
        <v>0</v>
      </c>
      <c r="H2528" s="97">
        <v>3858773.9548439141</v>
      </c>
      <c r="I2528" s="174">
        <v>183646516460.25073</v>
      </c>
      <c r="J2528" s="186">
        <v>0.40789509113184463</v>
      </c>
      <c r="K2528" s="189">
        <v>5462236448.9561405</v>
      </c>
      <c r="L2528" s="185">
        <v>2632346665.4345512</v>
      </c>
      <c r="M2528" s="185">
        <v>0</v>
      </c>
      <c r="N2528" s="174">
        <v>191741099574.64142</v>
      </c>
      <c r="O2528" s="119">
        <v>0.4016582259661397</v>
      </c>
      <c r="P2528" s="119">
        <v>0.29078001590033181</v>
      </c>
      <c r="Q2528" s="97">
        <v>13.061783337836433</v>
      </c>
      <c r="R2528" s="184">
        <v>884145442256.2832</v>
      </c>
      <c r="S2528" s="199">
        <v>916.86156562212341</v>
      </c>
      <c r="T2528" s="191">
        <v>5.045466613070531E-2</v>
      </c>
      <c r="U2528" s="198">
        <v>2.0000000000000001E-4</v>
      </c>
    </row>
    <row r="2529" spans="1:21" x14ac:dyDescent="0.2">
      <c r="A2529">
        <f t="shared" si="39"/>
        <v>2525</v>
      </c>
      <c r="B2529" s="119">
        <v>0.44382640393702677</v>
      </c>
      <c r="C2529" s="97">
        <v>6800.0052941732847</v>
      </c>
      <c r="D2529" s="96">
        <v>1.4189009501492391</v>
      </c>
      <c r="E2529" s="98">
        <v>8.6831724621414932E-2</v>
      </c>
      <c r="F2529" s="119">
        <v>0.61790908724568028</v>
      </c>
      <c r="G2529" s="179">
        <v>1</v>
      </c>
      <c r="H2529" s="97">
        <v>17427274.375367235</v>
      </c>
      <c r="I2529" s="174">
        <v>544412081747.06641</v>
      </c>
      <c r="J2529" s="186">
        <v>0.41875732111620489</v>
      </c>
      <c r="K2529" s="189">
        <v>0</v>
      </c>
      <c r="L2529" s="185">
        <v>0</v>
      </c>
      <c r="M2529" s="185">
        <v>317569901084.51782</v>
      </c>
      <c r="N2529" s="174">
        <v>861981982831.58423</v>
      </c>
      <c r="O2529" s="119">
        <v>0.55921408498568659</v>
      </c>
      <c r="P2529" s="119">
        <v>0.39174317650875529</v>
      </c>
      <c r="Q2529" s="97">
        <v>16.169642453761337</v>
      </c>
      <c r="R2529" s="184">
        <v>5839774259184.0527</v>
      </c>
      <c r="S2529" s="199">
        <v>6060.0079198090198</v>
      </c>
      <c r="T2529" s="191">
        <v>4.6398242081724779E-2</v>
      </c>
      <c r="U2529" s="198">
        <v>2.0000000000000001E-4</v>
      </c>
    </row>
    <row r="2530" spans="1:21" x14ac:dyDescent="0.2">
      <c r="A2530">
        <f t="shared" si="39"/>
        <v>2526</v>
      </c>
      <c r="B2530" s="119">
        <v>0.55827457850135742</v>
      </c>
      <c r="C2530" s="97">
        <v>4000</v>
      </c>
      <c r="D2530" s="96">
        <v>0.64933272702760469</v>
      </c>
      <c r="E2530" s="98">
        <v>0.11702316826605719</v>
      </c>
      <c r="F2530" s="119">
        <v>0.41673693583707699</v>
      </c>
      <c r="G2530" s="179">
        <v>1</v>
      </c>
      <c r="H2530" s="97">
        <v>8403986.1527025495</v>
      </c>
      <c r="I2530" s="174">
        <v>305019012906.32678</v>
      </c>
      <c r="J2530" s="186">
        <v>0.49211489227786087</v>
      </c>
      <c r="K2530" s="189">
        <v>7542867899.8897581</v>
      </c>
      <c r="L2530" s="185">
        <v>0</v>
      </c>
      <c r="M2530" s="185">
        <v>330793843854.79852</v>
      </c>
      <c r="N2530" s="174">
        <v>643355724661.01501</v>
      </c>
      <c r="O2530" s="119">
        <v>0.64465031997882993</v>
      </c>
      <c r="P2530" s="119">
        <v>0.48694939047252561</v>
      </c>
      <c r="Q2530" s="97">
        <v>16.787255872371105</v>
      </c>
      <c r="R2530" s="184">
        <v>5739250689826.2705</v>
      </c>
      <c r="S2530" s="199">
        <v>5948.7189546932168</v>
      </c>
      <c r="T2530" s="191">
        <v>4.3650960760515584E-2</v>
      </c>
      <c r="U2530" s="198">
        <v>2.0000000000000001E-4</v>
      </c>
    </row>
    <row r="2531" spans="1:21" x14ac:dyDescent="0.2">
      <c r="A2531">
        <f t="shared" si="39"/>
        <v>2527</v>
      </c>
      <c r="B2531" s="119">
        <v>0.67623839170797873</v>
      </c>
      <c r="C2531" s="97">
        <v>8536.0574071819374</v>
      </c>
      <c r="D2531" s="96">
        <v>0.34688595158924485</v>
      </c>
      <c r="E2531" s="98">
        <v>0.7</v>
      </c>
      <c r="F2531" s="119">
        <v>0.44244876745625922</v>
      </c>
      <c r="G2531" s="179">
        <v>1</v>
      </c>
      <c r="H2531" s="97">
        <v>2409969.333508261</v>
      </c>
      <c r="I2531" s="174">
        <v>129062206962.44101</v>
      </c>
      <c r="J2531" s="186">
        <v>0.51920268956721016</v>
      </c>
      <c r="K2531" s="189">
        <v>2017288691.3439627</v>
      </c>
      <c r="L2531" s="185">
        <v>0</v>
      </c>
      <c r="M2531" s="185">
        <v>187621744315.72424</v>
      </c>
      <c r="N2531" s="174">
        <v>318701239969.50922</v>
      </c>
      <c r="O2531" s="119">
        <v>0.68122370797719434</v>
      </c>
      <c r="P2531" s="119">
        <v>0.44779350415986824</v>
      </c>
      <c r="Q2531" s="97">
        <v>16.759626887350613</v>
      </c>
      <c r="R2531" s="184">
        <v>2629956005985.1846</v>
      </c>
      <c r="S2531" s="199">
        <v>2730.2942649581673</v>
      </c>
      <c r="T2531" s="191">
        <v>4.3429410337445094E-2</v>
      </c>
      <c r="U2531" s="198">
        <v>2.0000000000000001E-4</v>
      </c>
    </row>
    <row r="2532" spans="1:21" x14ac:dyDescent="0.2">
      <c r="A2532">
        <f t="shared" si="39"/>
        <v>2528</v>
      </c>
      <c r="B2532" s="119">
        <v>0.56143070933168471</v>
      </c>
      <c r="C2532" s="97">
        <v>8486.6401498773048</v>
      </c>
      <c r="D2532" s="96">
        <v>0.7579978027133879</v>
      </c>
      <c r="E2532" s="98">
        <v>0</v>
      </c>
      <c r="F2532" s="119">
        <v>0</v>
      </c>
      <c r="G2532" s="179">
        <v>0</v>
      </c>
      <c r="H2532" s="97">
        <v>7377758.6041732356</v>
      </c>
      <c r="I2532" s="174">
        <v>274216228815.87888</v>
      </c>
      <c r="J2532" s="186">
        <v>0.38910136716952071</v>
      </c>
      <c r="K2532" s="189">
        <v>7276610261.6872368</v>
      </c>
      <c r="L2532" s="185">
        <v>0</v>
      </c>
      <c r="M2532" s="185">
        <v>0</v>
      </c>
      <c r="N2532" s="174">
        <v>281492839077.5661</v>
      </c>
      <c r="O2532" s="119">
        <v>0.37904306866906728</v>
      </c>
      <c r="P2532" s="119">
        <v>0.26834551656861411</v>
      </c>
      <c r="Q2532" s="97">
        <v>12.880341120317887</v>
      </c>
      <c r="R2532" s="184">
        <v>1104488493834.0771</v>
      </c>
      <c r="S2532" s="199">
        <v>1146.1918673890123</v>
      </c>
      <c r="T2532" s="191">
        <v>5.5212025239629932E-2</v>
      </c>
      <c r="U2532" s="198">
        <v>2.0000000000000001E-4</v>
      </c>
    </row>
    <row r="2533" spans="1:21" x14ac:dyDescent="0.2">
      <c r="A2533">
        <f t="shared" si="39"/>
        <v>2529</v>
      </c>
      <c r="B2533" s="119">
        <v>0.44617297959613006</v>
      </c>
      <c r="C2533" s="97">
        <v>11402.181084046844</v>
      </c>
      <c r="D2533" s="96">
        <v>0.57053048230664105</v>
      </c>
      <c r="E2533" s="98">
        <v>0</v>
      </c>
      <c r="F2533" s="119">
        <v>0</v>
      </c>
      <c r="G2533" s="179">
        <v>0</v>
      </c>
      <c r="H2533" s="97">
        <v>3819310.978090141</v>
      </c>
      <c r="I2533" s="174">
        <v>204209912644.65305</v>
      </c>
      <c r="J2533" s="186">
        <v>0.44617297959613</v>
      </c>
      <c r="K2533" s="189">
        <v>4227338658.4401536</v>
      </c>
      <c r="L2533" s="185">
        <v>0</v>
      </c>
      <c r="M2533" s="185">
        <v>0</v>
      </c>
      <c r="N2533" s="174">
        <v>208437251303.0932</v>
      </c>
      <c r="O2533" s="119">
        <v>0.43712409666754304</v>
      </c>
      <c r="P2533" s="119">
        <v>0.32020172348221632</v>
      </c>
      <c r="Q2533" s="97">
        <v>12.920725079675295</v>
      </c>
      <c r="R2533" s="184">
        <v>979743924074.13867</v>
      </c>
      <c r="S2533" s="199">
        <v>1016.7927365654621</v>
      </c>
      <c r="T2533" s="191">
        <v>5.3961281129060241E-2</v>
      </c>
      <c r="U2533" s="198">
        <v>2.0000000000000001E-4</v>
      </c>
    </row>
    <row r="2534" spans="1:21" x14ac:dyDescent="0.2">
      <c r="A2534">
        <f t="shared" si="39"/>
        <v>2530</v>
      </c>
      <c r="B2534" s="119">
        <v>0.42275346670942143</v>
      </c>
      <c r="C2534" s="97">
        <v>11890.119487941261</v>
      </c>
      <c r="D2534" s="96">
        <v>0.33731291411801689</v>
      </c>
      <c r="E2534" s="98">
        <v>0.66237454002463914</v>
      </c>
      <c r="F2534" s="119">
        <v>0</v>
      </c>
      <c r="G2534" s="179">
        <v>0</v>
      </c>
      <c r="H2534" s="97">
        <v>2833633.3093082779</v>
      </c>
      <c r="I2534" s="174">
        <v>152353216740.43332</v>
      </c>
      <c r="J2534" s="186">
        <v>0.42275346670942149</v>
      </c>
      <c r="K2534" s="189">
        <v>33849175507.753536</v>
      </c>
      <c r="L2534" s="185">
        <v>73616883203.289062</v>
      </c>
      <c r="M2534" s="185">
        <v>0</v>
      </c>
      <c r="N2534" s="174">
        <v>259819275451.47592</v>
      </c>
      <c r="O2534" s="119">
        <v>0.47456585693931386</v>
      </c>
      <c r="P2534" s="119">
        <v>0.37128941212540167</v>
      </c>
      <c r="Q2534" s="97">
        <v>14.552909086954744</v>
      </c>
      <c r="R2534" s="184">
        <v>1580510230863.3162</v>
      </c>
      <c r="S2534" s="199">
        <v>1641.2450911047047</v>
      </c>
      <c r="T2534" s="191">
        <v>4.8512881487450733E-2</v>
      </c>
      <c r="U2534" s="198">
        <v>2.0000000000000001E-4</v>
      </c>
    </row>
    <row r="2535" spans="1:21" x14ac:dyDescent="0.2">
      <c r="A2535">
        <f t="shared" si="39"/>
        <v>2531</v>
      </c>
      <c r="B2535" s="119">
        <v>0.45771645162444646</v>
      </c>
      <c r="C2535" s="97">
        <v>7723.1851900937945</v>
      </c>
      <c r="D2535" s="96">
        <v>0.73165408563320811</v>
      </c>
      <c r="E2535" s="98">
        <v>6.9234511684606842E-2</v>
      </c>
      <c r="F2535" s="119">
        <v>0</v>
      </c>
      <c r="G2535" s="179">
        <v>0</v>
      </c>
      <c r="H2535" s="97">
        <v>6910758.0675264588</v>
      </c>
      <c r="I2535" s="174">
        <v>262625272774.59796</v>
      </c>
      <c r="J2535" s="186">
        <v>0.42005718047253293</v>
      </c>
      <c r="K2535" s="189">
        <v>5241105415.5786724</v>
      </c>
      <c r="L2535" s="185">
        <v>10711618859.946003</v>
      </c>
      <c r="M2535" s="185">
        <v>0</v>
      </c>
      <c r="N2535" s="174">
        <v>278577997050.12262</v>
      </c>
      <c r="O2535" s="119">
        <v>0.42676352026859388</v>
      </c>
      <c r="P2535" s="119">
        <v>0.31821169272846989</v>
      </c>
      <c r="Q2535" s="97">
        <v>13.336065417928911</v>
      </c>
      <c r="R2535" s="184">
        <v>1339686983003.7129</v>
      </c>
      <c r="S2535" s="199">
        <v>1390.2418811461509</v>
      </c>
      <c r="T2535" s="191">
        <v>5.2327978566881886E-2</v>
      </c>
      <c r="U2535" s="198">
        <v>2.0000000000000001E-4</v>
      </c>
    </row>
    <row r="2536" spans="1:21" x14ac:dyDescent="0.2">
      <c r="A2536">
        <f t="shared" si="39"/>
        <v>2532</v>
      </c>
      <c r="B2536" s="119">
        <v>0.39400283492120913</v>
      </c>
      <c r="C2536" s="97">
        <v>9463.1696921633666</v>
      </c>
      <c r="D2536" s="96">
        <v>0.46116795406054284</v>
      </c>
      <c r="E2536" s="98">
        <v>0.20182417551690998</v>
      </c>
      <c r="F2536" s="119">
        <v>0</v>
      </c>
      <c r="G2536" s="179">
        <v>0</v>
      </c>
      <c r="H2536" s="97">
        <v>6068947.699918922</v>
      </c>
      <c r="I2536" s="174">
        <v>213097967741.48779</v>
      </c>
      <c r="J2536" s="186">
        <v>0.39400283492120913</v>
      </c>
      <c r="K2536" s="189">
        <v>18272204497.320404</v>
      </c>
      <c r="L2536" s="185">
        <v>33750906435.000973</v>
      </c>
      <c r="M2536" s="185">
        <v>0</v>
      </c>
      <c r="N2536" s="174">
        <v>265121078673.80917</v>
      </c>
      <c r="O2536" s="119">
        <v>0.41853303067847342</v>
      </c>
      <c r="P2536" s="119">
        <v>0.32227502415740944</v>
      </c>
      <c r="Q2536" s="97">
        <v>14.06223428894466</v>
      </c>
      <c r="R2536" s="184">
        <v>1343013539193.3594</v>
      </c>
      <c r="S2536" s="199">
        <v>1391.9166665262651</v>
      </c>
      <c r="T2536" s="191">
        <v>4.9224305401837483E-2</v>
      </c>
      <c r="U2536" s="198">
        <v>2.0000000000000001E-4</v>
      </c>
    </row>
    <row r="2537" spans="1:21" x14ac:dyDescent="0.2">
      <c r="A2537">
        <f t="shared" si="39"/>
        <v>2533</v>
      </c>
      <c r="B2537" s="119">
        <v>0.57591679406658258</v>
      </c>
      <c r="C2537" s="97">
        <v>8844.6979636047872</v>
      </c>
      <c r="D2537" s="96">
        <v>1.0055969883485036</v>
      </c>
      <c r="E2537" s="98">
        <v>0.13938899525623286</v>
      </c>
      <c r="F2537" s="119">
        <v>0.63748135986875676</v>
      </c>
      <c r="G2537" s="179">
        <v>1</v>
      </c>
      <c r="H2537" s="97">
        <v>10210050.824303148</v>
      </c>
      <c r="I2537" s="174">
        <v>376880850705.75348</v>
      </c>
      <c r="J2537" s="186">
        <v>0.45453537887813311</v>
      </c>
      <c r="K2537" s="189">
        <v>4067650362.3427567</v>
      </c>
      <c r="L2537" s="185">
        <v>0</v>
      </c>
      <c r="M2537" s="185">
        <v>258859252169.47504</v>
      </c>
      <c r="N2537" s="174">
        <v>639807753237.57129</v>
      </c>
      <c r="O2537" s="119">
        <v>0.59141684371325398</v>
      </c>
      <c r="P2537" s="119">
        <v>0.40919489414539095</v>
      </c>
      <c r="Q2537" s="97">
        <v>15.976025608905076</v>
      </c>
      <c r="R2537" s="184">
        <v>4486027469861.2812</v>
      </c>
      <c r="S2537" s="199">
        <v>4655.2699945945005</v>
      </c>
      <c r="T2537" s="191">
        <v>4.6162958630306061E-2</v>
      </c>
      <c r="U2537" s="198">
        <v>2.0000000000000001E-4</v>
      </c>
    </row>
    <row r="2538" spans="1:21" x14ac:dyDescent="0.2">
      <c r="A2538">
        <f t="shared" si="39"/>
        <v>2534</v>
      </c>
      <c r="B2538" s="119">
        <v>0.37579992269308377</v>
      </c>
      <c r="C2538" s="97">
        <v>6485.5147640286605</v>
      </c>
      <c r="D2538" s="96">
        <v>0.23232488989948197</v>
      </c>
      <c r="E2538" s="98">
        <v>0.35154402272844043</v>
      </c>
      <c r="F2538" s="119">
        <v>0</v>
      </c>
      <c r="G2538" s="179">
        <v>0</v>
      </c>
      <c r="H2538" s="97">
        <v>3424783.4956184649</v>
      </c>
      <c r="I2538" s="174">
        <v>176887318125.47897</v>
      </c>
      <c r="J2538" s="186">
        <v>0.37579992269308371</v>
      </c>
      <c r="K2538" s="189">
        <v>17117085184.038464</v>
      </c>
      <c r="L2538" s="185">
        <v>39118628318.613304</v>
      </c>
      <c r="M2538" s="185">
        <v>0</v>
      </c>
      <c r="N2538" s="174">
        <v>233123031628.13074</v>
      </c>
      <c r="O2538" s="119">
        <v>0.41938860544585865</v>
      </c>
      <c r="P2538" s="119">
        <v>0.26462969703196437</v>
      </c>
      <c r="Q2538" s="97">
        <v>13.787178191433028</v>
      </c>
      <c r="R2538" s="184">
        <v>997040222197.74121</v>
      </c>
      <c r="S2538" s="199">
        <v>1035.2771542954056</v>
      </c>
      <c r="T2538" s="191">
        <v>4.8980109329992597E-2</v>
      </c>
      <c r="U2538" s="198">
        <v>2.0000000000000001E-4</v>
      </c>
    </row>
    <row r="2539" spans="1:21" x14ac:dyDescent="0.2">
      <c r="A2539">
        <f t="shared" si="39"/>
        <v>2535</v>
      </c>
      <c r="B2539" s="119">
        <v>0.62907079490931705</v>
      </c>
      <c r="C2539" s="97">
        <v>10246.758340147324</v>
      </c>
      <c r="D2539" s="96">
        <v>0.87117404760925532</v>
      </c>
      <c r="E2539" s="98">
        <v>0.46283152641140801</v>
      </c>
      <c r="F2539" s="119">
        <v>0</v>
      </c>
      <c r="G2539" s="179">
        <v>0</v>
      </c>
      <c r="H2539" s="97">
        <v>6949808.8817655211</v>
      </c>
      <c r="I2539" s="174">
        <v>241617476217.7663</v>
      </c>
      <c r="J2539" s="186">
        <v>0.30600123308725691</v>
      </c>
      <c r="K2539" s="189">
        <v>30929387999.490494</v>
      </c>
      <c r="L2539" s="185">
        <v>67952324928.832298</v>
      </c>
      <c r="M2539" s="185">
        <v>0</v>
      </c>
      <c r="N2539" s="174">
        <v>340499189146.08911</v>
      </c>
      <c r="O2539" s="119">
        <v>0.37679122209623883</v>
      </c>
      <c r="P2539" s="119">
        <v>0.255181071970495</v>
      </c>
      <c r="Q2539" s="97">
        <v>15.474121331418164</v>
      </c>
      <c r="R2539" s="184">
        <v>1464007940749.9436</v>
      </c>
      <c r="S2539" s="199">
        <v>1518.8282942085916</v>
      </c>
      <c r="T2539" s="191">
        <v>4.799598695641788E-2</v>
      </c>
      <c r="U2539" s="198">
        <v>2.0000000000000001E-4</v>
      </c>
    </row>
    <row r="2540" spans="1:21" x14ac:dyDescent="0.2">
      <c r="A2540">
        <f t="shared" si="39"/>
        <v>2536</v>
      </c>
      <c r="B2540" s="119">
        <v>0.41061802293696942</v>
      </c>
      <c r="C2540" s="97">
        <v>13828.865238214134</v>
      </c>
      <c r="D2540" s="96">
        <v>0.9239403856042101</v>
      </c>
      <c r="E2540" s="98">
        <v>0.15268066649079101</v>
      </c>
      <c r="F2540" s="119">
        <v>0</v>
      </c>
      <c r="G2540" s="179">
        <v>0</v>
      </c>
      <c r="H2540" s="97">
        <v>17052170.469057802</v>
      </c>
      <c r="I2540" s="174">
        <v>524049242375.24762</v>
      </c>
      <c r="J2540" s="186">
        <v>0.38188066351858563</v>
      </c>
      <c r="K2540" s="189">
        <v>23520910825.630943</v>
      </c>
      <c r="L2540" s="185">
        <v>36359364767.291786</v>
      </c>
      <c r="M2540" s="185">
        <v>0</v>
      </c>
      <c r="N2540" s="174">
        <v>583929517968.17041</v>
      </c>
      <c r="O2540" s="119">
        <v>0.39253327183401487</v>
      </c>
      <c r="P2540" s="119">
        <v>0.31117637065797682</v>
      </c>
      <c r="Q2540" s="97">
        <v>13.564497867861846</v>
      </c>
      <c r="R2540" s="184">
        <v>2559548456602.0767</v>
      </c>
      <c r="S2540" s="199">
        <v>2656.0631600794554</v>
      </c>
      <c r="T2540" s="191">
        <v>5.2879124524186472E-2</v>
      </c>
      <c r="U2540" s="198">
        <v>2.0000000000000001E-4</v>
      </c>
    </row>
    <row r="2541" spans="1:21" x14ac:dyDescent="0.2">
      <c r="A2541">
        <f t="shared" si="39"/>
        <v>2537</v>
      </c>
      <c r="B2541" s="119">
        <v>0.76080167500011586</v>
      </c>
      <c r="C2541" s="97">
        <v>15782.040854716084</v>
      </c>
      <c r="D2541" s="96">
        <v>1.2454897023754317</v>
      </c>
      <c r="E2541" s="98">
        <v>0</v>
      </c>
      <c r="F2541" s="119">
        <v>0.25827660095704374</v>
      </c>
      <c r="G2541" s="179">
        <v>1</v>
      </c>
      <c r="H2541" s="97">
        <v>7571239.4687332679</v>
      </c>
      <c r="I2541" s="174">
        <v>291577057592.54755</v>
      </c>
      <c r="J2541" s="186">
        <v>0.38247843261108749</v>
      </c>
      <c r="K2541" s="189">
        <v>5296183327.7211905</v>
      </c>
      <c r="L2541" s="185">
        <v>0</v>
      </c>
      <c r="M2541" s="185">
        <v>161304848989.37982</v>
      </c>
      <c r="N2541" s="174">
        <v>458178089909.64856</v>
      </c>
      <c r="O2541" s="119">
        <v>0.5250487102346888</v>
      </c>
      <c r="P2541" s="119">
        <v>0.36913517925086109</v>
      </c>
      <c r="Q2541" s="97">
        <v>16.007485687922337</v>
      </c>
      <c r="R2541" s="184">
        <v>2874410228422.0347</v>
      </c>
      <c r="S2541" s="199">
        <v>2984.9136863941671</v>
      </c>
      <c r="T2541" s="191">
        <v>4.7432174099586728E-2</v>
      </c>
      <c r="U2541" s="198">
        <v>2.0000000000000001E-4</v>
      </c>
    </row>
    <row r="2542" spans="1:21" x14ac:dyDescent="0.2">
      <c r="A2542">
        <f t="shared" si="39"/>
        <v>2538</v>
      </c>
      <c r="B2542" s="119">
        <v>0.40384949133959841</v>
      </c>
      <c r="C2542" s="97">
        <v>11438.038736885179</v>
      </c>
      <c r="D2542" s="96">
        <v>0.97339051948587174</v>
      </c>
      <c r="E2542" s="98">
        <v>0</v>
      </c>
      <c r="F2542" s="119">
        <v>0.37762752159819751</v>
      </c>
      <c r="G2542" s="179">
        <v>1</v>
      </c>
      <c r="H2542" s="97">
        <v>14262835.454219881</v>
      </c>
      <c r="I2542" s="174">
        <v>384046753293.65442</v>
      </c>
      <c r="J2542" s="186">
        <v>0.32982248749889409</v>
      </c>
      <c r="K2542" s="189">
        <v>8222150051.2485237</v>
      </c>
      <c r="L2542" s="185">
        <v>0</v>
      </c>
      <c r="M2542" s="185">
        <v>256941202780.97495</v>
      </c>
      <c r="N2542" s="174">
        <v>649210106125.87793</v>
      </c>
      <c r="O2542" s="119">
        <v>0.51172989233712218</v>
      </c>
      <c r="P2542" s="119">
        <v>0.27479895672592125</v>
      </c>
      <c r="Q2542" s="97">
        <v>15.978178783668524</v>
      </c>
      <c r="R2542" s="184">
        <v>3008556871696.2036</v>
      </c>
      <c r="S2542" s="199">
        <v>3123.2405897370149</v>
      </c>
      <c r="T2542" s="191">
        <v>4.7196477206347398E-2</v>
      </c>
      <c r="U2542" s="198">
        <v>2.0000000000000001E-4</v>
      </c>
    </row>
    <row r="2543" spans="1:21" x14ac:dyDescent="0.2">
      <c r="A2543">
        <f t="shared" si="39"/>
        <v>2539</v>
      </c>
      <c r="B2543" s="119">
        <v>0.42648116831965427</v>
      </c>
      <c r="C2543" s="97">
        <v>7617.9885194583749</v>
      </c>
      <c r="D2543" s="96">
        <v>0.79330857545316524</v>
      </c>
      <c r="E2543" s="98">
        <v>0</v>
      </c>
      <c r="F2543" s="119">
        <v>0</v>
      </c>
      <c r="G2543" s="179">
        <v>0</v>
      </c>
      <c r="H2543" s="97">
        <v>5562301.6274815751</v>
      </c>
      <c r="I2543" s="174">
        <v>253294055179.53204</v>
      </c>
      <c r="J2543" s="186">
        <v>0.42648116831965432</v>
      </c>
      <c r="K2543" s="189">
        <v>2259279627.4590478</v>
      </c>
      <c r="L2543" s="185">
        <v>0</v>
      </c>
      <c r="M2543" s="185">
        <v>0</v>
      </c>
      <c r="N2543" s="174">
        <v>255553334806.99109</v>
      </c>
      <c r="O2543" s="119">
        <v>0.42271076080058495</v>
      </c>
      <c r="P2543" s="119">
        <v>0.31777237733607039</v>
      </c>
      <c r="Q2543" s="97">
        <v>12.957250914423245</v>
      </c>
      <c r="R2543" s="184">
        <v>1193950628634.416</v>
      </c>
      <c r="S2543" s="199">
        <v>1238.760860649149</v>
      </c>
      <c r="T2543" s="191">
        <v>5.4809005218651202E-2</v>
      </c>
      <c r="U2543" s="198">
        <v>2.0000000000000001E-4</v>
      </c>
    </row>
    <row r="2544" spans="1:21" x14ac:dyDescent="0.2">
      <c r="A2544">
        <f t="shared" si="39"/>
        <v>2540</v>
      </c>
      <c r="B2544" s="119">
        <v>0.56950683812138592</v>
      </c>
      <c r="C2544" s="97">
        <v>9261.8062072184293</v>
      </c>
      <c r="D2544" s="96">
        <v>0.78713282686134678</v>
      </c>
      <c r="E2544" s="98">
        <v>1.2001132460762454E-3</v>
      </c>
      <c r="F2544" s="119">
        <v>0.24253236496534253</v>
      </c>
      <c r="G2544" s="179">
        <v>1</v>
      </c>
      <c r="H2544" s="97">
        <v>7236111.7238803068</v>
      </c>
      <c r="I2544" s="174">
        <v>249925591619.89713</v>
      </c>
      <c r="J2544" s="186">
        <v>0.35564587199036723</v>
      </c>
      <c r="K2544" s="189">
        <v>6991089525.4196539</v>
      </c>
      <c r="L2544" s="185">
        <v>0</v>
      </c>
      <c r="M2544" s="185">
        <v>137465134429.51678</v>
      </c>
      <c r="N2544" s="174">
        <v>394381815574.83362</v>
      </c>
      <c r="O2544" s="119">
        <v>0.50422485179276022</v>
      </c>
      <c r="P2544" s="119">
        <v>0.31857612037836558</v>
      </c>
      <c r="Q2544" s="97">
        <v>16.110823841433685</v>
      </c>
      <c r="R2544" s="184">
        <v>2191139100751.0679</v>
      </c>
      <c r="S2544" s="199">
        <v>2274.9255924489639</v>
      </c>
      <c r="T2544" s="191">
        <v>4.5074720206760253E-2</v>
      </c>
      <c r="U2544" s="198">
        <v>2.0000000000000001E-4</v>
      </c>
    </row>
    <row r="2545" spans="1:21" x14ac:dyDescent="0.2">
      <c r="A2545">
        <f t="shared" si="39"/>
        <v>2541</v>
      </c>
      <c r="B2545" s="119">
        <v>0.41126672426956024</v>
      </c>
      <c r="C2545" s="97">
        <v>15380.841776701309</v>
      </c>
      <c r="D2545" s="96">
        <v>0.89424766345988205</v>
      </c>
      <c r="E2545" s="98">
        <v>0.10283095541258397</v>
      </c>
      <c r="F2545" s="119">
        <v>0.48436005140236904</v>
      </c>
      <c r="G2545" s="179">
        <v>1</v>
      </c>
      <c r="H2545" s="97">
        <v>6250422.678949682</v>
      </c>
      <c r="I2545" s="174">
        <v>274543709586.33524</v>
      </c>
      <c r="J2545" s="186">
        <v>0.41126672426956024</v>
      </c>
      <c r="K2545" s="189">
        <v>8608160677.4611607</v>
      </c>
      <c r="L2545" s="185">
        <v>0</v>
      </c>
      <c r="M2545" s="185">
        <v>232443018866.25302</v>
      </c>
      <c r="N2545" s="174">
        <v>515594889130.04944</v>
      </c>
      <c r="O2545" s="119">
        <v>0.579651027394115</v>
      </c>
      <c r="P2545" s="119">
        <v>0.45044216174650253</v>
      </c>
      <c r="Q2545" s="97">
        <v>16.693647857302459</v>
      </c>
      <c r="R2545" s="184">
        <v>4147056900965.2334</v>
      </c>
      <c r="S2545" s="199">
        <v>4302.1102927865613</v>
      </c>
      <c r="T2545" s="191">
        <v>4.4523437380806767E-2</v>
      </c>
      <c r="U2545" s="198">
        <v>2.0000000000000001E-4</v>
      </c>
    </row>
    <row r="2546" spans="1:21" x14ac:dyDescent="0.2">
      <c r="A2546">
        <f t="shared" si="39"/>
        <v>2542</v>
      </c>
      <c r="B2546" s="119">
        <v>0.47210084249299378</v>
      </c>
      <c r="C2546" s="97">
        <v>9545.9229085505649</v>
      </c>
      <c r="D2546" s="96">
        <v>0.2</v>
      </c>
      <c r="E2546" s="98">
        <v>0</v>
      </c>
      <c r="F2546" s="119">
        <v>0.5416434469744702</v>
      </c>
      <c r="G2546" s="179">
        <v>1</v>
      </c>
      <c r="H2546" s="97">
        <v>1763242.3444475238</v>
      </c>
      <c r="I2546" s="174">
        <v>94919598396.104309</v>
      </c>
      <c r="J2546" s="186">
        <v>0.47210084249299378</v>
      </c>
      <c r="K2546" s="189">
        <v>5164895788.0327005</v>
      </c>
      <c r="L2546" s="185">
        <v>0</v>
      </c>
      <c r="M2546" s="185">
        <v>157519893635.36942</v>
      </c>
      <c r="N2546" s="174">
        <v>257604387819.50644</v>
      </c>
      <c r="O2546" s="119">
        <v>0.66313908208692984</v>
      </c>
      <c r="P2546" s="119">
        <v>0.42795845927685394</v>
      </c>
      <c r="Q2546" s="97">
        <v>17.047658894447334</v>
      </c>
      <c r="R2546" s="184">
        <v>2078601600864.3657</v>
      </c>
      <c r="S2546" s="199">
        <v>2158.8401183142564</v>
      </c>
      <c r="T2546" s="191">
        <v>4.2363557642317057E-2</v>
      </c>
      <c r="U2546" s="198">
        <v>2.0000000000000001E-4</v>
      </c>
    </row>
    <row r="2547" spans="1:21" x14ac:dyDescent="0.2">
      <c r="A2547">
        <f t="shared" si="39"/>
        <v>2543</v>
      </c>
      <c r="B2547" s="119">
        <v>0.43045965513727591</v>
      </c>
      <c r="C2547" s="97">
        <v>14604.108256208576</v>
      </c>
      <c r="D2547" s="96">
        <v>0.88631104091844504</v>
      </c>
      <c r="E2547" s="98">
        <v>0</v>
      </c>
      <c r="F2547" s="119">
        <v>0</v>
      </c>
      <c r="G2547" s="179">
        <v>0</v>
      </c>
      <c r="H2547" s="97">
        <v>6290279.3158446942</v>
      </c>
      <c r="I2547" s="174">
        <v>263929294615.58646</v>
      </c>
      <c r="J2547" s="186">
        <v>0.43045965513727591</v>
      </c>
      <c r="K2547" s="189">
        <v>7699257462.3134699</v>
      </c>
      <c r="L2547" s="185">
        <v>0</v>
      </c>
      <c r="M2547" s="185">
        <v>0</v>
      </c>
      <c r="N2547" s="174">
        <v>271628552077.89993</v>
      </c>
      <c r="O2547" s="119">
        <v>0.41825836154465657</v>
      </c>
      <c r="P2547" s="119">
        <v>0.30769707781032823</v>
      </c>
      <c r="Q2547" s="97">
        <v>12.885196345681154</v>
      </c>
      <c r="R2547" s="184">
        <v>1174965847449.865</v>
      </c>
      <c r="S2547" s="199">
        <v>1217.5942025407305</v>
      </c>
      <c r="T2547" s="191">
        <v>5.7174694123484991E-2</v>
      </c>
      <c r="U2547" s="198">
        <v>2.0000000000000001E-4</v>
      </c>
    </row>
    <row r="2548" spans="1:21" x14ac:dyDescent="0.2">
      <c r="A2548">
        <f t="shared" si="39"/>
        <v>2544</v>
      </c>
      <c r="B2548" s="119">
        <v>0.4352953541780864</v>
      </c>
      <c r="C2548" s="97">
        <v>14570.082845041543</v>
      </c>
      <c r="D2548" s="96">
        <v>0.96986784453155905</v>
      </c>
      <c r="E2548" s="98">
        <v>0</v>
      </c>
      <c r="F2548" s="119">
        <v>0.47754993599095252</v>
      </c>
      <c r="G2548" s="179">
        <v>1</v>
      </c>
      <c r="H2548" s="97">
        <v>8731851.6251332927</v>
      </c>
      <c r="I2548" s="174">
        <v>324362562431.18329</v>
      </c>
      <c r="J2548" s="186">
        <v>0.42469337940638263</v>
      </c>
      <c r="K2548" s="189">
        <v>15510638524.142309</v>
      </c>
      <c r="L2548" s="185">
        <v>0</v>
      </c>
      <c r="M2548" s="185">
        <v>238255466164.42596</v>
      </c>
      <c r="N2548" s="174">
        <v>578128667119.75159</v>
      </c>
      <c r="O2548" s="119">
        <v>0.56796873152691907</v>
      </c>
      <c r="P2548" s="119">
        <v>0.34309988230506594</v>
      </c>
      <c r="Q2548" s="97">
        <v>15.592344170825967</v>
      </c>
      <c r="R2548" s="184">
        <v>3284572049024.7412</v>
      </c>
      <c r="S2548" s="199">
        <v>3409.4951854577735</v>
      </c>
      <c r="T2548" s="191">
        <v>4.7016227270253771E-2</v>
      </c>
      <c r="U2548" s="198">
        <v>2.0000000000000001E-4</v>
      </c>
    </row>
    <row r="2549" spans="1:21" x14ac:dyDescent="0.2">
      <c r="A2549">
        <f t="shared" si="39"/>
        <v>2545</v>
      </c>
      <c r="B2549" s="119">
        <v>0.52796708137314319</v>
      </c>
      <c r="C2549" s="97">
        <v>9199.246602272442</v>
      </c>
      <c r="D2549" s="96">
        <v>1.0660103137979111</v>
      </c>
      <c r="E2549" s="98">
        <v>0.7</v>
      </c>
      <c r="F2549" s="119">
        <v>0.40943867617462604</v>
      </c>
      <c r="G2549" s="179">
        <v>1</v>
      </c>
      <c r="H2549" s="97">
        <v>18177432.814235706</v>
      </c>
      <c r="I2549" s="174">
        <v>598501769480.01233</v>
      </c>
      <c r="J2549" s="186">
        <v>0.46295070563125529</v>
      </c>
      <c r="K2549" s="189">
        <v>18449002817.257637</v>
      </c>
      <c r="L2549" s="185">
        <v>8586045837.2829695</v>
      </c>
      <c r="M2549" s="185">
        <v>363270822289.50122</v>
      </c>
      <c r="N2549" s="174">
        <v>988807640424.0542</v>
      </c>
      <c r="O2549" s="119">
        <v>0.58106580846943146</v>
      </c>
      <c r="P2549" s="119">
        <v>0.45870668917167906</v>
      </c>
      <c r="Q2549" s="97">
        <v>16.004160378510822</v>
      </c>
      <c r="R2549" s="184">
        <v>7762776544741.3623</v>
      </c>
      <c r="S2549" s="199">
        <v>8051.1158044379808</v>
      </c>
      <c r="T2549" s="191">
        <v>4.5935309845355661E-2</v>
      </c>
      <c r="U2549" s="198">
        <v>2.0000000000000001E-4</v>
      </c>
    </row>
    <row r="2550" spans="1:21" x14ac:dyDescent="0.2">
      <c r="A2550">
        <f t="shared" si="39"/>
        <v>2546</v>
      </c>
      <c r="B2550" s="119">
        <v>0.55179752678383387</v>
      </c>
      <c r="C2550" s="97">
        <v>7754.1314422599817</v>
      </c>
      <c r="D2550" s="96">
        <v>0.3547328579097932</v>
      </c>
      <c r="E2550" s="98">
        <v>0.32187922386643864</v>
      </c>
      <c r="F2550" s="119">
        <v>0</v>
      </c>
      <c r="G2550" s="179">
        <v>0</v>
      </c>
      <c r="H2550" s="97">
        <v>2800186.1622252846</v>
      </c>
      <c r="I2550" s="174">
        <v>150344673429.0903</v>
      </c>
      <c r="J2550" s="186">
        <v>0.55179752678383398</v>
      </c>
      <c r="K2550" s="189">
        <v>12977540833.945185</v>
      </c>
      <c r="L2550" s="185">
        <v>20921685705.102222</v>
      </c>
      <c r="M2550" s="185">
        <v>0</v>
      </c>
      <c r="N2550" s="174">
        <v>184243899968.13773</v>
      </c>
      <c r="O2550" s="119">
        <v>0.54111516063553899</v>
      </c>
      <c r="P2550" s="119">
        <v>0.42302316079329977</v>
      </c>
      <c r="Q2550" s="97">
        <v>13.543341151760936</v>
      </c>
      <c r="R2550" s="184">
        <v>1215580425765.564</v>
      </c>
      <c r="S2550" s="199">
        <v>1261.280255629257</v>
      </c>
      <c r="T2550" s="191">
        <v>5.1316057445650022E-2</v>
      </c>
      <c r="U2550" s="198">
        <v>2.0000000000000001E-4</v>
      </c>
    </row>
    <row r="2551" spans="1:21" x14ac:dyDescent="0.2">
      <c r="A2551">
        <f t="shared" si="39"/>
        <v>2547</v>
      </c>
      <c r="B2551" s="119">
        <v>0.46978298394023443</v>
      </c>
      <c r="C2551" s="97">
        <v>16050.767983571815</v>
      </c>
      <c r="D2551" s="96">
        <v>1.5022505335826564</v>
      </c>
      <c r="E2551" s="98">
        <v>0.60762993061185055</v>
      </c>
      <c r="F2551" s="119">
        <v>0.51848273502799724</v>
      </c>
      <c r="G2551" s="179">
        <v>1</v>
      </c>
      <c r="H2551" s="97">
        <v>7445279.154352162</v>
      </c>
      <c r="I2551" s="174">
        <v>274879814134.14514</v>
      </c>
      <c r="J2551" s="186">
        <v>0.42101130348434412</v>
      </c>
      <c r="K2551" s="189">
        <v>2580510233.4634795</v>
      </c>
      <c r="L2551" s="185">
        <v>0</v>
      </c>
      <c r="M2551" s="185">
        <v>249575918607.71896</v>
      </c>
      <c r="N2551" s="174">
        <v>527036242975.32764</v>
      </c>
      <c r="O2551" s="119">
        <v>0.59841851094686527</v>
      </c>
      <c r="P2551" s="119">
        <v>0.40584189829046813</v>
      </c>
      <c r="Q2551" s="97">
        <v>16.605895467195776</v>
      </c>
      <c r="R2551" s="184">
        <v>3776695609607.3696</v>
      </c>
      <c r="S2551" s="199">
        <v>3920.3726163027877</v>
      </c>
      <c r="T2551" s="191">
        <v>4.5319599027367319E-2</v>
      </c>
      <c r="U2551" s="198">
        <v>2.0000000000000001E-4</v>
      </c>
    </row>
    <row r="2552" spans="1:21" x14ac:dyDescent="0.2">
      <c r="A2552">
        <f t="shared" si="39"/>
        <v>2548</v>
      </c>
      <c r="B2552" s="119">
        <v>0.41920157732785046</v>
      </c>
      <c r="C2552" s="97">
        <v>8451.7608451579435</v>
      </c>
      <c r="D2552" s="96">
        <v>0.39086132320561662</v>
      </c>
      <c r="E2552" s="98">
        <v>0</v>
      </c>
      <c r="F2552" s="119">
        <v>0.47334149863250097</v>
      </c>
      <c r="G2552" s="179">
        <v>1</v>
      </c>
      <c r="H2552" s="97">
        <v>3150020.6686375649</v>
      </c>
      <c r="I2552" s="174">
        <v>169177010745.25739</v>
      </c>
      <c r="J2552" s="186">
        <v>0.41920157732785046</v>
      </c>
      <c r="K2552" s="189">
        <v>8197390249.859827</v>
      </c>
      <c r="L2552" s="185">
        <v>0</v>
      </c>
      <c r="M2552" s="185">
        <v>230207768021.15277</v>
      </c>
      <c r="N2552" s="174">
        <v>407582169016.26996</v>
      </c>
      <c r="O2552" s="119">
        <v>0.6258504506824053</v>
      </c>
      <c r="P2552" s="119">
        <v>0.43295369295845676</v>
      </c>
      <c r="Q2552" s="97">
        <v>17.005000481697412</v>
      </c>
      <c r="R2552" s="184">
        <v>3276826641702.9995</v>
      </c>
      <c r="S2552" s="199">
        <v>3399.7962583477174</v>
      </c>
      <c r="T2552" s="191">
        <v>4.2879738733215225E-2</v>
      </c>
      <c r="U2552" s="198">
        <v>2.0000000000000001E-4</v>
      </c>
    </row>
    <row r="2553" spans="1:21" x14ac:dyDescent="0.2">
      <c r="A2553">
        <f t="shared" si="39"/>
        <v>2549</v>
      </c>
      <c r="B2553" s="119">
        <v>0.48707833449154697</v>
      </c>
      <c r="C2553" s="97">
        <v>9915.2794108278686</v>
      </c>
      <c r="D2553" s="96">
        <v>0.90093520640343905</v>
      </c>
      <c r="E2553" s="98">
        <v>7.2399555037768723E-2</v>
      </c>
      <c r="F2553" s="119">
        <v>0.59813970251294435</v>
      </c>
      <c r="G2553" s="179">
        <v>1</v>
      </c>
      <c r="H2553" s="97">
        <v>8901532.4525286779</v>
      </c>
      <c r="I2553" s="174">
        <v>333751376551.92303</v>
      </c>
      <c r="J2553" s="186">
        <v>0.38054826386706986</v>
      </c>
      <c r="K2553" s="189">
        <v>6800537251.6878805</v>
      </c>
      <c r="L2553" s="185">
        <v>0</v>
      </c>
      <c r="M2553" s="185">
        <v>248723614975.88019</v>
      </c>
      <c r="N2553" s="174">
        <v>589275528779.49109</v>
      </c>
      <c r="O2553" s="119">
        <v>0.55320029929966552</v>
      </c>
      <c r="P2553" s="119">
        <v>0.39854305061669254</v>
      </c>
      <c r="Q2553" s="97">
        <v>16.826532049311577</v>
      </c>
      <c r="R2553" s="184">
        <v>4232572062673.0732</v>
      </c>
      <c r="S2553" s="199">
        <v>4392.0668574779893</v>
      </c>
      <c r="T2553" s="191">
        <v>4.3789023520890293E-2</v>
      </c>
      <c r="U2553" s="198">
        <v>2.0000000000000001E-4</v>
      </c>
    </row>
    <row r="2554" spans="1:21" x14ac:dyDescent="0.2">
      <c r="A2554">
        <f t="shared" si="39"/>
        <v>2550</v>
      </c>
      <c r="B2554" s="119">
        <v>0.59841364769706906</v>
      </c>
      <c r="C2554" s="97">
        <v>14358.85881192415</v>
      </c>
      <c r="D2554" s="96">
        <v>0.60306495488374079</v>
      </c>
      <c r="E2554" s="98">
        <v>0.35092584539268046</v>
      </c>
      <c r="F2554" s="119">
        <v>0.22844151725274403</v>
      </c>
      <c r="G2554" s="179">
        <v>1</v>
      </c>
      <c r="H2554" s="97">
        <v>3364780.0689448575</v>
      </c>
      <c r="I2554" s="174">
        <v>145863713902.36475</v>
      </c>
      <c r="J2554" s="186">
        <v>0.40662183797481988</v>
      </c>
      <c r="K2554" s="189">
        <v>3007369058.2020326</v>
      </c>
      <c r="L2554" s="185">
        <v>0</v>
      </c>
      <c r="M2554" s="185">
        <v>103536143260.26317</v>
      </c>
      <c r="N2554" s="174">
        <v>252407226220.82996</v>
      </c>
      <c r="O2554" s="119">
        <v>0.56313873488180355</v>
      </c>
      <c r="P2554" s="119">
        <v>0.33537421144854429</v>
      </c>
      <c r="Q2554" s="97">
        <v>16.064828416769551</v>
      </c>
      <c r="R2554" s="184">
        <v>1489256727206.3381</v>
      </c>
      <c r="S2554" s="199">
        <v>1546.0034406269272</v>
      </c>
      <c r="T2554" s="191">
        <v>4.508691345274448E-2</v>
      </c>
      <c r="U2554" s="198">
        <v>2.0000000000000001E-4</v>
      </c>
    </row>
    <row r="2555" spans="1:21" x14ac:dyDescent="0.2">
      <c r="A2555">
        <f t="shared" si="39"/>
        <v>2551</v>
      </c>
      <c r="B2555" s="119">
        <v>0.44206132813804649</v>
      </c>
      <c r="C2555" s="97">
        <v>4000</v>
      </c>
      <c r="D2555" s="96">
        <v>0.87039941260701115</v>
      </c>
      <c r="E2555" s="98">
        <v>0</v>
      </c>
      <c r="F2555" s="119">
        <v>0</v>
      </c>
      <c r="G2555" s="179">
        <v>0</v>
      </c>
      <c r="H2555" s="97">
        <v>16318357.759972092</v>
      </c>
      <c r="I2555" s="174">
        <v>514372764051.82495</v>
      </c>
      <c r="J2555" s="186">
        <v>0.44206132813804666</v>
      </c>
      <c r="K2555" s="189">
        <v>16148573947.641479</v>
      </c>
      <c r="L2555" s="185">
        <v>0</v>
      </c>
      <c r="M2555" s="185">
        <v>0</v>
      </c>
      <c r="N2555" s="174">
        <v>530521337999.46643</v>
      </c>
      <c r="O2555" s="119">
        <v>0.42860539425657662</v>
      </c>
      <c r="P2555" s="119">
        <v>0.31753243010143894</v>
      </c>
      <c r="Q2555" s="97">
        <v>12.913885522167346</v>
      </c>
      <c r="R2555" s="184">
        <v>2450545982702.0596</v>
      </c>
      <c r="S2555" s="199">
        <v>2540.6940466417527</v>
      </c>
      <c r="T2555" s="191">
        <v>5.4139541681563187E-2</v>
      </c>
      <c r="U2555" s="198">
        <v>2.0000000000000001E-4</v>
      </c>
    </row>
    <row r="2556" spans="1:21" x14ac:dyDescent="0.2">
      <c r="A2556">
        <f t="shared" si="39"/>
        <v>2552</v>
      </c>
      <c r="B2556" s="119">
        <v>0.6030015631970419</v>
      </c>
      <c r="C2556" s="97">
        <v>7714.5985096220811</v>
      </c>
      <c r="D2556" s="96">
        <v>0.61583561086943128</v>
      </c>
      <c r="E2556" s="98">
        <v>0.11098804704979046</v>
      </c>
      <c r="F2556" s="119">
        <v>0</v>
      </c>
      <c r="G2556" s="179">
        <v>0</v>
      </c>
      <c r="H2556" s="97">
        <v>4747824.5892276047</v>
      </c>
      <c r="I2556" s="174">
        <v>241940822737.39868</v>
      </c>
      <c r="J2556" s="186">
        <v>0.54768469834082767</v>
      </c>
      <c r="K2556" s="189">
        <v>7790017861.118103</v>
      </c>
      <c r="L2556" s="185">
        <v>14535506740.4063</v>
      </c>
      <c r="M2556" s="185">
        <v>0</v>
      </c>
      <c r="N2556" s="174">
        <v>264266347338.9231</v>
      </c>
      <c r="O2556" s="119">
        <v>0.54541826214721945</v>
      </c>
      <c r="P2556" s="119">
        <v>0.41194577078118449</v>
      </c>
      <c r="Q2556" s="97">
        <v>13.381679024995746</v>
      </c>
      <c r="R2556" s="184">
        <v>1638318447973.7783</v>
      </c>
      <c r="S2556" s="199">
        <v>1701.1760490184004</v>
      </c>
      <c r="T2556" s="191">
        <v>5.3242386490600722E-2</v>
      </c>
      <c r="U2556" s="198">
        <v>2.0000000000000001E-4</v>
      </c>
    </row>
    <row r="2557" spans="1:21" x14ac:dyDescent="0.2">
      <c r="A2557">
        <f t="shared" si="39"/>
        <v>2553</v>
      </c>
      <c r="B2557" s="119">
        <v>0.60010397116260594</v>
      </c>
      <c r="C2557" s="97">
        <v>4823.1913902463621</v>
      </c>
      <c r="D2557" s="96">
        <v>0.60104641614092158</v>
      </c>
      <c r="E2557" s="98">
        <v>0</v>
      </c>
      <c r="F2557" s="119">
        <v>0</v>
      </c>
      <c r="G2557" s="179">
        <v>0</v>
      </c>
      <c r="H2557" s="97">
        <v>6156851.3807829004</v>
      </c>
      <c r="I2557" s="174">
        <v>247085208229.77118</v>
      </c>
      <c r="J2557" s="186">
        <v>0.4833189660118492</v>
      </c>
      <c r="K2557" s="189">
        <v>6835673223.60151</v>
      </c>
      <c r="L2557" s="185">
        <v>0</v>
      </c>
      <c r="M2557" s="185">
        <v>0</v>
      </c>
      <c r="N2557" s="174">
        <v>253920881453.37268</v>
      </c>
      <c r="O2557" s="119">
        <v>0.4703077851451325</v>
      </c>
      <c r="P2557" s="119">
        <v>0.36071892761246843</v>
      </c>
      <c r="Q2557" s="97">
        <v>12.914714078935724</v>
      </c>
      <c r="R2557" s="184">
        <v>1379909320047.3313</v>
      </c>
      <c r="S2557" s="199">
        <v>1431.7471059417808</v>
      </c>
      <c r="T2557" s="191">
        <v>5.2961215839698213E-2</v>
      </c>
      <c r="U2557" s="198">
        <v>2.0000000000000001E-4</v>
      </c>
    </row>
    <row r="2558" spans="1:21" x14ac:dyDescent="0.2">
      <c r="A2558">
        <f t="shared" si="39"/>
        <v>2554</v>
      </c>
      <c r="B2558" s="119">
        <v>0.41270472484049436</v>
      </c>
      <c r="C2558" s="97">
        <v>5329.745364823445</v>
      </c>
      <c r="D2558" s="96">
        <v>0.78964842480433761</v>
      </c>
      <c r="E2558" s="98">
        <v>0.7</v>
      </c>
      <c r="F2558" s="119">
        <v>0</v>
      </c>
      <c r="G2558" s="179">
        <v>0</v>
      </c>
      <c r="H2558" s="97">
        <v>7820335.7084403876</v>
      </c>
      <c r="I2558" s="174">
        <v>295656501738.93677</v>
      </c>
      <c r="J2558" s="186">
        <v>0.41270472484049436</v>
      </c>
      <c r="K2558" s="189">
        <v>41966417252.291679</v>
      </c>
      <c r="L2558" s="185">
        <v>52090223684.140076</v>
      </c>
      <c r="M2558" s="185">
        <v>0</v>
      </c>
      <c r="N2558" s="174">
        <v>389713142675.36853</v>
      </c>
      <c r="O2558" s="119">
        <v>0.42002949405567747</v>
      </c>
      <c r="P2558" s="119">
        <v>0.33961382660984529</v>
      </c>
      <c r="Q2558" s="97">
        <v>13.910239798544055</v>
      </c>
      <c r="R2558" s="184">
        <v>2066173919082.5581</v>
      </c>
      <c r="S2558" s="199">
        <v>2143.0485912606246</v>
      </c>
      <c r="T2558" s="191">
        <v>5.1530599652489649E-2</v>
      </c>
      <c r="U2558" s="198">
        <v>2.0000000000000001E-4</v>
      </c>
    </row>
    <row r="2559" spans="1:21" x14ac:dyDescent="0.2">
      <c r="A2559">
        <f t="shared" si="39"/>
        <v>2555</v>
      </c>
      <c r="B2559" s="119">
        <v>0.44264084900846812</v>
      </c>
      <c r="C2559" s="97">
        <v>14683.425449233382</v>
      </c>
      <c r="D2559" s="96">
        <v>0.81645757376461048</v>
      </c>
      <c r="E2559" s="98">
        <v>0</v>
      </c>
      <c r="F2559" s="119">
        <v>0</v>
      </c>
      <c r="G2559" s="179">
        <v>0</v>
      </c>
      <c r="H2559" s="97">
        <v>5020389.864695726</v>
      </c>
      <c r="I2559" s="174">
        <v>252107543867.78067</v>
      </c>
      <c r="J2559" s="186">
        <v>0.44264084900846812</v>
      </c>
      <c r="K2559" s="189">
        <v>5904634568.3461885</v>
      </c>
      <c r="L2559" s="185">
        <v>0</v>
      </c>
      <c r="M2559" s="185">
        <v>0</v>
      </c>
      <c r="N2559" s="174">
        <v>258012178436.12686</v>
      </c>
      <c r="O2559" s="119">
        <v>0.43251096880568329</v>
      </c>
      <c r="P2559" s="119">
        <v>0.34205248499157692</v>
      </c>
      <c r="Q2559" s="97">
        <v>12.913594438328779</v>
      </c>
      <c r="R2559" s="184">
        <v>1253702675410.9722</v>
      </c>
      <c r="S2559" s="199">
        <v>1300.1629597136057</v>
      </c>
      <c r="T2559" s="191">
        <v>5.6089563785554193E-2</v>
      </c>
      <c r="U2559" s="198">
        <v>2.0000000000000001E-4</v>
      </c>
    </row>
    <row r="2560" spans="1:21" x14ac:dyDescent="0.2">
      <c r="A2560">
        <f t="shared" si="39"/>
        <v>2556</v>
      </c>
      <c r="B2560" s="119">
        <v>0.79509743625421214</v>
      </c>
      <c r="C2560" s="97">
        <v>7984.0139675823339</v>
      </c>
      <c r="D2560" s="96">
        <v>0.6349932033998873</v>
      </c>
      <c r="E2560" s="98">
        <v>7.1939855966113686E-2</v>
      </c>
      <c r="F2560" s="119">
        <v>0.5537184908584124</v>
      </c>
      <c r="G2560" s="179">
        <v>1</v>
      </c>
      <c r="H2560" s="97">
        <v>6173192.4003645964</v>
      </c>
      <c r="I2560" s="174">
        <v>261470341688.8609</v>
      </c>
      <c r="J2560" s="186">
        <v>0.46391471521902117</v>
      </c>
      <c r="K2560" s="189">
        <v>3207231714.1250768</v>
      </c>
      <c r="L2560" s="185">
        <v>0</v>
      </c>
      <c r="M2560" s="185">
        <v>325082506404.56787</v>
      </c>
      <c r="N2560" s="174">
        <v>589760079807.55383</v>
      </c>
      <c r="O2560" s="119">
        <v>0.64664591125073589</v>
      </c>
      <c r="P2560" s="119">
        <v>0.43514827403029227</v>
      </c>
      <c r="Q2560" s="97">
        <v>16.881944639838164</v>
      </c>
      <c r="R2560" s="184">
        <v>4707050909354.251</v>
      </c>
      <c r="S2560" s="199">
        <v>4886.275929987838</v>
      </c>
      <c r="T2560" s="191">
        <v>4.3515435572706387E-2</v>
      </c>
      <c r="U2560" s="198">
        <v>2.0000000000000001E-4</v>
      </c>
    </row>
    <row r="2561" spans="1:21" x14ac:dyDescent="0.2">
      <c r="A2561">
        <f t="shared" si="39"/>
        <v>2557</v>
      </c>
      <c r="B2561" s="119">
        <v>0.50275368417271749</v>
      </c>
      <c r="C2561" s="97">
        <v>6795.6831944947298</v>
      </c>
      <c r="D2561" s="96">
        <v>0.63857438545003919</v>
      </c>
      <c r="E2561" s="98">
        <v>0</v>
      </c>
      <c r="F2561" s="119">
        <v>0</v>
      </c>
      <c r="G2561" s="179">
        <v>0</v>
      </c>
      <c r="H2561" s="97">
        <v>6952355.7393956501</v>
      </c>
      <c r="I2561" s="174">
        <v>247668704744.65274</v>
      </c>
      <c r="J2561" s="186">
        <v>0.35009702436449175</v>
      </c>
      <c r="K2561" s="189">
        <v>11882436970.579063</v>
      </c>
      <c r="L2561" s="185">
        <v>0</v>
      </c>
      <c r="M2561" s="185">
        <v>0</v>
      </c>
      <c r="N2561" s="174">
        <v>259551141715.23181</v>
      </c>
      <c r="O2561" s="119">
        <v>0.33406933210273881</v>
      </c>
      <c r="P2561" s="119">
        <v>0.23285234185927273</v>
      </c>
      <c r="Q2561" s="97">
        <v>12.744720840650565</v>
      </c>
      <c r="R2561" s="184">
        <v>869090607316.20374</v>
      </c>
      <c r="S2561" s="199">
        <v>901.82124723615675</v>
      </c>
      <c r="T2561" s="191">
        <v>5.4620097809784961E-2</v>
      </c>
      <c r="U2561" s="198">
        <v>2.0000000000000001E-4</v>
      </c>
    </row>
    <row r="2562" spans="1:21" x14ac:dyDescent="0.2">
      <c r="A2562">
        <f t="shared" si="39"/>
        <v>2558</v>
      </c>
      <c r="B2562" s="119">
        <v>0.62724050815919363</v>
      </c>
      <c r="C2562" s="97">
        <v>8439.4345632491531</v>
      </c>
      <c r="D2562" s="96">
        <v>1.175113860750175</v>
      </c>
      <c r="E2562" s="98">
        <v>0.25621117322524861</v>
      </c>
      <c r="F2562" s="119">
        <v>0</v>
      </c>
      <c r="G2562" s="179">
        <v>0</v>
      </c>
      <c r="H2562" s="97">
        <v>14757025.219381258</v>
      </c>
      <c r="I2562" s="174">
        <v>341831441624.09595</v>
      </c>
      <c r="J2562" s="186">
        <v>0.22470006392683817</v>
      </c>
      <c r="K2562" s="189">
        <v>12694730021.43405</v>
      </c>
      <c r="L2562" s="185">
        <v>38230274221.558929</v>
      </c>
      <c r="M2562" s="185">
        <v>0</v>
      </c>
      <c r="N2562" s="174">
        <v>392756445867.08893</v>
      </c>
      <c r="O2562" s="119">
        <v>0.27343603725023885</v>
      </c>
      <c r="P2562" s="119">
        <v>0.14731671963108972</v>
      </c>
      <c r="Q2562" s="97">
        <v>14.614456552585716</v>
      </c>
      <c r="R2562" s="184">
        <v>880084352531.3772</v>
      </c>
      <c r="S2562" s="199">
        <v>914.44177333607593</v>
      </c>
      <c r="T2562" s="191">
        <v>5.1203863282841551E-2</v>
      </c>
      <c r="U2562" s="198">
        <v>2.0000000000000001E-4</v>
      </c>
    </row>
    <row r="2563" spans="1:21" x14ac:dyDescent="0.2">
      <c r="A2563">
        <f t="shared" si="39"/>
        <v>2559</v>
      </c>
      <c r="B2563" s="119">
        <v>0.39629198886177153</v>
      </c>
      <c r="C2563" s="97">
        <v>9780.1785239710116</v>
      </c>
      <c r="D2563" s="96">
        <v>0.58392696161359181</v>
      </c>
      <c r="E2563" s="98">
        <v>0</v>
      </c>
      <c r="F2563" s="119">
        <v>0.44935186502614832</v>
      </c>
      <c r="G2563" s="179">
        <v>1</v>
      </c>
      <c r="H2563" s="97">
        <v>4003539.9036493814</v>
      </c>
      <c r="I2563" s="174">
        <v>209815772588.65671</v>
      </c>
      <c r="J2563" s="186">
        <v>0.39629198886177153</v>
      </c>
      <c r="K2563" s="189">
        <v>8545759262.4659071</v>
      </c>
      <c r="L2563" s="185">
        <v>0</v>
      </c>
      <c r="M2563" s="185">
        <v>143462644951.2793</v>
      </c>
      <c r="N2563" s="174">
        <v>361824176802.40192</v>
      </c>
      <c r="O2563" s="119">
        <v>0.54700166120418714</v>
      </c>
      <c r="P2563" s="119">
        <v>0.42273252805905132</v>
      </c>
      <c r="Q2563" s="97">
        <v>16.517002949120435</v>
      </c>
      <c r="R2563" s="184">
        <v>2753943563215.0806</v>
      </c>
      <c r="S2563" s="199">
        <v>2858.5005402517845</v>
      </c>
      <c r="T2563" s="191">
        <v>4.4383545307694443E-2</v>
      </c>
      <c r="U2563" s="198">
        <v>2.0000000000000001E-4</v>
      </c>
    </row>
    <row r="2564" spans="1:21" x14ac:dyDescent="0.2">
      <c r="A2564">
        <f t="shared" si="39"/>
        <v>2560</v>
      </c>
      <c r="B2564" s="119">
        <v>0.35166267363453768</v>
      </c>
      <c r="C2564" s="97">
        <v>9442.0969917357816</v>
      </c>
      <c r="D2564" s="96">
        <v>1.0490720398797027</v>
      </c>
      <c r="E2564" s="98">
        <v>0</v>
      </c>
      <c r="F2564" s="119">
        <v>0.4987632318478244</v>
      </c>
      <c r="G2564" s="179">
        <v>1</v>
      </c>
      <c r="H2564" s="97">
        <v>9010512.627924649</v>
      </c>
      <c r="I2564" s="174">
        <v>280882396332.32568</v>
      </c>
      <c r="J2564" s="186">
        <v>0.27404988668481345</v>
      </c>
      <c r="K2564" s="189">
        <v>8843004897.3100834</v>
      </c>
      <c r="L2564" s="185">
        <v>0</v>
      </c>
      <c r="M2564" s="185">
        <v>250699215845.67773</v>
      </c>
      <c r="N2564" s="174">
        <v>540424617075.31348</v>
      </c>
      <c r="O2564" s="119">
        <v>0.5135501840481439</v>
      </c>
      <c r="P2564" s="119">
        <v>0.32774851709902819</v>
      </c>
      <c r="Q2564" s="97">
        <v>17.315388996938534</v>
      </c>
      <c r="R2564" s="184">
        <v>3264141961924.4595</v>
      </c>
      <c r="S2564" s="199">
        <v>3386.8006338901223</v>
      </c>
      <c r="T2564" s="191">
        <v>4.3421258220773654E-2</v>
      </c>
      <c r="U2564" s="198">
        <v>2.0000000000000001E-4</v>
      </c>
    </row>
    <row r="2565" spans="1:21" x14ac:dyDescent="0.2">
      <c r="A2565">
        <f t="shared" si="39"/>
        <v>2561</v>
      </c>
      <c r="B2565" s="119">
        <v>0.5439045655582917</v>
      </c>
      <c r="C2565" s="97">
        <v>12411.456071387776</v>
      </c>
      <c r="D2565" s="96">
        <v>0.56812850796059267</v>
      </c>
      <c r="E2565" s="98">
        <v>0</v>
      </c>
      <c r="F2565" s="119">
        <v>0.45513125680266975</v>
      </c>
      <c r="G2565" s="179">
        <v>1</v>
      </c>
      <c r="H2565" s="97">
        <v>3868523.8328941776</v>
      </c>
      <c r="I2565" s="174">
        <v>207808544445.82498</v>
      </c>
      <c r="J2565" s="186">
        <v>0.54129530828615624</v>
      </c>
      <c r="K2565" s="189">
        <v>6579051077.8482332</v>
      </c>
      <c r="L2565" s="185">
        <v>0</v>
      </c>
      <c r="M2565" s="185">
        <v>134472948071.48204</v>
      </c>
      <c r="N2565" s="174">
        <v>348860543595.15521</v>
      </c>
      <c r="O2565" s="119">
        <v>0.63080836347851754</v>
      </c>
      <c r="P2565" s="119">
        <v>0.40709402223700025</v>
      </c>
      <c r="Q2565" s="97">
        <v>15.204174362040737</v>
      </c>
      <c r="R2565" s="184">
        <v>2367679896314.0786</v>
      </c>
      <c r="S2565" s="199">
        <v>2457.5152697043982</v>
      </c>
      <c r="T2565" s="191">
        <v>4.7741172849393818E-2</v>
      </c>
      <c r="U2565" s="198">
        <v>2.0000000000000001E-4</v>
      </c>
    </row>
    <row r="2566" spans="1:21" x14ac:dyDescent="0.2">
      <c r="A2566">
        <f t="shared" si="39"/>
        <v>2562</v>
      </c>
      <c r="B2566" s="119">
        <v>0.42926906563187223</v>
      </c>
      <c r="C2566" s="97">
        <v>17000</v>
      </c>
      <c r="D2566" s="96">
        <v>0.7960810752957409</v>
      </c>
      <c r="E2566" s="98">
        <v>0</v>
      </c>
      <c r="F2566" s="119">
        <v>0</v>
      </c>
      <c r="G2566" s="179">
        <v>0</v>
      </c>
      <c r="H2566" s="97">
        <v>4328556.1343253246</v>
      </c>
      <c r="I2566" s="174">
        <v>180199181422.63559</v>
      </c>
      <c r="J2566" s="186">
        <v>0.39667805293775493</v>
      </c>
      <c r="K2566" s="189">
        <v>4381038302.8701096</v>
      </c>
      <c r="L2566" s="185">
        <v>0</v>
      </c>
      <c r="M2566" s="185">
        <v>0</v>
      </c>
      <c r="N2566" s="174">
        <v>184580219725.50571</v>
      </c>
      <c r="O2566" s="119">
        <v>0.38726284178234149</v>
      </c>
      <c r="P2566" s="119">
        <v>0.2893170174903571</v>
      </c>
      <c r="Q2566" s="97">
        <v>12.900450592752149</v>
      </c>
      <c r="R2566" s="184">
        <v>753606981690.41406</v>
      </c>
      <c r="S2566" s="199">
        <v>780.89360086119109</v>
      </c>
      <c r="T2566" s="191">
        <v>5.6377276058253746E-2</v>
      </c>
      <c r="U2566" s="198">
        <v>2.0000000000000001E-4</v>
      </c>
    </row>
    <row r="2567" spans="1:21" x14ac:dyDescent="0.2">
      <c r="A2567">
        <f t="shared" ref="A2567:A2630" si="40">A2566+1</f>
        <v>2563</v>
      </c>
      <c r="B2567" s="119">
        <v>0.4074240781789199</v>
      </c>
      <c r="C2567" s="97">
        <v>4235.6918330992339</v>
      </c>
      <c r="D2567" s="96">
        <v>0.61200043055064035</v>
      </c>
      <c r="E2567" s="98">
        <v>0.31803169535721088</v>
      </c>
      <c r="F2567" s="119">
        <v>0</v>
      </c>
      <c r="G2567" s="179">
        <v>0</v>
      </c>
      <c r="H2567" s="97">
        <v>6545631.2886883439</v>
      </c>
      <c r="I2567" s="174">
        <v>263995655334.13974</v>
      </c>
      <c r="J2567" s="186">
        <v>0.4074240781789199</v>
      </c>
      <c r="K2567" s="189">
        <v>19962647235.308407</v>
      </c>
      <c r="L2567" s="185">
        <v>48099836021.591644</v>
      </c>
      <c r="M2567" s="185">
        <v>0</v>
      </c>
      <c r="N2567" s="174">
        <v>332058138591.03979</v>
      </c>
      <c r="O2567" s="119">
        <v>0.43979664511365696</v>
      </c>
      <c r="P2567" s="119">
        <v>0.32254351742219806</v>
      </c>
      <c r="Q2567" s="97">
        <v>14.144730736947841</v>
      </c>
      <c r="R2567" s="184">
        <v>1717865062248.7581</v>
      </c>
      <c r="S2567" s="199">
        <v>1783.3269841206125</v>
      </c>
      <c r="T2567" s="191">
        <v>4.9886517345066064E-2</v>
      </c>
      <c r="U2567" s="198">
        <v>2.0000000000000001E-4</v>
      </c>
    </row>
    <row r="2568" spans="1:21" x14ac:dyDescent="0.2">
      <c r="A2568">
        <f t="shared" si="40"/>
        <v>2564</v>
      </c>
      <c r="B2568" s="119">
        <v>0.46807016185414918</v>
      </c>
      <c r="C2568" s="97">
        <v>5764.0515844021347</v>
      </c>
      <c r="D2568" s="96">
        <v>0.89523678711978816</v>
      </c>
      <c r="E2568" s="98">
        <v>0.26900020662633062</v>
      </c>
      <c r="F2568" s="119">
        <v>0</v>
      </c>
      <c r="G2568" s="179">
        <v>0</v>
      </c>
      <c r="H2568" s="97">
        <v>8463670.2672487646</v>
      </c>
      <c r="I2568" s="174">
        <v>294683890087.71436</v>
      </c>
      <c r="J2568" s="186">
        <v>0.38654831210363017</v>
      </c>
      <c r="K2568" s="189">
        <v>24041838855.65469</v>
      </c>
      <c r="L2568" s="185">
        <v>27677549646.897957</v>
      </c>
      <c r="M2568" s="185">
        <v>0</v>
      </c>
      <c r="N2568" s="174">
        <v>346403278590.26697</v>
      </c>
      <c r="O2568" s="119">
        <v>0.39275494328095173</v>
      </c>
      <c r="P2568" s="119">
        <v>0.28450174630490371</v>
      </c>
      <c r="Q2568" s="97">
        <v>13.573804495546259</v>
      </c>
      <c r="R2568" s="184">
        <v>1487828003641.1003</v>
      </c>
      <c r="S2568" s="199">
        <v>1544.4582700961739</v>
      </c>
      <c r="T2568" s="191">
        <v>5.3048757662398333E-2</v>
      </c>
      <c r="U2568" s="198">
        <v>2.0000000000000001E-4</v>
      </c>
    </row>
    <row r="2569" spans="1:21" x14ac:dyDescent="0.2">
      <c r="A2569">
        <f t="shared" si="40"/>
        <v>2565</v>
      </c>
      <c r="B2569" s="119">
        <v>0.52827686638548699</v>
      </c>
      <c r="C2569" s="97">
        <v>8159.4285539027105</v>
      </c>
      <c r="D2569" s="96">
        <v>1.1820662980230954</v>
      </c>
      <c r="E2569" s="98">
        <v>0.48635738791609096</v>
      </c>
      <c r="F2569" s="119">
        <v>0.54755056841539773</v>
      </c>
      <c r="G2569" s="179">
        <v>1</v>
      </c>
      <c r="H2569" s="97">
        <v>10817992.950880269</v>
      </c>
      <c r="I2569" s="174">
        <v>431887054198.73669</v>
      </c>
      <c r="J2569" s="186">
        <v>0.49532225670914309</v>
      </c>
      <c r="K2569" s="189">
        <v>8933465125.005537</v>
      </c>
      <c r="L2569" s="185">
        <v>0</v>
      </c>
      <c r="M2569" s="185">
        <v>411705107706.45105</v>
      </c>
      <c r="N2569" s="174">
        <v>852525627030.19324</v>
      </c>
      <c r="O2569" s="119">
        <v>0.63726806475824793</v>
      </c>
      <c r="P2569" s="119">
        <v>0.49427034935858288</v>
      </c>
      <c r="Q2569" s="97">
        <v>16.762303175374324</v>
      </c>
      <c r="R2569" s="184">
        <v>7581548852511.249</v>
      </c>
      <c r="S2569" s="199">
        <v>7866.9150493485504</v>
      </c>
      <c r="T2569" s="191">
        <v>4.442155063594673E-2</v>
      </c>
      <c r="U2569" s="198">
        <v>2.0000000000000001E-4</v>
      </c>
    </row>
    <row r="2570" spans="1:21" x14ac:dyDescent="0.2">
      <c r="A2570">
        <f t="shared" si="40"/>
        <v>2566</v>
      </c>
      <c r="B2570" s="119">
        <v>0.43410657992957835</v>
      </c>
      <c r="C2570" s="97">
        <v>12077.190102265042</v>
      </c>
      <c r="D2570" s="96">
        <v>1.4272378884361188</v>
      </c>
      <c r="E2570" s="98">
        <v>6.0586972678985884E-2</v>
      </c>
      <c r="F2570" s="119">
        <v>0.45016980927681155</v>
      </c>
      <c r="G2570" s="179">
        <v>1</v>
      </c>
      <c r="H2570" s="97">
        <v>18133182.739327867</v>
      </c>
      <c r="I2570" s="174">
        <v>469033274287.79309</v>
      </c>
      <c r="J2570" s="186">
        <v>0.29027847374437321</v>
      </c>
      <c r="K2570" s="189">
        <v>0</v>
      </c>
      <c r="L2570" s="185">
        <v>0</v>
      </c>
      <c r="M2570" s="185">
        <v>353219352075.69525</v>
      </c>
      <c r="N2570" s="174">
        <v>822252626363.48828</v>
      </c>
      <c r="O2570" s="119">
        <v>0.50924221003465564</v>
      </c>
      <c r="P2570" s="119">
        <v>0.24869717858155702</v>
      </c>
      <c r="Q2570" s="97">
        <v>16.437742704853125</v>
      </c>
      <c r="R2570" s="184">
        <v>3466049420428.6758</v>
      </c>
      <c r="S2570" s="199">
        <v>3598.4955820306673</v>
      </c>
      <c r="T2570" s="191">
        <v>4.5181780875474781E-2</v>
      </c>
      <c r="U2570" s="198">
        <v>2.0000000000000001E-4</v>
      </c>
    </row>
    <row r="2571" spans="1:21" x14ac:dyDescent="0.2">
      <c r="A2571">
        <f t="shared" si="40"/>
        <v>2567</v>
      </c>
      <c r="B2571" s="119">
        <v>0.55414634488474857</v>
      </c>
      <c r="C2571" s="97">
        <v>10489.245717081663</v>
      </c>
      <c r="D2571" s="96">
        <v>0.52709773181975716</v>
      </c>
      <c r="E2571" s="98">
        <v>0</v>
      </c>
      <c r="F2571" s="119">
        <v>0</v>
      </c>
      <c r="G2571" s="179">
        <v>0</v>
      </c>
      <c r="H2571" s="97">
        <v>4512122.6803501071</v>
      </c>
      <c r="I2571" s="174">
        <v>160233921128.24261</v>
      </c>
      <c r="J2571" s="186">
        <v>0.32053761439618311</v>
      </c>
      <c r="K2571" s="189">
        <v>0</v>
      </c>
      <c r="L2571" s="185">
        <v>0</v>
      </c>
      <c r="M2571" s="185">
        <v>0</v>
      </c>
      <c r="N2571" s="174">
        <v>160233921128.24261</v>
      </c>
      <c r="O2571" s="119">
        <v>0.32053761439618311</v>
      </c>
      <c r="P2571" s="119">
        <v>0.20122878863775032</v>
      </c>
      <c r="Q2571" s="97">
        <v>13</v>
      </c>
      <c r="R2571" s="184">
        <v>482453262804.67517</v>
      </c>
      <c r="S2571" s="199">
        <v>500.80524051278815</v>
      </c>
      <c r="T2571" s="191">
        <v>5.1413451629595694E-2</v>
      </c>
      <c r="U2571" s="198">
        <v>2.0000000000000001E-4</v>
      </c>
    </row>
    <row r="2572" spans="1:21" x14ac:dyDescent="0.2">
      <c r="A2572">
        <f t="shared" si="40"/>
        <v>2568</v>
      </c>
      <c r="B2572" s="119">
        <v>0.52490463701285328</v>
      </c>
      <c r="C2572" s="97">
        <v>7889.1743498739161</v>
      </c>
      <c r="D2572" s="96">
        <v>0.88943351144491622</v>
      </c>
      <c r="E2572" s="98">
        <v>0.62028663740011325</v>
      </c>
      <c r="F2572" s="119">
        <v>0</v>
      </c>
      <c r="G2572" s="179">
        <v>0</v>
      </c>
      <c r="H2572" s="97">
        <v>6888430.6801531762</v>
      </c>
      <c r="I2572" s="174">
        <v>296893437310.7356</v>
      </c>
      <c r="J2572" s="186">
        <v>0.50952730644035593</v>
      </c>
      <c r="K2572" s="189">
        <v>24234061575.295288</v>
      </c>
      <c r="L2572" s="185">
        <v>36570246972.685127</v>
      </c>
      <c r="M2572" s="185">
        <v>0</v>
      </c>
      <c r="N2572" s="174">
        <v>357697745858.716</v>
      </c>
      <c r="O2572" s="119">
        <v>0.50470407790104577</v>
      </c>
      <c r="P2572" s="119">
        <v>0.36090498784085495</v>
      </c>
      <c r="Q2572" s="97">
        <v>13.452326238410594</v>
      </c>
      <c r="R2572" s="184">
        <v>1933787594797.3125</v>
      </c>
      <c r="S2572" s="199">
        <v>2007.9381799547712</v>
      </c>
      <c r="T2572" s="191">
        <v>5.349001338611023E-2</v>
      </c>
      <c r="U2572" s="198">
        <v>2.0000000000000001E-4</v>
      </c>
    </row>
    <row r="2573" spans="1:21" x14ac:dyDescent="0.2">
      <c r="A2573">
        <f t="shared" si="40"/>
        <v>2569</v>
      </c>
      <c r="B2573" s="119">
        <v>0.59416368369295813</v>
      </c>
      <c r="C2573" s="97">
        <v>6814.9893717388113</v>
      </c>
      <c r="D2573" s="96">
        <v>1.1544587029734594</v>
      </c>
      <c r="E2573" s="98">
        <v>0.14871808228889957</v>
      </c>
      <c r="F2573" s="119">
        <v>0.44233456873535382</v>
      </c>
      <c r="G2573" s="179">
        <v>1</v>
      </c>
      <c r="H2573" s="97">
        <v>11567076.071223035</v>
      </c>
      <c r="I2573" s="174">
        <v>418844506151.04565</v>
      </c>
      <c r="J2573" s="186">
        <v>0.4815149624608972</v>
      </c>
      <c r="K2573" s="189">
        <v>10695368429.740957</v>
      </c>
      <c r="L2573" s="185">
        <v>0</v>
      </c>
      <c r="M2573" s="185">
        <v>244215957552.56909</v>
      </c>
      <c r="N2573" s="174">
        <v>673755832133.35571</v>
      </c>
      <c r="O2573" s="119">
        <v>0.58931239443392447</v>
      </c>
      <c r="P2573" s="119">
        <v>0.41902330076120253</v>
      </c>
      <c r="Q2573" s="97">
        <v>15.42528252096808</v>
      </c>
      <c r="R2573" s="184">
        <v>4702232557804.2275</v>
      </c>
      <c r="S2573" s="199">
        <v>4883.3032433444878</v>
      </c>
      <c r="T2573" s="191">
        <v>4.8019759466369244E-2</v>
      </c>
      <c r="U2573" s="198">
        <v>2.0000000000000001E-4</v>
      </c>
    </row>
    <row r="2574" spans="1:21" x14ac:dyDescent="0.2">
      <c r="A2574">
        <f t="shared" si="40"/>
        <v>2570</v>
      </c>
      <c r="B2574" s="119">
        <v>0.44038876542922456</v>
      </c>
      <c r="C2574" s="97">
        <v>9513.7312876447013</v>
      </c>
      <c r="D2574" s="96">
        <v>0.65602941033967732</v>
      </c>
      <c r="E2574" s="98">
        <v>0.7</v>
      </c>
      <c r="F2574" s="119">
        <v>0</v>
      </c>
      <c r="G2574" s="179">
        <v>0</v>
      </c>
      <c r="H2574" s="97">
        <v>4083500.8125521983</v>
      </c>
      <c r="I2574" s="174">
        <v>147690153910.24905</v>
      </c>
      <c r="J2574" s="186">
        <v>0.34978471729558136</v>
      </c>
      <c r="K2574" s="189">
        <v>19639783615.715015</v>
      </c>
      <c r="L2574" s="185">
        <v>52488598624.216988</v>
      </c>
      <c r="M2574" s="185">
        <v>0</v>
      </c>
      <c r="N2574" s="174">
        <v>219818536150.18109</v>
      </c>
      <c r="O2574" s="119">
        <v>0.42603612630842197</v>
      </c>
      <c r="P2574" s="119">
        <v>0.35301549584135777</v>
      </c>
      <c r="Q2574" s="97">
        <v>15.266970206561245</v>
      </c>
      <c r="R2574" s="184">
        <v>1319293383834.4268</v>
      </c>
      <c r="S2574" s="199">
        <v>1369.2520414248745</v>
      </c>
      <c r="T2574" s="191">
        <v>4.7282434623849172E-2</v>
      </c>
      <c r="U2574" s="198">
        <v>2.0000000000000001E-4</v>
      </c>
    </row>
    <row r="2575" spans="1:21" x14ac:dyDescent="0.2">
      <c r="A2575">
        <f t="shared" si="40"/>
        <v>2571</v>
      </c>
      <c r="B2575" s="119">
        <v>0.52609180238607967</v>
      </c>
      <c r="C2575" s="97">
        <v>15729.011170885296</v>
      </c>
      <c r="D2575" s="96">
        <v>0.9990637811470704</v>
      </c>
      <c r="E2575" s="98">
        <v>0.19641073231651346</v>
      </c>
      <c r="F2575" s="119">
        <v>0.40469208419716951</v>
      </c>
      <c r="G2575" s="179">
        <v>1</v>
      </c>
      <c r="H2575" s="97">
        <v>6552475.6780789644</v>
      </c>
      <c r="I2575" s="174">
        <v>233027971843.43106</v>
      </c>
      <c r="J2575" s="186">
        <v>0.3203041935481894</v>
      </c>
      <c r="K2575" s="189">
        <v>6867787419.2583656</v>
      </c>
      <c r="L2575" s="185">
        <v>0</v>
      </c>
      <c r="M2575" s="185">
        <v>183215756078.50528</v>
      </c>
      <c r="N2575" s="174">
        <v>423111515341.1947</v>
      </c>
      <c r="O2575" s="119">
        <v>0.52282302286171567</v>
      </c>
      <c r="P2575" s="119">
        <v>0.39153155016286656</v>
      </c>
      <c r="Q2575" s="97">
        <v>16.94575337767056</v>
      </c>
      <c r="R2575" s="184">
        <v>2982917581637.3403</v>
      </c>
      <c r="S2575" s="199">
        <v>3098.5858885870921</v>
      </c>
      <c r="T2575" s="191">
        <v>4.4520001422004671E-2</v>
      </c>
      <c r="U2575" s="198">
        <v>2.0000000000000001E-4</v>
      </c>
    </row>
    <row r="2576" spans="1:21" x14ac:dyDescent="0.2">
      <c r="A2576">
        <f t="shared" si="40"/>
        <v>2572</v>
      </c>
      <c r="B2576" s="119">
        <v>0.47680305749310731</v>
      </c>
      <c r="C2576" s="97">
        <v>10368.629869017477</v>
      </c>
      <c r="D2576" s="96">
        <v>1.0550975417944162</v>
      </c>
      <c r="E2576" s="98">
        <v>0.20356171856440838</v>
      </c>
      <c r="F2576" s="119">
        <v>0</v>
      </c>
      <c r="G2576" s="179">
        <v>0</v>
      </c>
      <c r="H2576" s="97">
        <v>10921503.401253324</v>
      </c>
      <c r="I2576" s="174">
        <v>408450343423.38306</v>
      </c>
      <c r="J2576" s="186">
        <v>0.46267729178247552</v>
      </c>
      <c r="K2576" s="189">
        <v>32209156163.971676</v>
      </c>
      <c r="L2576" s="185">
        <v>46386766760.47802</v>
      </c>
      <c r="M2576" s="185">
        <v>0</v>
      </c>
      <c r="N2576" s="174">
        <v>487046266347.83276</v>
      </c>
      <c r="O2576" s="119">
        <v>0.46420664267995654</v>
      </c>
      <c r="P2576" s="119">
        <v>0.35044029055260806</v>
      </c>
      <c r="Q2576" s="97">
        <v>13.794324459508497</v>
      </c>
      <c r="R2576" s="184">
        <v>2546124755637.103</v>
      </c>
      <c r="S2576" s="199">
        <v>2645.0799427401435</v>
      </c>
      <c r="T2576" s="191">
        <v>5.2419496576579232E-2</v>
      </c>
      <c r="U2576" s="198">
        <v>2.0000000000000001E-4</v>
      </c>
    </row>
    <row r="2577" spans="1:21" x14ac:dyDescent="0.2">
      <c r="A2577">
        <f t="shared" si="40"/>
        <v>2573</v>
      </c>
      <c r="B2577" s="119">
        <v>0.55975895623798333</v>
      </c>
      <c r="C2577" s="97">
        <v>4000</v>
      </c>
      <c r="D2577" s="96">
        <v>0.8630662166186287</v>
      </c>
      <c r="E2577" s="98">
        <v>0.7</v>
      </c>
      <c r="F2577" s="119">
        <v>0.38868430766138728</v>
      </c>
      <c r="G2577" s="179">
        <v>1</v>
      </c>
      <c r="H2577" s="97">
        <v>12013612.872997642</v>
      </c>
      <c r="I2577" s="174">
        <v>414578682250.69257</v>
      </c>
      <c r="J2577" s="186">
        <v>0.42590602969289248</v>
      </c>
      <c r="K2577" s="189">
        <v>12104978402.351208</v>
      </c>
      <c r="L2577" s="185">
        <v>7948924309.6782589</v>
      </c>
      <c r="M2577" s="185">
        <v>226305129857.30838</v>
      </c>
      <c r="N2577" s="174">
        <v>660937714820.0304</v>
      </c>
      <c r="O2577" s="119">
        <v>0.55069455975197512</v>
      </c>
      <c r="P2577" s="119">
        <v>0.35379790514361042</v>
      </c>
      <c r="Q2577" s="97">
        <v>15.737606697910977</v>
      </c>
      <c r="R2577" s="184">
        <v>4046681052969.1445</v>
      </c>
      <c r="S2577" s="199">
        <v>4196.8030034547937</v>
      </c>
      <c r="T2577" s="191">
        <v>4.5991514037653884E-2</v>
      </c>
      <c r="U2577" s="198">
        <v>2.0000000000000001E-4</v>
      </c>
    </row>
    <row r="2578" spans="1:21" x14ac:dyDescent="0.2">
      <c r="A2578">
        <f t="shared" si="40"/>
        <v>2574</v>
      </c>
      <c r="B2578" s="119">
        <v>0.52114000953887329</v>
      </c>
      <c r="C2578" s="97">
        <v>8630.1437099565774</v>
      </c>
      <c r="D2578" s="96">
        <v>1.0307316466204712</v>
      </c>
      <c r="E2578" s="98">
        <v>0.20440873136703672</v>
      </c>
      <c r="F2578" s="119">
        <v>0</v>
      </c>
      <c r="G2578" s="179">
        <v>0</v>
      </c>
      <c r="H2578" s="97">
        <v>27475733.10145222</v>
      </c>
      <c r="I2578" s="174">
        <v>630654171084.82617</v>
      </c>
      <c r="J2578" s="186">
        <v>0.10480715850451805</v>
      </c>
      <c r="K2578" s="189">
        <v>30876297402.438839</v>
      </c>
      <c r="L2578" s="185">
        <v>105744455411.33214</v>
      </c>
      <c r="M2578" s="185">
        <v>0</v>
      </c>
      <c r="N2578" s="174">
        <v>767274923898.59717</v>
      </c>
      <c r="O2578" s="119">
        <v>0.19639979270247077</v>
      </c>
      <c r="P2578" s="119">
        <v>8.480519860381347E-2</v>
      </c>
      <c r="Q2578" s="97">
        <v>16.211586498695773</v>
      </c>
      <c r="R2578" s="184">
        <v>1023636942222.6758</v>
      </c>
      <c r="S2578" s="199">
        <v>1061.7085974293327</v>
      </c>
      <c r="T2578" s="191">
        <v>4.1235975550143252E-2</v>
      </c>
      <c r="U2578" s="198">
        <v>2.0000000000000001E-4</v>
      </c>
    </row>
    <row r="2579" spans="1:21" x14ac:dyDescent="0.2">
      <c r="A2579">
        <f t="shared" si="40"/>
        <v>2575</v>
      </c>
      <c r="B2579" s="119">
        <v>0.35694294412852101</v>
      </c>
      <c r="C2579" s="97">
        <v>14569.091933799591</v>
      </c>
      <c r="D2579" s="96">
        <v>1.0764095280771122</v>
      </c>
      <c r="E2579" s="98">
        <v>0.41112902330595502</v>
      </c>
      <c r="F2579" s="119">
        <v>0.51628084713413758</v>
      </c>
      <c r="G2579" s="179">
        <v>1</v>
      </c>
      <c r="H2579" s="97">
        <v>10657481.148769449</v>
      </c>
      <c r="I2579" s="174">
        <v>398888126877.55664</v>
      </c>
      <c r="J2579" s="186">
        <v>0.35694294412852101</v>
      </c>
      <c r="K2579" s="189">
        <v>9917008712.1124268</v>
      </c>
      <c r="L2579" s="185">
        <v>0</v>
      </c>
      <c r="M2579" s="185">
        <v>240445640039.18918</v>
      </c>
      <c r="N2579" s="174">
        <v>649250775628.85828</v>
      </c>
      <c r="O2579" s="119">
        <v>0.51557399233403223</v>
      </c>
      <c r="P2579" s="119">
        <v>0.31329814937001066</v>
      </c>
      <c r="Q2579" s="97">
        <v>15.947279457809891</v>
      </c>
      <c r="R2579" s="184">
        <v>3417451389165.5151</v>
      </c>
      <c r="S2579" s="199">
        <v>3545.4284976677795</v>
      </c>
      <c r="T2579" s="191">
        <v>4.6727048330456163E-2</v>
      </c>
      <c r="U2579" s="198">
        <v>2.0000000000000001E-4</v>
      </c>
    </row>
    <row r="2580" spans="1:21" x14ac:dyDescent="0.2">
      <c r="A2580">
        <f t="shared" si="40"/>
        <v>2576</v>
      </c>
      <c r="B2580" s="119">
        <v>0.37200018336074503</v>
      </c>
      <c r="C2580" s="97">
        <v>13156.13110446684</v>
      </c>
      <c r="D2580" s="96">
        <v>0.9639523752640542</v>
      </c>
      <c r="E2580" s="98">
        <v>0</v>
      </c>
      <c r="F2580" s="119">
        <v>0</v>
      </c>
      <c r="G2580" s="179">
        <v>0</v>
      </c>
      <c r="H2580" s="97">
        <v>6983045.0933561996</v>
      </c>
      <c r="I2580" s="174">
        <v>311487736618.23981</v>
      </c>
      <c r="J2580" s="186">
        <v>0.37200018336074503</v>
      </c>
      <c r="K2580" s="189">
        <v>10070559786.940384</v>
      </c>
      <c r="L2580" s="185">
        <v>0</v>
      </c>
      <c r="M2580" s="185">
        <v>0</v>
      </c>
      <c r="N2580" s="174">
        <v>321558296405.18018</v>
      </c>
      <c r="O2580" s="119">
        <v>0.36034988501929999</v>
      </c>
      <c r="P2580" s="119">
        <v>0.2511988018280531</v>
      </c>
      <c r="Q2580" s="97">
        <v>12.827846133437207</v>
      </c>
      <c r="R2580" s="184">
        <v>1111204860351.9614</v>
      </c>
      <c r="S2580" s="199">
        <v>1152.9518505959079</v>
      </c>
      <c r="T2580" s="191">
        <v>5.7010734827804686E-2</v>
      </c>
      <c r="U2580" s="198">
        <v>2.0000000000000001E-4</v>
      </c>
    </row>
    <row r="2581" spans="1:21" x14ac:dyDescent="0.2">
      <c r="A2581">
        <f t="shared" si="40"/>
        <v>2577</v>
      </c>
      <c r="B2581" s="119">
        <v>0.405759394668817</v>
      </c>
      <c r="C2581" s="97">
        <v>10323.365332943136</v>
      </c>
      <c r="D2581" s="96">
        <v>0.72706173126393325</v>
      </c>
      <c r="E2581" s="98">
        <v>0.35806719432572542</v>
      </c>
      <c r="F2581" s="119">
        <v>0</v>
      </c>
      <c r="G2581" s="179">
        <v>0</v>
      </c>
      <c r="H2581" s="97">
        <v>4872353.1997159021</v>
      </c>
      <c r="I2581" s="174">
        <v>218128915841.92255</v>
      </c>
      <c r="J2581" s="186">
        <v>0.40575939466881694</v>
      </c>
      <c r="K2581" s="189">
        <v>18609119667.527775</v>
      </c>
      <c r="L2581" s="185">
        <v>70889670396.507202</v>
      </c>
      <c r="M2581" s="185">
        <v>0</v>
      </c>
      <c r="N2581" s="174">
        <v>307627705905.95752</v>
      </c>
      <c r="O2581" s="119">
        <v>0.47206279012262803</v>
      </c>
      <c r="P2581" s="119">
        <v>0.32570873578108145</v>
      </c>
      <c r="Q2581" s="97">
        <v>14.910509063598388</v>
      </c>
      <c r="R2581" s="184">
        <v>1640870036607.4124</v>
      </c>
      <c r="S2581" s="199">
        <v>1703.8657927683705</v>
      </c>
      <c r="T2581" s="191">
        <v>4.8435644589144039E-2</v>
      </c>
      <c r="U2581" s="198">
        <v>2.0000000000000001E-4</v>
      </c>
    </row>
    <row r="2582" spans="1:21" x14ac:dyDescent="0.2">
      <c r="A2582">
        <f t="shared" si="40"/>
        <v>2578</v>
      </c>
      <c r="B2582" s="119">
        <v>0.63991770574131734</v>
      </c>
      <c r="C2582" s="97">
        <v>7937.4744356316587</v>
      </c>
      <c r="D2582" s="96">
        <v>0.2</v>
      </c>
      <c r="E2582" s="98">
        <v>0</v>
      </c>
      <c r="F2582" s="119">
        <v>0</v>
      </c>
      <c r="G2582" s="179">
        <v>0</v>
      </c>
      <c r="H2582" s="97">
        <v>2247735.4901101706</v>
      </c>
      <c r="I2582" s="174">
        <v>121456388459.58069</v>
      </c>
      <c r="J2582" s="186">
        <v>0.49321497815094018</v>
      </c>
      <c r="K2582" s="189">
        <v>4803844683.9771585</v>
      </c>
      <c r="L2582" s="185">
        <v>0</v>
      </c>
      <c r="M2582" s="185">
        <v>0</v>
      </c>
      <c r="N2582" s="174">
        <v>126260233143.55785</v>
      </c>
      <c r="O2582" s="119">
        <v>0.47444954352549973</v>
      </c>
      <c r="P2582" s="119">
        <v>0.37441122429090412</v>
      </c>
      <c r="Q2582" s="97">
        <v>12.917374486690608</v>
      </c>
      <c r="R2582" s="184">
        <v>728449602483.44897</v>
      </c>
      <c r="S2582" s="199">
        <v>756.15615490817061</v>
      </c>
      <c r="T2582" s="191">
        <v>5.1186557687805542E-2</v>
      </c>
      <c r="U2582" s="198">
        <v>2.0000000000000001E-4</v>
      </c>
    </row>
    <row r="2583" spans="1:21" x14ac:dyDescent="0.2">
      <c r="A2583">
        <f t="shared" si="40"/>
        <v>2579</v>
      </c>
      <c r="B2583" s="119">
        <v>0.47093993238474341</v>
      </c>
      <c r="C2583" s="97">
        <v>4000</v>
      </c>
      <c r="D2583" s="96">
        <v>0.77352755829978537</v>
      </c>
      <c r="E2583" s="98">
        <v>0.36825145992481229</v>
      </c>
      <c r="F2583" s="119">
        <v>0</v>
      </c>
      <c r="G2583" s="179">
        <v>0</v>
      </c>
      <c r="H2583" s="97">
        <v>11225643.527127512</v>
      </c>
      <c r="I2583" s="174">
        <v>408156820762.38611</v>
      </c>
      <c r="J2583" s="186">
        <v>0.43271281058853239</v>
      </c>
      <c r="K2583" s="189">
        <v>50416099550.474312</v>
      </c>
      <c r="L2583" s="185">
        <v>77013336584.653336</v>
      </c>
      <c r="M2583" s="185">
        <v>0</v>
      </c>
      <c r="N2583" s="174">
        <v>535586256897.51373</v>
      </c>
      <c r="O2583" s="119">
        <v>0.44479362805285694</v>
      </c>
      <c r="P2583" s="119">
        <v>0.33424095055034131</v>
      </c>
      <c r="Q2583" s="97">
        <v>13.679751209422301</v>
      </c>
      <c r="R2583" s="184">
        <v>2726157888212.5791</v>
      </c>
      <c r="S2583" s="199">
        <v>2828.4194683986593</v>
      </c>
      <c r="T2583" s="191">
        <v>5.2110738577270943E-2</v>
      </c>
      <c r="U2583" s="198">
        <v>2.0000000000000001E-4</v>
      </c>
    </row>
    <row r="2584" spans="1:21" x14ac:dyDescent="0.2">
      <c r="A2584">
        <f t="shared" si="40"/>
        <v>2580</v>
      </c>
      <c r="B2584" s="119">
        <v>0.41950811523148152</v>
      </c>
      <c r="C2584" s="97">
        <v>7997.7014184054151</v>
      </c>
      <c r="D2584" s="96">
        <v>0.93164355275075506</v>
      </c>
      <c r="E2584" s="98">
        <v>0</v>
      </c>
      <c r="F2584" s="119">
        <v>0</v>
      </c>
      <c r="G2584" s="179">
        <v>0</v>
      </c>
      <c r="H2584" s="97">
        <v>10696422.575903745</v>
      </c>
      <c r="I2584" s="174">
        <v>366949648746.5033</v>
      </c>
      <c r="J2584" s="186">
        <v>0.41950811523148146</v>
      </c>
      <c r="K2584" s="189">
        <v>10817482410.545113</v>
      </c>
      <c r="L2584" s="185">
        <v>0</v>
      </c>
      <c r="M2584" s="185">
        <v>0</v>
      </c>
      <c r="N2584" s="174">
        <v>377767131157.0484</v>
      </c>
      <c r="O2584" s="119">
        <v>0.40749536641530432</v>
      </c>
      <c r="P2584" s="119">
        <v>0.30303560584826633</v>
      </c>
      <c r="Q2584" s="97">
        <v>12.869447480515856</v>
      </c>
      <c r="R2584" s="184">
        <v>1623698766641.9707</v>
      </c>
      <c r="S2584" s="199">
        <v>1685.5687139851711</v>
      </c>
      <c r="T2584" s="191">
        <v>5.4848204074855605E-2</v>
      </c>
      <c r="U2584" s="198">
        <v>2.0000000000000001E-4</v>
      </c>
    </row>
    <row r="2585" spans="1:21" x14ac:dyDescent="0.2">
      <c r="A2585">
        <f t="shared" si="40"/>
        <v>2581</v>
      </c>
      <c r="B2585" s="119">
        <v>0.54104575867691018</v>
      </c>
      <c r="C2585" s="97">
        <v>8733.082914351231</v>
      </c>
      <c r="D2585" s="96">
        <v>0.62374499371905068</v>
      </c>
      <c r="E2585" s="98">
        <v>0.22018384372619862</v>
      </c>
      <c r="F2585" s="119">
        <v>0.49594234683806243</v>
      </c>
      <c r="G2585" s="179">
        <v>1</v>
      </c>
      <c r="H2585" s="97">
        <v>4563041.5050412901</v>
      </c>
      <c r="I2585" s="174">
        <v>186650175037.21304</v>
      </c>
      <c r="J2585" s="186">
        <v>0.44574409892555356</v>
      </c>
      <c r="K2585" s="189">
        <v>7088838561.8095884</v>
      </c>
      <c r="L2585" s="185">
        <v>0</v>
      </c>
      <c r="M2585" s="185">
        <v>157655121320.40466</v>
      </c>
      <c r="N2585" s="174">
        <v>351394134919.42725</v>
      </c>
      <c r="O2585" s="119">
        <v>0.59569096447947145</v>
      </c>
      <c r="P2585" s="119">
        <v>0.39567848745850298</v>
      </c>
      <c r="Q2585" s="97">
        <v>16.38130455056239</v>
      </c>
      <c r="R2585" s="184">
        <v>2497511149250.5752</v>
      </c>
      <c r="S2585" s="199">
        <v>2590.8832308567971</v>
      </c>
      <c r="T2585" s="191">
        <v>4.4564274231169577E-2</v>
      </c>
      <c r="U2585" s="198">
        <v>2.0000000000000001E-4</v>
      </c>
    </row>
    <row r="2586" spans="1:21" x14ac:dyDescent="0.2">
      <c r="A2586">
        <f t="shared" si="40"/>
        <v>2582</v>
      </c>
      <c r="B2586" s="119">
        <v>0.45748632178339282</v>
      </c>
      <c r="C2586" s="97">
        <v>4000</v>
      </c>
      <c r="D2586" s="96">
        <v>0.69779031601668562</v>
      </c>
      <c r="E2586" s="98">
        <v>0.25626500593853108</v>
      </c>
      <c r="F2586" s="119">
        <v>0.43853095274374071</v>
      </c>
      <c r="G2586" s="179">
        <v>1</v>
      </c>
      <c r="H2586" s="97">
        <v>8012279.5378387002</v>
      </c>
      <c r="I2586" s="174">
        <v>265506974120.24548</v>
      </c>
      <c r="J2586" s="186">
        <v>0.36772420629570379</v>
      </c>
      <c r="K2586" s="189">
        <v>6327999239.9239187</v>
      </c>
      <c r="L2586" s="185">
        <v>0</v>
      </c>
      <c r="M2586" s="185">
        <v>163602240621.63095</v>
      </c>
      <c r="N2586" s="174">
        <v>435437213981.80035</v>
      </c>
      <c r="O2586" s="119">
        <v>0.52479468103338789</v>
      </c>
      <c r="P2586" s="119">
        <v>0.37807075519891525</v>
      </c>
      <c r="Q2586" s="97">
        <v>16.687142111823707</v>
      </c>
      <c r="R2586" s="184">
        <v>3001930972124.0942</v>
      </c>
      <c r="S2586" s="199">
        <v>3117.6889449342984</v>
      </c>
      <c r="T2586" s="191">
        <v>4.3749153170777016E-2</v>
      </c>
      <c r="U2586" s="198">
        <v>2.0000000000000001E-4</v>
      </c>
    </row>
    <row r="2587" spans="1:21" x14ac:dyDescent="0.2">
      <c r="A2587">
        <f t="shared" si="40"/>
        <v>2583</v>
      </c>
      <c r="B2587" s="119">
        <v>0.3384214457361806</v>
      </c>
      <c r="C2587" s="97">
        <v>4000</v>
      </c>
      <c r="D2587" s="96">
        <v>1.0316102371307907</v>
      </c>
      <c r="E2587" s="98">
        <v>0.2101447661279886</v>
      </c>
      <c r="F2587" s="119">
        <v>0.40370769485228852</v>
      </c>
      <c r="G2587" s="179">
        <v>1</v>
      </c>
      <c r="H2587" s="97">
        <v>16784317.027884699</v>
      </c>
      <c r="I2587" s="174">
        <v>510410279196.23053</v>
      </c>
      <c r="J2587" s="186">
        <v>0.3384214457361806</v>
      </c>
      <c r="K2587" s="189">
        <v>10669541582.730127</v>
      </c>
      <c r="L2587" s="185">
        <v>0</v>
      </c>
      <c r="M2587" s="185">
        <v>477977497296.76514</v>
      </c>
      <c r="N2587" s="174">
        <v>999057318075.72571</v>
      </c>
      <c r="O2587" s="119">
        <v>0.55563957382426366</v>
      </c>
      <c r="P2587" s="119">
        <v>0.27671495042439087</v>
      </c>
      <c r="Q2587" s="97">
        <v>16.604420841012995</v>
      </c>
      <c r="R2587" s="184">
        <v>4940635927318.9014</v>
      </c>
      <c r="S2587" s="199">
        <v>5125.9788042188165</v>
      </c>
      <c r="T2587" s="191">
        <v>4.4547364003718809E-2</v>
      </c>
      <c r="U2587" s="198">
        <v>2.0000000000000001E-4</v>
      </c>
    </row>
    <row r="2588" spans="1:21" x14ac:dyDescent="0.2">
      <c r="A2588">
        <f t="shared" si="40"/>
        <v>2584</v>
      </c>
      <c r="B2588" s="119">
        <v>0.3414415040109175</v>
      </c>
      <c r="C2588" s="97">
        <v>5257.7348296606906</v>
      </c>
      <c r="D2588" s="96">
        <v>0.90409655869873951</v>
      </c>
      <c r="E2588" s="98">
        <v>0</v>
      </c>
      <c r="F2588" s="119">
        <v>0</v>
      </c>
      <c r="G2588" s="179">
        <v>0</v>
      </c>
      <c r="H2588" s="97">
        <v>10208434.967285834</v>
      </c>
      <c r="I2588" s="174">
        <v>382159145536.96075</v>
      </c>
      <c r="J2588" s="186">
        <v>0.34144150401091755</v>
      </c>
      <c r="K2588" s="189">
        <v>2871942559.7801566</v>
      </c>
      <c r="L2588" s="185">
        <v>0</v>
      </c>
      <c r="M2588" s="185">
        <v>0</v>
      </c>
      <c r="N2588" s="174">
        <v>385031088096.74091</v>
      </c>
      <c r="O2588" s="119">
        <v>0.33889469566904695</v>
      </c>
      <c r="P2588" s="119">
        <v>0.19446463746298667</v>
      </c>
      <c r="Q2588" s="97">
        <v>12.9450072159554</v>
      </c>
      <c r="R2588" s="184">
        <v>1086385222636.48</v>
      </c>
      <c r="S2588" s="199">
        <v>1128.060645838834</v>
      </c>
      <c r="T2588" s="191">
        <v>5.4377209270776029E-2</v>
      </c>
      <c r="U2588" s="198">
        <v>2.0000000000000001E-4</v>
      </c>
    </row>
    <row r="2589" spans="1:21" x14ac:dyDescent="0.2">
      <c r="A2589">
        <f t="shared" si="40"/>
        <v>2585</v>
      </c>
      <c r="B2589" s="119">
        <v>0.43562134270012132</v>
      </c>
      <c r="C2589" s="97">
        <v>8613.9583572694974</v>
      </c>
      <c r="D2589" s="96">
        <v>1.1526506469389717</v>
      </c>
      <c r="E2589" s="98">
        <v>0.13958935251290083</v>
      </c>
      <c r="F2589" s="119">
        <v>0.47115644656880512</v>
      </c>
      <c r="G2589" s="179">
        <v>1</v>
      </c>
      <c r="H2589" s="97">
        <v>12103491.677350556</v>
      </c>
      <c r="I2589" s="174">
        <v>417551085791.66815</v>
      </c>
      <c r="J2589" s="186">
        <v>0.43562134270012132</v>
      </c>
      <c r="K2589" s="189">
        <v>6703484654.5456009</v>
      </c>
      <c r="L2589" s="185">
        <v>0</v>
      </c>
      <c r="M2589" s="185">
        <v>275562057560.32428</v>
      </c>
      <c r="N2589" s="174">
        <v>699816628006.53809</v>
      </c>
      <c r="O2589" s="119">
        <v>0.57492748040699682</v>
      </c>
      <c r="P2589" s="119">
        <v>0.40695349037871154</v>
      </c>
      <c r="Q2589" s="97">
        <v>16.173210473284581</v>
      </c>
      <c r="R2589" s="184">
        <v>4926721582331.0078</v>
      </c>
      <c r="S2589" s="199">
        <v>5111.3287754180428</v>
      </c>
      <c r="T2589" s="191">
        <v>4.5765227489277326E-2</v>
      </c>
      <c r="U2589" s="198">
        <v>2.0000000000000001E-4</v>
      </c>
    </row>
    <row r="2590" spans="1:21" x14ac:dyDescent="0.2">
      <c r="A2590">
        <f t="shared" si="40"/>
        <v>2586</v>
      </c>
      <c r="B2590" s="119">
        <v>0.45972577899231482</v>
      </c>
      <c r="C2590" s="97">
        <v>9403.2862430341702</v>
      </c>
      <c r="D2590" s="96">
        <v>0.65910378070507791</v>
      </c>
      <c r="E2590" s="98">
        <v>5.5191780965848924E-2</v>
      </c>
      <c r="F2590" s="119">
        <v>0.55447448133339605</v>
      </c>
      <c r="G2590" s="179">
        <v>1</v>
      </c>
      <c r="H2590" s="97">
        <v>5597352.5510948543</v>
      </c>
      <c r="I2590" s="174">
        <v>220339605194.38809</v>
      </c>
      <c r="J2590" s="186">
        <v>0.34770120488401624</v>
      </c>
      <c r="K2590" s="189">
        <v>5484927046.2107573</v>
      </c>
      <c r="L2590" s="185">
        <v>0</v>
      </c>
      <c r="M2590" s="185">
        <v>228637165741.51172</v>
      </c>
      <c r="N2590" s="174">
        <v>454461697982.11053</v>
      </c>
      <c r="O2590" s="119">
        <v>0.57105379827450808</v>
      </c>
      <c r="P2590" s="119">
        <v>0.39047041166205593</v>
      </c>
      <c r="Q2590" s="97">
        <v>17.26138107484341</v>
      </c>
      <c r="R2590" s="184">
        <v>3312204037081.6313</v>
      </c>
      <c r="S2590" s="199">
        <v>3436.5002194084987</v>
      </c>
      <c r="T2590" s="191">
        <v>4.2457925395642054E-2</v>
      </c>
      <c r="U2590" s="198">
        <v>2.0000000000000001E-4</v>
      </c>
    </row>
    <row r="2591" spans="1:21" x14ac:dyDescent="0.2">
      <c r="A2591">
        <f t="shared" si="40"/>
        <v>2587</v>
      </c>
      <c r="B2591" s="119">
        <v>0.61593353482810675</v>
      </c>
      <c r="C2591" s="97">
        <v>12622.320984865297</v>
      </c>
      <c r="D2591" s="96">
        <v>0.59831980285807584</v>
      </c>
      <c r="E2591" s="98">
        <v>0</v>
      </c>
      <c r="F2591" s="119">
        <v>0</v>
      </c>
      <c r="G2591" s="179">
        <v>0</v>
      </c>
      <c r="H2591" s="97">
        <v>14051945.260633709</v>
      </c>
      <c r="I2591" s="174">
        <v>519075205265.50348</v>
      </c>
      <c r="J2591" s="186">
        <v>0.47827758806055032</v>
      </c>
      <c r="K2591" s="189">
        <v>17523756545.650623</v>
      </c>
      <c r="L2591" s="185">
        <v>0</v>
      </c>
      <c r="M2591" s="185">
        <v>0</v>
      </c>
      <c r="N2591" s="174">
        <v>536598961811.15411</v>
      </c>
      <c r="O2591" s="119">
        <v>0.46265843742685292</v>
      </c>
      <c r="P2591" s="119">
        <v>0.33667015627216862</v>
      </c>
      <c r="Q2591" s="97">
        <v>12.89210880828422</v>
      </c>
      <c r="R2591" s="184">
        <v>2552857462251.563</v>
      </c>
      <c r="S2591" s="199">
        <v>2647.3397548253065</v>
      </c>
      <c r="T2591" s="191">
        <v>5.3644523427984141E-2</v>
      </c>
      <c r="U2591" s="198">
        <v>2.0000000000000001E-4</v>
      </c>
    </row>
    <row r="2592" spans="1:21" x14ac:dyDescent="0.2">
      <c r="A2592">
        <f t="shared" si="40"/>
        <v>2588</v>
      </c>
      <c r="B2592" s="119">
        <v>0.58002483903680557</v>
      </c>
      <c r="C2592" s="97">
        <v>6781.2026808517176</v>
      </c>
      <c r="D2592" s="96">
        <v>0.90687270196416692</v>
      </c>
      <c r="E2592" s="98">
        <v>0</v>
      </c>
      <c r="F2592" s="119">
        <v>0.29730928274125806</v>
      </c>
      <c r="G2592" s="179">
        <v>1</v>
      </c>
      <c r="H2592" s="97">
        <v>8198154.233432523</v>
      </c>
      <c r="I2592" s="174">
        <v>238255419704.5369</v>
      </c>
      <c r="J2592" s="186">
        <v>0.29473418064501533</v>
      </c>
      <c r="K2592" s="189">
        <v>7609185433.0685463</v>
      </c>
      <c r="L2592" s="185">
        <v>0</v>
      </c>
      <c r="M2592" s="185">
        <v>170596932084.99957</v>
      </c>
      <c r="N2592" s="174">
        <v>416461537222.60504</v>
      </c>
      <c r="O2592" s="119">
        <v>0.49632329304006417</v>
      </c>
      <c r="P2592" s="119">
        <v>0.39921897909221188</v>
      </c>
      <c r="Q2592" s="97">
        <v>17.338109761048848</v>
      </c>
      <c r="R2592" s="184">
        <v>3101567023166.4272</v>
      </c>
      <c r="S2592" s="199">
        <v>3216.1963248550333</v>
      </c>
      <c r="T2592" s="191">
        <v>4.291101528952649E-2</v>
      </c>
      <c r="U2592" s="198">
        <v>2.0000000000000001E-4</v>
      </c>
    </row>
    <row r="2593" spans="1:21" x14ac:dyDescent="0.2">
      <c r="A2593">
        <f t="shared" si="40"/>
        <v>2589</v>
      </c>
      <c r="B2593" s="119">
        <v>0.39127351567371932</v>
      </c>
      <c r="C2593" s="97">
        <v>9099.4211709498104</v>
      </c>
      <c r="D2593" s="96">
        <v>0.47518357643908327</v>
      </c>
      <c r="E2593" s="98">
        <v>0.5919710702955514</v>
      </c>
      <c r="F2593" s="119">
        <v>0.59854788041036144</v>
      </c>
      <c r="G2593" s="179">
        <v>1</v>
      </c>
      <c r="H2593" s="97">
        <v>6846140.126768847</v>
      </c>
      <c r="I2593" s="174">
        <v>317534500338.7937</v>
      </c>
      <c r="J2593" s="186">
        <v>0.39127351567371926</v>
      </c>
      <c r="K2593" s="189">
        <v>6855476449.9488554</v>
      </c>
      <c r="L2593" s="185">
        <v>0</v>
      </c>
      <c r="M2593" s="185">
        <v>165117609818.16174</v>
      </c>
      <c r="N2593" s="174">
        <v>489507586606.9043</v>
      </c>
      <c r="O2593" s="119">
        <v>0.52366283008323755</v>
      </c>
      <c r="P2593" s="119">
        <v>0.31041459490487333</v>
      </c>
      <c r="Q2593" s="97">
        <v>15.688132450815138</v>
      </c>
      <c r="R2593" s="184">
        <v>2624775899032.481</v>
      </c>
      <c r="S2593" s="199">
        <v>2724.6215032259333</v>
      </c>
      <c r="T2593" s="191">
        <v>4.6074930526984366E-2</v>
      </c>
      <c r="U2593" s="198">
        <v>2.0000000000000001E-4</v>
      </c>
    </row>
    <row r="2594" spans="1:21" x14ac:dyDescent="0.2">
      <c r="A2594">
        <f t="shared" si="40"/>
        <v>2590</v>
      </c>
      <c r="B2594" s="119">
        <v>0.42485161845460134</v>
      </c>
      <c r="C2594" s="97">
        <v>15072.692069785704</v>
      </c>
      <c r="D2594" s="96">
        <v>0.66899442704727563</v>
      </c>
      <c r="E2594" s="98">
        <v>0.31103548181494139</v>
      </c>
      <c r="F2594" s="119">
        <v>0</v>
      </c>
      <c r="G2594" s="179">
        <v>0</v>
      </c>
      <c r="H2594" s="97">
        <v>3659554.4005987211</v>
      </c>
      <c r="I2594" s="174">
        <v>139289206099.36484</v>
      </c>
      <c r="J2594" s="186">
        <v>0.34276463749795405</v>
      </c>
      <c r="K2594" s="189">
        <v>12866737486.844091</v>
      </c>
      <c r="L2594" s="185">
        <v>39126829855.612732</v>
      </c>
      <c r="M2594" s="185">
        <v>0</v>
      </c>
      <c r="N2594" s="174">
        <v>191282773441.82166</v>
      </c>
      <c r="O2594" s="119">
        <v>0.4132357383690809</v>
      </c>
      <c r="P2594" s="119">
        <v>0.32068423615391006</v>
      </c>
      <c r="Q2594" s="97">
        <v>14.63136581043042</v>
      </c>
      <c r="R2594" s="184">
        <v>990718336714.75391</v>
      </c>
      <c r="S2594" s="199">
        <v>1028.6699616699859</v>
      </c>
      <c r="T2594" s="191">
        <v>4.9296518560989662E-2</v>
      </c>
      <c r="U2594" s="198">
        <v>2.0000000000000001E-4</v>
      </c>
    </row>
    <row r="2595" spans="1:21" x14ac:dyDescent="0.2">
      <c r="A2595">
        <f t="shared" si="40"/>
        <v>2591</v>
      </c>
      <c r="B2595" s="119">
        <v>0.49144865332877508</v>
      </c>
      <c r="C2595" s="97">
        <v>5855.0373919001404</v>
      </c>
      <c r="D2595" s="96">
        <v>1.1109140911060624</v>
      </c>
      <c r="E2595" s="98">
        <v>0</v>
      </c>
      <c r="F2595" s="119">
        <v>0.49445879319293884</v>
      </c>
      <c r="G2595" s="179">
        <v>1</v>
      </c>
      <c r="H2595" s="97">
        <v>14060492.975732442</v>
      </c>
      <c r="I2595" s="174">
        <v>485172613666.54791</v>
      </c>
      <c r="J2595" s="186">
        <v>0.45792563091457383</v>
      </c>
      <c r="K2595" s="189">
        <v>6810176895.3258677</v>
      </c>
      <c r="L2595" s="185">
        <v>0</v>
      </c>
      <c r="M2595" s="185">
        <v>386513386634.50024</v>
      </c>
      <c r="N2595" s="174">
        <v>878496177196.37402</v>
      </c>
      <c r="O2595" s="119">
        <v>0.60487876705301191</v>
      </c>
      <c r="P2595" s="119">
        <v>0.34972420770529478</v>
      </c>
      <c r="Q2595" s="97">
        <v>15.929520884772248</v>
      </c>
      <c r="R2595" s="184">
        <v>5284165631664.4795</v>
      </c>
      <c r="S2595" s="199">
        <v>5484.5016727081811</v>
      </c>
      <c r="T2595" s="191">
        <v>4.6147560125571079E-2</v>
      </c>
      <c r="U2595" s="198">
        <v>2.0000000000000001E-4</v>
      </c>
    </row>
    <row r="2596" spans="1:21" x14ac:dyDescent="0.2">
      <c r="A2596">
        <f t="shared" si="40"/>
        <v>2592</v>
      </c>
      <c r="B2596" s="119">
        <v>0.63788957780135214</v>
      </c>
      <c r="C2596" s="97">
        <v>8061.347097986466</v>
      </c>
      <c r="D2596" s="96">
        <v>0.85380758796864231</v>
      </c>
      <c r="E2596" s="98">
        <v>0.7</v>
      </c>
      <c r="F2596" s="119">
        <v>0</v>
      </c>
      <c r="G2596" s="179">
        <v>0</v>
      </c>
      <c r="H2596" s="97">
        <v>8433935.640654441</v>
      </c>
      <c r="I2596" s="174">
        <v>326284079841.57233</v>
      </c>
      <c r="J2596" s="186">
        <v>0.47595518901084577</v>
      </c>
      <c r="K2596" s="189">
        <v>51727851596.541824</v>
      </c>
      <c r="L2596" s="185">
        <v>126124954832.20952</v>
      </c>
      <c r="M2596" s="185">
        <v>0</v>
      </c>
      <c r="N2596" s="174">
        <v>504136886270.32367</v>
      </c>
      <c r="O2596" s="119">
        <v>0.50818849351288631</v>
      </c>
      <c r="P2596" s="119">
        <v>0.36355185361021314</v>
      </c>
      <c r="Q2596" s="97">
        <v>14.276708472204582</v>
      </c>
      <c r="R2596" s="184">
        <v>2887050954912.5547</v>
      </c>
      <c r="S2596" s="199">
        <v>2998.8811520231898</v>
      </c>
      <c r="T2596" s="191">
        <v>5.0765695501517646E-2</v>
      </c>
      <c r="U2596" s="198">
        <v>2.0000000000000001E-4</v>
      </c>
    </row>
    <row r="2597" spans="1:21" x14ac:dyDescent="0.2">
      <c r="A2597">
        <f t="shared" si="40"/>
        <v>2593</v>
      </c>
      <c r="B2597" s="119">
        <v>0.36502336979460226</v>
      </c>
      <c r="C2597" s="97">
        <v>14951.596862279013</v>
      </c>
      <c r="D2597" s="96">
        <v>0.64947699797720759</v>
      </c>
      <c r="E2597" s="98">
        <v>0.230478511492407</v>
      </c>
      <c r="F2597" s="119">
        <v>0</v>
      </c>
      <c r="G2597" s="179">
        <v>0</v>
      </c>
      <c r="H2597" s="97">
        <v>4838278.1087579643</v>
      </c>
      <c r="I2597" s="174">
        <v>168185349441.69806</v>
      </c>
      <c r="J2597" s="186">
        <v>0.32749635433973012</v>
      </c>
      <c r="K2597" s="189">
        <v>11689395111.638496</v>
      </c>
      <c r="L2597" s="185">
        <v>30709176519.187592</v>
      </c>
      <c r="M2597" s="185">
        <v>0</v>
      </c>
      <c r="N2597" s="174">
        <v>210583921072.52414</v>
      </c>
      <c r="O2597" s="119">
        <v>0.3782218015753897</v>
      </c>
      <c r="P2597" s="119">
        <v>0.26212747770643813</v>
      </c>
      <c r="Q2597" s="97">
        <v>14.441965523890495</v>
      </c>
      <c r="R2597" s="184">
        <v>857780173152.89465</v>
      </c>
      <c r="S2597" s="199">
        <v>889.27155215755715</v>
      </c>
      <c r="T2597" s="191">
        <v>4.9705956485907553E-2</v>
      </c>
      <c r="U2597" s="198">
        <v>2.0000000000000001E-4</v>
      </c>
    </row>
    <row r="2598" spans="1:21" x14ac:dyDescent="0.2">
      <c r="A2598">
        <f t="shared" si="40"/>
        <v>2594</v>
      </c>
      <c r="B2598" s="119">
        <v>0.53304470744793675</v>
      </c>
      <c r="C2598" s="97">
        <v>5181.716223383085</v>
      </c>
      <c r="D2598" s="96">
        <v>0.74760894807251799</v>
      </c>
      <c r="E2598" s="98">
        <v>0.51541262570821922</v>
      </c>
      <c r="F2598" s="119">
        <v>0.43457967529887082</v>
      </c>
      <c r="G2598" s="179">
        <v>1</v>
      </c>
      <c r="H2598" s="97">
        <v>13009719.54330194</v>
      </c>
      <c r="I2598" s="174">
        <v>378734878730.00159</v>
      </c>
      <c r="J2598" s="186">
        <v>0.34096862755001633</v>
      </c>
      <c r="K2598" s="189">
        <v>8198148808.8447475</v>
      </c>
      <c r="L2598" s="185">
        <v>0</v>
      </c>
      <c r="M2598" s="185">
        <v>275641259060.73511</v>
      </c>
      <c r="N2598" s="174">
        <v>662574286599.58142</v>
      </c>
      <c r="O2598" s="119">
        <v>0.52771398788945934</v>
      </c>
      <c r="P2598" s="119">
        <v>0.31476731388397272</v>
      </c>
      <c r="Q2598" s="97">
        <v>16.429191406375484</v>
      </c>
      <c r="R2598" s="184">
        <v>3733092588130.9668</v>
      </c>
      <c r="S2598" s="199">
        <v>3873.7760761721702</v>
      </c>
      <c r="T2598" s="191">
        <v>4.4592823329817385E-2</v>
      </c>
      <c r="U2598" s="198">
        <v>2.0000000000000001E-4</v>
      </c>
    </row>
    <row r="2599" spans="1:21" x14ac:dyDescent="0.2">
      <c r="A2599">
        <f t="shared" si="40"/>
        <v>2595</v>
      </c>
      <c r="B2599" s="119">
        <v>0.3985159619756336</v>
      </c>
      <c r="C2599" s="97">
        <v>11053.464487952959</v>
      </c>
      <c r="D2599" s="96">
        <v>0.59096805608225211</v>
      </c>
      <c r="E2599" s="98">
        <v>0.32106947944343645</v>
      </c>
      <c r="F2599" s="119">
        <v>0.42771950464438518</v>
      </c>
      <c r="G2599" s="179">
        <v>1</v>
      </c>
      <c r="H2599" s="97">
        <v>8860248.0569657627</v>
      </c>
      <c r="I2599" s="174">
        <v>342590517640.47644</v>
      </c>
      <c r="J2599" s="186">
        <v>0.39851596197563355</v>
      </c>
      <c r="K2599" s="189">
        <v>11926504942.43627</v>
      </c>
      <c r="L2599" s="185">
        <v>0</v>
      </c>
      <c r="M2599" s="185">
        <v>256063131262.27377</v>
      </c>
      <c r="N2599" s="174">
        <v>610580153845.18652</v>
      </c>
      <c r="O2599" s="119">
        <v>0.55910479985499284</v>
      </c>
      <c r="P2599" s="119">
        <v>0.38637433430183399</v>
      </c>
      <c r="Q2599" s="97">
        <v>16.442553526471826</v>
      </c>
      <c r="R2599" s="184">
        <v>4180560582174.1489</v>
      </c>
      <c r="S2599" s="199">
        <v>4330.6544410045954</v>
      </c>
      <c r="T2599" s="191">
        <v>4.4479633365913401E-2</v>
      </c>
      <c r="U2599" s="198">
        <v>2.0000000000000001E-4</v>
      </c>
    </row>
    <row r="2600" spans="1:21" x14ac:dyDescent="0.2">
      <c r="A2600">
        <f t="shared" si="40"/>
        <v>2596</v>
      </c>
      <c r="B2600" s="119">
        <v>0.45432141233355533</v>
      </c>
      <c r="C2600" s="97">
        <v>17000</v>
      </c>
      <c r="D2600" s="96">
        <v>0.2</v>
      </c>
      <c r="E2600" s="98">
        <v>0</v>
      </c>
      <c r="F2600" s="119">
        <v>0.62381887236072531</v>
      </c>
      <c r="G2600" s="179">
        <v>1</v>
      </c>
      <c r="H2600" s="97">
        <v>1480118.5301460049</v>
      </c>
      <c r="I2600" s="174">
        <v>80047825559.343033</v>
      </c>
      <c r="J2600" s="186">
        <v>0.45432141233355527</v>
      </c>
      <c r="K2600" s="189">
        <v>1945828430.8036461</v>
      </c>
      <c r="L2600" s="185">
        <v>0</v>
      </c>
      <c r="M2600" s="185">
        <v>143527428442.17136</v>
      </c>
      <c r="N2600" s="174">
        <v>225521082432.31805</v>
      </c>
      <c r="O2600" s="119">
        <v>0.67040022283265632</v>
      </c>
      <c r="P2600" s="119">
        <v>0.4125939412906296</v>
      </c>
      <c r="Q2600" s="97">
        <v>17.075733340203488</v>
      </c>
      <c r="R2600" s="184">
        <v>1753716441961.1606</v>
      </c>
      <c r="S2600" s="199">
        <v>1818.2674042653516</v>
      </c>
      <c r="T2600" s="191">
        <v>4.2227027903249351E-2</v>
      </c>
      <c r="U2600" s="198">
        <v>2.0000000000000001E-4</v>
      </c>
    </row>
    <row r="2601" spans="1:21" x14ac:dyDescent="0.2">
      <c r="A2601">
        <f t="shared" si="40"/>
        <v>2597</v>
      </c>
      <c r="B2601" s="119">
        <v>0.54824697896231145</v>
      </c>
      <c r="C2601" s="97">
        <v>9295.5546937340732</v>
      </c>
      <c r="D2601" s="96">
        <v>0.29002405799914721</v>
      </c>
      <c r="E2601" s="98">
        <v>0.58127034687065116</v>
      </c>
      <c r="F2601" s="119">
        <v>0</v>
      </c>
      <c r="G2601" s="179">
        <v>0</v>
      </c>
      <c r="H2601" s="97">
        <v>1978781.4750365254</v>
      </c>
      <c r="I2601" s="174">
        <v>106471324339.63905</v>
      </c>
      <c r="J2601" s="186">
        <v>0.50949315600300982</v>
      </c>
      <c r="K2601" s="189">
        <v>22023479148.339645</v>
      </c>
      <c r="L2601" s="185">
        <v>55802039585.905777</v>
      </c>
      <c r="M2601" s="185">
        <v>0</v>
      </c>
      <c r="N2601" s="174">
        <v>184296843073.88446</v>
      </c>
      <c r="O2601" s="119">
        <v>0.53656937949123351</v>
      </c>
      <c r="P2601" s="119">
        <v>0.42571378437568158</v>
      </c>
      <c r="Q2601" s="97">
        <v>14.547876601427802</v>
      </c>
      <c r="R2601" s="184">
        <v>1298441595930.7134</v>
      </c>
      <c r="S2601" s="199">
        <v>1348.9572326280527</v>
      </c>
      <c r="T2601" s="191">
        <v>4.837279938875419E-2</v>
      </c>
      <c r="U2601" s="198">
        <v>2.0000000000000001E-4</v>
      </c>
    </row>
    <row r="2602" spans="1:21" x14ac:dyDescent="0.2">
      <c r="A2602">
        <f t="shared" si="40"/>
        <v>2598</v>
      </c>
      <c r="B2602" s="119">
        <v>0.45312961210944908</v>
      </c>
      <c r="C2602" s="97">
        <v>4757.332391683618</v>
      </c>
      <c r="D2602" s="96">
        <v>1.0093653207478308</v>
      </c>
      <c r="E2602" s="98">
        <v>0</v>
      </c>
      <c r="F2602" s="119">
        <v>0</v>
      </c>
      <c r="G2602" s="179">
        <v>0</v>
      </c>
      <c r="H2602" s="97">
        <v>14967399.678088743</v>
      </c>
      <c r="I2602" s="174">
        <v>420838863465.56995</v>
      </c>
      <c r="J2602" s="186">
        <v>0.25862663869078417</v>
      </c>
      <c r="K2602" s="189">
        <v>8064572183.789917</v>
      </c>
      <c r="L2602" s="185">
        <v>0</v>
      </c>
      <c r="M2602" s="185">
        <v>0</v>
      </c>
      <c r="N2602" s="174">
        <v>428903435649.35986</v>
      </c>
      <c r="O2602" s="119">
        <v>0.25376374177037364</v>
      </c>
      <c r="P2602" s="119">
        <v>0.14935323578464005</v>
      </c>
      <c r="Q2602" s="97">
        <v>12.861355680175334</v>
      </c>
      <c r="R2602" s="184">
        <v>939927134923.78479</v>
      </c>
      <c r="S2602" s="199">
        <v>975.32389582684675</v>
      </c>
      <c r="T2602" s="191">
        <v>5.3033316972018331E-2</v>
      </c>
      <c r="U2602" s="198">
        <v>2.0000000000000001E-4</v>
      </c>
    </row>
    <row r="2603" spans="1:21" x14ac:dyDescent="0.2">
      <c r="A2603">
        <f t="shared" si="40"/>
        <v>2599</v>
      </c>
      <c r="B2603" s="119">
        <v>0.63016520971339296</v>
      </c>
      <c r="C2603" s="97">
        <v>8205.025769915017</v>
      </c>
      <c r="D2603" s="96">
        <v>1.0268500087299712</v>
      </c>
      <c r="E2603" s="98">
        <v>0</v>
      </c>
      <c r="F2603" s="119">
        <v>0</v>
      </c>
      <c r="G2603" s="179">
        <v>0</v>
      </c>
      <c r="H2603" s="97">
        <v>10490544.776652679</v>
      </c>
      <c r="I2603" s="174">
        <v>382734959229.27271</v>
      </c>
      <c r="J2603" s="186">
        <v>0.41642952514582077</v>
      </c>
      <c r="K2603" s="189">
        <v>15621327618.656488</v>
      </c>
      <c r="L2603" s="185">
        <v>0</v>
      </c>
      <c r="M2603" s="185">
        <v>0</v>
      </c>
      <c r="N2603" s="174">
        <v>398356286847.9292</v>
      </c>
      <c r="O2603" s="119">
        <v>0.40009946520410899</v>
      </c>
      <c r="P2603" s="119">
        <v>0.26933973566846553</v>
      </c>
      <c r="Q2603" s="97">
        <v>12.801565711737416</v>
      </c>
      <c r="R2603" s="184">
        <v>1509687898469.8608</v>
      </c>
      <c r="S2603" s="199">
        <v>1568.1236128229966</v>
      </c>
      <c r="T2603" s="191">
        <v>5.5413970524583092E-2</v>
      </c>
      <c r="U2603" s="198">
        <v>2.0000000000000001E-4</v>
      </c>
    </row>
    <row r="2604" spans="1:21" x14ac:dyDescent="0.2">
      <c r="A2604">
        <f t="shared" si="40"/>
        <v>2600</v>
      </c>
      <c r="B2604" s="119">
        <v>0.52824306559300338</v>
      </c>
      <c r="C2604" s="97">
        <v>8287.1950309669955</v>
      </c>
      <c r="D2604" s="96">
        <v>0.46305091414897132</v>
      </c>
      <c r="E2604" s="98">
        <v>0.7</v>
      </c>
      <c r="F2604" s="119">
        <v>0.55212721381864771</v>
      </c>
      <c r="G2604" s="179">
        <v>1</v>
      </c>
      <c r="H2604" s="97">
        <v>3474601.3352639419</v>
      </c>
      <c r="I2604" s="174">
        <v>154506273884.90598</v>
      </c>
      <c r="J2604" s="186">
        <v>0.47743235595259137</v>
      </c>
      <c r="K2604" s="189">
        <v>1218846260.3011532</v>
      </c>
      <c r="L2604" s="185">
        <v>0</v>
      </c>
      <c r="M2604" s="185">
        <v>207776450950.42584</v>
      </c>
      <c r="N2604" s="174">
        <v>363501571095.63293</v>
      </c>
      <c r="O2604" s="119">
        <v>0.66021022794294848</v>
      </c>
      <c r="P2604" s="119">
        <v>0.52284928910781614</v>
      </c>
      <c r="Q2604" s="97">
        <v>17.254647341364794</v>
      </c>
      <c r="R2604" s="184">
        <v>3582250208500.4307</v>
      </c>
      <c r="S2604" s="199">
        <v>3717.6754771408241</v>
      </c>
      <c r="T2604" s="191">
        <v>4.248776858334883E-2</v>
      </c>
      <c r="U2604" s="198">
        <v>2.0000000000000001E-4</v>
      </c>
    </row>
    <row r="2605" spans="1:21" x14ac:dyDescent="0.2">
      <c r="A2605">
        <f t="shared" si="40"/>
        <v>2601</v>
      </c>
      <c r="B2605" s="119">
        <v>0.48063382657300685</v>
      </c>
      <c r="C2605" s="97">
        <v>6936.4352612153034</v>
      </c>
      <c r="D2605" s="96">
        <v>0.75446492834087742</v>
      </c>
      <c r="E2605" s="98">
        <v>0</v>
      </c>
      <c r="F2605" s="119">
        <v>0</v>
      </c>
      <c r="G2605" s="179">
        <v>0</v>
      </c>
      <c r="H2605" s="97">
        <v>6677153.2269982053</v>
      </c>
      <c r="I2605" s="174">
        <v>247135438430.81458</v>
      </c>
      <c r="J2605" s="186">
        <v>0.45589597911286994</v>
      </c>
      <c r="K2605" s="189">
        <v>7292217496.0535564</v>
      </c>
      <c r="L2605" s="185">
        <v>0</v>
      </c>
      <c r="M2605" s="185">
        <v>0</v>
      </c>
      <c r="N2605" s="174">
        <v>254427655926.86813</v>
      </c>
      <c r="O2605" s="119">
        <v>0.44282942538797571</v>
      </c>
      <c r="P2605" s="119">
        <v>0.34926940882352397</v>
      </c>
      <c r="Q2605" s="97">
        <v>12.912502309358617</v>
      </c>
      <c r="R2605" s="184">
        <v>1308677371631.7346</v>
      </c>
      <c r="S2605" s="199">
        <v>1359.8113659517894</v>
      </c>
      <c r="T2605" s="191">
        <v>5.3661208839358779E-2</v>
      </c>
      <c r="U2605" s="198">
        <v>2.0000000000000001E-4</v>
      </c>
    </row>
    <row r="2606" spans="1:21" x14ac:dyDescent="0.2">
      <c r="A2606">
        <f t="shared" si="40"/>
        <v>2602</v>
      </c>
      <c r="B2606" s="119">
        <v>0.47085966032835258</v>
      </c>
      <c r="C2606" s="97">
        <v>14009.37891071111</v>
      </c>
      <c r="D2606" s="96">
        <v>0.85561676811369092</v>
      </c>
      <c r="E2606" s="98">
        <v>0</v>
      </c>
      <c r="F2606" s="119">
        <v>0.39140989078616123</v>
      </c>
      <c r="G2606" s="179">
        <v>1</v>
      </c>
      <c r="H2606" s="97">
        <v>5821510.1355783427</v>
      </c>
      <c r="I2606" s="174">
        <v>254415458905.64993</v>
      </c>
      <c r="J2606" s="186">
        <v>0.43005372951632304</v>
      </c>
      <c r="K2606" s="189">
        <v>3789572545.0491772</v>
      </c>
      <c r="L2606" s="185">
        <v>0</v>
      </c>
      <c r="M2606" s="185">
        <v>179295971886.70007</v>
      </c>
      <c r="N2606" s="174">
        <v>437501003337.39917</v>
      </c>
      <c r="O2606" s="119">
        <v>0.57793946192014867</v>
      </c>
      <c r="P2606" s="119">
        <v>0.37747121361424824</v>
      </c>
      <c r="Q2606" s="97">
        <v>15.989430615330583</v>
      </c>
      <c r="R2606" s="184">
        <v>2840270222447.2085</v>
      </c>
      <c r="S2606" s="199">
        <v>2949.2862674381859</v>
      </c>
      <c r="T2606" s="191">
        <v>4.6133137758209118E-2</v>
      </c>
      <c r="U2606" s="198">
        <v>2.0000000000000001E-4</v>
      </c>
    </row>
    <row r="2607" spans="1:21" x14ac:dyDescent="0.2">
      <c r="A2607">
        <f t="shared" si="40"/>
        <v>2603</v>
      </c>
      <c r="B2607" s="119">
        <v>0.51009849900618676</v>
      </c>
      <c r="C2607" s="97">
        <v>7825.2387947450998</v>
      </c>
      <c r="D2607" s="96">
        <v>0.2</v>
      </c>
      <c r="E2607" s="98">
        <v>0</v>
      </c>
      <c r="F2607" s="119">
        <v>0.32460140056989351</v>
      </c>
      <c r="G2607" s="179">
        <v>1</v>
      </c>
      <c r="H2607" s="97">
        <v>2371199.7019798337</v>
      </c>
      <c r="I2607" s="174">
        <v>126369218359.9073</v>
      </c>
      <c r="J2607" s="186">
        <v>0.51009849900618676</v>
      </c>
      <c r="K2607" s="189">
        <v>4366567863.2565889</v>
      </c>
      <c r="L2607" s="185">
        <v>0</v>
      </c>
      <c r="M2607" s="185">
        <v>107630665010.15291</v>
      </c>
      <c r="N2607" s="174">
        <v>238366451233.3168</v>
      </c>
      <c r="O2607" s="119">
        <v>0.63165466379629265</v>
      </c>
      <c r="P2607" s="119">
        <v>0.42630312516411967</v>
      </c>
      <c r="Q2607" s="97">
        <v>15.946423122451128</v>
      </c>
      <c r="R2607" s="184">
        <v>1820446073760.3369</v>
      </c>
      <c r="S2607" s="199">
        <v>1889.9601742902198</v>
      </c>
      <c r="T2607" s="191">
        <v>4.4543664350840513E-2</v>
      </c>
      <c r="U2607" s="198">
        <v>2.0000000000000001E-4</v>
      </c>
    </row>
    <row r="2608" spans="1:21" x14ac:dyDescent="0.2">
      <c r="A2608">
        <f t="shared" si="40"/>
        <v>2604</v>
      </c>
      <c r="B2608" s="119">
        <v>0.63170850999033634</v>
      </c>
      <c r="C2608" s="97">
        <v>4109.7644809982503</v>
      </c>
      <c r="D2608" s="96">
        <v>1.3571620532223836</v>
      </c>
      <c r="E2608" s="98">
        <v>0</v>
      </c>
      <c r="F2608" s="119">
        <v>0</v>
      </c>
      <c r="G2608" s="179">
        <v>0</v>
      </c>
      <c r="H2608" s="97">
        <v>25570506.862655737</v>
      </c>
      <c r="I2608" s="174">
        <v>497589910034.83228</v>
      </c>
      <c r="J2608" s="186">
        <v>6.3005561344121164E-2</v>
      </c>
      <c r="K2608" s="189">
        <v>14302207739.489447</v>
      </c>
      <c r="L2608" s="185">
        <v>0</v>
      </c>
      <c r="M2608" s="185">
        <v>0</v>
      </c>
      <c r="N2608" s="174">
        <v>511892117774.32172</v>
      </c>
      <c r="O2608" s="119">
        <v>6.1245193102850363E-2</v>
      </c>
      <c r="P2608" s="119">
        <v>-7.3626280536219113E-2</v>
      </c>
      <c r="Q2608" s="97">
        <v>13.618508672205307</v>
      </c>
      <c r="R2608" s="184">
        <v>-598533939210.1897</v>
      </c>
      <c r="S2608" s="199">
        <v>-621.26112430182729</v>
      </c>
      <c r="T2608" s="191">
        <v>5.4479942300543482E-2</v>
      </c>
      <c r="U2608" s="198">
        <v>2.0000000000000001E-4</v>
      </c>
    </row>
    <row r="2609" spans="1:21" x14ac:dyDescent="0.2">
      <c r="A2609">
        <f t="shared" si="40"/>
        <v>2605</v>
      </c>
      <c r="B2609" s="119">
        <v>0.44309639976882298</v>
      </c>
      <c r="C2609" s="97">
        <v>8552.5259236063284</v>
      </c>
      <c r="D2609" s="96">
        <v>1.1310158428482144</v>
      </c>
      <c r="E2609" s="98">
        <v>0</v>
      </c>
      <c r="F2609" s="119">
        <v>0</v>
      </c>
      <c r="G2609" s="179">
        <v>0</v>
      </c>
      <c r="H2609" s="97">
        <v>11691964.755378563</v>
      </c>
      <c r="I2609" s="174">
        <v>432766610040.19843</v>
      </c>
      <c r="J2609" s="186">
        <v>0.42163824134060723</v>
      </c>
      <c r="K2609" s="189">
        <v>22904366192.58287</v>
      </c>
      <c r="L2609" s="185">
        <v>0</v>
      </c>
      <c r="M2609" s="185">
        <v>0</v>
      </c>
      <c r="N2609" s="174">
        <v>455670976232.78131</v>
      </c>
      <c r="O2609" s="119">
        <v>0.40044453539009173</v>
      </c>
      <c r="P2609" s="119">
        <v>0.27929072805115529</v>
      </c>
      <c r="Q2609" s="97">
        <v>12.739969001889097</v>
      </c>
      <c r="R2609" s="184">
        <v>1778331459987.7014</v>
      </c>
      <c r="S2609" s="199">
        <v>1844.3964058912266</v>
      </c>
      <c r="T2609" s="191">
        <v>5.7646043467127019E-2</v>
      </c>
      <c r="U2609" s="198">
        <v>2.0000000000000001E-4</v>
      </c>
    </row>
    <row r="2610" spans="1:21" x14ac:dyDescent="0.2">
      <c r="A2610">
        <f t="shared" si="40"/>
        <v>2606</v>
      </c>
      <c r="B2610" s="119">
        <v>0.48649350028074767</v>
      </c>
      <c r="C2610" s="97">
        <v>10743.478013613643</v>
      </c>
      <c r="D2610" s="96">
        <v>0.48159563757271817</v>
      </c>
      <c r="E2610" s="98">
        <v>0.38380688848061312</v>
      </c>
      <c r="F2610" s="119">
        <v>0</v>
      </c>
      <c r="G2610" s="179">
        <v>0</v>
      </c>
      <c r="H2610" s="97">
        <v>3369827.7449310436</v>
      </c>
      <c r="I2610" s="174">
        <v>181337230992.74527</v>
      </c>
      <c r="J2610" s="186">
        <v>0.48649350028074767</v>
      </c>
      <c r="K2610" s="189">
        <v>19432431552.390076</v>
      </c>
      <c r="L2610" s="185">
        <v>32302597127.433052</v>
      </c>
      <c r="M2610" s="185">
        <v>0</v>
      </c>
      <c r="N2610" s="174">
        <v>233072259672.56839</v>
      </c>
      <c r="O2610" s="119">
        <v>0.48938240054421245</v>
      </c>
      <c r="P2610" s="119">
        <v>0.37953948135492332</v>
      </c>
      <c r="Q2610" s="97">
        <v>13.605078943361105</v>
      </c>
      <c r="R2610" s="184">
        <v>1371374480503.5024</v>
      </c>
      <c r="S2610" s="199">
        <v>1423.0504299037245</v>
      </c>
      <c r="T2610" s="191">
        <v>5.1453307265259512E-2</v>
      </c>
      <c r="U2610" s="198">
        <v>2.0000000000000001E-4</v>
      </c>
    </row>
    <row r="2611" spans="1:21" x14ac:dyDescent="0.2">
      <c r="A2611">
        <f t="shared" si="40"/>
        <v>2607</v>
      </c>
      <c r="B2611" s="119">
        <v>0.61312329016916967</v>
      </c>
      <c r="C2611" s="97">
        <v>11444.860861127778</v>
      </c>
      <c r="D2611" s="96">
        <v>0.71974643775099634</v>
      </c>
      <c r="E2611" s="98">
        <v>0</v>
      </c>
      <c r="F2611" s="119">
        <v>0</v>
      </c>
      <c r="G2611" s="179">
        <v>0</v>
      </c>
      <c r="H2611" s="97">
        <v>4380392.2539454605</v>
      </c>
      <c r="I2611" s="174">
        <v>197372616533.1084</v>
      </c>
      <c r="J2611" s="186">
        <v>0.42464413317184657</v>
      </c>
      <c r="K2611" s="189">
        <v>5259245381.4238024</v>
      </c>
      <c r="L2611" s="185">
        <v>0</v>
      </c>
      <c r="M2611" s="185">
        <v>0</v>
      </c>
      <c r="N2611" s="174">
        <v>202631861914.5322</v>
      </c>
      <c r="O2611" s="119">
        <v>0.41362263006255412</v>
      </c>
      <c r="P2611" s="119">
        <v>0.30934775019975824</v>
      </c>
      <c r="Q2611" s="97">
        <v>12.937075693579597</v>
      </c>
      <c r="R2611" s="184">
        <v>918746419451.11646</v>
      </c>
      <c r="S2611" s="199">
        <v>953.68778107473941</v>
      </c>
      <c r="T2611" s="191">
        <v>5.5407382918102287E-2</v>
      </c>
      <c r="U2611" s="198">
        <v>2.0000000000000001E-4</v>
      </c>
    </row>
    <row r="2612" spans="1:21" x14ac:dyDescent="0.2">
      <c r="A2612">
        <f t="shared" si="40"/>
        <v>2608</v>
      </c>
      <c r="B2612" s="119">
        <v>0.60446689500035145</v>
      </c>
      <c r="C2612" s="97">
        <v>5300.0601512627454</v>
      </c>
      <c r="D2612" s="96">
        <v>0.70349193801241072</v>
      </c>
      <c r="E2612" s="98">
        <v>0.56151734495749461</v>
      </c>
      <c r="F2612" s="119">
        <v>0.47356298090352572</v>
      </c>
      <c r="G2612" s="179">
        <v>1</v>
      </c>
      <c r="H2612" s="97">
        <v>6514615.5288826721</v>
      </c>
      <c r="I2612" s="174">
        <v>232662744855.30923</v>
      </c>
      <c r="J2612" s="186">
        <v>0.36992110101998665</v>
      </c>
      <c r="K2612" s="189">
        <v>3295835466.9786458</v>
      </c>
      <c r="L2612" s="185">
        <v>0</v>
      </c>
      <c r="M2612" s="185">
        <v>279420589586.05377</v>
      </c>
      <c r="N2612" s="174">
        <v>515379169908.34167</v>
      </c>
      <c r="O2612" s="119">
        <v>0.60072922711857579</v>
      </c>
      <c r="P2612" s="119">
        <v>0.41111904535712179</v>
      </c>
      <c r="Q2612" s="97">
        <v>17.429945270403195</v>
      </c>
      <c r="R2612" s="184">
        <v>4008881182314.3379</v>
      </c>
      <c r="S2612" s="199">
        <v>4160.5646395768244</v>
      </c>
      <c r="T2612" s="191">
        <v>4.2293913913081585E-2</v>
      </c>
      <c r="U2612" s="198">
        <v>2.0000000000000001E-4</v>
      </c>
    </row>
    <row r="2613" spans="1:21" x14ac:dyDescent="0.2">
      <c r="A2613">
        <f t="shared" si="40"/>
        <v>2609</v>
      </c>
      <c r="B2613" s="119">
        <v>0.44172556332553176</v>
      </c>
      <c r="C2613" s="97">
        <v>4000</v>
      </c>
      <c r="D2613" s="96">
        <v>0.79011641278321354</v>
      </c>
      <c r="E2613" s="98">
        <v>0.57819693001578809</v>
      </c>
      <c r="F2613" s="119">
        <v>0.46018420844984881</v>
      </c>
      <c r="G2613" s="179">
        <v>1</v>
      </c>
      <c r="H2613" s="97">
        <v>9694900.020386396</v>
      </c>
      <c r="I2613" s="174">
        <v>360686534739.47803</v>
      </c>
      <c r="J2613" s="186">
        <v>0.4417255633255317</v>
      </c>
      <c r="K2613" s="189">
        <v>8029872054.5943422</v>
      </c>
      <c r="L2613" s="185">
        <v>0</v>
      </c>
      <c r="M2613" s="185">
        <v>255438635952.57251</v>
      </c>
      <c r="N2613" s="174">
        <v>624155042746.6449</v>
      </c>
      <c r="O2613" s="119">
        <v>0.58266832212618991</v>
      </c>
      <c r="P2613" s="119">
        <v>0.41448731743281614</v>
      </c>
      <c r="Q2613" s="97">
        <v>16.212616584032112</v>
      </c>
      <c r="R2613" s="184">
        <v>4586227203062.5156</v>
      </c>
      <c r="S2613" s="199">
        <v>4764.9430752155349</v>
      </c>
      <c r="T2613" s="191">
        <v>4.5158481190751505E-2</v>
      </c>
      <c r="U2613" s="198">
        <v>2.0000000000000001E-4</v>
      </c>
    </row>
    <row r="2614" spans="1:21" x14ac:dyDescent="0.2">
      <c r="A2614">
        <f t="shared" si="40"/>
        <v>2610</v>
      </c>
      <c r="B2614" s="119">
        <v>0.37960413650718211</v>
      </c>
      <c r="C2614" s="97">
        <v>14586.920788926773</v>
      </c>
      <c r="D2614" s="96">
        <v>0.66183887301116218</v>
      </c>
      <c r="E2614" s="98">
        <v>0.11108435085669505</v>
      </c>
      <c r="F2614" s="119">
        <v>0</v>
      </c>
      <c r="G2614" s="179">
        <v>0</v>
      </c>
      <c r="H2614" s="97">
        <v>4005693.7088527386</v>
      </c>
      <c r="I2614" s="174">
        <v>176647692353.80103</v>
      </c>
      <c r="J2614" s="186">
        <v>0.37960413650718206</v>
      </c>
      <c r="K2614" s="189">
        <v>1975142936.4153328</v>
      </c>
      <c r="L2614" s="185">
        <v>7531454583.1169853</v>
      </c>
      <c r="M2614" s="185">
        <v>0</v>
      </c>
      <c r="N2614" s="174">
        <v>186154289873.33334</v>
      </c>
      <c r="O2614" s="119">
        <v>0.3925848737526918</v>
      </c>
      <c r="P2614" s="119">
        <v>0.27064295804850902</v>
      </c>
      <c r="Q2614" s="97">
        <v>13.36192271857232</v>
      </c>
      <c r="R2614" s="184">
        <v>753069452992.6593</v>
      </c>
      <c r="S2614" s="199">
        <v>782.19431478485672</v>
      </c>
      <c r="T2614" s="191">
        <v>5.4017287676613811E-2</v>
      </c>
      <c r="U2614" s="198">
        <v>2.0000000000000001E-4</v>
      </c>
    </row>
    <row r="2615" spans="1:21" x14ac:dyDescent="0.2">
      <c r="A2615">
        <f t="shared" si="40"/>
        <v>2611</v>
      </c>
      <c r="B2615" s="119">
        <v>0.4036374516442629</v>
      </c>
      <c r="C2615" s="97">
        <v>6972.2064967346751</v>
      </c>
      <c r="D2615" s="96">
        <v>1.4389987033327334</v>
      </c>
      <c r="E2615" s="98">
        <v>0</v>
      </c>
      <c r="F2615" s="119">
        <v>0.32193135081255886</v>
      </c>
      <c r="G2615" s="179">
        <v>1</v>
      </c>
      <c r="H2615" s="97">
        <v>18318600.762794811</v>
      </c>
      <c r="I2615" s="174">
        <v>461719965492.29633</v>
      </c>
      <c r="J2615" s="186">
        <v>0.27149270934796255</v>
      </c>
      <c r="K2615" s="189">
        <v>7292664673.0635233</v>
      </c>
      <c r="L2615" s="185">
        <v>0</v>
      </c>
      <c r="M2615" s="185">
        <v>334875228416.79224</v>
      </c>
      <c r="N2615" s="174">
        <v>803887858582.1521</v>
      </c>
      <c r="O2615" s="119">
        <v>0.48918985767316092</v>
      </c>
      <c r="P2615" s="119">
        <v>0.30345805364438799</v>
      </c>
      <c r="Q2615" s="97">
        <v>17.273326985092702</v>
      </c>
      <c r="R2615" s="184">
        <v>4457387492409.1074</v>
      </c>
      <c r="S2615" s="199">
        <v>4628.0534997102804</v>
      </c>
      <c r="T2615" s="191">
        <v>4.3303930631486617E-2</v>
      </c>
      <c r="U2615" s="198">
        <v>2.0000000000000001E-4</v>
      </c>
    </row>
    <row r="2616" spans="1:21" x14ac:dyDescent="0.2">
      <c r="A2616">
        <f t="shared" si="40"/>
        <v>2612</v>
      </c>
      <c r="B2616" s="119">
        <v>0.4728101819597213</v>
      </c>
      <c r="C2616" s="97">
        <v>5880.4557908216975</v>
      </c>
      <c r="D2616" s="96">
        <v>1.0732047452411053</v>
      </c>
      <c r="E2616" s="98">
        <v>0</v>
      </c>
      <c r="F2616" s="119">
        <v>0.53639143114481491</v>
      </c>
      <c r="G2616" s="179">
        <v>1</v>
      </c>
      <c r="H2616" s="97">
        <v>10653767.753962465</v>
      </c>
      <c r="I2616" s="174">
        <v>384006354110.87683</v>
      </c>
      <c r="J2616" s="186">
        <v>0.40569898481490685</v>
      </c>
      <c r="K2616" s="189">
        <v>11818165991.260403</v>
      </c>
      <c r="L2616" s="185">
        <v>0</v>
      </c>
      <c r="M2616" s="185">
        <v>431723705815.17328</v>
      </c>
      <c r="N2616" s="174">
        <v>827548225917.31042</v>
      </c>
      <c r="O2616" s="119">
        <v>0.60560815307393634</v>
      </c>
      <c r="P2616" s="119">
        <v>0.38730087447683997</v>
      </c>
      <c r="Q2616" s="97">
        <v>17.094306749929764</v>
      </c>
      <c r="R2616" s="184">
        <v>5888948586909.3535</v>
      </c>
      <c r="S2616" s="199">
        <v>6111.5309947266769</v>
      </c>
      <c r="T2616" s="191">
        <v>4.350423674084878E-2</v>
      </c>
      <c r="U2616" s="198">
        <v>2.0000000000000001E-4</v>
      </c>
    </row>
    <row r="2617" spans="1:21" x14ac:dyDescent="0.2">
      <c r="A2617">
        <f t="shared" si="40"/>
        <v>2613</v>
      </c>
      <c r="B2617" s="119">
        <v>0.6281445193734434</v>
      </c>
      <c r="C2617" s="97">
        <v>8110.0945430538368</v>
      </c>
      <c r="D2617" s="96">
        <v>0.60396816495296202</v>
      </c>
      <c r="E2617" s="98">
        <v>0.28102416694909804</v>
      </c>
      <c r="F2617" s="119">
        <v>0</v>
      </c>
      <c r="G2617" s="179">
        <v>0</v>
      </c>
      <c r="H2617" s="97">
        <v>5725662.2313800342</v>
      </c>
      <c r="I2617" s="174">
        <v>274455975753.20648</v>
      </c>
      <c r="J2617" s="186">
        <v>0.53884707728253312</v>
      </c>
      <c r="K2617" s="189">
        <v>25477282489.334076</v>
      </c>
      <c r="L2617" s="185">
        <v>39894602789.039024</v>
      </c>
      <c r="M2617" s="185">
        <v>0</v>
      </c>
      <c r="N2617" s="174">
        <v>339827861031.57959</v>
      </c>
      <c r="O2617" s="119">
        <v>0.52910753715941883</v>
      </c>
      <c r="P2617" s="119">
        <v>0.40169723623797093</v>
      </c>
      <c r="Q2617" s="97">
        <v>13.500018823679282</v>
      </c>
      <c r="R2617" s="184">
        <v>2069915281649.8679</v>
      </c>
      <c r="S2617" s="199">
        <v>2148.9849548196635</v>
      </c>
      <c r="T2617" s="191">
        <v>5.2828076622731361E-2</v>
      </c>
      <c r="U2617" s="198">
        <v>2.0000000000000001E-4</v>
      </c>
    </row>
    <row r="2618" spans="1:21" x14ac:dyDescent="0.2">
      <c r="A2618">
        <f t="shared" si="40"/>
        <v>2614</v>
      </c>
      <c r="B2618" s="119">
        <v>0.33899219290041049</v>
      </c>
      <c r="C2618" s="97">
        <v>12813.423963580541</v>
      </c>
      <c r="D2618" s="96">
        <v>0.60900220269405159</v>
      </c>
      <c r="E2618" s="98">
        <v>0.20362715754899063</v>
      </c>
      <c r="F2618" s="119">
        <v>0</v>
      </c>
      <c r="G2618" s="179">
        <v>0</v>
      </c>
      <c r="H2618" s="97">
        <v>3688832.8129174886</v>
      </c>
      <c r="I2618" s="174">
        <v>137177484211.17287</v>
      </c>
      <c r="J2618" s="186">
        <v>0.33899219290041049</v>
      </c>
      <c r="K2618" s="189">
        <v>11035016658.497911</v>
      </c>
      <c r="L2618" s="185">
        <v>30008872257.664814</v>
      </c>
      <c r="M2618" s="185">
        <v>0</v>
      </c>
      <c r="N2618" s="174">
        <v>178221373127.3356</v>
      </c>
      <c r="O2618" s="119">
        <v>0.39562703820636247</v>
      </c>
      <c r="P2618" s="119">
        <v>0.30843574451183775</v>
      </c>
      <c r="Q2618" s="97">
        <v>14.961339786330063</v>
      </c>
      <c r="R2618" s="184">
        <v>903855536277.95911</v>
      </c>
      <c r="S2618" s="199">
        <v>937.7676672026065</v>
      </c>
      <c r="T2618" s="191">
        <v>4.7682987690885581E-2</v>
      </c>
      <c r="U2618" s="198">
        <v>2.0000000000000001E-4</v>
      </c>
    </row>
    <row r="2619" spans="1:21" x14ac:dyDescent="0.2">
      <c r="A2619">
        <f t="shared" si="40"/>
        <v>2615</v>
      </c>
      <c r="B2619" s="119">
        <v>0.6824214163768858</v>
      </c>
      <c r="C2619" s="97">
        <v>9657.4692680141707</v>
      </c>
      <c r="D2619" s="96">
        <v>1.1710545649721962</v>
      </c>
      <c r="E2619" s="98">
        <v>0</v>
      </c>
      <c r="F2619" s="119">
        <v>0</v>
      </c>
      <c r="G2619" s="179">
        <v>0</v>
      </c>
      <c r="H2619" s="97">
        <v>11837855.160181312</v>
      </c>
      <c r="I2619" s="174">
        <v>348229092432.90613</v>
      </c>
      <c r="J2619" s="186">
        <v>0.2940422162425842</v>
      </c>
      <c r="K2619" s="189">
        <v>7463840546.9726067</v>
      </c>
      <c r="L2619" s="185">
        <v>0</v>
      </c>
      <c r="M2619" s="185">
        <v>0</v>
      </c>
      <c r="N2619" s="174">
        <v>355692932979.87872</v>
      </c>
      <c r="O2619" s="119">
        <v>0.28787205087627582</v>
      </c>
      <c r="P2619" s="119">
        <v>0.1895615941139861</v>
      </c>
      <c r="Q2619" s="97">
        <v>12.837410558795737</v>
      </c>
      <c r="R2619" s="184">
        <v>920209753741.67126</v>
      </c>
      <c r="S2619" s="199">
        <v>954.46918653679018</v>
      </c>
      <c r="T2619" s="191">
        <v>5.7350637398463584E-2</v>
      </c>
      <c r="U2619" s="198">
        <v>2.0000000000000001E-4</v>
      </c>
    </row>
    <row r="2620" spans="1:21" x14ac:dyDescent="0.2">
      <c r="A2620">
        <f t="shared" si="40"/>
        <v>2616</v>
      </c>
      <c r="B2620" s="119">
        <v>0.41768823021053492</v>
      </c>
      <c r="C2620" s="97">
        <v>7489.9464031192856</v>
      </c>
      <c r="D2620" s="96">
        <v>1.1100018934811389</v>
      </c>
      <c r="E2620" s="98">
        <v>0</v>
      </c>
      <c r="F2620" s="119">
        <v>0.70523403160736997</v>
      </c>
      <c r="G2620" s="179">
        <v>1</v>
      </c>
      <c r="H2620" s="97">
        <v>9853532.9731969088</v>
      </c>
      <c r="I2620" s="174">
        <v>331565865050.24841</v>
      </c>
      <c r="J2620" s="186">
        <v>0.40355565150923767</v>
      </c>
      <c r="K2620" s="189">
        <v>6182716606.2709017</v>
      </c>
      <c r="L2620" s="185">
        <v>0</v>
      </c>
      <c r="M2620" s="185">
        <v>379165724101.95807</v>
      </c>
      <c r="N2620" s="174">
        <v>716914305758.47742</v>
      </c>
      <c r="O2620" s="119">
        <v>0.60974910733251797</v>
      </c>
      <c r="P2620" s="119">
        <v>0.46442611770828984</v>
      </c>
      <c r="Q2620" s="97">
        <v>17.475055776389631</v>
      </c>
      <c r="R2620" s="184">
        <v>6209362442503.8965</v>
      </c>
      <c r="S2620" s="199">
        <v>6442.1449216213123</v>
      </c>
      <c r="T2620" s="191">
        <v>4.3071846155678335E-2</v>
      </c>
      <c r="U2620" s="198">
        <v>2.0000000000000001E-4</v>
      </c>
    </row>
    <row r="2621" spans="1:21" x14ac:dyDescent="0.2">
      <c r="A2621">
        <f t="shared" si="40"/>
        <v>2617</v>
      </c>
      <c r="B2621" s="119">
        <v>0.37064914430213786</v>
      </c>
      <c r="C2621" s="97">
        <v>12995.727014661134</v>
      </c>
      <c r="D2621" s="96">
        <v>0.54216441679455496</v>
      </c>
      <c r="E2621" s="98">
        <v>0.7</v>
      </c>
      <c r="F2621" s="119">
        <v>0.41835260086765214</v>
      </c>
      <c r="G2621" s="179">
        <v>1</v>
      </c>
      <c r="H2621" s="97">
        <v>3207030.8766033743</v>
      </c>
      <c r="I2621" s="174">
        <v>124489115889.45265</v>
      </c>
      <c r="J2621" s="186">
        <v>0.3706491443021378</v>
      </c>
      <c r="K2621" s="189">
        <v>2749131442.482811</v>
      </c>
      <c r="L2621" s="185">
        <v>0</v>
      </c>
      <c r="M2621" s="185">
        <v>204727784336.71417</v>
      </c>
      <c r="N2621" s="174">
        <v>331966031668.6496</v>
      </c>
      <c r="O2621" s="119">
        <v>0.63236594025457804</v>
      </c>
      <c r="P2621" s="119">
        <v>0.33496837505158722</v>
      </c>
      <c r="Q2621" s="97">
        <v>17.17082244934053</v>
      </c>
      <c r="R2621" s="184">
        <v>2074291701042.2966</v>
      </c>
      <c r="S2621" s="199">
        <v>2153.7045325734366</v>
      </c>
      <c r="T2621" s="191">
        <v>4.2646752005824608E-2</v>
      </c>
      <c r="U2621" s="198">
        <v>2.0000000000000001E-4</v>
      </c>
    </row>
    <row r="2622" spans="1:21" x14ac:dyDescent="0.2">
      <c r="A2622">
        <f t="shared" si="40"/>
        <v>2618</v>
      </c>
      <c r="B2622" s="119">
        <v>0.59559218874362896</v>
      </c>
      <c r="C2622" s="97">
        <v>14337.523320579876</v>
      </c>
      <c r="D2622" s="96">
        <v>1.2182723361440702</v>
      </c>
      <c r="E2622" s="98">
        <v>0.14158556210721848</v>
      </c>
      <c r="F2622" s="119">
        <v>0.65184295681000781</v>
      </c>
      <c r="G2622" s="179">
        <v>1</v>
      </c>
      <c r="H2622" s="97">
        <v>9990811.3665571436</v>
      </c>
      <c r="I2622" s="174">
        <v>308863338858.61346</v>
      </c>
      <c r="J2622" s="186">
        <v>0.32650008226420024</v>
      </c>
      <c r="K2622" s="189">
        <v>7037940508.7605724</v>
      </c>
      <c r="L2622" s="185">
        <v>0</v>
      </c>
      <c r="M2622" s="185">
        <v>329944816697.06409</v>
      </c>
      <c r="N2622" s="174">
        <v>645846096064.43811</v>
      </c>
      <c r="O2622" s="119">
        <v>0.56484007742145881</v>
      </c>
      <c r="P2622" s="119">
        <v>0.38849765235253603</v>
      </c>
      <c r="Q2622" s="97">
        <v>17.244308083060993</v>
      </c>
      <c r="R2622" s="184">
        <v>4551397934021.9561</v>
      </c>
      <c r="S2622" s="199">
        <v>4726.2121683900841</v>
      </c>
      <c r="T2622" s="191">
        <v>4.4050661425213973E-2</v>
      </c>
      <c r="U2622" s="198">
        <v>2.0000000000000001E-4</v>
      </c>
    </row>
    <row r="2623" spans="1:21" x14ac:dyDescent="0.2">
      <c r="A2623">
        <f t="shared" si="40"/>
        <v>2619</v>
      </c>
      <c r="B2623" s="119">
        <v>0.42912012091245955</v>
      </c>
      <c r="C2623" s="97">
        <v>6388.7849489149667</v>
      </c>
      <c r="D2623" s="96">
        <v>0.90932210063841745</v>
      </c>
      <c r="E2623" s="98">
        <v>0</v>
      </c>
      <c r="F2623" s="119">
        <v>0</v>
      </c>
      <c r="G2623" s="179">
        <v>0</v>
      </c>
      <c r="H2623" s="97">
        <v>11758783.251603426</v>
      </c>
      <c r="I2623" s="174">
        <v>289989464816.74493</v>
      </c>
      <c r="J2623" s="186">
        <v>8.7547389278609056E-2</v>
      </c>
      <c r="K2623" s="189">
        <v>10450763465.207438</v>
      </c>
      <c r="L2623" s="185">
        <v>0</v>
      </c>
      <c r="M2623" s="185">
        <v>0</v>
      </c>
      <c r="N2623" s="174">
        <v>300440228281.95239</v>
      </c>
      <c r="O2623" s="119">
        <v>8.4502067876148432E-2</v>
      </c>
      <c r="P2623" s="119">
        <v>-1.9232116532976885E-2</v>
      </c>
      <c r="Q2623" s="97">
        <v>15.448430579775009</v>
      </c>
      <c r="R2623" s="184">
        <v>-94851265948.73999</v>
      </c>
      <c r="S2623" s="199">
        <v>-98.336595691520586</v>
      </c>
      <c r="T2623" s="191">
        <v>6.464452403110893E-2</v>
      </c>
      <c r="U2623" s="198">
        <v>2.0000000000000001E-4</v>
      </c>
    </row>
    <row r="2624" spans="1:21" x14ac:dyDescent="0.2">
      <c r="A2624">
        <f t="shared" si="40"/>
        <v>2620</v>
      </c>
      <c r="B2624" s="119">
        <v>0.50831974857137263</v>
      </c>
      <c r="C2624" s="97">
        <v>5374.35212182738</v>
      </c>
      <c r="D2624" s="96">
        <v>1.1844577983285731</v>
      </c>
      <c r="E2624" s="98">
        <v>6.2892670611588819E-2</v>
      </c>
      <c r="F2624" s="119">
        <v>0</v>
      </c>
      <c r="G2624" s="179">
        <v>0</v>
      </c>
      <c r="H2624" s="97">
        <v>13796192.975901261</v>
      </c>
      <c r="I2624" s="174">
        <v>488667730496.35626</v>
      </c>
      <c r="J2624" s="186">
        <v>0.47222018420904133</v>
      </c>
      <c r="K2624" s="189">
        <v>17098019267.790998</v>
      </c>
      <c r="L2624" s="185">
        <v>37079142264.376762</v>
      </c>
      <c r="M2624" s="185">
        <v>0</v>
      </c>
      <c r="N2624" s="174">
        <v>542844892028.52405</v>
      </c>
      <c r="O2624" s="119">
        <v>0.4797357096800699</v>
      </c>
      <c r="P2624" s="119">
        <v>0.34888827713804516</v>
      </c>
      <c r="Q2624" s="97">
        <v>13.513221857958914</v>
      </c>
      <c r="R2624" s="184">
        <v>2828204977140.0117</v>
      </c>
      <c r="S2624" s="199">
        <v>2933.419868472733</v>
      </c>
      <c r="T2624" s="191">
        <v>5.3562271489934844E-2</v>
      </c>
      <c r="U2624" s="198">
        <v>2.0000000000000001E-4</v>
      </c>
    </row>
    <row r="2625" spans="1:21" x14ac:dyDescent="0.2">
      <c r="A2625">
        <f t="shared" si="40"/>
        <v>2621</v>
      </c>
      <c r="B2625" s="119">
        <v>0.36886060108110041</v>
      </c>
      <c r="C2625" s="97">
        <v>9770.3515693600166</v>
      </c>
      <c r="D2625" s="96">
        <v>0.77727579177738648</v>
      </c>
      <c r="E2625" s="98">
        <v>0</v>
      </c>
      <c r="F2625" s="119">
        <v>0</v>
      </c>
      <c r="G2625" s="179">
        <v>0</v>
      </c>
      <c r="H2625" s="97">
        <v>21840644.273325182</v>
      </c>
      <c r="I2625" s="174">
        <v>491122922089.75415</v>
      </c>
      <c r="J2625" s="186">
        <v>0.15869055462966519</v>
      </c>
      <c r="K2625" s="189">
        <v>12822696065.886662</v>
      </c>
      <c r="L2625" s="185">
        <v>0</v>
      </c>
      <c r="M2625" s="185">
        <v>0</v>
      </c>
      <c r="N2625" s="174">
        <v>503945618155.64081</v>
      </c>
      <c r="O2625" s="119">
        <v>0.15465273650557798</v>
      </c>
      <c r="P2625" s="119">
        <v>6.7412203509716884E-2</v>
      </c>
      <c r="Q2625" s="97">
        <v>12.539870479765174</v>
      </c>
      <c r="R2625" s="184">
        <v>356667669808.42334</v>
      </c>
      <c r="S2625" s="199">
        <v>370.29876405132217</v>
      </c>
      <c r="T2625" s="191">
        <v>7.0790002687688092E-2</v>
      </c>
      <c r="U2625" s="198">
        <v>2.0000000000000001E-4</v>
      </c>
    </row>
    <row r="2626" spans="1:21" x14ac:dyDescent="0.2">
      <c r="A2626">
        <f t="shared" si="40"/>
        <v>2622</v>
      </c>
      <c r="B2626" s="119">
        <v>0.41648309052190174</v>
      </c>
      <c r="C2626" s="97">
        <v>7658.434265412473</v>
      </c>
      <c r="D2626" s="96">
        <v>0.75057444906583026</v>
      </c>
      <c r="E2626" s="98">
        <v>0</v>
      </c>
      <c r="F2626" s="119">
        <v>0</v>
      </c>
      <c r="G2626" s="179">
        <v>0</v>
      </c>
      <c r="H2626" s="97">
        <v>8149857.1708889753</v>
      </c>
      <c r="I2626" s="174">
        <v>353980302593.49286</v>
      </c>
      <c r="J2626" s="186">
        <v>0.41648309052190169</v>
      </c>
      <c r="K2626" s="189">
        <v>4670557025.6553555</v>
      </c>
      <c r="L2626" s="185">
        <v>0</v>
      </c>
      <c r="M2626" s="185">
        <v>0</v>
      </c>
      <c r="N2626" s="174">
        <v>358650859619.14819</v>
      </c>
      <c r="O2626" s="119">
        <v>0.41105940904357113</v>
      </c>
      <c r="P2626" s="119">
        <v>0.27802972830837291</v>
      </c>
      <c r="Q2626" s="97">
        <v>12.961252225971698</v>
      </c>
      <c r="R2626" s="184">
        <v>1450088768728.4539</v>
      </c>
      <c r="S2626" s="199">
        <v>1505.3801569214711</v>
      </c>
      <c r="T2626" s="191">
        <v>5.3711010039229012E-2</v>
      </c>
      <c r="U2626" s="198">
        <v>2.0000000000000001E-4</v>
      </c>
    </row>
    <row r="2627" spans="1:21" x14ac:dyDescent="0.2">
      <c r="A2627">
        <f t="shared" si="40"/>
        <v>2623</v>
      </c>
      <c r="B2627" s="119">
        <v>0.65421820165896305</v>
      </c>
      <c r="C2627" s="97">
        <v>7348.9493993443093</v>
      </c>
      <c r="D2627" s="96">
        <v>1.0424820262802101</v>
      </c>
      <c r="E2627" s="98">
        <v>0</v>
      </c>
      <c r="F2627" s="119">
        <v>0</v>
      </c>
      <c r="G2627" s="179">
        <v>0</v>
      </c>
      <c r="H2627" s="97">
        <v>22925893.666003812</v>
      </c>
      <c r="I2627" s="174">
        <v>693580640287.58777</v>
      </c>
      <c r="J2627" s="186">
        <v>0.41233012772637556</v>
      </c>
      <c r="K2627" s="189">
        <v>18832706337.963997</v>
      </c>
      <c r="L2627" s="185">
        <v>0</v>
      </c>
      <c r="M2627" s="185">
        <v>0</v>
      </c>
      <c r="N2627" s="174">
        <v>712413346625.55176</v>
      </c>
      <c r="O2627" s="119">
        <v>0.40143014635103014</v>
      </c>
      <c r="P2627" s="119">
        <v>0.28864341888709277</v>
      </c>
      <c r="Q2627" s="97">
        <v>12.892637688219438</v>
      </c>
      <c r="R2627" s="184">
        <v>2877373937562.4243</v>
      </c>
      <c r="S2627" s="199">
        <v>2989.4569883552044</v>
      </c>
      <c r="T2627" s="191">
        <v>5.4816662246811462E-2</v>
      </c>
      <c r="U2627" s="198">
        <v>2.0000000000000001E-4</v>
      </c>
    </row>
    <row r="2628" spans="1:21" x14ac:dyDescent="0.2">
      <c r="A2628">
        <f t="shared" si="40"/>
        <v>2624</v>
      </c>
      <c r="B2628" s="119">
        <v>0.47283307672256858</v>
      </c>
      <c r="C2628" s="97">
        <v>9689.7926699373402</v>
      </c>
      <c r="D2628" s="96">
        <v>0.83150115585460593</v>
      </c>
      <c r="E2628" s="98">
        <v>0</v>
      </c>
      <c r="F2628" s="119">
        <v>0</v>
      </c>
      <c r="G2628" s="179">
        <v>0</v>
      </c>
      <c r="H2628" s="97">
        <v>7750428.058878066</v>
      </c>
      <c r="I2628" s="174">
        <v>351112105606.24933</v>
      </c>
      <c r="J2628" s="186">
        <v>0.47283307672256858</v>
      </c>
      <c r="K2628" s="189">
        <v>7585997005.3030272</v>
      </c>
      <c r="L2628" s="185">
        <v>0</v>
      </c>
      <c r="M2628" s="185">
        <v>0</v>
      </c>
      <c r="N2628" s="174">
        <v>358698102611.55237</v>
      </c>
      <c r="O2628" s="119">
        <v>0.46283327388583589</v>
      </c>
      <c r="P2628" s="119">
        <v>0.3501341885182499</v>
      </c>
      <c r="Q2628" s="97">
        <v>12.931563640315783</v>
      </c>
      <c r="R2628" s="184">
        <v>1807521749312.333</v>
      </c>
      <c r="S2628" s="199">
        <v>1876.7609994634679</v>
      </c>
      <c r="T2628" s="191">
        <v>5.5494638399649424E-2</v>
      </c>
      <c r="U2628" s="198">
        <v>2.0000000000000001E-4</v>
      </c>
    </row>
    <row r="2629" spans="1:21" x14ac:dyDescent="0.2">
      <c r="A2629">
        <f t="shared" si="40"/>
        <v>2625</v>
      </c>
      <c r="B2629" s="119">
        <v>0.57977925297263533</v>
      </c>
      <c r="C2629" s="97">
        <v>9675.5331429585767</v>
      </c>
      <c r="D2629" s="96">
        <v>1.1181667826013175</v>
      </c>
      <c r="E2629" s="98">
        <v>0.40586214988266806</v>
      </c>
      <c r="F2629" s="119">
        <v>0.56137587919623599</v>
      </c>
      <c r="G2629" s="179">
        <v>1</v>
      </c>
      <c r="H2629" s="97">
        <v>9151582.4250394888</v>
      </c>
      <c r="I2629" s="174">
        <v>344811180727.18488</v>
      </c>
      <c r="J2629" s="186">
        <v>0.4840358531677027</v>
      </c>
      <c r="K2629" s="189">
        <v>4132870346.8777809</v>
      </c>
      <c r="L2629" s="185">
        <v>0</v>
      </c>
      <c r="M2629" s="185">
        <v>220618299187.03168</v>
      </c>
      <c r="N2629" s="174">
        <v>569562350261.09436</v>
      </c>
      <c r="O2629" s="119">
        <v>0.60291136385200761</v>
      </c>
      <c r="P2629" s="119">
        <v>0.41499016367003994</v>
      </c>
      <c r="Q2629" s="97">
        <v>15.939878905446264</v>
      </c>
      <c r="R2629" s="184">
        <v>4049712406792.6562</v>
      </c>
      <c r="S2629" s="199">
        <v>4205.5670295471682</v>
      </c>
      <c r="T2629" s="191">
        <v>4.6742241619888471E-2</v>
      </c>
      <c r="U2629" s="198">
        <v>2.0000000000000001E-4</v>
      </c>
    </row>
    <row r="2630" spans="1:21" x14ac:dyDescent="0.2">
      <c r="A2630">
        <f t="shared" si="40"/>
        <v>2626</v>
      </c>
      <c r="B2630" s="119">
        <v>0.5559932101664633</v>
      </c>
      <c r="C2630" s="97">
        <v>11475.964214337606</v>
      </c>
      <c r="D2630" s="96">
        <v>0.58198708930587673</v>
      </c>
      <c r="E2630" s="98">
        <v>0.34512601492175371</v>
      </c>
      <c r="F2630" s="119">
        <v>0.40399731266228517</v>
      </c>
      <c r="G2630" s="179">
        <v>1</v>
      </c>
      <c r="H2630" s="97">
        <v>4797617.5498094177</v>
      </c>
      <c r="I2630" s="174">
        <v>219535757240.46927</v>
      </c>
      <c r="J2630" s="186">
        <v>0.52257597265288314</v>
      </c>
      <c r="K2630" s="189">
        <v>4479617928.1982718</v>
      </c>
      <c r="L2630" s="185">
        <v>0</v>
      </c>
      <c r="M2630" s="185">
        <v>109553101832.49544</v>
      </c>
      <c r="N2630" s="174">
        <v>333568477001.16296</v>
      </c>
      <c r="O2630" s="119">
        <v>0.60667181490688726</v>
      </c>
      <c r="P2630" s="119">
        <v>0.45763751843455308</v>
      </c>
      <c r="Q2630" s="97">
        <v>15.393156394003851</v>
      </c>
      <c r="R2630" s="184">
        <v>2584749877906.4673</v>
      </c>
      <c r="S2630" s="199">
        <v>2681.9507235622555</v>
      </c>
      <c r="T2630" s="191">
        <v>4.7205595001092435E-2</v>
      </c>
      <c r="U2630" s="198">
        <v>2.0000000000000001E-4</v>
      </c>
    </row>
    <row r="2631" spans="1:21" x14ac:dyDescent="0.2">
      <c r="A2631">
        <f t="shared" ref="A2631:A2694" si="41">A2630+1</f>
        <v>2627</v>
      </c>
      <c r="B2631" s="119">
        <v>0.45220248857870571</v>
      </c>
      <c r="C2631" s="97">
        <v>11016.255985272468</v>
      </c>
      <c r="D2631" s="96">
        <v>0.91576800366486544</v>
      </c>
      <c r="E2631" s="98">
        <v>0.53888808615796946</v>
      </c>
      <c r="F2631" s="119">
        <v>0</v>
      </c>
      <c r="G2631" s="179">
        <v>0</v>
      </c>
      <c r="H2631" s="97">
        <v>7496661.8933596322</v>
      </c>
      <c r="I2631" s="174">
        <v>265168031507.16156</v>
      </c>
      <c r="J2631" s="186">
        <v>0.35203128607380019</v>
      </c>
      <c r="K2631" s="189">
        <v>21480367519.698414</v>
      </c>
      <c r="L2631" s="185">
        <v>62295195551.69989</v>
      </c>
      <c r="M2631" s="185">
        <v>0</v>
      </c>
      <c r="N2631" s="174">
        <v>348943594578.55988</v>
      </c>
      <c r="O2631" s="119">
        <v>0.41033451200448429</v>
      </c>
      <c r="P2631" s="119">
        <v>0.29700679727034629</v>
      </c>
      <c r="Q2631" s="97">
        <v>14.927879774497871</v>
      </c>
      <c r="R2631" s="184">
        <v>1678424200536.3823</v>
      </c>
      <c r="S2631" s="199">
        <v>1740.2868834506157</v>
      </c>
      <c r="T2631" s="191">
        <v>4.8830189952175002E-2</v>
      </c>
      <c r="U2631" s="198">
        <v>2.0000000000000001E-4</v>
      </c>
    </row>
    <row r="2632" spans="1:21" x14ac:dyDescent="0.2">
      <c r="A2632">
        <f t="shared" si="41"/>
        <v>2628</v>
      </c>
      <c r="B2632" s="119">
        <v>0.48116507216056004</v>
      </c>
      <c r="C2632" s="97">
        <v>14419.757568067516</v>
      </c>
      <c r="D2632" s="96">
        <v>1.1997138648517827</v>
      </c>
      <c r="E2632" s="98">
        <v>0.39535286532003533</v>
      </c>
      <c r="F2632" s="119">
        <v>0.64335668624996267</v>
      </c>
      <c r="G2632" s="179">
        <v>1</v>
      </c>
      <c r="H2632" s="97">
        <v>9896159.8421105612</v>
      </c>
      <c r="I2632" s="174">
        <v>341075891550.4339</v>
      </c>
      <c r="J2632" s="186">
        <v>0.35480653589530409</v>
      </c>
      <c r="K2632" s="189">
        <v>10650367502.06225</v>
      </c>
      <c r="L2632" s="185">
        <v>0</v>
      </c>
      <c r="M2632" s="185">
        <v>376417973940.1795</v>
      </c>
      <c r="N2632" s="174">
        <v>728144232992.67566</v>
      </c>
      <c r="O2632" s="119">
        <v>0.57976196965196847</v>
      </c>
      <c r="P2632" s="119">
        <v>0.43304818361866504</v>
      </c>
      <c r="Q2632" s="97">
        <v>17.277119855152588</v>
      </c>
      <c r="R2632" s="184">
        <v>5750715723104.8477</v>
      </c>
      <c r="S2632" s="199">
        <v>5968.0752013751862</v>
      </c>
      <c r="T2632" s="191">
        <v>4.3349762353445877E-2</v>
      </c>
      <c r="U2632" s="198">
        <v>2.0000000000000001E-4</v>
      </c>
    </row>
    <row r="2633" spans="1:21" x14ac:dyDescent="0.2">
      <c r="A2633">
        <f t="shared" si="41"/>
        <v>2629</v>
      </c>
      <c r="B2633" s="119">
        <v>0.55395300308204343</v>
      </c>
      <c r="C2633" s="97">
        <v>8783.748944653611</v>
      </c>
      <c r="D2633" s="96">
        <v>0.89745579852823665</v>
      </c>
      <c r="E2633" s="98">
        <v>0</v>
      </c>
      <c r="F2633" s="119">
        <v>0</v>
      </c>
      <c r="G2633" s="179">
        <v>0</v>
      </c>
      <c r="H2633" s="97">
        <v>6787620.1795519283</v>
      </c>
      <c r="I2633" s="174">
        <v>258047159403.58514</v>
      </c>
      <c r="J2633" s="186">
        <v>0.40141373591649765</v>
      </c>
      <c r="K2633" s="189">
        <v>8316293152.0395164</v>
      </c>
      <c r="L2633" s="185">
        <v>0</v>
      </c>
      <c r="M2633" s="185">
        <v>0</v>
      </c>
      <c r="N2633" s="174">
        <v>266363452555.62466</v>
      </c>
      <c r="O2633" s="119">
        <v>0.38888095684674207</v>
      </c>
      <c r="P2633" s="119">
        <v>0.28918085273906868</v>
      </c>
      <c r="Q2633" s="97">
        <v>12.859546213891324</v>
      </c>
      <c r="R2633" s="184">
        <v>1111728433997.4419</v>
      </c>
      <c r="S2633" s="199">
        <v>1153.7567486973032</v>
      </c>
      <c r="T2633" s="191">
        <v>5.5340829631094338E-2</v>
      </c>
      <c r="U2633" s="198">
        <v>2.0000000000000001E-4</v>
      </c>
    </row>
    <row r="2634" spans="1:21" x14ac:dyDescent="0.2">
      <c r="A2634">
        <f t="shared" si="41"/>
        <v>2630</v>
      </c>
      <c r="B2634" s="119">
        <v>0.51629293037048973</v>
      </c>
      <c r="C2634" s="97">
        <v>7874.3607941256278</v>
      </c>
      <c r="D2634" s="96">
        <v>0.88131874104492713</v>
      </c>
      <c r="E2634" s="98">
        <v>0.47750963903765697</v>
      </c>
      <c r="F2634" s="119">
        <v>0</v>
      </c>
      <c r="G2634" s="179">
        <v>0</v>
      </c>
      <c r="H2634" s="97">
        <v>33574174.318429194</v>
      </c>
      <c r="I2634" s="174">
        <v>830826871511.95044</v>
      </c>
      <c r="J2634" s="186">
        <v>0.31831352055628137</v>
      </c>
      <c r="K2634" s="189">
        <v>99781573935.953827</v>
      </c>
      <c r="L2634" s="185">
        <v>198571746679.82919</v>
      </c>
      <c r="M2634" s="185">
        <v>0</v>
      </c>
      <c r="N2634" s="174">
        <v>1129180192127.7334</v>
      </c>
      <c r="O2634" s="119">
        <v>0.37489217995395657</v>
      </c>
      <c r="P2634" s="119">
        <v>0.28900083118085473</v>
      </c>
      <c r="Q2634" s="97">
        <v>14.504975131734167</v>
      </c>
      <c r="R2634" s="184">
        <v>5126525031592.3389</v>
      </c>
      <c r="S2634" s="199">
        <v>5315.4099239384605</v>
      </c>
      <c r="T2634" s="191">
        <v>5.1104749380584222E-2</v>
      </c>
      <c r="U2634" s="198">
        <v>2.0000000000000001E-4</v>
      </c>
    </row>
    <row r="2635" spans="1:21" x14ac:dyDescent="0.2">
      <c r="A2635">
        <f t="shared" si="41"/>
        <v>2631</v>
      </c>
      <c r="B2635" s="119">
        <v>0.34908996953547861</v>
      </c>
      <c r="C2635" s="97">
        <v>8481.6256559064477</v>
      </c>
      <c r="D2635" s="96">
        <v>0.92833161533320629</v>
      </c>
      <c r="E2635" s="98">
        <v>0</v>
      </c>
      <c r="F2635" s="119">
        <v>0.44473987183937147</v>
      </c>
      <c r="G2635" s="179">
        <v>1</v>
      </c>
      <c r="H2635" s="97">
        <v>9743037.7785946466</v>
      </c>
      <c r="I2635" s="174">
        <v>301715198954.6756</v>
      </c>
      <c r="J2635" s="186">
        <v>0.34908996953547855</v>
      </c>
      <c r="K2635" s="189">
        <v>5622004248.0175123</v>
      </c>
      <c r="L2635" s="185">
        <v>0</v>
      </c>
      <c r="M2635" s="185">
        <v>270554339244.09402</v>
      </c>
      <c r="N2635" s="174">
        <v>577891542446.78711</v>
      </c>
      <c r="O2635" s="119">
        <v>0.55679863325977408</v>
      </c>
      <c r="P2635" s="119">
        <v>0.38345909640956366</v>
      </c>
      <c r="Q2635" s="97">
        <v>17.040574167381852</v>
      </c>
      <c r="R2635" s="184">
        <v>4037497207398.5112</v>
      </c>
      <c r="S2635" s="199">
        <v>4188.6725256703903</v>
      </c>
      <c r="T2635" s="191">
        <v>4.3987927083350357E-2</v>
      </c>
      <c r="U2635" s="198">
        <v>2.0000000000000001E-4</v>
      </c>
    </row>
    <row r="2636" spans="1:21" x14ac:dyDescent="0.2">
      <c r="A2636">
        <f t="shared" si="41"/>
        <v>2632</v>
      </c>
      <c r="B2636" s="119">
        <v>0.41669631217213354</v>
      </c>
      <c r="C2636" s="97">
        <v>7031.0071445793728</v>
      </c>
      <c r="D2636" s="96">
        <v>0.65738593428427627</v>
      </c>
      <c r="E2636" s="98">
        <v>0.55553111297687174</v>
      </c>
      <c r="F2636" s="119">
        <v>0.3913972670829845</v>
      </c>
      <c r="G2636" s="179">
        <v>1</v>
      </c>
      <c r="H2636" s="97">
        <v>5189559.5633398956</v>
      </c>
      <c r="I2636" s="174">
        <v>250114218697.4892</v>
      </c>
      <c r="J2636" s="186">
        <v>0.41669631217213354</v>
      </c>
      <c r="K2636" s="189">
        <v>3442862526.157198</v>
      </c>
      <c r="L2636" s="185">
        <v>0</v>
      </c>
      <c r="M2636" s="185">
        <v>132825933769.48871</v>
      </c>
      <c r="N2636" s="174">
        <v>386383014993.13513</v>
      </c>
      <c r="O2636" s="119">
        <v>0.54475070435585493</v>
      </c>
      <c r="P2636" s="119">
        <v>0.37572962641858687</v>
      </c>
      <c r="Q2636" s="97">
        <v>15.907413176550703</v>
      </c>
      <c r="R2636" s="184">
        <v>2541194387504.6841</v>
      </c>
      <c r="S2636" s="199">
        <v>2637.755089018146</v>
      </c>
      <c r="T2636" s="191">
        <v>4.5845327643626255E-2</v>
      </c>
      <c r="U2636" s="198">
        <v>2.0000000000000001E-4</v>
      </c>
    </row>
    <row r="2637" spans="1:21" x14ac:dyDescent="0.2">
      <c r="A2637">
        <f t="shared" si="41"/>
        <v>2633</v>
      </c>
      <c r="B2637" s="119">
        <v>0.62771369573300284</v>
      </c>
      <c r="C2637" s="97">
        <v>9775.1047980263065</v>
      </c>
      <c r="D2637" s="96">
        <v>0.45798599072318669</v>
      </c>
      <c r="E2637" s="98">
        <v>0.61721057572895988</v>
      </c>
      <c r="F2637" s="119">
        <v>0.66301164635278831</v>
      </c>
      <c r="G2637" s="179">
        <v>1</v>
      </c>
      <c r="H2637" s="97">
        <v>4214634.7757647401</v>
      </c>
      <c r="I2637" s="174">
        <v>204225533743.21716</v>
      </c>
      <c r="J2637" s="186">
        <v>0.53453193735069471</v>
      </c>
      <c r="K2637" s="189">
        <v>5913925584.2446156</v>
      </c>
      <c r="L2637" s="185">
        <v>0</v>
      </c>
      <c r="M2637" s="185">
        <v>195142533540.84122</v>
      </c>
      <c r="N2637" s="174">
        <v>405281992868.30298</v>
      </c>
      <c r="O2637" s="119">
        <v>0.65455436389723187</v>
      </c>
      <c r="P2637" s="119">
        <v>0.48995434842438318</v>
      </c>
      <c r="Q2637" s="97">
        <v>16.382446928893486</v>
      </c>
      <c r="R2637" s="184">
        <v>3562416809211.7822</v>
      </c>
      <c r="S2637" s="199">
        <v>3693.3145392910419</v>
      </c>
      <c r="T2637" s="191">
        <v>4.4598861401402665E-2</v>
      </c>
      <c r="U2637" s="198">
        <v>2.0000000000000001E-4</v>
      </c>
    </row>
    <row r="2638" spans="1:21" x14ac:dyDescent="0.2">
      <c r="A2638">
        <f t="shared" si="41"/>
        <v>2634</v>
      </c>
      <c r="B2638" s="119">
        <v>0.62857191929310274</v>
      </c>
      <c r="C2638" s="97">
        <v>12726.103671871733</v>
      </c>
      <c r="D2638" s="96">
        <v>0.69956832258034041</v>
      </c>
      <c r="E2638" s="98">
        <v>0</v>
      </c>
      <c r="F2638" s="119">
        <v>0</v>
      </c>
      <c r="G2638" s="179">
        <v>0</v>
      </c>
      <c r="H2638" s="97">
        <v>4152868.650876794</v>
      </c>
      <c r="I2638" s="174">
        <v>213141920179.28799</v>
      </c>
      <c r="J2638" s="186">
        <v>0.53287923276761484</v>
      </c>
      <c r="K2638" s="189">
        <v>4623666079.5819502</v>
      </c>
      <c r="L2638" s="185">
        <v>0</v>
      </c>
      <c r="M2638" s="185">
        <v>0</v>
      </c>
      <c r="N2638" s="174">
        <v>217765586258.86993</v>
      </c>
      <c r="O2638" s="119">
        <v>0.52156497657411161</v>
      </c>
      <c r="P2638" s="119">
        <v>0.39869329025170464</v>
      </c>
      <c r="Q2638" s="97">
        <v>12.920556252618063</v>
      </c>
      <c r="R2638" s="184">
        <v>1244762819913.7659</v>
      </c>
      <c r="S2638" s="199">
        <v>1291.928499460907</v>
      </c>
      <c r="T2638" s="191">
        <v>5.5560324824503161E-2</v>
      </c>
      <c r="U2638" s="198">
        <v>2.0000000000000001E-4</v>
      </c>
    </row>
    <row r="2639" spans="1:21" x14ac:dyDescent="0.2">
      <c r="A2639">
        <f t="shared" si="41"/>
        <v>2635</v>
      </c>
      <c r="B2639" s="119">
        <v>0.28812678540686215</v>
      </c>
      <c r="C2639" s="97">
        <v>17000</v>
      </c>
      <c r="D2639" s="96">
        <v>0.66677813605958169</v>
      </c>
      <c r="E2639" s="98">
        <v>0.2872491880956286</v>
      </c>
      <c r="F2639" s="119">
        <v>0</v>
      </c>
      <c r="G2639" s="179">
        <v>0</v>
      </c>
      <c r="H2639" s="97">
        <v>4094710.1022606734</v>
      </c>
      <c r="I2639" s="174">
        <v>206624090170.15726</v>
      </c>
      <c r="J2639" s="186">
        <v>0.2881267854068621</v>
      </c>
      <c r="K2639" s="189">
        <v>24300413102.283661</v>
      </c>
      <c r="L2639" s="185">
        <v>42866351962.628868</v>
      </c>
      <c r="M2639" s="185">
        <v>0</v>
      </c>
      <c r="N2639" s="174">
        <v>273790855235.06979</v>
      </c>
      <c r="O2639" s="119">
        <v>0.34269594715970575</v>
      </c>
      <c r="P2639" s="119">
        <v>0.244182764033891</v>
      </c>
      <c r="Q2639" s="97">
        <v>13.988668654932637</v>
      </c>
      <c r="R2639" s="184">
        <v>1007221052908.2991</v>
      </c>
      <c r="S2639" s="199">
        <v>1045.608567899829</v>
      </c>
      <c r="T2639" s="191">
        <v>5.1652657486211957E-2</v>
      </c>
      <c r="U2639" s="198">
        <v>2.0000000000000001E-4</v>
      </c>
    </row>
    <row r="2640" spans="1:21" x14ac:dyDescent="0.2">
      <c r="A2640">
        <f t="shared" si="41"/>
        <v>2636</v>
      </c>
      <c r="B2640" s="119">
        <v>0.54623335577671706</v>
      </c>
      <c r="C2640" s="97">
        <v>9463.7886507755047</v>
      </c>
      <c r="D2640" s="96">
        <v>0.60239944086363506</v>
      </c>
      <c r="E2640" s="98">
        <v>0</v>
      </c>
      <c r="F2640" s="119">
        <v>0</v>
      </c>
      <c r="G2640" s="179">
        <v>0</v>
      </c>
      <c r="H2640" s="97">
        <v>9637187.4997236878</v>
      </c>
      <c r="I2640" s="174">
        <v>302338075000.67798</v>
      </c>
      <c r="J2640" s="186">
        <v>0.35944639175445481</v>
      </c>
      <c r="K2640" s="189">
        <v>11063550217.870047</v>
      </c>
      <c r="L2640" s="185">
        <v>0</v>
      </c>
      <c r="M2640" s="185">
        <v>0</v>
      </c>
      <c r="N2640" s="174">
        <v>313401625218.54803</v>
      </c>
      <c r="O2640" s="119">
        <v>0.34675739180739185</v>
      </c>
      <c r="P2640" s="119">
        <v>0.25670704886718693</v>
      </c>
      <c r="Q2640" s="97">
        <v>12.871330617092893</v>
      </c>
      <c r="R2640" s="184">
        <v>1139709264938.0671</v>
      </c>
      <c r="S2640" s="199">
        <v>1182.2182387587725</v>
      </c>
      <c r="T2640" s="191">
        <v>5.5649584231302528E-2</v>
      </c>
      <c r="U2640" s="198">
        <v>2.0000000000000001E-4</v>
      </c>
    </row>
    <row r="2641" spans="1:21" x14ac:dyDescent="0.2">
      <c r="A2641">
        <f t="shared" si="41"/>
        <v>2637</v>
      </c>
      <c r="B2641" s="119">
        <v>0.53751709682059901</v>
      </c>
      <c r="C2641" s="97">
        <v>11737.509463965811</v>
      </c>
      <c r="D2641" s="96">
        <v>1.4617684329966949</v>
      </c>
      <c r="E2641" s="98">
        <v>0.39034884012522075</v>
      </c>
      <c r="F2641" s="119">
        <v>0</v>
      </c>
      <c r="G2641" s="179">
        <v>0</v>
      </c>
      <c r="H2641" s="97">
        <v>20037174.150829822</v>
      </c>
      <c r="I2641" s="174">
        <v>498175594287.62036</v>
      </c>
      <c r="J2641" s="186">
        <v>0.3855886434542638</v>
      </c>
      <c r="K2641" s="189">
        <v>15902990149.480759</v>
      </c>
      <c r="L2641" s="185">
        <v>57978067071.368683</v>
      </c>
      <c r="M2641" s="185">
        <v>0</v>
      </c>
      <c r="N2641" s="174">
        <v>572056651508.46973</v>
      </c>
      <c r="O2641" s="119">
        <v>0.41687008556170835</v>
      </c>
      <c r="P2641" s="119">
        <v>0.30814593277518915</v>
      </c>
      <c r="Q2641" s="97">
        <v>13.951604993223381</v>
      </c>
      <c r="R2641" s="184">
        <v>2523545886614.6592</v>
      </c>
      <c r="S2641" s="199">
        <v>2619.8747038706983</v>
      </c>
      <c r="T2641" s="191">
        <v>5.376803151241559E-2</v>
      </c>
      <c r="U2641" s="198">
        <v>2.0000000000000001E-4</v>
      </c>
    </row>
    <row r="2642" spans="1:21" x14ac:dyDescent="0.2">
      <c r="A2642">
        <f t="shared" si="41"/>
        <v>2638</v>
      </c>
      <c r="B2642" s="119">
        <v>0.40488389058015456</v>
      </c>
      <c r="C2642" s="97">
        <v>6272.6279207942225</v>
      </c>
      <c r="D2642" s="96">
        <v>0.94312665607054746</v>
      </c>
      <c r="E2642" s="98">
        <v>0</v>
      </c>
      <c r="F2642" s="119">
        <v>0.70575240145247575</v>
      </c>
      <c r="G2642" s="179">
        <v>1</v>
      </c>
      <c r="H2642" s="97">
        <v>18938686.083105788</v>
      </c>
      <c r="I2642" s="174">
        <v>535523441263.14581</v>
      </c>
      <c r="J2642" s="186">
        <v>0.32057945969853519</v>
      </c>
      <c r="K2642" s="189">
        <v>6093746821.2944164</v>
      </c>
      <c r="L2642" s="185">
        <v>0</v>
      </c>
      <c r="M2642" s="185">
        <v>580473194432.45605</v>
      </c>
      <c r="N2642" s="174">
        <v>1122090382516.8962</v>
      </c>
      <c r="O2642" s="119">
        <v>0.56684949885703773</v>
      </c>
      <c r="P2642" s="119">
        <v>0.3232232379971221</v>
      </c>
      <c r="Q2642" s="97">
        <v>17.068242585497721</v>
      </c>
      <c r="R2642" s="184">
        <v>6626951518884.5254</v>
      </c>
      <c r="S2642" s="199">
        <v>6873.178795582493</v>
      </c>
      <c r="T2642" s="191">
        <v>4.3064372680396923E-2</v>
      </c>
      <c r="U2642" s="198">
        <v>2.0000000000000001E-4</v>
      </c>
    </row>
    <row r="2643" spans="1:21" x14ac:dyDescent="0.2">
      <c r="A2643">
        <f t="shared" si="41"/>
        <v>2639</v>
      </c>
      <c r="B2643" s="119">
        <v>0.60038287969464887</v>
      </c>
      <c r="C2643" s="97">
        <v>13199.668020280833</v>
      </c>
      <c r="D2643" s="96">
        <v>0.90731055893315271</v>
      </c>
      <c r="E2643" s="98">
        <v>0.46830745481560121</v>
      </c>
      <c r="F2643" s="119">
        <v>0</v>
      </c>
      <c r="G2643" s="179">
        <v>0</v>
      </c>
      <c r="H2643" s="97">
        <v>6837139.6919374047</v>
      </c>
      <c r="I2643" s="174">
        <v>282449844946.72821</v>
      </c>
      <c r="J2643" s="186">
        <v>0.48911646766706962</v>
      </c>
      <c r="K2643" s="189">
        <v>36803743825.064682</v>
      </c>
      <c r="L2643" s="185">
        <v>74361592302.250961</v>
      </c>
      <c r="M2643" s="185">
        <v>0</v>
      </c>
      <c r="N2643" s="174">
        <v>393615181074.04388</v>
      </c>
      <c r="O2643" s="119">
        <v>0.50211514646351374</v>
      </c>
      <c r="P2643" s="119">
        <v>0.41336039689158954</v>
      </c>
      <c r="Q2643" s="97">
        <v>14.168827956640341</v>
      </c>
      <c r="R2643" s="184">
        <v>2512457484076.748</v>
      </c>
      <c r="S2643" s="199">
        <v>2609.2423515779897</v>
      </c>
      <c r="T2643" s="191">
        <v>5.0937847504600925E-2</v>
      </c>
      <c r="U2643" s="198">
        <v>2.0000000000000001E-4</v>
      </c>
    </row>
    <row r="2644" spans="1:21" x14ac:dyDescent="0.2">
      <c r="A2644">
        <f t="shared" si="41"/>
        <v>2640</v>
      </c>
      <c r="B2644" s="119">
        <v>0.38852164060993344</v>
      </c>
      <c r="C2644" s="97">
        <v>11551.588445901594</v>
      </c>
      <c r="D2644" s="96">
        <v>0.77949702547905564</v>
      </c>
      <c r="E2644" s="98">
        <v>0.18026942735557791</v>
      </c>
      <c r="F2644" s="119">
        <v>0.6029212827844983</v>
      </c>
      <c r="G2644" s="179">
        <v>1</v>
      </c>
      <c r="H2644" s="97">
        <v>4697214.1408332707</v>
      </c>
      <c r="I2644" s="174">
        <v>233498602655.79236</v>
      </c>
      <c r="J2644" s="186">
        <v>0.38852164060993344</v>
      </c>
      <c r="K2644" s="189">
        <v>858679536.93960392</v>
      </c>
      <c r="L2644" s="185">
        <v>0</v>
      </c>
      <c r="M2644" s="185">
        <v>349321045247.07196</v>
      </c>
      <c r="N2644" s="174">
        <v>583678327439.80383</v>
      </c>
      <c r="O2644" s="119">
        <v>0.634212508806557</v>
      </c>
      <c r="P2644" s="119">
        <v>0.32880996912225519</v>
      </c>
      <c r="Q2644" s="97">
        <v>16.965264968419152</v>
      </c>
      <c r="R2644" s="184">
        <v>3509985446341.4756</v>
      </c>
      <c r="S2644" s="199">
        <v>3644.0398597772619</v>
      </c>
      <c r="T2644" s="191">
        <v>4.3802232701216921E-2</v>
      </c>
      <c r="U2644" s="198">
        <v>2.0000000000000001E-4</v>
      </c>
    </row>
    <row r="2645" spans="1:21" x14ac:dyDescent="0.2">
      <c r="A2645">
        <f t="shared" si="41"/>
        <v>2641</v>
      </c>
      <c r="B2645" s="119">
        <v>0.37235078002361144</v>
      </c>
      <c r="C2645" s="97">
        <v>11114.208995159634</v>
      </c>
      <c r="D2645" s="96">
        <v>0.9054986112641672</v>
      </c>
      <c r="E2645" s="98">
        <v>0.30697906426024901</v>
      </c>
      <c r="F2645" s="119">
        <v>0</v>
      </c>
      <c r="G2645" s="179">
        <v>0</v>
      </c>
      <c r="H2645" s="97">
        <v>8452885.4494931344</v>
      </c>
      <c r="I2645" s="174">
        <v>301727022627.5293</v>
      </c>
      <c r="J2645" s="186">
        <v>0.37235078002361144</v>
      </c>
      <c r="K2645" s="189">
        <v>18776950096.233322</v>
      </c>
      <c r="L2645" s="185">
        <v>49585432773.636559</v>
      </c>
      <c r="M2645" s="185">
        <v>0</v>
      </c>
      <c r="N2645" s="174">
        <v>370089405497.39917</v>
      </c>
      <c r="O2645" s="119">
        <v>0.41075652582964839</v>
      </c>
      <c r="P2645" s="119">
        <v>0.28234032055097741</v>
      </c>
      <c r="Q2645" s="97">
        <v>14.194250650469259</v>
      </c>
      <c r="R2645" s="184">
        <v>1588852250235.0701</v>
      </c>
      <c r="S2645" s="199">
        <v>1649.2120794828218</v>
      </c>
      <c r="T2645" s="191">
        <v>5.0747083125506708E-2</v>
      </c>
      <c r="U2645" s="198">
        <v>2.0000000000000001E-4</v>
      </c>
    </row>
    <row r="2646" spans="1:21" x14ac:dyDescent="0.2">
      <c r="A2646">
        <f t="shared" si="41"/>
        <v>2642</v>
      </c>
      <c r="B2646" s="119">
        <v>0.30230990904700872</v>
      </c>
      <c r="C2646" s="97">
        <v>7945.721930579929</v>
      </c>
      <c r="D2646" s="96">
        <v>0.4871226463297163</v>
      </c>
      <c r="E2646" s="98">
        <v>0</v>
      </c>
      <c r="F2646" s="119">
        <v>0.66051421831781809</v>
      </c>
      <c r="G2646" s="179">
        <v>1</v>
      </c>
      <c r="H2646" s="97">
        <v>3424416.3914590934</v>
      </c>
      <c r="I2646" s="174">
        <v>183983170714.36176</v>
      </c>
      <c r="J2646" s="186">
        <v>0.30230990904700872</v>
      </c>
      <c r="K2646" s="189">
        <v>8234115415.078042</v>
      </c>
      <c r="L2646" s="185">
        <v>0</v>
      </c>
      <c r="M2646" s="185">
        <v>225650467844.57941</v>
      </c>
      <c r="N2646" s="174">
        <v>417867753974.01923</v>
      </c>
      <c r="O2646" s="119">
        <v>0.56510775869818486</v>
      </c>
      <c r="P2646" s="119">
        <v>0.27915452501180849</v>
      </c>
      <c r="Q2646" s="97">
        <v>17.046727831122315</v>
      </c>
      <c r="R2646" s="184">
        <v>2167312660996.7498</v>
      </c>
      <c r="S2646" s="199">
        <v>2251.3611876890686</v>
      </c>
      <c r="T2646" s="191">
        <v>4.2957984330040527E-2</v>
      </c>
      <c r="U2646" s="198">
        <v>2.0000000000000001E-4</v>
      </c>
    </row>
    <row r="2647" spans="1:21" x14ac:dyDescent="0.2">
      <c r="A2647">
        <f t="shared" si="41"/>
        <v>2643</v>
      </c>
      <c r="B2647" s="119">
        <v>0.33645871333765881</v>
      </c>
      <c r="C2647" s="97">
        <v>9464.1390148490646</v>
      </c>
      <c r="D2647" s="96">
        <v>0.88300484574733107</v>
      </c>
      <c r="E2647" s="98">
        <v>7.058461744062515E-2</v>
      </c>
      <c r="F2647" s="119">
        <v>0.42398484484313381</v>
      </c>
      <c r="G2647" s="179">
        <v>1</v>
      </c>
      <c r="H2647" s="97">
        <v>8990351.4259650353</v>
      </c>
      <c r="I2647" s="174">
        <v>330554773588.28137</v>
      </c>
      <c r="J2647" s="186">
        <v>0.33645871333765887</v>
      </c>
      <c r="K2647" s="189">
        <v>10034050000.139656</v>
      </c>
      <c r="L2647" s="185">
        <v>0</v>
      </c>
      <c r="M2647" s="185">
        <v>259053239357.80258</v>
      </c>
      <c r="N2647" s="174">
        <v>599642062946.22363</v>
      </c>
      <c r="O2647" s="119">
        <v>0.53108453354770102</v>
      </c>
      <c r="P2647" s="119">
        <v>0.31427529892895245</v>
      </c>
      <c r="Q2647" s="97">
        <v>16.537797505267164</v>
      </c>
      <c r="R2647" s="184">
        <v>3335620050124.3901</v>
      </c>
      <c r="S2647" s="199">
        <v>3459.1711402209844</v>
      </c>
      <c r="T2647" s="191">
        <v>4.5021696333748487E-2</v>
      </c>
      <c r="U2647" s="198">
        <v>2.0000000000000001E-4</v>
      </c>
    </row>
    <row r="2648" spans="1:21" x14ac:dyDescent="0.2">
      <c r="A2648">
        <f t="shared" si="41"/>
        <v>2644</v>
      </c>
      <c r="B2648" s="119">
        <v>0.34377492644700069</v>
      </c>
      <c r="C2648" s="97">
        <v>14851.407097146739</v>
      </c>
      <c r="D2648" s="96">
        <v>1.1262510662592025</v>
      </c>
      <c r="E2648" s="98">
        <v>0</v>
      </c>
      <c r="F2648" s="119">
        <v>0</v>
      </c>
      <c r="G2648" s="179">
        <v>0</v>
      </c>
      <c r="H2648" s="97">
        <v>11860013.392189255</v>
      </c>
      <c r="I2648" s="174">
        <v>434147944634.26416</v>
      </c>
      <c r="J2648" s="186">
        <v>0.34377492644700069</v>
      </c>
      <c r="K2648" s="189">
        <v>20690121101.994598</v>
      </c>
      <c r="L2648" s="185">
        <v>0</v>
      </c>
      <c r="M2648" s="185">
        <v>0</v>
      </c>
      <c r="N2648" s="174">
        <v>454838065736.25879</v>
      </c>
      <c r="O2648" s="119">
        <v>0.32813695461519249</v>
      </c>
      <c r="P2648" s="119">
        <v>0.23946867521303761</v>
      </c>
      <c r="Q2648" s="97">
        <v>12.758278507361155</v>
      </c>
      <c r="R2648" s="184">
        <v>1437648755028.1357</v>
      </c>
      <c r="S2648" s="199">
        <v>1492.8510457967732</v>
      </c>
      <c r="T2648" s="191">
        <v>6.0550021857341686E-2</v>
      </c>
      <c r="U2648" s="198">
        <v>2.0000000000000001E-4</v>
      </c>
    </row>
    <row r="2649" spans="1:21" x14ac:dyDescent="0.2">
      <c r="A2649">
        <f t="shared" si="41"/>
        <v>2645</v>
      </c>
      <c r="B2649" s="119">
        <v>0.62869444787463569</v>
      </c>
      <c r="C2649" s="97">
        <v>5631.6797685816382</v>
      </c>
      <c r="D2649" s="96">
        <v>1.0714089902032722</v>
      </c>
      <c r="E2649" s="98">
        <v>0</v>
      </c>
      <c r="F2649" s="119">
        <v>0.46760947301340899</v>
      </c>
      <c r="G2649" s="179">
        <v>1</v>
      </c>
      <c r="H2649" s="97">
        <v>11350573.750588847</v>
      </c>
      <c r="I2649" s="174">
        <v>407305015113.4942</v>
      </c>
      <c r="J2649" s="186">
        <v>0.52216572917296444</v>
      </c>
      <c r="K2649" s="189">
        <v>13697538281.361776</v>
      </c>
      <c r="L2649" s="185">
        <v>0</v>
      </c>
      <c r="M2649" s="185">
        <v>396609686800.48676</v>
      </c>
      <c r="N2649" s="174">
        <v>817612240195.34277</v>
      </c>
      <c r="O2649" s="119">
        <v>0.64819047905436578</v>
      </c>
      <c r="P2649" s="119">
        <v>0.38736618870780343</v>
      </c>
      <c r="Q2649" s="97">
        <v>15.914677903223033</v>
      </c>
      <c r="R2649" s="184">
        <v>5460157662323.2598</v>
      </c>
      <c r="S2649" s="199">
        <v>5670.1833453198151</v>
      </c>
      <c r="T2649" s="191">
        <v>4.6428427303692871E-2</v>
      </c>
      <c r="U2649" s="198">
        <v>2.0000000000000001E-4</v>
      </c>
    </row>
    <row r="2650" spans="1:21" x14ac:dyDescent="0.2">
      <c r="A2650">
        <f t="shared" si="41"/>
        <v>2646</v>
      </c>
      <c r="B2650" s="119">
        <v>0.35868948959553437</v>
      </c>
      <c r="C2650" s="97">
        <v>10509.790546997148</v>
      </c>
      <c r="D2650" s="96">
        <v>0.7826346684767661</v>
      </c>
      <c r="E2650" s="98">
        <v>0.30282092272490468</v>
      </c>
      <c r="F2650" s="119">
        <v>0.53386593687333805</v>
      </c>
      <c r="G2650" s="179">
        <v>1</v>
      </c>
      <c r="H2650" s="97">
        <v>6091808.5365558965</v>
      </c>
      <c r="I2650" s="174">
        <v>263745516328.71741</v>
      </c>
      <c r="J2650" s="186">
        <v>0.35868948959553437</v>
      </c>
      <c r="K2650" s="189">
        <v>4104563542.0912676</v>
      </c>
      <c r="L2650" s="185">
        <v>0</v>
      </c>
      <c r="M2650" s="185">
        <v>209692340478.71478</v>
      </c>
      <c r="N2650" s="174">
        <v>477542420349.52344</v>
      </c>
      <c r="O2650" s="119">
        <v>0.54938913453176741</v>
      </c>
      <c r="P2650" s="119">
        <v>0.38717810566629757</v>
      </c>
      <c r="Q2650" s="97">
        <v>16.839803599340517</v>
      </c>
      <c r="R2650" s="184">
        <v>3354611736494.4985</v>
      </c>
      <c r="S2650" s="199">
        <v>3482.3318961061459</v>
      </c>
      <c r="T2650" s="191">
        <v>4.402717719962565E-2</v>
      </c>
      <c r="U2650" s="198">
        <v>2.0000000000000001E-4</v>
      </c>
    </row>
    <row r="2651" spans="1:21" x14ac:dyDescent="0.2">
      <c r="A2651">
        <f t="shared" si="41"/>
        <v>2647</v>
      </c>
      <c r="B2651" s="119">
        <v>0.63295556784027474</v>
      </c>
      <c r="C2651" s="97">
        <v>9540.826077597023</v>
      </c>
      <c r="D2651" s="96">
        <v>1.2656309425324879</v>
      </c>
      <c r="E2651" s="98">
        <v>0.34823270702110243</v>
      </c>
      <c r="F2651" s="119">
        <v>0</v>
      </c>
      <c r="G2651" s="179">
        <v>0</v>
      </c>
      <c r="H2651" s="97">
        <v>11958491.005302979</v>
      </c>
      <c r="I2651" s="174">
        <v>424466215397.12341</v>
      </c>
      <c r="J2651" s="186">
        <v>0.47434034520956592</v>
      </c>
      <c r="K2651" s="189">
        <v>31164683780.510651</v>
      </c>
      <c r="L2651" s="185">
        <v>68055502725.908882</v>
      </c>
      <c r="M2651" s="185">
        <v>0</v>
      </c>
      <c r="N2651" s="174">
        <v>523686401903.54297</v>
      </c>
      <c r="O2651" s="119">
        <v>0.48843325393258807</v>
      </c>
      <c r="P2651" s="119">
        <v>0.33354137758880859</v>
      </c>
      <c r="Q2651" s="97">
        <v>13.732691910418938</v>
      </c>
      <c r="R2651" s="184">
        <v>2569721371110.7061</v>
      </c>
      <c r="S2651" s="199">
        <v>2666.7161838352072</v>
      </c>
      <c r="T2651" s="191">
        <v>5.4278480638673063E-2</v>
      </c>
      <c r="U2651" s="198">
        <v>2.0000000000000001E-4</v>
      </c>
    </row>
    <row r="2652" spans="1:21" x14ac:dyDescent="0.2">
      <c r="A2652">
        <f t="shared" si="41"/>
        <v>2648</v>
      </c>
      <c r="B2652" s="119">
        <v>0.31797355931028876</v>
      </c>
      <c r="C2652" s="97">
        <v>7289.5766009756071</v>
      </c>
      <c r="D2652" s="96">
        <v>0.50849388400627327</v>
      </c>
      <c r="E2652" s="98">
        <v>0</v>
      </c>
      <c r="F2652" s="119">
        <v>0.35995885518156445</v>
      </c>
      <c r="G2652" s="179">
        <v>1</v>
      </c>
      <c r="H2652" s="97">
        <v>4078960.0200095731</v>
      </c>
      <c r="I2652" s="174">
        <v>196047487273.42667</v>
      </c>
      <c r="J2652" s="186">
        <v>0.31797355931028881</v>
      </c>
      <c r="K2652" s="189">
        <v>9660637815.5688038</v>
      </c>
      <c r="L2652" s="185">
        <v>0</v>
      </c>
      <c r="M2652" s="185">
        <v>180544554234.345</v>
      </c>
      <c r="N2652" s="174">
        <v>386252679323.34045</v>
      </c>
      <c r="O2652" s="119">
        <v>0.53533236603532131</v>
      </c>
      <c r="P2652" s="119">
        <v>0.34377920006085877</v>
      </c>
      <c r="Q2652" s="97">
        <v>17.158335285696314</v>
      </c>
      <c r="R2652" s="184">
        <v>2475199690720.5063</v>
      </c>
      <c r="S2652" s="199">
        <v>2564.7260371804414</v>
      </c>
      <c r="T2652" s="191">
        <v>4.2800021365503454E-2</v>
      </c>
      <c r="U2652" s="198">
        <v>2.0000000000000001E-4</v>
      </c>
    </row>
    <row r="2653" spans="1:21" x14ac:dyDescent="0.2">
      <c r="A2653">
        <f t="shared" si="41"/>
        <v>2649</v>
      </c>
      <c r="B2653" s="119">
        <v>0.51905523788051244</v>
      </c>
      <c r="C2653" s="97">
        <v>10475.505223974893</v>
      </c>
      <c r="D2653" s="96">
        <v>0.58207044557287957</v>
      </c>
      <c r="E2653" s="98">
        <v>0</v>
      </c>
      <c r="F2653" s="119">
        <v>0.33508106565936735</v>
      </c>
      <c r="G2653" s="179">
        <v>1</v>
      </c>
      <c r="H2653" s="97">
        <v>7062905.7083478048</v>
      </c>
      <c r="I2653" s="174">
        <v>288062053476.24799</v>
      </c>
      <c r="J2653" s="186">
        <v>0.48845915653644656</v>
      </c>
      <c r="K2653" s="189">
        <v>6434956828.7512035</v>
      </c>
      <c r="L2653" s="185">
        <v>0</v>
      </c>
      <c r="M2653" s="185">
        <v>180098930687.78897</v>
      </c>
      <c r="N2653" s="174">
        <v>474595940992.78821</v>
      </c>
      <c r="O2653" s="119">
        <v>0.60005926646920793</v>
      </c>
      <c r="P2653" s="119">
        <v>0.40698715925483814</v>
      </c>
      <c r="Q2653" s="97">
        <v>15.636916643798502</v>
      </c>
      <c r="R2653" s="184">
        <v>3301698845367.312</v>
      </c>
      <c r="S2653" s="199">
        <v>3429.2959133723043</v>
      </c>
      <c r="T2653" s="191">
        <v>4.6201758779082468E-2</v>
      </c>
      <c r="U2653" s="198">
        <v>2.0000000000000001E-4</v>
      </c>
    </row>
    <row r="2654" spans="1:21" x14ac:dyDescent="0.2">
      <c r="A2654">
        <f t="shared" si="41"/>
        <v>2650</v>
      </c>
      <c r="B2654" s="119">
        <v>0.63422033494657259</v>
      </c>
      <c r="C2654" s="97">
        <v>8177.3489337829797</v>
      </c>
      <c r="D2654" s="96">
        <v>1.0115996639977378</v>
      </c>
      <c r="E2654" s="98">
        <v>0</v>
      </c>
      <c r="F2654" s="119">
        <v>0.2782941644158437</v>
      </c>
      <c r="G2654" s="179">
        <v>1</v>
      </c>
      <c r="H2654" s="97">
        <v>8544305.4665624332</v>
      </c>
      <c r="I2654" s="174">
        <v>243437697034.76352</v>
      </c>
      <c r="J2654" s="186">
        <v>0.20701187324941661</v>
      </c>
      <c r="K2654" s="189">
        <v>7272871635.4097586</v>
      </c>
      <c r="L2654" s="185">
        <v>0</v>
      </c>
      <c r="M2654" s="185">
        <v>157144536609.23813</v>
      </c>
      <c r="N2654" s="174">
        <v>407855105279.41138</v>
      </c>
      <c r="O2654" s="119">
        <v>0.43179580368236947</v>
      </c>
      <c r="P2654" s="119">
        <v>0.26102686304333217</v>
      </c>
      <c r="Q2654" s="97">
        <v>17.848024638224825</v>
      </c>
      <c r="R2654" s="184">
        <v>2019946276336.8315</v>
      </c>
      <c r="S2654" s="199">
        <v>2096.7785019750222</v>
      </c>
      <c r="T2654" s="191">
        <v>4.1978947100308223E-2</v>
      </c>
      <c r="U2654" s="198">
        <v>2.0000000000000001E-4</v>
      </c>
    </row>
    <row r="2655" spans="1:21" x14ac:dyDescent="0.2">
      <c r="A2655">
        <f t="shared" si="41"/>
        <v>2651</v>
      </c>
      <c r="B2655" s="119">
        <v>0.36594805589816409</v>
      </c>
      <c r="C2655" s="97">
        <v>13337.224882480181</v>
      </c>
      <c r="D2655" s="96">
        <v>1.201869492570919</v>
      </c>
      <c r="E2655" s="98">
        <v>0.37284591906240183</v>
      </c>
      <c r="F2655" s="119">
        <v>0.31428730321628684</v>
      </c>
      <c r="G2655" s="179">
        <v>1</v>
      </c>
      <c r="H2655" s="97">
        <v>10091229.433361264</v>
      </c>
      <c r="I2655" s="174">
        <v>389916275421.35461</v>
      </c>
      <c r="J2655" s="186">
        <v>0.36594805589816404</v>
      </c>
      <c r="K2655" s="189">
        <v>4308357097.0117369</v>
      </c>
      <c r="L2655" s="185">
        <v>0</v>
      </c>
      <c r="M2655" s="185">
        <v>213551376037.65097</v>
      </c>
      <c r="N2655" s="174">
        <v>607776008556.01733</v>
      </c>
      <c r="O2655" s="119">
        <v>0.51586472544139794</v>
      </c>
      <c r="P2655" s="119">
        <v>0.37718630096116229</v>
      </c>
      <c r="Q2655" s="97">
        <v>16.291682333427683</v>
      </c>
      <c r="R2655" s="184">
        <v>3946620610873.3945</v>
      </c>
      <c r="S2655" s="199">
        <v>4095.899146710321</v>
      </c>
      <c r="T2655" s="191">
        <v>4.5949323537035354E-2</v>
      </c>
      <c r="U2655" s="198">
        <v>2.0000000000000001E-4</v>
      </c>
    </row>
    <row r="2656" spans="1:21" x14ac:dyDescent="0.2">
      <c r="A2656">
        <f t="shared" si="41"/>
        <v>2652</v>
      </c>
      <c r="B2656" s="119">
        <v>0.79938521198549761</v>
      </c>
      <c r="C2656" s="97">
        <v>9459.9918756242641</v>
      </c>
      <c r="D2656" s="96">
        <v>0.73257466818243877</v>
      </c>
      <c r="E2656" s="98">
        <v>0.54564429962919603</v>
      </c>
      <c r="F2656" s="119">
        <v>0</v>
      </c>
      <c r="G2656" s="179">
        <v>0</v>
      </c>
      <c r="H2656" s="97">
        <v>13453896.380908558</v>
      </c>
      <c r="I2656" s="174">
        <v>314634827280.03864</v>
      </c>
      <c r="J2656" s="186">
        <v>0.29089009433135815</v>
      </c>
      <c r="K2656" s="189">
        <v>20884523411.526836</v>
      </c>
      <c r="L2656" s="185">
        <v>47924914300.062866</v>
      </c>
      <c r="M2656" s="185">
        <v>0</v>
      </c>
      <c r="N2656" s="174">
        <v>383444264991.62836</v>
      </c>
      <c r="O2656" s="119">
        <v>0.33867786764344121</v>
      </c>
      <c r="P2656" s="119">
        <v>0.25053282765750901</v>
      </c>
      <c r="Q2656" s="97">
        <v>14.723671094720091</v>
      </c>
      <c r="R2656" s="184">
        <v>1498041175271.1318</v>
      </c>
      <c r="S2656" s="199">
        <v>1555.8758881746353</v>
      </c>
      <c r="T2656" s="191">
        <v>5.0131008312246317E-2</v>
      </c>
      <c r="U2656" s="198">
        <v>2.0000000000000001E-4</v>
      </c>
    </row>
    <row r="2657" spans="1:21" x14ac:dyDescent="0.2">
      <c r="A2657">
        <f t="shared" si="41"/>
        <v>2653</v>
      </c>
      <c r="B2657" s="119">
        <v>0.59528671760370533</v>
      </c>
      <c r="C2657" s="97">
        <v>7623.2868585824644</v>
      </c>
      <c r="D2657" s="96">
        <v>0.83162045997550171</v>
      </c>
      <c r="E2657" s="98">
        <v>6.0936927013980277E-2</v>
      </c>
      <c r="F2657" s="119">
        <v>0</v>
      </c>
      <c r="G2657" s="179">
        <v>0</v>
      </c>
      <c r="H2657" s="97">
        <v>7131697.4529482434</v>
      </c>
      <c r="I2657" s="174">
        <v>281151318454.81067</v>
      </c>
      <c r="J2657" s="186">
        <v>0.48201280918785583</v>
      </c>
      <c r="K2657" s="189">
        <v>13299587766.012331</v>
      </c>
      <c r="L2657" s="185">
        <v>18195619028.6628</v>
      </c>
      <c r="M2657" s="185">
        <v>0</v>
      </c>
      <c r="N2657" s="174">
        <v>312646525249.48578</v>
      </c>
      <c r="O2657" s="119">
        <v>0.48001503269049955</v>
      </c>
      <c r="P2657" s="119">
        <v>0.35867302849891763</v>
      </c>
      <c r="Q2657" s="97">
        <v>13.408250067397976</v>
      </c>
      <c r="R2657" s="184">
        <v>1685952411837.5146</v>
      </c>
      <c r="S2657" s="199">
        <v>1750.9776099321516</v>
      </c>
      <c r="T2657" s="191">
        <v>5.269200564284033E-2</v>
      </c>
      <c r="U2657" s="198">
        <v>2.0000000000000001E-4</v>
      </c>
    </row>
    <row r="2658" spans="1:21" x14ac:dyDescent="0.2">
      <c r="A2658">
        <f t="shared" si="41"/>
        <v>2654</v>
      </c>
      <c r="B2658" s="119">
        <v>0.29320507432157072</v>
      </c>
      <c r="C2658" s="97">
        <v>6211.7755554263276</v>
      </c>
      <c r="D2658" s="96">
        <v>0.72455355306658875</v>
      </c>
      <c r="E2658" s="98">
        <v>0.7</v>
      </c>
      <c r="F2658" s="119">
        <v>0.58324072807646565</v>
      </c>
      <c r="G2658" s="179">
        <v>1</v>
      </c>
      <c r="H2658" s="97">
        <v>10597555.721969603</v>
      </c>
      <c r="I2658" s="174">
        <v>369531970000.56165</v>
      </c>
      <c r="J2658" s="186">
        <v>0.29320507432157072</v>
      </c>
      <c r="K2658" s="189">
        <v>3596348262.3549199</v>
      </c>
      <c r="L2658" s="185">
        <v>0</v>
      </c>
      <c r="M2658" s="185">
        <v>279915621678.91284</v>
      </c>
      <c r="N2658" s="174">
        <v>653043939941.82947</v>
      </c>
      <c r="O2658" s="119">
        <v>0.50881897181518854</v>
      </c>
      <c r="P2658" s="119">
        <v>0.20106913687337841</v>
      </c>
      <c r="Q2658" s="97">
        <v>16.036409823454367</v>
      </c>
      <c r="R2658" s="184">
        <v>2274262779881.3384</v>
      </c>
      <c r="S2658" s="199">
        <v>2361.3443749430512</v>
      </c>
      <c r="T2658" s="191">
        <v>4.5536263035317479E-2</v>
      </c>
      <c r="U2658" s="198">
        <v>2.0000000000000001E-4</v>
      </c>
    </row>
    <row r="2659" spans="1:21" x14ac:dyDescent="0.2">
      <c r="A2659">
        <f t="shared" si="41"/>
        <v>2655</v>
      </c>
      <c r="B2659" s="119">
        <v>0.54796247469242143</v>
      </c>
      <c r="C2659" s="97">
        <v>10534.520412745904</v>
      </c>
      <c r="D2659" s="96">
        <v>1.0839161139068976</v>
      </c>
      <c r="E2659" s="98">
        <v>0.35898319955640279</v>
      </c>
      <c r="F2659" s="119">
        <v>0.44535991608592196</v>
      </c>
      <c r="G2659" s="179">
        <v>1</v>
      </c>
      <c r="H2659" s="97">
        <v>9619147.2080145031</v>
      </c>
      <c r="I2659" s="174">
        <v>292452166502.99854</v>
      </c>
      <c r="J2659" s="186">
        <v>0.30031783603694462</v>
      </c>
      <c r="K2659" s="189">
        <v>4453041183.042985</v>
      </c>
      <c r="L2659" s="185">
        <v>0</v>
      </c>
      <c r="M2659" s="185">
        <v>158690776987.7019</v>
      </c>
      <c r="N2659" s="174">
        <v>455595984673.74341</v>
      </c>
      <c r="O2659" s="119">
        <v>0.47142914029952465</v>
      </c>
      <c r="P2659" s="119">
        <v>0.28738280525798099</v>
      </c>
      <c r="Q2659" s="97">
        <v>16.473092425739427</v>
      </c>
      <c r="R2659" s="184">
        <v>2284769360589.6035</v>
      </c>
      <c r="S2659" s="199">
        <v>2369.716790270053</v>
      </c>
      <c r="T2659" s="191">
        <v>4.5170202586191172E-2</v>
      </c>
      <c r="U2659" s="198">
        <v>2.0000000000000001E-4</v>
      </c>
    </row>
    <row r="2660" spans="1:21" x14ac:dyDescent="0.2">
      <c r="A2660">
        <f t="shared" si="41"/>
        <v>2656</v>
      </c>
      <c r="B2660" s="119">
        <v>0.50754565116986938</v>
      </c>
      <c r="C2660" s="97">
        <v>6770.4774455711595</v>
      </c>
      <c r="D2660" s="96">
        <v>0.83492381856028464</v>
      </c>
      <c r="E2660" s="98">
        <v>0</v>
      </c>
      <c r="F2660" s="119">
        <v>0</v>
      </c>
      <c r="G2660" s="179">
        <v>0</v>
      </c>
      <c r="H2660" s="97">
        <v>7334768.239190218</v>
      </c>
      <c r="I2660" s="174">
        <v>269495057650.89368</v>
      </c>
      <c r="J2660" s="186">
        <v>0.40389822327212743</v>
      </c>
      <c r="K2660" s="189">
        <v>2009701228.4740958</v>
      </c>
      <c r="L2660" s="185">
        <v>0</v>
      </c>
      <c r="M2660" s="185">
        <v>0</v>
      </c>
      <c r="N2660" s="174">
        <v>271504758879.36777</v>
      </c>
      <c r="O2660" s="119">
        <v>0.40090853440317781</v>
      </c>
      <c r="P2660" s="119">
        <v>0.27787457239426916</v>
      </c>
      <c r="Q2660" s="97">
        <v>12.972608932611273</v>
      </c>
      <c r="R2660" s="184">
        <v>1114583820839.6533</v>
      </c>
      <c r="S2660" s="199">
        <v>1157.026590045429</v>
      </c>
      <c r="T2660" s="191">
        <v>5.3797565528496682E-2</v>
      </c>
      <c r="U2660" s="198">
        <v>2.0000000000000001E-4</v>
      </c>
    </row>
    <row r="2661" spans="1:21" x14ac:dyDescent="0.2">
      <c r="A2661">
        <f t="shared" si="41"/>
        <v>2657</v>
      </c>
      <c r="B2661" s="119">
        <v>0.50160156738284012</v>
      </c>
      <c r="C2661" s="97">
        <v>17000</v>
      </c>
      <c r="D2661" s="96">
        <v>0.27064124728841477</v>
      </c>
      <c r="E2661" s="98">
        <v>0</v>
      </c>
      <c r="F2661" s="119">
        <v>0</v>
      </c>
      <c r="G2661" s="179">
        <v>0</v>
      </c>
      <c r="H2661" s="97">
        <v>1480317.5543293566</v>
      </c>
      <c r="I2661" s="174">
        <v>80166406402.072327</v>
      </c>
      <c r="J2661" s="186">
        <v>0.45770325209139129</v>
      </c>
      <c r="K2661" s="189">
        <v>3479865543.0626125</v>
      </c>
      <c r="L2661" s="185">
        <v>0</v>
      </c>
      <c r="M2661" s="185">
        <v>0</v>
      </c>
      <c r="N2661" s="174">
        <v>83646271945.134933</v>
      </c>
      <c r="O2661" s="119">
        <v>0.43866180841599067</v>
      </c>
      <c r="P2661" s="119">
        <v>0.35826346889724892</v>
      </c>
      <c r="Q2661" s="97">
        <v>12.828525369726208</v>
      </c>
      <c r="R2661" s="184">
        <v>461603211480.995</v>
      </c>
      <c r="S2661" s="199">
        <v>478.1712861228915</v>
      </c>
      <c r="T2661" s="191">
        <v>5.1299857986661167E-2</v>
      </c>
      <c r="U2661" s="198">
        <v>2.0000000000000001E-4</v>
      </c>
    </row>
    <row r="2662" spans="1:21" x14ac:dyDescent="0.2">
      <c r="A2662">
        <f t="shared" si="41"/>
        <v>2658</v>
      </c>
      <c r="B2662" s="119">
        <v>0.50936498422167042</v>
      </c>
      <c r="C2662" s="97">
        <v>7327.7950586602274</v>
      </c>
      <c r="D2662" s="96">
        <v>0.6932196360900269</v>
      </c>
      <c r="E2662" s="98">
        <v>0</v>
      </c>
      <c r="F2662" s="119">
        <v>0</v>
      </c>
      <c r="G2662" s="179">
        <v>0</v>
      </c>
      <c r="H2662" s="97">
        <v>6774716.4087593807</v>
      </c>
      <c r="I2662" s="174">
        <v>212229497773.88593</v>
      </c>
      <c r="J2662" s="186">
        <v>0.35495502522262001</v>
      </c>
      <c r="K2662" s="189">
        <v>8753732311.6901703</v>
      </c>
      <c r="L2662" s="185">
        <v>0</v>
      </c>
      <c r="M2662" s="185">
        <v>0</v>
      </c>
      <c r="N2662" s="174">
        <v>220983230085.57611</v>
      </c>
      <c r="O2662" s="119">
        <v>0.34089431449681157</v>
      </c>
      <c r="P2662" s="119">
        <v>0.22858236783371172</v>
      </c>
      <c r="Q2662" s="97">
        <v>12.837997923110144</v>
      </c>
      <c r="R2662" s="184">
        <v>732548933223.11426</v>
      </c>
      <c r="S2662" s="199">
        <v>760.38708983302388</v>
      </c>
      <c r="T2662" s="191">
        <v>5.4654408618552135E-2</v>
      </c>
      <c r="U2662" s="198">
        <v>2.0000000000000001E-4</v>
      </c>
    </row>
    <row r="2663" spans="1:21" x14ac:dyDescent="0.2">
      <c r="A2663">
        <f t="shared" si="41"/>
        <v>2659</v>
      </c>
      <c r="B2663" s="119">
        <v>0.32530850796106825</v>
      </c>
      <c r="C2663" s="97">
        <v>10767.896167406103</v>
      </c>
      <c r="D2663" s="96">
        <v>0.98502681064424691</v>
      </c>
      <c r="E2663" s="98">
        <v>0.38060927087830737</v>
      </c>
      <c r="F2663" s="119">
        <v>0.41468047401296726</v>
      </c>
      <c r="G2663" s="179">
        <v>1</v>
      </c>
      <c r="H2663" s="97">
        <v>19766606.50424977</v>
      </c>
      <c r="I2663" s="174">
        <v>534440621339.86572</v>
      </c>
      <c r="J2663" s="186">
        <v>0.32530850796106825</v>
      </c>
      <c r="K2663" s="189">
        <v>11206138547.861336</v>
      </c>
      <c r="L2663" s="185">
        <v>0</v>
      </c>
      <c r="M2663" s="185">
        <v>335659106131.63177</v>
      </c>
      <c r="N2663" s="174">
        <v>881305866019.35889</v>
      </c>
      <c r="O2663" s="119">
        <v>0.50196575682096489</v>
      </c>
      <c r="P2663" s="119">
        <v>0.3117697687315833</v>
      </c>
      <c r="Q2663" s="97">
        <v>16.359571991709686</v>
      </c>
      <c r="R2663" s="184">
        <v>4705439667336.6445</v>
      </c>
      <c r="S2663" s="199">
        <v>4877.7346751825062</v>
      </c>
      <c r="T2663" s="191">
        <v>4.5836904577461444E-2</v>
      </c>
      <c r="U2663" s="198">
        <v>2.0000000000000001E-4</v>
      </c>
    </row>
    <row r="2664" spans="1:21" x14ac:dyDescent="0.2">
      <c r="A2664">
        <f t="shared" si="41"/>
        <v>2660</v>
      </c>
      <c r="B2664" s="119">
        <v>0.39304294129206152</v>
      </c>
      <c r="C2664" s="97">
        <v>6085.4177977099826</v>
      </c>
      <c r="D2664" s="96">
        <v>0.62514343504890735</v>
      </c>
      <c r="E2664" s="98">
        <v>0</v>
      </c>
      <c r="F2664" s="119">
        <v>0</v>
      </c>
      <c r="G2664" s="179">
        <v>0</v>
      </c>
      <c r="H2664" s="97">
        <v>8240095.0166196441</v>
      </c>
      <c r="I2664" s="174">
        <v>346474274017.11047</v>
      </c>
      <c r="J2664" s="186">
        <v>0.39304294129206152</v>
      </c>
      <c r="K2664" s="189">
        <v>108472586.24314827</v>
      </c>
      <c r="L2664" s="185">
        <v>0</v>
      </c>
      <c r="M2664" s="185">
        <v>0</v>
      </c>
      <c r="N2664" s="174">
        <v>346582746603.35364</v>
      </c>
      <c r="O2664" s="119">
        <v>0.39291992771229045</v>
      </c>
      <c r="P2664" s="119">
        <v>0.2531247810324781</v>
      </c>
      <c r="Q2664" s="97">
        <v>12.998656278802718</v>
      </c>
      <c r="R2664" s="184">
        <v>1299287548301.9385</v>
      </c>
      <c r="S2664" s="199">
        <v>1347.7984804657915</v>
      </c>
      <c r="T2664" s="191">
        <v>5.2678194413041529E-2</v>
      </c>
      <c r="U2664" s="198">
        <v>2.0000000000000001E-4</v>
      </c>
    </row>
    <row r="2665" spans="1:21" x14ac:dyDescent="0.2">
      <c r="A2665">
        <f t="shared" si="41"/>
        <v>2661</v>
      </c>
      <c r="B2665" s="119">
        <v>0.60673162891727628</v>
      </c>
      <c r="C2665" s="97">
        <v>14927.198495513792</v>
      </c>
      <c r="D2665" s="96">
        <v>0.85150047309712795</v>
      </c>
      <c r="E2665" s="98">
        <v>0</v>
      </c>
      <c r="F2665" s="119">
        <v>0.55061624192289549</v>
      </c>
      <c r="G2665" s="179">
        <v>1</v>
      </c>
      <c r="H2665" s="97">
        <v>5024585.7916270867</v>
      </c>
      <c r="I2665" s="174">
        <v>223899202546.50494</v>
      </c>
      <c r="J2665" s="186">
        <v>0.44603462088381252</v>
      </c>
      <c r="K2665" s="189">
        <v>4351132600.4010124</v>
      </c>
      <c r="L2665" s="185">
        <v>0</v>
      </c>
      <c r="M2665" s="185">
        <v>152544924930.43576</v>
      </c>
      <c r="N2665" s="174">
        <v>380795260077.34167</v>
      </c>
      <c r="O2665" s="119">
        <v>0.58273502622720985</v>
      </c>
      <c r="P2665" s="119">
        <v>0.33325797431627152</v>
      </c>
      <c r="Q2665" s="97">
        <v>15.337701605166883</v>
      </c>
      <c r="R2665" s="184">
        <v>2106096570267.835</v>
      </c>
      <c r="S2665" s="199">
        <v>2184.7545514711055</v>
      </c>
      <c r="T2665" s="191">
        <v>4.867355351679508E-2</v>
      </c>
      <c r="U2665" s="198">
        <v>2.0000000000000001E-4</v>
      </c>
    </row>
    <row r="2666" spans="1:21" x14ac:dyDescent="0.2">
      <c r="A2666">
        <f t="shared" si="41"/>
        <v>2662</v>
      </c>
      <c r="B2666" s="119">
        <v>0.50002094151289478</v>
      </c>
      <c r="C2666" s="97">
        <v>7964.3091950109047</v>
      </c>
      <c r="D2666" s="96">
        <v>0.50304588247500459</v>
      </c>
      <c r="E2666" s="98">
        <v>0</v>
      </c>
      <c r="F2666" s="119">
        <v>0.54979853076826757</v>
      </c>
      <c r="G2666" s="179">
        <v>1</v>
      </c>
      <c r="H2666" s="97">
        <v>3690942.4403072889</v>
      </c>
      <c r="I2666" s="174">
        <v>197462452189.07907</v>
      </c>
      <c r="J2666" s="186">
        <v>0.50002094151289478</v>
      </c>
      <c r="K2666" s="189">
        <v>4496179697.4305277</v>
      </c>
      <c r="L2666" s="185">
        <v>0</v>
      </c>
      <c r="M2666" s="185">
        <v>173928301941.4718</v>
      </c>
      <c r="N2666" s="174">
        <v>375886933827.98145</v>
      </c>
      <c r="O2666" s="119">
        <v>0.63284456415573831</v>
      </c>
      <c r="P2666" s="119">
        <v>0.42806064139722416</v>
      </c>
      <c r="Q2666" s="97">
        <v>16.279346562833339</v>
      </c>
      <c r="R2666" s="184">
        <v>2871386038465.1392</v>
      </c>
      <c r="S2666" s="199">
        <v>2979.4314245906635</v>
      </c>
      <c r="T2666" s="191">
        <v>4.4804497476188317E-2</v>
      </c>
      <c r="U2666" s="198">
        <v>2.0000000000000001E-4</v>
      </c>
    </row>
    <row r="2667" spans="1:21" x14ac:dyDescent="0.2">
      <c r="A2667">
        <f t="shared" si="41"/>
        <v>2663</v>
      </c>
      <c r="B2667" s="119">
        <v>0.59305075166223264</v>
      </c>
      <c r="C2667" s="97">
        <v>14695.821811066187</v>
      </c>
      <c r="D2667" s="96">
        <v>0.84656667441819944</v>
      </c>
      <c r="E2667" s="98">
        <v>0</v>
      </c>
      <c r="F2667" s="119">
        <v>0.29883618846087823</v>
      </c>
      <c r="G2667" s="179">
        <v>1</v>
      </c>
      <c r="H2667" s="97">
        <v>5185801.1995181497</v>
      </c>
      <c r="I2667" s="174">
        <v>217317284135.02896</v>
      </c>
      <c r="J2667" s="186">
        <v>0.44783879901987911</v>
      </c>
      <c r="K2667" s="189">
        <v>261096.94441666716</v>
      </c>
      <c r="L2667" s="185">
        <v>0</v>
      </c>
      <c r="M2667" s="185">
        <v>98404738098.452026</v>
      </c>
      <c r="N2667" s="174">
        <v>315722283330.42535</v>
      </c>
      <c r="O2667" s="119">
        <v>0.5576004967245517</v>
      </c>
      <c r="P2667" s="119">
        <v>0.38289524772661032</v>
      </c>
      <c r="Q2667" s="97">
        <v>15.476877918304975</v>
      </c>
      <c r="R2667" s="184">
        <v>2025370700907.3613</v>
      </c>
      <c r="S2667" s="199">
        <v>2101.9702769223218</v>
      </c>
      <c r="T2667" s="191">
        <v>4.7922055576832039E-2</v>
      </c>
      <c r="U2667" s="198">
        <v>2.0000000000000001E-4</v>
      </c>
    </row>
    <row r="2668" spans="1:21" x14ac:dyDescent="0.2">
      <c r="A2668">
        <f t="shared" si="41"/>
        <v>2664</v>
      </c>
      <c r="B2668" s="119">
        <v>0.50550136377301702</v>
      </c>
      <c r="C2668" s="97">
        <v>10834.816786074351</v>
      </c>
      <c r="D2668" s="96">
        <v>0.72913290444676859</v>
      </c>
      <c r="E2668" s="98">
        <v>0.16039800797397305</v>
      </c>
      <c r="F2668" s="119">
        <v>0</v>
      </c>
      <c r="G2668" s="179">
        <v>0</v>
      </c>
      <c r="H2668" s="97">
        <v>7950107.3697088175</v>
      </c>
      <c r="I2668" s="174">
        <v>338345048878.91595</v>
      </c>
      <c r="J2668" s="186">
        <v>0.449706168889354</v>
      </c>
      <c r="K2668" s="189">
        <v>22376181589.534111</v>
      </c>
      <c r="L2668" s="185">
        <v>35692811542.27787</v>
      </c>
      <c r="M2668" s="185">
        <v>0</v>
      </c>
      <c r="N2668" s="174">
        <v>396414042010.72797</v>
      </c>
      <c r="O2668" s="119">
        <v>0.455862017428107</v>
      </c>
      <c r="P2668" s="119">
        <v>0.35998106377057842</v>
      </c>
      <c r="Q2668" s="97">
        <v>13.613680798403021</v>
      </c>
      <c r="R2668" s="184">
        <v>2158336893955.4558</v>
      </c>
      <c r="S2668" s="199">
        <v>2239.4415319773957</v>
      </c>
      <c r="T2668" s="191">
        <v>5.2704043396900768E-2</v>
      </c>
      <c r="U2668" s="198">
        <v>2.0000000000000001E-4</v>
      </c>
    </row>
    <row r="2669" spans="1:21" x14ac:dyDescent="0.2">
      <c r="A2669">
        <f t="shared" si="41"/>
        <v>2665</v>
      </c>
      <c r="B2669" s="119">
        <v>0.52048769421833641</v>
      </c>
      <c r="C2669" s="97">
        <v>11648.681125188505</v>
      </c>
      <c r="D2669" s="96">
        <v>0.52626463127572987</v>
      </c>
      <c r="E2669" s="98">
        <v>0.63932438118469259</v>
      </c>
      <c r="F2669" s="119">
        <v>0.51337597074081187</v>
      </c>
      <c r="G2669" s="179">
        <v>1</v>
      </c>
      <c r="H2669" s="97">
        <v>4781444.0738911033</v>
      </c>
      <c r="I2669" s="174">
        <v>255763295676.06003</v>
      </c>
      <c r="J2669" s="186">
        <v>0.52048769421833641</v>
      </c>
      <c r="K2669" s="189">
        <v>4621606090.7721786</v>
      </c>
      <c r="L2669" s="185">
        <v>0</v>
      </c>
      <c r="M2669" s="185">
        <v>237855265962.28061</v>
      </c>
      <c r="N2669" s="174">
        <v>498240167729.11279</v>
      </c>
      <c r="O2669" s="119">
        <v>0.64909632291584218</v>
      </c>
      <c r="P2669" s="119">
        <v>0.50275799642563712</v>
      </c>
      <c r="Q2669" s="97">
        <v>16.430656858341603</v>
      </c>
      <c r="R2669" s="184">
        <v>4475617688527.4658</v>
      </c>
      <c r="S2669" s="199">
        <v>4646.7286893613555</v>
      </c>
      <c r="T2669" s="191">
        <v>4.4630382952492227E-2</v>
      </c>
      <c r="U2669" s="198">
        <v>2.0000000000000001E-4</v>
      </c>
    </row>
    <row r="2670" spans="1:21" x14ac:dyDescent="0.2">
      <c r="A2670">
        <f t="shared" si="41"/>
        <v>2666</v>
      </c>
      <c r="B2670" s="119">
        <v>0.40627472440527806</v>
      </c>
      <c r="C2670" s="97">
        <v>9936.9999065262036</v>
      </c>
      <c r="D2670" s="96">
        <v>1.0105646610312942</v>
      </c>
      <c r="E2670" s="98">
        <v>0</v>
      </c>
      <c r="F2670" s="119">
        <v>0</v>
      </c>
      <c r="G2670" s="179">
        <v>0</v>
      </c>
      <c r="H2670" s="97">
        <v>8148565.5059098732</v>
      </c>
      <c r="I2670" s="174">
        <v>327146484955.21417</v>
      </c>
      <c r="J2670" s="186">
        <v>0.40627472440527801</v>
      </c>
      <c r="K2670" s="189">
        <v>13297022237.19911</v>
      </c>
      <c r="L2670" s="185">
        <v>0</v>
      </c>
      <c r="M2670" s="185">
        <v>0</v>
      </c>
      <c r="N2670" s="174">
        <v>340443507192.41327</v>
      </c>
      <c r="O2670" s="119">
        <v>0.39040647040513443</v>
      </c>
      <c r="P2670" s="119">
        <v>0.29291394809554172</v>
      </c>
      <c r="Q2670" s="97">
        <v>12.85654769253596</v>
      </c>
      <c r="R2670" s="184">
        <v>1410287611946.2725</v>
      </c>
      <c r="S2670" s="199">
        <v>1462.8203774679823</v>
      </c>
      <c r="T2670" s="191">
        <v>5.6275027767562547E-2</v>
      </c>
      <c r="U2670" s="198">
        <v>2.0000000000000001E-4</v>
      </c>
    </row>
    <row r="2671" spans="1:21" x14ac:dyDescent="0.2">
      <c r="A2671">
        <f t="shared" si="41"/>
        <v>2667</v>
      </c>
      <c r="B2671" s="119">
        <v>0.72650466625799204</v>
      </c>
      <c r="C2671" s="97">
        <v>16891.036818477114</v>
      </c>
      <c r="D2671" s="96">
        <v>0.25960220524683986</v>
      </c>
      <c r="E2671" s="98">
        <v>0.64431130911663304</v>
      </c>
      <c r="F2671" s="119">
        <v>0.57611232360823217</v>
      </c>
      <c r="G2671" s="179">
        <v>1</v>
      </c>
      <c r="H2671" s="97">
        <v>1613012.5138179932</v>
      </c>
      <c r="I2671" s="174">
        <v>86911739424.654984</v>
      </c>
      <c r="J2671" s="186">
        <v>0.50576454357679745</v>
      </c>
      <c r="K2671" s="189">
        <v>1507392942.1857784</v>
      </c>
      <c r="L2671" s="185">
        <v>0</v>
      </c>
      <c r="M2671" s="185">
        <v>194159304714.16959</v>
      </c>
      <c r="N2671" s="174">
        <v>282578437081.01038</v>
      </c>
      <c r="O2671" s="119">
        <v>0.70523541021560843</v>
      </c>
      <c r="P2671" s="119">
        <v>0.5020294408603978</v>
      </c>
      <c r="Q2671" s="97">
        <v>17.53689308326225</v>
      </c>
      <c r="R2671" s="184">
        <v>2717395951640.833</v>
      </c>
      <c r="S2671" s="199">
        <v>2821.7484566001253</v>
      </c>
      <c r="T2671" s="191">
        <v>4.170204550004205E-2</v>
      </c>
      <c r="U2671" s="198">
        <v>2.0000000000000001E-4</v>
      </c>
    </row>
    <row r="2672" spans="1:21" x14ac:dyDescent="0.2">
      <c r="A2672">
        <f t="shared" si="41"/>
        <v>2668</v>
      </c>
      <c r="B2672" s="119">
        <v>0.54461187030127811</v>
      </c>
      <c r="C2672" s="97">
        <v>11453.391190071128</v>
      </c>
      <c r="D2672" s="96">
        <v>0.65010625205536643</v>
      </c>
      <c r="E2672" s="98">
        <v>0.63638628216915993</v>
      </c>
      <c r="F2672" s="119">
        <v>0.52187839984497708</v>
      </c>
      <c r="G2672" s="179">
        <v>1</v>
      </c>
      <c r="H2672" s="97">
        <v>6591176.7608771101</v>
      </c>
      <c r="I2672" s="174">
        <v>211818062422.69559</v>
      </c>
      <c r="J2672" s="186">
        <v>0.30249894883855044</v>
      </c>
      <c r="K2672" s="189">
        <v>3399868095.8630409</v>
      </c>
      <c r="L2672" s="185">
        <v>0</v>
      </c>
      <c r="M2672" s="185">
        <v>421859357428.2785</v>
      </c>
      <c r="N2672" s="174">
        <v>637077287946.83716</v>
      </c>
      <c r="O2672" s="119">
        <v>0.63031948362914525</v>
      </c>
      <c r="P2672" s="119">
        <v>0.38216028886067294</v>
      </c>
      <c r="Q2672" s="97">
        <v>18.0738505285134</v>
      </c>
      <c r="R2672" s="184">
        <v>4688925974288.9844</v>
      </c>
      <c r="S2672" s="199">
        <v>4857.7419918182295</v>
      </c>
      <c r="T2672" s="191">
        <v>4.1648892588963982E-2</v>
      </c>
      <c r="U2672" s="198">
        <v>2.0000000000000001E-4</v>
      </c>
    </row>
    <row r="2673" spans="1:21" x14ac:dyDescent="0.2">
      <c r="A2673">
        <f t="shared" si="41"/>
        <v>2669</v>
      </c>
      <c r="B2673" s="119">
        <v>0.59818274569477892</v>
      </c>
      <c r="C2673" s="97">
        <v>12390.407788780471</v>
      </c>
      <c r="D2673" s="96">
        <v>0.72976756531485321</v>
      </c>
      <c r="E2673" s="98">
        <v>0.7</v>
      </c>
      <c r="F2673" s="119">
        <v>0.3677704653126721</v>
      </c>
      <c r="G2673" s="179">
        <v>1</v>
      </c>
      <c r="H2673" s="97">
        <v>5842464.3010691348</v>
      </c>
      <c r="I2673" s="174">
        <v>263279019805.39017</v>
      </c>
      <c r="J2673" s="186">
        <v>0.50148688165353217</v>
      </c>
      <c r="K2673" s="189">
        <v>10198762372.392298</v>
      </c>
      <c r="L2673" s="185">
        <v>10151571187.455244</v>
      </c>
      <c r="M2673" s="185">
        <v>184515585022.48474</v>
      </c>
      <c r="N2673" s="174">
        <v>468144938387.72247</v>
      </c>
      <c r="O2673" s="119">
        <v>0.61469146842857869</v>
      </c>
      <c r="P2673" s="119">
        <v>0.42939179477726985</v>
      </c>
      <c r="Q2673" s="97">
        <v>15.903943353040843</v>
      </c>
      <c r="R2673" s="184">
        <v>3471764995671.9805</v>
      </c>
      <c r="S2673" s="199">
        <v>3603.5702942452085</v>
      </c>
      <c r="T2673" s="191">
        <v>4.5997417835891799E-2</v>
      </c>
      <c r="U2673" s="198">
        <v>2.0000000000000001E-4</v>
      </c>
    </row>
    <row r="2674" spans="1:21" x14ac:dyDescent="0.2">
      <c r="A2674">
        <f t="shared" si="41"/>
        <v>2670</v>
      </c>
      <c r="B2674" s="119">
        <v>0.65088135468005937</v>
      </c>
      <c r="C2674" s="97">
        <v>15378.215423928357</v>
      </c>
      <c r="D2674" s="96">
        <v>1.0576862777008356</v>
      </c>
      <c r="E2674" s="98">
        <v>0.3492934488904656</v>
      </c>
      <c r="F2674" s="119">
        <v>0.4871810335439325</v>
      </c>
      <c r="G2674" s="179">
        <v>1</v>
      </c>
      <c r="H2674" s="97">
        <v>7674618.8366542552</v>
      </c>
      <c r="I2674" s="174">
        <v>329219819971.64282</v>
      </c>
      <c r="J2674" s="186">
        <v>0.44323851386417479</v>
      </c>
      <c r="K2674" s="189">
        <v>6219540251.494853</v>
      </c>
      <c r="L2674" s="185">
        <v>0</v>
      </c>
      <c r="M2674" s="185">
        <v>210819404518.93088</v>
      </c>
      <c r="N2674" s="174">
        <v>546258764742.0686</v>
      </c>
      <c r="O2674" s="119">
        <v>0.57587804106455642</v>
      </c>
      <c r="P2674" s="119">
        <v>0.38736541962398557</v>
      </c>
      <c r="Q2674" s="97">
        <v>15.753746279718591</v>
      </c>
      <c r="R2674" s="184">
        <v>3559469600611.3574</v>
      </c>
      <c r="S2674" s="199">
        <v>3697.3397854741957</v>
      </c>
      <c r="T2674" s="191">
        <v>4.7621993278131602E-2</v>
      </c>
      <c r="U2674" s="198">
        <v>2.0000000000000001E-4</v>
      </c>
    </row>
    <row r="2675" spans="1:21" x14ac:dyDescent="0.2">
      <c r="A2675">
        <f t="shared" si="41"/>
        <v>2671</v>
      </c>
      <c r="B2675" s="119">
        <v>0.50740211489845422</v>
      </c>
      <c r="C2675" s="97">
        <v>4000</v>
      </c>
      <c r="D2675" s="96">
        <v>0.58702918210972177</v>
      </c>
      <c r="E2675" s="98">
        <v>0.52180685773507807</v>
      </c>
      <c r="F2675" s="119">
        <v>0.29810352484110136</v>
      </c>
      <c r="G2675" s="179">
        <v>1</v>
      </c>
      <c r="H2675" s="97">
        <v>21913601.996233474</v>
      </c>
      <c r="I2675" s="174">
        <v>671221918452.70129</v>
      </c>
      <c r="J2675" s="186">
        <v>0.48437686476724617</v>
      </c>
      <c r="K2675" s="189">
        <v>22083543181.861454</v>
      </c>
      <c r="L2675" s="185">
        <v>3460196441.1920829</v>
      </c>
      <c r="M2675" s="185">
        <v>403827742667.53217</v>
      </c>
      <c r="N2675" s="174">
        <v>1100593400743.2871</v>
      </c>
      <c r="O2675" s="119">
        <v>0.59145795283756197</v>
      </c>
      <c r="P2675" s="119">
        <v>0.39154390164040509</v>
      </c>
      <c r="Q2675" s="97">
        <v>15.695284397585041</v>
      </c>
      <c r="R2675" s="184">
        <v>7420281605715.8066</v>
      </c>
      <c r="S2675" s="199">
        <v>7696.2005276956497</v>
      </c>
      <c r="T2675" s="191">
        <v>4.6081196143709292E-2</v>
      </c>
      <c r="U2675" s="198">
        <v>2.0000000000000001E-4</v>
      </c>
    </row>
    <row r="2676" spans="1:21" x14ac:dyDescent="0.2">
      <c r="A2676">
        <f t="shared" si="41"/>
        <v>2672</v>
      </c>
      <c r="B2676" s="119">
        <v>0.54475448510700297</v>
      </c>
      <c r="C2676" s="97">
        <v>10424.389038842444</v>
      </c>
      <c r="D2676" s="96">
        <v>0.86874338628353953</v>
      </c>
      <c r="E2676" s="98">
        <v>0</v>
      </c>
      <c r="F2676" s="119">
        <v>0</v>
      </c>
      <c r="G2676" s="179">
        <v>0</v>
      </c>
      <c r="H2676" s="97">
        <v>25280208.788374003</v>
      </c>
      <c r="I2676" s="174">
        <v>697474779663.36157</v>
      </c>
      <c r="J2676" s="186">
        <v>0.40483449468465338</v>
      </c>
      <c r="K2676" s="189">
        <v>31656713280.325699</v>
      </c>
      <c r="L2676" s="185">
        <v>0</v>
      </c>
      <c r="M2676" s="185">
        <v>0</v>
      </c>
      <c r="N2676" s="174">
        <v>729131492943.68726</v>
      </c>
      <c r="O2676" s="119">
        <v>0.38725778918195009</v>
      </c>
      <c r="P2676" s="119">
        <v>0.30509483571573953</v>
      </c>
      <c r="Q2676" s="97">
        <v>12.843577315120644</v>
      </c>
      <c r="R2676" s="184">
        <v>3035706320480.3691</v>
      </c>
      <c r="S2676" s="199">
        <v>3151.010329607986</v>
      </c>
      <c r="T2676" s="191">
        <v>5.4707680937893348E-2</v>
      </c>
      <c r="U2676" s="198">
        <v>2.0000000000000001E-4</v>
      </c>
    </row>
    <row r="2677" spans="1:21" x14ac:dyDescent="0.2">
      <c r="A2677">
        <f t="shared" si="41"/>
        <v>2673</v>
      </c>
      <c r="B2677" s="119">
        <v>0.41797314256142493</v>
      </c>
      <c r="C2677" s="97">
        <v>12990.173335359283</v>
      </c>
      <c r="D2677" s="96">
        <v>0.50982910387824276</v>
      </c>
      <c r="E2677" s="98">
        <v>1.7881542291704633E-2</v>
      </c>
      <c r="F2677" s="119">
        <v>0</v>
      </c>
      <c r="G2677" s="179">
        <v>0</v>
      </c>
      <c r="H2677" s="97">
        <v>5356695.6329948679</v>
      </c>
      <c r="I2677" s="174">
        <v>215851184448.5405</v>
      </c>
      <c r="J2677" s="186">
        <v>0.41797314256142493</v>
      </c>
      <c r="K2677" s="189">
        <v>7714388589.4054241</v>
      </c>
      <c r="L2677" s="185">
        <v>2970748384.8222456</v>
      </c>
      <c r="M2677" s="185">
        <v>0</v>
      </c>
      <c r="N2677" s="174">
        <v>226536321422.76816</v>
      </c>
      <c r="O2677" s="119">
        <v>0.4087494491649919</v>
      </c>
      <c r="P2677" s="119">
        <v>0.29043411392133184</v>
      </c>
      <c r="Q2677" s="97">
        <v>13.031877913550069</v>
      </c>
      <c r="R2677" s="184">
        <v>957041610955.00867</v>
      </c>
      <c r="S2677" s="199">
        <v>993.2690069451786</v>
      </c>
      <c r="T2677" s="191">
        <v>5.2956148376191482E-2</v>
      </c>
      <c r="U2677" s="198">
        <v>2.0000000000000001E-4</v>
      </c>
    </row>
    <row r="2678" spans="1:21" x14ac:dyDescent="0.2">
      <c r="A2678">
        <f t="shared" si="41"/>
        <v>2674</v>
      </c>
      <c r="B2678" s="119">
        <v>0.33555934187982139</v>
      </c>
      <c r="C2678" s="97">
        <v>10250.842031447646</v>
      </c>
      <c r="D2678" s="96">
        <v>0.91801148300780144</v>
      </c>
      <c r="E2678" s="98">
        <v>0</v>
      </c>
      <c r="F2678" s="119">
        <v>0</v>
      </c>
      <c r="G2678" s="179">
        <v>0</v>
      </c>
      <c r="H2678" s="97">
        <v>8019545.3709538197</v>
      </c>
      <c r="I2678" s="174">
        <v>331815835860.4104</v>
      </c>
      <c r="J2678" s="186">
        <v>0.33555934187982139</v>
      </c>
      <c r="K2678" s="189">
        <v>13725999469.740005</v>
      </c>
      <c r="L2678" s="185">
        <v>0</v>
      </c>
      <c r="M2678" s="185">
        <v>0</v>
      </c>
      <c r="N2678" s="174">
        <v>345541835330.15039</v>
      </c>
      <c r="O2678" s="119">
        <v>0.32222987818606053</v>
      </c>
      <c r="P2678" s="119">
        <v>0.20442462007919146</v>
      </c>
      <c r="Q2678" s="97">
        <v>12.750738938175596</v>
      </c>
      <c r="R2678" s="184">
        <v>973494248374.32532</v>
      </c>
      <c r="S2678" s="199">
        <v>1009.9699032820386</v>
      </c>
      <c r="T2678" s="191">
        <v>5.5966319851848259E-2</v>
      </c>
      <c r="U2678" s="198">
        <v>2.0000000000000001E-4</v>
      </c>
    </row>
    <row r="2679" spans="1:21" x14ac:dyDescent="0.2">
      <c r="A2679">
        <f t="shared" si="41"/>
        <v>2675</v>
      </c>
      <c r="B2679" s="119">
        <v>0.45760459261394404</v>
      </c>
      <c r="C2679" s="97">
        <v>13901.188646452683</v>
      </c>
      <c r="D2679" s="96">
        <v>0.92958918468337226</v>
      </c>
      <c r="E2679" s="98">
        <v>0.35112413118963121</v>
      </c>
      <c r="F2679" s="119">
        <v>0.53695923323954131</v>
      </c>
      <c r="G2679" s="179">
        <v>1</v>
      </c>
      <c r="H2679" s="97">
        <v>5935223.1701296335</v>
      </c>
      <c r="I2679" s="174">
        <v>261787308502.49753</v>
      </c>
      <c r="J2679" s="186">
        <v>0.45760459261394404</v>
      </c>
      <c r="K2679" s="189">
        <v>1473510078.9164596</v>
      </c>
      <c r="L2679" s="185">
        <v>0</v>
      </c>
      <c r="M2679" s="185">
        <v>207901123033.82047</v>
      </c>
      <c r="N2679" s="174">
        <v>471161941615.23444</v>
      </c>
      <c r="O2679" s="119">
        <v>0.60725612112256278</v>
      </c>
      <c r="P2679" s="119">
        <v>0.46095460700956181</v>
      </c>
      <c r="Q2679" s="97">
        <v>16.529469598075075</v>
      </c>
      <c r="R2679" s="184">
        <v>3854768844467.7769</v>
      </c>
      <c r="S2679" s="199">
        <v>3999.7237139578351</v>
      </c>
      <c r="T2679" s="191">
        <v>4.506365567177522E-2</v>
      </c>
      <c r="U2679" s="198">
        <v>2.0000000000000001E-4</v>
      </c>
    </row>
    <row r="2680" spans="1:21" x14ac:dyDescent="0.2">
      <c r="A2680">
        <f t="shared" si="41"/>
        <v>2676</v>
      </c>
      <c r="B2680" s="119">
        <v>0.49329409289896048</v>
      </c>
      <c r="C2680" s="97">
        <v>4920.9568019750468</v>
      </c>
      <c r="D2680" s="96">
        <v>0.74461101842156341</v>
      </c>
      <c r="E2680" s="98">
        <v>0.5346120290258245</v>
      </c>
      <c r="F2680" s="119">
        <v>0</v>
      </c>
      <c r="G2680" s="179">
        <v>0</v>
      </c>
      <c r="H2680" s="97">
        <v>8773205.0828587823</v>
      </c>
      <c r="I2680" s="174">
        <v>312499362291.90826</v>
      </c>
      <c r="J2680" s="186">
        <v>0.39577439954161009</v>
      </c>
      <c r="K2680" s="189">
        <v>33199852762.351116</v>
      </c>
      <c r="L2680" s="185">
        <v>44013977254.868729</v>
      </c>
      <c r="M2680" s="185">
        <v>0</v>
      </c>
      <c r="N2680" s="174">
        <v>389713192309.12811</v>
      </c>
      <c r="O2680" s="119">
        <v>0.40771118968453102</v>
      </c>
      <c r="P2680" s="119">
        <v>0.29624853145450991</v>
      </c>
      <c r="Q2680" s="97">
        <v>13.839979600167213</v>
      </c>
      <c r="R2680" s="184">
        <v>1816425125829.345</v>
      </c>
      <c r="S2680" s="199">
        <v>1884.3869664970857</v>
      </c>
      <c r="T2680" s="191">
        <v>5.0926444289864495E-2</v>
      </c>
      <c r="U2680" s="198">
        <v>2.0000000000000001E-4</v>
      </c>
    </row>
    <row r="2681" spans="1:21" x14ac:dyDescent="0.2">
      <c r="A2681">
        <f t="shared" si="41"/>
        <v>2677</v>
      </c>
      <c r="B2681" s="119">
        <v>0.47483542140302282</v>
      </c>
      <c r="C2681" s="97">
        <v>6695.7758482577356</v>
      </c>
      <c r="D2681" s="96">
        <v>1.229135701638274</v>
      </c>
      <c r="E2681" s="98">
        <v>0.25572739656171711</v>
      </c>
      <c r="F2681" s="119">
        <v>0</v>
      </c>
      <c r="G2681" s="179">
        <v>0</v>
      </c>
      <c r="H2681" s="97">
        <v>12320576.868628994</v>
      </c>
      <c r="I2681" s="174">
        <v>409636917798.10535</v>
      </c>
      <c r="J2681" s="186">
        <v>0.44496487940420337</v>
      </c>
      <c r="K2681" s="189">
        <v>38515234930.135025</v>
      </c>
      <c r="L2681" s="185">
        <v>66427578549.257492</v>
      </c>
      <c r="M2681" s="185">
        <v>0</v>
      </c>
      <c r="N2681" s="174">
        <v>514579731277.49786</v>
      </c>
      <c r="O2681" s="119">
        <v>0.45749198862245211</v>
      </c>
      <c r="P2681" s="119">
        <v>0.33870633117371957</v>
      </c>
      <c r="Q2681" s="97">
        <v>13.637426614340244</v>
      </c>
      <c r="R2681" s="184">
        <v>2593809345748.604</v>
      </c>
      <c r="S2681" s="199">
        <v>2691.3827019685755</v>
      </c>
      <c r="T2681" s="191">
        <v>5.3801484581826368E-2</v>
      </c>
      <c r="U2681" s="198">
        <v>2.0000000000000001E-4</v>
      </c>
    </row>
    <row r="2682" spans="1:21" x14ac:dyDescent="0.2">
      <c r="A2682">
        <f t="shared" si="41"/>
        <v>2678</v>
      </c>
      <c r="B2682" s="119">
        <v>0.55317693879518604</v>
      </c>
      <c r="C2682" s="97">
        <v>14767.016811044203</v>
      </c>
      <c r="D2682" s="96">
        <v>0.84231420352926156</v>
      </c>
      <c r="E2682" s="98">
        <v>0</v>
      </c>
      <c r="F2682" s="119">
        <v>0.40121128654656418</v>
      </c>
      <c r="G2682" s="179">
        <v>1</v>
      </c>
      <c r="H2682" s="97">
        <v>5137311.7858477691</v>
      </c>
      <c r="I2682" s="174">
        <v>233969324545.19449</v>
      </c>
      <c r="J2682" s="186">
        <v>0.51166274263190692</v>
      </c>
      <c r="K2682" s="189">
        <v>6210349407.9966745</v>
      </c>
      <c r="L2682" s="185">
        <v>0</v>
      </c>
      <c r="M2682" s="185">
        <v>175343997993.97916</v>
      </c>
      <c r="N2682" s="174">
        <v>415523671947.17035</v>
      </c>
      <c r="O2682" s="119">
        <v>0.62568898533599604</v>
      </c>
      <c r="P2682" s="119">
        <v>0.41996164584909967</v>
      </c>
      <c r="Q2682" s="97">
        <v>15.973878419855241</v>
      </c>
      <c r="R2682" s="184">
        <v>3004505945654.7051</v>
      </c>
      <c r="S2682" s="199">
        <v>3120.0031217771784</v>
      </c>
      <c r="T2682" s="191">
        <v>4.6786806537986503E-2</v>
      </c>
      <c r="U2682" s="198">
        <v>2.0000000000000001E-4</v>
      </c>
    </row>
    <row r="2683" spans="1:21" x14ac:dyDescent="0.2">
      <c r="A2683">
        <f t="shared" si="41"/>
        <v>2679</v>
      </c>
      <c r="B2683" s="119">
        <v>0.69983832222945297</v>
      </c>
      <c r="C2683" s="97">
        <v>6910.4243312615818</v>
      </c>
      <c r="D2683" s="96">
        <v>0.85951548089436125</v>
      </c>
      <c r="E2683" s="98">
        <v>0</v>
      </c>
      <c r="F2683" s="119">
        <v>0</v>
      </c>
      <c r="G2683" s="179">
        <v>0</v>
      </c>
      <c r="H2683" s="97">
        <v>9530965.9597679805</v>
      </c>
      <c r="I2683" s="174">
        <v>332437016095.26056</v>
      </c>
      <c r="J2683" s="186">
        <v>0.41631527995585205</v>
      </c>
      <c r="K2683" s="189">
        <v>8127127550.9606113</v>
      </c>
      <c r="L2683" s="185">
        <v>0</v>
      </c>
      <c r="M2683" s="185">
        <v>0</v>
      </c>
      <c r="N2683" s="174">
        <v>340564143646.22119</v>
      </c>
      <c r="O2683" s="119">
        <v>0.40638044845717902</v>
      </c>
      <c r="P2683" s="119">
        <v>0.28041311335080266</v>
      </c>
      <c r="Q2683" s="97">
        <v>12.921053522844675</v>
      </c>
      <c r="R2683" s="184">
        <v>1382053101570.2571</v>
      </c>
      <c r="S2683" s="199">
        <v>1433.5017901960609</v>
      </c>
      <c r="T2683" s="191">
        <v>5.3849187088349695E-2</v>
      </c>
      <c r="U2683" s="198">
        <v>2.0000000000000001E-4</v>
      </c>
    </row>
    <row r="2684" spans="1:21" x14ac:dyDescent="0.2">
      <c r="A2684">
        <f t="shared" si="41"/>
        <v>2680</v>
      </c>
      <c r="B2684" s="119">
        <v>0.51023697192834538</v>
      </c>
      <c r="C2684" s="97">
        <v>10356.931292269725</v>
      </c>
      <c r="D2684" s="96">
        <v>0.9805648699163777</v>
      </c>
      <c r="E2684" s="98">
        <v>0.49000668710439482</v>
      </c>
      <c r="F2684" s="119">
        <v>0.5430355871798922</v>
      </c>
      <c r="G2684" s="179">
        <v>1</v>
      </c>
      <c r="H2684" s="97">
        <v>8053937.7871829327</v>
      </c>
      <c r="I2684" s="174">
        <v>286149210655.31824</v>
      </c>
      <c r="J2684" s="186">
        <v>0.30718419204614134</v>
      </c>
      <c r="K2684" s="189">
        <v>7620272868.9306765</v>
      </c>
      <c r="L2684" s="185">
        <v>0</v>
      </c>
      <c r="M2684" s="185">
        <v>312023808229.46191</v>
      </c>
      <c r="N2684" s="174">
        <v>605793291753.71082</v>
      </c>
      <c r="O2684" s="119">
        <v>0.55715301779965121</v>
      </c>
      <c r="P2684" s="119">
        <v>0.29806231553343981</v>
      </c>
      <c r="Q2684" s="97">
        <v>17.15643342319175</v>
      </c>
      <c r="R2684" s="184">
        <v>3303734468281.3555</v>
      </c>
      <c r="S2684" s="199">
        <v>3432.0790506381682</v>
      </c>
      <c r="T2684" s="191">
        <v>4.372293658710296E-2</v>
      </c>
      <c r="U2684" s="198">
        <v>2.0000000000000001E-4</v>
      </c>
    </row>
    <row r="2685" spans="1:21" x14ac:dyDescent="0.2">
      <c r="A2685">
        <f t="shared" si="41"/>
        <v>2681</v>
      </c>
      <c r="B2685" s="119">
        <v>0.51862495082263904</v>
      </c>
      <c r="C2685" s="97">
        <v>14092.916418326504</v>
      </c>
      <c r="D2685" s="96">
        <v>1.2234460908197728</v>
      </c>
      <c r="E2685" s="98">
        <v>0.7</v>
      </c>
      <c r="F2685" s="119">
        <v>0</v>
      </c>
      <c r="G2685" s="179">
        <v>0</v>
      </c>
      <c r="H2685" s="97">
        <v>14473293.086460024</v>
      </c>
      <c r="I2685" s="174">
        <v>500706803746.09467</v>
      </c>
      <c r="J2685" s="186">
        <v>0.47034499474459679</v>
      </c>
      <c r="K2685" s="189">
        <v>48441179185.226555</v>
      </c>
      <c r="L2685" s="185">
        <v>95670537970.230133</v>
      </c>
      <c r="M2685" s="185">
        <v>0</v>
      </c>
      <c r="N2685" s="174">
        <v>644818520901.55139</v>
      </c>
      <c r="O2685" s="119">
        <v>0.4839212262644767</v>
      </c>
      <c r="P2685" s="119">
        <v>0.3804849749917027</v>
      </c>
      <c r="Q2685" s="97">
        <v>13.983921373288334</v>
      </c>
      <c r="R2685" s="184">
        <v>3622862393970.8369</v>
      </c>
      <c r="S2685" s="199">
        <v>3757.7861111713819</v>
      </c>
      <c r="T2685" s="191">
        <v>5.2240252973129189E-2</v>
      </c>
      <c r="U2685" s="198">
        <v>2.0000000000000001E-4</v>
      </c>
    </row>
    <row r="2686" spans="1:21" x14ac:dyDescent="0.2">
      <c r="A2686">
        <f t="shared" si="41"/>
        <v>2682</v>
      </c>
      <c r="B2686" s="119">
        <v>0.4446564858430555</v>
      </c>
      <c r="C2686" s="97">
        <v>10171.53264324034</v>
      </c>
      <c r="D2686" s="96">
        <v>0.49927649188778117</v>
      </c>
      <c r="E2686" s="98">
        <v>0</v>
      </c>
      <c r="F2686" s="119">
        <v>0.54515566054842268</v>
      </c>
      <c r="G2686" s="179">
        <v>1</v>
      </c>
      <c r="H2686" s="97">
        <v>5421755.4977140697</v>
      </c>
      <c r="I2686" s="174">
        <v>242308407502.97281</v>
      </c>
      <c r="J2686" s="186">
        <v>0.4446564858430555</v>
      </c>
      <c r="K2686" s="189">
        <v>2284797486.8500719</v>
      </c>
      <c r="L2686" s="185">
        <v>0</v>
      </c>
      <c r="M2686" s="185">
        <v>248080343938.34402</v>
      </c>
      <c r="N2686" s="174">
        <v>492673548928.16693</v>
      </c>
      <c r="O2686" s="119">
        <v>0.62152368599317709</v>
      </c>
      <c r="P2686" s="119">
        <v>0.49669413874994844</v>
      </c>
      <c r="Q2686" s="97">
        <v>17.004801627158766</v>
      </c>
      <c r="R2686" s="184">
        <v>4518355396342.4043</v>
      </c>
      <c r="S2686" s="199">
        <v>4689.2713671242109</v>
      </c>
      <c r="T2686" s="191">
        <v>4.3249573599801514E-2</v>
      </c>
      <c r="U2686" s="198">
        <v>2.0000000000000001E-4</v>
      </c>
    </row>
    <row r="2687" spans="1:21" x14ac:dyDescent="0.2">
      <c r="A2687">
        <f t="shared" si="41"/>
        <v>2683</v>
      </c>
      <c r="B2687" s="119">
        <v>0.45396344354412377</v>
      </c>
      <c r="C2687" s="97">
        <v>6711.1242152400064</v>
      </c>
      <c r="D2687" s="96">
        <v>0.67436981572382337</v>
      </c>
      <c r="E2687" s="98">
        <v>0.25270620178273828</v>
      </c>
      <c r="F2687" s="119">
        <v>0</v>
      </c>
      <c r="G2687" s="179">
        <v>0</v>
      </c>
      <c r="H2687" s="97">
        <v>7686080.1818235032</v>
      </c>
      <c r="I2687" s="174">
        <v>234617536060.68585</v>
      </c>
      <c r="J2687" s="186">
        <v>0.29532729650186762</v>
      </c>
      <c r="K2687" s="189">
        <v>18580436027.313835</v>
      </c>
      <c r="L2687" s="185">
        <v>41167813975.681923</v>
      </c>
      <c r="M2687" s="185">
        <v>0</v>
      </c>
      <c r="N2687" s="174">
        <v>294365786063.68164</v>
      </c>
      <c r="O2687" s="119">
        <v>0.34726594820759121</v>
      </c>
      <c r="P2687" s="119">
        <v>0.24277311916493216</v>
      </c>
      <c r="Q2687" s="97">
        <v>14.361857120338442</v>
      </c>
      <c r="R2687" s="184">
        <v>1142874598919.874</v>
      </c>
      <c r="S2687" s="199">
        <v>1185.7669988183402</v>
      </c>
      <c r="T2687" s="191">
        <v>4.8712374287305973E-2</v>
      </c>
      <c r="U2687" s="198">
        <v>2.0000000000000001E-4</v>
      </c>
    </row>
    <row r="2688" spans="1:21" x14ac:dyDescent="0.2">
      <c r="A2688">
        <f t="shared" si="41"/>
        <v>2684</v>
      </c>
      <c r="B2688" s="119">
        <v>0.42486078600045796</v>
      </c>
      <c r="C2688" s="97">
        <v>5948.7378975876763</v>
      </c>
      <c r="D2688" s="96">
        <v>0.29887708479463637</v>
      </c>
      <c r="E2688" s="98">
        <v>0</v>
      </c>
      <c r="F2688" s="119">
        <v>0.67642527447995093</v>
      </c>
      <c r="G2688" s="179">
        <v>1</v>
      </c>
      <c r="H2688" s="97">
        <v>3165352.5584725882</v>
      </c>
      <c r="I2688" s="174">
        <v>143914248495.43567</v>
      </c>
      <c r="J2688" s="186">
        <v>0.42486078600045796</v>
      </c>
      <c r="K2688" s="189">
        <v>4405743445.2373304</v>
      </c>
      <c r="L2688" s="185">
        <v>0</v>
      </c>
      <c r="M2688" s="185">
        <v>289384275750.47937</v>
      </c>
      <c r="N2688" s="174">
        <v>437704267691.15234</v>
      </c>
      <c r="O2688" s="119">
        <v>0.66860426761777969</v>
      </c>
      <c r="P2688" s="119">
        <v>0.50658670580217091</v>
      </c>
      <c r="Q2688" s="97">
        <v>17.704381185670691</v>
      </c>
      <c r="R2688" s="184">
        <v>4282664299329.6582</v>
      </c>
      <c r="S2688" s="199">
        <v>4440.6936353311557</v>
      </c>
      <c r="T2688" s="191">
        <v>4.1446723662537641E-2</v>
      </c>
      <c r="U2688" s="198">
        <v>2.0000000000000001E-4</v>
      </c>
    </row>
    <row r="2689" spans="1:21" x14ac:dyDescent="0.2">
      <c r="A2689">
        <f t="shared" si="41"/>
        <v>2685</v>
      </c>
      <c r="B2689" s="119">
        <v>0.4585413971008967</v>
      </c>
      <c r="C2689" s="97">
        <v>4000</v>
      </c>
      <c r="D2689" s="96">
        <v>0.90471628640740809</v>
      </c>
      <c r="E2689" s="98">
        <v>0.3578108357628923</v>
      </c>
      <c r="F2689" s="119">
        <v>0</v>
      </c>
      <c r="G2689" s="179">
        <v>0</v>
      </c>
      <c r="H2689" s="97">
        <v>13178173.109585904</v>
      </c>
      <c r="I2689" s="174">
        <v>438615932869.711</v>
      </c>
      <c r="J2689" s="186">
        <v>0.40449999916817614</v>
      </c>
      <c r="K2689" s="189">
        <v>28724657183.207901</v>
      </c>
      <c r="L2689" s="185">
        <v>40761061880.941566</v>
      </c>
      <c r="M2689" s="185">
        <v>0</v>
      </c>
      <c r="N2689" s="174">
        <v>508101651933.86047</v>
      </c>
      <c r="O2689" s="119">
        <v>0.41336018725056145</v>
      </c>
      <c r="P2689" s="119">
        <v>0.28963150789881098</v>
      </c>
      <c r="Q2689" s="97">
        <v>13.865925045568581</v>
      </c>
      <c r="R2689" s="184">
        <v>2280364038802.9209</v>
      </c>
      <c r="S2689" s="199">
        <v>2367.1578931185804</v>
      </c>
      <c r="T2689" s="191">
        <v>5.1165249123396934E-2</v>
      </c>
      <c r="U2689" s="198">
        <v>2.0000000000000001E-4</v>
      </c>
    </row>
    <row r="2690" spans="1:21" x14ac:dyDescent="0.2">
      <c r="A2690">
        <f t="shared" si="41"/>
        <v>2686</v>
      </c>
      <c r="B2690" s="119">
        <v>0.67028995272948022</v>
      </c>
      <c r="C2690" s="97">
        <v>8734.4993081078228</v>
      </c>
      <c r="D2690" s="96">
        <v>0.81227107173188262</v>
      </c>
      <c r="E2690" s="98">
        <v>0</v>
      </c>
      <c r="F2690" s="119">
        <v>0.60784279114325812</v>
      </c>
      <c r="G2690" s="179">
        <v>1</v>
      </c>
      <c r="H2690" s="97">
        <v>6726495.6021853471</v>
      </c>
      <c r="I2690" s="174">
        <v>266748773232.56387</v>
      </c>
      <c r="J2690" s="186">
        <v>0.38646494315907476</v>
      </c>
      <c r="K2690" s="189">
        <v>10239218153.409756</v>
      </c>
      <c r="L2690" s="185">
        <v>0</v>
      </c>
      <c r="M2690" s="185">
        <v>269235055352.49023</v>
      </c>
      <c r="N2690" s="174">
        <v>546223046738.46381</v>
      </c>
      <c r="O2690" s="119">
        <v>0.58305319716682946</v>
      </c>
      <c r="P2690" s="119">
        <v>0.30871277581506901</v>
      </c>
      <c r="Q2690" s="97">
        <v>16.227641803541488</v>
      </c>
      <c r="R2690" s="184">
        <v>2974027787419.603</v>
      </c>
      <c r="S2690" s="199">
        <v>3088.4027669356751</v>
      </c>
      <c r="T2690" s="191">
        <v>4.4985523455672E-2</v>
      </c>
      <c r="U2690" s="198">
        <v>2.0000000000000001E-4</v>
      </c>
    </row>
    <row r="2691" spans="1:21" x14ac:dyDescent="0.2">
      <c r="A2691">
        <f t="shared" si="41"/>
        <v>2687</v>
      </c>
      <c r="B2691" s="119">
        <v>0.41406772573546857</v>
      </c>
      <c r="C2691" s="97">
        <v>8631.2507426920147</v>
      </c>
      <c r="D2691" s="96">
        <v>1.015010189804509</v>
      </c>
      <c r="E2691" s="98">
        <v>0.30895362951413707</v>
      </c>
      <c r="F2691" s="119">
        <v>0</v>
      </c>
      <c r="G2691" s="179">
        <v>0</v>
      </c>
      <c r="H2691" s="97">
        <v>9680686.6575426683</v>
      </c>
      <c r="I2691" s="174">
        <v>392955997210.33264</v>
      </c>
      <c r="J2691" s="186">
        <v>0.41406772573546857</v>
      </c>
      <c r="K2691" s="189">
        <v>24157665704.456486</v>
      </c>
      <c r="L2691" s="185">
        <v>70550586716.831512</v>
      </c>
      <c r="M2691" s="185">
        <v>0</v>
      </c>
      <c r="N2691" s="174">
        <v>487664249631.62061</v>
      </c>
      <c r="O2691" s="119">
        <v>0.44938882769857819</v>
      </c>
      <c r="P2691" s="119">
        <v>0.31715792382386521</v>
      </c>
      <c r="Q2691" s="97">
        <v>13.992103186916268</v>
      </c>
      <c r="R2691" s="184">
        <v>2367231588051.4751</v>
      </c>
      <c r="S2691" s="199">
        <v>2456.5969364117145</v>
      </c>
      <c r="T2691" s="191">
        <v>5.1983928870365646E-2</v>
      </c>
      <c r="U2691" s="198">
        <v>2.0000000000000001E-4</v>
      </c>
    </row>
    <row r="2692" spans="1:21" x14ac:dyDescent="0.2">
      <c r="A2692">
        <f t="shared" si="41"/>
        <v>2688</v>
      </c>
      <c r="B2692" s="119">
        <v>0.59273642887186762</v>
      </c>
      <c r="C2692" s="97">
        <v>9461.0801645907322</v>
      </c>
      <c r="D2692" s="96">
        <v>0.78261069768523794</v>
      </c>
      <c r="E2692" s="98">
        <v>0.55537098045953426</v>
      </c>
      <c r="F2692" s="119">
        <v>0</v>
      </c>
      <c r="G2692" s="179">
        <v>0</v>
      </c>
      <c r="H2692" s="97">
        <v>6821605.6453844504</v>
      </c>
      <c r="I2692" s="174">
        <v>287360972298.42316</v>
      </c>
      <c r="J2692" s="186">
        <v>0.54428145573355635</v>
      </c>
      <c r="K2692" s="189">
        <v>50730762266.526619</v>
      </c>
      <c r="L2692" s="185">
        <v>80448597708.67984</v>
      </c>
      <c r="M2692" s="185">
        <v>0</v>
      </c>
      <c r="N2692" s="174">
        <v>418540332273.62964</v>
      </c>
      <c r="O2692" s="119">
        <v>0.52746201373541834</v>
      </c>
      <c r="P2692" s="119">
        <v>0.39179064164443589</v>
      </c>
      <c r="Q2692" s="97">
        <v>13.766702635019881</v>
      </c>
      <c r="R2692" s="184">
        <v>2513101807373.1309</v>
      </c>
      <c r="S2692" s="199">
        <v>2609.544341360312</v>
      </c>
      <c r="T2692" s="191">
        <v>5.193706836956901E-2</v>
      </c>
      <c r="U2692" s="198">
        <v>2.0000000000000001E-4</v>
      </c>
    </row>
    <row r="2693" spans="1:21" x14ac:dyDescent="0.2">
      <c r="A2693">
        <f t="shared" si="41"/>
        <v>2689</v>
      </c>
      <c r="B2693" s="119">
        <v>0.36952962832259173</v>
      </c>
      <c r="C2693" s="97">
        <v>9519.7624458070513</v>
      </c>
      <c r="D2693" s="96">
        <v>0.46663501387301037</v>
      </c>
      <c r="E2693" s="98">
        <v>0</v>
      </c>
      <c r="F2693" s="119">
        <v>0</v>
      </c>
      <c r="G2693" s="179">
        <v>0</v>
      </c>
      <c r="H2693" s="97">
        <v>3059496.2027367321</v>
      </c>
      <c r="I2693" s="174">
        <v>126155607373.9845</v>
      </c>
      <c r="J2693" s="186">
        <v>0.36952962832259173</v>
      </c>
      <c r="K2693" s="189">
        <v>0</v>
      </c>
      <c r="L2693" s="185">
        <v>0</v>
      </c>
      <c r="M2693" s="185">
        <v>0</v>
      </c>
      <c r="N2693" s="174">
        <v>126155607373.9845</v>
      </c>
      <c r="O2693" s="119">
        <v>0.36952962832259173</v>
      </c>
      <c r="P2693" s="119">
        <v>0.25778288096737961</v>
      </c>
      <c r="Q2693" s="97">
        <v>13</v>
      </c>
      <c r="R2693" s="184">
        <v>502879710825.61761</v>
      </c>
      <c r="S2693" s="199">
        <v>522.20993592458399</v>
      </c>
      <c r="T2693" s="191">
        <v>5.1117571897407968E-2</v>
      </c>
      <c r="U2693" s="198">
        <v>2.0000000000000001E-4</v>
      </c>
    </row>
    <row r="2694" spans="1:21" x14ac:dyDescent="0.2">
      <c r="A2694">
        <f t="shared" si="41"/>
        <v>2690</v>
      </c>
      <c r="B2694" s="119">
        <v>0.42903440166707629</v>
      </c>
      <c r="C2694" s="97">
        <v>4000</v>
      </c>
      <c r="D2694" s="96">
        <v>0.96211583224543984</v>
      </c>
      <c r="E2694" s="98">
        <v>0</v>
      </c>
      <c r="F2694" s="119">
        <v>0.6028692742083549</v>
      </c>
      <c r="G2694" s="179">
        <v>1</v>
      </c>
      <c r="H2694" s="97">
        <v>15354762.222733134</v>
      </c>
      <c r="I2694" s="174">
        <v>423422263703.79553</v>
      </c>
      <c r="J2694" s="186">
        <v>0.36590842602402618</v>
      </c>
      <c r="K2694" s="189">
        <v>2535205362.6057353</v>
      </c>
      <c r="L2694" s="185">
        <v>0</v>
      </c>
      <c r="M2694" s="185">
        <v>358413022916.37152</v>
      </c>
      <c r="N2694" s="174">
        <v>784370491982.77271</v>
      </c>
      <c r="O2694" s="119">
        <v>0.56308109101863513</v>
      </c>
      <c r="P2694" s="119">
        <v>0.37490537957207271</v>
      </c>
      <c r="Q2694" s="97">
        <v>16.914558939474233</v>
      </c>
      <c r="R2694" s="184">
        <v>5378905695682.8604</v>
      </c>
      <c r="S2694" s="199">
        <v>5586.6506831930137</v>
      </c>
      <c r="T2694" s="191">
        <v>4.3581360570271191E-2</v>
      </c>
      <c r="U2694" s="198">
        <v>2.0000000000000001E-4</v>
      </c>
    </row>
    <row r="2695" spans="1:21" x14ac:dyDescent="0.2">
      <c r="A2695">
        <f t="shared" ref="A2695:A2758" si="42">A2694+1</f>
        <v>2691</v>
      </c>
      <c r="B2695" s="119">
        <v>0.47779938547907319</v>
      </c>
      <c r="C2695" s="97">
        <v>13522.741165831991</v>
      </c>
      <c r="D2695" s="96">
        <v>0.87284834780046772</v>
      </c>
      <c r="E2695" s="98">
        <v>0</v>
      </c>
      <c r="F2695" s="119">
        <v>0.54688417487148477</v>
      </c>
      <c r="G2695" s="179">
        <v>1</v>
      </c>
      <c r="H2695" s="97">
        <v>6765047.0002764799</v>
      </c>
      <c r="I2695" s="174">
        <v>288641800766.04565</v>
      </c>
      <c r="J2695" s="186">
        <v>0.46120602532075661</v>
      </c>
      <c r="K2695" s="189">
        <v>7983905687.6624622</v>
      </c>
      <c r="L2695" s="185">
        <v>0</v>
      </c>
      <c r="M2695" s="185">
        <v>287213513028.13751</v>
      </c>
      <c r="N2695" s="174">
        <v>583839219481.84558</v>
      </c>
      <c r="O2695" s="119">
        <v>0.62156521176722324</v>
      </c>
      <c r="P2695" s="119">
        <v>0.42988840473208223</v>
      </c>
      <c r="Q2695" s="97">
        <v>16.691193742143966</v>
      </c>
      <c r="R2695" s="184">
        <v>4483882007339.8262</v>
      </c>
      <c r="S2695" s="199">
        <v>4654.0574619607542</v>
      </c>
      <c r="T2695" s="191">
        <v>4.4271515120574152E-2</v>
      </c>
      <c r="U2695" s="198">
        <v>2.0000000000000001E-4</v>
      </c>
    </row>
    <row r="2696" spans="1:21" x14ac:dyDescent="0.2">
      <c r="A2696">
        <f t="shared" si="42"/>
        <v>2692</v>
      </c>
      <c r="B2696" s="119">
        <v>0.66338302864041043</v>
      </c>
      <c r="C2696" s="97">
        <v>5856.606882939006</v>
      </c>
      <c r="D2696" s="96">
        <v>0.84923829814853757</v>
      </c>
      <c r="E2696" s="98">
        <v>0.35999216002689183</v>
      </c>
      <c r="F2696" s="119">
        <v>0</v>
      </c>
      <c r="G2696" s="179">
        <v>0</v>
      </c>
      <c r="H2696" s="97">
        <v>8668969.2004129104</v>
      </c>
      <c r="I2696" s="174">
        <v>332660549040.29639</v>
      </c>
      <c r="J2696" s="186">
        <v>0.43529483338827335</v>
      </c>
      <c r="K2696" s="189">
        <v>31421355301.36639</v>
      </c>
      <c r="L2696" s="185">
        <v>78362437259.224457</v>
      </c>
      <c r="M2696" s="185">
        <v>0</v>
      </c>
      <c r="N2696" s="174">
        <v>442444341600.88727</v>
      </c>
      <c r="O2696" s="119">
        <v>0.46897507452790715</v>
      </c>
      <c r="P2696" s="119">
        <v>0.30855240727320465</v>
      </c>
      <c r="Q2696" s="97">
        <v>14.527555961424756</v>
      </c>
      <c r="R2696" s="184">
        <v>2206814419452.8174</v>
      </c>
      <c r="S2696" s="199">
        <v>2291.3812149222676</v>
      </c>
      <c r="T2696" s="191">
        <v>4.9130293183250413E-2</v>
      </c>
      <c r="U2696" s="198">
        <v>2.0000000000000001E-4</v>
      </c>
    </row>
    <row r="2697" spans="1:21" x14ac:dyDescent="0.2">
      <c r="A2697">
        <f t="shared" si="42"/>
        <v>2693</v>
      </c>
      <c r="B2697" s="119">
        <v>0.49710701647577016</v>
      </c>
      <c r="C2697" s="97">
        <v>8497.1521276449384</v>
      </c>
      <c r="D2697" s="96">
        <v>1.030158401125008</v>
      </c>
      <c r="E2697" s="98">
        <v>0</v>
      </c>
      <c r="F2697" s="119">
        <v>0.43974301028856394</v>
      </c>
      <c r="G2697" s="179">
        <v>1</v>
      </c>
      <c r="H2697" s="97">
        <v>9338180.9750295412</v>
      </c>
      <c r="I2697" s="174">
        <v>320486472964.24597</v>
      </c>
      <c r="J2697" s="186">
        <v>0.37820712743837759</v>
      </c>
      <c r="K2697" s="189">
        <v>10537363173.240061</v>
      </c>
      <c r="L2697" s="185">
        <v>0</v>
      </c>
      <c r="M2697" s="185">
        <v>236034187597.84079</v>
      </c>
      <c r="N2697" s="174">
        <v>567058023735.3269</v>
      </c>
      <c r="O2697" s="119">
        <v>0.54674760857567328</v>
      </c>
      <c r="P2697" s="119">
        <v>0.36851222924238841</v>
      </c>
      <c r="Q2697" s="97">
        <v>16.724905889615094</v>
      </c>
      <c r="R2697" s="184">
        <v>3750826066923.2222</v>
      </c>
      <c r="S2697" s="199">
        <v>3893.5193921886603</v>
      </c>
      <c r="T2697" s="191">
        <v>4.4782514389082935E-2</v>
      </c>
      <c r="U2697" s="198">
        <v>2.0000000000000001E-4</v>
      </c>
    </row>
    <row r="2698" spans="1:21" x14ac:dyDescent="0.2">
      <c r="A2698">
        <f t="shared" si="42"/>
        <v>2694</v>
      </c>
      <c r="B2698" s="119">
        <v>0.57602537146353361</v>
      </c>
      <c r="C2698" s="97">
        <v>4000</v>
      </c>
      <c r="D2698" s="96">
        <v>0.92657118178484565</v>
      </c>
      <c r="E2698" s="98">
        <v>0</v>
      </c>
      <c r="F2698" s="119">
        <v>0</v>
      </c>
      <c r="G2698" s="179">
        <v>0</v>
      </c>
      <c r="H2698" s="97">
        <v>12066323.299585039</v>
      </c>
      <c r="I2698" s="174">
        <v>435881037709.15967</v>
      </c>
      <c r="J2698" s="186">
        <v>0.52242324217977509</v>
      </c>
      <c r="K2698" s="189">
        <v>12774303904.287861</v>
      </c>
      <c r="L2698" s="185">
        <v>0</v>
      </c>
      <c r="M2698" s="185">
        <v>0</v>
      </c>
      <c r="N2698" s="174">
        <v>448655341613.44751</v>
      </c>
      <c r="O2698" s="119">
        <v>0.50754858753224918</v>
      </c>
      <c r="P2698" s="119">
        <v>0.38170948278371214</v>
      </c>
      <c r="Q2698" s="97">
        <v>12.90049387149149</v>
      </c>
      <c r="R2698" s="184">
        <v>2505556880116.3169</v>
      </c>
      <c r="S2698" s="199">
        <v>2599.70107536875</v>
      </c>
      <c r="T2698" s="191">
        <v>5.4783230031395375E-2</v>
      </c>
      <c r="U2698" s="198">
        <v>2.0000000000000001E-4</v>
      </c>
    </row>
    <row r="2699" spans="1:21" x14ac:dyDescent="0.2">
      <c r="A2699">
        <f t="shared" si="42"/>
        <v>2695</v>
      </c>
      <c r="B2699" s="119">
        <v>0.64540229662854021</v>
      </c>
      <c r="C2699" s="97">
        <v>15892.630781658589</v>
      </c>
      <c r="D2699" s="96">
        <v>0.62228042427877261</v>
      </c>
      <c r="E2699" s="98">
        <v>8.1136330483718225E-2</v>
      </c>
      <c r="F2699" s="119">
        <v>0</v>
      </c>
      <c r="G2699" s="179">
        <v>0</v>
      </c>
      <c r="H2699" s="97">
        <v>4710229.3610022701</v>
      </c>
      <c r="I2699" s="174">
        <v>231225313878.68393</v>
      </c>
      <c r="J2699" s="186">
        <v>0.541393023879013</v>
      </c>
      <c r="K2699" s="189">
        <v>9036046884.1783257</v>
      </c>
      <c r="L2699" s="185">
        <v>17728428904.162521</v>
      </c>
      <c r="M2699" s="185">
        <v>0</v>
      </c>
      <c r="N2699" s="174">
        <v>257989789667.02475</v>
      </c>
      <c r="O2699" s="119">
        <v>0.54020166914883883</v>
      </c>
      <c r="P2699" s="119">
        <v>0.42188088307181332</v>
      </c>
      <c r="Q2699" s="97">
        <v>13.425620690173263</v>
      </c>
      <c r="R2699" s="184">
        <v>1607641941843.207</v>
      </c>
      <c r="S2699" s="199">
        <v>1668.0226315379932</v>
      </c>
      <c r="T2699" s="191">
        <v>5.3402161134806059E-2</v>
      </c>
      <c r="U2699" s="198">
        <v>2.0000000000000001E-4</v>
      </c>
    </row>
    <row r="2700" spans="1:21" x14ac:dyDescent="0.2">
      <c r="A2700">
        <f t="shared" si="42"/>
        <v>2696</v>
      </c>
      <c r="B2700" s="119">
        <v>0.59415495016049891</v>
      </c>
      <c r="C2700" s="97">
        <v>4000</v>
      </c>
      <c r="D2700" s="96">
        <v>1.1535289557025115</v>
      </c>
      <c r="E2700" s="98">
        <v>0</v>
      </c>
      <c r="F2700" s="119">
        <v>0</v>
      </c>
      <c r="G2700" s="179">
        <v>0</v>
      </c>
      <c r="H2700" s="97">
        <v>15772571.348896561</v>
      </c>
      <c r="I2700" s="174">
        <v>496048493880.63403</v>
      </c>
      <c r="J2700" s="186">
        <v>0.48248328668175233</v>
      </c>
      <c r="K2700" s="189">
        <v>7330835888.9490395</v>
      </c>
      <c r="L2700" s="185">
        <v>0</v>
      </c>
      <c r="M2700" s="185">
        <v>0</v>
      </c>
      <c r="N2700" s="174">
        <v>503379329769.58307</v>
      </c>
      <c r="O2700" s="119">
        <v>0.47545676496215034</v>
      </c>
      <c r="P2700" s="119">
        <v>0.36268601764586095</v>
      </c>
      <c r="Q2700" s="97">
        <v>12.954293197180691</v>
      </c>
      <c r="R2700" s="184">
        <v>2650050371059.3086</v>
      </c>
      <c r="S2700" s="199">
        <v>2749.6838299071933</v>
      </c>
      <c r="T2700" s="191">
        <v>5.5463178626610335E-2</v>
      </c>
      <c r="U2700" s="198">
        <v>2.0000000000000001E-4</v>
      </c>
    </row>
    <row r="2701" spans="1:21" x14ac:dyDescent="0.2">
      <c r="A2701">
        <f t="shared" si="42"/>
        <v>2697</v>
      </c>
      <c r="B2701" s="119">
        <v>0.42699024921360762</v>
      </c>
      <c r="C2701" s="97">
        <v>13521.111070831681</v>
      </c>
      <c r="D2701" s="96">
        <v>0.66615443709403221</v>
      </c>
      <c r="E2701" s="98">
        <v>0.7</v>
      </c>
      <c r="F2701" s="119">
        <v>0.47615334799923409</v>
      </c>
      <c r="G2701" s="179">
        <v>1</v>
      </c>
      <c r="H2701" s="97">
        <v>5043768.3076265203</v>
      </c>
      <c r="I2701" s="174">
        <v>225149363226.00613</v>
      </c>
      <c r="J2701" s="186">
        <v>0.42699024921360762</v>
      </c>
      <c r="K2701" s="189">
        <v>1320036188.538341</v>
      </c>
      <c r="L2701" s="185">
        <v>0</v>
      </c>
      <c r="M2701" s="185">
        <v>275716189563.55823</v>
      </c>
      <c r="N2701" s="174">
        <v>502185588978.10266</v>
      </c>
      <c r="O2701" s="119">
        <v>0.63066233144896922</v>
      </c>
      <c r="P2701" s="119">
        <v>0.44898882807676505</v>
      </c>
      <c r="Q2701" s="97">
        <v>17.109806030612233</v>
      </c>
      <c r="R2701" s="184">
        <v>4154315981776.6694</v>
      </c>
      <c r="S2701" s="199">
        <v>4308.2854768464313</v>
      </c>
      <c r="T2701" s="191">
        <v>4.2945681023895607E-2</v>
      </c>
      <c r="U2701" s="198">
        <v>2.0000000000000001E-4</v>
      </c>
    </row>
    <row r="2702" spans="1:21" x14ac:dyDescent="0.2">
      <c r="A2702">
        <f t="shared" si="42"/>
        <v>2698</v>
      </c>
      <c r="B2702" s="119">
        <v>0.40719466349363104</v>
      </c>
      <c r="C2702" s="97">
        <v>5760.6772927897546</v>
      </c>
      <c r="D2702" s="96">
        <v>1.0246928946755975</v>
      </c>
      <c r="E2702" s="98">
        <v>7.4960062678527672E-2</v>
      </c>
      <c r="F2702" s="119">
        <v>0</v>
      </c>
      <c r="G2702" s="179">
        <v>0</v>
      </c>
      <c r="H2702" s="97">
        <v>11125879.058224311</v>
      </c>
      <c r="I2702" s="174">
        <v>415334494013.90851</v>
      </c>
      <c r="J2702" s="186">
        <v>0.36947735282987981</v>
      </c>
      <c r="K2702" s="189">
        <v>15523832623.107803</v>
      </c>
      <c r="L2702" s="185">
        <v>25998671500.803253</v>
      </c>
      <c r="M2702" s="185">
        <v>0</v>
      </c>
      <c r="N2702" s="174">
        <v>456856998137.81952</v>
      </c>
      <c r="O2702" s="119">
        <v>0.38142269309240523</v>
      </c>
      <c r="P2702" s="119">
        <v>0.2519936067450928</v>
      </c>
      <c r="Q2702" s="97">
        <v>13.626517593834306</v>
      </c>
      <c r="R2702" s="184">
        <v>1746251251465.6655</v>
      </c>
      <c r="S2702" s="199">
        <v>1812.1691581624154</v>
      </c>
      <c r="T2702" s="191">
        <v>5.2632131617444268E-2</v>
      </c>
      <c r="U2702" s="198">
        <v>2.0000000000000001E-4</v>
      </c>
    </row>
    <row r="2703" spans="1:21" x14ac:dyDescent="0.2">
      <c r="A2703">
        <f t="shared" si="42"/>
        <v>2699</v>
      </c>
      <c r="B2703" s="119">
        <v>0.47351998909470938</v>
      </c>
      <c r="C2703" s="97">
        <v>8640.8741566468871</v>
      </c>
      <c r="D2703" s="96">
        <v>0.4172422073451052</v>
      </c>
      <c r="E2703" s="98">
        <v>0</v>
      </c>
      <c r="F2703" s="119">
        <v>0.67607791067079703</v>
      </c>
      <c r="G2703" s="179">
        <v>1</v>
      </c>
      <c r="H2703" s="97">
        <v>13310494.376139319</v>
      </c>
      <c r="I2703" s="174">
        <v>379270272507.08636</v>
      </c>
      <c r="J2703" s="186">
        <v>0.41477573025577763</v>
      </c>
      <c r="K2703" s="189">
        <v>10346690280.130329</v>
      </c>
      <c r="L2703" s="185">
        <v>0</v>
      </c>
      <c r="M2703" s="185">
        <v>459753944021.14258</v>
      </c>
      <c r="N2703" s="174">
        <v>849370906808.35938</v>
      </c>
      <c r="O2703" s="119">
        <v>0.61824022373635246</v>
      </c>
      <c r="P2703" s="119">
        <v>0.4888208292507778</v>
      </c>
      <c r="Q2703" s="97">
        <v>17.321581917234006</v>
      </c>
      <c r="R2703" s="184">
        <v>7740601115276.6875</v>
      </c>
      <c r="S2703" s="199">
        <v>8034.525227268864</v>
      </c>
      <c r="T2703" s="191">
        <v>4.2879474697211602E-2</v>
      </c>
      <c r="U2703" s="198">
        <v>2.0000000000000001E-4</v>
      </c>
    </row>
    <row r="2704" spans="1:21" x14ac:dyDescent="0.2">
      <c r="A2704">
        <f t="shared" si="42"/>
        <v>2700</v>
      </c>
      <c r="B2704" s="119">
        <v>0.43735417907050395</v>
      </c>
      <c r="C2704" s="97">
        <v>16830.082797732259</v>
      </c>
      <c r="D2704" s="96">
        <v>0.92105394743383417</v>
      </c>
      <c r="E2704" s="98">
        <v>0.38957869347078983</v>
      </c>
      <c r="F2704" s="119">
        <v>0</v>
      </c>
      <c r="G2704" s="179">
        <v>0</v>
      </c>
      <c r="H2704" s="97">
        <v>5756026.6700919839</v>
      </c>
      <c r="I2704" s="174">
        <v>243776400696.85123</v>
      </c>
      <c r="J2704" s="186">
        <v>0.437354179070504</v>
      </c>
      <c r="K2704" s="189">
        <v>19002859015.373833</v>
      </c>
      <c r="L2704" s="185">
        <v>30459114157.808582</v>
      </c>
      <c r="M2704" s="185">
        <v>0</v>
      </c>
      <c r="N2704" s="174">
        <v>293238373870.03363</v>
      </c>
      <c r="O2704" s="119">
        <v>0.44668068916462467</v>
      </c>
      <c r="P2704" s="119">
        <v>0.34680187842289828</v>
      </c>
      <c r="Q2704" s="97">
        <v>13.483328657998985</v>
      </c>
      <c r="R2704" s="184">
        <v>1477486494372.8584</v>
      </c>
      <c r="S2704" s="199">
        <v>1533.4758147849786</v>
      </c>
      <c r="T2704" s="191">
        <v>5.5378160792961997E-2</v>
      </c>
      <c r="U2704" s="198">
        <v>2.0000000000000001E-4</v>
      </c>
    </row>
    <row r="2705" spans="1:21" x14ac:dyDescent="0.2">
      <c r="A2705">
        <f t="shared" si="42"/>
        <v>2701</v>
      </c>
      <c r="B2705" s="119">
        <v>0.49714880823172186</v>
      </c>
      <c r="C2705" s="97">
        <v>7607.1376099603549</v>
      </c>
      <c r="D2705" s="96">
        <v>1.2984724706138584</v>
      </c>
      <c r="E2705" s="98">
        <v>0</v>
      </c>
      <c r="F2705" s="119">
        <v>0</v>
      </c>
      <c r="G2705" s="179">
        <v>0</v>
      </c>
      <c r="H2705" s="97">
        <v>10341266.733488714</v>
      </c>
      <c r="I2705" s="174">
        <v>296226929894.94537</v>
      </c>
      <c r="J2705" s="186">
        <v>0.31040583517085762</v>
      </c>
      <c r="K2705" s="189">
        <v>5103188867.6765003</v>
      </c>
      <c r="L2705" s="185">
        <v>0</v>
      </c>
      <c r="M2705" s="185">
        <v>0</v>
      </c>
      <c r="N2705" s="174">
        <v>301330118762.62189</v>
      </c>
      <c r="O2705" s="119">
        <v>0.30514894412720589</v>
      </c>
      <c r="P2705" s="119">
        <v>0.19493385315849859</v>
      </c>
      <c r="Q2705" s="97">
        <v>12.884635450654157</v>
      </c>
      <c r="R2705" s="184">
        <v>831479135258.46875</v>
      </c>
      <c r="S2705" s="199">
        <v>863.13360999200438</v>
      </c>
      <c r="T2705" s="191">
        <v>5.7050933568301973E-2</v>
      </c>
      <c r="U2705" s="198">
        <v>2.0000000000000001E-4</v>
      </c>
    </row>
    <row r="2706" spans="1:21" x14ac:dyDescent="0.2">
      <c r="A2706">
        <f t="shared" si="42"/>
        <v>2702</v>
      </c>
      <c r="B2706" s="119">
        <v>0.61379367487354008</v>
      </c>
      <c r="C2706" s="97">
        <v>7649.708124493889</v>
      </c>
      <c r="D2706" s="96">
        <v>0.92863361284964041</v>
      </c>
      <c r="E2706" s="98">
        <v>0</v>
      </c>
      <c r="F2706" s="119">
        <v>0.703871054986273</v>
      </c>
      <c r="G2706" s="179">
        <v>1</v>
      </c>
      <c r="H2706" s="97">
        <v>10057953.34188482</v>
      </c>
      <c r="I2706" s="174">
        <v>317948339938.67682</v>
      </c>
      <c r="J2706" s="186">
        <v>0.37986122370695119</v>
      </c>
      <c r="K2706" s="189">
        <v>2793398359.9491229</v>
      </c>
      <c r="L2706" s="185">
        <v>0</v>
      </c>
      <c r="M2706" s="185">
        <v>264281826100.80652</v>
      </c>
      <c r="N2706" s="174">
        <v>585023564399.4325</v>
      </c>
      <c r="O2706" s="119">
        <v>0.56784329141745415</v>
      </c>
      <c r="P2706" s="119">
        <v>0.43218281877110293</v>
      </c>
      <c r="Q2706" s="97">
        <v>17.251035108524814</v>
      </c>
      <c r="R2706" s="184">
        <v>4658858774980.0811</v>
      </c>
      <c r="S2706" s="199">
        <v>4834.0763099169053</v>
      </c>
      <c r="T2706" s="191">
        <v>4.3169642567055688E-2</v>
      </c>
      <c r="U2706" s="198">
        <v>2.0000000000000001E-4</v>
      </c>
    </row>
    <row r="2707" spans="1:21" x14ac:dyDescent="0.2">
      <c r="A2707">
        <f t="shared" si="42"/>
        <v>2703</v>
      </c>
      <c r="B2707" s="119">
        <v>0.55452073519078149</v>
      </c>
      <c r="C2707" s="97">
        <v>4696.8505889152802</v>
      </c>
      <c r="D2707" s="96">
        <v>1.0985585759597187</v>
      </c>
      <c r="E2707" s="98">
        <v>0</v>
      </c>
      <c r="F2707" s="119">
        <v>0</v>
      </c>
      <c r="G2707" s="179">
        <v>0</v>
      </c>
      <c r="H2707" s="97">
        <v>16655701.505102322</v>
      </c>
      <c r="I2707" s="174">
        <v>371656193993.99878</v>
      </c>
      <c r="J2707" s="186">
        <v>0.17665053273682552</v>
      </c>
      <c r="K2707" s="189">
        <v>3262299949.9482732</v>
      </c>
      <c r="L2707" s="185">
        <v>0</v>
      </c>
      <c r="M2707" s="185">
        <v>0</v>
      </c>
      <c r="N2707" s="174">
        <v>374918493943.94708</v>
      </c>
      <c r="O2707" s="119">
        <v>0.17511343325143219</v>
      </c>
      <c r="P2707" s="119">
        <v>6.5475342922518706E-2</v>
      </c>
      <c r="Q2707" s="97">
        <v>12.808825084113719</v>
      </c>
      <c r="R2707" s="184">
        <v>363545316350.21271</v>
      </c>
      <c r="S2707" s="199">
        <v>377.64519206954247</v>
      </c>
      <c r="T2707" s="191">
        <v>5.1947755161750202E-2</v>
      </c>
      <c r="U2707" s="198">
        <v>2.0000000000000001E-4</v>
      </c>
    </row>
    <row r="2708" spans="1:21" x14ac:dyDescent="0.2">
      <c r="A2708">
        <f t="shared" si="42"/>
        <v>2704</v>
      </c>
      <c r="B2708" s="119">
        <v>0.62186828012261719</v>
      </c>
      <c r="C2708" s="97">
        <v>9160.441931893989</v>
      </c>
      <c r="D2708" s="96">
        <v>0.2949023281886004</v>
      </c>
      <c r="E2708" s="98">
        <v>0.14731479813940543</v>
      </c>
      <c r="F2708" s="119">
        <v>0.42119965350561805</v>
      </c>
      <c r="G2708" s="179">
        <v>1</v>
      </c>
      <c r="H2708" s="97">
        <v>2210398.6874708696</v>
      </c>
      <c r="I2708" s="174">
        <v>118678836445.32652</v>
      </c>
      <c r="J2708" s="186">
        <v>0.51177861904582123</v>
      </c>
      <c r="K2708" s="189">
        <v>1803835906.7966757</v>
      </c>
      <c r="L2708" s="185">
        <v>0</v>
      </c>
      <c r="M2708" s="185">
        <v>173490350561.11438</v>
      </c>
      <c r="N2708" s="174">
        <v>293973022913.23761</v>
      </c>
      <c r="O2708" s="119">
        <v>0.67873429166231414</v>
      </c>
      <c r="P2708" s="119">
        <v>0.3736935924804396</v>
      </c>
      <c r="Q2708" s="97">
        <v>16.459724179198979</v>
      </c>
      <c r="R2708" s="184">
        <v>1997764988568.0977</v>
      </c>
      <c r="S2708" s="199">
        <v>2072.3321784699087</v>
      </c>
      <c r="T2708" s="191">
        <v>4.377651489802372E-2</v>
      </c>
      <c r="U2708" s="198">
        <v>2.0000000000000001E-4</v>
      </c>
    </row>
    <row r="2709" spans="1:21" x14ac:dyDescent="0.2">
      <c r="A2709">
        <f t="shared" si="42"/>
        <v>2705</v>
      </c>
      <c r="B2709" s="119">
        <v>0.5671049393651052</v>
      </c>
      <c r="C2709" s="97">
        <v>7532.6271207706613</v>
      </c>
      <c r="D2709" s="96">
        <v>0.78219927458520377</v>
      </c>
      <c r="E2709" s="98">
        <v>0.34888899800866535</v>
      </c>
      <c r="F2709" s="119">
        <v>0.61789904422973385</v>
      </c>
      <c r="G2709" s="179">
        <v>1</v>
      </c>
      <c r="H2709" s="97">
        <v>6122329.9758523405</v>
      </c>
      <c r="I2709" s="174">
        <v>214718771377.20212</v>
      </c>
      <c r="J2709" s="186">
        <v>0.33075753952465192</v>
      </c>
      <c r="K2709" s="189">
        <v>6311182868.9602585</v>
      </c>
      <c r="L2709" s="185">
        <v>0</v>
      </c>
      <c r="M2709" s="185">
        <v>271688740631.435</v>
      </c>
      <c r="N2709" s="174">
        <v>492718694877.59735</v>
      </c>
      <c r="O2709" s="119">
        <v>0.58526467132988647</v>
      </c>
      <c r="P2709" s="119">
        <v>0.38948652821754437</v>
      </c>
      <c r="Q2709" s="97">
        <v>17.291413608277082</v>
      </c>
      <c r="R2709" s="184">
        <v>3591658825867.001</v>
      </c>
      <c r="S2709" s="199">
        <v>3729.8177188279187</v>
      </c>
      <c r="T2709" s="191">
        <v>4.2669059354529922E-2</v>
      </c>
      <c r="U2709" s="198">
        <v>2.0000000000000001E-4</v>
      </c>
    </row>
    <row r="2710" spans="1:21" x14ac:dyDescent="0.2">
      <c r="A2710">
        <f t="shared" si="42"/>
        <v>2706</v>
      </c>
      <c r="B2710" s="119">
        <v>0.47279955179817396</v>
      </c>
      <c r="C2710" s="97">
        <v>12619.908035537232</v>
      </c>
      <c r="D2710" s="96">
        <v>0.96407002547433052</v>
      </c>
      <c r="E2710" s="98">
        <v>1.4669831738675365E-2</v>
      </c>
      <c r="F2710" s="119">
        <v>0.53607694546493634</v>
      </c>
      <c r="G2710" s="179">
        <v>1</v>
      </c>
      <c r="H2710" s="97">
        <v>7223802.508727774</v>
      </c>
      <c r="I2710" s="174">
        <v>280956404293.14948</v>
      </c>
      <c r="J2710" s="186">
        <v>0.44471222873735428</v>
      </c>
      <c r="K2710" s="189">
        <v>7977223484.3803244</v>
      </c>
      <c r="L2710" s="185">
        <v>0</v>
      </c>
      <c r="M2710" s="185">
        <v>238736893344.82928</v>
      </c>
      <c r="N2710" s="174">
        <v>527670521122.35907</v>
      </c>
      <c r="O2710" s="119">
        <v>0.59873396515520438</v>
      </c>
      <c r="P2710" s="119">
        <v>0.40761182781599864</v>
      </c>
      <c r="Q2710" s="97">
        <v>16.297727873602494</v>
      </c>
      <c r="R2710" s="184">
        <v>3760505142289.9087</v>
      </c>
      <c r="S2710" s="199">
        <v>3901.8079493281107</v>
      </c>
      <c r="T2710" s="191">
        <v>4.5470659556727452E-2</v>
      </c>
      <c r="U2710" s="198">
        <v>2.0000000000000001E-4</v>
      </c>
    </row>
    <row r="2711" spans="1:21" x14ac:dyDescent="0.2">
      <c r="A2711">
        <f t="shared" si="42"/>
        <v>2707</v>
      </c>
      <c r="B2711" s="119">
        <v>0.64780357494532514</v>
      </c>
      <c r="C2711" s="97">
        <v>4953.434952478392</v>
      </c>
      <c r="D2711" s="96">
        <v>0.41906154225361775</v>
      </c>
      <c r="E2711" s="98">
        <v>0.19210598068957416</v>
      </c>
      <c r="F2711" s="119">
        <v>0</v>
      </c>
      <c r="G2711" s="179">
        <v>0</v>
      </c>
      <c r="H2711" s="97">
        <v>3724611.6410074988</v>
      </c>
      <c r="I2711" s="174">
        <v>188105952866.91898</v>
      </c>
      <c r="J2711" s="186">
        <v>0.55172637886694353</v>
      </c>
      <c r="K2711" s="189">
        <v>4457510559.0777864</v>
      </c>
      <c r="L2711" s="185">
        <v>5155091437.8841038</v>
      </c>
      <c r="M2711" s="185">
        <v>0</v>
      </c>
      <c r="N2711" s="174">
        <v>197718554863.88086</v>
      </c>
      <c r="O2711" s="119">
        <v>0.54576106649766365</v>
      </c>
      <c r="P2711" s="119">
        <v>0.43577028523087935</v>
      </c>
      <c r="Q2711" s="97">
        <v>13.1234037438801</v>
      </c>
      <c r="R2711" s="184">
        <v>1316769095136.8105</v>
      </c>
      <c r="S2711" s="199">
        <v>1366.492061169301</v>
      </c>
      <c r="T2711" s="191">
        <v>5.2420375784808057E-2</v>
      </c>
      <c r="U2711" s="198">
        <v>2.0000000000000001E-4</v>
      </c>
    </row>
    <row r="2712" spans="1:21" x14ac:dyDescent="0.2">
      <c r="A2712">
        <f t="shared" si="42"/>
        <v>2708</v>
      </c>
      <c r="B2712" s="119">
        <v>0.56907913831159118</v>
      </c>
      <c r="C2712" s="97">
        <v>6337.2038334381632</v>
      </c>
      <c r="D2712" s="96">
        <v>0.61745593156661416</v>
      </c>
      <c r="E2712" s="98">
        <v>5.4653405357327961E-2</v>
      </c>
      <c r="F2712" s="119">
        <v>0</v>
      </c>
      <c r="G2712" s="179">
        <v>0</v>
      </c>
      <c r="H2712" s="97">
        <v>7143756.8866565228</v>
      </c>
      <c r="I2712" s="174">
        <v>295141223050.33881</v>
      </c>
      <c r="J2712" s="186">
        <v>0.5046867489159792</v>
      </c>
      <c r="K2712" s="189">
        <v>20055780720.732212</v>
      </c>
      <c r="L2712" s="185">
        <v>16281242839.058521</v>
      </c>
      <c r="M2712" s="185">
        <v>0</v>
      </c>
      <c r="N2712" s="174">
        <v>331478246610.12958</v>
      </c>
      <c r="O2712" s="119">
        <v>0.48865607399607353</v>
      </c>
      <c r="P2712" s="119">
        <v>0.39067009100436173</v>
      </c>
      <c r="Q2712" s="97">
        <v>13.114109177314168</v>
      </c>
      <c r="R2712" s="184">
        <v>1935480911866.592</v>
      </c>
      <c r="S2712" s="199">
        <v>2008.5216874121311</v>
      </c>
      <c r="T2712" s="191">
        <v>5.2854562706180566E-2</v>
      </c>
      <c r="U2712" s="198">
        <v>2.0000000000000001E-4</v>
      </c>
    </row>
    <row r="2713" spans="1:21" x14ac:dyDescent="0.2">
      <c r="A2713">
        <f t="shared" si="42"/>
        <v>2709</v>
      </c>
      <c r="B2713" s="119">
        <v>0.55254020563956263</v>
      </c>
      <c r="C2713" s="97">
        <v>6057.3196541712541</v>
      </c>
      <c r="D2713" s="96">
        <v>1.2509117317242273</v>
      </c>
      <c r="E2713" s="98">
        <v>0.23821596899413461</v>
      </c>
      <c r="F2713" s="119">
        <v>0.45082817968930006</v>
      </c>
      <c r="G2713" s="179">
        <v>1</v>
      </c>
      <c r="H2713" s="97">
        <v>72875348.446316034</v>
      </c>
      <c r="I2713" s="174">
        <v>1332874300677.8699</v>
      </c>
      <c r="J2713" s="186">
        <v>0.16746690617016646</v>
      </c>
      <c r="K2713" s="189">
        <v>40788010049.92897</v>
      </c>
      <c r="L2713" s="185">
        <v>0</v>
      </c>
      <c r="M2713" s="185">
        <v>942424401734.56982</v>
      </c>
      <c r="N2713" s="174">
        <v>2316086712462.3687</v>
      </c>
      <c r="O2713" s="119">
        <v>0.42189778628669522</v>
      </c>
      <c r="P2713" s="119">
        <v>0.21064576936439602</v>
      </c>
      <c r="Q2713" s="97">
        <v>17.811922968192437</v>
      </c>
      <c r="R2713" s="184">
        <v>8916341636349.0742</v>
      </c>
      <c r="S2713" s="199">
        <v>9258.9344298139567</v>
      </c>
      <c r="T2713" s="191">
        <v>4.2100037565524717E-2</v>
      </c>
      <c r="U2713" s="198">
        <v>2.0000000000000001E-4</v>
      </c>
    </row>
    <row r="2714" spans="1:21" x14ac:dyDescent="0.2">
      <c r="A2714">
        <f t="shared" si="42"/>
        <v>2710</v>
      </c>
      <c r="B2714" s="119">
        <v>0.48365759657680246</v>
      </c>
      <c r="C2714" s="97">
        <v>11979.307958879101</v>
      </c>
      <c r="D2714" s="96">
        <v>0.82828749926811218</v>
      </c>
      <c r="E2714" s="98">
        <v>0</v>
      </c>
      <c r="F2714" s="119">
        <v>0</v>
      </c>
      <c r="G2714" s="179">
        <v>0</v>
      </c>
      <c r="H2714" s="97">
        <v>6763793.6393016474</v>
      </c>
      <c r="I2714" s="174">
        <v>239219085990.47763</v>
      </c>
      <c r="J2714" s="186">
        <v>0.3537849595812933</v>
      </c>
      <c r="K2714" s="189">
        <v>2585572501.3153715</v>
      </c>
      <c r="L2714" s="185">
        <v>0</v>
      </c>
      <c r="M2714" s="185">
        <v>0</v>
      </c>
      <c r="N2714" s="174">
        <v>241804658491.793</v>
      </c>
      <c r="O2714" s="119">
        <v>0.35000200242663038</v>
      </c>
      <c r="P2714" s="119">
        <v>0.24393636447830666</v>
      </c>
      <c r="Q2714" s="97">
        <v>12.948379650938161</v>
      </c>
      <c r="R2714" s="184">
        <v>822235157641.74963</v>
      </c>
      <c r="S2714" s="199">
        <v>853.97799224219216</v>
      </c>
      <c r="T2714" s="191">
        <v>5.4781890640328672E-2</v>
      </c>
      <c r="U2714" s="198">
        <v>2.0000000000000001E-4</v>
      </c>
    </row>
    <row r="2715" spans="1:21" x14ac:dyDescent="0.2">
      <c r="A2715">
        <f t="shared" si="42"/>
        <v>2711</v>
      </c>
      <c r="B2715" s="119">
        <v>0.48141693323063883</v>
      </c>
      <c r="C2715" s="97">
        <v>10905.941780254974</v>
      </c>
      <c r="D2715" s="96">
        <v>0.80728247589639923</v>
      </c>
      <c r="E2715" s="98">
        <v>0</v>
      </c>
      <c r="F2715" s="119">
        <v>0</v>
      </c>
      <c r="G2715" s="179">
        <v>0</v>
      </c>
      <c r="H2715" s="97">
        <v>7614444.4022586616</v>
      </c>
      <c r="I2715" s="174">
        <v>247688544153.24152</v>
      </c>
      <c r="J2715" s="186">
        <v>0.3106223300442843</v>
      </c>
      <c r="K2715" s="189">
        <v>6711882090.2824011</v>
      </c>
      <c r="L2715" s="185">
        <v>0</v>
      </c>
      <c r="M2715" s="185">
        <v>0</v>
      </c>
      <c r="N2715" s="174">
        <v>254400426243.52393</v>
      </c>
      <c r="O2715" s="119">
        <v>0.30242713758863055</v>
      </c>
      <c r="P2715" s="119">
        <v>0.21502545119906813</v>
      </c>
      <c r="Q2715" s="97">
        <v>12.890636689339132</v>
      </c>
      <c r="R2715" s="184">
        <v>770996992286.25134</v>
      </c>
      <c r="S2715" s="199">
        <v>800.75759163656164</v>
      </c>
      <c r="T2715" s="191">
        <v>5.7589955873646854E-2</v>
      </c>
      <c r="U2715" s="198">
        <v>2.0000000000000001E-4</v>
      </c>
    </row>
    <row r="2716" spans="1:21" x14ac:dyDescent="0.2">
      <c r="A2716">
        <f t="shared" si="42"/>
        <v>2712</v>
      </c>
      <c r="B2716" s="119">
        <v>0.63383960966574482</v>
      </c>
      <c r="C2716" s="97">
        <v>4231.2965040452455</v>
      </c>
      <c r="D2716" s="96">
        <v>0.73382431135984172</v>
      </c>
      <c r="E2716" s="98">
        <v>0</v>
      </c>
      <c r="F2716" s="119">
        <v>0</v>
      </c>
      <c r="G2716" s="179">
        <v>0</v>
      </c>
      <c r="H2716" s="97">
        <v>10623536.109984335</v>
      </c>
      <c r="I2716" s="174">
        <v>316481278488.18347</v>
      </c>
      <c r="J2716" s="186">
        <v>0.37286248255801568</v>
      </c>
      <c r="K2716" s="189">
        <v>11591282519.451782</v>
      </c>
      <c r="L2716" s="185">
        <v>0</v>
      </c>
      <c r="M2716" s="185">
        <v>0</v>
      </c>
      <c r="N2716" s="174">
        <v>328072561007.63525</v>
      </c>
      <c r="O2716" s="119">
        <v>0.35968870672330472</v>
      </c>
      <c r="P2716" s="119">
        <v>0.26063523913337339</v>
      </c>
      <c r="Q2716" s="97">
        <v>12.850886232906735</v>
      </c>
      <c r="R2716" s="184">
        <v>1270112247426.5054</v>
      </c>
      <c r="S2716" s="199">
        <v>1317.6843605060108</v>
      </c>
      <c r="T2716" s="191">
        <v>5.3795574438827147E-2</v>
      </c>
      <c r="U2716" s="198">
        <v>2.0000000000000001E-4</v>
      </c>
    </row>
    <row r="2717" spans="1:21" x14ac:dyDescent="0.2">
      <c r="A2717">
        <f t="shared" si="42"/>
        <v>2713</v>
      </c>
      <c r="B2717" s="119">
        <v>0.30561413435669449</v>
      </c>
      <c r="C2717" s="97">
        <v>10330.680560855359</v>
      </c>
      <c r="D2717" s="96">
        <v>0.51396698096408899</v>
      </c>
      <c r="E2717" s="98">
        <v>0.28446186316898042</v>
      </c>
      <c r="F2717" s="119">
        <v>0</v>
      </c>
      <c r="G2717" s="179">
        <v>0</v>
      </c>
      <c r="H2717" s="97">
        <v>3664153.7325820914</v>
      </c>
      <c r="I2717" s="174">
        <v>178058090443.88269</v>
      </c>
      <c r="J2717" s="186">
        <v>0.30561413435669438</v>
      </c>
      <c r="K2717" s="189">
        <v>9510902816.741663</v>
      </c>
      <c r="L2717" s="185">
        <v>29885787638.642609</v>
      </c>
      <c r="M2717" s="185">
        <v>0</v>
      </c>
      <c r="N2717" s="174">
        <v>217454780899.26697</v>
      </c>
      <c r="O2717" s="119">
        <v>0.36019304318450751</v>
      </c>
      <c r="P2717" s="119">
        <v>0.20004686490069443</v>
      </c>
      <c r="Q2717" s="97">
        <v>13.940692696043246</v>
      </c>
      <c r="R2717" s="184">
        <v>681339424612.31055</v>
      </c>
      <c r="S2717" s="199">
        <v>706.431402230397</v>
      </c>
      <c r="T2717" s="191">
        <v>4.982269541917049E-2</v>
      </c>
      <c r="U2717" s="198">
        <v>2.0000000000000001E-4</v>
      </c>
    </row>
    <row r="2718" spans="1:21" x14ac:dyDescent="0.2">
      <c r="A2718">
        <f t="shared" si="42"/>
        <v>2714</v>
      </c>
      <c r="B2718" s="119">
        <v>0.38102252343010107</v>
      </c>
      <c r="C2718" s="97">
        <v>9802.3192068508397</v>
      </c>
      <c r="D2718" s="96">
        <v>1.3564348484299225</v>
      </c>
      <c r="E2718" s="98">
        <v>0</v>
      </c>
      <c r="F2718" s="119">
        <v>0.40028476004458141</v>
      </c>
      <c r="G2718" s="179">
        <v>1</v>
      </c>
      <c r="H2718" s="97">
        <v>28146154.824228082</v>
      </c>
      <c r="I2718" s="174">
        <v>632061118875.35474</v>
      </c>
      <c r="J2718" s="186">
        <v>0.29197241496323767</v>
      </c>
      <c r="K2718" s="189">
        <v>10334506457.587694</v>
      </c>
      <c r="L2718" s="185">
        <v>0</v>
      </c>
      <c r="M2718" s="185">
        <v>335192874626.46271</v>
      </c>
      <c r="N2718" s="174">
        <v>977588499959.40503</v>
      </c>
      <c r="O2718" s="119">
        <v>0.46307696029809287</v>
      </c>
      <c r="P2718" s="119">
        <v>0.31106961122662047</v>
      </c>
      <c r="Q2718" s="97">
        <v>16.729855841091648</v>
      </c>
      <c r="R2718" s="184">
        <v>5277238219127.7021</v>
      </c>
      <c r="S2718" s="199">
        <v>5469.4102593851376</v>
      </c>
      <c r="T2718" s="191">
        <v>4.462128068623112E-2</v>
      </c>
      <c r="U2718" s="198">
        <v>2.0000000000000001E-4</v>
      </c>
    </row>
    <row r="2719" spans="1:21" x14ac:dyDescent="0.2">
      <c r="A2719">
        <f t="shared" si="42"/>
        <v>2715</v>
      </c>
      <c r="B2719" s="119">
        <v>0.63480975137790208</v>
      </c>
      <c r="C2719" s="97">
        <v>6211.9668786205784</v>
      </c>
      <c r="D2719" s="96">
        <v>0.59779092023246261</v>
      </c>
      <c r="E2719" s="98">
        <v>0.39221660064467956</v>
      </c>
      <c r="F2719" s="119">
        <v>0.47603186786554064</v>
      </c>
      <c r="G2719" s="179">
        <v>1</v>
      </c>
      <c r="H2719" s="97">
        <v>6121695.2534682779</v>
      </c>
      <c r="I2719" s="174">
        <v>234897104597.51813</v>
      </c>
      <c r="J2719" s="186">
        <v>0.43133632183500725</v>
      </c>
      <c r="K2719" s="189">
        <v>1328056037.0606458</v>
      </c>
      <c r="L2719" s="185">
        <v>0</v>
      </c>
      <c r="M2719" s="185">
        <v>228267936359.3696</v>
      </c>
      <c r="N2719" s="174">
        <v>464493096993.94836</v>
      </c>
      <c r="O2719" s="119">
        <v>0.61127711914733007</v>
      </c>
      <c r="P2719" s="119">
        <v>0.44957390439803563</v>
      </c>
      <c r="Q2719" s="97">
        <v>16.874495098821718</v>
      </c>
      <c r="R2719" s="184">
        <v>3854117158546.8071</v>
      </c>
      <c r="S2719" s="199">
        <v>4000.0482116011458</v>
      </c>
      <c r="T2719" s="191">
        <v>4.3253469088414681E-2</v>
      </c>
      <c r="U2719" s="198">
        <v>2.0000000000000001E-4</v>
      </c>
    </row>
    <row r="2720" spans="1:21" x14ac:dyDescent="0.2">
      <c r="A2720">
        <f t="shared" si="42"/>
        <v>2716</v>
      </c>
      <c r="B2720" s="119">
        <v>0.5813335888527198</v>
      </c>
      <c r="C2720" s="97">
        <v>14116.152443762279</v>
      </c>
      <c r="D2720" s="96">
        <v>0.6336913680525017</v>
      </c>
      <c r="E2720" s="98">
        <v>0.12917750127318267</v>
      </c>
      <c r="F2720" s="119">
        <v>0</v>
      </c>
      <c r="G2720" s="179">
        <v>0</v>
      </c>
      <c r="H2720" s="97">
        <v>3879010.3138219598</v>
      </c>
      <c r="I2720" s="174">
        <v>196759357904.11975</v>
      </c>
      <c r="J2720" s="186">
        <v>0.54538906035615253</v>
      </c>
      <c r="K2720" s="189">
        <v>7856045360.7589636</v>
      </c>
      <c r="L2720" s="185">
        <v>13506488112.370731</v>
      </c>
      <c r="M2720" s="185">
        <v>0</v>
      </c>
      <c r="N2720" s="174">
        <v>218121891377.24945</v>
      </c>
      <c r="O2720" s="119">
        <v>0.54151186324172906</v>
      </c>
      <c r="P2720" s="119">
        <v>0.44372878590148152</v>
      </c>
      <c r="Q2720" s="97">
        <v>13.374373510938966</v>
      </c>
      <c r="R2720" s="184">
        <v>1435161149686.4651</v>
      </c>
      <c r="S2720" s="199">
        <v>1489.4408505336262</v>
      </c>
      <c r="T2720" s="191">
        <v>5.3504902472710135E-2</v>
      </c>
      <c r="U2720" s="198">
        <v>2.0000000000000001E-4</v>
      </c>
    </row>
    <row r="2721" spans="1:21" x14ac:dyDescent="0.2">
      <c r="A2721">
        <f t="shared" si="42"/>
        <v>2717</v>
      </c>
      <c r="B2721" s="119">
        <v>0.43218333533912945</v>
      </c>
      <c r="C2721" s="97">
        <v>11645.936035708019</v>
      </c>
      <c r="D2721" s="96">
        <v>0.85663030486175906</v>
      </c>
      <c r="E2721" s="98">
        <v>1.704621772708434E-2</v>
      </c>
      <c r="F2721" s="119">
        <v>0</v>
      </c>
      <c r="G2721" s="179">
        <v>0</v>
      </c>
      <c r="H2721" s="97">
        <v>5785200.7949680937</v>
      </c>
      <c r="I2721" s="174">
        <v>229861435223.16147</v>
      </c>
      <c r="J2721" s="186">
        <v>0.43218333533912945</v>
      </c>
      <c r="K2721" s="189">
        <v>3967071412.8495975</v>
      </c>
      <c r="L2721" s="185">
        <v>3497990033.4670668</v>
      </c>
      <c r="M2721" s="185">
        <v>0</v>
      </c>
      <c r="N2721" s="174">
        <v>237326496669.47815</v>
      </c>
      <c r="O2721" s="119">
        <v>0.43038040505695813</v>
      </c>
      <c r="P2721" s="119">
        <v>0.30376304989986164</v>
      </c>
      <c r="Q2721" s="97">
        <v>13.053170298403908</v>
      </c>
      <c r="R2721" s="184">
        <v>1037578528096.2557</v>
      </c>
      <c r="S2721" s="199">
        <v>1076.539057386819</v>
      </c>
      <c r="T2721" s="191">
        <v>5.4812121469939828E-2</v>
      </c>
      <c r="U2721" s="198">
        <v>2.0000000000000001E-4</v>
      </c>
    </row>
    <row r="2722" spans="1:21" x14ac:dyDescent="0.2">
      <c r="A2722">
        <f t="shared" si="42"/>
        <v>2718</v>
      </c>
      <c r="B2722" s="119">
        <v>0.62006890297114714</v>
      </c>
      <c r="C2722" s="97">
        <v>4995.6893554341477</v>
      </c>
      <c r="D2722" s="96">
        <v>1.2793937742198258</v>
      </c>
      <c r="E2722" s="98">
        <v>0.7</v>
      </c>
      <c r="F2722" s="119">
        <v>0</v>
      </c>
      <c r="G2722" s="179">
        <v>0</v>
      </c>
      <c r="H2722" s="97">
        <v>20575023.916974217</v>
      </c>
      <c r="I2722" s="174">
        <v>512063809711.5788</v>
      </c>
      <c r="J2722" s="186">
        <v>0.30661145568866754</v>
      </c>
      <c r="K2722" s="189">
        <v>56741402698.744614</v>
      </c>
      <c r="L2722" s="185">
        <v>78317137619.788361</v>
      </c>
      <c r="M2722" s="185">
        <v>0</v>
      </c>
      <c r="N2722" s="174">
        <v>647122350030.11182</v>
      </c>
      <c r="O2722" s="119">
        <v>0.339438655127213</v>
      </c>
      <c r="P2722" s="119">
        <v>0.24241612029202023</v>
      </c>
      <c r="Q2722" s="97">
        <v>13.997357592748466</v>
      </c>
      <c r="R2722" s="184">
        <v>2404559747776.0371</v>
      </c>
      <c r="S2722" s="199">
        <v>2496.9603929462337</v>
      </c>
      <c r="T2722" s="191">
        <v>5.1874866224385259E-2</v>
      </c>
      <c r="U2722" s="198">
        <v>2.0000000000000001E-4</v>
      </c>
    </row>
    <row r="2723" spans="1:21" x14ac:dyDescent="0.2">
      <c r="A2723">
        <f t="shared" si="42"/>
        <v>2719</v>
      </c>
      <c r="B2723" s="119">
        <v>0.59456215415116931</v>
      </c>
      <c r="C2723" s="97">
        <v>6841.7049920433237</v>
      </c>
      <c r="D2723" s="96">
        <v>0.3288189726432425</v>
      </c>
      <c r="E2723" s="98">
        <v>0.52353203052680708</v>
      </c>
      <c r="F2723" s="119">
        <v>0.41696504427027581</v>
      </c>
      <c r="G2723" s="179">
        <v>1</v>
      </c>
      <c r="H2723" s="97">
        <v>8608390.008218253</v>
      </c>
      <c r="I2723" s="174">
        <v>315597037355.82922</v>
      </c>
      <c r="J2723" s="186">
        <v>0.47678361805463143</v>
      </c>
      <c r="K2723" s="189">
        <v>8108736167.4985523</v>
      </c>
      <c r="L2723" s="185">
        <v>0</v>
      </c>
      <c r="M2723" s="185">
        <v>406733236685.86725</v>
      </c>
      <c r="N2723" s="174">
        <v>730439010209.19507</v>
      </c>
      <c r="O2723" s="119">
        <v>0.65146860999420697</v>
      </c>
      <c r="P2723" s="119">
        <v>0.39077026487327682</v>
      </c>
      <c r="Q2723" s="97">
        <v>16.684047805475306</v>
      </c>
      <c r="R2723" s="184">
        <v>5212303612381.3037</v>
      </c>
      <c r="S2723" s="199">
        <v>5407.82594809894</v>
      </c>
      <c r="T2723" s="191">
        <v>4.3550439610875347E-2</v>
      </c>
      <c r="U2723" s="198">
        <v>2.0000000000000001E-4</v>
      </c>
    </row>
    <row r="2724" spans="1:21" x14ac:dyDescent="0.2">
      <c r="A2724">
        <f t="shared" si="42"/>
        <v>2720</v>
      </c>
      <c r="B2724" s="119">
        <v>0.42252106145521057</v>
      </c>
      <c r="C2724" s="97">
        <v>8558.8475039495333</v>
      </c>
      <c r="D2724" s="96">
        <v>0.94070575177173454</v>
      </c>
      <c r="E2724" s="98">
        <v>0</v>
      </c>
      <c r="F2724" s="119">
        <v>0.62245848494358458</v>
      </c>
      <c r="G2724" s="179">
        <v>1</v>
      </c>
      <c r="H2724" s="97">
        <v>7872462.5783783812</v>
      </c>
      <c r="I2724" s="174">
        <v>290673993595.33624</v>
      </c>
      <c r="J2724" s="186">
        <v>0.3936696058414636</v>
      </c>
      <c r="K2724" s="189">
        <v>6229758302.3554764</v>
      </c>
      <c r="L2724" s="185">
        <v>0</v>
      </c>
      <c r="M2724" s="185">
        <v>362746960094.40961</v>
      </c>
      <c r="N2724" s="174">
        <v>659650711992.10132</v>
      </c>
      <c r="O2724" s="119">
        <v>0.61339596426815179</v>
      </c>
      <c r="P2724" s="119">
        <v>0.3773190855077358</v>
      </c>
      <c r="Q2724" s="97">
        <v>17.213330078361729</v>
      </c>
      <c r="R2724" s="184">
        <v>4594817299664.2861</v>
      </c>
      <c r="S2724" s="199">
        <v>4772.4876897799531</v>
      </c>
      <c r="T2724" s="191">
        <v>4.3267131621126741E-2</v>
      </c>
      <c r="U2724" s="198">
        <v>2.0000000000000001E-4</v>
      </c>
    </row>
    <row r="2725" spans="1:21" x14ac:dyDescent="0.2">
      <c r="A2725">
        <f t="shared" si="42"/>
        <v>2721</v>
      </c>
      <c r="B2725" s="119">
        <v>0.56608677576917621</v>
      </c>
      <c r="C2725" s="97">
        <v>17000</v>
      </c>
      <c r="D2725" s="96">
        <v>1.1287604314075788</v>
      </c>
      <c r="E2725" s="98">
        <v>0</v>
      </c>
      <c r="F2725" s="119">
        <v>0</v>
      </c>
      <c r="G2725" s="179">
        <v>0</v>
      </c>
      <c r="H2725" s="97">
        <v>7701173.1877042986</v>
      </c>
      <c r="I2725" s="174">
        <v>341958585985.14545</v>
      </c>
      <c r="J2725" s="186">
        <v>0.48682365200855726</v>
      </c>
      <c r="K2725" s="189">
        <v>10893080227.130524</v>
      </c>
      <c r="L2725" s="185">
        <v>0</v>
      </c>
      <c r="M2725" s="185">
        <v>0</v>
      </c>
      <c r="N2725" s="174">
        <v>352851666212.276</v>
      </c>
      <c r="O2725" s="119">
        <v>0.47179464802305932</v>
      </c>
      <c r="P2725" s="119">
        <v>0.37010823147119126</v>
      </c>
      <c r="Q2725" s="97">
        <v>12.887881616985648</v>
      </c>
      <c r="R2725" s="184">
        <v>1793862989066.0044</v>
      </c>
      <c r="S2725" s="199">
        <v>1861.0052876041379</v>
      </c>
      <c r="T2725" s="191">
        <v>5.9014521308909267E-2</v>
      </c>
      <c r="U2725" s="198">
        <v>2.0000000000000001E-4</v>
      </c>
    </row>
    <row r="2726" spans="1:21" x14ac:dyDescent="0.2">
      <c r="A2726">
        <f t="shared" si="42"/>
        <v>2722</v>
      </c>
      <c r="B2726" s="119">
        <v>0.45890183276863089</v>
      </c>
      <c r="C2726" s="97">
        <v>9879.2687115373337</v>
      </c>
      <c r="D2726" s="96">
        <v>0.53443195724491144</v>
      </c>
      <c r="E2726" s="98">
        <v>0.18851079067829088</v>
      </c>
      <c r="F2726" s="119">
        <v>0</v>
      </c>
      <c r="G2726" s="179">
        <v>0</v>
      </c>
      <c r="H2726" s="97">
        <v>4410899.465946231</v>
      </c>
      <c r="I2726" s="174">
        <v>179963368620.48138</v>
      </c>
      <c r="J2726" s="186">
        <v>0.41956270888061697</v>
      </c>
      <c r="K2726" s="189">
        <v>10174514204.674114</v>
      </c>
      <c r="L2726" s="185">
        <v>21482075145.027496</v>
      </c>
      <c r="M2726" s="185">
        <v>0</v>
      </c>
      <c r="N2726" s="174">
        <v>211619957970.18298</v>
      </c>
      <c r="O2726" s="119">
        <v>0.43800962557025142</v>
      </c>
      <c r="P2726" s="119">
        <v>0.3189936085949342</v>
      </c>
      <c r="Q2726" s="97">
        <v>13.386107075410166</v>
      </c>
      <c r="R2726" s="184">
        <v>1038144672608.8938</v>
      </c>
      <c r="S2726" s="199">
        <v>1076.3467464993198</v>
      </c>
      <c r="T2726" s="191">
        <v>5.2442629791597334E-2</v>
      </c>
      <c r="U2726" s="198">
        <v>2.0000000000000001E-4</v>
      </c>
    </row>
    <row r="2727" spans="1:21" x14ac:dyDescent="0.2">
      <c r="A2727">
        <f t="shared" si="42"/>
        <v>2723</v>
      </c>
      <c r="B2727" s="119">
        <v>0.62538502895203074</v>
      </c>
      <c r="C2727" s="97">
        <v>4461.9154812038378</v>
      </c>
      <c r="D2727" s="96">
        <v>0.8358589280946791</v>
      </c>
      <c r="E2727" s="98">
        <v>3.2405887204490974E-2</v>
      </c>
      <c r="F2727" s="119">
        <v>0</v>
      </c>
      <c r="G2727" s="179">
        <v>0</v>
      </c>
      <c r="H2727" s="97">
        <v>13549348.612007651</v>
      </c>
      <c r="I2727" s="174">
        <v>472223293908.7395</v>
      </c>
      <c r="J2727" s="186">
        <v>0.41203475692670044</v>
      </c>
      <c r="K2727" s="189">
        <v>24510360107.564583</v>
      </c>
      <c r="L2727" s="185">
        <v>20423499238.705875</v>
      </c>
      <c r="M2727" s="185">
        <v>0</v>
      </c>
      <c r="N2727" s="174">
        <v>517157153255.00995</v>
      </c>
      <c r="O2727" s="119">
        <v>0.40782808124047693</v>
      </c>
      <c r="P2727" s="119">
        <v>0.28116872076566385</v>
      </c>
      <c r="Q2727" s="97">
        <v>13.045127363200134</v>
      </c>
      <c r="R2727" s="184">
        <v>2130276941341.7803</v>
      </c>
      <c r="S2727" s="199">
        <v>2210.3803091404657</v>
      </c>
      <c r="T2727" s="191">
        <v>5.4584819297296569E-2</v>
      </c>
      <c r="U2727" s="198">
        <v>2.0000000000000001E-4</v>
      </c>
    </row>
    <row r="2728" spans="1:21" x14ac:dyDescent="0.2">
      <c r="A2728">
        <f t="shared" si="42"/>
        <v>2724</v>
      </c>
      <c r="B2728" s="119">
        <v>0.45999662587958501</v>
      </c>
      <c r="C2728" s="97">
        <v>10143.239076028884</v>
      </c>
      <c r="D2728" s="96">
        <v>0.92649679810785546</v>
      </c>
      <c r="E2728" s="98">
        <v>7.2150149848100767E-2</v>
      </c>
      <c r="F2728" s="119">
        <v>0.34143561704403935</v>
      </c>
      <c r="G2728" s="179">
        <v>1</v>
      </c>
      <c r="H2728" s="97">
        <v>7316996.8529695459</v>
      </c>
      <c r="I2728" s="174">
        <v>266795232027.93631</v>
      </c>
      <c r="J2728" s="186">
        <v>0.35611461416104306</v>
      </c>
      <c r="K2728" s="189">
        <v>10906114939.38768</v>
      </c>
      <c r="L2728" s="185">
        <v>0</v>
      </c>
      <c r="M2728" s="185">
        <v>226690210995.89557</v>
      </c>
      <c r="N2728" s="174">
        <v>504391557963.2196</v>
      </c>
      <c r="O2728" s="119">
        <v>0.54791133108239565</v>
      </c>
      <c r="P2728" s="119">
        <v>0.31225917100264095</v>
      </c>
      <c r="Q2728" s="97">
        <v>16.537050994934457</v>
      </c>
      <c r="R2728" s="184">
        <v>2802456919984.6411</v>
      </c>
      <c r="S2728" s="199">
        <v>2907.2024685039137</v>
      </c>
      <c r="T2728" s="191">
        <v>4.4883891682986968E-2</v>
      </c>
      <c r="U2728" s="198">
        <v>2.0000000000000001E-4</v>
      </c>
    </row>
    <row r="2729" spans="1:21" x14ac:dyDescent="0.2">
      <c r="A2729">
        <f t="shared" si="42"/>
        <v>2725</v>
      </c>
      <c r="B2729" s="119">
        <v>0.63736935123274197</v>
      </c>
      <c r="C2729" s="97">
        <v>6242.9269359129921</v>
      </c>
      <c r="D2729" s="96">
        <v>1.1161142471809204</v>
      </c>
      <c r="E2729" s="98">
        <v>0.41697464105434728</v>
      </c>
      <c r="F2729" s="119">
        <v>0.59581582971220592</v>
      </c>
      <c r="G2729" s="179">
        <v>1</v>
      </c>
      <c r="H2729" s="97">
        <v>58616289.973464631</v>
      </c>
      <c r="I2729" s="174">
        <v>993060148314.49341</v>
      </c>
      <c r="J2729" s="186">
        <v>0.14373913488078605</v>
      </c>
      <c r="K2729" s="189">
        <v>21277517776.970509</v>
      </c>
      <c r="L2729" s="185">
        <v>0</v>
      </c>
      <c r="M2729" s="185">
        <v>809523818096.34058</v>
      </c>
      <c r="N2729" s="174">
        <v>1823861484187.8044</v>
      </c>
      <c r="O2729" s="119">
        <v>0.4333446744352647</v>
      </c>
      <c r="P2729" s="119">
        <v>0.259274833412169</v>
      </c>
      <c r="Q2729" s="97">
        <v>18.762661788371556</v>
      </c>
      <c r="R2729" s="184">
        <v>9044555497503.248</v>
      </c>
      <c r="S2729" s="199">
        <v>9365.2206526499831</v>
      </c>
      <c r="T2729" s="191">
        <v>4.1352571635399148E-2</v>
      </c>
      <c r="U2729" s="198">
        <v>2.0000000000000001E-4</v>
      </c>
    </row>
    <row r="2730" spans="1:21" x14ac:dyDescent="0.2">
      <c r="A2730">
        <f t="shared" si="42"/>
        <v>2726</v>
      </c>
      <c r="B2730" s="119">
        <v>0.49821580799310444</v>
      </c>
      <c r="C2730" s="97">
        <v>10014.340415318513</v>
      </c>
      <c r="D2730" s="96">
        <v>0.47276391665987144</v>
      </c>
      <c r="E2730" s="98">
        <v>0</v>
      </c>
      <c r="F2730" s="119">
        <v>0.41217118645060707</v>
      </c>
      <c r="G2730" s="179">
        <v>1</v>
      </c>
      <c r="H2730" s="97">
        <v>3991784.931395655</v>
      </c>
      <c r="I2730" s="174">
        <v>187868807553.89188</v>
      </c>
      <c r="J2730" s="186">
        <v>0.48269323567291078</v>
      </c>
      <c r="K2730" s="189">
        <v>8143509453.9403324</v>
      </c>
      <c r="L2730" s="185">
        <v>0</v>
      </c>
      <c r="M2730" s="185">
        <v>132299063274.00739</v>
      </c>
      <c r="N2730" s="174">
        <v>328311380281.8396</v>
      </c>
      <c r="O2730" s="119">
        <v>0.59858495630185105</v>
      </c>
      <c r="P2730" s="119">
        <v>0.42380607180939928</v>
      </c>
      <c r="Q2730" s="97">
        <v>15.721792725388129</v>
      </c>
      <c r="R2730" s="184">
        <v>2412469883160.2305</v>
      </c>
      <c r="S2730" s="199">
        <v>2504.3823986672573</v>
      </c>
      <c r="T2730" s="191">
        <v>4.59457445899394E-2</v>
      </c>
      <c r="U2730" s="198">
        <v>2.0000000000000001E-4</v>
      </c>
    </row>
    <row r="2731" spans="1:21" x14ac:dyDescent="0.2">
      <c r="A2731">
        <f t="shared" si="42"/>
        <v>2727</v>
      </c>
      <c r="B2731" s="119">
        <v>0.42425788599992392</v>
      </c>
      <c r="C2731" s="97">
        <v>9218.9626033543045</v>
      </c>
      <c r="D2731" s="96">
        <v>0.49059249233562907</v>
      </c>
      <c r="E2731" s="98">
        <v>0</v>
      </c>
      <c r="F2731" s="119">
        <v>0.46331052872966011</v>
      </c>
      <c r="G2731" s="179">
        <v>1</v>
      </c>
      <c r="H2731" s="97">
        <v>3324408.3394736866</v>
      </c>
      <c r="I2731" s="174">
        <v>164870592449.61893</v>
      </c>
      <c r="J2731" s="186">
        <v>0.42425788599992398</v>
      </c>
      <c r="K2731" s="189">
        <v>5820089190.6458216</v>
      </c>
      <c r="L2731" s="185">
        <v>0</v>
      </c>
      <c r="M2731" s="185">
        <v>191507435669.42453</v>
      </c>
      <c r="N2731" s="174">
        <v>362198117309.68927</v>
      </c>
      <c r="O2731" s="119">
        <v>0.61610921450750555</v>
      </c>
      <c r="P2731" s="119">
        <v>0.38282164217123371</v>
      </c>
      <c r="Q2731" s="97">
        <v>16.597081194767785</v>
      </c>
      <c r="R2731" s="184">
        <v>2519974720398.2568</v>
      </c>
      <c r="S2731" s="199">
        <v>2616.48229862057</v>
      </c>
      <c r="T2731" s="191">
        <v>4.3859982077027751E-2</v>
      </c>
      <c r="U2731" s="198">
        <v>2.0000000000000001E-4</v>
      </c>
    </row>
    <row r="2732" spans="1:21" x14ac:dyDescent="0.2">
      <c r="A2732">
        <f t="shared" si="42"/>
        <v>2728</v>
      </c>
      <c r="B2732" s="119">
        <v>0.651091111357331</v>
      </c>
      <c r="C2732" s="97">
        <v>6222.1620558695686</v>
      </c>
      <c r="D2732" s="96">
        <v>0.99158764465501237</v>
      </c>
      <c r="E2732" s="98">
        <v>0.53633198808354265</v>
      </c>
      <c r="F2732" s="119">
        <v>0.3780429629039902</v>
      </c>
      <c r="G2732" s="179">
        <v>1</v>
      </c>
      <c r="H2732" s="97">
        <v>15030049.531538609</v>
      </c>
      <c r="I2732" s="174">
        <v>541510161109.82275</v>
      </c>
      <c r="J2732" s="186">
        <v>0.39427763680132621</v>
      </c>
      <c r="K2732" s="189">
        <v>7484849665.9062395</v>
      </c>
      <c r="L2732" s="185">
        <v>0</v>
      </c>
      <c r="M2732" s="185">
        <v>311424321374.00684</v>
      </c>
      <c r="N2732" s="174">
        <v>860419332149.73584</v>
      </c>
      <c r="O2732" s="119">
        <v>0.53769689550045974</v>
      </c>
      <c r="P2732" s="119">
        <v>0.37816685752923518</v>
      </c>
      <c r="Q2732" s="97">
        <v>16.415198188857271</v>
      </c>
      <c r="R2732" s="184">
        <v>5758731397394.5488</v>
      </c>
      <c r="S2732" s="199">
        <v>5978.561297875719</v>
      </c>
      <c r="T2732" s="191">
        <v>4.5257560201953533E-2</v>
      </c>
      <c r="U2732" s="198">
        <v>2.0000000000000001E-4</v>
      </c>
    </row>
    <row r="2733" spans="1:21" x14ac:dyDescent="0.2">
      <c r="A2733">
        <f t="shared" si="42"/>
        <v>2729</v>
      </c>
      <c r="B2733" s="119">
        <v>0.48142332649552272</v>
      </c>
      <c r="C2733" s="97">
        <v>4000</v>
      </c>
      <c r="D2733" s="96">
        <v>0.8544770358438617</v>
      </c>
      <c r="E2733" s="98">
        <v>0.29118851572557736</v>
      </c>
      <c r="F2733" s="119">
        <v>0</v>
      </c>
      <c r="G2733" s="179">
        <v>0</v>
      </c>
      <c r="H2733" s="97">
        <v>13552584.888435118</v>
      </c>
      <c r="I2733" s="174">
        <v>474856024318.67267</v>
      </c>
      <c r="J2733" s="186">
        <v>0.41535372345371546</v>
      </c>
      <c r="K2733" s="189">
        <v>42033230090.633224</v>
      </c>
      <c r="L2733" s="185">
        <v>82169770126.180984</v>
      </c>
      <c r="M2733" s="185">
        <v>0</v>
      </c>
      <c r="N2733" s="174">
        <v>599059024535.48682</v>
      </c>
      <c r="O2733" s="119">
        <v>0.43897015675548995</v>
      </c>
      <c r="P2733" s="119">
        <v>0.3359530462049824</v>
      </c>
      <c r="Q2733" s="97">
        <v>14.493700448978061</v>
      </c>
      <c r="R2733" s="184">
        <v>3257190004319.6689</v>
      </c>
      <c r="S2733" s="199">
        <v>3381.3054893840031</v>
      </c>
      <c r="T2733" s="191">
        <v>4.9012037096404525E-2</v>
      </c>
      <c r="U2733" s="198">
        <v>2.0000000000000001E-4</v>
      </c>
    </row>
    <row r="2734" spans="1:21" x14ac:dyDescent="0.2">
      <c r="A2734">
        <f t="shared" si="42"/>
        <v>2730</v>
      </c>
      <c r="B2734" s="119">
        <v>0.60274080350003856</v>
      </c>
      <c r="C2734" s="97">
        <v>10003.296428199079</v>
      </c>
      <c r="D2734" s="96">
        <v>0.49346989410089898</v>
      </c>
      <c r="E2734" s="98">
        <v>0.22755015270060183</v>
      </c>
      <c r="F2734" s="119">
        <v>0.47700079325440803</v>
      </c>
      <c r="G2734" s="179">
        <v>1</v>
      </c>
      <c r="H2734" s="97">
        <v>4150995.1746146786</v>
      </c>
      <c r="I2734" s="174">
        <v>197698887309.93329</v>
      </c>
      <c r="J2734" s="186">
        <v>0.52600267137080303</v>
      </c>
      <c r="K2734" s="189">
        <v>6168000535.5505571</v>
      </c>
      <c r="L2734" s="185">
        <v>0</v>
      </c>
      <c r="M2734" s="185">
        <v>209577234795.1149</v>
      </c>
      <c r="N2734" s="174">
        <v>413444122640.59875</v>
      </c>
      <c r="O2734" s="119">
        <v>0.65704629915442148</v>
      </c>
      <c r="P2734" s="119">
        <v>0.49592657364495513</v>
      </c>
      <c r="Q2734" s="97">
        <v>16.677192013510279</v>
      </c>
      <c r="R2734" s="184">
        <v>3726389871114.5869</v>
      </c>
      <c r="S2734" s="199">
        <v>3867.7100932769381</v>
      </c>
      <c r="T2734" s="191">
        <v>4.3968444532019445E-2</v>
      </c>
      <c r="U2734" s="198">
        <v>2.0000000000000001E-4</v>
      </c>
    </row>
    <row r="2735" spans="1:21" x14ac:dyDescent="0.2">
      <c r="A2735">
        <f t="shared" si="42"/>
        <v>2731</v>
      </c>
      <c r="B2735" s="119">
        <v>0.41077660835101998</v>
      </c>
      <c r="C2735" s="97">
        <v>13048.223282734813</v>
      </c>
      <c r="D2735" s="96">
        <v>0.97874444445713915</v>
      </c>
      <c r="E2735" s="98">
        <v>0</v>
      </c>
      <c r="F2735" s="119">
        <v>0.59358412492117429</v>
      </c>
      <c r="G2735" s="179">
        <v>1</v>
      </c>
      <c r="H2735" s="97">
        <v>6530104.5846806103</v>
      </c>
      <c r="I2735" s="174">
        <v>268417727869.6987</v>
      </c>
      <c r="J2735" s="186">
        <v>0.41077660835102003</v>
      </c>
      <c r="K2735" s="189">
        <v>6676898653.9513187</v>
      </c>
      <c r="L2735" s="185">
        <v>0</v>
      </c>
      <c r="M2735" s="185">
        <v>277796064253.39612</v>
      </c>
      <c r="N2735" s="174">
        <v>552890690777.04614</v>
      </c>
      <c r="O2735" s="119">
        <v>0.60137850179937014</v>
      </c>
      <c r="P2735" s="119">
        <v>0.39024907460985614</v>
      </c>
      <c r="Q2735" s="97">
        <v>16.778940987816206</v>
      </c>
      <c r="R2735" s="184">
        <v>3874175980515.4595</v>
      </c>
      <c r="S2735" s="199">
        <v>4017.4837483898336</v>
      </c>
      <c r="T2735" s="191">
        <v>4.4569423895856233E-2</v>
      </c>
      <c r="U2735" s="198">
        <v>2.0000000000000001E-4</v>
      </c>
    </row>
    <row r="2736" spans="1:21" x14ac:dyDescent="0.2">
      <c r="A2736">
        <f t="shared" si="42"/>
        <v>2732</v>
      </c>
      <c r="B2736" s="119">
        <v>0.54838305536227017</v>
      </c>
      <c r="C2736" s="97">
        <v>17000</v>
      </c>
      <c r="D2736" s="96">
        <v>0.51968677612183756</v>
      </c>
      <c r="E2736" s="98">
        <v>0</v>
      </c>
      <c r="F2736" s="119">
        <v>0</v>
      </c>
      <c r="G2736" s="179">
        <v>0</v>
      </c>
      <c r="H2736" s="97">
        <v>6460029.9338254184</v>
      </c>
      <c r="I2736" s="174">
        <v>221366400199.9007</v>
      </c>
      <c r="J2736" s="186">
        <v>0.38659011750121275</v>
      </c>
      <c r="K2736" s="189">
        <v>0</v>
      </c>
      <c r="L2736" s="185">
        <v>0</v>
      </c>
      <c r="M2736" s="185">
        <v>0</v>
      </c>
      <c r="N2736" s="174">
        <v>221366400199.9007</v>
      </c>
      <c r="O2736" s="119">
        <v>0.38659011750121275</v>
      </c>
      <c r="P2736" s="119">
        <v>0.29048520526661692</v>
      </c>
      <c r="Q2736" s="97">
        <v>13</v>
      </c>
      <c r="R2736" s="184">
        <v>883878536996.4209</v>
      </c>
      <c r="S2736" s="199">
        <v>917.43891667594187</v>
      </c>
      <c r="T2736" s="191">
        <v>5.2997600718802558E-2</v>
      </c>
      <c r="U2736" s="198">
        <v>2.0000000000000001E-4</v>
      </c>
    </row>
    <row r="2737" spans="1:21" x14ac:dyDescent="0.2">
      <c r="A2737">
        <f t="shared" si="42"/>
        <v>2733</v>
      </c>
      <c r="B2737" s="119">
        <v>0.53897812003072909</v>
      </c>
      <c r="C2737" s="97">
        <v>9735.6053962216156</v>
      </c>
      <c r="D2737" s="96">
        <v>0.74923935649466811</v>
      </c>
      <c r="E2737" s="98">
        <v>0</v>
      </c>
      <c r="F2737" s="119">
        <v>0.43846185863801901</v>
      </c>
      <c r="G2737" s="179">
        <v>1</v>
      </c>
      <c r="H2737" s="97">
        <v>8196282.1950899651</v>
      </c>
      <c r="I2737" s="174">
        <v>303514644163.43213</v>
      </c>
      <c r="J2737" s="186">
        <v>0.47501817377459243</v>
      </c>
      <c r="K2737" s="189">
        <v>9270347396.5727482</v>
      </c>
      <c r="L2737" s="185">
        <v>0</v>
      </c>
      <c r="M2737" s="185">
        <v>220964394303.5318</v>
      </c>
      <c r="N2737" s="174">
        <v>533749385863.53668</v>
      </c>
      <c r="O2737" s="119">
        <v>0.60130558634355102</v>
      </c>
      <c r="P2737" s="119">
        <v>0.42275046353065987</v>
      </c>
      <c r="Q2737" s="97">
        <v>15.993786130883468</v>
      </c>
      <c r="R2737" s="184">
        <v>3910439167488.5483</v>
      </c>
      <c r="S2737" s="199">
        <v>4054.2844391790668</v>
      </c>
      <c r="T2737" s="191">
        <v>4.5585411482599592E-2</v>
      </c>
      <c r="U2737" s="198">
        <v>2.0000000000000001E-4</v>
      </c>
    </row>
    <row r="2738" spans="1:21" x14ac:dyDescent="0.2">
      <c r="A2738">
        <f t="shared" si="42"/>
        <v>2734</v>
      </c>
      <c r="B2738" s="119">
        <v>0.46298875682049473</v>
      </c>
      <c r="C2738" s="97">
        <v>9384.5074298596392</v>
      </c>
      <c r="D2738" s="96">
        <v>1.0965949726906636</v>
      </c>
      <c r="E2738" s="98">
        <v>0</v>
      </c>
      <c r="F2738" s="119">
        <v>0.50908726031089613</v>
      </c>
      <c r="G2738" s="179">
        <v>1</v>
      </c>
      <c r="H2738" s="97">
        <v>11260119.295643825</v>
      </c>
      <c r="I2738" s="174">
        <v>398429933830.68677</v>
      </c>
      <c r="J2738" s="186">
        <v>0.39863337933597143</v>
      </c>
      <c r="K2738" s="189">
        <v>14385170273.912863</v>
      </c>
      <c r="L2738" s="185">
        <v>0</v>
      </c>
      <c r="M2738" s="185">
        <v>347555575740.89056</v>
      </c>
      <c r="N2738" s="174">
        <v>760370679845.49023</v>
      </c>
      <c r="O2738" s="119">
        <v>0.57455125917403915</v>
      </c>
      <c r="P2738" s="119">
        <v>0.36998448148347479</v>
      </c>
      <c r="Q2738" s="97">
        <v>16.486726449530821</v>
      </c>
      <c r="R2738" s="184">
        <v>4955990218343.6924</v>
      </c>
      <c r="S2738" s="199">
        <v>5143.8857917025944</v>
      </c>
      <c r="T2738" s="191">
        <v>4.5139708818030554E-2</v>
      </c>
      <c r="U2738" s="198">
        <v>2.0000000000000001E-4</v>
      </c>
    </row>
    <row r="2739" spans="1:21" x14ac:dyDescent="0.2">
      <c r="A2739">
        <f t="shared" si="42"/>
        <v>2735</v>
      </c>
      <c r="B2739" s="119">
        <v>0.55077534859573796</v>
      </c>
      <c r="C2739" s="97">
        <v>15559.273366743117</v>
      </c>
      <c r="D2739" s="96">
        <v>0.93343939746606108</v>
      </c>
      <c r="E2739" s="98">
        <v>0</v>
      </c>
      <c r="F2739" s="119">
        <v>0.53245009964924073</v>
      </c>
      <c r="G2739" s="179">
        <v>1</v>
      </c>
      <c r="H2739" s="97">
        <v>20273295.581564859</v>
      </c>
      <c r="I2739" s="174">
        <v>498092539441.04535</v>
      </c>
      <c r="J2739" s="186">
        <v>0.24268649834046141</v>
      </c>
      <c r="K2739" s="189">
        <v>10843446760.083128</v>
      </c>
      <c r="L2739" s="185">
        <v>0</v>
      </c>
      <c r="M2739" s="185">
        <v>266550465488.49384</v>
      </c>
      <c r="N2739" s="174">
        <v>775486451689.62231</v>
      </c>
      <c r="O2739" s="119">
        <v>0.43085305476230001</v>
      </c>
      <c r="P2739" s="119">
        <v>0.21942606275100923</v>
      </c>
      <c r="Q2739" s="97">
        <v>16.246476154390034</v>
      </c>
      <c r="R2739" s="184">
        <v>2778293164401.7793</v>
      </c>
      <c r="S2739" s="199">
        <v>2882.1262354750197</v>
      </c>
      <c r="T2739" s="191">
        <v>4.8225561781199383E-2</v>
      </c>
      <c r="U2739" s="198">
        <v>2.0000000000000001E-4</v>
      </c>
    </row>
    <row r="2740" spans="1:21" x14ac:dyDescent="0.2">
      <c r="A2740">
        <f t="shared" si="42"/>
        <v>2736</v>
      </c>
      <c r="B2740" s="119">
        <v>0.32944872494982907</v>
      </c>
      <c r="C2740" s="97">
        <v>7557.6033111002271</v>
      </c>
      <c r="D2740" s="96">
        <v>0.42614665634014626</v>
      </c>
      <c r="E2740" s="98">
        <v>0.50446040103613521</v>
      </c>
      <c r="F2740" s="119">
        <v>0</v>
      </c>
      <c r="G2740" s="179">
        <v>0</v>
      </c>
      <c r="H2740" s="97">
        <v>4247634.3944314048</v>
      </c>
      <c r="I2740" s="174">
        <v>202483775751.77917</v>
      </c>
      <c r="J2740" s="186">
        <v>0.32944872494982902</v>
      </c>
      <c r="K2740" s="189">
        <v>36220940462.019279</v>
      </c>
      <c r="L2740" s="185">
        <v>67201903277.001915</v>
      </c>
      <c r="M2740" s="185">
        <v>0</v>
      </c>
      <c r="N2740" s="174">
        <v>305906619490.80035</v>
      </c>
      <c r="O2740" s="119">
        <v>0.39381149896847917</v>
      </c>
      <c r="P2740" s="119">
        <v>0.32157317945184999</v>
      </c>
      <c r="Q2740" s="97">
        <v>15.170549321279804</v>
      </c>
      <c r="R2740" s="184">
        <v>1663557289949.9355</v>
      </c>
      <c r="S2740" s="199">
        <v>1728.4090731387407</v>
      </c>
      <c r="T2740" s="191">
        <v>4.7219668966325429E-2</v>
      </c>
      <c r="U2740" s="198">
        <v>2.0000000000000001E-4</v>
      </c>
    </row>
    <row r="2741" spans="1:21" x14ac:dyDescent="0.2">
      <c r="A2741">
        <f t="shared" si="42"/>
        <v>2737</v>
      </c>
      <c r="B2741" s="119">
        <v>0.55415290315241239</v>
      </c>
      <c r="C2741" s="97">
        <v>15339.773532169984</v>
      </c>
      <c r="D2741" s="96">
        <v>0.68284455851803627</v>
      </c>
      <c r="E2741" s="98">
        <v>0.64756364536978672</v>
      </c>
      <c r="F2741" s="119">
        <v>0</v>
      </c>
      <c r="G2741" s="179">
        <v>0</v>
      </c>
      <c r="H2741" s="97">
        <v>4069284.8834429234</v>
      </c>
      <c r="I2741" s="174">
        <v>218088066571.72214</v>
      </c>
      <c r="J2741" s="186">
        <v>0.53854640180441682</v>
      </c>
      <c r="K2741" s="189">
        <v>33876266279.232407</v>
      </c>
      <c r="L2741" s="185">
        <v>38764783712.698174</v>
      </c>
      <c r="M2741" s="185">
        <v>0</v>
      </c>
      <c r="N2741" s="174">
        <v>290729116563.65271</v>
      </c>
      <c r="O2741" s="119">
        <v>0.51065532153652393</v>
      </c>
      <c r="P2741" s="119">
        <v>0.41289103607004679</v>
      </c>
      <c r="Q2741" s="97">
        <v>13.585263420209245</v>
      </c>
      <c r="R2741" s="184">
        <v>1787424963195.0391</v>
      </c>
      <c r="S2741" s="199">
        <v>1855.4245729888851</v>
      </c>
      <c r="T2741" s="191">
        <v>5.333568381574403E-2</v>
      </c>
      <c r="U2741" s="198">
        <v>2.0000000000000001E-4</v>
      </c>
    </row>
    <row r="2742" spans="1:21" x14ac:dyDescent="0.2">
      <c r="A2742">
        <f t="shared" si="42"/>
        <v>2738</v>
      </c>
      <c r="B2742" s="119">
        <v>0.50443885484623163</v>
      </c>
      <c r="C2742" s="97">
        <v>7394.1956342274189</v>
      </c>
      <c r="D2742" s="96">
        <v>1.313467807569719</v>
      </c>
      <c r="E2742" s="98">
        <v>0.17869673959288307</v>
      </c>
      <c r="F2742" s="119">
        <v>0.59459589512858901</v>
      </c>
      <c r="G2742" s="179">
        <v>1</v>
      </c>
      <c r="H2742" s="97">
        <v>13669168.589006066</v>
      </c>
      <c r="I2742" s="174">
        <v>320340153573.93158</v>
      </c>
      <c r="J2742" s="186">
        <v>7.4937052614113209E-2</v>
      </c>
      <c r="K2742" s="189">
        <v>6207219361.8579779</v>
      </c>
      <c r="L2742" s="185">
        <v>0</v>
      </c>
      <c r="M2742" s="185">
        <v>429885943148.77936</v>
      </c>
      <c r="N2742" s="174">
        <v>756433316084.56897</v>
      </c>
      <c r="O2742" s="119">
        <v>0.48638008617361544</v>
      </c>
      <c r="P2742" s="119">
        <v>0.31635185181135544</v>
      </c>
      <c r="Q2742" s="97">
        <v>19.385160014728481</v>
      </c>
      <c r="R2742" s="184">
        <v>4893284776598.9004</v>
      </c>
      <c r="S2742" s="199">
        <v>5080.3955724165708</v>
      </c>
      <c r="T2742" s="191">
        <v>3.9021148644321539E-2</v>
      </c>
      <c r="U2742" s="198">
        <v>2.0000000000000001E-4</v>
      </c>
    </row>
    <row r="2743" spans="1:21" x14ac:dyDescent="0.2">
      <c r="A2743">
        <f t="shared" si="42"/>
        <v>2739</v>
      </c>
      <c r="B2743" s="119">
        <v>0.39605259503577656</v>
      </c>
      <c r="C2743" s="97">
        <v>14176.137569441698</v>
      </c>
      <c r="D2743" s="96">
        <v>0.31184735772100142</v>
      </c>
      <c r="E2743" s="98">
        <v>0.28949426396864075</v>
      </c>
      <c r="F2743" s="119">
        <v>0.65157110591577261</v>
      </c>
      <c r="G2743" s="179">
        <v>1</v>
      </c>
      <c r="H2743" s="97">
        <v>2430709.6374856969</v>
      </c>
      <c r="I2743" s="174">
        <v>130597518009.79169</v>
      </c>
      <c r="J2743" s="186">
        <v>0.3960525950357765</v>
      </c>
      <c r="K2743" s="189">
        <v>2812113831.363266</v>
      </c>
      <c r="L2743" s="185">
        <v>0</v>
      </c>
      <c r="M2743" s="185">
        <v>162180071817.21185</v>
      </c>
      <c r="N2743" s="174">
        <v>295589703658.36682</v>
      </c>
      <c r="O2743" s="119">
        <v>0.61391699751664375</v>
      </c>
      <c r="P2743" s="119">
        <v>0.44281192060286617</v>
      </c>
      <c r="Q2743" s="97">
        <v>17.21613755920372</v>
      </c>
      <c r="R2743" s="184">
        <v>2464383755293.9331</v>
      </c>
      <c r="S2743" s="199">
        <v>2557.7006183591056</v>
      </c>
      <c r="T2743" s="191">
        <v>4.219489573801135E-2</v>
      </c>
      <c r="U2743" s="198">
        <v>2.0000000000000001E-4</v>
      </c>
    </row>
    <row r="2744" spans="1:21" x14ac:dyDescent="0.2">
      <c r="A2744">
        <f t="shared" si="42"/>
        <v>2740</v>
      </c>
      <c r="B2744" s="119">
        <v>0.43667681878941528</v>
      </c>
      <c r="C2744" s="97">
        <v>11370.05970237206</v>
      </c>
      <c r="D2744" s="96">
        <v>0.8554387301662052</v>
      </c>
      <c r="E2744" s="98">
        <v>3.1666617799629565E-2</v>
      </c>
      <c r="F2744" s="119">
        <v>0</v>
      </c>
      <c r="G2744" s="179">
        <v>0</v>
      </c>
      <c r="H2744" s="97">
        <v>6098975.5499169454</v>
      </c>
      <c r="I2744" s="174">
        <v>224411985751.62512</v>
      </c>
      <c r="J2744" s="186">
        <v>0.37563326823624055</v>
      </c>
      <c r="K2744" s="189">
        <v>7628710692.9475937</v>
      </c>
      <c r="L2744" s="185">
        <v>13405528873.772573</v>
      </c>
      <c r="M2744" s="185">
        <v>0</v>
      </c>
      <c r="N2744" s="174">
        <v>245446225318.34531</v>
      </c>
      <c r="O2744" s="119">
        <v>0.3871358405086196</v>
      </c>
      <c r="P2744" s="119">
        <v>0.28999275375973171</v>
      </c>
      <c r="Q2744" s="97">
        <v>13.45579877381476</v>
      </c>
      <c r="R2744" s="184">
        <v>1062333462276.6428</v>
      </c>
      <c r="S2744" s="199">
        <v>1103.3229433079027</v>
      </c>
      <c r="T2744" s="191">
        <v>5.4367704473793022E-2</v>
      </c>
      <c r="U2744" s="198">
        <v>2.0000000000000001E-4</v>
      </c>
    </row>
    <row r="2745" spans="1:21" x14ac:dyDescent="0.2">
      <c r="A2745">
        <f t="shared" si="42"/>
        <v>2741</v>
      </c>
      <c r="B2745" s="119">
        <v>0.610966137674119</v>
      </c>
      <c r="C2745" s="97">
        <v>11740.825438310912</v>
      </c>
      <c r="D2745" s="96">
        <v>1.1366557467737539</v>
      </c>
      <c r="E2745" s="98">
        <v>0</v>
      </c>
      <c r="F2745" s="119">
        <v>0</v>
      </c>
      <c r="G2745" s="179">
        <v>0</v>
      </c>
      <c r="H2745" s="97">
        <v>7951222.3674812419</v>
      </c>
      <c r="I2745" s="174">
        <v>385013092944.62598</v>
      </c>
      <c r="J2745" s="186">
        <v>0.55259073697528216</v>
      </c>
      <c r="K2745" s="189">
        <v>7902321625.5300474</v>
      </c>
      <c r="L2745" s="185">
        <v>0</v>
      </c>
      <c r="M2745" s="185">
        <v>0</v>
      </c>
      <c r="N2745" s="174">
        <v>392915414570.15601</v>
      </c>
      <c r="O2745" s="119">
        <v>0.54147702249898833</v>
      </c>
      <c r="P2745" s="119">
        <v>0.42941522649832509</v>
      </c>
      <c r="Q2745" s="97">
        <v>12.960787288662122</v>
      </c>
      <c r="R2745" s="184">
        <v>2373707884518.2651</v>
      </c>
      <c r="S2745" s="199">
        <v>2463.0460824434476</v>
      </c>
      <c r="T2745" s="191">
        <v>5.71047542334202E-2</v>
      </c>
      <c r="U2745" s="198">
        <v>2.0000000000000001E-4</v>
      </c>
    </row>
    <row r="2746" spans="1:21" x14ac:dyDescent="0.2">
      <c r="A2746">
        <f t="shared" si="42"/>
        <v>2742</v>
      </c>
      <c r="B2746" s="119">
        <v>0.42355450819475449</v>
      </c>
      <c r="C2746" s="97">
        <v>7641.0959912522212</v>
      </c>
      <c r="D2746" s="96">
        <v>0.54753568773364569</v>
      </c>
      <c r="E2746" s="98">
        <v>0.65087739874046735</v>
      </c>
      <c r="F2746" s="119">
        <v>0</v>
      </c>
      <c r="G2746" s="179">
        <v>0</v>
      </c>
      <c r="H2746" s="97">
        <v>3901448.7025630022</v>
      </c>
      <c r="I2746" s="174">
        <v>172808456294.19244</v>
      </c>
      <c r="J2746" s="186">
        <v>0.42355450819475449</v>
      </c>
      <c r="K2746" s="189">
        <v>26900979947.607063</v>
      </c>
      <c r="L2746" s="185">
        <v>55520335191.230392</v>
      </c>
      <c r="M2746" s="185">
        <v>0</v>
      </c>
      <c r="N2746" s="174">
        <v>255229771433.02991</v>
      </c>
      <c r="O2746" s="119">
        <v>0.46080074518824538</v>
      </c>
      <c r="P2746" s="119">
        <v>0.34796469730815416</v>
      </c>
      <c r="Q2746" s="97">
        <v>14.759617136917578</v>
      </c>
      <c r="R2746" s="184">
        <v>1478871916151.9778</v>
      </c>
      <c r="S2746" s="199">
        <v>1533.4724032844015</v>
      </c>
      <c r="T2746" s="191">
        <v>4.8167120969115552E-2</v>
      </c>
      <c r="U2746" s="198">
        <v>2.0000000000000001E-4</v>
      </c>
    </row>
    <row r="2747" spans="1:21" x14ac:dyDescent="0.2">
      <c r="A2747">
        <f t="shared" si="42"/>
        <v>2743</v>
      </c>
      <c r="B2747" s="119">
        <v>0.69195227628670763</v>
      </c>
      <c r="C2747" s="97">
        <v>7002.4374030771914</v>
      </c>
      <c r="D2747" s="96">
        <v>0.80604096976279405</v>
      </c>
      <c r="E2747" s="98">
        <v>0.41235827376823481</v>
      </c>
      <c r="F2747" s="119">
        <v>0</v>
      </c>
      <c r="G2747" s="179">
        <v>0</v>
      </c>
      <c r="H2747" s="97">
        <v>7361904.9246062767</v>
      </c>
      <c r="I2747" s="174">
        <v>274256937613.64038</v>
      </c>
      <c r="J2747" s="186">
        <v>0.38895471419882266</v>
      </c>
      <c r="K2747" s="189">
        <v>27496400300.946194</v>
      </c>
      <c r="L2747" s="185">
        <v>91825223799.037033</v>
      </c>
      <c r="M2747" s="185">
        <v>0</v>
      </c>
      <c r="N2747" s="174">
        <v>393578561713.6236</v>
      </c>
      <c r="O2747" s="119">
        <v>0.45768170664960334</v>
      </c>
      <c r="P2747" s="119">
        <v>0.30783988058037126</v>
      </c>
      <c r="Q2747" s="97">
        <v>14.296282085844624</v>
      </c>
      <c r="R2747" s="184">
        <v>1933358824205.7583</v>
      </c>
      <c r="S2747" s="199">
        <v>2008.6068446564807</v>
      </c>
      <c r="T2747" s="191">
        <v>4.9963988241260006E-2</v>
      </c>
      <c r="U2747" s="198">
        <v>2.0000000000000001E-4</v>
      </c>
    </row>
    <row r="2748" spans="1:21" x14ac:dyDescent="0.2">
      <c r="A2748">
        <f t="shared" si="42"/>
        <v>2744</v>
      </c>
      <c r="B2748" s="119">
        <v>0.52195813073401065</v>
      </c>
      <c r="C2748" s="97">
        <v>9916.8263137955291</v>
      </c>
      <c r="D2748" s="96">
        <v>0.85621089288451624</v>
      </c>
      <c r="E2748" s="98">
        <v>0</v>
      </c>
      <c r="F2748" s="119">
        <v>0</v>
      </c>
      <c r="G2748" s="179">
        <v>0</v>
      </c>
      <c r="H2748" s="97">
        <v>8161599.7009466821</v>
      </c>
      <c r="I2748" s="174">
        <v>311378329960.75256</v>
      </c>
      <c r="J2748" s="186">
        <v>0.46738749276374081</v>
      </c>
      <c r="K2748" s="189">
        <v>7147209992.2580462</v>
      </c>
      <c r="L2748" s="185">
        <v>0</v>
      </c>
      <c r="M2748" s="185">
        <v>0</v>
      </c>
      <c r="N2748" s="174">
        <v>318525539953.01062</v>
      </c>
      <c r="O2748" s="119">
        <v>0.45690005568403202</v>
      </c>
      <c r="P2748" s="119">
        <v>0.37946897632141924</v>
      </c>
      <c r="Q2748" s="97">
        <v>12.916058443625179</v>
      </c>
      <c r="R2748" s="184">
        <v>1736679559067.7412</v>
      </c>
      <c r="S2748" s="199">
        <v>1802.2057726562389</v>
      </c>
      <c r="T2748" s="191">
        <v>5.4897173145728076E-2</v>
      </c>
      <c r="U2748" s="198">
        <v>2.0000000000000001E-4</v>
      </c>
    </row>
    <row r="2749" spans="1:21" x14ac:dyDescent="0.2">
      <c r="A2749">
        <f t="shared" si="42"/>
        <v>2745</v>
      </c>
      <c r="B2749" s="119">
        <v>0.46777075423437908</v>
      </c>
      <c r="C2749" s="97">
        <v>10595.385905468223</v>
      </c>
      <c r="D2749" s="96">
        <v>0.6778170872997481</v>
      </c>
      <c r="E2749" s="98">
        <v>0.11590595560041611</v>
      </c>
      <c r="F2749" s="119">
        <v>0</v>
      </c>
      <c r="G2749" s="179">
        <v>0</v>
      </c>
      <c r="H2749" s="97">
        <v>18473907.425703067</v>
      </c>
      <c r="I2749" s="174">
        <v>448885482844.12994</v>
      </c>
      <c r="J2749" s="186">
        <v>0.26778818206810373</v>
      </c>
      <c r="K2749" s="189">
        <v>22722515890.220573</v>
      </c>
      <c r="L2749" s="185">
        <v>49200384677.858055</v>
      </c>
      <c r="M2749" s="185">
        <v>0</v>
      </c>
      <c r="N2749" s="174">
        <v>520808383412.20856</v>
      </c>
      <c r="O2749" s="119">
        <v>0.30638242438502666</v>
      </c>
      <c r="P2749" s="119">
        <v>0.20770794024757816</v>
      </c>
      <c r="Q2749" s="97">
        <v>14.691572005394205</v>
      </c>
      <c r="R2749" s="184">
        <v>1630544227110.5164</v>
      </c>
      <c r="S2749" s="199">
        <v>1692.8737087058371</v>
      </c>
      <c r="T2749" s="191">
        <v>4.7792986501340874E-2</v>
      </c>
      <c r="U2749" s="198">
        <v>2.0000000000000001E-4</v>
      </c>
    </row>
    <row r="2750" spans="1:21" x14ac:dyDescent="0.2">
      <c r="A2750">
        <f t="shared" si="42"/>
        <v>2746</v>
      </c>
      <c r="B2750" s="119">
        <v>0.49978509879207877</v>
      </c>
      <c r="C2750" s="97">
        <v>6515.8796685889411</v>
      </c>
      <c r="D2750" s="96">
        <v>1.0684184397211363</v>
      </c>
      <c r="E2750" s="98">
        <v>2.547905830075646E-2</v>
      </c>
      <c r="F2750" s="119">
        <v>0.45522471946716375</v>
      </c>
      <c r="G2750" s="179">
        <v>1</v>
      </c>
      <c r="H2750" s="97">
        <v>25190554.853525944</v>
      </c>
      <c r="I2750" s="174">
        <v>727842409870.82581</v>
      </c>
      <c r="J2750" s="186">
        <v>0.49978509879207877</v>
      </c>
      <c r="K2750" s="189">
        <v>13171559449.481874</v>
      </c>
      <c r="L2750" s="185">
        <v>0</v>
      </c>
      <c r="M2750" s="185">
        <v>353015853138.48395</v>
      </c>
      <c r="N2750" s="174">
        <v>1094029822458.7917</v>
      </c>
      <c r="O2750" s="119">
        <v>0.59063972477540194</v>
      </c>
      <c r="P2750" s="119">
        <v>0.4153813796031624</v>
      </c>
      <c r="Q2750" s="97">
        <v>15.323584611872576</v>
      </c>
      <c r="R2750" s="184">
        <v>7526109428407.2793</v>
      </c>
      <c r="S2750" s="199">
        <v>7808.7561091424786</v>
      </c>
      <c r="T2750" s="191">
        <v>4.8281145937075477E-2</v>
      </c>
      <c r="U2750" s="198">
        <v>2.0000000000000001E-4</v>
      </c>
    </row>
    <row r="2751" spans="1:21" x14ac:dyDescent="0.2">
      <c r="A2751">
        <f t="shared" si="42"/>
        <v>2747</v>
      </c>
      <c r="B2751" s="119">
        <v>0.4998913987465895</v>
      </c>
      <c r="C2751" s="97">
        <v>7300.7074682853809</v>
      </c>
      <c r="D2751" s="96">
        <v>0.76255607237552481</v>
      </c>
      <c r="E2751" s="98">
        <v>4.1770451703931621E-3</v>
      </c>
      <c r="F2751" s="119">
        <v>0</v>
      </c>
      <c r="G2751" s="179">
        <v>0</v>
      </c>
      <c r="H2751" s="97">
        <v>9786031.9971422851</v>
      </c>
      <c r="I2751" s="174">
        <v>382868659255.46808</v>
      </c>
      <c r="J2751" s="186">
        <v>0.45562291055660498</v>
      </c>
      <c r="K2751" s="189">
        <v>10431206999.088526</v>
      </c>
      <c r="L2751" s="185">
        <v>3204261009.5382376</v>
      </c>
      <c r="M2751" s="185">
        <v>0</v>
      </c>
      <c r="N2751" s="174">
        <v>396504127264.09479</v>
      </c>
      <c r="O2751" s="119">
        <v>0.44641941792604584</v>
      </c>
      <c r="P2751" s="119">
        <v>0.31706683543757369</v>
      </c>
      <c r="Q2751" s="97">
        <v>12.972074959326802</v>
      </c>
      <c r="R2751" s="184">
        <v>1841703896096.6479</v>
      </c>
      <c r="S2751" s="199">
        <v>1911.8050058978201</v>
      </c>
      <c r="T2751" s="191">
        <v>5.4617283884692717E-2</v>
      </c>
      <c r="U2751" s="198">
        <v>2.0000000000000001E-4</v>
      </c>
    </row>
    <row r="2752" spans="1:21" x14ac:dyDescent="0.2">
      <c r="A2752">
        <f t="shared" si="42"/>
        <v>2748</v>
      </c>
      <c r="B2752" s="119">
        <v>0.37734201766977615</v>
      </c>
      <c r="C2752" s="97">
        <v>8663.5277650958051</v>
      </c>
      <c r="D2752" s="96">
        <v>0.37685897029607868</v>
      </c>
      <c r="E2752" s="98">
        <v>2.0153583607433495E-2</v>
      </c>
      <c r="F2752" s="119">
        <v>0.69436591596338548</v>
      </c>
      <c r="G2752" s="179">
        <v>1</v>
      </c>
      <c r="H2752" s="97">
        <v>2729573.3830104778</v>
      </c>
      <c r="I2752" s="174">
        <v>142756565135.33014</v>
      </c>
      <c r="J2752" s="186">
        <v>0.37734201766977615</v>
      </c>
      <c r="K2752" s="189">
        <v>1939781332.3054793</v>
      </c>
      <c r="L2752" s="185">
        <v>0</v>
      </c>
      <c r="M2752" s="185">
        <v>282627449732.75751</v>
      </c>
      <c r="N2752" s="174">
        <v>427323796200.39313</v>
      </c>
      <c r="O2752" s="119">
        <v>0.65517065185549983</v>
      </c>
      <c r="P2752" s="119">
        <v>0.54371798607339583</v>
      </c>
      <c r="Q2752" s="97">
        <v>18.125601078508311</v>
      </c>
      <c r="R2752" s="184">
        <v>4549882321561.9873</v>
      </c>
      <c r="S2752" s="199">
        <v>4721.5426312563313</v>
      </c>
      <c r="T2752" s="191">
        <v>4.0756750240831009E-2</v>
      </c>
      <c r="U2752" s="198">
        <v>2.0000000000000001E-4</v>
      </c>
    </row>
    <row r="2753" spans="1:21" x14ac:dyDescent="0.2">
      <c r="A2753">
        <f t="shared" si="42"/>
        <v>2749</v>
      </c>
      <c r="B2753" s="119">
        <v>0.50995031674439351</v>
      </c>
      <c r="C2753" s="97">
        <v>13589.262429014119</v>
      </c>
      <c r="D2753" s="96">
        <v>0.62794473166572262</v>
      </c>
      <c r="E2753" s="98">
        <v>1.2756969309150573E-2</v>
      </c>
      <c r="F2753" s="119">
        <v>0.29117734924284255</v>
      </c>
      <c r="G2753" s="179">
        <v>1</v>
      </c>
      <c r="H2753" s="97">
        <v>5025574.701217114</v>
      </c>
      <c r="I2753" s="174">
        <v>196711410559.84979</v>
      </c>
      <c r="J2753" s="186">
        <v>0.39143605940513426</v>
      </c>
      <c r="K2753" s="189">
        <v>6131344308.9553957</v>
      </c>
      <c r="L2753" s="185">
        <v>0</v>
      </c>
      <c r="M2753" s="185">
        <v>194378751120.30875</v>
      </c>
      <c r="N2753" s="174">
        <v>397221505989.11395</v>
      </c>
      <c r="O2753" s="119">
        <v>0.58532314283152631</v>
      </c>
      <c r="P2753" s="119">
        <v>0.35147191166328812</v>
      </c>
      <c r="Q2753" s="97">
        <v>16.427933297523911</v>
      </c>
      <c r="R2753" s="184">
        <v>2483023748639.96</v>
      </c>
      <c r="S2753" s="199">
        <v>2576.0686246670684</v>
      </c>
      <c r="T2753" s="191">
        <v>4.4254567085950443E-2</v>
      </c>
      <c r="U2753" s="198">
        <v>2.0000000000000001E-4</v>
      </c>
    </row>
    <row r="2754" spans="1:21" x14ac:dyDescent="0.2">
      <c r="A2754">
        <f t="shared" si="42"/>
        <v>2750</v>
      </c>
      <c r="B2754" s="119">
        <v>0.60428008957216217</v>
      </c>
      <c r="C2754" s="97">
        <v>11452.464355792488</v>
      </c>
      <c r="D2754" s="96">
        <v>1.2079976314770633</v>
      </c>
      <c r="E2754" s="98">
        <v>0.66689717169525997</v>
      </c>
      <c r="F2754" s="119">
        <v>0</v>
      </c>
      <c r="G2754" s="179">
        <v>0</v>
      </c>
      <c r="H2754" s="97">
        <v>8569443.4326644931</v>
      </c>
      <c r="I2754" s="174">
        <v>347346581228.18634</v>
      </c>
      <c r="J2754" s="186">
        <v>0.51003248861082173</v>
      </c>
      <c r="K2754" s="189">
        <v>60391318511.818771</v>
      </c>
      <c r="L2754" s="185">
        <v>134095765538.09837</v>
      </c>
      <c r="M2754" s="185">
        <v>0</v>
      </c>
      <c r="N2754" s="174">
        <v>541833665278.10352</v>
      </c>
      <c r="O2754" s="119">
        <v>0.52494828559381146</v>
      </c>
      <c r="P2754" s="119">
        <v>0.40228196068515854</v>
      </c>
      <c r="Q2754" s="97">
        <v>14.375448728426218</v>
      </c>
      <c r="R2754" s="184">
        <v>3398891775157.6797</v>
      </c>
      <c r="S2754" s="199">
        <v>3524.2975700670308</v>
      </c>
      <c r="T2754" s="191">
        <v>5.1531414696829043E-2</v>
      </c>
      <c r="U2754" s="198">
        <v>2.0000000000000001E-4</v>
      </c>
    </row>
    <row r="2755" spans="1:21" x14ac:dyDescent="0.2">
      <c r="A2755">
        <f t="shared" si="42"/>
        <v>2751</v>
      </c>
      <c r="B2755" s="119">
        <v>0.43085579006274222</v>
      </c>
      <c r="C2755" s="97">
        <v>13474.578699982587</v>
      </c>
      <c r="D2755" s="96">
        <v>0.30697288764447034</v>
      </c>
      <c r="E2755" s="98">
        <v>0</v>
      </c>
      <c r="F2755" s="119">
        <v>0</v>
      </c>
      <c r="G2755" s="179">
        <v>0</v>
      </c>
      <c r="H2755" s="97">
        <v>3119593.7220916934</v>
      </c>
      <c r="I2755" s="174">
        <v>165500017633.79611</v>
      </c>
      <c r="J2755" s="186">
        <v>0.43085579006274222</v>
      </c>
      <c r="K2755" s="189">
        <v>4504180171.6106205</v>
      </c>
      <c r="L2755" s="185">
        <v>0</v>
      </c>
      <c r="M2755" s="185">
        <v>0</v>
      </c>
      <c r="N2755" s="174">
        <v>170004197805.40674</v>
      </c>
      <c r="O2755" s="119">
        <v>0.41944047131487472</v>
      </c>
      <c r="P2755" s="119">
        <v>0.32218421182469881</v>
      </c>
      <c r="Q2755" s="97">
        <v>12.888527355588648</v>
      </c>
      <c r="R2755" s="184">
        <v>819222671873.19055</v>
      </c>
      <c r="S2755" s="199">
        <v>849.9931971723795</v>
      </c>
      <c r="T2755" s="191">
        <v>5.1720107120320623E-2</v>
      </c>
      <c r="U2755" s="198">
        <v>2.0000000000000001E-4</v>
      </c>
    </row>
    <row r="2756" spans="1:21" x14ac:dyDescent="0.2">
      <c r="A2756">
        <f t="shared" si="42"/>
        <v>2752</v>
      </c>
      <c r="B2756" s="119">
        <v>0.63769312604236472</v>
      </c>
      <c r="C2756" s="97">
        <v>8408.0475581318187</v>
      </c>
      <c r="D2756" s="96">
        <v>1.0058266339521871</v>
      </c>
      <c r="E2756" s="98">
        <v>0.7</v>
      </c>
      <c r="F2756" s="119">
        <v>0</v>
      </c>
      <c r="G2756" s="179">
        <v>0</v>
      </c>
      <c r="H2756" s="97">
        <v>8679434.578178471</v>
      </c>
      <c r="I2756" s="174">
        <v>353208148527.17676</v>
      </c>
      <c r="J2756" s="186">
        <v>0.4244979033744154</v>
      </c>
      <c r="K2756" s="189">
        <v>53037765844.908356</v>
      </c>
      <c r="L2756" s="185">
        <v>108632798048.41498</v>
      </c>
      <c r="M2756" s="185">
        <v>0</v>
      </c>
      <c r="N2756" s="174">
        <v>514878712420.50012</v>
      </c>
      <c r="O2756" s="119">
        <v>0.45999640542499087</v>
      </c>
      <c r="P2756" s="119">
        <v>0.36382130639963772</v>
      </c>
      <c r="Q2756" s="97">
        <v>14.605769660182311</v>
      </c>
      <c r="R2756" s="184">
        <v>3003502937515.6333</v>
      </c>
      <c r="S2756" s="199">
        <v>3116.781910924522</v>
      </c>
      <c r="T2756" s="191">
        <v>4.9645938326079636E-2</v>
      </c>
      <c r="U2756" s="198">
        <v>2.0000000000000001E-4</v>
      </c>
    </row>
    <row r="2757" spans="1:21" x14ac:dyDescent="0.2">
      <c r="A2757">
        <f t="shared" si="42"/>
        <v>2753</v>
      </c>
      <c r="B2757" s="119">
        <v>0.38609788924395771</v>
      </c>
      <c r="C2757" s="97">
        <v>8435.4624723717843</v>
      </c>
      <c r="D2757" s="96">
        <v>0.39268803451321921</v>
      </c>
      <c r="E2757" s="98">
        <v>0</v>
      </c>
      <c r="F2757" s="119">
        <v>0.56334120656572728</v>
      </c>
      <c r="G2757" s="179">
        <v>1</v>
      </c>
      <c r="H2757" s="97">
        <v>2662476.8586194487</v>
      </c>
      <c r="I2757" s="174">
        <v>142479674183.70929</v>
      </c>
      <c r="J2757" s="186">
        <v>0.38609788924395771</v>
      </c>
      <c r="K2757" s="189">
        <v>3066500728.3840303</v>
      </c>
      <c r="L2757" s="185">
        <v>0</v>
      </c>
      <c r="M2757" s="185">
        <v>162771847395.92868</v>
      </c>
      <c r="N2757" s="174">
        <v>308318022308.02197</v>
      </c>
      <c r="O2757" s="119">
        <v>0.60077117124924084</v>
      </c>
      <c r="P2757" s="119">
        <v>0.43921917069076005</v>
      </c>
      <c r="Q2757" s="97">
        <v>17.4026861485934</v>
      </c>
      <c r="R2757" s="184">
        <v>2573332176991.605</v>
      </c>
      <c r="S2757" s="199">
        <v>2672.0422651744711</v>
      </c>
      <c r="T2757" s="191">
        <v>4.2074307793384925E-2</v>
      </c>
      <c r="U2757" s="198">
        <v>2.0000000000000001E-4</v>
      </c>
    </row>
    <row r="2758" spans="1:21" x14ac:dyDescent="0.2">
      <c r="A2758">
        <f t="shared" si="42"/>
        <v>2754</v>
      </c>
      <c r="B2758" s="119">
        <v>0.45965825457060272</v>
      </c>
      <c r="C2758" s="97">
        <v>4404.9904182488908</v>
      </c>
      <c r="D2758" s="96">
        <v>0.99881682025150376</v>
      </c>
      <c r="E2758" s="98">
        <v>0.28901120678075176</v>
      </c>
      <c r="F2758" s="119">
        <v>0.56645020259588874</v>
      </c>
      <c r="G2758" s="179">
        <v>1</v>
      </c>
      <c r="H2758" s="97">
        <v>15885247.898943879</v>
      </c>
      <c r="I2758" s="174">
        <v>517017728820.02557</v>
      </c>
      <c r="J2758" s="186">
        <v>0.43716119556261523</v>
      </c>
      <c r="K2758" s="189">
        <v>4944196685.3735466</v>
      </c>
      <c r="L2758" s="185">
        <v>0</v>
      </c>
      <c r="M2758" s="185">
        <v>281739597671.5191</v>
      </c>
      <c r="N2758" s="174">
        <v>803701523176.91821</v>
      </c>
      <c r="O2758" s="119">
        <v>0.5616659339040182</v>
      </c>
      <c r="P2758" s="119">
        <v>0.40562432870433507</v>
      </c>
      <c r="Q2758" s="97">
        <v>16.057508102593211</v>
      </c>
      <c r="R2758" s="184">
        <v>5673946653708.1748</v>
      </c>
      <c r="S2758" s="199">
        <v>5888.148263543002</v>
      </c>
      <c r="T2758" s="191">
        <v>4.5916973751466673E-2</v>
      </c>
      <c r="U2758" s="198">
        <v>2.0000000000000001E-4</v>
      </c>
    </row>
    <row r="2759" spans="1:21" x14ac:dyDescent="0.2">
      <c r="A2759">
        <f t="shared" ref="A2759:A2822" si="43">A2758+1</f>
        <v>2755</v>
      </c>
      <c r="B2759" s="119">
        <v>0.64537698127770571</v>
      </c>
      <c r="C2759" s="97">
        <v>6420.7525330202843</v>
      </c>
      <c r="D2759" s="96">
        <v>1.4100765791847434</v>
      </c>
      <c r="E2759" s="98">
        <v>0.42632334690825424</v>
      </c>
      <c r="F2759" s="119">
        <v>0</v>
      </c>
      <c r="G2759" s="179">
        <v>0</v>
      </c>
      <c r="H2759" s="97">
        <v>21672164.820280299</v>
      </c>
      <c r="I2759" s="174">
        <v>564903937064.39771</v>
      </c>
      <c r="J2759" s="186">
        <v>0.18926559229246953</v>
      </c>
      <c r="K2759" s="189">
        <v>36617907687.458778</v>
      </c>
      <c r="L2759" s="185">
        <v>87714616067.03212</v>
      </c>
      <c r="M2759" s="185">
        <v>0</v>
      </c>
      <c r="N2759" s="174">
        <v>689236460818.88855</v>
      </c>
      <c r="O2759" s="119">
        <v>0.25693442114200721</v>
      </c>
      <c r="P2759" s="119">
        <v>0.12030889799176543</v>
      </c>
      <c r="Q2759" s="97">
        <v>15.614808968480395</v>
      </c>
      <c r="R2759" s="184">
        <v>1379910787915.5078</v>
      </c>
      <c r="S2759" s="199">
        <v>1432.1626287150348</v>
      </c>
      <c r="T2759" s="191">
        <v>4.8507413123103721E-2</v>
      </c>
      <c r="U2759" s="198">
        <v>2.0000000000000001E-4</v>
      </c>
    </row>
    <row r="2760" spans="1:21" x14ac:dyDescent="0.2">
      <c r="A2760">
        <f t="shared" si="43"/>
        <v>2756</v>
      </c>
      <c r="B2760" s="119">
        <v>0.44640615675868028</v>
      </c>
      <c r="C2760" s="97">
        <v>9855.1128601675482</v>
      </c>
      <c r="D2760" s="96">
        <v>1.0991466522274496</v>
      </c>
      <c r="E2760" s="98">
        <v>0.31357532107809949</v>
      </c>
      <c r="F2760" s="119">
        <v>0.5343309418767892</v>
      </c>
      <c r="G2760" s="179">
        <v>1</v>
      </c>
      <c r="H2760" s="97">
        <v>38774960.105735347</v>
      </c>
      <c r="I2760" s="174">
        <v>745302808953.28931</v>
      </c>
      <c r="J2760" s="186">
        <v>0.2738877510632125</v>
      </c>
      <c r="K2760" s="189">
        <v>20738324144.664299</v>
      </c>
      <c r="L2760" s="185">
        <v>0</v>
      </c>
      <c r="M2760" s="185">
        <v>548212422744.53516</v>
      </c>
      <c r="N2760" s="174">
        <v>1314253555842.4888</v>
      </c>
      <c r="O2760" s="119">
        <v>0.48902226327928322</v>
      </c>
      <c r="P2760" s="119">
        <v>0.34528211127158265</v>
      </c>
      <c r="Q2760" s="97">
        <v>17.244051078428342</v>
      </c>
      <c r="R2760" s="184">
        <v>8090032238187.0898</v>
      </c>
      <c r="S2760" s="199">
        <v>8399.5936971251922</v>
      </c>
      <c r="T2760" s="191">
        <v>4.4317396605916916E-2</v>
      </c>
      <c r="U2760" s="198">
        <v>2.0000000000000001E-4</v>
      </c>
    </row>
    <row r="2761" spans="1:21" x14ac:dyDescent="0.2">
      <c r="A2761">
        <f t="shared" si="43"/>
        <v>2757</v>
      </c>
      <c r="B2761" s="119">
        <v>0.74631863801152198</v>
      </c>
      <c r="C2761" s="97">
        <v>6138.0922769318804</v>
      </c>
      <c r="D2761" s="96">
        <v>0.32430834765748812</v>
      </c>
      <c r="E2761" s="98">
        <v>0</v>
      </c>
      <c r="F2761" s="119">
        <v>0</v>
      </c>
      <c r="G2761" s="179">
        <v>0</v>
      </c>
      <c r="H2761" s="97">
        <v>3485188.5928514367</v>
      </c>
      <c r="I2761" s="174">
        <v>183065305710.26181</v>
      </c>
      <c r="J2761" s="186">
        <v>0.56812914499815892</v>
      </c>
      <c r="K2761" s="189">
        <v>3295658623.2886133</v>
      </c>
      <c r="L2761" s="185">
        <v>0</v>
      </c>
      <c r="M2761" s="185">
        <v>0</v>
      </c>
      <c r="N2761" s="174">
        <v>186360964333.55042</v>
      </c>
      <c r="O2761" s="119">
        <v>0.55808219271633019</v>
      </c>
      <c r="P2761" s="119">
        <v>0.43040928773420895</v>
      </c>
      <c r="Q2761" s="97">
        <v>12.962001554431058</v>
      </c>
      <c r="R2761" s="184">
        <v>1212500335993.1714</v>
      </c>
      <c r="S2761" s="199">
        <v>1258.232417228834</v>
      </c>
      <c r="T2761" s="191">
        <v>5.2378726014543811E-2</v>
      </c>
      <c r="U2761" s="198">
        <v>2.0000000000000001E-4</v>
      </c>
    </row>
    <row r="2762" spans="1:21" x14ac:dyDescent="0.2">
      <c r="A2762">
        <f t="shared" si="43"/>
        <v>2758</v>
      </c>
      <c r="B2762" s="119">
        <v>0.61781649880099987</v>
      </c>
      <c r="C2762" s="97">
        <v>9913.6350178476841</v>
      </c>
      <c r="D2762" s="96">
        <v>0.84985301982187689</v>
      </c>
      <c r="E2762" s="98">
        <v>0</v>
      </c>
      <c r="F2762" s="119">
        <v>0.52325583121941888</v>
      </c>
      <c r="G2762" s="179">
        <v>1</v>
      </c>
      <c r="H2762" s="97">
        <v>7768407.3652604055</v>
      </c>
      <c r="I2762" s="174">
        <v>296009491959.28021</v>
      </c>
      <c r="J2762" s="186">
        <v>0.39066347773916099</v>
      </c>
      <c r="K2762" s="189">
        <v>9191133723.5411968</v>
      </c>
      <c r="L2762" s="185">
        <v>0</v>
      </c>
      <c r="M2762" s="185">
        <v>293082778897.92438</v>
      </c>
      <c r="N2762" s="174">
        <v>598283404580.74573</v>
      </c>
      <c r="O2762" s="119">
        <v>0.58518474356863581</v>
      </c>
      <c r="P2762" s="119">
        <v>0.43015446454634776</v>
      </c>
      <c r="Q2762" s="97">
        <v>16.895718499364243</v>
      </c>
      <c r="R2762" s="184">
        <v>4683089672385.2539</v>
      </c>
      <c r="S2762" s="199">
        <v>4866.4049622747152</v>
      </c>
      <c r="T2762" s="191">
        <v>4.3783088656739272E-2</v>
      </c>
      <c r="U2762" s="198">
        <v>2.0000000000000001E-4</v>
      </c>
    </row>
    <row r="2763" spans="1:21" x14ac:dyDescent="0.2">
      <c r="A2763">
        <f t="shared" si="43"/>
        <v>2759</v>
      </c>
      <c r="B2763" s="119">
        <v>0.37579312178409646</v>
      </c>
      <c r="C2763" s="97">
        <v>8455.0493137353496</v>
      </c>
      <c r="D2763" s="96">
        <v>1.1437894938385007</v>
      </c>
      <c r="E2763" s="98">
        <v>0</v>
      </c>
      <c r="F2763" s="119">
        <v>0</v>
      </c>
      <c r="G2763" s="179">
        <v>0</v>
      </c>
      <c r="H2763" s="97">
        <v>10999526.771718133</v>
      </c>
      <c r="I2763" s="174">
        <v>290314666336.70032</v>
      </c>
      <c r="J2763" s="186">
        <v>0.16574782433724611</v>
      </c>
      <c r="K2763" s="189">
        <v>3605382356.6074519</v>
      </c>
      <c r="L2763" s="185">
        <v>0</v>
      </c>
      <c r="M2763" s="185">
        <v>0</v>
      </c>
      <c r="N2763" s="174">
        <v>293920048693.30774</v>
      </c>
      <c r="O2763" s="119">
        <v>0.16371467183823055</v>
      </c>
      <c r="P2763" s="119">
        <v>7.0589112897869163E-2</v>
      </c>
      <c r="Q2763" s="97">
        <v>12.766861250423776</v>
      </c>
      <c r="R2763" s="184">
        <v>269566174231.32932</v>
      </c>
      <c r="S2763" s="199">
        <v>279.98484965821183</v>
      </c>
      <c r="T2763" s="191">
        <v>5.8452199985144747E-2</v>
      </c>
      <c r="U2763" s="198">
        <v>2.0000000000000001E-4</v>
      </c>
    </row>
    <row r="2764" spans="1:21" x14ac:dyDescent="0.2">
      <c r="A2764">
        <f t="shared" si="43"/>
        <v>2760</v>
      </c>
      <c r="B2764" s="119">
        <v>0.45284994818388241</v>
      </c>
      <c r="C2764" s="97">
        <v>12652.623263341073</v>
      </c>
      <c r="D2764" s="96">
        <v>0.84494473620433641</v>
      </c>
      <c r="E2764" s="98">
        <v>0</v>
      </c>
      <c r="F2764" s="119">
        <v>0</v>
      </c>
      <c r="G2764" s="179">
        <v>0</v>
      </c>
      <c r="H2764" s="97">
        <v>5506395.2363144942</v>
      </c>
      <c r="I2764" s="174">
        <v>265743273232.10336</v>
      </c>
      <c r="J2764" s="186">
        <v>0.45284994818388236</v>
      </c>
      <c r="K2764" s="189">
        <v>5565305618.7290306</v>
      </c>
      <c r="L2764" s="185">
        <v>0</v>
      </c>
      <c r="M2764" s="185">
        <v>0</v>
      </c>
      <c r="N2764" s="174">
        <v>271308578850.8324</v>
      </c>
      <c r="O2764" s="119">
        <v>0.44356071607871345</v>
      </c>
      <c r="P2764" s="119">
        <v>0.33576188298911952</v>
      </c>
      <c r="Q2764" s="97">
        <v>12.936519143223499</v>
      </c>
      <c r="R2764" s="184">
        <v>1302030099601.9014</v>
      </c>
      <c r="S2764" s="199">
        <v>1351.5030929994948</v>
      </c>
      <c r="T2764" s="191">
        <v>5.5646755222047768E-2</v>
      </c>
      <c r="U2764" s="198">
        <v>2.0000000000000001E-4</v>
      </c>
    </row>
    <row r="2765" spans="1:21" x14ac:dyDescent="0.2">
      <c r="A2765">
        <f t="shared" si="43"/>
        <v>2761</v>
      </c>
      <c r="B2765" s="119">
        <v>0.38530292121005039</v>
      </c>
      <c r="C2765" s="97">
        <v>11921.997144321444</v>
      </c>
      <c r="D2765" s="96">
        <v>0.54717204969675559</v>
      </c>
      <c r="E2765" s="98">
        <v>0</v>
      </c>
      <c r="F2765" s="119">
        <v>0.45709648318215568</v>
      </c>
      <c r="G2765" s="179">
        <v>1</v>
      </c>
      <c r="H2765" s="97">
        <v>3712682.8855526252</v>
      </c>
      <c r="I2765" s="174">
        <v>165704874603.75717</v>
      </c>
      <c r="J2765" s="186">
        <v>0.38530292121005039</v>
      </c>
      <c r="K2765" s="189">
        <v>7588511159.0086021</v>
      </c>
      <c r="L2765" s="185">
        <v>0</v>
      </c>
      <c r="M2765" s="185">
        <v>273978342598.18176</v>
      </c>
      <c r="N2765" s="174">
        <v>447271728360.94757</v>
      </c>
      <c r="O2765" s="119">
        <v>0.63279037858997877</v>
      </c>
      <c r="P2765" s="119">
        <v>0.45493052615025498</v>
      </c>
      <c r="Q2765" s="97">
        <v>17.608406543452833</v>
      </c>
      <c r="R2765" s="184">
        <v>3864572893171.3223</v>
      </c>
      <c r="S2765" s="199">
        <v>4011.2512162615039</v>
      </c>
      <c r="T2765" s="191">
        <v>4.1897886007368761E-2</v>
      </c>
      <c r="U2765" s="198">
        <v>2.0000000000000001E-4</v>
      </c>
    </row>
    <row r="2766" spans="1:21" x14ac:dyDescent="0.2">
      <c r="A2766">
        <f t="shared" si="43"/>
        <v>2762</v>
      </c>
      <c r="B2766" s="119">
        <v>0.49699513977105664</v>
      </c>
      <c r="C2766" s="97">
        <v>8170.5749163148821</v>
      </c>
      <c r="D2766" s="96">
        <v>0.89310754658282132</v>
      </c>
      <c r="E2766" s="98">
        <v>2.0719828719132388E-2</v>
      </c>
      <c r="F2766" s="119">
        <v>0.39982142425230383</v>
      </c>
      <c r="G2766" s="179">
        <v>1</v>
      </c>
      <c r="H2766" s="97">
        <v>7721421.8884379305</v>
      </c>
      <c r="I2766" s="174">
        <v>299379761631.23456</v>
      </c>
      <c r="J2766" s="186">
        <v>0.44097388541298599</v>
      </c>
      <c r="K2766" s="189">
        <v>11115218178.883635</v>
      </c>
      <c r="L2766" s="185">
        <v>0</v>
      </c>
      <c r="M2766" s="185">
        <v>156317025196.1832</v>
      </c>
      <c r="N2766" s="174">
        <v>466812005006.30133</v>
      </c>
      <c r="O2766" s="119">
        <v>0.55069765580260843</v>
      </c>
      <c r="P2766" s="119">
        <v>0.37801342661893761</v>
      </c>
      <c r="Q2766" s="97">
        <v>15.630512026045688</v>
      </c>
      <c r="R2766" s="184">
        <v>3009583107507.229</v>
      </c>
      <c r="S2766" s="199">
        <v>3120.5555977170029</v>
      </c>
      <c r="T2766" s="191">
        <v>4.7086327641888331E-2</v>
      </c>
      <c r="U2766" s="198">
        <v>2.0000000000000001E-4</v>
      </c>
    </row>
    <row r="2767" spans="1:21" x14ac:dyDescent="0.2">
      <c r="A2767">
        <f t="shared" si="43"/>
        <v>2763</v>
      </c>
      <c r="B2767" s="119">
        <v>0.36072607188052586</v>
      </c>
      <c r="C2767" s="97">
        <v>11496.140589676386</v>
      </c>
      <c r="D2767" s="96">
        <v>0.46793234735675915</v>
      </c>
      <c r="E2767" s="98">
        <v>0.7</v>
      </c>
      <c r="F2767" s="119">
        <v>0</v>
      </c>
      <c r="G2767" s="179">
        <v>0</v>
      </c>
      <c r="H2767" s="97">
        <v>3390024.3353714906</v>
      </c>
      <c r="I2767" s="174">
        <v>181677928332.21445</v>
      </c>
      <c r="J2767" s="186">
        <v>0.36072607188052586</v>
      </c>
      <c r="K2767" s="189">
        <v>30946707367.409298</v>
      </c>
      <c r="L2767" s="185">
        <v>51717265481.996246</v>
      </c>
      <c r="M2767" s="185">
        <v>0</v>
      </c>
      <c r="N2767" s="174">
        <v>264341901181.62</v>
      </c>
      <c r="O2767" s="119">
        <v>0.40443750060954009</v>
      </c>
      <c r="P2767" s="119">
        <v>0.28849184326807353</v>
      </c>
      <c r="Q2767" s="97">
        <v>14.509030195043184</v>
      </c>
      <c r="R2767" s="184">
        <v>1242284136416.1055</v>
      </c>
      <c r="S2767" s="199">
        <v>1290.3507728059735</v>
      </c>
      <c r="T2767" s="191">
        <v>4.9323170863684256E-2</v>
      </c>
      <c r="U2767" s="198">
        <v>2.0000000000000001E-4</v>
      </c>
    </row>
    <row r="2768" spans="1:21" x14ac:dyDescent="0.2">
      <c r="A2768">
        <f t="shared" si="43"/>
        <v>2764</v>
      </c>
      <c r="B2768" s="119">
        <v>0.45583354238478258</v>
      </c>
      <c r="C2768" s="97">
        <v>7806.0617522061984</v>
      </c>
      <c r="D2768" s="96">
        <v>0.77585975884782921</v>
      </c>
      <c r="E2768" s="98">
        <v>0.21485409141569833</v>
      </c>
      <c r="F2768" s="119">
        <v>0</v>
      </c>
      <c r="G2768" s="179">
        <v>0</v>
      </c>
      <c r="H2768" s="97">
        <v>17337602.50495721</v>
      </c>
      <c r="I2768" s="174">
        <v>529540681256.11853</v>
      </c>
      <c r="J2768" s="186">
        <v>0.41785157972927078</v>
      </c>
      <c r="K2768" s="189">
        <v>17239257884.850403</v>
      </c>
      <c r="L2768" s="185">
        <v>30802190023.363476</v>
      </c>
      <c r="M2768" s="185">
        <v>0</v>
      </c>
      <c r="N2768" s="174">
        <v>577582129164.33252</v>
      </c>
      <c r="O2768" s="119">
        <v>0.42575964489806439</v>
      </c>
      <c r="P2768" s="119">
        <v>0.29583088646952804</v>
      </c>
      <c r="Q2768" s="97">
        <v>13.472272059308738</v>
      </c>
      <c r="R2768" s="184">
        <v>2516387594397.4375</v>
      </c>
      <c r="S2768" s="199">
        <v>2612.6834017767069</v>
      </c>
      <c r="T2768" s="191">
        <v>5.2609311311477128E-2</v>
      </c>
      <c r="U2768" s="198">
        <v>2.0000000000000001E-4</v>
      </c>
    </row>
    <row r="2769" spans="1:21" x14ac:dyDescent="0.2">
      <c r="A2769">
        <f t="shared" si="43"/>
        <v>2765</v>
      </c>
      <c r="B2769" s="119">
        <v>0.4618143103077505</v>
      </c>
      <c r="C2769" s="97">
        <v>4000</v>
      </c>
      <c r="D2769" s="96">
        <v>0.78048046527950077</v>
      </c>
      <c r="E2769" s="98">
        <v>0.44356853554849318</v>
      </c>
      <c r="F2769" s="119">
        <v>0</v>
      </c>
      <c r="G2769" s="179">
        <v>0</v>
      </c>
      <c r="H2769" s="97">
        <v>8655948.1852917504</v>
      </c>
      <c r="I2769" s="174">
        <v>297955819024.69672</v>
      </c>
      <c r="J2769" s="186">
        <v>0.36712576142817688</v>
      </c>
      <c r="K2769" s="189">
        <v>34340294513.472755</v>
      </c>
      <c r="L2769" s="185">
        <v>41480275518.750984</v>
      </c>
      <c r="M2769" s="185">
        <v>0</v>
      </c>
      <c r="N2769" s="174">
        <v>373776389056.92047</v>
      </c>
      <c r="O2769" s="119">
        <v>0.38143521506567707</v>
      </c>
      <c r="P2769" s="119">
        <v>0.28065305697752152</v>
      </c>
      <c r="Q2769" s="97">
        <v>13.869292935863117</v>
      </c>
      <c r="R2769" s="184">
        <v>1648736722996.5913</v>
      </c>
      <c r="S2769" s="199">
        <v>1710.6425576192507</v>
      </c>
      <c r="T2769" s="191">
        <v>5.0939408179994379E-2</v>
      </c>
      <c r="U2769" s="198">
        <v>2.0000000000000001E-4</v>
      </c>
    </row>
    <row r="2770" spans="1:21" x14ac:dyDescent="0.2">
      <c r="A2770">
        <f t="shared" si="43"/>
        <v>2766</v>
      </c>
      <c r="B2770" s="119">
        <v>0.34333206526620375</v>
      </c>
      <c r="C2770" s="97">
        <v>6687.6630997251596</v>
      </c>
      <c r="D2770" s="96">
        <v>0.62129746985634271</v>
      </c>
      <c r="E2770" s="98">
        <v>0</v>
      </c>
      <c r="F2770" s="119">
        <v>0</v>
      </c>
      <c r="G2770" s="179">
        <v>0</v>
      </c>
      <c r="H2770" s="97">
        <v>5812896.8680829909</v>
      </c>
      <c r="I2770" s="174">
        <v>295159571897.34039</v>
      </c>
      <c r="J2770" s="186">
        <v>0.34333206526620375</v>
      </c>
      <c r="K2770" s="189">
        <v>7060810857.661912</v>
      </c>
      <c r="L2770" s="185">
        <v>0</v>
      </c>
      <c r="M2770" s="185">
        <v>0</v>
      </c>
      <c r="N2770" s="174">
        <v>302220382755.00232</v>
      </c>
      <c r="O2770" s="119">
        <v>0.33531075726534565</v>
      </c>
      <c r="P2770" s="119">
        <v>0.20315885750818491</v>
      </c>
      <c r="Q2770" s="97">
        <v>12.893941021891887</v>
      </c>
      <c r="R2770" s="184">
        <v>901353278607.17688</v>
      </c>
      <c r="S2770" s="199">
        <v>935.64343575272233</v>
      </c>
      <c r="T2770" s="191">
        <v>5.3866711412204914E-2</v>
      </c>
      <c r="U2770" s="198">
        <v>2.0000000000000001E-4</v>
      </c>
    </row>
    <row r="2771" spans="1:21" x14ac:dyDescent="0.2">
      <c r="A2771">
        <f t="shared" si="43"/>
        <v>2767</v>
      </c>
      <c r="B2771" s="119">
        <v>0.482440029338353</v>
      </c>
      <c r="C2771" s="97">
        <v>11507.959476518501</v>
      </c>
      <c r="D2771" s="96">
        <v>0.53897868337913057</v>
      </c>
      <c r="E2771" s="98">
        <v>0</v>
      </c>
      <c r="F2771" s="119">
        <v>0.62634314751409947</v>
      </c>
      <c r="G2771" s="179">
        <v>1</v>
      </c>
      <c r="H2771" s="97">
        <v>13141905.936057452</v>
      </c>
      <c r="I2771" s="174">
        <v>464436748117.21484</v>
      </c>
      <c r="J2771" s="186">
        <v>0.39316508888158452</v>
      </c>
      <c r="K2771" s="189">
        <v>8919858386.57407</v>
      </c>
      <c r="L2771" s="185">
        <v>0</v>
      </c>
      <c r="M2771" s="185">
        <v>328471997682.21686</v>
      </c>
      <c r="N2771" s="174">
        <v>801828604186.00574</v>
      </c>
      <c r="O2771" s="119">
        <v>0.55545276281492562</v>
      </c>
      <c r="P2771" s="119">
        <v>0.43526070573985381</v>
      </c>
      <c r="Q2771" s="97">
        <v>16.772230436724417</v>
      </c>
      <c r="R2771" s="184">
        <v>6294491357450.7012</v>
      </c>
      <c r="S2771" s="199">
        <v>6535.1234694138211</v>
      </c>
      <c r="T2771" s="191">
        <v>4.4222406691909862E-2</v>
      </c>
      <c r="U2771" s="198">
        <v>2.0000000000000001E-4</v>
      </c>
    </row>
    <row r="2772" spans="1:21" x14ac:dyDescent="0.2">
      <c r="A2772">
        <f t="shared" si="43"/>
        <v>2768</v>
      </c>
      <c r="B2772" s="119">
        <v>0.53942482418913262</v>
      </c>
      <c r="C2772" s="97">
        <v>4000</v>
      </c>
      <c r="D2772" s="96">
        <v>1.0262738687274009</v>
      </c>
      <c r="E2772" s="98">
        <v>0.31217172870513576</v>
      </c>
      <c r="F2772" s="119">
        <v>0.42800022926555203</v>
      </c>
      <c r="G2772" s="179">
        <v>1</v>
      </c>
      <c r="H2772" s="97">
        <v>14209864.537832469</v>
      </c>
      <c r="I2772" s="174">
        <v>432739108053.8288</v>
      </c>
      <c r="J2772" s="186">
        <v>0.32925090940469537</v>
      </c>
      <c r="K2772" s="189">
        <v>6685147896.2699728</v>
      </c>
      <c r="L2772" s="185">
        <v>0</v>
      </c>
      <c r="M2772" s="185">
        <v>285117925158.28741</v>
      </c>
      <c r="N2772" s="174">
        <v>724542181108.38623</v>
      </c>
      <c r="O2772" s="119">
        <v>0.51145964258621213</v>
      </c>
      <c r="P2772" s="119">
        <v>0.29343863231997741</v>
      </c>
      <c r="Q2772" s="97">
        <v>16.287821012520276</v>
      </c>
      <c r="R2772" s="184">
        <v>3771762720784.3955</v>
      </c>
      <c r="S2772" s="199">
        <v>3912.022708717433</v>
      </c>
      <c r="T2772" s="191">
        <v>4.4887246505823535E-2</v>
      </c>
      <c r="U2772" s="198">
        <v>2.0000000000000001E-4</v>
      </c>
    </row>
    <row r="2773" spans="1:21" x14ac:dyDescent="0.2">
      <c r="A2773">
        <f t="shared" si="43"/>
        <v>2769</v>
      </c>
      <c r="B2773" s="119">
        <v>0.38471428177465844</v>
      </c>
      <c r="C2773" s="97">
        <v>15392.251938990343</v>
      </c>
      <c r="D2773" s="96">
        <v>0.55557734176019791</v>
      </c>
      <c r="E2773" s="98">
        <v>0.7</v>
      </c>
      <c r="F2773" s="119">
        <v>0.47790423806495341</v>
      </c>
      <c r="G2773" s="179">
        <v>1</v>
      </c>
      <c r="H2773" s="97">
        <v>4901373.2910342384</v>
      </c>
      <c r="I2773" s="174">
        <v>213510726574.77438</v>
      </c>
      <c r="J2773" s="186">
        <v>0.3847142817746585</v>
      </c>
      <c r="K2773" s="189">
        <v>4455637392.299099</v>
      </c>
      <c r="L2773" s="185">
        <v>0</v>
      </c>
      <c r="M2773" s="185">
        <v>182218982428.46646</v>
      </c>
      <c r="N2773" s="174">
        <v>400185346395.53992</v>
      </c>
      <c r="O2773" s="119">
        <v>0.56952563061342798</v>
      </c>
      <c r="P2773" s="119">
        <v>0.41400618481734014</v>
      </c>
      <c r="Q2773" s="97">
        <v>16.664735702087288</v>
      </c>
      <c r="R2773" s="184">
        <v>2981956543778.7358</v>
      </c>
      <c r="S2773" s="199">
        <v>3096.2021268836693</v>
      </c>
      <c r="T2773" s="191">
        <v>4.381983907023345E-2</v>
      </c>
      <c r="U2773" s="198">
        <v>2.0000000000000001E-4</v>
      </c>
    </row>
    <row r="2774" spans="1:21" x14ac:dyDescent="0.2">
      <c r="A2774">
        <f t="shared" si="43"/>
        <v>2770</v>
      </c>
      <c r="B2774" s="119">
        <v>0.53832385807169159</v>
      </c>
      <c r="C2774" s="97">
        <v>17000</v>
      </c>
      <c r="D2774" s="96">
        <v>0.89443786307918383</v>
      </c>
      <c r="E2774" s="98">
        <v>0.1780744335904639</v>
      </c>
      <c r="F2774" s="119">
        <v>0</v>
      </c>
      <c r="G2774" s="179">
        <v>0</v>
      </c>
      <c r="H2774" s="97">
        <v>8197818.8139736066</v>
      </c>
      <c r="I2774" s="174">
        <v>301844068275.01544</v>
      </c>
      <c r="J2774" s="186">
        <v>0.41988863240267182</v>
      </c>
      <c r="K2774" s="189">
        <v>13131509012.543549</v>
      </c>
      <c r="L2774" s="185">
        <v>43985573990.702812</v>
      </c>
      <c r="M2774" s="185">
        <v>0</v>
      </c>
      <c r="N2774" s="174">
        <v>358961151278.26184</v>
      </c>
      <c r="O2774" s="119">
        <v>0.45110550721933618</v>
      </c>
      <c r="P2774" s="119">
        <v>0.3310671433704982</v>
      </c>
      <c r="Q2774" s="97">
        <v>13.715350829283112</v>
      </c>
      <c r="R2774" s="184">
        <v>1723266680166.4668</v>
      </c>
      <c r="S2774" s="199">
        <v>1786.9216022648095</v>
      </c>
      <c r="T2774" s="191">
        <v>5.2425376567111187E-2</v>
      </c>
      <c r="U2774" s="198">
        <v>2.0000000000000001E-4</v>
      </c>
    </row>
    <row r="2775" spans="1:21" x14ac:dyDescent="0.2">
      <c r="A2775">
        <f t="shared" si="43"/>
        <v>2771</v>
      </c>
      <c r="B2775" s="119">
        <v>0.34510023610012219</v>
      </c>
      <c r="C2775" s="97">
        <v>6329.5306970829288</v>
      </c>
      <c r="D2775" s="96">
        <v>0.44678868433431213</v>
      </c>
      <c r="E2775" s="98">
        <v>0</v>
      </c>
      <c r="F2775" s="119">
        <v>0.54922554951810942</v>
      </c>
      <c r="G2775" s="179">
        <v>1</v>
      </c>
      <c r="H2775" s="97">
        <v>4182415.1767875594</v>
      </c>
      <c r="I2775" s="174">
        <v>200074457013.13065</v>
      </c>
      <c r="J2775" s="186">
        <v>0.34510023610012219</v>
      </c>
      <c r="K2775" s="189">
        <v>7513417264.4781561</v>
      </c>
      <c r="L2775" s="185">
        <v>0</v>
      </c>
      <c r="M2775" s="185">
        <v>259823609840.617</v>
      </c>
      <c r="N2775" s="174">
        <v>467411484118.22583</v>
      </c>
      <c r="O2775" s="119">
        <v>0.59242153783985596</v>
      </c>
      <c r="P2775" s="119">
        <v>0.41290204600546565</v>
      </c>
      <c r="Q2775" s="97">
        <v>17.501526190399321</v>
      </c>
      <c r="R2775" s="184">
        <v>3668909401635.7334</v>
      </c>
      <c r="S2775" s="199">
        <v>3807.6582482097156</v>
      </c>
      <c r="T2775" s="191">
        <v>4.1931498916136706E-2</v>
      </c>
      <c r="U2775" s="198">
        <v>2.0000000000000001E-4</v>
      </c>
    </row>
    <row r="2776" spans="1:21" x14ac:dyDescent="0.2">
      <c r="A2776">
        <f t="shared" si="43"/>
        <v>2772</v>
      </c>
      <c r="B2776" s="119">
        <v>0.53270522223496153</v>
      </c>
      <c r="C2776" s="97">
        <v>4365.3197464881559</v>
      </c>
      <c r="D2776" s="96">
        <v>0.80837366567733804</v>
      </c>
      <c r="E2776" s="98">
        <v>0.4215457036921878</v>
      </c>
      <c r="F2776" s="119">
        <v>0</v>
      </c>
      <c r="G2776" s="179">
        <v>0</v>
      </c>
      <c r="H2776" s="97">
        <v>12747197.101553593</v>
      </c>
      <c r="I2776" s="174">
        <v>464506809341.61371</v>
      </c>
      <c r="J2776" s="186">
        <v>0.45119047708561433</v>
      </c>
      <c r="K2776" s="189">
        <v>43655579574.747437</v>
      </c>
      <c r="L2776" s="185">
        <v>52645202267.339821</v>
      </c>
      <c r="M2776" s="185">
        <v>0</v>
      </c>
      <c r="N2776" s="174">
        <v>560807591183.70093</v>
      </c>
      <c r="O2776" s="119">
        <v>0.44881206083350583</v>
      </c>
      <c r="P2776" s="119">
        <v>0.32678644554973291</v>
      </c>
      <c r="Q2776" s="97">
        <v>13.612856752172625</v>
      </c>
      <c r="R2776" s="184">
        <v>2808156471732.5557</v>
      </c>
      <c r="S2776" s="199">
        <v>2916.1919232180562</v>
      </c>
      <c r="T2776" s="191">
        <v>5.1969987380392546E-2</v>
      </c>
      <c r="U2776" s="198">
        <v>2.0000000000000001E-4</v>
      </c>
    </row>
    <row r="2777" spans="1:21" x14ac:dyDescent="0.2">
      <c r="A2777">
        <f t="shared" si="43"/>
        <v>2773</v>
      </c>
      <c r="B2777" s="119">
        <v>0.66610084084886945</v>
      </c>
      <c r="C2777" s="97">
        <v>13941.61095991523</v>
      </c>
      <c r="D2777" s="96">
        <v>0.46007225228455234</v>
      </c>
      <c r="E2777" s="98">
        <v>0.10629135759704841</v>
      </c>
      <c r="F2777" s="119">
        <v>0.48712335853801647</v>
      </c>
      <c r="G2777" s="179">
        <v>1</v>
      </c>
      <c r="H2777" s="97">
        <v>3217806.5553156282</v>
      </c>
      <c r="I2777" s="174">
        <v>147173284359.59958</v>
      </c>
      <c r="J2777" s="186">
        <v>0.47957108368354218</v>
      </c>
      <c r="K2777" s="189">
        <v>4409319162.3249016</v>
      </c>
      <c r="L2777" s="185">
        <v>0</v>
      </c>
      <c r="M2777" s="185">
        <v>109258960363.2339</v>
      </c>
      <c r="N2777" s="174">
        <v>260841563885.15839</v>
      </c>
      <c r="O2777" s="119">
        <v>0.60568268878246712</v>
      </c>
      <c r="P2777" s="119">
        <v>0.38176064578539842</v>
      </c>
      <c r="Q2777" s="97">
        <v>15.462232718837466</v>
      </c>
      <c r="R2777" s="184">
        <v>1708763272630.6052</v>
      </c>
      <c r="S2777" s="199">
        <v>1774.1158600494362</v>
      </c>
      <c r="T2777" s="191">
        <v>4.6642593927019756E-2</v>
      </c>
      <c r="U2777" s="198">
        <v>2.0000000000000001E-4</v>
      </c>
    </row>
    <row r="2778" spans="1:21" x14ac:dyDescent="0.2">
      <c r="A2778">
        <f t="shared" si="43"/>
        <v>2774</v>
      </c>
      <c r="B2778" s="119">
        <v>0.56628668737958032</v>
      </c>
      <c r="C2778" s="97">
        <v>10596.606569296147</v>
      </c>
      <c r="D2778" s="96">
        <v>0.81773536700097371</v>
      </c>
      <c r="E2778" s="98">
        <v>0</v>
      </c>
      <c r="F2778" s="119">
        <v>0</v>
      </c>
      <c r="G2778" s="179">
        <v>0</v>
      </c>
      <c r="H2778" s="97">
        <v>5508402.1678890055</v>
      </c>
      <c r="I2778" s="174">
        <v>208079953721.02319</v>
      </c>
      <c r="J2778" s="186">
        <v>0.3879093904230293</v>
      </c>
      <c r="K2778" s="189">
        <v>5391683262.9653988</v>
      </c>
      <c r="L2778" s="185">
        <v>0</v>
      </c>
      <c r="M2778" s="185">
        <v>0</v>
      </c>
      <c r="N2778" s="174">
        <v>213471636983.98859</v>
      </c>
      <c r="O2778" s="119">
        <v>0.37811190820272</v>
      </c>
      <c r="P2778" s="119">
        <v>0.27317381428077314</v>
      </c>
      <c r="Q2778" s="97">
        <v>12.910121694398921</v>
      </c>
      <c r="R2778" s="184">
        <v>848429279935.01941</v>
      </c>
      <c r="S2778" s="199">
        <v>880.41077541386744</v>
      </c>
      <c r="T2778" s="191">
        <v>5.4748194350589675E-2</v>
      </c>
      <c r="U2778" s="198">
        <v>2.0000000000000001E-4</v>
      </c>
    </row>
    <row r="2779" spans="1:21" x14ac:dyDescent="0.2">
      <c r="A2779">
        <f t="shared" si="43"/>
        <v>2775</v>
      </c>
      <c r="B2779" s="119">
        <v>0.5575591546708446</v>
      </c>
      <c r="C2779" s="97">
        <v>4000</v>
      </c>
      <c r="D2779" s="96">
        <v>1.1969322767189585</v>
      </c>
      <c r="E2779" s="98">
        <v>0.48642336203277453</v>
      </c>
      <c r="F2779" s="119">
        <v>0.51787333502424748</v>
      </c>
      <c r="G2779" s="179">
        <v>1</v>
      </c>
      <c r="H2779" s="97">
        <v>17231384.948095202</v>
      </c>
      <c r="I2779" s="174">
        <v>419701732400.40094</v>
      </c>
      <c r="J2779" s="186">
        <v>0.23710563329411327</v>
      </c>
      <c r="K2779" s="189">
        <v>1029208061.1769179</v>
      </c>
      <c r="L2779" s="185">
        <v>0</v>
      </c>
      <c r="M2779" s="185">
        <v>403310538518.7735</v>
      </c>
      <c r="N2779" s="174">
        <v>824041478980.35132</v>
      </c>
      <c r="O2779" s="119">
        <v>0.51230682755536205</v>
      </c>
      <c r="P2779" s="119">
        <v>0.34470268314992603</v>
      </c>
      <c r="Q2779" s="97">
        <v>18.083031647139631</v>
      </c>
      <c r="R2779" s="184">
        <v>5516459972197.8086</v>
      </c>
      <c r="S2779" s="199">
        <v>5723.4321298056302</v>
      </c>
      <c r="T2779" s="191">
        <v>4.110947297598818E-2</v>
      </c>
      <c r="U2779" s="198">
        <v>2.0000000000000001E-4</v>
      </c>
    </row>
    <row r="2780" spans="1:21" x14ac:dyDescent="0.2">
      <c r="A2780">
        <f t="shared" si="43"/>
        <v>2776</v>
      </c>
      <c r="B2780" s="119">
        <v>0.52877825876263318</v>
      </c>
      <c r="C2780" s="97">
        <v>4000</v>
      </c>
      <c r="D2780" s="96">
        <v>0.72014375975152856</v>
      </c>
      <c r="E2780" s="98">
        <v>0</v>
      </c>
      <c r="F2780" s="119">
        <v>0</v>
      </c>
      <c r="G2780" s="179">
        <v>0</v>
      </c>
      <c r="H2780" s="97">
        <v>9230031.0319530517</v>
      </c>
      <c r="I2780" s="174">
        <v>336324752641.10907</v>
      </c>
      <c r="J2780" s="186">
        <v>0.44239633232447528</v>
      </c>
      <c r="K2780" s="189">
        <v>4449979949.4568949</v>
      </c>
      <c r="L2780" s="185">
        <v>0</v>
      </c>
      <c r="M2780" s="185">
        <v>0</v>
      </c>
      <c r="N2780" s="174">
        <v>340774732590.56598</v>
      </c>
      <c r="O2780" s="119">
        <v>0.43661933473550646</v>
      </c>
      <c r="P2780" s="119">
        <v>0.31451232626260395</v>
      </c>
      <c r="Q2780" s="97">
        <v>12.94931136474028</v>
      </c>
      <c r="R2780" s="184">
        <v>1583480649110.9194</v>
      </c>
      <c r="S2780" s="199">
        <v>1643.9676342746759</v>
      </c>
      <c r="T2780" s="191">
        <v>5.3972476303606964E-2</v>
      </c>
      <c r="U2780" s="198">
        <v>2.0000000000000001E-4</v>
      </c>
    </row>
    <row r="2781" spans="1:21" x14ac:dyDescent="0.2">
      <c r="A2781">
        <f t="shared" si="43"/>
        <v>2777</v>
      </c>
      <c r="B2781" s="119">
        <v>0.49414608868589027</v>
      </c>
      <c r="C2781" s="97">
        <v>7261.2042330973472</v>
      </c>
      <c r="D2781" s="96">
        <v>0.43686133864053978</v>
      </c>
      <c r="E2781" s="98">
        <v>0.44577702531107405</v>
      </c>
      <c r="F2781" s="119">
        <v>0.38944514969886423</v>
      </c>
      <c r="G2781" s="179">
        <v>1</v>
      </c>
      <c r="H2781" s="97">
        <v>4175929.9622211205</v>
      </c>
      <c r="I2781" s="174">
        <v>188222273592.88068</v>
      </c>
      <c r="J2781" s="186">
        <v>0.46838710958254426</v>
      </c>
      <c r="K2781" s="189">
        <v>1825835671.7829142</v>
      </c>
      <c r="L2781" s="185">
        <v>0</v>
      </c>
      <c r="M2781" s="185">
        <v>185943308906.98837</v>
      </c>
      <c r="N2781" s="174">
        <v>375991418171.65192</v>
      </c>
      <c r="O2781" s="119">
        <v>0.6301088864338269</v>
      </c>
      <c r="P2781" s="119">
        <v>0.39014231608822564</v>
      </c>
      <c r="Q2781" s="97">
        <v>16.258745481822153</v>
      </c>
      <c r="R2781" s="184">
        <v>2639850639331.7549</v>
      </c>
      <c r="S2781" s="199">
        <v>2738.6483384103126</v>
      </c>
      <c r="T2781" s="191">
        <v>4.4368573431653943E-2</v>
      </c>
      <c r="U2781" s="198">
        <v>2.0000000000000001E-4</v>
      </c>
    </row>
    <row r="2782" spans="1:21" x14ac:dyDescent="0.2">
      <c r="A2782">
        <f t="shared" si="43"/>
        <v>2778</v>
      </c>
      <c r="B2782" s="119">
        <v>0.45718309435901633</v>
      </c>
      <c r="C2782" s="97">
        <v>8802.180516259381</v>
      </c>
      <c r="D2782" s="96">
        <v>0.71160676063940131</v>
      </c>
      <c r="E2782" s="98">
        <v>0</v>
      </c>
      <c r="F2782" s="119">
        <v>0</v>
      </c>
      <c r="G2782" s="179">
        <v>0</v>
      </c>
      <c r="H2782" s="97">
        <v>5998550.852455318</v>
      </c>
      <c r="I2782" s="174">
        <v>258611414779.33572</v>
      </c>
      <c r="J2782" s="186">
        <v>0.45718309435901627</v>
      </c>
      <c r="K2782" s="189">
        <v>8288100319.91502</v>
      </c>
      <c r="L2782" s="185">
        <v>0</v>
      </c>
      <c r="M2782" s="185">
        <v>0</v>
      </c>
      <c r="N2782" s="174">
        <v>266899515099.25073</v>
      </c>
      <c r="O2782" s="119">
        <v>0.44298606837638149</v>
      </c>
      <c r="P2782" s="119">
        <v>0.31121678287109161</v>
      </c>
      <c r="Q2782" s="97">
        <v>12.887939616882468</v>
      </c>
      <c r="R2782" s="184">
        <v>1210176282763.5132</v>
      </c>
      <c r="S2782" s="199">
        <v>1256.2669802941025</v>
      </c>
      <c r="T2782" s="191">
        <v>5.4372297854207725E-2</v>
      </c>
      <c r="U2782" s="198">
        <v>2.0000000000000001E-4</v>
      </c>
    </row>
    <row r="2783" spans="1:21" x14ac:dyDescent="0.2">
      <c r="A2783">
        <f t="shared" si="43"/>
        <v>2779</v>
      </c>
      <c r="B2783" s="119">
        <v>0.49511747943696488</v>
      </c>
      <c r="C2783" s="97">
        <v>9932.5480706545586</v>
      </c>
      <c r="D2783" s="96">
        <v>0.65668297545057408</v>
      </c>
      <c r="E2783" s="98">
        <v>0</v>
      </c>
      <c r="F2783" s="119">
        <v>0.53103774013291005</v>
      </c>
      <c r="G2783" s="179">
        <v>1</v>
      </c>
      <c r="H2783" s="97">
        <v>4948018.8531925604</v>
      </c>
      <c r="I2783" s="174">
        <v>255889420524.57858</v>
      </c>
      <c r="J2783" s="186">
        <v>0.49511747943696482</v>
      </c>
      <c r="K2783" s="189">
        <v>4163652451.8496308</v>
      </c>
      <c r="L2783" s="185">
        <v>0</v>
      </c>
      <c r="M2783" s="185">
        <v>227302794561.73367</v>
      </c>
      <c r="N2783" s="174">
        <v>487355867538.16187</v>
      </c>
      <c r="O2783" s="119">
        <v>0.63308473562174172</v>
      </c>
      <c r="P2783" s="119">
        <v>0.37653370111003409</v>
      </c>
      <c r="Q2783" s="97">
        <v>15.83010849605928</v>
      </c>
      <c r="R2783" s="184">
        <v>3161944070376.418</v>
      </c>
      <c r="S2783" s="199">
        <v>3285.3159754133694</v>
      </c>
      <c r="T2783" s="191">
        <v>4.6182182520337109E-2</v>
      </c>
      <c r="U2783" s="198">
        <v>2.0000000000000001E-4</v>
      </c>
    </row>
    <row r="2784" spans="1:21" x14ac:dyDescent="0.2">
      <c r="A2784">
        <f t="shared" si="43"/>
        <v>2780</v>
      </c>
      <c r="B2784" s="119">
        <v>0.48398267758373481</v>
      </c>
      <c r="C2784" s="97">
        <v>10690.14993964317</v>
      </c>
      <c r="D2784" s="96">
        <v>0.49472517599193222</v>
      </c>
      <c r="E2784" s="98">
        <v>7.1641560436400437E-2</v>
      </c>
      <c r="F2784" s="119">
        <v>0.54451011177345587</v>
      </c>
      <c r="G2784" s="179">
        <v>1</v>
      </c>
      <c r="H2784" s="97">
        <v>4219243.1828663209</v>
      </c>
      <c r="I2784" s="174">
        <v>168362293442.59924</v>
      </c>
      <c r="J2784" s="186">
        <v>0.3894553255814831</v>
      </c>
      <c r="K2784" s="189">
        <v>739798852.42444146</v>
      </c>
      <c r="L2784" s="185">
        <v>0</v>
      </c>
      <c r="M2784" s="185">
        <v>158451312228.37045</v>
      </c>
      <c r="N2784" s="174">
        <v>327553404523.39417</v>
      </c>
      <c r="O2784" s="119">
        <v>0.58717338588154599</v>
      </c>
      <c r="P2784" s="119">
        <v>0.36850439046644634</v>
      </c>
      <c r="Q2784" s="97">
        <v>16.832099843404883</v>
      </c>
      <c r="R2784" s="184">
        <v>2221868467043.0479</v>
      </c>
      <c r="S2784" s="199">
        <v>2306.9734987849447</v>
      </c>
      <c r="T2784" s="191">
        <v>4.3200353983869393E-2</v>
      </c>
      <c r="U2784" s="198">
        <v>2.0000000000000001E-4</v>
      </c>
    </row>
    <row r="2785" spans="1:21" x14ac:dyDescent="0.2">
      <c r="A2785">
        <f t="shared" si="43"/>
        <v>2781</v>
      </c>
      <c r="B2785" s="119">
        <v>0.50973970459811202</v>
      </c>
      <c r="C2785" s="97">
        <v>5972.3697545104478</v>
      </c>
      <c r="D2785" s="96">
        <v>0.53861895851667319</v>
      </c>
      <c r="E2785" s="98">
        <v>0</v>
      </c>
      <c r="F2785" s="119">
        <v>0.59998579767204996</v>
      </c>
      <c r="G2785" s="179">
        <v>1</v>
      </c>
      <c r="H2785" s="97">
        <v>5806760.9677099241</v>
      </c>
      <c r="I2785" s="174">
        <v>266530147662.24466</v>
      </c>
      <c r="J2785" s="186">
        <v>0.50843722234061717</v>
      </c>
      <c r="K2785" s="189">
        <v>11507240988.24091</v>
      </c>
      <c r="L2785" s="185">
        <v>0</v>
      </c>
      <c r="M2785" s="185">
        <v>259655275158.86584</v>
      </c>
      <c r="N2785" s="174">
        <v>537692663809.35138</v>
      </c>
      <c r="O2785" s="119">
        <v>0.63835363801098866</v>
      </c>
      <c r="P2785" s="119">
        <v>0.42428152619057402</v>
      </c>
      <c r="Q2785" s="97">
        <v>16.035570350133003</v>
      </c>
      <c r="R2785" s="184">
        <v>4019143125784.436</v>
      </c>
      <c r="S2785" s="199">
        <v>4172.9239809215833</v>
      </c>
      <c r="T2785" s="191">
        <v>4.5332665332462461E-2</v>
      </c>
      <c r="U2785" s="198">
        <v>2.0000000000000001E-4</v>
      </c>
    </row>
    <row r="2786" spans="1:21" x14ac:dyDescent="0.2">
      <c r="A2786">
        <f t="shared" si="43"/>
        <v>2782</v>
      </c>
      <c r="B2786" s="119">
        <v>0.40682987188943476</v>
      </c>
      <c r="C2786" s="97">
        <v>14424.970776187007</v>
      </c>
      <c r="D2786" s="96">
        <v>0.88847944601244655</v>
      </c>
      <c r="E2786" s="98">
        <v>0</v>
      </c>
      <c r="F2786" s="119">
        <v>0</v>
      </c>
      <c r="G2786" s="179">
        <v>0</v>
      </c>
      <c r="H2786" s="97">
        <v>5644116.8753807619</v>
      </c>
      <c r="I2786" s="174">
        <v>198900486683.75006</v>
      </c>
      <c r="J2786" s="186">
        <v>0.33396373323312456</v>
      </c>
      <c r="K2786" s="189">
        <v>9933361866.8134289</v>
      </c>
      <c r="L2786" s="185">
        <v>0</v>
      </c>
      <c r="M2786" s="185">
        <v>0</v>
      </c>
      <c r="N2786" s="174">
        <v>208833848550.56348</v>
      </c>
      <c r="O2786" s="119">
        <v>0.31807846063186157</v>
      </c>
      <c r="P2786" s="119">
        <v>0.25659753668247931</v>
      </c>
      <c r="Q2786" s="97">
        <v>12.727525361707981</v>
      </c>
      <c r="R2786" s="184">
        <v>740891631365.15234</v>
      </c>
      <c r="S2786" s="199">
        <v>769.24462601022901</v>
      </c>
      <c r="T2786" s="191">
        <v>5.8808260514454681E-2</v>
      </c>
      <c r="U2786" s="198">
        <v>2.0000000000000001E-4</v>
      </c>
    </row>
    <row r="2787" spans="1:21" x14ac:dyDescent="0.2">
      <c r="A2787">
        <f t="shared" si="43"/>
        <v>2783</v>
      </c>
      <c r="B2787" s="119">
        <v>0.55197498695237557</v>
      </c>
      <c r="C2787" s="97">
        <v>11216.297870802347</v>
      </c>
      <c r="D2787" s="96">
        <v>0.58800995341624629</v>
      </c>
      <c r="E2787" s="98">
        <v>0</v>
      </c>
      <c r="F2787" s="119">
        <v>0.69058048429745544</v>
      </c>
      <c r="G2787" s="179">
        <v>1</v>
      </c>
      <c r="H2787" s="97">
        <v>4827187.9259402659</v>
      </c>
      <c r="I2787" s="174">
        <v>220848739472.4642</v>
      </c>
      <c r="J2787" s="186">
        <v>0.50255758202180978</v>
      </c>
      <c r="K2787" s="189">
        <v>5860318214.0387545</v>
      </c>
      <c r="L2787" s="185">
        <v>0</v>
      </c>
      <c r="M2787" s="185">
        <v>259642922428.75427</v>
      </c>
      <c r="N2787" s="174">
        <v>486351980115.25726</v>
      </c>
      <c r="O2787" s="119">
        <v>0.65529402464717468</v>
      </c>
      <c r="P2787" s="119">
        <v>0.3941962029505216</v>
      </c>
      <c r="Q2787" s="97">
        <v>16.218033413254489</v>
      </c>
      <c r="R2787" s="184">
        <v>3380316935536.2886</v>
      </c>
      <c r="S2787" s="199">
        <v>3512.1449047721808</v>
      </c>
      <c r="T2787" s="191">
        <v>4.4854084947479674E-2</v>
      </c>
      <c r="U2787" s="198">
        <v>2.0000000000000001E-4</v>
      </c>
    </row>
    <row r="2788" spans="1:21" x14ac:dyDescent="0.2">
      <c r="A2788">
        <f t="shared" si="43"/>
        <v>2784</v>
      </c>
      <c r="B2788" s="119">
        <v>0.47538738419656135</v>
      </c>
      <c r="C2788" s="97">
        <v>5921.2613996262817</v>
      </c>
      <c r="D2788" s="96">
        <v>0.69626727768235541</v>
      </c>
      <c r="E2788" s="98">
        <v>0.52588271816073417</v>
      </c>
      <c r="F2788" s="119">
        <v>0</v>
      </c>
      <c r="G2788" s="179">
        <v>0</v>
      </c>
      <c r="H2788" s="97">
        <v>7617854.4599287529</v>
      </c>
      <c r="I2788" s="174">
        <v>265692734398.07147</v>
      </c>
      <c r="J2788" s="186">
        <v>0.40682882990029179</v>
      </c>
      <c r="K2788" s="189">
        <v>20934992888.010479</v>
      </c>
      <c r="L2788" s="185">
        <v>59679543318.27858</v>
      </c>
      <c r="M2788" s="185">
        <v>0</v>
      </c>
      <c r="N2788" s="174">
        <v>346307270604.36053</v>
      </c>
      <c r="O2788" s="119">
        <v>0.44999083799437012</v>
      </c>
      <c r="P2788" s="119">
        <v>0.34940739818447858</v>
      </c>
      <c r="Q2788" s="97">
        <v>14.655321978931624</v>
      </c>
      <c r="R2788" s="184">
        <v>1978366375167.4326</v>
      </c>
      <c r="S2788" s="199">
        <v>2051.5492293751654</v>
      </c>
      <c r="T2788" s="191">
        <v>4.8536994742959402E-2</v>
      </c>
      <c r="U2788" s="198">
        <v>2.0000000000000001E-4</v>
      </c>
    </row>
    <row r="2789" spans="1:21" x14ac:dyDescent="0.2">
      <c r="A2789">
        <f t="shared" si="43"/>
        <v>2785</v>
      </c>
      <c r="B2789" s="119">
        <v>0.77258273856473147</v>
      </c>
      <c r="C2789" s="97">
        <v>8797.8597178344644</v>
      </c>
      <c r="D2789" s="96">
        <v>0.89517174480540784</v>
      </c>
      <c r="E2789" s="98">
        <v>0.33894885445793299</v>
      </c>
      <c r="F2789" s="119">
        <v>0</v>
      </c>
      <c r="G2789" s="179">
        <v>0</v>
      </c>
      <c r="H2789" s="97">
        <v>11131255.311510637</v>
      </c>
      <c r="I2789" s="174">
        <v>354836918178.14941</v>
      </c>
      <c r="J2789" s="186">
        <v>0.30997361537173695</v>
      </c>
      <c r="K2789" s="189">
        <v>21278607871.732456</v>
      </c>
      <c r="L2789" s="185">
        <v>60866392939.860916</v>
      </c>
      <c r="M2789" s="185">
        <v>0</v>
      </c>
      <c r="N2789" s="174">
        <v>436981918989.7428</v>
      </c>
      <c r="O2789" s="119">
        <v>0.36313446815784539</v>
      </c>
      <c r="P2789" s="119">
        <v>0.22283031795050848</v>
      </c>
      <c r="Q2789" s="97">
        <v>14.341735462925927</v>
      </c>
      <c r="R2789" s="184">
        <v>1499533547641.0901</v>
      </c>
      <c r="S2789" s="199">
        <v>1556.0922985577483</v>
      </c>
      <c r="T2789" s="191">
        <v>5.0156779063705817E-2</v>
      </c>
      <c r="U2789" s="198">
        <v>2.0000000000000001E-4</v>
      </c>
    </row>
    <row r="2790" spans="1:21" x14ac:dyDescent="0.2">
      <c r="A2790">
        <f t="shared" si="43"/>
        <v>2786</v>
      </c>
      <c r="B2790" s="119">
        <v>0.43767049364174088</v>
      </c>
      <c r="C2790" s="97">
        <v>11245.120335005586</v>
      </c>
      <c r="D2790" s="96">
        <v>0.6330732786068759</v>
      </c>
      <c r="E2790" s="98">
        <v>0</v>
      </c>
      <c r="F2790" s="119">
        <v>0</v>
      </c>
      <c r="G2790" s="179">
        <v>0</v>
      </c>
      <c r="H2790" s="97">
        <v>3592710.4203749732</v>
      </c>
      <c r="I2790" s="174">
        <v>189048037818.07074</v>
      </c>
      <c r="J2790" s="186">
        <v>0.43767049364174082</v>
      </c>
      <c r="K2790" s="189">
        <v>4487324707.3228388</v>
      </c>
      <c r="L2790" s="185">
        <v>0</v>
      </c>
      <c r="M2790" s="185">
        <v>0</v>
      </c>
      <c r="N2790" s="174">
        <v>193535362525.39359</v>
      </c>
      <c r="O2790" s="119">
        <v>0.42752263438668048</v>
      </c>
      <c r="P2790" s="119">
        <v>0.33032270730736479</v>
      </c>
      <c r="Q2790" s="97">
        <v>12.924907477012098</v>
      </c>
      <c r="R2790" s="184">
        <v>940464878184.15967</v>
      </c>
      <c r="S2790" s="199">
        <v>975.8583356880157</v>
      </c>
      <c r="T2790" s="191">
        <v>5.4720034571976515E-2</v>
      </c>
      <c r="U2790" s="198">
        <v>2.0000000000000001E-4</v>
      </c>
    </row>
    <row r="2791" spans="1:21" x14ac:dyDescent="0.2">
      <c r="A2791">
        <f t="shared" si="43"/>
        <v>2787</v>
      </c>
      <c r="B2791" s="119">
        <v>0.42032448065129624</v>
      </c>
      <c r="C2791" s="97">
        <v>16896.224663296183</v>
      </c>
      <c r="D2791" s="96">
        <v>0.72557953638686223</v>
      </c>
      <c r="E2791" s="98">
        <v>0</v>
      </c>
      <c r="F2791" s="119">
        <v>0</v>
      </c>
      <c r="G2791" s="179">
        <v>0</v>
      </c>
      <c r="H2791" s="97">
        <v>4180986.411951765</v>
      </c>
      <c r="I2791" s="174">
        <v>223796205541.31497</v>
      </c>
      <c r="J2791" s="186">
        <v>0.42032448065129624</v>
      </c>
      <c r="K2791" s="189">
        <v>2363051835.2673154</v>
      </c>
      <c r="L2791" s="185">
        <v>0</v>
      </c>
      <c r="M2791" s="185">
        <v>0</v>
      </c>
      <c r="N2791" s="174">
        <v>226159257376.58228</v>
      </c>
      <c r="O2791" s="119">
        <v>0.41593267044227639</v>
      </c>
      <c r="P2791" s="119">
        <v>0.27657027298972792</v>
      </c>
      <c r="Q2791" s="97">
        <v>12.950947066398653</v>
      </c>
      <c r="R2791" s="184">
        <v>889877724876.82593</v>
      </c>
      <c r="S2791" s="199">
        <v>923.84719418422912</v>
      </c>
      <c r="T2791" s="191">
        <v>5.5682862448217935E-2</v>
      </c>
      <c r="U2791" s="198">
        <v>2.0000000000000001E-4</v>
      </c>
    </row>
    <row r="2792" spans="1:21" x14ac:dyDescent="0.2">
      <c r="A2792">
        <f t="shared" si="43"/>
        <v>2788</v>
      </c>
      <c r="B2792" s="119">
        <v>0.60767094458789739</v>
      </c>
      <c r="C2792" s="97">
        <v>4000</v>
      </c>
      <c r="D2792" s="96">
        <v>0.41786021934209794</v>
      </c>
      <c r="E2792" s="98">
        <v>0</v>
      </c>
      <c r="F2792" s="119">
        <v>0</v>
      </c>
      <c r="G2792" s="179">
        <v>0</v>
      </c>
      <c r="H2792" s="97">
        <v>26420178.037539225</v>
      </c>
      <c r="I2792" s="174">
        <v>622468701842.48621</v>
      </c>
      <c r="J2792" s="186">
        <v>0.46537881487560284</v>
      </c>
      <c r="K2792" s="189">
        <v>5562428732.6823215</v>
      </c>
      <c r="L2792" s="185">
        <v>0</v>
      </c>
      <c r="M2792" s="185">
        <v>0</v>
      </c>
      <c r="N2792" s="174">
        <v>628031130575.16858</v>
      </c>
      <c r="O2792" s="119">
        <v>0.46125698656897895</v>
      </c>
      <c r="P2792" s="119">
        <v>0.33639519974485027</v>
      </c>
      <c r="Q2792" s="97">
        <v>12.979492002129682</v>
      </c>
      <c r="R2792" s="184">
        <v>3155236770625.3979</v>
      </c>
      <c r="S2792" s="199">
        <v>3275.2860225545501</v>
      </c>
      <c r="T2792" s="191">
        <v>5.2846005487955781E-2</v>
      </c>
      <c r="U2792" s="198">
        <v>2.0000000000000001E-4</v>
      </c>
    </row>
    <row r="2793" spans="1:21" x14ac:dyDescent="0.2">
      <c r="A2793">
        <f t="shared" si="43"/>
        <v>2789</v>
      </c>
      <c r="B2793" s="119">
        <v>0.47895127807978999</v>
      </c>
      <c r="C2793" s="97">
        <v>11881.815877000787</v>
      </c>
      <c r="D2793" s="96">
        <v>0.63374237455608695</v>
      </c>
      <c r="E2793" s="98">
        <v>0.11796020930444208</v>
      </c>
      <c r="F2793" s="119">
        <v>0.50091737752153132</v>
      </c>
      <c r="G2793" s="179">
        <v>1</v>
      </c>
      <c r="H2793" s="97">
        <v>4503797.6269223746</v>
      </c>
      <c r="I2793" s="174">
        <v>196412632082.5011</v>
      </c>
      <c r="J2793" s="186">
        <v>0.44293303191664679</v>
      </c>
      <c r="K2793" s="189">
        <v>5855320639.7432928</v>
      </c>
      <c r="L2793" s="185">
        <v>0</v>
      </c>
      <c r="M2793" s="185">
        <v>145793556117.44415</v>
      </c>
      <c r="N2793" s="174">
        <v>348061508839.68854</v>
      </c>
      <c r="O2793" s="119">
        <v>0.58504741937085669</v>
      </c>
      <c r="P2793" s="119">
        <v>0.42868234946144324</v>
      </c>
      <c r="Q2793" s="97">
        <v>16.453444900109858</v>
      </c>
      <c r="R2793" s="184">
        <v>2666734978304.3633</v>
      </c>
      <c r="S2793" s="199">
        <v>2769.1149093999315</v>
      </c>
      <c r="T2793" s="191">
        <v>4.4480383381621913E-2</v>
      </c>
      <c r="U2793" s="198">
        <v>2.0000000000000001E-4</v>
      </c>
    </row>
    <row r="2794" spans="1:21" x14ac:dyDescent="0.2">
      <c r="A2794">
        <f t="shared" si="43"/>
        <v>2790</v>
      </c>
      <c r="B2794" s="119">
        <v>0.60131882130134773</v>
      </c>
      <c r="C2794" s="97">
        <v>5278.8229023152171</v>
      </c>
      <c r="D2794" s="96">
        <v>1.4632030442445791</v>
      </c>
      <c r="E2794" s="98">
        <v>0.28170155511775191</v>
      </c>
      <c r="F2794" s="119">
        <v>0</v>
      </c>
      <c r="G2794" s="179">
        <v>0</v>
      </c>
      <c r="H2794" s="97">
        <v>25844574.990891401</v>
      </c>
      <c r="I2794" s="174">
        <v>814969865971.92712</v>
      </c>
      <c r="J2794" s="186">
        <v>0.47983940771452382</v>
      </c>
      <c r="K2794" s="189">
        <v>38282545495.47216</v>
      </c>
      <c r="L2794" s="185">
        <v>124951431694.92711</v>
      </c>
      <c r="M2794" s="185">
        <v>0</v>
      </c>
      <c r="N2794" s="174">
        <v>978203843162.32642</v>
      </c>
      <c r="O2794" s="119">
        <v>0.50195652632251542</v>
      </c>
      <c r="P2794" s="119">
        <v>0.39573792657697482</v>
      </c>
      <c r="Q2794" s="97">
        <v>14.02550854956182</v>
      </c>
      <c r="R2794" s="184">
        <v>5906258765956.9375</v>
      </c>
      <c r="S2794" s="199">
        <v>6132.8241746133872</v>
      </c>
      <c r="T2794" s="191">
        <v>5.2365505763515993E-2</v>
      </c>
      <c r="U2794" s="198">
        <v>2.0000000000000001E-4</v>
      </c>
    </row>
    <row r="2795" spans="1:21" x14ac:dyDescent="0.2">
      <c r="A2795">
        <f t="shared" si="43"/>
        <v>2791</v>
      </c>
      <c r="B2795" s="119">
        <v>0.5199294720261477</v>
      </c>
      <c r="C2795" s="97">
        <v>17000</v>
      </c>
      <c r="D2795" s="96">
        <v>0.68216140365030553</v>
      </c>
      <c r="E2795" s="98">
        <v>0.52153679798574382</v>
      </c>
      <c r="F2795" s="119">
        <v>0</v>
      </c>
      <c r="G2795" s="179">
        <v>0</v>
      </c>
      <c r="H2795" s="97">
        <v>3792092.2638436654</v>
      </c>
      <c r="I2795" s="174">
        <v>152771914521.3241</v>
      </c>
      <c r="J2795" s="186">
        <v>0.40032693425737598</v>
      </c>
      <c r="K2795" s="189">
        <v>16865247931.197399</v>
      </c>
      <c r="L2795" s="185">
        <v>32442952882.492725</v>
      </c>
      <c r="M2795" s="185">
        <v>0</v>
      </c>
      <c r="N2795" s="174">
        <v>202080115335.01422</v>
      </c>
      <c r="O2795" s="119">
        <v>0.43108187236793288</v>
      </c>
      <c r="P2795" s="119">
        <v>0.36782661286448076</v>
      </c>
      <c r="Q2795" s="97">
        <v>14.038360829556797</v>
      </c>
      <c r="R2795" s="184">
        <v>1154730919860.4824</v>
      </c>
      <c r="S2795" s="199">
        <v>1199.0871543902354</v>
      </c>
      <c r="T2795" s="191">
        <v>5.1689494357250697E-2</v>
      </c>
      <c r="U2795" s="198">
        <v>2.0000000000000001E-4</v>
      </c>
    </row>
    <row r="2796" spans="1:21" x14ac:dyDescent="0.2">
      <c r="A2796">
        <f t="shared" si="43"/>
        <v>2792</v>
      </c>
      <c r="B2796" s="119">
        <v>0.50503130152646047</v>
      </c>
      <c r="C2796" s="97">
        <v>9468.9278794550282</v>
      </c>
      <c r="D2796" s="96">
        <v>0.47901947739548539</v>
      </c>
      <c r="E2796" s="98">
        <v>0</v>
      </c>
      <c r="F2796" s="119">
        <v>0</v>
      </c>
      <c r="G2796" s="179">
        <v>0</v>
      </c>
      <c r="H2796" s="97">
        <v>3239102.1434695078</v>
      </c>
      <c r="I2796" s="174">
        <v>174104410750.78366</v>
      </c>
      <c r="J2796" s="186">
        <v>0.50503130152646047</v>
      </c>
      <c r="K2796" s="189">
        <v>5562464001.0294638</v>
      </c>
      <c r="L2796" s="185">
        <v>0</v>
      </c>
      <c r="M2796" s="185">
        <v>0</v>
      </c>
      <c r="N2796" s="174">
        <v>179666874751.81311</v>
      </c>
      <c r="O2796" s="119">
        <v>0.48939559551212386</v>
      </c>
      <c r="P2796" s="119">
        <v>0.38899963522118608</v>
      </c>
      <c r="Q2796" s="97">
        <v>12.908609941428443</v>
      </c>
      <c r="R2796" s="184">
        <v>1042226082714.8269</v>
      </c>
      <c r="S2796" s="199">
        <v>1082.4766886180041</v>
      </c>
      <c r="T2796" s="191">
        <v>5.3050008726520492E-2</v>
      </c>
      <c r="U2796" s="198">
        <v>2.0000000000000001E-4</v>
      </c>
    </row>
    <row r="2797" spans="1:21" x14ac:dyDescent="0.2">
      <c r="A2797">
        <f t="shared" si="43"/>
        <v>2793</v>
      </c>
      <c r="B2797" s="119">
        <v>0.52071169486322177</v>
      </c>
      <c r="C2797" s="97">
        <v>11116.171587019673</v>
      </c>
      <c r="D2797" s="96">
        <v>0.21644922332029615</v>
      </c>
      <c r="E2797" s="98">
        <v>0</v>
      </c>
      <c r="F2797" s="119">
        <v>0</v>
      </c>
      <c r="G2797" s="179">
        <v>0</v>
      </c>
      <c r="H2797" s="97">
        <v>1807741.3672773014</v>
      </c>
      <c r="I2797" s="174">
        <v>86453812958.808807</v>
      </c>
      <c r="J2797" s="186">
        <v>0.41131815598404575</v>
      </c>
      <c r="K2797" s="189">
        <v>3131701952.1940856</v>
      </c>
      <c r="L2797" s="185">
        <v>0</v>
      </c>
      <c r="M2797" s="185">
        <v>0</v>
      </c>
      <c r="N2797" s="174">
        <v>89585514911.002899</v>
      </c>
      <c r="O2797" s="119">
        <v>0.39693942663982335</v>
      </c>
      <c r="P2797" s="119">
        <v>0.30002046656820897</v>
      </c>
      <c r="Q2797" s="97">
        <v>12.840577038621907</v>
      </c>
      <c r="R2797" s="184">
        <v>426657485402.07214</v>
      </c>
      <c r="S2797" s="199">
        <v>442.32363778809167</v>
      </c>
      <c r="T2797" s="191">
        <v>4.9502561884079192E-2</v>
      </c>
      <c r="U2797" s="198">
        <v>2.0000000000000001E-4</v>
      </c>
    </row>
    <row r="2798" spans="1:21" x14ac:dyDescent="0.2">
      <c r="A2798">
        <f t="shared" si="43"/>
        <v>2794</v>
      </c>
      <c r="B2798" s="119">
        <v>0.51532217771929911</v>
      </c>
      <c r="C2798" s="97">
        <v>4816.5984876538969</v>
      </c>
      <c r="D2798" s="96">
        <v>0.59425334528572327</v>
      </c>
      <c r="E2798" s="98">
        <v>0</v>
      </c>
      <c r="F2798" s="119">
        <v>0</v>
      </c>
      <c r="G2798" s="179">
        <v>0</v>
      </c>
      <c r="H2798" s="97">
        <v>5899429.6257641139</v>
      </c>
      <c r="I2798" s="174">
        <v>221111867308.92719</v>
      </c>
      <c r="J2798" s="186">
        <v>0.43202021926602807</v>
      </c>
      <c r="K2798" s="189">
        <v>0</v>
      </c>
      <c r="L2798" s="185">
        <v>0</v>
      </c>
      <c r="M2798" s="185">
        <v>0</v>
      </c>
      <c r="N2798" s="174">
        <v>221111867308.92719</v>
      </c>
      <c r="O2798" s="119">
        <v>0.43202021926602807</v>
      </c>
      <c r="P2798" s="119">
        <v>0.30876603770041477</v>
      </c>
      <c r="Q2798" s="97">
        <v>13</v>
      </c>
      <c r="R2798" s="184">
        <v>1047765523818.2238</v>
      </c>
      <c r="S2798" s="199">
        <v>1086.4753035036599</v>
      </c>
      <c r="T2798" s="191">
        <v>5.237867819715681E-2</v>
      </c>
      <c r="U2798" s="198">
        <v>2.0000000000000001E-4</v>
      </c>
    </row>
    <row r="2799" spans="1:21" x14ac:dyDescent="0.2">
      <c r="A2799">
        <f t="shared" si="43"/>
        <v>2795</v>
      </c>
      <c r="B2799" s="119">
        <v>0.42552683596432644</v>
      </c>
      <c r="C2799" s="97">
        <v>4000</v>
      </c>
      <c r="D2799" s="96">
        <v>0.90167534350929257</v>
      </c>
      <c r="E2799" s="98">
        <v>0.17409805941718143</v>
      </c>
      <c r="F2799" s="119">
        <v>0</v>
      </c>
      <c r="G2799" s="179">
        <v>0</v>
      </c>
      <c r="H2799" s="97">
        <v>15542429.471644718</v>
      </c>
      <c r="I2799" s="174">
        <v>522637875971.67194</v>
      </c>
      <c r="J2799" s="186">
        <v>0.4255268359643265</v>
      </c>
      <c r="K2799" s="189">
        <v>22374577049.139</v>
      </c>
      <c r="L2799" s="185">
        <v>33991139177.239189</v>
      </c>
      <c r="M2799" s="185">
        <v>0</v>
      </c>
      <c r="N2799" s="174">
        <v>579003592198.05017</v>
      </c>
      <c r="O2799" s="119">
        <v>0.43106702000176905</v>
      </c>
      <c r="P2799" s="119">
        <v>0.28945165434246656</v>
      </c>
      <c r="Q2799" s="97">
        <v>13.318665443278418</v>
      </c>
      <c r="R2799" s="184">
        <v>2491660509583.5449</v>
      </c>
      <c r="S2799" s="199">
        <v>2586.8614160517245</v>
      </c>
      <c r="T2799" s="191">
        <v>5.312444074930394E-2</v>
      </c>
      <c r="U2799" s="198">
        <v>2.0000000000000001E-4</v>
      </c>
    </row>
    <row r="2800" spans="1:21" x14ac:dyDescent="0.2">
      <c r="A2800">
        <f t="shared" si="43"/>
        <v>2796</v>
      </c>
      <c r="B2800" s="119">
        <v>0.45161338875541013</v>
      </c>
      <c r="C2800" s="97">
        <v>9282.9627116033735</v>
      </c>
      <c r="D2800" s="96">
        <v>0.92746143662029223</v>
      </c>
      <c r="E2800" s="98">
        <v>0.20165643750054907</v>
      </c>
      <c r="F2800" s="119">
        <v>0.56464980954411925</v>
      </c>
      <c r="G2800" s="179">
        <v>1</v>
      </c>
      <c r="H2800" s="97">
        <v>8285992.7508275025</v>
      </c>
      <c r="I2800" s="174">
        <v>257525002213.19363</v>
      </c>
      <c r="J2800" s="186">
        <v>0.29465809940403254</v>
      </c>
      <c r="K2800" s="189">
        <v>4115265762.175559</v>
      </c>
      <c r="L2800" s="185">
        <v>0</v>
      </c>
      <c r="M2800" s="185">
        <v>388828963145.99353</v>
      </c>
      <c r="N2800" s="174">
        <v>650469231121.36267</v>
      </c>
      <c r="O2800" s="119">
        <v>0.59487056374809322</v>
      </c>
      <c r="P2800" s="119">
        <v>0.4738236576648262</v>
      </c>
      <c r="Q2800" s="97">
        <v>18.111610308810185</v>
      </c>
      <c r="R2800" s="184">
        <v>5938324816136.499</v>
      </c>
      <c r="S2800" s="199">
        <v>6162.5833275068899</v>
      </c>
      <c r="T2800" s="191">
        <v>4.1251535258754954E-2</v>
      </c>
      <c r="U2800" s="198">
        <v>2.0000000000000001E-4</v>
      </c>
    </row>
    <row r="2801" spans="1:21" x14ac:dyDescent="0.2">
      <c r="A2801">
        <f t="shared" si="43"/>
        <v>2797</v>
      </c>
      <c r="B2801" s="119">
        <v>0.58249082957055154</v>
      </c>
      <c r="C2801" s="97">
        <v>11115.97854615239</v>
      </c>
      <c r="D2801" s="96">
        <v>0.86023449675374164</v>
      </c>
      <c r="E2801" s="98">
        <v>7.7693921824686984E-2</v>
      </c>
      <c r="F2801" s="119">
        <v>0</v>
      </c>
      <c r="G2801" s="179">
        <v>0</v>
      </c>
      <c r="H2801" s="97">
        <v>6074558.8572038021</v>
      </c>
      <c r="I2801" s="174">
        <v>247985239468.42145</v>
      </c>
      <c r="J2801" s="186">
        <v>0.42675087509088661</v>
      </c>
      <c r="K2801" s="189">
        <v>4352850232.9171581</v>
      </c>
      <c r="L2801" s="185">
        <v>17523468425.846539</v>
      </c>
      <c r="M2801" s="185">
        <v>0</v>
      </c>
      <c r="N2801" s="174">
        <v>269861558127.18512</v>
      </c>
      <c r="O2801" s="119">
        <v>0.44410435308079593</v>
      </c>
      <c r="P2801" s="119">
        <v>0.31483708558803852</v>
      </c>
      <c r="Q2801" s="97">
        <v>13.552404317124516</v>
      </c>
      <c r="R2801" s="184">
        <v>1276944257174.2295</v>
      </c>
      <c r="S2801" s="199">
        <v>1323.1798250186234</v>
      </c>
      <c r="T2801" s="191">
        <v>5.3846808714132888E-2</v>
      </c>
      <c r="U2801" s="198">
        <v>2.0000000000000001E-4</v>
      </c>
    </row>
    <row r="2802" spans="1:21" x14ac:dyDescent="0.2">
      <c r="A2802">
        <f t="shared" si="43"/>
        <v>2798</v>
      </c>
      <c r="B2802" s="119">
        <v>0.46493241965790372</v>
      </c>
      <c r="C2802" s="97">
        <v>4000</v>
      </c>
      <c r="D2802" s="96">
        <v>0.644341469765081</v>
      </c>
      <c r="E2802" s="98">
        <v>0.47941566443525124</v>
      </c>
      <c r="F2802" s="119">
        <v>0.44922543960950556</v>
      </c>
      <c r="G2802" s="179">
        <v>1</v>
      </c>
      <c r="H2802" s="97">
        <v>7657931.1176619837</v>
      </c>
      <c r="I2802" s="174">
        <v>324933336174.35895</v>
      </c>
      <c r="J2802" s="186">
        <v>0.46493241965790366</v>
      </c>
      <c r="K2802" s="189">
        <v>6576160901.860014</v>
      </c>
      <c r="L2802" s="185">
        <v>0</v>
      </c>
      <c r="M2802" s="185">
        <v>257590991056.22934</v>
      </c>
      <c r="N2802" s="174">
        <v>589100488132.44824</v>
      </c>
      <c r="O2802" s="119">
        <v>0.60625452236893385</v>
      </c>
      <c r="P2802" s="119">
        <v>0.40018207584821897</v>
      </c>
      <c r="Q2802" s="97">
        <v>16.118890557438075</v>
      </c>
      <c r="R2802" s="184">
        <v>4186869779975.2114</v>
      </c>
      <c r="S2802" s="199">
        <v>4347.3302043704498</v>
      </c>
      <c r="T2802" s="191">
        <v>4.4964580052503235E-2</v>
      </c>
      <c r="U2802" s="198">
        <v>2.0000000000000001E-4</v>
      </c>
    </row>
    <row r="2803" spans="1:21" x14ac:dyDescent="0.2">
      <c r="A2803">
        <f t="shared" si="43"/>
        <v>2799</v>
      </c>
      <c r="B2803" s="119">
        <v>0.49562012927261517</v>
      </c>
      <c r="C2803" s="97">
        <v>4476.669337842769</v>
      </c>
      <c r="D2803" s="96">
        <v>0.54475714845006817</v>
      </c>
      <c r="E2803" s="98">
        <v>0.53765783296258363</v>
      </c>
      <c r="F2803" s="119">
        <v>0.59185061921981286</v>
      </c>
      <c r="G2803" s="179">
        <v>1</v>
      </c>
      <c r="H2803" s="97">
        <v>8403861.7099317405</v>
      </c>
      <c r="I2803" s="174">
        <v>348564821169.80676</v>
      </c>
      <c r="J2803" s="186">
        <v>0.49374717152095127</v>
      </c>
      <c r="K2803" s="189">
        <v>6618347373.2935724</v>
      </c>
      <c r="L2803" s="185">
        <v>0</v>
      </c>
      <c r="M2803" s="185">
        <v>254062165135.1951</v>
      </c>
      <c r="N2803" s="174">
        <v>609245333678.29541</v>
      </c>
      <c r="O2803" s="119">
        <v>0.61609438087326363</v>
      </c>
      <c r="P2803" s="119">
        <v>0.44326917437456531</v>
      </c>
      <c r="Q2803" s="97">
        <v>15.904526771118428</v>
      </c>
      <c r="R2803" s="184">
        <v>4751696293568.1074</v>
      </c>
      <c r="S2803" s="199">
        <v>4926.9891380483341</v>
      </c>
      <c r="T2803" s="191">
        <v>4.5286625140655283E-2</v>
      </c>
      <c r="U2803" s="198">
        <v>2.0000000000000001E-4</v>
      </c>
    </row>
    <row r="2804" spans="1:21" x14ac:dyDescent="0.2">
      <c r="A2804">
        <f t="shared" si="43"/>
        <v>2800</v>
      </c>
      <c r="B2804" s="119">
        <v>0.41191843539311207</v>
      </c>
      <c r="C2804" s="97">
        <v>9887.8145324943907</v>
      </c>
      <c r="D2804" s="96">
        <v>1.0183746273270327</v>
      </c>
      <c r="E2804" s="98">
        <v>0</v>
      </c>
      <c r="F2804" s="119">
        <v>0.45500127093758408</v>
      </c>
      <c r="G2804" s="179">
        <v>1</v>
      </c>
      <c r="H2804" s="97">
        <v>6780476.3951698607</v>
      </c>
      <c r="I2804" s="174">
        <v>269150310178.82306</v>
      </c>
      <c r="J2804" s="186">
        <v>0.41191843539311201</v>
      </c>
      <c r="K2804" s="189">
        <v>4609304025.11551</v>
      </c>
      <c r="L2804" s="185">
        <v>0</v>
      </c>
      <c r="M2804" s="185">
        <v>203542202208.6268</v>
      </c>
      <c r="N2804" s="174">
        <v>477301816412.56537</v>
      </c>
      <c r="O2804" s="119">
        <v>0.57343535475832652</v>
      </c>
      <c r="P2804" s="119">
        <v>0.35476795291727636</v>
      </c>
      <c r="Q2804" s="97">
        <v>15.931905954956125</v>
      </c>
      <c r="R2804" s="184">
        <v>2913872316659.6719</v>
      </c>
      <c r="S2804" s="199">
        <v>3024.424113393371</v>
      </c>
      <c r="T2804" s="191">
        <v>4.6745993099146073E-2</v>
      </c>
      <c r="U2804" s="198">
        <v>2.0000000000000001E-4</v>
      </c>
    </row>
    <row r="2805" spans="1:21" x14ac:dyDescent="0.2">
      <c r="A2805">
        <f t="shared" si="43"/>
        <v>2801</v>
      </c>
      <c r="B2805" s="119">
        <v>0.59079343559343911</v>
      </c>
      <c r="C2805" s="97">
        <v>9879.7274320598008</v>
      </c>
      <c r="D2805" s="96">
        <v>0.93398809060073629</v>
      </c>
      <c r="E2805" s="98">
        <v>0.7</v>
      </c>
      <c r="F2805" s="119">
        <v>0.43537870902527054</v>
      </c>
      <c r="G2805" s="179">
        <v>1</v>
      </c>
      <c r="H2805" s="97">
        <v>6327360.9283983847</v>
      </c>
      <c r="I2805" s="174">
        <v>277953501406.66876</v>
      </c>
      <c r="J2805" s="186">
        <v>0.4605916371079497</v>
      </c>
      <c r="K2805" s="189">
        <v>10756620.898842651</v>
      </c>
      <c r="L2805" s="185">
        <v>0</v>
      </c>
      <c r="M2805" s="185">
        <v>182348495314.60971</v>
      </c>
      <c r="N2805" s="174">
        <v>460312753342.17731</v>
      </c>
      <c r="O2805" s="119">
        <v>0.5950342512036918</v>
      </c>
      <c r="P2805" s="119">
        <v>0.43988877504144325</v>
      </c>
      <c r="Q2805" s="97">
        <v>16.495226714172304</v>
      </c>
      <c r="R2805" s="184">
        <v>3603782852281.9976</v>
      </c>
      <c r="S2805" s="199">
        <v>3739.4300661589818</v>
      </c>
      <c r="T2805" s="191">
        <v>4.4975096386044314E-2</v>
      </c>
      <c r="U2805" s="198">
        <v>2.0000000000000001E-4</v>
      </c>
    </row>
    <row r="2806" spans="1:21" x14ac:dyDescent="0.2">
      <c r="A2806">
        <f t="shared" si="43"/>
        <v>2802</v>
      </c>
      <c r="B2806" s="119">
        <v>0.63783473448010275</v>
      </c>
      <c r="C2806" s="97">
        <v>10947.855187400413</v>
      </c>
      <c r="D2806" s="96">
        <v>1.2426135057833156</v>
      </c>
      <c r="E2806" s="98">
        <v>0</v>
      </c>
      <c r="F2806" s="119">
        <v>0</v>
      </c>
      <c r="G2806" s="179">
        <v>0</v>
      </c>
      <c r="H2806" s="97">
        <v>13082921.19518297</v>
      </c>
      <c r="I2806" s="174">
        <v>455010967974.93152</v>
      </c>
      <c r="J2806" s="186">
        <v>0.40238820709640721</v>
      </c>
      <c r="K2806" s="189">
        <v>11342044181.782412</v>
      </c>
      <c r="L2806" s="185">
        <v>0</v>
      </c>
      <c r="M2806" s="185">
        <v>0</v>
      </c>
      <c r="N2806" s="174">
        <v>466353012156.71393</v>
      </c>
      <c r="O2806" s="119">
        <v>0.39260183346067307</v>
      </c>
      <c r="P2806" s="119">
        <v>0.28965513687367261</v>
      </c>
      <c r="Q2806" s="97">
        <v>12.932581325886419</v>
      </c>
      <c r="R2806" s="184">
        <v>1869770444397.1233</v>
      </c>
      <c r="S2806" s="199">
        <v>1940.6209126978874</v>
      </c>
      <c r="T2806" s="191">
        <v>5.6628045655688249E-2</v>
      </c>
      <c r="U2806" s="198">
        <v>2.0000000000000001E-4</v>
      </c>
    </row>
    <row r="2807" spans="1:21" x14ac:dyDescent="0.2">
      <c r="A2807">
        <f t="shared" si="43"/>
        <v>2803</v>
      </c>
      <c r="B2807" s="119">
        <v>0.46842206549267384</v>
      </c>
      <c r="C2807" s="97">
        <v>5711.1025956219837</v>
      </c>
      <c r="D2807" s="96">
        <v>0.57571385041135104</v>
      </c>
      <c r="E2807" s="98">
        <v>0.39146804972949484</v>
      </c>
      <c r="F2807" s="119">
        <v>0</v>
      </c>
      <c r="G2807" s="179">
        <v>0</v>
      </c>
      <c r="H2807" s="97">
        <v>8169008.1397370473</v>
      </c>
      <c r="I2807" s="174">
        <v>309238377111.65051</v>
      </c>
      <c r="J2807" s="186">
        <v>0.44512104938064923</v>
      </c>
      <c r="K2807" s="189">
        <v>23390600177.814053</v>
      </c>
      <c r="L2807" s="185">
        <v>64082236631.652527</v>
      </c>
      <c r="M2807" s="185">
        <v>0</v>
      </c>
      <c r="N2807" s="174">
        <v>396711213921.11707</v>
      </c>
      <c r="O2807" s="119">
        <v>0.47620105912003025</v>
      </c>
      <c r="P2807" s="119">
        <v>0.35969329387709958</v>
      </c>
      <c r="Q2807" s="97">
        <v>14.452208891820332</v>
      </c>
      <c r="R2807" s="184">
        <v>2328085921548.6006</v>
      </c>
      <c r="S2807" s="199">
        <v>2415.4457975317505</v>
      </c>
      <c r="T2807" s="191">
        <v>4.8732408954080479E-2</v>
      </c>
      <c r="U2807" s="198">
        <v>2.0000000000000001E-4</v>
      </c>
    </row>
    <row r="2808" spans="1:21" x14ac:dyDescent="0.2">
      <c r="A2808">
        <f t="shared" si="43"/>
        <v>2804</v>
      </c>
      <c r="B2808" s="119">
        <v>0.43627206855306938</v>
      </c>
      <c r="C2808" s="97">
        <v>7572.7371443856118</v>
      </c>
      <c r="D2808" s="96">
        <v>0.80236234079796331</v>
      </c>
      <c r="E2808" s="98">
        <v>3.4006577641213315E-2</v>
      </c>
      <c r="F2808" s="119">
        <v>0.40582971543658286</v>
      </c>
      <c r="G2808" s="179">
        <v>1</v>
      </c>
      <c r="H2808" s="97">
        <v>7928816.5340564549</v>
      </c>
      <c r="I2808" s="174">
        <v>284562686284.52295</v>
      </c>
      <c r="J2808" s="186">
        <v>0.41938732266367584</v>
      </c>
      <c r="K2808" s="189">
        <v>8426591453.3631592</v>
      </c>
      <c r="L2808" s="185">
        <v>0</v>
      </c>
      <c r="M2808" s="185">
        <v>285335096336.90643</v>
      </c>
      <c r="N2808" s="174">
        <v>578324374074.7926</v>
      </c>
      <c r="O2808" s="119">
        <v>0.60106417052970273</v>
      </c>
      <c r="P2808" s="119">
        <v>0.36175089155474871</v>
      </c>
      <c r="Q2808" s="97">
        <v>16.533456090640726</v>
      </c>
      <c r="R2808" s="184">
        <v>3741086137938.7866</v>
      </c>
      <c r="S2808" s="199">
        <v>3880.6345014055073</v>
      </c>
      <c r="T2808" s="191">
        <v>4.4476880012248803E-2</v>
      </c>
      <c r="U2808" s="198">
        <v>2.0000000000000001E-4</v>
      </c>
    </row>
    <row r="2809" spans="1:21" x14ac:dyDescent="0.2">
      <c r="A2809">
        <f t="shared" si="43"/>
        <v>2805</v>
      </c>
      <c r="B2809" s="119">
        <v>0.59564116499267805</v>
      </c>
      <c r="C2809" s="97">
        <v>12823.954804976907</v>
      </c>
      <c r="D2809" s="96">
        <v>0.35780831935229224</v>
      </c>
      <c r="E2809" s="98">
        <v>0</v>
      </c>
      <c r="F2809" s="119">
        <v>0.61569719989311333</v>
      </c>
      <c r="G2809" s="179">
        <v>1</v>
      </c>
      <c r="H2809" s="97">
        <v>2624110.6533001191</v>
      </c>
      <c r="I2809" s="174">
        <v>121899862139.67545</v>
      </c>
      <c r="J2809" s="186">
        <v>0.49449127331803755</v>
      </c>
      <c r="K2809" s="189">
        <v>1749967973.8637879</v>
      </c>
      <c r="L2809" s="185">
        <v>0</v>
      </c>
      <c r="M2809" s="185">
        <v>202515075939.69711</v>
      </c>
      <c r="N2809" s="174">
        <v>326164906053.23633</v>
      </c>
      <c r="O2809" s="119">
        <v>0.68152788565860301</v>
      </c>
      <c r="P2809" s="119">
        <v>0.43230789130294917</v>
      </c>
      <c r="Q2809" s="97">
        <v>17.039542773965138</v>
      </c>
      <c r="R2809" s="184">
        <v>2629373824498.6484</v>
      </c>
      <c r="S2809" s="199">
        <v>2730.4881517042622</v>
      </c>
      <c r="T2809" s="191">
        <v>4.2820586027521035E-2</v>
      </c>
      <c r="U2809" s="198">
        <v>2.0000000000000001E-4</v>
      </c>
    </row>
    <row r="2810" spans="1:21" x14ac:dyDescent="0.2">
      <c r="A2810">
        <f t="shared" si="43"/>
        <v>2806</v>
      </c>
      <c r="B2810" s="119">
        <v>0.53794578707998286</v>
      </c>
      <c r="C2810" s="97">
        <v>4477.871966718656</v>
      </c>
      <c r="D2810" s="96">
        <v>0.86741450005481058</v>
      </c>
      <c r="E2810" s="98">
        <v>0</v>
      </c>
      <c r="F2810" s="119">
        <v>0.27325679886934395</v>
      </c>
      <c r="G2810" s="179">
        <v>1</v>
      </c>
      <c r="H2810" s="97">
        <v>10049339.804910114</v>
      </c>
      <c r="I2810" s="174">
        <v>358746936767.45654</v>
      </c>
      <c r="J2810" s="186">
        <v>0.39766743369773927</v>
      </c>
      <c r="K2810" s="189">
        <v>1516675073.8871841</v>
      </c>
      <c r="L2810" s="185">
        <v>0</v>
      </c>
      <c r="M2810" s="185">
        <v>254780718694.33868</v>
      </c>
      <c r="N2810" s="174">
        <v>615044330535.68237</v>
      </c>
      <c r="O2810" s="119">
        <v>0.56335215438037245</v>
      </c>
      <c r="P2810" s="119">
        <v>0.33649294426723542</v>
      </c>
      <c r="Q2810" s="97">
        <v>16.021692721805554</v>
      </c>
      <c r="R2810" s="184">
        <v>3636729270932.2139</v>
      </c>
      <c r="S2810" s="199">
        <v>3777.6805667099766</v>
      </c>
      <c r="T2810" s="191">
        <v>4.5399818868467237E-2</v>
      </c>
      <c r="U2810" s="198">
        <v>2.0000000000000001E-4</v>
      </c>
    </row>
    <row r="2811" spans="1:21" x14ac:dyDescent="0.2">
      <c r="A2811">
        <f t="shared" si="43"/>
        <v>2807</v>
      </c>
      <c r="B2811" s="119">
        <v>0.60507897875714256</v>
      </c>
      <c r="C2811" s="97">
        <v>10314.651023846653</v>
      </c>
      <c r="D2811" s="96">
        <v>1.2155675041130629</v>
      </c>
      <c r="E2811" s="98">
        <v>0.7</v>
      </c>
      <c r="F2811" s="119">
        <v>0</v>
      </c>
      <c r="G2811" s="179">
        <v>0</v>
      </c>
      <c r="H2811" s="97">
        <v>11883180.923860647</v>
      </c>
      <c r="I2811" s="174">
        <v>433371974848.50146</v>
      </c>
      <c r="J2811" s="186">
        <v>0.46455934043664626</v>
      </c>
      <c r="K2811" s="189">
        <v>19696924531.653141</v>
      </c>
      <c r="L2811" s="185">
        <v>49861235775.588409</v>
      </c>
      <c r="M2811" s="185">
        <v>0</v>
      </c>
      <c r="N2811" s="174">
        <v>502930135155.74304</v>
      </c>
      <c r="O2811" s="119">
        <v>0.47962126458204724</v>
      </c>
      <c r="P2811" s="119">
        <v>0.34793838353109208</v>
      </c>
      <c r="Q2811" s="97">
        <v>13.86802805340187</v>
      </c>
      <c r="R2811" s="184">
        <v>2588948213924.8369</v>
      </c>
      <c r="S2811" s="199">
        <v>2685.8702506525697</v>
      </c>
      <c r="T2811" s="191">
        <v>5.3084763743613907E-2</v>
      </c>
      <c r="U2811" s="198">
        <v>2.0000000000000001E-4</v>
      </c>
    </row>
    <row r="2812" spans="1:21" x14ac:dyDescent="0.2">
      <c r="A2812">
        <f t="shared" si="43"/>
        <v>2808</v>
      </c>
      <c r="B2812" s="119">
        <v>0.64912453343427523</v>
      </c>
      <c r="C2812" s="97">
        <v>5205.0733141414148</v>
      </c>
      <c r="D2812" s="96">
        <v>1.1425045299783818</v>
      </c>
      <c r="E2812" s="98">
        <v>8.2893066236686186E-2</v>
      </c>
      <c r="F2812" s="119">
        <v>0.4585768564985353</v>
      </c>
      <c r="G2812" s="179">
        <v>1</v>
      </c>
      <c r="H2812" s="97">
        <v>15242528.381548233</v>
      </c>
      <c r="I2812" s="174">
        <v>543480700295.63361</v>
      </c>
      <c r="J2812" s="186">
        <v>0.50869662131113902</v>
      </c>
      <c r="K2812" s="189">
        <v>7498228481.2999191</v>
      </c>
      <c r="L2812" s="185">
        <v>0</v>
      </c>
      <c r="M2812" s="185">
        <v>315288775670.22046</v>
      </c>
      <c r="N2812" s="174">
        <v>866267704447.15393</v>
      </c>
      <c r="O2812" s="119">
        <v>0.61031689604749639</v>
      </c>
      <c r="P2812" s="119">
        <v>0.36665280160486791</v>
      </c>
      <c r="Q2812" s="97">
        <v>15.042248102308434</v>
      </c>
      <c r="R2812" s="184">
        <v>5194059562021.7725</v>
      </c>
      <c r="S2812" s="199">
        <v>5393.6347332594269</v>
      </c>
      <c r="T2812" s="191">
        <v>4.9096757365904062E-2</v>
      </c>
      <c r="U2812" s="198">
        <v>2.0000000000000001E-4</v>
      </c>
    </row>
    <row r="2813" spans="1:21" x14ac:dyDescent="0.2">
      <c r="A2813">
        <f t="shared" si="43"/>
        <v>2809</v>
      </c>
      <c r="B2813" s="119">
        <v>0.60864893577494528</v>
      </c>
      <c r="C2813" s="97">
        <v>14235.953587563883</v>
      </c>
      <c r="D2813" s="96">
        <v>0.41573426269725677</v>
      </c>
      <c r="E2813" s="98">
        <v>0.20618840781101483</v>
      </c>
      <c r="F2813" s="119">
        <v>0</v>
      </c>
      <c r="G2813" s="179">
        <v>0</v>
      </c>
      <c r="H2813" s="97">
        <v>2687109.2652460993</v>
      </c>
      <c r="I2813" s="174">
        <v>145011816387.94174</v>
      </c>
      <c r="J2813" s="186">
        <v>0.54409623662322715</v>
      </c>
      <c r="K2813" s="189">
        <v>7025956267.3195772</v>
      </c>
      <c r="L2813" s="185">
        <v>17795129113.399967</v>
      </c>
      <c r="M2813" s="185">
        <v>0</v>
      </c>
      <c r="N2813" s="174">
        <v>169832901768.66129</v>
      </c>
      <c r="O2813" s="119">
        <v>0.54840072732292944</v>
      </c>
      <c r="P2813" s="119">
        <v>0.42636855898502973</v>
      </c>
      <c r="Q2813" s="97">
        <v>13.455386242766286</v>
      </c>
      <c r="R2813" s="184">
        <v>1107081884490.9785</v>
      </c>
      <c r="S2813" s="199">
        <v>1149.2160214659641</v>
      </c>
      <c r="T2813" s="191">
        <v>5.1460262424307283E-2</v>
      </c>
      <c r="U2813" s="198">
        <v>2.0000000000000001E-4</v>
      </c>
    </row>
    <row r="2814" spans="1:21" x14ac:dyDescent="0.2">
      <c r="A2814">
        <f t="shared" si="43"/>
        <v>2810</v>
      </c>
      <c r="B2814" s="119">
        <v>0.48955950811562066</v>
      </c>
      <c r="C2814" s="97">
        <v>12062.825232436111</v>
      </c>
      <c r="D2814" s="96">
        <v>0.61620389869883641</v>
      </c>
      <c r="E2814" s="98">
        <v>0</v>
      </c>
      <c r="F2814" s="119">
        <v>0</v>
      </c>
      <c r="G2814" s="179">
        <v>0</v>
      </c>
      <c r="H2814" s="97">
        <v>3614968.5989398099</v>
      </c>
      <c r="I2814" s="174">
        <v>169931965064.73071</v>
      </c>
      <c r="J2814" s="186">
        <v>0.48955950811562066</v>
      </c>
      <c r="K2814" s="189">
        <v>4335295220.4260349</v>
      </c>
      <c r="L2814" s="185">
        <v>0</v>
      </c>
      <c r="M2814" s="185">
        <v>0</v>
      </c>
      <c r="N2814" s="174">
        <v>174267260285.15674</v>
      </c>
      <c r="O2814" s="119">
        <v>0.47738059974135194</v>
      </c>
      <c r="P2814" s="119">
        <v>0.38743501817807829</v>
      </c>
      <c r="Q2814" s="97">
        <v>12.911754633215525</v>
      </c>
      <c r="R2814" s="184">
        <v>990477522111.74927</v>
      </c>
      <c r="S2814" s="199">
        <v>1026.8579150242349</v>
      </c>
      <c r="T2814" s="191">
        <v>5.4621423592477576E-2</v>
      </c>
      <c r="U2814" s="198">
        <v>2.0000000000000001E-4</v>
      </c>
    </row>
    <row r="2815" spans="1:21" x14ac:dyDescent="0.2">
      <c r="A2815">
        <f t="shared" si="43"/>
        <v>2811</v>
      </c>
      <c r="B2815" s="119">
        <v>0.3654527151159368</v>
      </c>
      <c r="C2815" s="97">
        <v>4000</v>
      </c>
      <c r="D2815" s="96">
        <v>0.72524629412184705</v>
      </c>
      <c r="E2815" s="98">
        <v>0.40495280227183911</v>
      </c>
      <c r="F2815" s="119">
        <v>0.67731489922178001</v>
      </c>
      <c r="G2815" s="179">
        <v>1</v>
      </c>
      <c r="H2815" s="97">
        <v>10343379.068466181</v>
      </c>
      <c r="I2815" s="174">
        <v>265191679966.65948</v>
      </c>
      <c r="J2815" s="186">
        <v>0.31599032173113228</v>
      </c>
      <c r="K2815" s="189">
        <v>1734716312.2201483</v>
      </c>
      <c r="L2815" s="185">
        <v>0</v>
      </c>
      <c r="M2815" s="185">
        <v>375525207298.16858</v>
      </c>
      <c r="N2815" s="174">
        <v>642451603577.04822</v>
      </c>
      <c r="O2815" s="119">
        <v>0.59804998224358907</v>
      </c>
      <c r="P2815" s="119">
        <v>0.40675788769245125</v>
      </c>
      <c r="Q2815" s="97">
        <v>17.818169964234201</v>
      </c>
      <c r="R2815" s="184">
        <v>5022766887708.4434</v>
      </c>
      <c r="S2815" s="199">
        <v>5215.0083897104496</v>
      </c>
      <c r="T2815" s="191">
        <v>4.1436545726285898E-2</v>
      </c>
      <c r="U2815" s="198">
        <v>2.0000000000000001E-4</v>
      </c>
    </row>
    <row r="2816" spans="1:21" x14ac:dyDescent="0.2">
      <c r="A2816">
        <f t="shared" si="43"/>
        <v>2812</v>
      </c>
      <c r="B2816" s="119">
        <v>0.32305316513843796</v>
      </c>
      <c r="C2816" s="97">
        <v>11504.828110783214</v>
      </c>
      <c r="D2816" s="96">
        <v>0.82533370596639799</v>
      </c>
      <c r="E2816" s="98">
        <v>0</v>
      </c>
      <c r="F2816" s="119">
        <v>0</v>
      </c>
      <c r="G2816" s="179">
        <v>0</v>
      </c>
      <c r="H2816" s="97">
        <v>5627134.2583487686</v>
      </c>
      <c r="I2816" s="174">
        <v>238118678703.75858</v>
      </c>
      <c r="J2816" s="186">
        <v>0.32305316513843796</v>
      </c>
      <c r="K2816" s="189">
        <v>7573035814.0251932</v>
      </c>
      <c r="L2816" s="185">
        <v>0</v>
      </c>
      <c r="M2816" s="185">
        <v>0</v>
      </c>
      <c r="N2816" s="174">
        <v>245691714517.78378</v>
      </c>
      <c r="O2816" s="119">
        <v>0.31309559211148713</v>
      </c>
      <c r="P2816" s="119">
        <v>0.19102488599574163</v>
      </c>
      <c r="Q2816" s="97">
        <v>12.827466331253847</v>
      </c>
      <c r="R2816" s="184">
        <v>659873075788.59033</v>
      </c>
      <c r="S2816" s="199">
        <v>684.83889568543452</v>
      </c>
      <c r="T2816" s="191">
        <v>5.6636536104911588E-2</v>
      </c>
      <c r="U2816" s="198">
        <v>2.0000000000000001E-4</v>
      </c>
    </row>
    <row r="2817" spans="1:21" x14ac:dyDescent="0.2">
      <c r="A2817">
        <f t="shared" si="43"/>
        <v>2813</v>
      </c>
      <c r="B2817" s="119">
        <v>0.39840263077315646</v>
      </c>
      <c r="C2817" s="97">
        <v>8185.8384977289879</v>
      </c>
      <c r="D2817" s="96">
        <v>1.3255568887922871</v>
      </c>
      <c r="E2817" s="98">
        <v>0.36398653617604382</v>
      </c>
      <c r="F2817" s="119">
        <v>0.53032540160366171</v>
      </c>
      <c r="G2817" s="179">
        <v>1</v>
      </c>
      <c r="H2817" s="97">
        <v>19816755.22339645</v>
      </c>
      <c r="I2817" s="174">
        <v>627478239757.01147</v>
      </c>
      <c r="J2817" s="186">
        <v>0.39840263077315652</v>
      </c>
      <c r="K2817" s="189">
        <v>11532253039.506575</v>
      </c>
      <c r="L2817" s="185">
        <v>0</v>
      </c>
      <c r="M2817" s="185">
        <v>524292905229.07892</v>
      </c>
      <c r="N2817" s="174">
        <v>1163303398025.5969</v>
      </c>
      <c r="O2817" s="119">
        <v>0.5754503139864775</v>
      </c>
      <c r="P2817" s="119">
        <v>0.32332296666060095</v>
      </c>
      <c r="Q2817" s="97">
        <v>16.161887992196586</v>
      </c>
      <c r="R2817" s="184">
        <v>6467198381751.1338</v>
      </c>
      <c r="S2817" s="199">
        <v>6708.1309360926207</v>
      </c>
      <c r="T2817" s="191">
        <v>4.6615433847548293E-2</v>
      </c>
      <c r="U2817" s="198">
        <v>2.0000000000000001E-4</v>
      </c>
    </row>
    <row r="2818" spans="1:21" x14ac:dyDescent="0.2">
      <c r="A2818">
        <f t="shared" si="43"/>
        <v>2814</v>
      </c>
      <c r="B2818" s="119">
        <v>0.35898830398631076</v>
      </c>
      <c r="C2818" s="97">
        <v>11594.607192325913</v>
      </c>
      <c r="D2818" s="96">
        <v>0.9338117589747541</v>
      </c>
      <c r="E2818" s="98">
        <v>0</v>
      </c>
      <c r="F2818" s="119">
        <v>0.58198527562787183</v>
      </c>
      <c r="G2818" s="179">
        <v>1</v>
      </c>
      <c r="H2818" s="97">
        <v>13722731.494502146</v>
      </c>
      <c r="I2818" s="174">
        <v>408005740057.51318</v>
      </c>
      <c r="J2818" s="186">
        <v>0.35898830398631076</v>
      </c>
      <c r="K2818" s="189">
        <v>8447569362.9274416</v>
      </c>
      <c r="L2818" s="185">
        <v>0</v>
      </c>
      <c r="M2818" s="185">
        <v>466524386706.69745</v>
      </c>
      <c r="N2818" s="174">
        <v>882977696127.13818</v>
      </c>
      <c r="O2818" s="119">
        <v>0.58856390176638762</v>
      </c>
      <c r="P2818" s="119">
        <v>0.37502454262999224</v>
      </c>
      <c r="Q2818" s="97">
        <v>17.090560389391452</v>
      </c>
      <c r="R2818" s="184">
        <v>5971905445870.1904</v>
      </c>
      <c r="S2818" s="199">
        <v>6198.8072448511894</v>
      </c>
      <c r="T2818" s="191">
        <v>4.3470802069168958E-2</v>
      </c>
      <c r="U2818" s="198">
        <v>2.0000000000000001E-4</v>
      </c>
    </row>
    <row r="2819" spans="1:21" x14ac:dyDescent="0.2">
      <c r="A2819">
        <f t="shared" si="43"/>
        <v>2815</v>
      </c>
      <c r="B2819" s="119">
        <v>0.48447512951503563</v>
      </c>
      <c r="C2819" s="97">
        <v>14277.807803918</v>
      </c>
      <c r="D2819" s="96">
        <v>0.87987834037976242</v>
      </c>
      <c r="E2819" s="98">
        <v>0.66255536873586485</v>
      </c>
      <c r="F2819" s="119">
        <v>0</v>
      </c>
      <c r="G2819" s="179">
        <v>0</v>
      </c>
      <c r="H2819" s="97">
        <v>5306194.3906410858</v>
      </c>
      <c r="I2819" s="174">
        <v>225313039662.72214</v>
      </c>
      <c r="J2819" s="186">
        <v>0.41411810893467704</v>
      </c>
      <c r="K2819" s="189">
        <v>28484894078.9189</v>
      </c>
      <c r="L2819" s="185">
        <v>67141903601.802238</v>
      </c>
      <c r="M2819" s="185">
        <v>0</v>
      </c>
      <c r="N2819" s="174">
        <v>320939837343.4433</v>
      </c>
      <c r="O2819" s="119">
        <v>0.45809125474056939</v>
      </c>
      <c r="P2819" s="119">
        <v>0.32473382736188439</v>
      </c>
      <c r="Q2819" s="97">
        <v>14.56804606333824</v>
      </c>
      <c r="R2819" s="184">
        <v>1647192995281.5847</v>
      </c>
      <c r="S2819" s="199">
        <v>1710.5398473202335</v>
      </c>
      <c r="T2819" s="191">
        <v>5.0476097296103355E-2</v>
      </c>
      <c r="U2819" s="198">
        <v>2.0000000000000001E-4</v>
      </c>
    </row>
    <row r="2820" spans="1:21" x14ac:dyDescent="0.2">
      <c r="A2820">
        <f t="shared" si="43"/>
        <v>2816</v>
      </c>
      <c r="B2820" s="119">
        <v>0.64516942588835968</v>
      </c>
      <c r="C2820" s="97">
        <v>9806.6234086958902</v>
      </c>
      <c r="D2820" s="96">
        <v>0.79370247308536435</v>
      </c>
      <c r="E2820" s="98">
        <v>0</v>
      </c>
      <c r="F2820" s="119">
        <v>0</v>
      </c>
      <c r="G2820" s="179">
        <v>0</v>
      </c>
      <c r="H2820" s="97">
        <v>10695841.625483938</v>
      </c>
      <c r="I2820" s="174">
        <v>381329733218.80463</v>
      </c>
      <c r="J2820" s="186">
        <v>0.43250236330331826</v>
      </c>
      <c r="K2820" s="189">
        <v>7879301739.4520092</v>
      </c>
      <c r="L2820" s="185">
        <v>0</v>
      </c>
      <c r="M2820" s="185">
        <v>0</v>
      </c>
      <c r="N2820" s="174">
        <v>389209034958.25665</v>
      </c>
      <c r="O2820" s="119">
        <v>0.42374661429081545</v>
      </c>
      <c r="P2820" s="119">
        <v>0.31551223752211616</v>
      </c>
      <c r="Q2820" s="97">
        <v>12.934764348613299</v>
      </c>
      <c r="R2820" s="184">
        <v>1726464619375.9426</v>
      </c>
      <c r="S2820" s="199">
        <v>1789.6448595265624</v>
      </c>
      <c r="T2820" s="191">
        <v>5.4991694792589245E-2</v>
      </c>
      <c r="U2820" s="198">
        <v>2.0000000000000001E-4</v>
      </c>
    </row>
    <row r="2821" spans="1:21" x14ac:dyDescent="0.2">
      <c r="A2821">
        <f t="shared" si="43"/>
        <v>2817</v>
      </c>
      <c r="B2821" s="119">
        <v>0.52292444980014818</v>
      </c>
      <c r="C2821" s="97">
        <v>7459.157963256228</v>
      </c>
      <c r="D2821" s="96">
        <v>0.91854351833226267</v>
      </c>
      <c r="E2821" s="98">
        <v>0</v>
      </c>
      <c r="F2821" s="119">
        <v>0</v>
      </c>
      <c r="G2821" s="179">
        <v>0</v>
      </c>
      <c r="H2821" s="97">
        <v>7029505.9166741809</v>
      </c>
      <c r="I2821" s="174">
        <v>279788456301.50757</v>
      </c>
      <c r="J2821" s="186">
        <v>0.44547511912806703</v>
      </c>
      <c r="K2821" s="189">
        <v>10151068043.585674</v>
      </c>
      <c r="L2821" s="185">
        <v>0</v>
      </c>
      <c r="M2821" s="185">
        <v>0</v>
      </c>
      <c r="N2821" s="174">
        <v>289939524345.09326</v>
      </c>
      <c r="O2821" s="119">
        <v>0.42987859686637225</v>
      </c>
      <c r="P2821" s="119">
        <v>0.33592618917683964</v>
      </c>
      <c r="Q2821" s="97">
        <v>12.84976229399345</v>
      </c>
      <c r="R2821" s="184">
        <v>1417435663426.6682</v>
      </c>
      <c r="S2821" s="199">
        <v>1469.5516374676954</v>
      </c>
      <c r="T2821" s="191">
        <v>5.5345984158869904E-2</v>
      </c>
      <c r="U2821" s="198">
        <v>2.0000000000000001E-4</v>
      </c>
    </row>
    <row r="2822" spans="1:21" x14ac:dyDescent="0.2">
      <c r="A2822">
        <f t="shared" si="43"/>
        <v>2818</v>
      </c>
      <c r="B2822" s="119">
        <v>0.58892726320936406</v>
      </c>
      <c r="C2822" s="97">
        <v>4651.2523882109272</v>
      </c>
      <c r="D2822" s="96">
        <v>1.3835058702457528</v>
      </c>
      <c r="E2822" s="98">
        <v>0.12995372253405008</v>
      </c>
      <c r="F2822" s="119">
        <v>0</v>
      </c>
      <c r="G2822" s="179">
        <v>0</v>
      </c>
      <c r="H2822" s="97">
        <v>21771879.651146598</v>
      </c>
      <c r="I2822" s="174">
        <v>786288589733.89136</v>
      </c>
      <c r="J2822" s="186">
        <v>0.45109446594583191</v>
      </c>
      <c r="K2822" s="189">
        <v>21096585371.355961</v>
      </c>
      <c r="L2822" s="185">
        <v>67509725793.060371</v>
      </c>
      <c r="M2822" s="185">
        <v>0</v>
      </c>
      <c r="N2822" s="174">
        <v>874894900898.30774</v>
      </c>
      <c r="O2822" s="119">
        <v>0.46713978065265216</v>
      </c>
      <c r="P2822" s="119">
        <v>0.31889096399122502</v>
      </c>
      <c r="Q2822" s="97">
        <v>13.534632524810874</v>
      </c>
      <c r="R2822" s="184">
        <v>4122812436405.7607</v>
      </c>
      <c r="S2822" s="199">
        <v>4281.4002763993385</v>
      </c>
      <c r="T2822" s="191">
        <v>5.3730024685758354E-2</v>
      </c>
      <c r="U2822" s="198">
        <v>2.0000000000000001E-4</v>
      </c>
    </row>
    <row r="2823" spans="1:21" x14ac:dyDescent="0.2">
      <c r="A2823">
        <f t="shared" ref="A2823:A2886" si="44">A2822+1</f>
        <v>2819</v>
      </c>
      <c r="B2823" s="119">
        <v>0.37842916449191816</v>
      </c>
      <c r="C2823" s="97">
        <v>9384.3839375901534</v>
      </c>
      <c r="D2823" s="96">
        <v>0.88789858212674122</v>
      </c>
      <c r="E2823" s="98">
        <v>0</v>
      </c>
      <c r="F2823" s="119">
        <v>0.41384709017847704</v>
      </c>
      <c r="G2823" s="179">
        <v>1</v>
      </c>
      <c r="H2823" s="97">
        <v>8201033.486395875</v>
      </c>
      <c r="I2823" s="174">
        <v>256354764331.8367</v>
      </c>
      <c r="J2823" s="186">
        <v>0.3203534201140612</v>
      </c>
      <c r="K2823" s="189">
        <v>5836055465.5051727</v>
      </c>
      <c r="L2823" s="185">
        <v>0</v>
      </c>
      <c r="M2823" s="185">
        <v>136278016023.18945</v>
      </c>
      <c r="N2823" s="174">
        <v>398468835820.53131</v>
      </c>
      <c r="O2823" s="119">
        <v>0.47970260444879864</v>
      </c>
      <c r="P2823" s="119">
        <v>0.29429963886904192</v>
      </c>
      <c r="Q2823" s="97">
        <v>15.842557186505802</v>
      </c>
      <c r="R2823" s="184">
        <v>2000417815158.5222</v>
      </c>
      <c r="S2823" s="199">
        <v>2075.7162302222819</v>
      </c>
      <c r="T2823" s="191">
        <v>4.6318676119554446E-2</v>
      </c>
      <c r="U2823" s="198">
        <v>2.0000000000000001E-4</v>
      </c>
    </row>
    <row r="2824" spans="1:21" x14ac:dyDescent="0.2">
      <c r="A2824">
        <f t="shared" si="44"/>
        <v>2820</v>
      </c>
      <c r="B2824" s="119">
        <v>0.57080010610148058</v>
      </c>
      <c r="C2824" s="97">
        <v>13507.710837808118</v>
      </c>
      <c r="D2824" s="96">
        <v>0.43400592623027595</v>
      </c>
      <c r="E2824" s="98">
        <v>0.19555191168687661</v>
      </c>
      <c r="F2824" s="119">
        <v>0.43857542544116968</v>
      </c>
      <c r="G2824" s="179">
        <v>1</v>
      </c>
      <c r="H2824" s="97">
        <v>2315010.3737551547</v>
      </c>
      <c r="I2824" s="174">
        <v>124719551890.65771</v>
      </c>
      <c r="J2824" s="186">
        <v>0.48252107795504018</v>
      </c>
      <c r="K2824" s="189">
        <v>5246204165.9911127</v>
      </c>
      <c r="L2824" s="185">
        <v>0</v>
      </c>
      <c r="M2824" s="185">
        <v>178699242345.70898</v>
      </c>
      <c r="N2824" s="174">
        <v>308664998402.35779</v>
      </c>
      <c r="O2824" s="119">
        <v>0.65812193656022</v>
      </c>
      <c r="P2824" s="119">
        <v>0.49826080497607989</v>
      </c>
      <c r="Q2824" s="97">
        <v>17.010149976993713</v>
      </c>
      <c r="R2824" s="184">
        <v>2848007047289.1538</v>
      </c>
      <c r="S2824" s="199">
        <v>2956.1392021716497</v>
      </c>
      <c r="T2824" s="191">
        <v>4.3130622340607917E-2</v>
      </c>
      <c r="U2824" s="198">
        <v>2.0000000000000001E-4</v>
      </c>
    </row>
    <row r="2825" spans="1:21" x14ac:dyDescent="0.2">
      <c r="A2825">
        <f t="shared" si="44"/>
        <v>2821</v>
      </c>
      <c r="B2825" s="119">
        <v>0.5577889786443242</v>
      </c>
      <c r="C2825" s="97">
        <v>8681.6109626955895</v>
      </c>
      <c r="D2825" s="96">
        <v>0.64031748478678474</v>
      </c>
      <c r="E2825" s="98">
        <v>0.7</v>
      </c>
      <c r="F2825" s="119">
        <v>0</v>
      </c>
      <c r="G2825" s="179">
        <v>0</v>
      </c>
      <c r="H2825" s="97">
        <v>4576487.1684551742</v>
      </c>
      <c r="I2825" s="174">
        <v>226924867232.41943</v>
      </c>
      <c r="J2825" s="186">
        <v>0.5577889786443242</v>
      </c>
      <c r="K2825" s="189">
        <v>40380581205.819527</v>
      </c>
      <c r="L2825" s="185">
        <v>74275755329.127884</v>
      </c>
      <c r="M2825" s="185">
        <v>0</v>
      </c>
      <c r="N2825" s="174">
        <v>341581203767.36682</v>
      </c>
      <c r="O2825" s="119">
        <v>0.544517063979156</v>
      </c>
      <c r="P2825" s="119">
        <v>0.41734396598699747</v>
      </c>
      <c r="Q2825" s="97">
        <v>14.055665545452218</v>
      </c>
      <c r="R2825" s="184">
        <v>2230904348449.4023</v>
      </c>
      <c r="S2825" s="199">
        <v>2315.5629964384202</v>
      </c>
      <c r="T2825" s="191">
        <v>5.1036398829285887E-2</v>
      </c>
      <c r="U2825" s="198">
        <v>2.0000000000000001E-4</v>
      </c>
    </row>
    <row r="2826" spans="1:21" x14ac:dyDescent="0.2">
      <c r="A2826">
        <f t="shared" si="44"/>
        <v>2822</v>
      </c>
      <c r="B2826" s="119">
        <v>0.70661134061191033</v>
      </c>
      <c r="C2826" s="97">
        <v>9370.4158264128073</v>
      </c>
      <c r="D2826" s="96">
        <v>1.0893730064761469</v>
      </c>
      <c r="E2826" s="98">
        <v>0</v>
      </c>
      <c r="F2826" s="119">
        <v>0.49419679679555995</v>
      </c>
      <c r="G2826" s="179">
        <v>1</v>
      </c>
      <c r="H2826" s="97">
        <v>10363232.60380421</v>
      </c>
      <c r="I2826" s="174">
        <v>371165731892.86597</v>
      </c>
      <c r="J2826" s="186">
        <v>0.50563026714225079</v>
      </c>
      <c r="K2826" s="189">
        <v>5924176056.8224783</v>
      </c>
      <c r="L2826" s="185">
        <v>0</v>
      </c>
      <c r="M2826" s="185">
        <v>317340393730.42993</v>
      </c>
      <c r="N2826" s="174">
        <v>694430301680.11841</v>
      </c>
      <c r="O2826" s="119">
        <v>0.63583766734703284</v>
      </c>
      <c r="P2826" s="119">
        <v>0.58635757107402964</v>
      </c>
      <c r="Q2826" s="97">
        <v>16.722849769846263</v>
      </c>
      <c r="R2826" s="184">
        <v>7298854554487.8096</v>
      </c>
      <c r="S2826" s="199">
        <v>7577.4184182680738</v>
      </c>
      <c r="T2826" s="191">
        <v>4.4666175646071914E-2</v>
      </c>
      <c r="U2826" s="198">
        <v>2.0000000000000001E-4</v>
      </c>
    </row>
    <row r="2827" spans="1:21" x14ac:dyDescent="0.2">
      <c r="A2827">
        <f t="shared" si="44"/>
        <v>2823</v>
      </c>
      <c r="B2827" s="119">
        <v>0.3205800354292801</v>
      </c>
      <c r="C2827" s="97">
        <v>10304.767980810821</v>
      </c>
      <c r="D2827" s="96">
        <v>0.8958190563317926</v>
      </c>
      <c r="E2827" s="98">
        <v>0.7</v>
      </c>
      <c r="F2827" s="119">
        <v>0</v>
      </c>
      <c r="G2827" s="179">
        <v>0</v>
      </c>
      <c r="H2827" s="97">
        <v>16259267.176099611</v>
      </c>
      <c r="I2827" s="174">
        <v>558724796328.69678</v>
      </c>
      <c r="J2827" s="186">
        <v>0.32058003542928004</v>
      </c>
      <c r="K2827" s="189">
        <v>51520055802.672516</v>
      </c>
      <c r="L2827" s="185">
        <v>80501583131.100296</v>
      </c>
      <c r="M2827" s="185">
        <v>0</v>
      </c>
      <c r="N2827" s="174">
        <v>690746435262.4696</v>
      </c>
      <c r="O2827" s="119">
        <v>0.35254221965636273</v>
      </c>
      <c r="P2827" s="119">
        <v>0.25989993202739148</v>
      </c>
      <c r="Q2827" s="97">
        <v>14.084379446126862</v>
      </c>
      <c r="R2827" s="184">
        <v>2682981089571.2148</v>
      </c>
      <c r="S2827" s="199">
        <v>2784.835210895003</v>
      </c>
      <c r="T2827" s="191">
        <v>5.1498470737228942E-2</v>
      </c>
      <c r="U2827" s="198">
        <v>2.0000000000000001E-4</v>
      </c>
    </row>
    <row r="2828" spans="1:21" x14ac:dyDescent="0.2">
      <c r="A2828">
        <f t="shared" si="44"/>
        <v>2824</v>
      </c>
      <c r="B2828" s="119">
        <v>0.58890420786926267</v>
      </c>
      <c r="C2828" s="97">
        <v>7864.595065855161</v>
      </c>
      <c r="D2828" s="96">
        <v>0.65362536807171556</v>
      </c>
      <c r="E2828" s="98">
        <v>0.37214205062782224</v>
      </c>
      <c r="F2828" s="119">
        <v>0.52418272419601564</v>
      </c>
      <c r="G2828" s="179">
        <v>1</v>
      </c>
      <c r="H2828" s="97">
        <v>6065678.230255167</v>
      </c>
      <c r="I2828" s="174">
        <v>211864130041.09692</v>
      </c>
      <c r="J2828" s="186">
        <v>0.43209583550181152</v>
      </c>
      <c r="K2828" s="189">
        <v>6085137321.7790947</v>
      </c>
      <c r="L2828" s="185">
        <v>0</v>
      </c>
      <c r="M2828" s="185">
        <v>254282288313.01657</v>
      </c>
      <c r="N2828" s="174">
        <v>472231555675.89264</v>
      </c>
      <c r="O2828" s="119">
        <v>0.62463305424645033</v>
      </c>
      <c r="P2828" s="119">
        <v>0.38482057332031527</v>
      </c>
      <c r="Q2828" s="97">
        <v>16.792387041514978</v>
      </c>
      <c r="R2828" s="184">
        <v>3315796454471.2192</v>
      </c>
      <c r="S2828" s="199">
        <v>3443.248394388113</v>
      </c>
      <c r="T2828" s="191">
        <v>4.3662823410784944E-2</v>
      </c>
      <c r="U2828" s="198">
        <v>2.0000000000000001E-4</v>
      </c>
    </row>
    <row r="2829" spans="1:21" x14ac:dyDescent="0.2">
      <c r="A2829">
        <f t="shared" si="44"/>
        <v>2825</v>
      </c>
      <c r="B2829" s="119">
        <v>0.65498769752914465</v>
      </c>
      <c r="C2829" s="97">
        <v>4420.7809055070402</v>
      </c>
      <c r="D2829" s="96">
        <v>0.63735916197282938</v>
      </c>
      <c r="E2829" s="98">
        <v>0.33447129556288357</v>
      </c>
      <c r="F2829" s="119">
        <v>0</v>
      </c>
      <c r="G2829" s="179">
        <v>0</v>
      </c>
      <c r="H2829" s="97">
        <v>13999317.146378666</v>
      </c>
      <c r="I2829" s="174">
        <v>416096214479.19879</v>
      </c>
      <c r="J2829" s="186">
        <v>0.38216460183332657</v>
      </c>
      <c r="K2829" s="189">
        <v>31394955371.609615</v>
      </c>
      <c r="L2829" s="185">
        <v>62092825846.582451</v>
      </c>
      <c r="M2829" s="185">
        <v>0</v>
      </c>
      <c r="N2829" s="174">
        <v>509583995697.39087</v>
      </c>
      <c r="O2829" s="119">
        <v>0.40953308300520463</v>
      </c>
      <c r="P2829" s="119">
        <v>0.27726517273363377</v>
      </c>
      <c r="Q2829" s="97">
        <v>14.115927332405453</v>
      </c>
      <c r="R2829" s="184">
        <v>2239818757069.5308</v>
      </c>
      <c r="S2829" s="199">
        <v>2326.1179586745097</v>
      </c>
      <c r="T2829" s="191">
        <v>5.0275412726620151E-2</v>
      </c>
      <c r="U2829" s="198">
        <v>2.0000000000000001E-4</v>
      </c>
    </row>
    <row r="2830" spans="1:21" x14ac:dyDescent="0.2">
      <c r="A2830">
        <f t="shared" si="44"/>
        <v>2826</v>
      </c>
      <c r="B2830" s="119">
        <v>0.64808368309128217</v>
      </c>
      <c r="C2830" s="97">
        <v>6125.3198760831783</v>
      </c>
      <c r="D2830" s="96">
        <v>1.1842317293988607</v>
      </c>
      <c r="E2830" s="98">
        <v>0</v>
      </c>
      <c r="F2830" s="119">
        <v>0.44761681144381554</v>
      </c>
      <c r="G2830" s="179">
        <v>1</v>
      </c>
      <c r="H2830" s="97">
        <v>14011342.680094309</v>
      </c>
      <c r="I2830" s="174">
        <v>508324254366.49683</v>
      </c>
      <c r="J2830" s="186">
        <v>0.48627775086968228</v>
      </c>
      <c r="K2830" s="189">
        <v>12217364619.120483</v>
      </c>
      <c r="L2830" s="185">
        <v>0</v>
      </c>
      <c r="M2830" s="185">
        <v>300084502508.34027</v>
      </c>
      <c r="N2830" s="174">
        <v>820626121493.95764</v>
      </c>
      <c r="O2830" s="119">
        <v>0.59375928254083532</v>
      </c>
      <c r="P2830" s="119">
        <v>0.41837482441371976</v>
      </c>
      <c r="Q2830" s="97">
        <v>15.821302531980399</v>
      </c>
      <c r="R2830" s="184">
        <v>5849520947378.9082</v>
      </c>
      <c r="S2830" s="199">
        <v>6075.8232738993884</v>
      </c>
      <c r="T2830" s="191">
        <v>4.7075121288161867E-2</v>
      </c>
      <c r="U2830" s="198">
        <v>2.0000000000000001E-4</v>
      </c>
    </row>
    <row r="2831" spans="1:21" x14ac:dyDescent="0.2">
      <c r="A2831">
        <f t="shared" si="44"/>
        <v>2827</v>
      </c>
      <c r="B2831" s="119">
        <v>0.59979862066808476</v>
      </c>
      <c r="C2831" s="97">
        <v>7752.5573511338625</v>
      </c>
      <c r="D2831" s="96">
        <v>1.1368430478410594</v>
      </c>
      <c r="E2831" s="98">
        <v>0.24804868229394977</v>
      </c>
      <c r="F2831" s="119">
        <v>0.49371503365938629</v>
      </c>
      <c r="G2831" s="179">
        <v>1</v>
      </c>
      <c r="H2831" s="97">
        <v>13614888.052589301</v>
      </c>
      <c r="I2831" s="174">
        <v>497179484964.76178</v>
      </c>
      <c r="J2831" s="186">
        <v>0.48407166259662404</v>
      </c>
      <c r="K2831" s="189">
        <v>5635661708.6794596</v>
      </c>
      <c r="L2831" s="185">
        <v>0</v>
      </c>
      <c r="M2831" s="185">
        <v>387551059043.04327</v>
      </c>
      <c r="N2831" s="174">
        <v>890366205716.4845</v>
      </c>
      <c r="O2831" s="119">
        <v>0.61852229295596239</v>
      </c>
      <c r="P2831" s="119">
        <v>0.42284123488186132</v>
      </c>
      <c r="Q2831" s="97">
        <v>16.019239249423521</v>
      </c>
      <c r="R2831" s="184">
        <v>6468174315336.2734</v>
      </c>
      <c r="S2831" s="199">
        <v>6713.3388834003745</v>
      </c>
      <c r="T2831" s="191">
        <v>4.6561802133087915E-2</v>
      </c>
      <c r="U2831" s="198">
        <v>2.0000000000000001E-4</v>
      </c>
    </row>
    <row r="2832" spans="1:21" x14ac:dyDescent="0.2">
      <c r="A2832">
        <f t="shared" si="44"/>
        <v>2828</v>
      </c>
      <c r="B2832" s="119">
        <v>0.58437128486236278</v>
      </c>
      <c r="C2832" s="97">
        <v>7358.6778882133076</v>
      </c>
      <c r="D2832" s="96">
        <v>0.41889195931664658</v>
      </c>
      <c r="E2832" s="98">
        <v>0.7</v>
      </c>
      <c r="F2832" s="119">
        <v>0.64870134435565052</v>
      </c>
      <c r="G2832" s="179">
        <v>1</v>
      </c>
      <c r="H2832" s="97">
        <v>3746794.8508953112</v>
      </c>
      <c r="I2832" s="174">
        <v>200741401888.37119</v>
      </c>
      <c r="J2832" s="186">
        <v>0.54549705010942984</v>
      </c>
      <c r="K2832" s="189">
        <v>5068111051.7968044</v>
      </c>
      <c r="L2832" s="185">
        <v>0</v>
      </c>
      <c r="M2832" s="185">
        <v>233157778497.1882</v>
      </c>
      <c r="N2832" s="174">
        <v>438967291437.3562</v>
      </c>
      <c r="O2832" s="119">
        <v>0.67437841300969514</v>
      </c>
      <c r="P2832" s="119">
        <v>0.51350373942399685</v>
      </c>
      <c r="Q2832" s="97">
        <v>16.661738273020593</v>
      </c>
      <c r="R2832" s="184">
        <v>4105441316851.1821</v>
      </c>
      <c r="S2832" s="199">
        <v>4262.9186279086216</v>
      </c>
      <c r="T2832" s="191">
        <v>4.3742988072914914E-2</v>
      </c>
      <c r="U2832" s="198">
        <v>2.0000000000000001E-4</v>
      </c>
    </row>
    <row r="2833" spans="1:21" x14ac:dyDescent="0.2">
      <c r="A2833">
        <f t="shared" si="44"/>
        <v>2829</v>
      </c>
      <c r="B2833" s="119">
        <v>0.47905113710196967</v>
      </c>
      <c r="C2833" s="97">
        <v>8396.7105077459091</v>
      </c>
      <c r="D2833" s="96">
        <v>0.96013171063675429</v>
      </c>
      <c r="E2833" s="98">
        <v>0.11453811115670037</v>
      </c>
      <c r="F2833" s="119">
        <v>0</v>
      </c>
      <c r="G2833" s="179">
        <v>0</v>
      </c>
      <c r="H2833" s="97">
        <v>9162915.899053758</v>
      </c>
      <c r="I2833" s="174">
        <v>304490052932.5636</v>
      </c>
      <c r="J2833" s="186">
        <v>0.39815752524853787</v>
      </c>
      <c r="K2833" s="189">
        <v>11705881798.757042</v>
      </c>
      <c r="L2833" s="185">
        <v>11894078947.119484</v>
      </c>
      <c r="M2833" s="185">
        <v>0</v>
      </c>
      <c r="N2833" s="174">
        <v>328090013678.44012</v>
      </c>
      <c r="O2833" s="119">
        <v>0.3985195027126589</v>
      </c>
      <c r="P2833" s="119">
        <v>0.28074975056821866</v>
      </c>
      <c r="Q2833" s="97">
        <v>13.163158205278055</v>
      </c>
      <c r="R2833" s="184">
        <v>1330641546464.7947</v>
      </c>
      <c r="S2833" s="199">
        <v>1381.5299511057817</v>
      </c>
      <c r="T2833" s="191">
        <v>5.5808423952015226E-2</v>
      </c>
      <c r="U2833" s="198">
        <v>2.0000000000000001E-4</v>
      </c>
    </row>
    <row r="2834" spans="1:21" x14ac:dyDescent="0.2">
      <c r="A2834">
        <f t="shared" si="44"/>
        <v>2830</v>
      </c>
      <c r="B2834" s="119">
        <v>0.69875741629243926</v>
      </c>
      <c r="C2834" s="97">
        <v>6381.3379029086782</v>
      </c>
      <c r="D2834" s="96">
        <v>1.1278631421427292</v>
      </c>
      <c r="E2834" s="98">
        <v>0</v>
      </c>
      <c r="F2834" s="119">
        <v>0</v>
      </c>
      <c r="G2834" s="179">
        <v>0</v>
      </c>
      <c r="H2834" s="97">
        <v>12985735.094806978</v>
      </c>
      <c r="I2834" s="174">
        <v>408084257479.922</v>
      </c>
      <c r="J2834" s="186">
        <v>0.34462543769872545</v>
      </c>
      <c r="K2834" s="189">
        <v>5228781962.7727327</v>
      </c>
      <c r="L2834" s="185">
        <v>0</v>
      </c>
      <c r="M2834" s="185">
        <v>0</v>
      </c>
      <c r="N2834" s="174">
        <v>413313039442.6947</v>
      </c>
      <c r="O2834" s="119">
        <v>0.340265615722188</v>
      </c>
      <c r="P2834" s="119">
        <v>0.20790104312795274</v>
      </c>
      <c r="Q2834" s="97">
        <v>12.931237130057562</v>
      </c>
      <c r="R2834" s="184">
        <v>1230781002793.7139</v>
      </c>
      <c r="S2834" s="199">
        <v>1274.4170423228481</v>
      </c>
      <c r="T2834" s="191">
        <v>5.6020783250776342E-2</v>
      </c>
      <c r="U2834" s="198">
        <v>2.0000000000000001E-4</v>
      </c>
    </row>
    <row r="2835" spans="1:21" x14ac:dyDescent="0.2">
      <c r="A2835">
        <f t="shared" si="44"/>
        <v>2831</v>
      </c>
      <c r="B2835" s="119">
        <v>0.66724694004950524</v>
      </c>
      <c r="C2835" s="97">
        <v>7007.5682256445953</v>
      </c>
      <c r="D2835" s="96">
        <v>0.29095435229347466</v>
      </c>
      <c r="E2835" s="98">
        <v>0.15761928165811889</v>
      </c>
      <c r="F2835" s="119">
        <v>0</v>
      </c>
      <c r="G2835" s="179">
        <v>0</v>
      </c>
      <c r="H2835" s="97">
        <v>3332394.7001034515</v>
      </c>
      <c r="I2835" s="174">
        <v>178793130812.24551</v>
      </c>
      <c r="J2835" s="186">
        <v>0.56653119514360939</v>
      </c>
      <c r="K2835" s="189">
        <v>10285417785.870438</v>
      </c>
      <c r="L2835" s="185">
        <v>18683166523.786667</v>
      </c>
      <c r="M2835" s="185">
        <v>0</v>
      </c>
      <c r="N2835" s="174">
        <v>207761715121.90259</v>
      </c>
      <c r="O2835" s="119">
        <v>0.55947949425309895</v>
      </c>
      <c r="P2835" s="119">
        <v>0.419595180089324</v>
      </c>
      <c r="Q2835" s="97">
        <v>13.516085347751366</v>
      </c>
      <c r="R2835" s="184">
        <v>1361414575992.7422</v>
      </c>
      <c r="S2835" s="199">
        <v>1412.995284195455</v>
      </c>
      <c r="T2835" s="191">
        <v>5.1130944468313497E-2</v>
      </c>
      <c r="U2835" s="198">
        <v>2.0000000000000001E-4</v>
      </c>
    </row>
    <row r="2836" spans="1:21" x14ac:dyDescent="0.2">
      <c r="A2836">
        <f t="shared" si="44"/>
        <v>2832</v>
      </c>
      <c r="B2836" s="119">
        <v>0.60355103173797175</v>
      </c>
      <c r="C2836" s="97">
        <v>5129.6570791498016</v>
      </c>
      <c r="D2836" s="96">
        <v>0.63719309741021313</v>
      </c>
      <c r="E2836" s="98">
        <v>0.24187592260328891</v>
      </c>
      <c r="F2836" s="119">
        <v>0.38109665224853384</v>
      </c>
      <c r="G2836" s="179">
        <v>1</v>
      </c>
      <c r="H2836" s="97">
        <v>7864888.7881989302</v>
      </c>
      <c r="I2836" s="174">
        <v>279239330722.5838</v>
      </c>
      <c r="J2836" s="186">
        <v>0.44117622177522442</v>
      </c>
      <c r="K2836" s="189">
        <v>898315301.92717195</v>
      </c>
      <c r="L2836" s="185">
        <v>0</v>
      </c>
      <c r="M2836" s="185">
        <v>215054822571.90314</v>
      </c>
      <c r="N2836" s="174">
        <v>495192468596.41412</v>
      </c>
      <c r="O2836" s="119">
        <v>0.59620779733097162</v>
      </c>
      <c r="P2836" s="119">
        <v>0.43982184818991482</v>
      </c>
      <c r="Q2836" s="97">
        <v>16.615209164860801</v>
      </c>
      <c r="R2836" s="184">
        <v>3954336018910.6064</v>
      </c>
      <c r="S2836" s="199">
        <v>4103.0224891737826</v>
      </c>
      <c r="T2836" s="191">
        <v>4.3821507434381894E-2</v>
      </c>
      <c r="U2836" s="198">
        <v>2.0000000000000001E-4</v>
      </c>
    </row>
    <row r="2837" spans="1:21" x14ac:dyDescent="0.2">
      <c r="A2837">
        <f t="shared" si="44"/>
        <v>2833</v>
      </c>
      <c r="B2837" s="119">
        <v>0.44734935832646278</v>
      </c>
      <c r="C2837" s="97">
        <v>8512.4630988032859</v>
      </c>
      <c r="D2837" s="96">
        <v>0.85744340290298593</v>
      </c>
      <c r="E2837" s="98">
        <v>0.12026729019530304</v>
      </c>
      <c r="F2837" s="119">
        <v>0</v>
      </c>
      <c r="G2837" s="179">
        <v>0</v>
      </c>
      <c r="H2837" s="97">
        <v>11909229.925021034</v>
      </c>
      <c r="I2837" s="174">
        <v>367589035113.96625</v>
      </c>
      <c r="J2837" s="186">
        <v>0.25472885873970752</v>
      </c>
      <c r="K2837" s="189">
        <v>16145142372.383371</v>
      </c>
      <c r="L2837" s="185">
        <v>24731734175.234657</v>
      </c>
      <c r="M2837" s="185">
        <v>0</v>
      </c>
      <c r="N2837" s="174">
        <v>408465911661.58429</v>
      </c>
      <c r="O2837" s="119">
        <v>0.27767536898885292</v>
      </c>
      <c r="P2837" s="119">
        <v>0.17441055474697206</v>
      </c>
      <c r="Q2837" s="97">
        <v>14.043642839556778</v>
      </c>
      <c r="R2837" s="184">
        <v>1067248559383.9142</v>
      </c>
      <c r="S2837" s="199">
        <v>1108.7556932255839</v>
      </c>
      <c r="T2837" s="191">
        <v>5.1448215744989062E-2</v>
      </c>
      <c r="U2837" s="198">
        <v>2.0000000000000001E-4</v>
      </c>
    </row>
    <row r="2838" spans="1:21" x14ac:dyDescent="0.2">
      <c r="A2838">
        <f t="shared" si="44"/>
        <v>2834</v>
      </c>
      <c r="B2838" s="119">
        <v>0.47565015031570823</v>
      </c>
      <c r="C2838" s="97">
        <v>17000</v>
      </c>
      <c r="D2838" s="96">
        <v>0.83983818001800659</v>
      </c>
      <c r="E2838" s="98">
        <v>0</v>
      </c>
      <c r="F2838" s="119">
        <v>0.34313445619456467</v>
      </c>
      <c r="G2838" s="179">
        <v>1</v>
      </c>
      <c r="H2838" s="97">
        <v>5665386.5233947327</v>
      </c>
      <c r="I2838" s="174">
        <v>222169769914.7493</v>
      </c>
      <c r="J2838" s="186">
        <v>0.43675204579270499</v>
      </c>
      <c r="K2838" s="189">
        <v>4823840969.4169149</v>
      </c>
      <c r="L2838" s="185">
        <v>0</v>
      </c>
      <c r="M2838" s="185">
        <v>219500824993.61584</v>
      </c>
      <c r="N2838" s="174">
        <v>446494435877.78204</v>
      </c>
      <c r="O2838" s="119">
        <v>0.6106095386888124</v>
      </c>
      <c r="P2838" s="119">
        <v>0.42678110008072107</v>
      </c>
      <c r="Q2838" s="97">
        <v>16.571316332451232</v>
      </c>
      <c r="R2838" s="184">
        <v>3383695294856.1763</v>
      </c>
      <c r="S2838" s="199">
        <v>3511.3639215208391</v>
      </c>
      <c r="T2838" s="191">
        <v>4.5104989698650969E-2</v>
      </c>
      <c r="U2838" s="198">
        <v>2.0000000000000001E-4</v>
      </c>
    </row>
    <row r="2839" spans="1:21" x14ac:dyDescent="0.2">
      <c r="A2839">
        <f t="shared" si="44"/>
        <v>2835</v>
      </c>
      <c r="B2839" s="119">
        <v>0.3208241354571808</v>
      </c>
      <c r="C2839" s="97">
        <v>6463.9688459705758</v>
      </c>
      <c r="D2839" s="96">
        <v>1.2376901614906899</v>
      </c>
      <c r="E2839" s="98">
        <v>0.19049907324507312</v>
      </c>
      <c r="F2839" s="119">
        <v>0.4661041742175937</v>
      </c>
      <c r="G2839" s="179">
        <v>1</v>
      </c>
      <c r="H2839" s="97">
        <v>35747442.754411824</v>
      </c>
      <c r="I2839" s="174">
        <v>719752476713.29272</v>
      </c>
      <c r="J2839" s="186">
        <v>6.6938661503048391E-2</v>
      </c>
      <c r="K2839" s="189">
        <v>22207871136.289371</v>
      </c>
      <c r="L2839" s="185">
        <v>0</v>
      </c>
      <c r="M2839" s="185">
        <v>480046622157.48926</v>
      </c>
      <c r="N2839" s="174">
        <v>1222006970007.0713</v>
      </c>
      <c r="O2839" s="119">
        <v>0.35369402608905104</v>
      </c>
      <c r="P2839" s="119">
        <v>8.7471760180269045E-2</v>
      </c>
      <c r="Q2839" s="97">
        <v>19.971294037577383</v>
      </c>
      <c r="R2839" s="184">
        <v>2118131716183.6602</v>
      </c>
      <c r="S2839" s="199">
        <v>2197.9700187393341</v>
      </c>
      <c r="T2839" s="191">
        <v>3.6130322970054425E-2</v>
      </c>
      <c r="U2839" s="198">
        <v>2.0000000000000001E-4</v>
      </c>
    </row>
    <row r="2840" spans="1:21" x14ac:dyDescent="0.2">
      <c r="A2840">
        <f t="shared" si="44"/>
        <v>2836</v>
      </c>
      <c r="B2840" s="119">
        <v>0.46313289859180951</v>
      </c>
      <c r="C2840" s="97">
        <v>6036.3932396677792</v>
      </c>
      <c r="D2840" s="96">
        <v>1.0170387159637653</v>
      </c>
      <c r="E2840" s="98">
        <v>0.36900364317524148</v>
      </c>
      <c r="F2840" s="119">
        <v>0</v>
      </c>
      <c r="G2840" s="179">
        <v>0</v>
      </c>
      <c r="H2840" s="97">
        <v>10726391.04425231</v>
      </c>
      <c r="I2840" s="174">
        <v>377095731838.16766</v>
      </c>
      <c r="J2840" s="186">
        <v>0.39336988571935361</v>
      </c>
      <c r="K2840" s="189">
        <v>40119710419.953682</v>
      </c>
      <c r="L2840" s="185">
        <v>75984481248.68129</v>
      </c>
      <c r="M2840" s="185">
        <v>0</v>
      </c>
      <c r="N2840" s="174">
        <v>493199923506.80261</v>
      </c>
      <c r="O2840" s="119">
        <v>0.42401809077834668</v>
      </c>
      <c r="P2840" s="119">
        <v>0.29610196104782704</v>
      </c>
      <c r="Q2840" s="97">
        <v>13.953050444055512</v>
      </c>
      <c r="R2840" s="184">
        <v>2251668799994.5127</v>
      </c>
      <c r="S2840" s="199">
        <v>2337.6941606409732</v>
      </c>
      <c r="T2840" s="191">
        <v>5.1746349099561564E-2</v>
      </c>
      <c r="U2840" s="198">
        <v>2.0000000000000001E-4</v>
      </c>
    </row>
    <row r="2841" spans="1:21" x14ac:dyDescent="0.2">
      <c r="A2841">
        <f t="shared" si="44"/>
        <v>2837</v>
      </c>
      <c r="B2841" s="119">
        <v>0.44215369140436528</v>
      </c>
      <c r="C2841" s="97">
        <v>13830.064338996996</v>
      </c>
      <c r="D2841" s="96">
        <v>0.4306562780573237</v>
      </c>
      <c r="E2841" s="98">
        <v>1.6076944138442434E-2</v>
      </c>
      <c r="F2841" s="119">
        <v>0.4408559576731706</v>
      </c>
      <c r="G2841" s="179">
        <v>1</v>
      </c>
      <c r="H2841" s="97">
        <v>2614094.1818940826</v>
      </c>
      <c r="I2841" s="174">
        <v>140711092309.39673</v>
      </c>
      <c r="J2841" s="186">
        <v>0.44215369140436533</v>
      </c>
      <c r="K2841" s="189">
        <v>5495367194.0918226</v>
      </c>
      <c r="L2841" s="185">
        <v>0</v>
      </c>
      <c r="M2841" s="185">
        <v>158364258151.68954</v>
      </c>
      <c r="N2841" s="174">
        <v>304570717655.1781</v>
      </c>
      <c r="O2841" s="119">
        <v>0.62024129194640631</v>
      </c>
      <c r="P2841" s="119">
        <v>0.43156037985407375</v>
      </c>
      <c r="Q2841" s="97">
        <v>16.827363831048377</v>
      </c>
      <c r="R2841" s="184">
        <v>2421221344118.6104</v>
      </c>
      <c r="S2841" s="199">
        <v>2511.6007211069318</v>
      </c>
      <c r="T2841" s="191">
        <v>4.3613888521326714E-2</v>
      </c>
      <c r="U2841" s="198">
        <v>2.0000000000000001E-4</v>
      </c>
    </row>
    <row r="2842" spans="1:21" x14ac:dyDescent="0.2">
      <c r="A2842">
        <f t="shared" si="44"/>
        <v>2838</v>
      </c>
      <c r="B2842" s="119">
        <v>0.76209496280115929</v>
      </c>
      <c r="C2842" s="97">
        <v>8274.4278070678029</v>
      </c>
      <c r="D2842" s="96">
        <v>0.83571210468187662</v>
      </c>
      <c r="E2842" s="98">
        <v>0</v>
      </c>
      <c r="F2842" s="119">
        <v>0.4415267674274081</v>
      </c>
      <c r="G2842" s="179">
        <v>1</v>
      </c>
      <c r="H2842" s="97">
        <v>5882789.9007317554</v>
      </c>
      <c r="I2842" s="174">
        <v>288841878373.10944</v>
      </c>
      <c r="J2842" s="186">
        <v>0.53607221039291142</v>
      </c>
      <c r="K2842" s="189">
        <v>5132519566.1674776</v>
      </c>
      <c r="L2842" s="185">
        <v>0</v>
      </c>
      <c r="M2842" s="185">
        <v>180587560790.8866</v>
      </c>
      <c r="N2842" s="174">
        <v>474561958730.16351</v>
      </c>
      <c r="O2842" s="119">
        <v>0.63070827174415522</v>
      </c>
      <c r="P2842" s="119">
        <v>0.44038712130600671</v>
      </c>
      <c r="Q2842" s="97">
        <v>15.684434574040296</v>
      </c>
      <c r="R2842" s="184">
        <v>3562243868302.1587</v>
      </c>
      <c r="S2842" s="199">
        <v>3696.7900224478531</v>
      </c>
      <c r="T2842" s="191">
        <v>4.7086005346926807E-2</v>
      </c>
      <c r="U2842" s="198">
        <v>2.0000000000000001E-4</v>
      </c>
    </row>
    <row r="2843" spans="1:21" x14ac:dyDescent="0.2">
      <c r="A2843">
        <f t="shared" si="44"/>
        <v>2839</v>
      </c>
      <c r="B2843" s="119">
        <v>0.50390427306903085</v>
      </c>
      <c r="C2843" s="97">
        <v>8239.4265807173742</v>
      </c>
      <c r="D2843" s="96">
        <v>0.7249939248706585</v>
      </c>
      <c r="E2843" s="98">
        <v>3.8321739666032403E-2</v>
      </c>
      <c r="F2843" s="119">
        <v>0.47160277406145645</v>
      </c>
      <c r="G2843" s="179">
        <v>1</v>
      </c>
      <c r="H2843" s="97">
        <v>5342009.9836179614</v>
      </c>
      <c r="I2843" s="174">
        <v>236874826556.80685</v>
      </c>
      <c r="J2843" s="186">
        <v>0.46229716673052712</v>
      </c>
      <c r="K2843" s="189">
        <v>9935818041.0921059</v>
      </c>
      <c r="L2843" s="185">
        <v>0</v>
      </c>
      <c r="M2843" s="185">
        <v>196624134420.44644</v>
      </c>
      <c r="N2843" s="174">
        <v>443434779018.3454</v>
      </c>
      <c r="O2843" s="119">
        <v>0.6016800696463096</v>
      </c>
      <c r="P2843" s="119">
        <v>0.45299086446589254</v>
      </c>
      <c r="Q2843" s="97">
        <v>16.435410057125221</v>
      </c>
      <c r="R2843" s="184">
        <v>3593259300894.333</v>
      </c>
      <c r="S2843" s="199">
        <v>3730.6930999886708</v>
      </c>
      <c r="T2843" s="191">
        <v>4.48336954654701E-2</v>
      </c>
      <c r="U2843" s="198">
        <v>2.0000000000000001E-4</v>
      </c>
    </row>
    <row r="2844" spans="1:21" x14ac:dyDescent="0.2">
      <c r="A2844">
        <f t="shared" si="44"/>
        <v>2840</v>
      </c>
      <c r="B2844" s="119">
        <v>0.51296874968933992</v>
      </c>
      <c r="C2844" s="97">
        <v>9726.2708819253639</v>
      </c>
      <c r="D2844" s="96">
        <v>0.6608123011032252</v>
      </c>
      <c r="E2844" s="98">
        <v>7.7666256477749981E-2</v>
      </c>
      <c r="F2844" s="119">
        <v>0</v>
      </c>
      <c r="G2844" s="179">
        <v>0</v>
      </c>
      <c r="H2844" s="97">
        <v>4843610.9725555331</v>
      </c>
      <c r="I2844" s="174">
        <v>244016138746.60892</v>
      </c>
      <c r="J2844" s="186">
        <v>0.51296874968933992</v>
      </c>
      <c r="K2844" s="189">
        <v>12117510352.733242</v>
      </c>
      <c r="L2844" s="185">
        <v>26768454705.532291</v>
      </c>
      <c r="M2844" s="185">
        <v>0</v>
      </c>
      <c r="N2844" s="174">
        <v>282902103804.87445</v>
      </c>
      <c r="O2844" s="119">
        <v>0.5181559818388618</v>
      </c>
      <c r="P2844" s="119">
        <v>0.38098920878110065</v>
      </c>
      <c r="Q2844" s="97">
        <v>13.424166127687707</v>
      </c>
      <c r="R2844" s="184">
        <v>1616512289004.2603</v>
      </c>
      <c r="S2844" s="199">
        <v>1677.2146050308527</v>
      </c>
      <c r="T2844" s="191">
        <v>5.351075040070756E-2</v>
      </c>
      <c r="U2844" s="198">
        <v>2.0000000000000001E-4</v>
      </c>
    </row>
    <row r="2845" spans="1:21" x14ac:dyDescent="0.2">
      <c r="A2845">
        <f t="shared" si="44"/>
        <v>2841</v>
      </c>
      <c r="B2845" s="119">
        <v>0.56266992471245825</v>
      </c>
      <c r="C2845" s="97">
        <v>8719.0020151612698</v>
      </c>
      <c r="D2845" s="96">
        <v>0.55395949951446921</v>
      </c>
      <c r="E2845" s="98">
        <v>0.32075095276672216</v>
      </c>
      <c r="F2845" s="119">
        <v>0.38792336662420085</v>
      </c>
      <c r="G2845" s="179">
        <v>1</v>
      </c>
      <c r="H2845" s="97">
        <v>17530380.655833844</v>
      </c>
      <c r="I2845" s="174">
        <v>618232371873.55774</v>
      </c>
      <c r="J2845" s="186">
        <v>0.548104299093223</v>
      </c>
      <c r="K2845" s="189">
        <v>16273470984.61779</v>
      </c>
      <c r="L2845" s="185">
        <v>0</v>
      </c>
      <c r="M2845" s="185">
        <v>418121023039.56433</v>
      </c>
      <c r="N2845" s="174">
        <v>1052626865897.7399</v>
      </c>
      <c r="O2845" s="119">
        <v>0.63968787146609196</v>
      </c>
      <c r="P2845" s="119">
        <v>0.46285996176109384</v>
      </c>
      <c r="Q2845" s="97">
        <v>15.779170733121056</v>
      </c>
      <c r="R2845" s="184">
        <v>8335354325469.7139</v>
      </c>
      <c r="S2845" s="199">
        <v>8651.4174927720833</v>
      </c>
      <c r="T2845" s="191">
        <v>4.6468390480592169E-2</v>
      </c>
      <c r="U2845" s="198">
        <v>2.0000000000000001E-4</v>
      </c>
    </row>
    <row r="2846" spans="1:21" x14ac:dyDescent="0.2">
      <c r="A2846">
        <f t="shared" si="44"/>
        <v>2842</v>
      </c>
      <c r="B2846" s="119">
        <v>0.5302753792850764</v>
      </c>
      <c r="C2846" s="97">
        <v>4000</v>
      </c>
      <c r="D2846" s="96">
        <v>1.0511794931380225</v>
      </c>
      <c r="E2846" s="98">
        <v>0.30829472510747991</v>
      </c>
      <c r="F2846" s="119">
        <v>0.56403374117141158</v>
      </c>
      <c r="G2846" s="179">
        <v>1</v>
      </c>
      <c r="H2846" s="97">
        <v>17584943.229077261</v>
      </c>
      <c r="I2846" s="174">
        <v>570987503635.62671</v>
      </c>
      <c r="J2846" s="186">
        <v>0.47112711436236876</v>
      </c>
      <c r="K2846" s="189">
        <v>5140081257.8291025</v>
      </c>
      <c r="L2846" s="185">
        <v>0</v>
      </c>
      <c r="M2846" s="185">
        <v>371559604233.91461</v>
      </c>
      <c r="N2846" s="174">
        <v>947687189127.37036</v>
      </c>
      <c r="O2846" s="119">
        <v>0.59751296082557004</v>
      </c>
      <c r="P2846" s="119">
        <v>0.34147532220080751</v>
      </c>
      <c r="Q2846" s="97">
        <v>15.463276067441777</v>
      </c>
      <c r="R2846" s="184">
        <v>5456638587794.9834</v>
      </c>
      <c r="S2846" s="199">
        <v>5656.1876358439276</v>
      </c>
      <c r="T2846" s="191">
        <v>4.7142514819985916E-2</v>
      </c>
      <c r="U2846" s="198">
        <v>2.0000000000000001E-4</v>
      </c>
    </row>
    <row r="2847" spans="1:21" x14ac:dyDescent="0.2">
      <c r="A2847">
        <f t="shared" si="44"/>
        <v>2843</v>
      </c>
      <c r="B2847" s="119">
        <v>0.55230734633935019</v>
      </c>
      <c r="C2847" s="97">
        <v>4000</v>
      </c>
      <c r="D2847" s="96">
        <v>0.46658745369789167</v>
      </c>
      <c r="E2847" s="98">
        <v>0</v>
      </c>
      <c r="F2847" s="119">
        <v>0.44730501681991508</v>
      </c>
      <c r="G2847" s="179">
        <v>1</v>
      </c>
      <c r="H2847" s="97">
        <v>8187696.3543702373</v>
      </c>
      <c r="I2847" s="174">
        <v>323135923603.53284</v>
      </c>
      <c r="J2847" s="186">
        <v>0.48069756045623691</v>
      </c>
      <c r="K2847" s="189">
        <v>8282373922.6788073</v>
      </c>
      <c r="L2847" s="185">
        <v>0</v>
      </c>
      <c r="M2847" s="185">
        <v>308403832468.61029</v>
      </c>
      <c r="N2847" s="174">
        <v>639822129994.8219</v>
      </c>
      <c r="O2847" s="119">
        <v>0.62838357302541759</v>
      </c>
      <c r="P2847" s="119">
        <v>0.31884406989119446</v>
      </c>
      <c r="Q2847" s="97">
        <v>15.770305002000621</v>
      </c>
      <c r="R2847" s="184">
        <v>3586973703285.123</v>
      </c>
      <c r="S2847" s="199">
        <v>3723.2507705366847</v>
      </c>
      <c r="T2847" s="191">
        <v>4.5337703838247673E-2</v>
      </c>
      <c r="U2847" s="198">
        <v>2.0000000000000001E-4</v>
      </c>
    </row>
    <row r="2848" spans="1:21" x14ac:dyDescent="0.2">
      <c r="A2848">
        <f t="shared" si="44"/>
        <v>2844</v>
      </c>
      <c r="B2848" s="119">
        <v>0.66161838967709952</v>
      </c>
      <c r="C2848" s="97">
        <v>11825.494164200765</v>
      </c>
      <c r="D2848" s="96">
        <v>0.8224727948894377</v>
      </c>
      <c r="E2848" s="98">
        <v>0.52682007235452732</v>
      </c>
      <c r="F2848" s="119">
        <v>0.43422813397299387</v>
      </c>
      <c r="G2848" s="179">
        <v>1</v>
      </c>
      <c r="H2848" s="97">
        <v>6950215.7261126935</v>
      </c>
      <c r="I2848" s="174">
        <v>255925681881.25653</v>
      </c>
      <c r="J2848" s="186">
        <v>0.43250920472863585</v>
      </c>
      <c r="K2848" s="189">
        <v>5330111680.3618698</v>
      </c>
      <c r="L2848" s="185">
        <v>0</v>
      </c>
      <c r="M2848" s="185">
        <v>239034900494.16986</v>
      </c>
      <c r="N2848" s="174">
        <v>500290694055.78827</v>
      </c>
      <c r="O2848" s="119">
        <v>0.6034854078292422</v>
      </c>
      <c r="P2848" s="119">
        <v>0.38662901716906123</v>
      </c>
      <c r="Q2848" s="97">
        <v>16.332523034327203</v>
      </c>
      <c r="R2848" s="184">
        <v>3404464478909.4038</v>
      </c>
      <c r="S2848" s="199">
        <v>3533.2528880743375</v>
      </c>
      <c r="T2848" s="191">
        <v>4.4896010733272158E-2</v>
      </c>
      <c r="U2848" s="198">
        <v>2.0000000000000001E-4</v>
      </c>
    </row>
    <row r="2849" spans="1:21" x14ac:dyDescent="0.2">
      <c r="A2849">
        <f t="shared" si="44"/>
        <v>2845</v>
      </c>
      <c r="B2849" s="119">
        <v>0.62658792032258714</v>
      </c>
      <c r="C2849" s="97">
        <v>8905.227104276586</v>
      </c>
      <c r="D2849" s="96">
        <v>0.88728341163345992</v>
      </c>
      <c r="E2849" s="98">
        <v>8.6079205895709138E-2</v>
      </c>
      <c r="F2849" s="119">
        <v>0.43525116732804731</v>
      </c>
      <c r="G2849" s="179">
        <v>1</v>
      </c>
      <c r="H2849" s="97">
        <v>7229362.1891095918</v>
      </c>
      <c r="I2849" s="174">
        <v>317591521806.78235</v>
      </c>
      <c r="J2849" s="186">
        <v>0.54117264215067395</v>
      </c>
      <c r="K2849" s="189">
        <v>13670964657.061197</v>
      </c>
      <c r="L2849" s="185">
        <v>0</v>
      </c>
      <c r="M2849" s="185">
        <v>261496973159.03247</v>
      </c>
      <c r="N2849" s="174">
        <v>592759459622.87598</v>
      </c>
      <c r="O2849" s="119">
        <v>0.64287362322399522</v>
      </c>
      <c r="P2849" s="119">
        <v>0.48836559130242263</v>
      </c>
      <c r="Q2849" s="97">
        <v>15.92742115498875</v>
      </c>
      <c r="R2849" s="184">
        <v>4999535502692.8711</v>
      </c>
      <c r="S2849" s="199">
        <v>5182.7931281654664</v>
      </c>
      <c r="T2849" s="191">
        <v>4.6132994297346616E-2</v>
      </c>
      <c r="U2849" s="198">
        <v>2.0000000000000001E-4</v>
      </c>
    </row>
    <row r="2850" spans="1:21" x14ac:dyDescent="0.2">
      <c r="A2850">
        <f t="shared" si="44"/>
        <v>2846</v>
      </c>
      <c r="B2850" s="119">
        <v>0.56123848438901947</v>
      </c>
      <c r="C2850" s="97">
        <v>7946.3986619302086</v>
      </c>
      <c r="D2850" s="96">
        <v>0.75152033979259347</v>
      </c>
      <c r="E2850" s="98">
        <v>0</v>
      </c>
      <c r="F2850" s="119">
        <v>0</v>
      </c>
      <c r="G2850" s="179">
        <v>0</v>
      </c>
      <c r="H2850" s="97">
        <v>5047789.6394798672</v>
      </c>
      <c r="I2850" s="174">
        <v>220878297703.93332</v>
      </c>
      <c r="J2850" s="186">
        <v>0.477813108087765</v>
      </c>
      <c r="K2850" s="189">
        <v>1787422383.28248</v>
      </c>
      <c r="L2850" s="185">
        <v>0</v>
      </c>
      <c r="M2850" s="185">
        <v>0</v>
      </c>
      <c r="N2850" s="174">
        <v>222665720087.21579</v>
      </c>
      <c r="O2850" s="119">
        <v>0.47397752062469561</v>
      </c>
      <c r="P2850" s="119">
        <v>0.35738861799043709</v>
      </c>
      <c r="Q2850" s="97">
        <v>12.977713287342318</v>
      </c>
      <c r="R2850" s="184">
        <v>1180691919567.1094</v>
      </c>
      <c r="S2850" s="199">
        <v>1226.5384872004083</v>
      </c>
      <c r="T2850" s="191">
        <v>5.4508544946533961E-2</v>
      </c>
      <c r="U2850" s="198">
        <v>2.0000000000000001E-4</v>
      </c>
    </row>
    <row r="2851" spans="1:21" x14ac:dyDescent="0.2">
      <c r="A2851">
        <f t="shared" si="44"/>
        <v>2847</v>
      </c>
      <c r="B2851" s="119">
        <v>0.49958178078935844</v>
      </c>
      <c r="C2851" s="97">
        <v>9302.874299105677</v>
      </c>
      <c r="D2851" s="96">
        <v>0.9429680000513776</v>
      </c>
      <c r="E2851" s="98">
        <v>0.55193829262265526</v>
      </c>
      <c r="F2851" s="119">
        <v>0.53186264749997125</v>
      </c>
      <c r="G2851" s="179">
        <v>1</v>
      </c>
      <c r="H2851" s="97">
        <v>6901329.8578777695</v>
      </c>
      <c r="I2851" s="174">
        <v>269780760758.0527</v>
      </c>
      <c r="J2851" s="186">
        <v>0.39535388618512302</v>
      </c>
      <c r="K2851" s="189">
        <v>2591671059.1194067</v>
      </c>
      <c r="L2851" s="185">
        <v>0</v>
      </c>
      <c r="M2851" s="185">
        <v>245417770699.46283</v>
      </c>
      <c r="N2851" s="174">
        <v>517790202516.63489</v>
      </c>
      <c r="O2851" s="119">
        <v>0.58516574332731064</v>
      </c>
      <c r="P2851" s="119">
        <v>0.33454191995621824</v>
      </c>
      <c r="Q2851" s="97">
        <v>16.520670371547958</v>
      </c>
      <c r="R2851" s="184">
        <v>3094430058941.8213</v>
      </c>
      <c r="S2851" s="199">
        <v>3207.7455521377938</v>
      </c>
      <c r="T2851" s="191">
        <v>4.4758013014259669E-2</v>
      </c>
      <c r="U2851" s="198">
        <v>2.0000000000000001E-4</v>
      </c>
    </row>
    <row r="2852" spans="1:21" x14ac:dyDescent="0.2">
      <c r="A2852">
        <f t="shared" si="44"/>
        <v>2848</v>
      </c>
      <c r="B2852" s="119">
        <v>0.50020308116652679</v>
      </c>
      <c r="C2852" s="97">
        <v>9019.5181925281267</v>
      </c>
      <c r="D2852" s="96">
        <v>1.3955773899601811</v>
      </c>
      <c r="E2852" s="98">
        <v>0.39125535902606784</v>
      </c>
      <c r="F2852" s="119">
        <v>0</v>
      </c>
      <c r="G2852" s="179">
        <v>0</v>
      </c>
      <c r="H2852" s="97">
        <v>15097690.784138734</v>
      </c>
      <c r="I2852" s="174">
        <v>448146605132.91718</v>
      </c>
      <c r="J2852" s="186">
        <v>0.36660239756599799</v>
      </c>
      <c r="K2852" s="189">
        <v>13112724914.839695</v>
      </c>
      <c r="L2852" s="185">
        <v>40902030061.657234</v>
      </c>
      <c r="M2852" s="185">
        <v>0</v>
      </c>
      <c r="N2852" s="174">
        <v>502161360109.41412</v>
      </c>
      <c r="O2852" s="119">
        <v>0.39233055269164735</v>
      </c>
      <c r="P2852" s="119">
        <v>0.2805085257837423</v>
      </c>
      <c r="Q2852" s="97">
        <v>13.751020611838085</v>
      </c>
      <c r="R2852" s="184">
        <v>2064571244940.4836</v>
      </c>
      <c r="S2852" s="199">
        <v>2142.7487215853621</v>
      </c>
      <c r="T2852" s="191">
        <v>5.3540112516280547E-2</v>
      </c>
      <c r="U2852" s="198">
        <v>2.0000000000000001E-4</v>
      </c>
    </row>
    <row r="2853" spans="1:21" x14ac:dyDescent="0.2">
      <c r="A2853">
        <f t="shared" si="44"/>
        <v>2849</v>
      </c>
      <c r="B2853" s="119">
        <v>0.47201401048964375</v>
      </c>
      <c r="C2853" s="97">
        <v>7077.3885624220175</v>
      </c>
      <c r="D2853" s="96">
        <v>0.686201729425998</v>
      </c>
      <c r="E2853" s="98">
        <v>0</v>
      </c>
      <c r="F2853" s="119">
        <v>0.44279377433076755</v>
      </c>
      <c r="G2853" s="179">
        <v>1</v>
      </c>
      <c r="H2853" s="97">
        <v>6244605.0483063851</v>
      </c>
      <c r="I2853" s="174">
        <v>248262483895.59097</v>
      </c>
      <c r="J2853" s="186">
        <v>0.43872451442596716</v>
      </c>
      <c r="K2853" s="189">
        <v>5276193272.3847208</v>
      </c>
      <c r="L2853" s="185">
        <v>0</v>
      </c>
      <c r="M2853" s="185">
        <v>218242587952.93161</v>
      </c>
      <c r="N2853" s="174">
        <v>471781265120.90729</v>
      </c>
      <c r="O2853" s="119">
        <v>0.60094142989540866</v>
      </c>
      <c r="P2853" s="119">
        <v>0.36195383092512429</v>
      </c>
      <c r="Q2853" s="97">
        <v>16.332291184742996</v>
      </c>
      <c r="R2853" s="184">
        <v>3051789648452.9214</v>
      </c>
      <c r="S2853" s="199">
        <v>3164.393874783816</v>
      </c>
      <c r="T2853" s="191">
        <v>4.4855948281562454E-2</v>
      </c>
      <c r="U2853" s="198">
        <v>2.0000000000000001E-4</v>
      </c>
    </row>
    <row r="2854" spans="1:21" x14ac:dyDescent="0.2">
      <c r="A2854">
        <f t="shared" si="44"/>
        <v>2850</v>
      </c>
      <c r="B2854" s="119">
        <v>0.64663085878023963</v>
      </c>
      <c r="C2854" s="97">
        <v>6919.6918794626235</v>
      </c>
      <c r="D2854" s="96">
        <v>0.5613903360738175</v>
      </c>
      <c r="E2854" s="98">
        <v>0.7</v>
      </c>
      <c r="F2854" s="119">
        <v>0.66213707651659925</v>
      </c>
      <c r="G2854" s="179">
        <v>1</v>
      </c>
      <c r="H2854" s="97">
        <v>6227818.8334883582</v>
      </c>
      <c r="I2854" s="174">
        <v>220070698789.11276</v>
      </c>
      <c r="J2854" s="186">
        <v>0.41981346115444829</v>
      </c>
      <c r="K2854" s="189">
        <v>4684434424.200264</v>
      </c>
      <c r="L2854" s="185">
        <v>0</v>
      </c>
      <c r="M2854" s="185">
        <v>314616138783.57715</v>
      </c>
      <c r="N2854" s="174">
        <v>539371271996.8902</v>
      </c>
      <c r="O2854" s="119">
        <v>0.63793081064610546</v>
      </c>
      <c r="P2854" s="119">
        <v>0.37867030572143767</v>
      </c>
      <c r="Q2854" s="97">
        <v>17.097623923287991</v>
      </c>
      <c r="R2854" s="184">
        <v>3798423523134.2881</v>
      </c>
      <c r="S2854" s="199">
        <v>3946.2311816542178</v>
      </c>
      <c r="T2854" s="191">
        <v>4.3031267484923474E-2</v>
      </c>
      <c r="U2854" s="198">
        <v>2.0000000000000001E-4</v>
      </c>
    </row>
    <row r="2855" spans="1:21" x14ac:dyDescent="0.2">
      <c r="A2855">
        <f t="shared" si="44"/>
        <v>2851</v>
      </c>
      <c r="B2855" s="119">
        <v>0.59506849058030475</v>
      </c>
      <c r="C2855" s="97">
        <v>15469.885239419036</v>
      </c>
      <c r="D2855" s="96">
        <v>1.3208173216451164</v>
      </c>
      <c r="E2855" s="98">
        <v>0.16301757994780103</v>
      </c>
      <c r="F2855" s="119">
        <v>0</v>
      </c>
      <c r="G2855" s="179">
        <v>0</v>
      </c>
      <c r="H2855" s="97">
        <v>11889742.19517385</v>
      </c>
      <c r="I2855" s="174">
        <v>373572272770.21936</v>
      </c>
      <c r="J2855" s="186">
        <v>0.3110549766257662</v>
      </c>
      <c r="K2855" s="189">
        <v>15106126694.315239</v>
      </c>
      <c r="L2855" s="185">
        <v>34373625173.364464</v>
      </c>
      <c r="M2855" s="185">
        <v>0</v>
      </c>
      <c r="N2855" s="174">
        <v>423052024637.89905</v>
      </c>
      <c r="O2855" s="119">
        <v>0.33967551588073203</v>
      </c>
      <c r="P2855" s="119">
        <v>0.27434302146139689</v>
      </c>
      <c r="Q2855" s="97">
        <v>13.726453089387384</v>
      </c>
      <c r="R2855" s="184">
        <v>1633956296519.1179</v>
      </c>
      <c r="S2855" s="199">
        <v>1696.5127051384641</v>
      </c>
      <c r="T2855" s="191">
        <v>5.5251854000574432E-2</v>
      </c>
      <c r="U2855" s="198">
        <v>2.0000000000000001E-4</v>
      </c>
    </row>
    <row r="2856" spans="1:21" x14ac:dyDescent="0.2">
      <c r="A2856">
        <f t="shared" si="44"/>
        <v>2852</v>
      </c>
      <c r="B2856" s="119">
        <v>0.48692898583173894</v>
      </c>
      <c r="C2856" s="97">
        <v>17000</v>
      </c>
      <c r="D2856" s="96">
        <v>0.90131018196176138</v>
      </c>
      <c r="E2856" s="98">
        <v>0.29552341431561741</v>
      </c>
      <c r="F2856" s="119">
        <v>0</v>
      </c>
      <c r="G2856" s="179">
        <v>0</v>
      </c>
      <c r="H2856" s="97">
        <v>5334150.446720059</v>
      </c>
      <c r="I2856" s="174">
        <v>196454915602.14001</v>
      </c>
      <c r="J2856" s="186">
        <v>0.4027870830114596</v>
      </c>
      <c r="K2856" s="189">
        <v>19000303261.935947</v>
      </c>
      <c r="L2856" s="185">
        <v>50751012860.196121</v>
      </c>
      <c r="M2856" s="185">
        <v>0</v>
      </c>
      <c r="N2856" s="174">
        <v>266206231724.27206</v>
      </c>
      <c r="O2856" s="119">
        <v>0.44976525121627575</v>
      </c>
      <c r="P2856" s="119">
        <v>0.32929237939064121</v>
      </c>
      <c r="Q2856" s="97">
        <v>14.01133867504787</v>
      </c>
      <c r="R2856" s="184">
        <v>1326253573653.5425</v>
      </c>
      <c r="S2856" s="199">
        <v>1376.7969924839299</v>
      </c>
      <c r="T2856" s="191">
        <v>5.3189908862098546E-2</v>
      </c>
      <c r="U2856" s="198">
        <v>2.0000000000000001E-4</v>
      </c>
    </row>
    <row r="2857" spans="1:21" x14ac:dyDescent="0.2">
      <c r="A2857">
        <f t="shared" si="44"/>
        <v>2853</v>
      </c>
      <c r="B2857" s="119">
        <v>0.49559423922848239</v>
      </c>
      <c r="C2857" s="97">
        <v>4080.9515279877669</v>
      </c>
      <c r="D2857" s="96">
        <v>0.82519663845880953</v>
      </c>
      <c r="E2857" s="98">
        <v>3.9111108926736776E-2</v>
      </c>
      <c r="F2857" s="119">
        <v>0</v>
      </c>
      <c r="G2857" s="179">
        <v>0</v>
      </c>
      <c r="H2857" s="97">
        <v>14567292.043756649</v>
      </c>
      <c r="I2857" s="174">
        <v>338868232440.36877</v>
      </c>
      <c r="J2857" s="186">
        <v>3.1206243670884648E-2</v>
      </c>
      <c r="K2857" s="189">
        <v>16211888430.707047</v>
      </c>
      <c r="L2857" s="185">
        <v>27100196591.680305</v>
      </c>
      <c r="M2857" s="185">
        <v>0</v>
      </c>
      <c r="N2857" s="174">
        <v>382180317462.7561</v>
      </c>
      <c r="O2857" s="119">
        <v>8.4397234586377282E-2</v>
      </c>
      <c r="P2857" s="119">
        <v>-2.4993336465007315E-2</v>
      </c>
      <c r="Q2857" s="97">
        <v>4.694804894384335</v>
      </c>
      <c r="R2857" s="184">
        <v>-37182652789.90876</v>
      </c>
      <c r="S2857" s="199">
        <v>-38.592878048327869</v>
      </c>
      <c r="T2857" s="191">
        <v>0.19504214351309282</v>
      </c>
      <c r="U2857" s="198">
        <v>2.0000000000000001E-4</v>
      </c>
    </row>
    <row r="2858" spans="1:21" x14ac:dyDescent="0.2">
      <c r="A2858">
        <f t="shared" si="44"/>
        <v>2854</v>
      </c>
      <c r="B2858" s="119">
        <v>0.38522341522230341</v>
      </c>
      <c r="C2858" s="97">
        <v>5862.8649393257274</v>
      </c>
      <c r="D2858" s="96">
        <v>0.91128008474345612</v>
      </c>
      <c r="E2858" s="98">
        <v>0.30229132397113601</v>
      </c>
      <c r="F2858" s="119">
        <v>0.40021681188445452</v>
      </c>
      <c r="G2858" s="179">
        <v>1</v>
      </c>
      <c r="H2858" s="97">
        <v>11937484.420314349</v>
      </c>
      <c r="I2858" s="174">
        <v>380149357900.375</v>
      </c>
      <c r="J2858" s="186">
        <v>0.35755358513023605</v>
      </c>
      <c r="K2858" s="189">
        <v>7135898591.5985975</v>
      </c>
      <c r="L2858" s="185">
        <v>0</v>
      </c>
      <c r="M2858" s="185">
        <v>201751934484.86325</v>
      </c>
      <c r="N2858" s="174">
        <v>589037190976.83691</v>
      </c>
      <c r="O2858" s="119">
        <v>0.50476492476995194</v>
      </c>
      <c r="P2858" s="119">
        <v>0.33083093320396689</v>
      </c>
      <c r="Q2858" s="97">
        <v>16.355180386273982</v>
      </c>
      <c r="R2858" s="184">
        <v>3442332283738.543</v>
      </c>
      <c r="S2858" s="199">
        <v>3571.6610554999293</v>
      </c>
      <c r="T2858" s="191">
        <v>4.5142352840109826E-2</v>
      </c>
      <c r="U2858" s="198">
        <v>2.0000000000000001E-4</v>
      </c>
    </row>
    <row r="2859" spans="1:21" x14ac:dyDescent="0.2">
      <c r="A2859">
        <f t="shared" si="44"/>
        <v>2855</v>
      </c>
      <c r="B2859" s="119">
        <v>0.47845841897923103</v>
      </c>
      <c r="C2859" s="97">
        <v>6556.8177079506759</v>
      </c>
      <c r="D2859" s="96">
        <v>0.8310278920968136</v>
      </c>
      <c r="E2859" s="98">
        <v>0</v>
      </c>
      <c r="F2859" s="119">
        <v>0.63316520281881228</v>
      </c>
      <c r="G2859" s="179">
        <v>1</v>
      </c>
      <c r="H2859" s="97">
        <v>36642842.717616521</v>
      </c>
      <c r="I2859" s="174">
        <v>754316868218.19885</v>
      </c>
      <c r="J2859" s="186">
        <v>0.34859030075624164</v>
      </c>
      <c r="K2859" s="189">
        <v>25399695886.097427</v>
      </c>
      <c r="L2859" s="185">
        <v>0</v>
      </c>
      <c r="M2859" s="185">
        <v>628478396044.06213</v>
      </c>
      <c r="N2859" s="174">
        <v>1408194960148.3584</v>
      </c>
      <c r="O2859" s="119">
        <v>0.54376722148775869</v>
      </c>
      <c r="P2859" s="119">
        <v>0.34287040683280051</v>
      </c>
      <c r="Q2859" s="97">
        <v>16.693662003220126</v>
      </c>
      <c r="R2859" s="184">
        <v>8548031466725.2969</v>
      </c>
      <c r="S2859" s="199">
        <v>8879.1828046311766</v>
      </c>
      <c r="T2859" s="191">
        <v>4.4186402388470179E-2</v>
      </c>
      <c r="U2859" s="198">
        <v>2.0000000000000001E-4</v>
      </c>
    </row>
    <row r="2860" spans="1:21" x14ac:dyDescent="0.2">
      <c r="A2860">
        <f t="shared" si="44"/>
        <v>2856</v>
      </c>
      <c r="B2860" s="119">
        <v>0.44510830708455928</v>
      </c>
      <c r="C2860" s="97">
        <v>5895.0526259180688</v>
      </c>
      <c r="D2860" s="96">
        <v>0.48058963548210293</v>
      </c>
      <c r="E2860" s="98">
        <v>0</v>
      </c>
      <c r="F2860" s="119">
        <v>0.3065920728631048</v>
      </c>
      <c r="G2860" s="179">
        <v>1</v>
      </c>
      <c r="H2860" s="97">
        <v>21283546.884737905</v>
      </c>
      <c r="I2860" s="174">
        <v>731640397225.62878</v>
      </c>
      <c r="J2860" s="186">
        <v>0.44510830708455928</v>
      </c>
      <c r="K2860" s="189">
        <v>13789553955.723703</v>
      </c>
      <c r="L2860" s="185">
        <v>0</v>
      </c>
      <c r="M2860" s="185">
        <v>393581546371.44427</v>
      </c>
      <c r="N2860" s="174">
        <v>1139011497552.7966</v>
      </c>
      <c r="O2860" s="119">
        <v>0.56235117650446664</v>
      </c>
      <c r="P2860" s="119">
        <v>0.40055424372589898</v>
      </c>
      <c r="Q2860" s="97">
        <v>15.855450768363909</v>
      </c>
      <c r="R2860" s="184">
        <v>7895936464383.4141</v>
      </c>
      <c r="S2860" s="199">
        <v>8189.1882368270135</v>
      </c>
      <c r="T2860" s="191">
        <v>4.5505352377078194E-2</v>
      </c>
      <c r="U2860" s="198">
        <v>2.0000000000000001E-4</v>
      </c>
    </row>
    <row r="2861" spans="1:21" x14ac:dyDescent="0.2">
      <c r="A2861">
        <f t="shared" si="44"/>
        <v>2857</v>
      </c>
      <c r="B2861" s="119">
        <v>0.45873247963373182</v>
      </c>
      <c r="C2861" s="97">
        <v>6383.6317831783545</v>
      </c>
      <c r="D2861" s="96">
        <v>0.44819629806846673</v>
      </c>
      <c r="E2861" s="98">
        <v>0.7</v>
      </c>
      <c r="F2861" s="119">
        <v>0</v>
      </c>
      <c r="G2861" s="179">
        <v>0</v>
      </c>
      <c r="H2861" s="97">
        <v>3144812.0762805059</v>
      </c>
      <c r="I2861" s="174">
        <v>169370741636.14594</v>
      </c>
      <c r="J2861" s="186">
        <v>0.45873247963373176</v>
      </c>
      <c r="K2861" s="189">
        <v>37431828128.119751</v>
      </c>
      <c r="L2861" s="185">
        <v>64145815545.444351</v>
      </c>
      <c r="M2861" s="185">
        <v>0</v>
      </c>
      <c r="N2861" s="174">
        <v>270948385309.71005</v>
      </c>
      <c r="O2861" s="119">
        <v>0.47615162045361481</v>
      </c>
      <c r="P2861" s="119">
        <v>0.36253941621209629</v>
      </c>
      <c r="Q2861" s="97">
        <v>14.340037341200487</v>
      </c>
      <c r="R2861" s="184">
        <v>1601323972701.1765</v>
      </c>
      <c r="S2861" s="199">
        <v>1659.5108981596265</v>
      </c>
      <c r="T2861" s="191">
        <v>4.9228983871747373E-2</v>
      </c>
      <c r="U2861" s="198">
        <v>2.0000000000000001E-4</v>
      </c>
    </row>
    <row r="2862" spans="1:21" x14ac:dyDescent="0.2">
      <c r="A2862">
        <f t="shared" si="44"/>
        <v>2858</v>
      </c>
      <c r="B2862" s="119">
        <v>0.3962795902000889</v>
      </c>
      <c r="C2862" s="97">
        <v>11279.008482256599</v>
      </c>
      <c r="D2862" s="96">
        <v>0.90744903308995528</v>
      </c>
      <c r="E2862" s="98">
        <v>0.7</v>
      </c>
      <c r="F2862" s="119">
        <v>0.64611913189379144</v>
      </c>
      <c r="G2862" s="179">
        <v>1</v>
      </c>
      <c r="H2862" s="97">
        <v>8056730.4809214631</v>
      </c>
      <c r="I2862" s="174">
        <v>333189939404.38611</v>
      </c>
      <c r="J2862" s="186">
        <v>0.39627959020008885</v>
      </c>
      <c r="K2862" s="189">
        <v>4648945009.29846</v>
      </c>
      <c r="L2862" s="185">
        <v>0</v>
      </c>
      <c r="M2862" s="185">
        <v>343058444489.96368</v>
      </c>
      <c r="N2862" s="174">
        <v>680897328903.64832</v>
      </c>
      <c r="O2862" s="119">
        <v>0.59698152861377096</v>
      </c>
      <c r="P2862" s="119">
        <v>0.30460588114393244</v>
      </c>
      <c r="Q2862" s="97">
        <v>16.570897487165887</v>
      </c>
      <c r="R2862" s="184">
        <v>3684649803388.8936</v>
      </c>
      <c r="S2862" s="199">
        <v>3819.168126462434</v>
      </c>
      <c r="T2862" s="191">
        <v>4.4944423486840544E-2</v>
      </c>
      <c r="U2862" s="198">
        <v>2.0000000000000001E-4</v>
      </c>
    </row>
    <row r="2863" spans="1:21" x14ac:dyDescent="0.2">
      <c r="A2863">
        <f t="shared" si="44"/>
        <v>2859</v>
      </c>
      <c r="B2863" s="119">
        <v>0.49714818005772782</v>
      </c>
      <c r="C2863" s="97">
        <v>7222.2711585682664</v>
      </c>
      <c r="D2863" s="96">
        <v>0.60054458068253902</v>
      </c>
      <c r="E2863" s="98">
        <v>0</v>
      </c>
      <c r="F2863" s="119">
        <v>0.50261355829367271</v>
      </c>
      <c r="G2863" s="179">
        <v>1</v>
      </c>
      <c r="H2863" s="97">
        <v>7045898.0895926235</v>
      </c>
      <c r="I2863" s="174">
        <v>218396335702.28995</v>
      </c>
      <c r="J2863" s="186">
        <v>0.33492649077823455</v>
      </c>
      <c r="K2863" s="189">
        <v>9048167618.4973755</v>
      </c>
      <c r="L2863" s="185">
        <v>0</v>
      </c>
      <c r="M2863" s="185">
        <v>263033579698.04599</v>
      </c>
      <c r="N2863" s="174">
        <v>490478083018.83331</v>
      </c>
      <c r="O2863" s="119">
        <v>0.57815749957402562</v>
      </c>
      <c r="P2863" s="119">
        <v>0.39849272651708129</v>
      </c>
      <c r="Q2863" s="97">
        <v>17.44391004741157</v>
      </c>
      <c r="R2863" s="184">
        <v>3666675550790.5254</v>
      </c>
      <c r="S2863" s="199">
        <v>3800.430905726977</v>
      </c>
      <c r="T2863" s="191">
        <v>4.2285980939135832E-2</v>
      </c>
      <c r="U2863" s="198">
        <v>2.0000000000000001E-4</v>
      </c>
    </row>
    <row r="2864" spans="1:21" x14ac:dyDescent="0.2">
      <c r="A2864">
        <f t="shared" si="44"/>
        <v>2860</v>
      </c>
      <c r="B2864" s="119">
        <v>0.51621800451024524</v>
      </c>
      <c r="C2864" s="97">
        <v>11111.47065842048</v>
      </c>
      <c r="D2864" s="96">
        <v>0.81574983647169708</v>
      </c>
      <c r="E2864" s="98">
        <v>0.22760019632430198</v>
      </c>
      <c r="F2864" s="119">
        <v>0</v>
      </c>
      <c r="G2864" s="179">
        <v>0</v>
      </c>
      <c r="H2864" s="97">
        <v>22874868.780080304</v>
      </c>
      <c r="I2864" s="174">
        <v>566038827031.65466</v>
      </c>
      <c r="J2864" s="186">
        <v>0.26375230819154072</v>
      </c>
      <c r="K2864" s="189">
        <v>37363275374.506073</v>
      </c>
      <c r="L2864" s="185">
        <v>89470603334.47261</v>
      </c>
      <c r="M2864" s="185">
        <v>0</v>
      </c>
      <c r="N2864" s="174">
        <v>692872705740.63342</v>
      </c>
      <c r="O2864" s="119">
        <v>0.31877504770102588</v>
      </c>
      <c r="P2864" s="119">
        <v>0.20882242129264608</v>
      </c>
      <c r="Q2864" s="97">
        <v>14.450125850508181</v>
      </c>
      <c r="R2864" s="184">
        <v>2168231273636.741</v>
      </c>
      <c r="S2864" s="199">
        <v>2251.8130793004279</v>
      </c>
      <c r="T2864" s="191">
        <v>5.0916236793344324E-2</v>
      </c>
      <c r="U2864" s="198">
        <v>2.0000000000000001E-4</v>
      </c>
    </row>
    <row r="2865" spans="1:21" x14ac:dyDescent="0.2">
      <c r="A2865">
        <f t="shared" si="44"/>
        <v>2861</v>
      </c>
      <c r="B2865" s="119">
        <v>0.46358711594295388</v>
      </c>
      <c r="C2865" s="97">
        <v>10416.213804624183</v>
      </c>
      <c r="D2865" s="96">
        <v>0.63017962308730624</v>
      </c>
      <c r="E2865" s="98">
        <v>0</v>
      </c>
      <c r="F2865" s="119">
        <v>0.41068616966534366</v>
      </c>
      <c r="G2865" s="179">
        <v>1</v>
      </c>
      <c r="H2865" s="97">
        <v>16736733.922816314</v>
      </c>
      <c r="I2865" s="174">
        <v>573204696138.17139</v>
      </c>
      <c r="J2865" s="186">
        <v>0.45704256905912888</v>
      </c>
      <c r="K2865" s="189">
        <v>10884018506.970295</v>
      </c>
      <c r="L2865" s="185">
        <v>0</v>
      </c>
      <c r="M2865" s="185">
        <v>311415709229.61237</v>
      </c>
      <c r="N2865" s="174">
        <v>895504423874.75403</v>
      </c>
      <c r="O2865" s="119">
        <v>0.5707526402738593</v>
      </c>
      <c r="P2865" s="119">
        <v>0.41597620710184274</v>
      </c>
      <c r="Q2865" s="97">
        <v>15.897637557967357</v>
      </c>
      <c r="R2865" s="184">
        <v>6388995081064.2949</v>
      </c>
      <c r="S2865" s="199">
        <v>6635.5447903118466</v>
      </c>
      <c r="T2865" s="191">
        <v>4.6493054809445156E-2</v>
      </c>
      <c r="U2865" s="198">
        <v>2.0000000000000001E-4</v>
      </c>
    </row>
    <row r="2866" spans="1:21" x14ac:dyDescent="0.2">
      <c r="A2866">
        <f t="shared" si="44"/>
        <v>2862</v>
      </c>
      <c r="B2866" s="119">
        <v>0.5121519095356013</v>
      </c>
      <c r="C2866" s="97">
        <v>7706.9950450590441</v>
      </c>
      <c r="D2866" s="96">
        <v>0.2880390823168556</v>
      </c>
      <c r="E2866" s="98">
        <v>0</v>
      </c>
      <c r="F2866" s="119">
        <v>0.50697539394701896</v>
      </c>
      <c r="G2866" s="179">
        <v>1</v>
      </c>
      <c r="H2866" s="97">
        <v>2646235.9810003173</v>
      </c>
      <c r="I2866" s="174">
        <v>142112944012.82175</v>
      </c>
      <c r="J2866" s="186">
        <v>0.5121519095356013</v>
      </c>
      <c r="K2866" s="189">
        <v>1629569912.7306285</v>
      </c>
      <c r="L2866" s="185">
        <v>0</v>
      </c>
      <c r="M2866" s="185">
        <v>191822176411.02255</v>
      </c>
      <c r="N2866" s="174">
        <v>335564690336.57495</v>
      </c>
      <c r="O2866" s="119">
        <v>0.67421025897506803</v>
      </c>
      <c r="P2866" s="119">
        <v>0.45002418951283391</v>
      </c>
      <c r="Q2866" s="97">
        <v>16.802816845320613</v>
      </c>
      <c r="R2866" s="184">
        <v>2798269069286.4487</v>
      </c>
      <c r="S2866" s="199">
        <v>2904.0085528767654</v>
      </c>
      <c r="T2866" s="191">
        <v>4.3166985312039594E-2</v>
      </c>
      <c r="U2866" s="198">
        <v>2.0000000000000001E-4</v>
      </c>
    </row>
    <row r="2867" spans="1:21" x14ac:dyDescent="0.2">
      <c r="A2867">
        <f t="shared" si="44"/>
        <v>2863</v>
      </c>
      <c r="B2867" s="119">
        <v>0.53523857148266352</v>
      </c>
      <c r="C2867" s="97">
        <v>9216.4898023540009</v>
      </c>
      <c r="D2867" s="96">
        <v>0.9114647646525178</v>
      </c>
      <c r="E2867" s="98">
        <v>0.30438979096842167</v>
      </c>
      <c r="F2867" s="119">
        <v>0</v>
      </c>
      <c r="G2867" s="179">
        <v>0</v>
      </c>
      <c r="H2867" s="97">
        <v>6957690.2082406869</v>
      </c>
      <c r="I2867" s="174">
        <v>286697686735.50684</v>
      </c>
      <c r="J2867" s="186">
        <v>0.46740858227001925</v>
      </c>
      <c r="K2867" s="189">
        <v>24778977393.083134</v>
      </c>
      <c r="L2867" s="185">
        <v>42727127153.066208</v>
      </c>
      <c r="M2867" s="185">
        <v>0</v>
      </c>
      <c r="N2867" s="174">
        <v>354203791281.65619</v>
      </c>
      <c r="O2867" s="119">
        <v>0.47483021119288771</v>
      </c>
      <c r="P2867" s="119">
        <v>0.3924201295059872</v>
      </c>
      <c r="Q2867" s="97">
        <v>13.843070839143781</v>
      </c>
      <c r="R2867" s="184">
        <v>2131372066682.4124</v>
      </c>
      <c r="S2867" s="199">
        <v>2211.7299077230473</v>
      </c>
      <c r="T2867" s="191">
        <v>5.2050079043284084E-2</v>
      </c>
      <c r="U2867" s="198">
        <v>2.0000000000000001E-4</v>
      </c>
    </row>
    <row r="2868" spans="1:21" x14ac:dyDescent="0.2">
      <c r="A2868">
        <f t="shared" si="44"/>
        <v>2864</v>
      </c>
      <c r="B2868" s="119">
        <v>0.35665857418057378</v>
      </c>
      <c r="C2868" s="97">
        <v>4651.1497933905366</v>
      </c>
      <c r="D2868" s="96">
        <v>0.7108825526008572</v>
      </c>
      <c r="E2868" s="98">
        <v>0</v>
      </c>
      <c r="F2868" s="119">
        <v>0</v>
      </c>
      <c r="G2868" s="179">
        <v>0</v>
      </c>
      <c r="H2868" s="97">
        <v>9309007.059162274</v>
      </c>
      <c r="I2868" s="174">
        <v>253272017557.4137</v>
      </c>
      <c r="J2868" s="186">
        <v>0.2857855854710083</v>
      </c>
      <c r="K2868" s="189">
        <v>9570471136.0618916</v>
      </c>
      <c r="L2868" s="185">
        <v>0</v>
      </c>
      <c r="M2868" s="185">
        <v>0</v>
      </c>
      <c r="N2868" s="174">
        <v>262842488693.47559</v>
      </c>
      <c r="O2868" s="119">
        <v>0.27537972335012995</v>
      </c>
      <c r="P2868" s="119">
        <v>0.14672466109374052</v>
      </c>
      <c r="Q2868" s="97">
        <v>12.654110923882648</v>
      </c>
      <c r="R2868" s="184">
        <v>571930350695.98633</v>
      </c>
      <c r="S2868" s="199">
        <v>592.83732169488758</v>
      </c>
      <c r="T2868" s="191">
        <v>5.1808971407207138E-2</v>
      </c>
      <c r="U2868" s="198">
        <v>2.0000000000000001E-4</v>
      </c>
    </row>
    <row r="2869" spans="1:21" x14ac:dyDescent="0.2">
      <c r="A2869">
        <f t="shared" si="44"/>
        <v>2865</v>
      </c>
      <c r="B2869" s="119">
        <v>0.61036360523026545</v>
      </c>
      <c r="C2869" s="97">
        <v>6251.7907809987264</v>
      </c>
      <c r="D2869" s="96">
        <v>0.83369756514741489</v>
      </c>
      <c r="E2869" s="98">
        <v>0.58842353967433869</v>
      </c>
      <c r="F2869" s="119">
        <v>0.52946254322129715</v>
      </c>
      <c r="G2869" s="179">
        <v>1</v>
      </c>
      <c r="H2869" s="97">
        <v>8169833.9135853248</v>
      </c>
      <c r="I2869" s="174">
        <v>288843763981.97968</v>
      </c>
      <c r="J2869" s="186">
        <v>0.40008975703000715</v>
      </c>
      <c r="K2869" s="189">
        <v>5702885213.9897089</v>
      </c>
      <c r="L2869" s="185">
        <v>0</v>
      </c>
      <c r="M2869" s="185">
        <v>252786677879.5791</v>
      </c>
      <c r="N2869" s="174">
        <v>547333327075.54846</v>
      </c>
      <c r="O2869" s="119">
        <v>0.58062017774952945</v>
      </c>
      <c r="P2869" s="119">
        <v>0.42056195357349035</v>
      </c>
      <c r="Q2869" s="97">
        <v>16.553600854282148</v>
      </c>
      <c r="R2869" s="184">
        <v>4146131968294.6274</v>
      </c>
      <c r="S2869" s="199">
        <v>4299.933365776873</v>
      </c>
      <c r="T2869" s="191">
        <v>4.419019487774644E-2</v>
      </c>
      <c r="U2869" s="198">
        <v>2.0000000000000001E-4</v>
      </c>
    </row>
    <row r="2870" spans="1:21" x14ac:dyDescent="0.2">
      <c r="A2870">
        <f t="shared" si="44"/>
        <v>2866</v>
      </c>
      <c r="B2870" s="119">
        <v>0.51252555464747895</v>
      </c>
      <c r="C2870" s="97">
        <v>4206.879196466728</v>
      </c>
      <c r="D2870" s="96">
        <v>0.61336536056744151</v>
      </c>
      <c r="E2870" s="98">
        <v>0</v>
      </c>
      <c r="F2870" s="119">
        <v>0.38574448197706912</v>
      </c>
      <c r="G2870" s="179">
        <v>1</v>
      </c>
      <c r="H2870" s="97">
        <v>7863881.9360704804</v>
      </c>
      <c r="I2870" s="174">
        <v>345312747480.24048</v>
      </c>
      <c r="J2870" s="186">
        <v>0.51252555464747895</v>
      </c>
      <c r="K2870" s="189">
        <v>8642185187.5537567</v>
      </c>
      <c r="L2870" s="185">
        <v>0</v>
      </c>
      <c r="M2870" s="185">
        <v>198452204918.19421</v>
      </c>
      <c r="N2870" s="174">
        <v>552407137585.9884</v>
      </c>
      <c r="O2870" s="119">
        <v>0.60778246427246463</v>
      </c>
      <c r="P2870" s="119">
        <v>0.41232413655955141</v>
      </c>
      <c r="Q2870" s="97">
        <v>15.309257139237658</v>
      </c>
      <c r="R2870" s="184">
        <v>3877116121065.9023</v>
      </c>
      <c r="S2870" s="199">
        <v>4028.3354741496278</v>
      </c>
      <c r="T2870" s="191">
        <v>4.6937221339217614E-2</v>
      </c>
      <c r="U2870" s="198">
        <v>2.0000000000000001E-4</v>
      </c>
    </row>
    <row r="2871" spans="1:21" x14ac:dyDescent="0.2">
      <c r="A2871">
        <f t="shared" si="44"/>
        <v>2867</v>
      </c>
      <c r="B2871" s="119">
        <v>0.35766127079708854</v>
      </c>
      <c r="C2871" s="97">
        <v>7499.0166508037491</v>
      </c>
      <c r="D2871" s="96">
        <v>0.9863799793601512</v>
      </c>
      <c r="E2871" s="98">
        <v>0.25413919186339962</v>
      </c>
      <c r="F2871" s="119">
        <v>0</v>
      </c>
      <c r="G2871" s="179">
        <v>0</v>
      </c>
      <c r="H2871" s="97">
        <v>13390448.049912406</v>
      </c>
      <c r="I2871" s="174">
        <v>496598291216.3678</v>
      </c>
      <c r="J2871" s="186">
        <v>0.35766127079708854</v>
      </c>
      <c r="K2871" s="189">
        <v>29589940843.689919</v>
      </c>
      <c r="L2871" s="185">
        <v>60135520913.356377</v>
      </c>
      <c r="M2871" s="185">
        <v>0</v>
      </c>
      <c r="N2871" s="174">
        <v>586323752973.41406</v>
      </c>
      <c r="O2871" s="119">
        <v>0.3849791032652039</v>
      </c>
      <c r="P2871" s="119">
        <v>0.28393392963460962</v>
      </c>
      <c r="Q2871" s="97">
        <v>13.923392337075704</v>
      </c>
      <c r="R2871" s="184">
        <v>2523527948889.9268</v>
      </c>
      <c r="S2871" s="199">
        <v>2620.3491354890134</v>
      </c>
      <c r="T2871" s="191">
        <v>5.2023099709626854E-2</v>
      </c>
      <c r="U2871" s="198">
        <v>2.0000000000000001E-4</v>
      </c>
    </row>
    <row r="2872" spans="1:21" x14ac:dyDescent="0.2">
      <c r="A2872">
        <f t="shared" si="44"/>
        <v>2868</v>
      </c>
      <c r="B2872" s="119">
        <v>0.43492469333615968</v>
      </c>
      <c r="C2872" s="97">
        <v>6089.0229602917116</v>
      </c>
      <c r="D2872" s="96">
        <v>1.2314093154814973</v>
      </c>
      <c r="E2872" s="98">
        <v>0</v>
      </c>
      <c r="F2872" s="119">
        <v>0</v>
      </c>
      <c r="G2872" s="179">
        <v>0</v>
      </c>
      <c r="H2872" s="97">
        <v>14179301.503700839</v>
      </c>
      <c r="I2872" s="174">
        <v>481291154182.18677</v>
      </c>
      <c r="J2872" s="186">
        <v>0.42091896468223344</v>
      </c>
      <c r="K2872" s="189">
        <v>12980309968.901295</v>
      </c>
      <c r="L2872" s="185">
        <v>0</v>
      </c>
      <c r="M2872" s="185">
        <v>0</v>
      </c>
      <c r="N2872" s="174">
        <v>494271464151.08807</v>
      </c>
      <c r="O2872" s="119">
        <v>0.40986500136523668</v>
      </c>
      <c r="P2872" s="119">
        <v>0.29422398874775924</v>
      </c>
      <c r="Q2872" s="97">
        <v>12.878838731724283</v>
      </c>
      <c r="R2872" s="184">
        <v>2056482033726.2795</v>
      </c>
      <c r="S2872" s="199">
        <v>2135.7038908433728</v>
      </c>
      <c r="T2872" s="191">
        <v>5.685643441885567E-2</v>
      </c>
      <c r="U2872" s="198">
        <v>2.0000000000000001E-4</v>
      </c>
    </row>
    <row r="2873" spans="1:21" x14ac:dyDescent="0.2">
      <c r="A2873">
        <f t="shared" si="44"/>
        <v>2869</v>
      </c>
      <c r="B2873" s="119">
        <v>0.68337163170638182</v>
      </c>
      <c r="C2873" s="97">
        <v>11848.14773247518</v>
      </c>
      <c r="D2873" s="96">
        <v>0.49171181509006756</v>
      </c>
      <c r="E2873" s="98">
        <v>0.27348274369656006</v>
      </c>
      <c r="F2873" s="119">
        <v>0</v>
      </c>
      <c r="G2873" s="179">
        <v>0</v>
      </c>
      <c r="H2873" s="97">
        <v>3534405.1074634749</v>
      </c>
      <c r="I2873" s="174">
        <v>173273578064.73352</v>
      </c>
      <c r="J2873" s="186">
        <v>0.50967088922093384</v>
      </c>
      <c r="K2873" s="189">
        <v>10038564695.599882</v>
      </c>
      <c r="L2873" s="185">
        <v>19108624351.21706</v>
      </c>
      <c r="M2873" s="185">
        <v>0</v>
      </c>
      <c r="N2873" s="174">
        <v>202420767111.55048</v>
      </c>
      <c r="O2873" s="119">
        <v>0.5118022205430508</v>
      </c>
      <c r="P2873" s="119">
        <v>0.37880570929202095</v>
      </c>
      <c r="Q2873" s="97">
        <v>13.408407935344904</v>
      </c>
      <c r="R2873" s="184">
        <v>1159811738991.5989</v>
      </c>
      <c r="S2873" s="199">
        <v>1204.2239508894572</v>
      </c>
      <c r="T2873" s="191">
        <v>5.1943534178993986E-2</v>
      </c>
      <c r="U2873" s="198">
        <v>2.0000000000000001E-4</v>
      </c>
    </row>
    <row r="2874" spans="1:21" x14ac:dyDescent="0.2">
      <c r="A2874">
        <f t="shared" si="44"/>
        <v>2870</v>
      </c>
      <c r="B2874" s="119">
        <v>0.54167293133920003</v>
      </c>
      <c r="C2874" s="97">
        <v>10266.86450914228</v>
      </c>
      <c r="D2874" s="96">
        <v>1.0464257060933833</v>
      </c>
      <c r="E2874" s="98">
        <v>0</v>
      </c>
      <c r="F2874" s="119">
        <v>0.56740433306898508</v>
      </c>
      <c r="G2874" s="179">
        <v>1</v>
      </c>
      <c r="H2874" s="97">
        <v>8153664.2033131272</v>
      </c>
      <c r="I2874" s="174">
        <v>233842305161.77966</v>
      </c>
      <c r="J2874" s="186">
        <v>0.2339015764464254</v>
      </c>
      <c r="K2874" s="189">
        <v>4602241033.367877</v>
      </c>
      <c r="L2874" s="185">
        <v>0</v>
      </c>
      <c r="M2874" s="185">
        <v>168291073631.90405</v>
      </c>
      <c r="N2874" s="174">
        <v>406735619827.05157</v>
      </c>
      <c r="O2874" s="119">
        <v>0.46548404785210196</v>
      </c>
      <c r="P2874" s="119">
        <v>0.34414681246791873</v>
      </c>
      <c r="Q2874" s="97">
        <v>17.748258392711509</v>
      </c>
      <c r="R2874" s="184">
        <v>2633080677739.3887</v>
      </c>
      <c r="S2874" s="199">
        <v>2728.9603277171586</v>
      </c>
      <c r="T2874" s="191">
        <v>4.2920203422469688E-2</v>
      </c>
      <c r="U2874" s="198">
        <v>2.0000000000000001E-4</v>
      </c>
    </row>
    <row r="2875" spans="1:21" x14ac:dyDescent="0.2">
      <c r="A2875">
        <f t="shared" si="44"/>
        <v>2871</v>
      </c>
      <c r="B2875" s="119">
        <v>0.42656251921075539</v>
      </c>
      <c r="C2875" s="97">
        <v>6899.1732386298754</v>
      </c>
      <c r="D2875" s="96">
        <v>1.1245390253590897</v>
      </c>
      <c r="E2875" s="98">
        <v>0</v>
      </c>
      <c r="F2875" s="119">
        <v>0.43571985764399362</v>
      </c>
      <c r="G2875" s="179">
        <v>1</v>
      </c>
      <c r="H2875" s="97">
        <v>55428351.451592758</v>
      </c>
      <c r="I2875" s="174">
        <v>1146125658078.1985</v>
      </c>
      <c r="J2875" s="186">
        <v>0.28994726822008732</v>
      </c>
      <c r="K2875" s="189">
        <v>16562763032.291826</v>
      </c>
      <c r="L2875" s="185">
        <v>0</v>
      </c>
      <c r="M2875" s="185">
        <v>668635290385.87573</v>
      </c>
      <c r="N2875" s="174">
        <v>1831323711496.366</v>
      </c>
      <c r="O2875" s="119">
        <v>0.47355048725755822</v>
      </c>
      <c r="P2875" s="119">
        <v>0.31353196702228803</v>
      </c>
      <c r="Q2875" s="97">
        <v>16.89993358717949</v>
      </c>
      <c r="R2875" s="184">
        <v>10174188761541.961</v>
      </c>
      <c r="S2875" s="199">
        <v>10555.72353433127</v>
      </c>
      <c r="T2875" s="191">
        <v>4.3495209780211062E-2</v>
      </c>
      <c r="U2875" s="198">
        <v>2.0000000000000001E-4</v>
      </c>
    </row>
    <row r="2876" spans="1:21" x14ac:dyDescent="0.2">
      <c r="A2876">
        <f t="shared" si="44"/>
        <v>2872</v>
      </c>
      <c r="B2876" s="119">
        <v>0.47897584495855794</v>
      </c>
      <c r="C2876" s="97">
        <v>4000</v>
      </c>
      <c r="D2876" s="96">
        <v>0.47088782121889106</v>
      </c>
      <c r="E2876" s="98">
        <v>0</v>
      </c>
      <c r="F2876" s="119">
        <v>0</v>
      </c>
      <c r="G2876" s="179">
        <v>0</v>
      </c>
      <c r="H2876" s="97">
        <v>5537743.7105228258</v>
      </c>
      <c r="I2876" s="174">
        <v>211925808556.08752</v>
      </c>
      <c r="J2876" s="186">
        <v>0.47040569099053808</v>
      </c>
      <c r="K2876" s="189">
        <v>1948456494.4624517</v>
      </c>
      <c r="L2876" s="185">
        <v>0</v>
      </c>
      <c r="M2876" s="185">
        <v>0</v>
      </c>
      <c r="N2876" s="174">
        <v>213874265050.54999</v>
      </c>
      <c r="O2876" s="119">
        <v>0.46612015891202463</v>
      </c>
      <c r="P2876" s="119">
        <v>0.33879998096641617</v>
      </c>
      <c r="Q2876" s="97">
        <v>12.95985790603749</v>
      </c>
      <c r="R2876" s="184">
        <v>1115766599173.0127</v>
      </c>
      <c r="S2876" s="199">
        <v>1158.728111943218</v>
      </c>
      <c r="T2876" s="191">
        <v>5.162076568465656E-2</v>
      </c>
      <c r="U2876" s="198">
        <v>2.0000000000000001E-4</v>
      </c>
    </row>
    <row r="2877" spans="1:21" x14ac:dyDescent="0.2">
      <c r="A2877">
        <f t="shared" si="44"/>
        <v>2873</v>
      </c>
      <c r="B2877" s="119">
        <v>0.47211965662708189</v>
      </c>
      <c r="C2877" s="97">
        <v>12557.623509525047</v>
      </c>
      <c r="D2877" s="96">
        <v>0.82141199386596797</v>
      </c>
      <c r="E2877" s="98">
        <v>0.14834847898408854</v>
      </c>
      <c r="F2877" s="119">
        <v>0.30690485620536451</v>
      </c>
      <c r="G2877" s="179">
        <v>1</v>
      </c>
      <c r="H2877" s="97">
        <v>6183020.5959076788</v>
      </c>
      <c r="I2877" s="174">
        <v>227367898269.42493</v>
      </c>
      <c r="J2877" s="186">
        <v>0.35868990262901979</v>
      </c>
      <c r="K2877" s="189">
        <v>243929586.78324252</v>
      </c>
      <c r="L2877" s="185">
        <v>0</v>
      </c>
      <c r="M2877" s="185">
        <v>186865770268.08261</v>
      </c>
      <c r="N2877" s="174">
        <v>414477598124.29083</v>
      </c>
      <c r="O2877" s="119">
        <v>0.5574419137518889</v>
      </c>
      <c r="P2877" s="119">
        <v>0.20797531312641418</v>
      </c>
      <c r="Q2877" s="97">
        <v>15.597815029296592</v>
      </c>
      <c r="R2877" s="184">
        <v>1452852413234.9185</v>
      </c>
      <c r="S2877" s="199">
        <v>1508.0294729621476</v>
      </c>
      <c r="T2877" s="191">
        <v>4.7289780483175961E-2</v>
      </c>
      <c r="U2877" s="198">
        <v>2.0000000000000001E-4</v>
      </c>
    </row>
    <row r="2878" spans="1:21" x14ac:dyDescent="0.2">
      <c r="A2878">
        <f t="shared" si="44"/>
        <v>2874</v>
      </c>
      <c r="B2878" s="119">
        <v>0.43340097877487727</v>
      </c>
      <c r="C2878" s="97">
        <v>8442.6486368610058</v>
      </c>
      <c r="D2878" s="96">
        <v>0.48226334816056787</v>
      </c>
      <c r="E2878" s="98">
        <v>0</v>
      </c>
      <c r="F2878" s="119">
        <v>0</v>
      </c>
      <c r="G2878" s="179">
        <v>0</v>
      </c>
      <c r="H2878" s="97">
        <v>3839565.9795423187</v>
      </c>
      <c r="I2878" s="174">
        <v>202452246060.21039</v>
      </c>
      <c r="J2878" s="186">
        <v>0.43340097877487727</v>
      </c>
      <c r="K2878" s="189">
        <v>1330407880.3125999</v>
      </c>
      <c r="L2878" s="185">
        <v>0</v>
      </c>
      <c r="M2878" s="185">
        <v>0</v>
      </c>
      <c r="N2878" s="174">
        <v>203782653940.52298</v>
      </c>
      <c r="O2878" s="119">
        <v>0.43057149321098043</v>
      </c>
      <c r="P2878" s="119">
        <v>0.31026468152126235</v>
      </c>
      <c r="Q2878" s="97">
        <v>12.976313505223406</v>
      </c>
      <c r="R2878" s="184">
        <v>949801463596.71204</v>
      </c>
      <c r="S2878" s="199">
        <v>985.87963417734056</v>
      </c>
      <c r="T2878" s="191">
        <v>5.279121170472615E-2</v>
      </c>
      <c r="U2878" s="198">
        <v>2.0000000000000001E-4</v>
      </c>
    </row>
    <row r="2879" spans="1:21" x14ac:dyDescent="0.2">
      <c r="A2879">
        <f t="shared" si="44"/>
        <v>2875</v>
      </c>
      <c r="B2879" s="119">
        <v>0.47061766520864229</v>
      </c>
      <c r="C2879" s="97">
        <v>12653.317913825409</v>
      </c>
      <c r="D2879" s="96">
        <v>0.61413513782231854</v>
      </c>
      <c r="E2879" s="98">
        <v>9.8032882993058373E-2</v>
      </c>
      <c r="F2879" s="119">
        <v>0.47019810208377594</v>
      </c>
      <c r="G2879" s="179">
        <v>1</v>
      </c>
      <c r="H2879" s="97">
        <v>10068699.061998386</v>
      </c>
      <c r="I2879" s="174">
        <v>379860270119.76727</v>
      </c>
      <c r="J2879" s="186">
        <v>0.47061766520864223</v>
      </c>
      <c r="K2879" s="189">
        <v>6684735422.4427471</v>
      </c>
      <c r="L2879" s="185">
        <v>0</v>
      </c>
      <c r="M2879" s="185">
        <v>233506615775.8371</v>
      </c>
      <c r="N2879" s="174">
        <v>620051621318.04712</v>
      </c>
      <c r="O2879" s="119">
        <v>0.58958679161721339</v>
      </c>
      <c r="P2879" s="119">
        <v>0.40537554156713912</v>
      </c>
      <c r="Q2879" s="97">
        <v>15.747854462025828</v>
      </c>
      <c r="R2879" s="184">
        <v>4275096741064.5322</v>
      </c>
      <c r="S2879" s="199">
        <v>4440.0345097870504</v>
      </c>
      <c r="T2879" s="191">
        <v>4.5830394497337119E-2</v>
      </c>
      <c r="U2879" s="198">
        <v>2.0000000000000001E-4</v>
      </c>
    </row>
    <row r="2880" spans="1:21" x14ac:dyDescent="0.2">
      <c r="A2880">
        <f t="shared" si="44"/>
        <v>2876</v>
      </c>
      <c r="B2880" s="119">
        <v>0.69870087662107505</v>
      </c>
      <c r="C2880" s="97">
        <v>6594.9656389325273</v>
      </c>
      <c r="D2880" s="96">
        <v>0.7459319641064821</v>
      </c>
      <c r="E2880" s="98">
        <v>0</v>
      </c>
      <c r="F2880" s="119">
        <v>0.55147562724421895</v>
      </c>
      <c r="G2880" s="179">
        <v>1</v>
      </c>
      <c r="H2880" s="97">
        <v>7152638.2053987747</v>
      </c>
      <c r="I2880" s="174">
        <v>302519922414.29834</v>
      </c>
      <c r="J2880" s="186">
        <v>0.48652569649793309</v>
      </c>
      <c r="K2880" s="189">
        <v>8836280595.7636375</v>
      </c>
      <c r="L2880" s="185">
        <v>0</v>
      </c>
      <c r="M2880" s="185">
        <v>260941478384.94873</v>
      </c>
      <c r="N2880" s="174">
        <v>572297681395.01074</v>
      </c>
      <c r="O2880" s="119">
        <v>0.62194363219759707</v>
      </c>
      <c r="P2880" s="119">
        <v>0.41902764209117982</v>
      </c>
      <c r="Q2880" s="97">
        <v>16.095351344182895</v>
      </c>
      <c r="R2880" s="184">
        <v>4219940207695.417</v>
      </c>
      <c r="S2880" s="199">
        <v>4383.4730645833297</v>
      </c>
      <c r="T2880" s="191">
        <v>4.5498401606071395E-2</v>
      </c>
      <c r="U2880" s="198">
        <v>2.0000000000000001E-4</v>
      </c>
    </row>
    <row r="2881" spans="1:21" x14ac:dyDescent="0.2">
      <c r="A2881">
        <f t="shared" si="44"/>
        <v>2877</v>
      </c>
      <c r="B2881" s="119">
        <v>0.52513459089772685</v>
      </c>
      <c r="C2881" s="97">
        <v>15399.94122605415</v>
      </c>
      <c r="D2881" s="96">
        <v>0.7329853301113286</v>
      </c>
      <c r="E2881" s="98">
        <v>0</v>
      </c>
      <c r="F2881" s="119">
        <v>0</v>
      </c>
      <c r="G2881" s="179">
        <v>0</v>
      </c>
      <c r="H2881" s="97">
        <v>6109005.2019537017</v>
      </c>
      <c r="I2881" s="174">
        <v>287295799656.76794</v>
      </c>
      <c r="J2881" s="186">
        <v>0.48334315452110133</v>
      </c>
      <c r="K2881" s="189">
        <v>6767305809.6866684</v>
      </c>
      <c r="L2881" s="185">
        <v>0</v>
      </c>
      <c r="M2881" s="185">
        <v>0</v>
      </c>
      <c r="N2881" s="174">
        <v>294063105466.45459</v>
      </c>
      <c r="O2881" s="119">
        <v>0.47221992662593765</v>
      </c>
      <c r="P2881" s="119">
        <v>0.36108948711863204</v>
      </c>
      <c r="Q2881" s="97">
        <v>12.93788204390593</v>
      </c>
      <c r="R2881" s="184">
        <v>1497550358248.8022</v>
      </c>
      <c r="S2881" s="199">
        <v>1556.0985128738105</v>
      </c>
      <c r="T2881" s="191">
        <v>5.4702587121530435E-2</v>
      </c>
      <c r="U2881" s="198">
        <v>2.0000000000000001E-4</v>
      </c>
    </row>
    <row r="2882" spans="1:21" x14ac:dyDescent="0.2">
      <c r="A2882">
        <f t="shared" si="44"/>
        <v>2878</v>
      </c>
      <c r="B2882" s="119">
        <v>0.63184878944551137</v>
      </c>
      <c r="C2882" s="97">
        <v>4000</v>
      </c>
      <c r="D2882" s="96">
        <v>0.77319295941236721</v>
      </c>
      <c r="E2882" s="98">
        <v>0.1026991067676617</v>
      </c>
      <c r="F2882" s="119">
        <v>0.48161464750117727</v>
      </c>
      <c r="G2882" s="179">
        <v>1</v>
      </c>
      <c r="H2882" s="97">
        <v>11109750.80877001</v>
      </c>
      <c r="I2882" s="174">
        <v>405459129735.49774</v>
      </c>
      <c r="J2882" s="186">
        <v>0.50043644470639348</v>
      </c>
      <c r="K2882" s="189">
        <v>10260138436.946974</v>
      </c>
      <c r="L2882" s="185">
        <v>0</v>
      </c>
      <c r="M2882" s="185">
        <v>417646619123.7785</v>
      </c>
      <c r="N2882" s="174">
        <v>833365887296.22327</v>
      </c>
      <c r="O2882" s="119">
        <v>0.64440341132743817</v>
      </c>
      <c r="P2882" s="119">
        <v>0.36204890017860747</v>
      </c>
      <c r="Q2882" s="97">
        <v>16.030028617597107</v>
      </c>
      <c r="R2882" s="184">
        <v>5265110624555.0059</v>
      </c>
      <c r="S2882" s="199">
        <v>5467.7300398441348</v>
      </c>
      <c r="T2882" s="191">
        <v>4.5722064021933378E-2</v>
      </c>
      <c r="U2882" s="198">
        <v>2.0000000000000001E-4</v>
      </c>
    </row>
    <row r="2883" spans="1:21" x14ac:dyDescent="0.2">
      <c r="A2883">
        <f t="shared" si="44"/>
        <v>2879</v>
      </c>
      <c r="B2883" s="119">
        <v>0.47452072181384691</v>
      </c>
      <c r="C2883" s="97">
        <v>9877.4492561749139</v>
      </c>
      <c r="D2883" s="96">
        <v>0.53883466532333779</v>
      </c>
      <c r="E2883" s="98">
        <v>0.14476292810468419</v>
      </c>
      <c r="F2883" s="119">
        <v>0.72288902006839362</v>
      </c>
      <c r="G2883" s="179">
        <v>1</v>
      </c>
      <c r="H2883" s="97">
        <v>6471960.1776079973</v>
      </c>
      <c r="I2883" s="174">
        <v>287677735040.05432</v>
      </c>
      <c r="J2883" s="186">
        <v>0.47452072181384697</v>
      </c>
      <c r="K2883" s="189">
        <v>6428661266.8365507</v>
      </c>
      <c r="L2883" s="185">
        <v>0</v>
      </c>
      <c r="M2883" s="185">
        <v>359600405482.50092</v>
      </c>
      <c r="N2883" s="174">
        <v>653706801789.39172</v>
      </c>
      <c r="O2883" s="119">
        <v>0.64889851184941982</v>
      </c>
      <c r="P2883" s="119">
        <v>0.41089109415147618</v>
      </c>
      <c r="Q2883" s="97">
        <v>16.573636714419287</v>
      </c>
      <c r="R2883" s="184">
        <v>4843339158492.3955</v>
      </c>
      <c r="S2883" s="199">
        <v>5022.276552916991</v>
      </c>
      <c r="T2883" s="191">
        <v>4.4005198969029276E-2</v>
      </c>
      <c r="U2883" s="198">
        <v>2.0000000000000001E-4</v>
      </c>
    </row>
    <row r="2884" spans="1:21" x14ac:dyDescent="0.2">
      <c r="A2884">
        <f t="shared" si="44"/>
        <v>2880</v>
      </c>
      <c r="B2884" s="119">
        <v>0.49866934287825437</v>
      </c>
      <c r="C2884" s="97">
        <v>13582.10472382298</v>
      </c>
      <c r="D2884" s="96">
        <v>0.56652535291881523</v>
      </c>
      <c r="E2884" s="98">
        <v>0</v>
      </c>
      <c r="F2884" s="119">
        <v>0.59895111357040709</v>
      </c>
      <c r="G2884" s="179">
        <v>1</v>
      </c>
      <c r="H2884" s="97">
        <v>2993528.2315527434</v>
      </c>
      <c r="I2884" s="174">
        <v>160559203399.23044</v>
      </c>
      <c r="J2884" s="186">
        <v>0.48678825514399271</v>
      </c>
      <c r="K2884" s="189">
        <v>294968172.42045295</v>
      </c>
      <c r="L2884" s="185">
        <v>0</v>
      </c>
      <c r="M2884" s="185">
        <v>234342463480.78745</v>
      </c>
      <c r="N2884" s="174">
        <v>395196635052.43835</v>
      </c>
      <c r="O2884" s="119">
        <v>0.67215224446282096</v>
      </c>
      <c r="P2884" s="119">
        <v>0.4215135942447118</v>
      </c>
      <c r="Q2884" s="97">
        <v>16.928597767162163</v>
      </c>
      <c r="R2884" s="184">
        <v>3053905066008.1943</v>
      </c>
      <c r="S2884" s="199">
        <v>3171.6119910200505</v>
      </c>
      <c r="T2884" s="191">
        <v>4.3721898309045784E-2</v>
      </c>
      <c r="U2884" s="198">
        <v>2.0000000000000001E-4</v>
      </c>
    </row>
    <row r="2885" spans="1:21" x14ac:dyDescent="0.2">
      <c r="A2885">
        <f t="shared" si="44"/>
        <v>2881</v>
      </c>
      <c r="B2885" s="119">
        <v>0.37788262036341508</v>
      </c>
      <c r="C2885" s="97">
        <v>11416.769103473616</v>
      </c>
      <c r="D2885" s="96">
        <v>0.77735790064078314</v>
      </c>
      <c r="E2885" s="98">
        <v>0</v>
      </c>
      <c r="F2885" s="119">
        <v>0.60920032362484944</v>
      </c>
      <c r="G2885" s="179">
        <v>1</v>
      </c>
      <c r="H2885" s="97">
        <v>5187222.1774718538</v>
      </c>
      <c r="I2885" s="174">
        <v>225548375875.55191</v>
      </c>
      <c r="J2885" s="186">
        <v>0.37788262036341513</v>
      </c>
      <c r="K2885" s="189">
        <v>8149630360.2489882</v>
      </c>
      <c r="L2885" s="185">
        <v>0</v>
      </c>
      <c r="M2885" s="185">
        <v>267904220857.54703</v>
      </c>
      <c r="N2885" s="174">
        <v>501602227093.3479</v>
      </c>
      <c r="O2885" s="119">
        <v>0.5971946929271843</v>
      </c>
      <c r="P2885" s="119">
        <v>0.40834778855114051</v>
      </c>
      <c r="Q2885" s="97">
        <v>17.032138780323628</v>
      </c>
      <c r="R2885" s="184">
        <v>3756078989814.8867</v>
      </c>
      <c r="S2885" s="199">
        <v>3902.0525017562536</v>
      </c>
      <c r="T2885" s="191">
        <v>4.3650651001380963E-2</v>
      </c>
      <c r="U2885" s="198">
        <v>2.0000000000000001E-4</v>
      </c>
    </row>
    <row r="2886" spans="1:21" x14ac:dyDescent="0.2">
      <c r="A2886">
        <f t="shared" si="44"/>
        <v>2882</v>
      </c>
      <c r="B2886" s="119">
        <v>0.46412895856802011</v>
      </c>
      <c r="C2886" s="97">
        <v>8437.5699266268039</v>
      </c>
      <c r="D2886" s="96">
        <v>0.82419388538042204</v>
      </c>
      <c r="E2886" s="98">
        <v>0.2584561137617809</v>
      </c>
      <c r="F2886" s="119">
        <v>0</v>
      </c>
      <c r="G2886" s="179">
        <v>0</v>
      </c>
      <c r="H2886" s="97">
        <v>6953695.8869486898</v>
      </c>
      <c r="I2886" s="174">
        <v>323949510823.06238</v>
      </c>
      <c r="J2886" s="186">
        <v>0.46412895856802017</v>
      </c>
      <c r="K2886" s="189">
        <v>26577631591.511555</v>
      </c>
      <c r="L2886" s="185">
        <v>31348337372.336796</v>
      </c>
      <c r="M2886" s="185">
        <v>0</v>
      </c>
      <c r="N2886" s="174">
        <v>381875479786.91071</v>
      </c>
      <c r="O2886" s="119">
        <v>0.45939849053070875</v>
      </c>
      <c r="P2886" s="119">
        <v>0.36190556761796566</v>
      </c>
      <c r="Q2886" s="97">
        <v>13.591475265404071</v>
      </c>
      <c r="R2886" s="184">
        <v>2082441445713.2041</v>
      </c>
      <c r="S2886" s="199">
        <v>2160.7400832780077</v>
      </c>
      <c r="T2886" s="191">
        <v>5.2512621742695394E-2</v>
      </c>
      <c r="U2886" s="198">
        <v>2.0000000000000001E-4</v>
      </c>
    </row>
    <row r="2887" spans="1:21" x14ac:dyDescent="0.2">
      <c r="A2887">
        <f t="shared" ref="A2887:A2950" si="45">A2886+1</f>
        <v>2883</v>
      </c>
      <c r="B2887" s="119">
        <v>0.47038746394275932</v>
      </c>
      <c r="C2887" s="97">
        <v>15651.953911086654</v>
      </c>
      <c r="D2887" s="96">
        <v>0.68405240445054116</v>
      </c>
      <c r="E2887" s="98">
        <v>0.7</v>
      </c>
      <c r="F2887" s="119">
        <v>0.43852315290985294</v>
      </c>
      <c r="G2887" s="179">
        <v>1</v>
      </c>
      <c r="H2887" s="97">
        <v>3985601.1882222211</v>
      </c>
      <c r="I2887" s="174">
        <v>213953587199.08554</v>
      </c>
      <c r="J2887" s="186">
        <v>0.47038746394275932</v>
      </c>
      <c r="K2887" s="189">
        <v>1449013069.9676182</v>
      </c>
      <c r="L2887" s="185">
        <v>0</v>
      </c>
      <c r="M2887" s="185">
        <v>180657145897.87988</v>
      </c>
      <c r="N2887" s="174">
        <v>396059746166.93304</v>
      </c>
      <c r="O2887" s="119">
        <v>0.61901469254339159</v>
      </c>
      <c r="P2887" s="119">
        <v>0.37168394924977477</v>
      </c>
      <c r="Q2887" s="97">
        <v>15.727724797785404</v>
      </c>
      <c r="R2887" s="184">
        <v>2517912840269.3076</v>
      </c>
      <c r="S2887" s="199">
        <v>2614.7059618488825</v>
      </c>
      <c r="T2887" s="191">
        <v>4.7054813937032619E-2</v>
      </c>
      <c r="U2887" s="198">
        <v>2.0000000000000001E-4</v>
      </c>
    </row>
    <row r="2888" spans="1:21" x14ac:dyDescent="0.2">
      <c r="A2888">
        <f t="shared" si="45"/>
        <v>2884</v>
      </c>
      <c r="B2888" s="119">
        <v>0.53376009340996078</v>
      </c>
      <c r="C2888" s="97">
        <v>4000</v>
      </c>
      <c r="D2888" s="96">
        <v>1.0449352224029629</v>
      </c>
      <c r="E2888" s="98">
        <v>0.7</v>
      </c>
      <c r="F2888" s="119">
        <v>0</v>
      </c>
      <c r="G2888" s="179">
        <v>0</v>
      </c>
      <c r="H2888" s="97">
        <v>16056309.522292886</v>
      </c>
      <c r="I2888" s="174">
        <v>535391019289.6441</v>
      </c>
      <c r="J2888" s="186">
        <v>0.49957979001325914</v>
      </c>
      <c r="K2888" s="189">
        <v>66905575515.399605</v>
      </c>
      <c r="L2888" s="185">
        <v>131347784191.03299</v>
      </c>
      <c r="M2888" s="185">
        <v>0</v>
      </c>
      <c r="N2888" s="174">
        <v>733644378996.07678</v>
      </c>
      <c r="O2888" s="119">
        <v>0.50780564945420759</v>
      </c>
      <c r="P2888" s="119">
        <v>0.37887211226968004</v>
      </c>
      <c r="Q2888" s="97">
        <v>13.789915034595582</v>
      </c>
      <c r="R2888" s="184">
        <v>4239567663767.2158</v>
      </c>
      <c r="S2888" s="199">
        <v>4400.7588104480037</v>
      </c>
      <c r="T2888" s="191">
        <v>5.2263522411834122E-2</v>
      </c>
      <c r="U2888" s="198">
        <v>2.0000000000000001E-4</v>
      </c>
    </row>
    <row r="2889" spans="1:21" x14ac:dyDescent="0.2">
      <c r="A2889">
        <f t="shared" si="45"/>
        <v>2885</v>
      </c>
      <c r="B2889" s="119">
        <v>0.44661233668789319</v>
      </c>
      <c r="C2889" s="97">
        <v>11274.008699975308</v>
      </c>
      <c r="D2889" s="96">
        <v>0.86763820602143882</v>
      </c>
      <c r="E2889" s="98">
        <v>0.69232618247039701</v>
      </c>
      <c r="F2889" s="119">
        <v>0.71747402612493993</v>
      </c>
      <c r="G2889" s="179">
        <v>1</v>
      </c>
      <c r="H2889" s="97">
        <v>10541514.673608134</v>
      </c>
      <c r="I2889" s="174">
        <v>409564002734.56592</v>
      </c>
      <c r="J2889" s="186">
        <v>0.44661233668789313</v>
      </c>
      <c r="K2889" s="189">
        <v>1075564709.3328857</v>
      </c>
      <c r="L2889" s="185">
        <v>0</v>
      </c>
      <c r="M2889" s="185">
        <v>327746867613.90381</v>
      </c>
      <c r="N2889" s="174">
        <v>738386435057.80261</v>
      </c>
      <c r="O2889" s="119">
        <v>0.60281962024506808</v>
      </c>
      <c r="P2889" s="119">
        <v>0.45992636042278318</v>
      </c>
      <c r="Q2889" s="97">
        <v>16.528518463644758</v>
      </c>
      <c r="R2889" s="184">
        <v>6033269379643.1445</v>
      </c>
      <c r="S2889" s="199">
        <v>6264.576799514467</v>
      </c>
      <c r="T2889" s="191">
        <v>4.5072038196615746E-2</v>
      </c>
      <c r="U2889" s="198">
        <v>2.0000000000000001E-4</v>
      </c>
    </row>
    <row r="2890" spans="1:21" x14ac:dyDescent="0.2">
      <c r="A2890">
        <f t="shared" si="45"/>
        <v>2886</v>
      </c>
      <c r="B2890" s="119">
        <v>0.60908861345203691</v>
      </c>
      <c r="C2890" s="97">
        <v>4000</v>
      </c>
      <c r="D2890" s="96">
        <v>1.2793920594633326</v>
      </c>
      <c r="E2890" s="98">
        <v>0.44023836989945164</v>
      </c>
      <c r="F2890" s="119">
        <v>0.64194066273645323</v>
      </c>
      <c r="G2890" s="179">
        <v>1</v>
      </c>
      <c r="H2890" s="97">
        <v>23025131.227308206</v>
      </c>
      <c r="I2890" s="174">
        <v>814599635293.94714</v>
      </c>
      <c r="J2890" s="186">
        <v>0.56811900739848942</v>
      </c>
      <c r="K2890" s="189">
        <v>8947062080.0963097</v>
      </c>
      <c r="L2890" s="185">
        <v>0</v>
      </c>
      <c r="M2890" s="185">
        <v>459896724355.31494</v>
      </c>
      <c r="N2890" s="174">
        <v>1283443421729.3584</v>
      </c>
      <c r="O2890" s="119">
        <v>0.64724856713613121</v>
      </c>
      <c r="P2890" s="119">
        <v>0.44063570888920861</v>
      </c>
      <c r="Q2890" s="97">
        <v>15.289673728053671</v>
      </c>
      <c r="R2890" s="184">
        <v>9361674671260.5859</v>
      </c>
      <c r="S2890" s="199">
        <v>9708.6722549121259</v>
      </c>
      <c r="T2890" s="191">
        <v>4.8155541896550781E-2</v>
      </c>
      <c r="U2890" s="198">
        <v>2.0000000000000001E-4</v>
      </c>
    </row>
    <row r="2891" spans="1:21" x14ac:dyDescent="0.2">
      <c r="A2891">
        <f t="shared" si="45"/>
        <v>2887</v>
      </c>
      <c r="B2891" s="119">
        <v>0.77195286235157479</v>
      </c>
      <c r="C2891" s="97">
        <v>13029.769494045502</v>
      </c>
      <c r="D2891" s="96">
        <v>0.87001209532314372</v>
      </c>
      <c r="E2891" s="98">
        <v>2.5343838212162226E-2</v>
      </c>
      <c r="F2891" s="119">
        <v>0.26124697001832975</v>
      </c>
      <c r="G2891" s="179">
        <v>1</v>
      </c>
      <c r="H2891" s="97">
        <v>11355978.240033757</v>
      </c>
      <c r="I2891" s="174">
        <v>423765235594.315</v>
      </c>
      <c r="J2891" s="186">
        <v>0.4339333492289098</v>
      </c>
      <c r="K2891" s="189">
        <v>8741891684.993845</v>
      </c>
      <c r="L2891" s="185">
        <v>0</v>
      </c>
      <c r="M2891" s="185">
        <v>213337974454.85886</v>
      </c>
      <c r="N2891" s="174">
        <v>645845101734.16772</v>
      </c>
      <c r="O2891" s="119">
        <v>0.54898031521812618</v>
      </c>
      <c r="P2891" s="119">
        <v>0.33395383480923435</v>
      </c>
      <c r="Q2891" s="97">
        <v>15.465746458407224</v>
      </c>
      <c r="R2891" s="184">
        <v>3567541055728.2026</v>
      </c>
      <c r="S2891" s="199">
        <v>3701.2068620517862</v>
      </c>
      <c r="T2891" s="191">
        <v>4.8001276143724118E-2</v>
      </c>
      <c r="U2891" s="198">
        <v>2.0000000000000001E-4</v>
      </c>
    </row>
    <row r="2892" spans="1:21" x14ac:dyDescent="0.2">
      <c r="A2892">
        <f t="shared" si="45"/>
        <v>2888</v>
      </c>
      <c r="B2892" s="119">
        <v>0.57596162864854505</v>
      </c>
      <c r="C2892" s="97">
        <v>13136.667201217795</v>
      </c>
      <c r="D2892" s="96">
        <v>0.55019911862511961</v>
      </c>
      <c r="E2892" s="98">
        <v>0.14784549115803064</v>
      </c>
      <c r="F2892" s="119">
        <v>0</v>
      </c>
      <c r="G2892" s="179">
        <v>0</v>
      </c>
      <c r="H2892" s="97">
        <v>3219249.8280047127</v>
      </c>
      <c r="I2892" s="174">
        <v>155913861471.95801</v>
      </c>
      <c r="J2892" s="186">
        <v>0.5155977935726801</v>
      </c>
      <c r="K2892" s="189">
        <v>8179665088.4359417</v>
      </c>
      <c r="L2892" s="185">
        <v>11411152934.700897</v>
      </c>
      <c r="M2892" s="185">
        <v>0</v>
      </c>
      <c r="N2892" s="174">
        <v>175504679495.09485</v>
      </c>
      <c r="O2892" s="119">
        <v>0.51005913670011671</v>
      </c>
      <c r="P2892" s="119">
        <v>0.41260521667136152</v>
      </c>
      <c r="Q2892" s="97">
        <v>13.385122530288065</v>
      </c>
      <c r="R2892" s="184">
        <v>1090667517994.192</v>
      </c>
      <c r="S2892" s="199">
        <v>1132.246094099112</v>
      </c>
      <c r="T2892" s="191">
        <v>5.2526996183237432E-2</v>
      </c>
      <c r="U2892" s="198">
        <v>2.0000000000000001E-4</v>
      </c>
    </row>
    <row r="2893" spans="1:21" x14ac:dyDescent="0.2">
      <c r="A2893">
        <f t="shared" si="45"/>
        <v>2889</v>
      </c>
      <c r="B2893" s="119">
        <v>0.28001684500820034</v>
      </c>
      <c r="C2893" s="97">
        <v>4000</v>
      </c>
      <c r="D2893" s="96">
        <v>0.57508458386151085</v>
      </c>
      <c r="E2893" s="98">
        <v>0.64250446782051474</v>
      </c>
      <c r="F2893" s="119">
        <v>0</v>
      </c>
      <c r="G2893" s="179">
        <v>0</v>
      </c>
      <c r="H2893" s="97">
        <v>8982355.9053537641</v>
      </c>
      <c r="I2893" s="174">
        <v>312362322107.69543</v>
      </c>
      <c r="J2893" s="186">
        <v>0.28001684500820034</v>
      </c>
      <c r="K2893" s="189">
        <v>65141604729.508957</v>
      </c>
      <c r="L2893" s="185">
        <v>116850813099.32378</v>
      </c>
      <c r="M2893" s="185">
        <v>0</v>
      </c>
      <c r="N2893" s="174">
        <v>494354739936.5282</v>
      </c>
      <c r="O2893" s="119">
        <v>0.36602736415296344</v>
      </c>
      <c r="P2893" s="119">
        <v>0.29722570895886874</v>
      </c>
      <c r="Q2893" s="97">
        <v>15.055393068377285</v>
      </c>
      <c r="R2893" s="184">
        <v>2448187460597.6914</v>
      </c>
      <c r="S2893" s="199">
        <v>2541.2282092788041</v>
      </c>
      <c r="T2893" s="191">
        <v>4.7784961003902934E-2</v>
      </c>
      <c r="U2893" s="198">
        <v>2.0000000000000001E-4</v>
      </c>
    </row>
    <row r="2894" spans="1:21" x14ac:dyDescent="0.2">
      <c r="A2894">
        <f t="shared" si="45"/>
        <v>2890</v>
      </c>
      <c r="B2894" s="119">
        <v>0.64467424865943956</v>
      </c>
      <c r="C2894" s="97">
        <v>15561.092036626691</v>
      </c>
      <c r="D2894" s="96">
        <v>0.49292948404158859</v>
      </c>
      <c r="E2894" s="98">
        <v>0.20401021730507329</v>
      </c>
      <c r="F2894" s="119">
        <v>0.3908809368554792</v>
      </c>
      <c r="G2894" s="179">
        <v>1</v>
      </c>
      <c r="H2894" s="97">
        <v>2647417.3456990295</v>
      </c>
      <c r="I2894" s="174">
        <v>143135769678.42331</v>
      </c>
      <c r="J2894" s="186">
        <v>0.51733915664141816</v>
      </c>
      <c r="K2894" s="189">
        <v>7248685649.7960796</v>
      </c>
      <c r="L2894" s="185">
        <v>0</v>
      </c>
      <c r="M2894" s="185">
        <v>116776288222.62805</v>
      </c>
      <c r="N2894" s="174">
        <v>267160743550.84744</v>
      </c>
      <c r="O2894" s="119">
        <v>0.62685395587276582</v>
      </c>
      <c r="P2894" s="119">
        <v>0.4435992659929161</v>
      </c>
      <c r="Q2894" s="97">
        <v>15.955538396453129</v>
      </c>
      <c r="R2894" s="184">
        <v>2061223880029.0459</v>
      </c>
      <c r="S2894" s="199">
        <v>2138.9845036467491</v>
      </c>
      <c r="T2894" s="191">
        <v>4.5847866151203572E-2</v>
      </c>
      <c r="U2894" s="198">
        <v>2.0000000000000001E-4</v>
      </c>
    </row>
    <row r="2895" spans="1:21" x14ac:dyDescent="0.2">
      <c r="A2895">
        <f t="shared" si="45"/>
        <v>2891</v>
      </c>
      <c r="B2895" s="119">
        <v>0.4736887306154019</v>
      </c>
      <c r="C2895" s="97">
        <v>8896.6222461149518</v>
      </c>
      <c r="D2895" s="96">
        <v>1.1559727263443871</v>
      </c>
      <c r="E2895" s="98">
        <v>0.21005779374935479</v>
      </c>
      <c r="F2895" s="119">
        <v>0.39412386741056743</v>
      </c>
      <c r="G2895" s="179">
        <v>1</v>
      </c>
      <c r="H2895" s="97">
        <v>14055694.656639548</v>
      </c>
      <c r="I2895" s="174">
        <v>361382684352.51593</v>
      </c>
      <c r="J2895" s="186">
        <v>0.30784801705914111</v>
      </c>
      <c r="K2895" s="189">
        <v>7985222091.8456278</v>
      </c>
      <c r="L2895" s="185">
        <v>0</v>
      </c>
      <c r="M2895" s="185">
        <v>301619969193.51373</v>
      </c>
      <c r="N2895" s="174">
        <v>670987875637.87524</v>
      </c>
      <c r="O2895" s="119">
        <v>0.52541473688640572</v>
      </c>
      <c r="P2895" s="119">
        <v>0.36653600323066943</v>
      </c>
      <c r="Q2895" s="97">
        <v>17.142651396295619</v>
      </c>
      <c r="R2895" s="184">
        <v>4472921759182.9365</v>
      </c>
      <c r="S2895" s="199">
        <v>4642.2079062403564</v>
      </c>
      <c r="T2895" s="191">
        <v>4.3843900228927472E-2</v>
      </c>
      <c r="U2895" s="198">
        <v>2.0000000000000001E-4</v>
      </c>
    </row>
    <row r="2896" spans="1:21" x14ac:dyDescent="0.2">
      <c r="A2896">
        <f t="shared" si="45"/>
        <v>2892</v>
      </c>
      <c r="B2896" s="119">
        <v>0.452707447695953</v>
      </c>
      <c r="C2896" s="97">
        <v>8367.7467275560557</v>
      </c>
      <c r="D2896" s="96">
        <v>0.91998079615573247</v>
      </c>
      <c r="E2896" s="98">
        <v>0.22619451991030853</v>
      </c>
      <c r="F2896" s="119">
        <v>0</v>
      </c>
      <c r="G2896" s="179">
        <v>0</v>
      </c>
      <c r="H2896" s="97">
        <v>7130061.7607786311</v>
      </c>
      <c r="I2896" s="174">
        <v>222454172276.4202</v>
      </c>
      <c r="J2896" s="186">
        <v>0.33181760265175386</v>
      </c>
      <c r="K2896" s="189">
        <v>9718898374.3833313</v>
      </c>
      <c r="L2896" s="185">
        <v>36353368719.723145</v>
      </c>
      <c r="M2896" s="185">
        <v>0</v>
      </c>
      <c r="N2896" s="174">
        <v>268526439370.52667</v>
      </c>
      <c r="O2896" s="119">
        <v>0.38319096384560497</v>
      </c>
      <c r="P2896" s="119">
        <v>0.25812154127833764</v>
      </c>
      <c r="Q2896" s="97">
        <v>14.78370748244264</v>
      </c>
      <c r="R2896" s="184">
        <v>1114030451246.4934</v>
      </c>
      <c r="S2896" s="199">
        <v>1156.6365603401487</v>
      </c>
      <c r="T2896" s="191">
        <v>4.9374826376704553E-2</v>
      </c>
      <c r="U2896" s="198">
        <v>2.0000000000000001E-4</v>
      </c>
    </row>
    <row r="2897" spans="1:21" x14ac:dyDescent="0.2">
      <c r="A2897">
        <f t="shared" si="45"/>
        <v>2893</v>
      </c>
      <c r="B2897" s="119">
        <v>0.53539518124747587</v>
      </c>
      <c r="C2897" s="97">
        <v>10226.12465474965</v>
      </c>
      <c r="D2897" s="96">
        <v>1.1347599658536383</v>
      </c>
      <c r="E2897" s="98">
        <v>0</v>
      </c>
      <c r="F2897" s="119">
        <v>0.52801316165024959</v>
      </c>
      <c r="G2897" s="179">
        <v>1</v>
      </c>
      <c r="H2897" s="97">
        <v>11218833.933823343</v>
      </c>
      <c r="I2897" s="174">
        <v>291553580807.94391</v>
      </c>
      <c r="J2897" s="186">
        <v>0.18448097895071691</v>
      </c>
      <c r="K2897" s="189">
        <v>4294292782.4960108</v>
      </c>
      <c r="L2897" s="185">
        <v>0</v>
      </c>
      <c r="M2897" s="185">
        <v>281607767127.01721</v>
      </c>
      <c r="N2897" s="174">
        <v>577455640717.45715</v>
      </c>
      <c r="O2897" s="119">
        <v>0.48327920627620519</v>
      </c>
      <c r="P2897" s="119">
        <v>0.27507627683446773</v>
      </c>
      <c r="Q2897" s="97">
        <v>18.07843873567283</v>
      </c>
      <c r="R2897" s="184">
        <v>3017277150586.479</v>
      </c>
      <c r="S2897" s="199">
        <v>3130.277860249274</v>
      </c>
      <c r="T2897" s="191">
        <v>4.2444629498421538E-2</v>
      </c>
      <c r="U2897" s="198">
        <v>2.0000000000000001E-4</v>
      </c>
    </row>
    <row r="2898" spans="1:21" x14ac:dyDescent="0.2">
      <c r="A2898">
        <f t="shared" si="45"/>
        <v>2894</v>
      </c>
      <c r="B2898" s="119">
        <v>0.65577994525245265</v>
      </c>
      <c r="C2898" s="97">
        <v>8836.1295136506451</v>
      </c>
      <c r="D2898" s="96">
        <v>0.99331388349673222</v>
      </c>
      <c r="E2898" s="98">
        <v>0.7</v>
      </c>
      <c r="F2898" s="119">
        <v>0.51627631364076765</v>
      </c>
      <c r="G2898" s="179">
        <v>1</v>
      </c>
      <c r="H2898" s="97">
        <v>9474454.4713608567</v>
      </c>
      <c r="I2898" s="174">
        <v>342301790532.67297</v>
      </c>
      <c r="J2898" s="186">
        <v>0.38413190409104836</v>
      </c>
      <c r="K2898" s="189">
        <v>1901877313.2766142</v>
      </c>
      <c r="L2898" s="185">
        <v>0</v>
      </c>
      <c r="M2898" s="185">
        <v>366542926233.52924</v>
      </c>
      <c r="N2898" s="174">
        <v>710746594079.47876</v>
      </c>
      <c r="O2898" s="119">
        <v>0.59757356995567945</v>
      </c>
      <c r="P2898" s="119">
        <v>0.43095462145440983</v>
      </c>
      <c r="Q2898" s="97">
        <v>17.412507158661267</v>
      </c>
      <c r="R2898" s="184">
        <v>5705000510494.9561</v>
      </c>
      <c r="S2898" s="199">
        <v>5923.3416410330419</v>
      </c>
      <c r="T2898" s="191">
        <v>4.2761089353228074E-2</v>
      </c>
      <c r="U2898" s="198">
        <v>2.0000000000000001E-4</v>
      </c>
    </row>
    <row r="2899" spans="1:21" x14ac:dyDescent="0.2">
      <c r="A2899">
        <f t="shared" si="45"/>
        <v>2895</v>
      </c>
      <c r="B2899" s="119">
        <v>0.52444372566155673</v>
      </c>
      <c r="C2899" s="97">
        <v>9531.5151254320517</v>
      </c>
      <c r="D2899" s="96">
        <v>1.3096873695419791</v>
      </c>
      <c r="E2899" s="98">
        <v>0.31017600417404523</v>
      </c>
      <c r="F2899" s="119">
        <v>0.42847404187948346</v>
      </c>
      <c r="G2899" s="179">
        <v>1</v>
      </c>
      <c r="H2899" s="97">
        <v>18625033.344904404</v>
      </c>
      <c r="I2899" s="174">
        <v>476904248744.23981</v>
      </c>
      <c r="J2899" s="186">
        <v>0.27642550876332883</v>
      </c>
      <c r="K2899" s="189">
        <v>5145177838.8143759</v>
      </c>
      <c r="L2899" s="185">
        <v>0</v>
      </c>
      <c r="M2899" s="185">
        <v>362546813939.29291</v>
      </c>
      <c r="N2899" s="174">
        <v>844596240522.34705</v>
      </c>
      <c r="O2899" s="119">
        <v>0.49948831228641</v>
      </c>
      <c r="P2899" s="119">
        <v>0.32408991164339979</v>
      </c>
      <c r="Q2899" s="97">
        <v>17.428290491262921</v>
      </c>
      <c r="R2899" s="184">
        <v>5015627598774.167</v>
      </c>
      <c r="S2899" s="199">
        <v>5207.1316475501153</v>
      </c>
      <c r="T2899" s="191">
        <v>4.3211104883947846E-2</v>
      </c>
      <c r="U2899" s="198">
        <v>2.0000000000000001E-4</v>
      </c>
    </row>
    <row r="2900" spans="1:21" x14ac:dyDescent="0.2">
      <c r="A2900">
        <f t="shared" si="45"/>
        <v>2896</v>
      </c>
      <c r="B2900" s="119">
        <v>0.5182596731058875</v>
      </c>
      <c r="C2900" s="97">
        <v>7558.830435464286</v>
      </c>
      <c r="D2900" s="96">
        <v>0.56671871597095302</v>
      </c>
      <c r="E2900" s="98">
        <v>0</v>
      </c>
      <c r="F2900" s="119">
        <v>0.49893583991992352</v>
      </c>
      <c r="G2900" s="179">
        <v>1</v>
      </c>
      <c r="H2900" s="97">
        <v>6784356.0040517775</v>
      </c>
      <c r="I2900" s="174">
        <v>311225418898.55933</v>
      </c>
      <c r="J2900" s="186">
        <v>0.5182596731058875</v>
      </c>
      <c r="K2900" s="189">
        <v>8787208099.8977795</v>
      </c>
      <c r="L2900" s="185">
        <v>0</v>
      </c>
      <c r="M2900" s="185">
        <v>272570404713.98547</v>
      </c>
      <c r="N2900" s="174">
        <v>592583031712.44263</v>
      </c>
      <c r="O2900" s="119">
        <v>0.64016667256831494</v>
      </c>
      <c r="P2900" s="119">
        <v>0.42630608241022444</v>
      </c>
      <c r="Q2900" s="97">
        <v>16.031214976627126</v>
      </c>
      <c r="R2900" s="184">
        <v>4435372833698.1738</v>
      </c>
      <c r="S2900" s="199">
        <v>4604.9786284847078</v>
      </c>
      <c r="T2900" s="191">
        <v>4.5376561351627147E-2</v>
      </c>
      <c r="U2900" s="198">
        <v>2.0000000000000001E-4</v>
      </c>
    </row>
    <row r="2901" spans="1:21" x14ac:dyDescent="0.2">
      <c r="A2901">
        <f t="shared" si="45"/>
        <v>2897</v>
      </c>
      <c r="B2901" s="119">
        <v>0.53423256705989208</v>
      </c>
      <c r="C2901" s="97">
        <v>9198.00052661671</v>
      </c>
      <c r="D2901" s="96">
        <v>1.0163483470820784</v>
      </c>
      <c r="E2901" s="98">
        <v>0.20115337350236642</v>
      </c>
      <c r="F2901" s="119">
        <v>0.48301169827813212</v>
      </c>
      <c r="G2901" s="179">
        <v>1</v>
      </c>
      <c r="H2901" s="97">
        <v>8359383.0951901507</v>
      </c>
      <c r="I2901" s="174">
        <v>259359489846.59573</v>
      </c>
      <c r="J2901" s="186">
        <v>0.21268428654635052</v>
      </c>
      <c r="K2901" s="189">
        <v>7007609035.0452814</v>
      </c>
      <c r="L2901" s="185">
        <v>0</v>
      </c>
      <c r="M2901" s="185">
        <v>280239747383.5575</v>
      </c>
      <c r="N2901" s="174">
        <v>546606846265.19849</v>
      </c>
      <c r="O2901" s="119">
        <v>0.51106839929399661</v>
      </c>
      <c r="P2901" s="119">
        <v>0.32017723471924797</v>
      </c>
      <c r="Q2901" s="97">
        <v>18.150992474005573</v>
      </c>
      <c r="R2901" s="184">
        <v>3375980954854.8638</v>
      </c>
      <c r="S2901" s="199">
        <v>3500.4202291088868</v>
      </c>
      <c r="T2901" s="191">
        <v>4.1375078683655746E-2</v>
      </c>
      <c r="U2901" s="198">
        <v>2.0000000000000001E-4</v>
      </c>
    </row>
    <row r="2902" spans="1:21" x14ac:dyDescent="0.2">
      <c r="A2902">
        <f t="shared" si="45"/>
        <v>2898</v>
      </c>
      <c r="B2902" s="119">
        <v>0.53909617458490067</v>
      </c>
      <c r="C2902" s="97">
        <v>7625.113086787901</v>
      </c>
      <c r="D2902" s="96">
        <v>0.57531619031794601</v>
      </c>
      <c r="E2902" s="98">
        <v>0.6920221244307071</v>
      </c>
      <c r="F2902" s="119">
        <v>0.5911471293041225</v>
      </c>
      <c r="G2902" s="179">
        <v>1</v>
      </c>
      <c r="H2902" s="97">
        <v>4838487.1679527937</v>
      </c>
      <c r="I2902" s="174">
        <v>259177337930.40982</v>
      </c>
      <c r="J2902" s="186">
        <v>0.53909617458490067</v>
      </c>
      <c r="K2902" s="189">
        <v>0</v>
      </c>
      <c r="L2902" s="185">
        <v>0</v>
      </c>
      <c r="M2902" s="185">
        <v>111667244277.98921</v>
      </c>
      <c r="N2902" s="174">
        <v>370844582208.39905</v>
      </c>
      <c r="O2902" s="119">
        <v>0.61765849584679633</v>
      </c>
      <c r="P2902" s="119">
        <v>0.38394266097382845</v>
      </c>
      <c r="Q2902" s="97">
        <v>14.745583555134493</v>
      </c>
      <c r="R2902" s="184">
        <v>2328150174286.9321</v>
      </c>
      <c r="S2902" s="199">
        <v>2416.8825210260679</v>
      </c>
      <c r="T2902" s="191">
        <v>4.8862210792765703E-2</v>
      </c>
      <c r="U2902" s="198">
        <v>2.0000000000000001E-4</v>
      </c>
    </row>
    <row r="2903" spans="1:21" x14ac:dyDescent="0.2">
      <c r="A2903">
        <f t="shared" si="45"/>
        <v>2899</v>
      </c>
      <c r="B2903" s="119">
        <v>0.44497001840281242</v>
      </c>
      <c r="C2903" s="97">
        <v>4000</v>
      </c>
      <c r="D2903" s="96">
        <v>0.79617090813785296</v>
      </c>
      <c r="E2903" s="98">
        <v>0.6585529740361068</v>
      </c>
      <c r="F2903" s="119">
        <v>0.51916680044972785</v>
      </c>
      <c r="G2903" s="179">
        <v>1</v>
      </c>
      <c r="H2903" s="97">
        <v>15720454.841762269</v>
      </c>
      <c r="I2903" s="174">
        <v>353318135946.65222</v>
      </c>
      <c r="J2903" s="186">
        <v>0.17906078929420022</v>
      </c>
      <c r="K2903" s="189">
        <v>1267041935.7872696</v>
      </c>
      <c r="L2903" s="185">
        <v>0</v>
      </c>
      <c r="M2903" s="185">
        <v>312488834521.04352</v>
      </c>
      <c r="N2903" s="174">
        <v>667074012403.48303</v>
      </c>
      <c r="O2903" s="119">
        <v>0.46959780487134795</v>
      </c>
      <c r="P2903" s="119">
        <v>0.20645591099192478</v>
      </c>
      <c r="Q2903" s="97">
        <v>17.928296894849669</v>
      </c>
      <c r="R2903" s="184">
        <v>2666731253466.0957</v>
      </c>
      <c r="S2903" s="199">
        <v>2768.7123412024744</v>
      </c>
      <c r="T2903" s="191">
        <v>4.0714781524604608E-2</v>
      </c>
      <c r="U2903" s="198">
        <v>2.0000000000000001E-4</v>
      </c>
    </row>
    <row r="2904" spans="1:21" x14ac:dyDescent="0.2">
      <c r="A2904">
        <f t="shared" si="45"/>
        <v>2900</v>
      </c>
      <c r="B2904" s="119">
        <v>0.70674977904729142</v>
      </c>
      <c r="C2904" s="97">
        <v>7581.6706657365175</v>
      </c>
      <c r="D2904" s="96">
        <v>1.0774030748765473</v>
      </c>
      <c r="E2904" s="98">
        <v>0.7</v>
      </c>
      <c r="F2904" s="119">
        <v>0.44951372853081656</v>
      </c>
      <c r="G2904" s="179">
        <v>1</v>
      </c>
      <c r="H2904" s="97">
        <v>10588799.784054399</v>
      </c>
      <c r="I2904" s="174">
        <v>411681501906.01044</v>
      </c>
      <c r="J2904" s="186">
        <v>0.47365183552138734</v>
      </c>
      <c r="K2904" s="189">
        <v>7154056204.764926</v>
      </c>
      <c r="L2904" s="185">
        <v>2140699395.0253038</v>
      </c>
      <c r="M2904" s="185">
        <v>230829365155.29352</v>
      </c>
      <c r="N2904" s="174">
        <v>651805622661.09412</v>
      </c>
      <c r="O2904" s="119">
        <v>0.58509736247938338</v>
      </c>
      <c r="P2904" s="119">
        <v>0.46833596456573945</v>
      </c>
      <c r="Q2904" s="97">
        <v>15.949242061996319</v>
      </c>
      <c r="R2904" s="184">
        <v>5284821622138.8867</v>
      </c>
      <c r="S2904" s="199">
        <v>5486.2570168515322</v>
      </c>
      <c r="T2904" s="191">
        <v>4.6354448970936643E-2</v>
      </c>
      <c r="U2904" s="198">
        <v>2.0000000000000001E-4</v>
      </c>
    </row>
    <row r="2905" spans="1:21" x14ac:dyDescent="0.2">
      <c r="A2905">
        <f t="shared" si="45"/>
        <v>2901</v>
      </c>
      <c r="B2905" s="119">
        <v>0.46343957562129146</v>
      </c>
      <c r="C2905" s="97">
        <v>7518.826933707951</v>
      </c>
      <c r="D2905" s="96">
        <v>0.71943623952400304</v>
      </c>
      <c r="E2905" s="98">
        <v>0</v>
      </c>
      <c r="F2905" s="119">
        <v>0</v>
      </c>
      <c r="G2905" s="179">
        <v>0</v>
      </c>
      <c r="H2905" s="97">
        <v>16980737.296710715</v>
      </c>
      <c r="I2905" s="174">
        <v>571162594113.52527</v>
      </c>
      <c r="J2905" s="186">
        <v>0.40238595390847354</v>
      </c>
      <c r="K2905" s="189">
        <v>8645209475.3644695</v>
      </c>
      <c r="L2905" s="185">
        <v>0</v>
      </c>
      <c r="M2905" s="185">
        <v>0</v>
      </c>
      <c r="N2905" s="174">
        <v>579807803588.88977</v>
      </c>
      <c r="O2905" s="119">
        <v>0.39638618840005746</v>
      </c>
      <c r="P2905" s="119">
        <v>0.27753740877870875</v>
      </c>
      <c r="Q2905" s="97">
        <v>12.919506902452436</v>
      </c>
      <c r="R2905" s="184">
        <v>2305863497753.5381</v>
      </c>
      <c r="S2905" s="199">
        <v>2389.2944510789698</v>
      </c>
      <c r="T2905" s="191">
        <v>5.6087605209725201E-2</v>
      </c>
      <c r="U2905" s="198">
        <v>2.0000000000000001E-4</v>
      </c>
    </row>
    <row r="2906" spans="1:21" x14ac:dyDescent="0.2">
      <c r="A2906">
        <f t="shared" si="45"/>
        <v>2902</v>
      </c>
      <c r="B2906" s="119">
        <v>0.4144358339955147</v>
      </c>
      <c r="C2906" s="97">
        <v>9967.172653274507</v>
      </c>
      <c r="D2906" s="96">
        <v>0.45093230898439279</v>
      </c>
      <c r="E2906" s="98">
        <v>0.45471706889184976</v>
      </c>
      <c r="F2906" s="119">
        <v>0</v>
      </c>
      <c r="G2906" s="179">
        <v>0</v>
      </c>
      <c r="H2906" s="97">
        <v>12989507.248073349</v>
      </c>
      <c r="I2906" s="174">
        <v>432671316336.80365</v>
      </c>
      <c r="J2906" s="186">
        <v>0.35889147879971217</v>
      </c>
      <c r="K2906" s="189">
        <v>29652625176.017509</v>
      </c>
      <c r="L2906" s="185">
        <v>51841011416.581726</v>
      </c>
      <c r="M2906" s="185">
        <v>0</v>
      </c>
      <c r="N2906" s="174">
        <v>514164952929.40289</v>
      </c>
      <c r="O2906" s="119">
        <v>0.38266874583070659</v>
      </c>
      <c r="P2906" s="119">
        <v>0.29687539745284691</v>
      </c>
      <c r="Q2906" s="97">
        <v>13.870573575190305</v>
      </c>
      <c r="R2906" s="184">
        <v>2320866771387.998</v>
      </c>
      <c r="S2906" s="199">
        <v>2408.1829827778238</v>
      </c>
      <c r="T2906" s="191">
        <v>5.2795317631698598E-2</v>
      </c>
      <c r="U2906" s="198">
        <v>2.0000000000000001E-4</v>
      </c>
    </row>
    <row r="2907" spans="1:21" x14ac:dyDescent="0.2">
      <c r="A2907">
        <f t="shared" si="45"/>
        <v>2903</v>
      </c>
      <c r="B2907" s="119">
        <v>0.58593096310390747</v>
      </c>
      <c r="C2907" s="97">
        <v>4416.7184789830262</v>
      </c>
      <c r="D2907" s="96">
        <v>0.52963201797089132</v>
      </c>
      <c r="E2907" s="98">
        <v>0.32124417616767403</v>
      </c>
      <c r="F2907" s="119">
        <v>0.44378272169350524</v>
      </c>
      <c r="G2907" s="179">
        <v>1</v>
      </c>
      <c r="H2907" s="97">
        <v>31599542.464948844</v>
      </c>
      <c r="I2907" s="174">
        <v>865633517441.53455</v>
      </c>
      <c r="J2907" s="186">
        <v>0.40248378787463324</v>
      </c>
      <c r="K2907" s="189">
        <v>11480076374.075508</v>
      </c>
      <c r="L2907" s="185">
        <v>0</v>
      </c>
      <c r="M2907" s="185">
        <v>469762914097.66797</v>
      </c>
      <c r="N2907" s="174">
        <v>1346876507913.2781</v>
      </c>
      <c r="O2907" s="119">
        <v>0.53769873038417848</v>
      </c>
      <c r="P2907" s="119">
        <v>0.25812096652134947</v>
      </c>
      <c r="Q2907" s="97">
        <v>15.034770527278434</v>
      </c>
      <c r="R2907" s="184">
        <v>5822943586777.793</v>
      </c>
      <c r="S2907" s="199">
        <v>6044.779899922044</v>
      </c>
      <c r="T2907" s="191">
        <v>4.7478845820849519E-2</v>
      </c>
      <c r="U2907" s="198">
        <v>2.0000000000000001E-4</v>
      </c>
    </row>
    <row r="2908" spans="1:21" x14ac:dyDescent="0.2">
      <c r="A2908">
        <f t="shared" si="45"/>
        <v>2904</v>
      </c>
      <c r="B2908" s="119">
        <v>0.47987653121445728</v>
      </c>
      <c r="C2908" s="97">
        <v>10706.720462272966</v>
      </c>
      <c r="D2908" s="96">
        <v>0.87667516936221335</v>
      </c>
      <c r="E2908" s="98">
        <v>0.59224324504584835</v>
      </c>
      <c r="F2908" s="119">
        <v>0</v>
      </c>
      <c r="G2908" s="179">
        <v>0</v>
      </c>
      <c r="H2908" s="97">
        <v>7222035.8632042371</v>
      </c>
      <c r="I2908" s="174">
        <v>266678067131.82111</v>
      </c>
      <c r="J2908" s="186">
        <v>0.39695132765574914</v>
      </c>
      <c r="K2908" s="189">
        <v>42874119697.861343</v>
      </c>
      <c r="L2908" s="185">
        <v>90994447714.235825</v>
      </c>
      <c r="M2908" s="185">
        <v>0</v>
      </c>
      <c r="N2908" s="174">
        <v>400546634543.91827</v>
      </c>
      <c r="O2908" s="119">
        <v>0.44602489590121724</v>
      </c>
      <c r="P2908" s="119">
        <v>0.384864750714773</v>
      </c>
      <c r="Q2908" s="97">
        <v>14.716426259803178</v>
      </c>
      <c r="R2908" s="184">
        <v>2471715046948.2197</v>
      </c>
      <c r="S2908" s="199">
        <v>2566.7791464018187</v>
      </c>
      <c r="T2908" s="191">
        <v>4.9244278195057625E-2</v>
      </c>
      <c r="U2908" s="198">
        <v>2.0000000000000001E-4</v>
      </c>
    </row>
    <row r="2909" spans="1:21" x14ac:dyDescent="0.2">
      <c r="A2909">
        <f t="shared" si="45"/>
        <v>2905</v>
      </c>
      <c r="B2909" s="119">
        <v>0.56410900545873288</v>
      </c>
      <c r="C2909" s="97">
        <v>12665.541286262829</v>
      </c>
      <c r="D2909" s="96">
        <v>1.0766989558820317</v>
      </c>
      <c r="E2909" s="98">
        <v>0.26647729542736148</v>
      </c>
      <c r="F2909" s="119">
        <v>0</v>
      </c>
      <c r="G2909" s="179">
        <v>0</v>
      </c>
      <c r="H2909" s="97">
        <v>28037827.047924247</v>
      </c>
      <c r="I2909" s="174">
        <v>695940968553.74426</v>
      </c>
      <c r="J2909" s="186">
        <v>0.38240677132385248</v>
      </c>
      <c r="K2909" s="189">
        <v>34855082186.966248</v>
      </c>
      <c r="L2909" s="185">
        <v>59094384029.636238</v>
      </c>
      <c r="M2909" s="185">
        <v>0</v>
      </c>
      <c r="N2909" s="174">
        <v>789890434770.34668</v>
      </c>
      <c r="O2909" s="119">
        <v>0.39677407428216488</v>
      </c>
      <c r="P2909" s="119">
        <v>0.31169140644277743</v>
      </c>
      <c r="Q2909" s="97">
        <v>14.006392585539215</v>
      </c>
      <c r="R2909" s="184">
        <v>3572852628378.9531</v>
      </c>
      <c r="S2909" s="199">
        <v>3705.8310904160453</v>
      </c>
      <c r="T2909" s="191">
        <v>5.1773072586227722E-2</v>
      </c>
      <c r="U2909" s="198">
        <v>2.0000000000000001E-4</v>
      </c>
    </row>
    <row r="2910" spans="1:21" x14ac:dyDescent="0.2">
      <c r="A2910">
        <f t="shared" si="45"/>
        <v>2906</v>
      </c>
      <c r="B2910" s="119">
        <v>0.58591751615049814</v>
      </c>
      <c r="C2910" s="97">
        <v>11576.404783220463</v>
      </c>
      <c r="D2910" s="96">
        <v>0.25274174760399315</v>
      </c>
      <c r="E2910" s="98">
        <v>0</v>
      </c>
      <c r="F2910" s="119">
        <v>0</v>
      </c>
      <c r="G2910" s="179">
        <v>0</v>
      </c>
      <c r="H2910" s="97">
        <v>1575092.5998648636</v>
      </c>
      <c r="I2910" s="174">
        <v>84515677842.268433</v>
      </c>
      <c r="J2910" s="186">
        <v>0.46672423422608389</v>
      </c>
      <c r="K2910" s="189">
        <v>3492569549.5256181</v>
      </c>
      <c r="L2910" s="185">
        <v>0</v>
      </c>
      <c r="M2910" s="185">
        <v>0</v>
      </c>
      <c r="N2910" s="174">
        <v>88008247391.794052</v>
      </c>
      <c r="O2910" s="119">
        <v>0.44820248317669681</v>
      </c>
      <c r="P2910" s="119">
        <v>0.3488510178396933</v>
      </c>
      <c r="Q2910" s="97">
        <v>12.869232735795718</v>
      </c>
      <c r="R2910" s="184">
        <v>475534251007.08838</v>
      </c>
      <c r="S2910" s="199">
        <v>493.81236663886619</v>
      </c>
      <c r="T2910" s="191">
        <v>5.1369349049846795E-2</v>
      </c>
      <c r="U2910" s="198">
        <v>2.0000000000000001E-4</v>
      </c>
    </row>
    <row r="2911" spans="1:21" x14ac:dyDescent="0.2">
      <c r="A2911">
        <f t="shared" si="45"/>
        <v>2907</v>
      </c>
      <c r="B2911" s="119">
        <v>0.586497400740421</v>
      </c>
      <c r="C2911" s="97">
        <v>5996.5674913109833</v>
      </c>
      <c r="D2911" s="96">
        <v>0.81593894985152027</v>
      </c>
      <c r="E2911" s="98">
        <v>0.54817531475755277</v>
      </c>
      <c r="F2911" s="119">
        <v>0</v>
      </c>
      <c r="G2911" s="179">
        <v>0</v>
      </c>
      <c r="H2911" s="97">
        <v>9683909.9887542371</v>
      </c>
      <c r="I2911" s="174">
        <v>320439091961.79901</v>
      </c>
      <c r="J2911" s="186">
        <v>0.45955117305703175</v>
      </c>
      <c r="K2911" s="189">
        <v>25820453419.561096</v>
      </c>
      <c r="L2911" s="185">
        <v>72763777847.359451</v>
      </c>
      <c r="M2911" s="185">
        <v>0</v>
      </c>
      <c r="N2911" s="174">
        <v>419023323228.71954</v>
      </c>
      <c r="O2911" s="119">
        <v>0.49035261641058858</v>
      </c>
      <c r="P2911" s="119">
        <v>0.35266173564727687</v>
      </c>
      <c r="Q2911" s="97">
        <v>14.201396036885091</v>
      </c>
      <c r="R2911" s="184">
        <v>2320970881525.1665</v>
      </c>
      <c r="S2911" s="199">
        <v>2408.0506965194481</v>
      </c>
      <c r="T2911" s="191">
        <v>5.0609476693159669E-2</v>
      </c>
      <c r="U2911" s="198">
        <v>2.0000000000000001E-4</v>
      </c>
    </row>
    <row r="2912" spans="1:21" x14ac:dyDescent="0.2">
      <c r="A2912">
        <f t="shared" si="45"/>
        <v>2908</v>
      </c>
      <c r="B2912" s="119">
        <v>0.47411621311889574</v>
      </c>
      <c r="C2912" s="97">
        <v>11764.340309203686</v>
      </c>
      <c r="D2912" s="96">
        <v>0.81696871483778688</v>
      </c>
      <c r="E2912" s="98">
        <v>0</v>
      </c>
      <c r="F2912" s="119">
        <v>0.35738019007209804</v>
      </c>
      <c r="G2912" s="179">
        <v>1</v>
      </c>
      <c r="H2912" s="97">
        <v>5827812.2522807363</v>
      </c>
      <c r="I2912" s="174">
        <v>230583058228.02322</v>
      </c>
      <c r="J2912" s="186">
        <v>0.43016054505914414</v>
      </c>
      <c r="K2912" s="189">
        <v>3049397298.1194639</v>
      </c>
      <c r="L2912" s="185">
        <v>0</v>
      </c>
      <c r="M2912" s="185">
        <v>153978277881.76978</v>
      </c>
      <c r="N2912" s="174">
        <v>387610733407.91241</v>
      </c>
      <c r="O2912" s="119">
        <v>0.573695042856745</v>
      </c>
      <c r="P2912" s="119">
        <v>0.3670182584351141</v>
      </c>
      <c r="Q2912" s="97">
        <v>15.907069911982322</v>
      </c>
      <c r="R2912" s="184">
        <v>2458970818030.6558</v>
      </c>
      <c r="S2912" s="199">
        <v>2552.0507733207282</v>
      </c>
      <c r="T2912" s="191">
        <v>4.6596917623671193E-2</v>
      </c>
      <c r="U2912" s="198">
        <v>2.0000000000000001E-4</v>
      </c>
    </row>
    <row r="2913" spans="1:21" x14ac:dyDescent="0.2">
      <c r="A2913">
        <f t="shared" si="45"/>
        <v>2909</v>
      </c>
      <c r="B2913" s="119">
        <v>0.35692211251456374</v>
      </c>
      <c r="C2913" s="97">
        <v>7719.2441073621512</v>
      </c>
      <c r="D2913" s="96">
        <v>0.82759884257814209</v>
      </c>
      <c r="E2913" s="98">
        <v>0.42907008433405897</v>
      </c>
      <c r="F2913" s="119">
        <v>0</v>
      </c>
      <c r="G2913" s="179">
        <v>0</v>
      </c>
      <c r="H2913" s="97">
        <v>6914479.2916641887</v>
      </c>
      <c r="I2913" s="174">
        <v>309141367626.01868</v>
      </c>
      <c r="J2913" s="186">
        <v>0.35692211251456374</v>
      </c>
      <c r="K2913" s="189">
        <v>41855852784.619751</v>
      </c>
      <c r="L2913" s="185">
        <v>88554459819.901886</v>
      </c>
      <c r="M2913" s="185">
        <v>0</v>
      </c>
      <c r="N2913" s="174">
        <v>439551680230.54028</v>
      </c>
      <c r="O2913" s="119">
        <v>0.41219944321362367</v>
      </c>
      <c r="P2913" s="119">
        <v>0.33713026458077411</v>
      </c>
      <c r="Q2913" s="97">
        <v>14.914293854855265</v>
      </c>
      <c r="R2913" s="184">
        <v>2421336921014.3159</v>
      </c>
      <c r="S2913" s="199">
        <v>2512.9677282554039</v>
      </c>
      <c r="T2913" s="191">
        <v>4.8809536191026064E-2</v>
      </c>
      <c r="U2913" s="198">
        <v>2.0000000000000001E-4</v>
      </c>
    </row>
    <row r="2914" spans="1:21" x14ac:dyDescent="0.2">
      <c r="A2914">
        <f t="shared" si="45"/>
        <v>2910</v>
      </c>
      <c r="B2914" s="119">
        <v>0.58247326350208328</v>
      </c>
      <c r="C2914" s="97">
        <v>4000</v>
      </c>
      <c r="D2914" s="96">
        <v>0.4085879556209025</v>
      </c>
      <c r="E2914" s="98">
        <v>0</v>
      </c>
      <c r="F2914" s="119">
        <v>0.54623278185748114</v>
      </c>
      <c r="G2914" s="179">
        <v>1</v>
      </c>
      <c r="H2914" s="97">
        <v>13499245.800670026</v>
      </c>
      <c r="I2914" s="174">
        <v>474745079222.96747</v>
      </c>
      <c r="J2914" s="186">
        <v>0.50508087535763679</v>
      </c>
      <c r="K2914" s="189">
        <v>16857151742.285755</v>
      </c>
      <c r="L2914" s="185">
        <v>0</v>
      </c>
      <c r="M2914" s="185">
        <v>464983465479.05554</v>
      </c>
      <c r="N2914" s="174">
        <v>956585696444.30872</v>
      </c>
      <c r="O2914" s="119">
        <v>0.63953646269529818</v>
      </c>
      <c r="P2914" s="119">
        <v>0.55678386947016301</v>
      </c>
      <c r="Q2914" s="97">
        <v>16.910582575958077</v>
      </c>
      <c r="R2914" s="184">
        <v>9826611791652.5078</v>
      </c>
      <c r="S2914" s="199">
        <v>10202.15734030633</v>
      </c>
      <c r="T2914" s="191">
        <v>4.3259751045102234E-2</v>
      </c>
      <c r="U2914" s="198">
        <v>2.0000000000000001E-4</v>
      </c>
    </row>
    <row r="2915" spans="1:21" x14ac:dyDescent="0.2">
      <c r="A2915">
        <f t="shared" si="45"/>
        <v>2911</v>
      </c>
      <c r="B2915" s="119">
        <v>0.52254538613349666</v>
      </c>
      <c r="C2915" s="97">
        <v>4000</v>
      </c>
      <c r="D2915" s="96">
        <v>1.0585897504741575</v>
      </c>
      <c r="E2915" s="98">
        <v>0</v>
      </c>
      <c r="F2915" s="119">
        <v>0.536096718331036</v>
      </c>
      <c r="G2915" s="179">
        <v>1</v>
      </c>
      <c r="H2915" s="97">
        <v>13533513.073627036</v>
      </c>
      <c r="I2915" s="174">
        <v>437710350488.77728</v>
      </c>
      <c r="J2915" s="186">
        <v>0.44289665271645962</v>
      </c>
      <c r="K2915" s="189">
        <v>2839355125.8897181</v>
      </c>
      <c r="L2915" s="185">
        <v>0</v>
      </c>
      <c r="M2915" s="185">
        <v>290466255379.05078</v>
      </c>
      <c r="N2915" s="174">
        <v>731015960993.7179</v>
      </c>
      <c r="O2915" s="119">
        <v>0.58306996856082516</v>
      </c>
      <c r="P2915" s="119">
        <v>0.35376729775161037</v>
      </c>
      <c r="Q2915" s="97">
        <v>15.985939937727032</v>
      </c>
      <c r="R2915" s="184">
        <v>4493329861353.3096</v>
      </c>
      <c r="S2915" s="199">
        <v>4665.2691638348588</v>
      </c>
      <c r="T2915" s="191">
        <v>4.623153035762393E-2</v>
      </c>
      <c r="U2915" s="198">
        <v>2.0000000000000001E-4</v>
      </c>
    </row>
    <row r="2916" spans="1:21" x14ac:dyDescent="0.2">
      <c r="A2916">
        <f t="shared" si="45"/>
        <v>2912</v>
      </c>
      <c r="B2916" s="119">
        <v>0.46802097878011478</v>
      </c>
      <c r="C2916" s="97">
        <v>14665.153161876016</v>
      </c>
      <c r="D2916" s="96">
        <v>1.307698972378202</v>
      </c>
      <c r="E2916" s="98">
        <v>0</v>
      </c>
      <c r="F2916" s="119">
        <v>0.39196717734738384</v>
      </c>
      <c r="G2916" s="179">
        <v>1</v>
      </c>
      <c r="H2916" s="97">
        <v>34817627.810541019</v>
      </c>
      <c r="I2916" s="174">
        <v>807083202795.06116</v>
      </c>
      <c r="J2916" s="186">
        <v>0.17828182591439479</v>
      </c>
      <c r="K2916" s="189">
        <v>26537981990.311111</v>
      </c>
      <c r="L2916" s="185">
        <v>0</v>
      </c>
      <c r="M2916" s="185">
        <v>360300078876.35535</v>
      </c>
      <c r="N2916" s="174">
        <v>1193921263661.7275</v>
      </c>
      <c r="O2916" s="119">
        <v>0.36194039197769079</v>
      </c>
      <c r="P2916" s="119">
        <v>0.18317368081567395</v>
      </c>
      <c r="Q2916" s="97">
        <v>16.627415205188584</v>
      </c>
      <c r="R2916" s="184">
        <v>3504594205551.6416</v>
      </c>
      <c r="S2916" s="199">
        <v>3632.0669340586387</v>
      </c>
      <c r="T2916" s="191">
        <v>4.6971735836232834E-2</v>
      </c>
      <c r="U2916" s="198">
        <v>2.0000000000000001E-4</v>
      </c>
    </row>
    <row r="2917" spans="1:21" x14ac:dyDescent="0.2">
      <c r="A2917">
        <f t="shared" si="45"/>
        <v>2913</v>
      </c>
      <c r="B2917" s="119">
        <v>0.37257830206053644</v>
      </c>
      <c r="C2917" s="97">
        <v>5874.5305722742569</v>
      </c>
      <c r="D2917" s="96">
        <v>0.64029667780735311</v>
      </c>
      <c r="E2917" s="98">
        <v>0</v>
      </c>
      <c r="F2917" s="119">
        <v>0</v>
      </c>
      <c r="G2917" s="179">
        <v>0</v>
      </c>
      <c r="H2917" s="97">
        <v>13927840.996187516</v>
      </c>
      <c r="I2917" s="174">
        <v>476608095459.37939</v>
      </c>
      <c r="J2917" s="186">
        <v>0.37257830206053644</v>
      </c>
      <c r="K2917" s="189">
        <v>11662941479.160097</v>
      </c>
      <c r="L2917" s="185">
        <v>0</v>
      </c>
      <c r="M2917" s="185">
        <v>0</v>
      </c>
      <c r="N2917" s="174">
        <v>488271036938.53949</v>
      </c>
      <c r="O2917" s="119">
        <v>0.36367882082039926</v>
      </c>
      <c r="P2917" s="119">
        <v>0.23882689567310794</v>
      </c>
      <c r="Q2917" s="97">
        <v>12.883769646440049</v>
      </c>
      <c r="R2917" s="184">
        <v>1684179234658.2832</v>
      </c>
      <c r="S2917" s="199">
        <v>1748.6723636781742</v>
      </c>
      <c r="T2917" s="191">
        <v>5.3854398845193378E-2</v>
      </c>
      <c r="U2917" s="198">
        <v>2.0000000000000001E-4</v>
      </c>
    </row>
    <row r="2918" spans="1:21" x14ac:dyDescent="0.2">
      <c r="A2918">
        <f t="shared" si="45"/>
        <v>2914</v>
      </c>
      <c r="B2918" s="119">
        <v>0.39204397990992246</v>
      </c>
      <c r="C2918" s="97">
        <v>10228.45198756595</v>
      </c>
      <c r="D2918" s="96">
        <v>0.85257613955013767</v>
      </c>
      <c r="E2918" s="98">
        <v>0.69366548476657275</v>
      </c>
      <c r="F2918" s="119">
        <v>0</v>
      </c>
      <c r="G2918" s="179">
        <v>0</v>
      </c>
      <c r="H2918" s="97">
        <v>6835646.0043732468</v>
      </c>
      <c r="I2918" s="174">
        <v>282154755924.73065</v>
      </c>
      <c r="J2918" s="186">
        <v>0.39204397990992246</v>
      </c>
      <c r="K2918" s="189">
        <v>30335371376.951923</v>
      </c>
      <c r="L2918" s="185">
        <v>76313924651.283203</v>
      </c>
      <c r="M2918" s="185">
        <v>0</v>
      </c>
      <c r="N2918" s="174">
        <v>388804051952.96576</v>
      </c>
      <c r="O2918" s="119">
        <v>0.44152886864727875</v>
      </c>
      <c r="P2918" s="119">
        <v>0.32959117211135658</v>
      </c>
      <c r="Q2918" s="97">
        <v>14.782754034657064</v>
      </c>
      <c r="R2918" s="184">
        <v>2071546894638.5208</v>
      </c>
      <c r="S2918" s="199">
        <v>2147.5383136732485</v>
      </c>
      <c r="T2918" s="191">
        <v>4.8817910496163595E-2</v>
      </c>
      <c r="U2918" s="198">
        <v>2.0000000000000001E-4</v>
      </c>
    </row>
    <row r="2919" spans="1:21" x14ac:dyDescent="0.2">
      <c r="A2919">
        <f t="shared" si="45"/>
        <v>2915</v>
      </c>
      <c r="B2919" s="119">
        <v>0.6201833714403</v>
      </c>
      <c r="C2919" s="97">
        <v>5084.9283860014912</v>
      </c>
      <c r="D2919" s="96">
        <v>0.80993536013978695</v>
      </c>
      <c r="E2919" s="98">
        <v>0.50189630502318261</v>
      </c>
      <c r="F2919" s="119">
        <v>0.49532702344352153</v>
      </c>
      <c r="G2919" s="179">
        <v>1</v>
      </c>
      <c r="H2919" s="97">
        <v>8638505.5010220539</v>
      </c>
      <c r="I2919" s="174">
        <v>339334677019.66284</v>
      </c>
      <c r="J2919" s="186">
        <v>0.4748514831461732</v>
      </c>
      <c r="K2919" s="189">
        <v>536463550.4508729</v>
      </c>
      <c r="L2919" s="185">
        <v>0</v>
      </c>
      <c r="M2919" s="185">
        <v>242008089592.65408</v>
      </c>
      <c r="N2919" s="174">
        <v>581879230162.76782</v>
      </c>
      <c r="O2919" s="119">
        <v>0.60964548647080463</v>
      </c>
      <c r="P2919" s="119">
        <v>0.38293200873529826</v>
      </c>
      <c r="Q2919" s="97">
        <v>16.016491011443566</v>
      </c>
      <c r="R2919" s="184">
        <v>3913737990060.5557</v>
      </c>
      <c r="S2919" s="199">
        <v>4058.6404279210919</v>
      </c>
      <c r="T2919" s="191">
        <v>4.5365327042420439E-2</v>
      </c>
      <c r="U2919" s="198">
        <v>2.0000000000000001E-4</v>
      </c>
    </row>
    <row r="2920" spans="1:21" x14ac:dyDescent="0.2">
      <c r="A2920">
        <f t="shared" si="45"/>
        <v>2916</v>
      </c>
      <c r="B2920" s="119">
        <v>0.5089550403224854</v>
      </c>
      <c r="C2920" s="97">
        <v>9089.5277447358931</v>
      </c>
      <c r="D2920" s="96">
        <v>1.6323684624530568</v>
      </c>
      <c r="E2920" s="98">
        <v>0</v>
      </c>
      <c r="F2920" s="119">
        <v>0.51393944092171362</v>
      </c>
      <c r="G2920" s="179">
        <v>1</v>
      </c>
      <c r="H2920" s="97">
        <v>35008251.387422182</v>
      </c>
      <c r="I2920" s="174">
        <v>801973576752.59827</v>
      </c>
      <c r="J2920" s="186">
        <v>0.26799557343155389</v>
      </c>
      <c r="K2920" s="189">
        <v>21725376069.640976</v>
      </c>
      <c r="L2920" s="185">
        <v>0</v>
      </c>
      <c r="M2920" s="185">
        <v>421740471304.75043</v>
      </c>
      <c r="N2920" s="174">
        <v>1245439424126.9895</v>
      </c>
      <c r="O2920" s="119">
        <v>0.44347218734441712</v>
      </c>
      <c r="P2920" s="119">
        <v>0.28606659110387089</v>
      </c>
      <c r="Q2920" s="97">
        <v>16.540899113255005</v>
      </c>
      <c r="R2920" s="184">
        <v>6167714547717.1855</v>
      </c>
      <c r="S2920" s="199">
        <v>6395.0496106697774</v>
      </c>
      <c r="T2920" s="191">
        <v>4.609893495923318E-2</v>
      </c>
      <c r="U2920" s="198">
        <v>2.0000000000000001E-4</v>
      </c>
    </row>
    <row r="2921" spans="1:21" x14ac:dyDescent="0.2">
      <c r="A2921">
        <f t="shared" si="45"/>
        <v>2917</v>
      </c>
      <c r="B2921" s="119">
        <v>0.63868388854923608</v>
      </c>
      <c r="C2921" s="97">
        <v>9649.2465987473097</v>
      </c>
      <c r="D2921" s="96">
        <v>0.82018683944751103</v>
      </c>
      <c r="E2921" s="98">
        <v>0.29209232028151633</v>
      </c>
      <c r="F2921" s="119">
        <v>0.41079587007518825</v>
      </c>
      <c r="G2921" s="179">
        <v>1</v>
      </c>
      <c r="H2921" s="97">
        <v>6347875.5242899461</v>
      </c>
      <c r="I2921" s="174">
        <v>250788517325.39981</v>
      </c>
      <c r="J2921" s="186">
        <v>0.44362122992355391</v>
      </c>
      <c r="K2921" s="189">
        <v>7037718301.9175663</v>
      </c>
      <c r="L2921" s="185">
        <v>0</v>
      </c>
      <c r="M2921" s="185">
        <v>186595597341.52142</v>
      </c>
      <c r="N2921" s="174">
        <v>444421832968.83881</v>
      </c>
      <c r="O2921" s="119">
        <v>0.58622589857794627</v>
      </c>
      <c r="P2921" s="119">
        <v>0.389041337153748</v>
      </c>
      <c r="Q2921" s="97">
        <v>16.121041166922179</v>
      </c>
      <c r="R2921" s="184">
        <v>3029585561652.6152</v>
      </c>
      <c r="S2921" s="199">
        <v>3147.3356927828781</v>
      </c>
      <c r="T2921" s="191">
        <v>4.5555194653790536E-2</v>
      </c>
      <c r="U2921" s="198">
        <v>2.0000000000000001E-4</v>
      </c>
    </row>
    <row r="2922" spans="1:21" x14ac:dyDescent="0.2">
      <c r="A2922">
        <f t="shared" si="45"/>
        <v>2918</v>
      </c>
      <c r="B2922" s="119">
        <v>0.51962731811400231</v>
      </c>
      <c r="C2922" s="97">
        <v>10388.381434211238</v>
      </c>
      <c r="D2922" s="96">
        <v>0.86286273014235304</v>
      </c>
      <c r="E2922" s="98">
        <v>0.7</v>
      </c>
      <c r="F2922" s="119">
        <v>0.69591266020521936</v>
      </c>
      <c r="G2922" s="179">
        <v>1</v>
      </c>
      <c r="H2922" s="97">
        <v>10049149.635637691</v>
      </c>
      <c r="I2922" s="174">
        <v>376428011335.0932</v>
      </c>
      <c r="J2922" s="186">
        <v>0.4266761361730036</v>
      </c>
      <c r="K2922" s="189">
        <v>5539639117.1285343</v>
      </c>
      <c r="L2922" s="185">
        <v>0</v>
      </c>
      <c r="M2922" s="185">
        <v>286060303349.3996</v>
      </c>
      <c r="N2922" s="174">
        <v>668027953801.62134</v>
      </c>
      <c r="O2922" s="119">
        <v>0.58300119012522622</v>
      </c>
      <c r="P2922" s="119">
        <v>0.36345334114343864</v>
      </c>
      <c r="Q2922" s="97">
        <v>16.020763075181669</v>
      </c>
      <c r="R2922" s="184">
        <v>4199862923700.5493</v>
      </c>
      <c r="S2922" s="199">
        <v>4355.433627751222</v>
      </c>
      <c r="T2922" s="191">
        <v>4.5817906024958353E-2</v>
      </c>
      <c r="U2922" s="198">
        <v>2.0000000000000001E-4</v>
      </c>
    </row>
    <row r="2923" spans="1:21" x14ac:dyDescent="0.2">
      <c r="A2923">
        <f t="shared" si="45"/>
        <v>2919</v>
      </c>
      <c r="B2923" s="119">
        <v>0.51054377014735475</v>
      </c>
      <c r="C2923" s="97">
        <v>7603.3318724831024</v>
      </c>
      <c r="D2923" s="96">
        <v>0.25972471174336331</v>
      </c>
      <c r="E2923" s="98">
        <v>0</v>
      </c>
      <c r="F2923" s="119">
        <v>0</v>
      </c>
      <c r="G2923" s="179">
        <v>0</v>
      </c>
      <c r="H2923" s="97">
        <v>3848086.7871897067</v>
      </c>
      <c r="I2923" s="174">
        <v>206736284291.65524</v>
      </c>
      <c r="J2923" s="186">
        <v>0.51054377014735475</v>
      </c>
      <c r="K2923" s="189">
        <v>4450307111.6483669</v>
      </c>
      <c r="L2923" s="185">
        <v>0</v>
      </c>
      <c r="M2923" s="185">
        <v>0</v>
      </c>
      <c r="N2923" s="174">
        <v>211186591403.30362</v>
      </c>
      <c r="O2923" s="119">
        <v>0.49978514879740565</v>
      </c>
      <c r="P2923" s="119">
        <v>0.3676651814191067</v>
      </c>
      <c r="Q2923" s="97">
        <v>12.944272958142669</v>
      </c>
      <c r="R2923" s="184">
        <v>1193008356835.2141</v>
      </c>
      <c r="S2923" s="199">
        <v>1239.6153694231214</v>
      </c>
      <c r="T2923" s="191">
        <v>5.2053963508268991E-2</v>
      </c>
      <c r="U2923" s="198">
        <v>2.0000000000000001E-4</v>
      </c>
    </row>
    <row r="2924" spans="1:21" x14ac:dyDescent="0.2">
      <c r="A2924">
        <f t="shared" si="45"/>
        <v>2920</v>
      </c>
      <c r="B2924" s="119">
        <v>0.63249889854454044</v>
      </c>
      <c r="C2924" s="97">
        <v>6899.5034854074056</v>
      </c>
      <c r="D2924" s="96">
        <v>0.88414988087201518</v>
      </c>
      <c r="E2924" s="98">
        <v>0.13948273198442374</v>
      </c>
      <c r="F2924" s="119">
        <v>0</v>
      </c>
      <c r="G2924" s="179">
        <v>0</v>
      </c>
      <c r="H2924" s="97">
        <v>8220280.3922487898</v>
      </c>
      <c r="I2924" s="174">
        <v>278114588659.10339</v>
      </c>
      <c r="J2924" s="186">
        <v>0.36195607682014963</v>
      </c>
      <c r="K2924" s="189">
        <v>15733607006.764</v>
      </c>
      <c r="L2924" s="185">
        <v>34418364225.205368</v>
      </c>
      <c r="M2924" s="185">
        <v>0</v>
      </c>
      <c r="N2924" s="174">
        <v>328266559891.07275</v>
      </c>
      <c r="O2924" s="119">
        <v>0.39053614489457311</v>
      </c>
      <c r="P2924" s="119">
        <v>0.2661142521881692</v>
      </c>
      <c r="Q2924" s="97">
        <v>14.5888478772301</v>
      </c>
      <c r="R2924" s="184">
        <v>1396452133097.3059</v>
      </c>
      <c r="S2924" s="199">
        <v>1448.7610613456427</v>
      </c>
      <c r="T2924" s="191">
        <v>4.9419390205825399E-2</v>
      </c>
      <c r="U2924" s="198">
        <v>2.0000000000000001E-4</v>
      </c>
    </row>
    <row r="2925" spans="1:21" x14ac:dyDescent="0.2">
      <c r="A2925">
        <f t="shared" si="45"/>
        <v>2921</v>
      </c>
      <c r="B2925" s="119">
        <v>0.4723145312925659</v>
      </c>
      <c r="C2925" s="97">
        <v>11560.118907726213</v>
      </c>
      <c r="D2925" s="96">
        <v>0.64077646523522613</v>
      </c>
      <c r="E2925" s="98">
        <v>0.7</v>
      </c>
      <c r="F2925" s="119">
        <v>0.60572937956039397</v>
      </c>
      <c r="G2925" s="179">
        <v>1</v>
      </c>
      <c r="H2925" s="97">
        <v>4558941.8070343724</v>
      </c>
      <c r="I2925" s="174">
        <v>208056662400.58798</v>
      </c>
      <c r="J2925" s="186">
        <v>0.47231453129256584</v>
      </c>
      <c r="K2925" s="189">
        <v>2882605219.6700258</v>
      </c>
      <c r="L2925" s="185">
        <v>0</v>
      </c>
      <c r="M2925" s="185">
        <v>196875153272.36884</v>
      </c>
      <c r="N2925" s="174">
        <v>407814420892.62683</v>
      </c>
      <c r="O2925" s="119">
        <v>0.62716837487526078</v>
      </c>
      <c r="P2925" s="119">
        <v>0.46426671810318859</v>
      </c>
      <c r="Q2925" s="97">
        <v>16.749871350038188</v>
      </c>
      <c r="R2925" s="184">
        <v>3438625510628.2349</v>
      </c>
      <c r="S2925" s="199">
        <v>3569.6464858301433</v>
      </c>
      <c r="T2925" s="191">
        <v>4.3770440725599796E-2</v>
      </c>
      <c r="U2925" s="198">
        <v>2.0000000000000001E-4</v>
      </c>
    </row>
    <row r="2926" spans="1:21" x14ac:dyDescent="0.2">
      <c r="A2926">
        <f t="shared" si="45"/>
        <v>2922</v>
      </c>
      <c r="B2926" s="119">
        <v>0.54852415457161574</v>
      </c>
      <c r="C2926" s="97">
        <v>6811.8137642688289</v>
      </c>
      <c r="D2926" s="96">
        <v>1.0570107493248817</v>
      </c>
      <c r="E2926" s="98">
        <v>0.38053836277834002</v>
      </c>
      <c r="F2926" s="119">
        <v>0</v>
      </c>
      <c r="G2926" s="179">
        <v>0</v>
      </c>
      <c r="H2926" s="97">
        <v>10199336.370127939</v>
      </c>
      <c r="I2926" s="174">
        <v>398885421746.33563</v>
      </c>
      <c r="J2926" s="186">
        <v>0.43856761375997899</v>
      </c>
      <c r="K2926" s="189">
        <v>46517335881.639519</v>
      </c>
      <c r="L2926" s="185">
        <v>69644050802.823257</v>
      </c>
      <c r="M2926" s="185">
        <v>0</v>
      </c>
      <c r="N2926" s="174">
        <v>515046808430.7984</v>
      </c>
      <c r="O2926" s="119">
        <v>0.44783010873114154</v>
      </c>
      <c r="P2926" s="119">
        <v>0.36341088249566122</v>
      </c>
      <c r="Q2926" s="97">
        <v>14.036951840581551</v>
      </c>
      <c r="R2926" s="184">
        <v>2901445462106.1709</v>
      </c>
      <c r="S2926" s="199">
        <v>3012.6463046532913</v>
      </c>
      <c r="T2926" s="191">
        <v>5.1333453947618533E-2</v>
      </c>
      <c r="U2926" s="198">
        <v>2.0000000000000001E-4</v>
      </c>
    </row>
    <row r="2927" spans="1:21" x14ac:dyDescent="0.2">
      <c r="A2927">
        <f t="shared" si="45"/>
        <v>2923</v>
      </c>
      <c r="B2927" s="119">
        <v>0.74074789194392399</v>
      </c>
      <c r="C2927" s="97">
        <v>13902.465210897926</v>
      </c>
      <c r="D2927" s="96">
        <v>1.0967891535549572</v>
      </c>
      <c r="E2927" s="98">
        <v>0.17977304582422282</v>
      </c>
      <c r="F2927" s="119">
        <v>0.44747839909415371</v>
      </c>
      <c r="G2927" s="179">
        <v>1</v>
      </c>
      <c r="H2927" s="97">
        <v>28320804.09870813</v>
      </c>
      <c r="I2927" s="174">
        <v>781893981998.04626</v>
      </c>
      <c r="J2927" s="186">
        <v>0.40177536934317248</v>
      </c>
      <c r="K2927" s="189">
        <v>18074629059.821461</v>
      </c>
      <c r="L2927" s="185">
        <v>0</v>
      </c>
      <c r="M2927" s="185">
        <v>514976449780.72009</v>
      </c>
      <c r="N2927" s="174">
        <v>1314945060838.5879</v>
      </c>
      <c r="O2927" s="119">
        <v>0.55221082983190761</v>
      </c>
      <c r="P2927" s="119">
        <v>0.3792464045383081</v>
      </c>
      <c r="Q2927" s="97">
        <v>15.917299744437493</v>
      </c>
      <c r="R2927" s="184">
        <v>8308196494450.9004</v>
      </c>
      <c r="S2927" s="199">
        <v>8625.0162935837943</v>
      </c>
      <c r="T2927" s="191">
        <v>4.713799812414609E-2</v>
      </c>
      <c r="U2927" s="198">
        <v>2.0000000000000001E-4</v>
      </c>
    </row>
    <row r="2928" spans="1:21" x14ac:dyDescent="0.2">
      <c r="A2928">
        <f t="shared" si="45"/>
        <v>2924</v>
      </c>
      <c r="B2928" s="119">
        <v>0.60296851751493896</v>
      </c>
      <c r="C2928" s="97">
        <v>14267.78133640072</v>
      </c>
      <c r="D2928" s="96">
        <v>0.36104535657788001</v>
      </c>
      <c r="E2928" s="98">
        <v>0</v>
      </c>
      <c r="F2928" s="119">
        <v>0</v>
      </c>
      <c r="G2928" s="179">
        <v>0</v>
      </c>
      <c r="H2928" s="97">
        <v>1899551.055905811</v>
      </c>
      <c r="I2928" s="174">
        <v>103081377409.08095</v>
      </c>
      <c r="J2928" s="186">
        <v>0.51093818070352137</v>
      </c>
      <c r="K2928" s="189">
        <v>3782371144.1325254</v>
      </c>
      <c r="L2928" s="185">
        <v>0</v>
      </c>
      <c r="M2928" s="185">
        <v>0</v>
      </c>
      <c r="N2928" s="174">
        <v>106863748553.21347</v>
      </c>
      <c r="O2928" s="119">
        <v>0.49285386439146311</v>
      </c>
      <c r="P2928" s="119">
        <v>0.40973823062365095</v>
      </c>
      <c r="Q2928" s="97">
        <v>12.892386206184463</v>
      </c>
      <c r="R2928" s="184">
        <v>667339369412.68481</v>
      </c>
      <c r="S2928" s="199">
        <v>693.14646172118501</v>
      </c>
      <c r="T2928" s="191">
        <v>5.2497540987443206E-2</v>
      </c>
      <c r="U2928" s="198">
        <v>2.0000000000000001E-4</v>
      </c>
    </row>
    <row r="2929" spans="1:21" x14ac:dyDescent="0.2">
      <c r="A2929">
        <f t="shared" si="45"/>
        <v>2925</v>
      </c>
      <c r="B2929" s="119">
        <v>0.6237114940116103</v>
      </c>
      <c r="C2929" s="97">
        <v>4000</v>
      </c>
      <c r="D2929" s="96">
        <v>0.47738767729283976</v>
      </c>
      <c r="E2929" s="98">
        <v>0.7</v>
      </c>
      <c r="F2929" s="119">
        <v>0</v>
      </c>
      <c r="G2929" s="179">
        <v>0</v>
      </c>
      <c r="H2929" s="97">
        <v>10825518.608068381</v>
      </c>
      <c r="I2929" s="174">
        <v>305238414760.61609</v>
      </c>
      <c r="J2929" s="186">
        <v>0.28202113585319011</v>
      </c>
      <c r="K2929" s="189">
        <v>57336837357.278526</v>
      </c>
      <c r="L2929" s="185">
        <v>69885518346.136078</v>
      </c>
      <c r="M2929" s="185">
        <v>0</v>
      </c>
      <c r="N2929" s="174">
        <v>432460770464.0307</v>
      </c>
      <c r="O2929" s="119">
        <v>0.32833521283645534</v>
      </c>
      <c r="P2929" s="119">
        <v>0.22664574007260313</v>
      </c>
      <c r="Q2929" s="97">
        <v>14.866987021012356</v>
      </c>
      <c r="R2929" s="184">
        <v>1648638769378.406</v>
      </c>
      <c r="S2929" s="199">
        <v>1712.4175956457932</v>
      </c>
      <c r="T2929" s="191">
        <v>4.6984370354082754E-2</v>
      </c>
      <c r="U2929" s="198">
        <v>2.0000000000000001E-4</v>
      </c>
    </row>
    <row r="2930" spans="1:21" x14ac:dyDescent="0.2">
      <c r="A2930">
        <f t="shared" si="45"/>
        <v>2926</v>
      </c>
      <c r="B2930" s="119">
        <v>0.46515577374330197</v>
      </c>
      <c r="C2930" s="97">
        <v>7442.2923669292177</v>
      </c>
      <c r="D2930" s="96">
        <v>0.2</v>
      </c>
      <c r="E2930" s="98">
        <v>0.29261780708400303</v>
      </c>
      <c r="F2930" s="119">
        <v>0.56666833566214247</v>
      </c>
      <c r="G2930" s="179">
        <v>1</v>
      </c>
      <c r="H2930" s="97">
        <v>1851886.9126844972</v>
      </c>
      <c r="I2930" s="174">
        <v>99305493835.51384</v>
      </c>
      <c r="J2930" s="186">
        <v>0.46515577374330197</v>
      </c>
      <c r="K2930" s="189">
        <v>3267841646.2298465</v>
      </c>
      <c r="L2930" s="185">
        <v>0</v>
      </c>
      <c r="M2930" s="185">
        <v>95847177355.414993</v>
      </c>
      <c r="N2930" s="174">
        <v>198420512837.15869</v>
      </c>
      <c r="O2930" s="119">
        <v>0.61924175050988439</v>
      </c>
      <c r="P2930" s="119">
        <v>0.39115013375126889</v>
      </c>
      <c r="Q2930" s="97">
        <v>16.274761985429013</v>
      </c>
      <c r="R2930" s="184">
        <v>1421783578260.0876</v>
      </c>
      <c r="S2930" s="199">
        <v>1475.2783422266359</v>
      </c>
      <c r="T2930" s="191">
        <v>4.3639496210385806E-2</v>
      </c>
      <c r="U2930" s="198">
        <v>2.0000000000000001E-4</v>
      </c>
    </row>
    <row r="2931" spans="1:21" x14ac:dyDescent="0.2">
      <c r="A2931">
        <f t="shared" si="45"/>
        <v>2927</v>
      </c>
      <c r="B2931" s="119">
        <v>0.54820207427804224</v>
      </c>
      <c r="C2931" s="97">
        <v>4000</v>
      </c>
      <c r="D2931" s="96">
        <v>0.78828440195922345</v>
      </c>
      <c r="E2931" s="98">
        <v>0</v>
      </c>
      <c r="F2931" s="119">
        <v>0</v>
      </c>
      <c r="G2931" s="179">
        <v>0</v>
      </c>
      <c r="H2931" s="97">
        <v>8431347.8268946186</v>
      </c>
      <c r="I2931" s="174">
        <v>388584300478.36877</v>
      </c>
      <c r="J2931" s="186">
        <v>0.5385673489832723</v>
      </c>
      <c r="K2931" s="189">
        <v>13754145605.182941</v>
      </c>
      <c r="L2931" s="185">
        <v>0</v>
      </c>
      <c r="M2931" s="185">
        <v>0</v>
      </c>
      <c r="N2931" s="174">
        <v>402338446083.5517</v>
      </c>
      <c r="O2931" s="119">
        <v>0.52015614864132187</v>
      </c>
      <c r="P2931" s="119">
        <v>0.40979846440081014</v>
      </c>
      <c r="Q2931" s="97">
        <v>12.897966094190631</v>
      </c>
      <c r="R2931" s="184">
        <v>2414329991298.478</v>
      </c>
      <c r="S2931" s="199">
        <v>2507.0231889575625</v>
      </c>
      <c r="T2931" s="191">
        <v>5.4573149459262879E-2</v>
      </c>
      <c r="U2931" s="198">
        <v>2.0000000000000001E-4</v>
      </c>
    </row>
    <row r="2932" spans="1:21" x14ac:dyDescent="0.2">
      <c r="A2932">
        <f t="shared" si="45"/>
        <v>2928</v>
      </c>
      <c r="B2932" s="119">
        <v>0.42397727793803092</v>
      </c>
      <c r="C2932" s="97">
        <v>5065.8565887140867</v>
      </c>
      <c r="D2932" s="96">
        <v>1.0176040900833616</v>
      </c>
      <c r="E2932" s="98">
        <v>0.7</v>
      </c>
      <c r="F2932" s="119">
        <v>0.51793874276199992</v>
      </c>
      <c r="G2932" s="179">
        <v>1</v>
      </c>
      <c r="H2932" s="97">
        <v>11590723.345365716</v>
      </c>
      <c r="I2932" s="174">
        <v>424070385241.35101</v>
      </c>
      <c r="J2932" s="186">
        <v>0.42397727793803086</v>
      </c>
      <c r="K2932" s="189">
        <v>7814555591.5235825</v>
      </c>
      <c r="L2932" s="185">
        <v>0</v>
      </c>
      <c r="M2932" s="185">
        <v>285044719667.99066</v>
      </c>
      <c r="N2932" s="174">
        <v>716929660500.86523</v>
      </c>
      <c r="O2932" s="119">
        <v>0.56885913052925008</v>
      </c>
      <c r="P2932" s="119">
        <v>0.34285541070740522</v>
      </c>
      <c r="Q2932" s="97">
        <v>15.910812865013042</v>
      </c>
      <c r="R2932" s="184">
        <v>4254835938627.0303</v>
      </c>
      <c r="S2932" s="199">
        <v>4410.2998869375842</v>
      </c>
      <c r="T2932" s="191">
        <v>4.6223931256010792E-2</v>
      </c>
      <c r="U2932" s="198">
        <v>2.0000000000000001E-4</v>
      </c>
    </row>
    <row r="2933" spans="1:21" x14ac:dyDescent="0.2">
      <c r="A2933">
        <f t="shared" si="45"/>
        <v>2929</v>
      </c>
      <c r="B2933" s="119">
        <v>0.36753181475576358</v>
      </c>
      <c r="C2933" s="97">
        <v>8518.083310019334</v>
      </c>
      <c r="D2933" s="96">
        <v>1.298113591664305</v>
      </c>
      <c r="E2933" s="98">
        <v>0.34074682441661663</v>
      </c>
      <c r="F2933" s="119">
        <v>0.41845186194104689</v>
      </c>
      <c r="G2933" s="179">
        <v>1</v>
      </c>
      <c r="H2933" s="97">
        <v>18979859.722613972</v>
      </c>
      <c r="I2933" s="174">
        <v>418334904854.42596</v>
      </c>
      <c r="J2933" s="186">
        <v>0.22660294667305803</v>
      </c>
      <c r="K2933" s="189">
        <v>12895910201.233791</v>
      </c>
      <c r="L2933" s="185">
        <v>0</v>
      </c>
      <c r="M2933" s="185">
        <v>356868953307.61224</v>
      </c>
      <c r="N2933" s="174">
        <v>788099768363.27197</v>
      </c>
      <c r="O2933" s="119">
        <v>0.48254180504593447</v>
      </c>
      <c r="P2933" s="119">
        <v>0.37298631385040226</v>
      </c>
      <c r="Q2933" s="97">
        <v>17.824827615365948</v>
      </c>
      <c r="R2933" s="184">
        <v>5503151927892.8076</v>
      </c>
      <c r="S2933" s="199">
        <v>5714.1978513341946</v>
      </c>
      <c r="T2933" s="191">
        <v>4.1996200031133794E-2</v>
      </c>
      <c r="U2933" s="198">
        <v>2.0000000000000001E-4</v>
      </c>
    </row>
    <row r="2934" spans="1:21" x14ac:dyDescent="0.2">
      <c r="A2934">
        <f t="shared" si="45"/>
        <v>2930</v>
      </c>
      <c r="B2934" s="119">
        <v>0.56195205761756251</v>
      </c>
      <c r="C2934" s="97">
        <v>4000</v>
      </c>
      <c r="D2934" s="96">
        <v>0.62346447156706231</v>
      </c>
      <c r="E2934" s="98">
        <v>0.4770401075693711</v>
      </c>
      <c r="F2934" s="119">
        <v>0.24900857583053243</v>
      </c>
      <c r="G2934" s="179">
        <v>1</v>
      </c>
      <c r="H2934" s="97">
        <v>10461925.48638434</v>
      </c>
      <c r="I2934" s="174">
        <v>274929554841.84033</v>
      </c>
      <c r="J2934" s="186">
        <v>0.24010899379026929</v>
      </c>
      <c r="K2934" s="189">
        <v>6098800302.9305897</v>
      </c>
      <c r="L2934" s="185">
        <v>9399563033.6012821</v>
      </c>
      <c r="M2934" s="185">
        <v>181682614282.10135</v>
      </c>
      <c r="N2934" s="174">
        <v>472110532460.47357</v>
      </c>
      <c r="O2934" s="119">
        <v>0.46361770301569838</v>
      </c>
      <c r="P2934" s="119">
        <v>0.23590996850200696</v>
      </c>
      <c r="Q2934" s="97">
        <v>16.998187137656103</v>
      </c>
      <c r="R2934" s="184">
        <v>2092367438342.2759</v>
      </c>
      <c r="S2934" s="199">
        <v>2171.869179476827</v>
      </c>
      <c r="T2934" s="191">
        <v>4.2604247818164173E-2</v>
      </c>
      <c r="U2934" s="198">
        <v>2.0000000000000001E-4</v>
      </c>
    </row>
    <row r="2935" spans="1:21" x14ac:dyDescent="0.2">
      <c r="A2935">
        <f t="shared" si="45"/>
        <v>2931</v>
      </c>
      <c r="B2935" s="119">
        <v>0.53852091552781456</v>
      </c>
      <c r="C2935" s="97">
        <v>10832.375921399911</v>
      </c>
      <c r="D2935" s="96">
        <v>1.0678918877767631</v>
      </c>
      <c r="E2935" s="98">
        <v>0.13182819236238499</v>
      </c>
      <c r="F2935" s="119">
        <v>0</v>
      </c>
      <c r="G2935" s="179">
        <v>0</v>
      </c>
      <c r="H2935" s="97">
        <v>10497588.77319905</v>
      </c>
      <c r="I2935" s="174">
        <v>325070342432.13184</v>
      </c>
      <c r="J2935" s="186">
        <v>0.30772164883004194</v>
      </c>
      <c r="K2935" s="189">
        <v>17857833122.850967</v>
      </c>
      <c r="L2935" s="185">
        <v>55431840170.314896</v>
      </c>
      <c r="M2935" s="185">
        <v>0</v>
      </c>
      <c r="N2935" s="174">
        <v>398360015725.29767</v>
      </c>
      <c r="O2935" s="119">
        <v>0.36242757354135052</v>
      </c>
      <c r="P2935" s="119">
        <v>0.23879649742900902</v>
      </c>
      <c r="Q2935" s="97">
        <v>14.827090860434462</v>
      </c>
      <c r="R2935" s="184">
        <v>1482421232147.5464</v>
      </c>
      <c r="S2935" s="199">
        <v>1540.3083164565007</v>
      </c>
      <c r="T2935" s="191">
        <v>4.9442029072140077E-2</v>
      </c>
      <c r="U2935" s="198">
        <v>2.0000000000000001E-4</v>
      </c>
    </row>
    <row r="2936" spans="1:21" x14ac:dyDescent="0.2">
      <c r="A2936">
        <f t="shared" si="45"/>
        <v>2932</v>
      </c>
      <c r="B2936" s="119">
        <v>0.61956964838434581</v>
      </c>
      <c r="C2936" s="97">
        <v>14625.489795445925</v>
      </c>
      <c r="D2936" s="96">
        <v>0.7964988965711649</v>
      </c>
      <c r="E2936" s="98">
        <v>0.42855848508009925</v>
      </c>
      <c r="F2936" s="119">
        <v>0.4170456139603535</v>
      </c>
      <c r="G2936" s="179">
        <v>1</v>
      </c>
      <c r="H2936" s="97">
        <v>6482557.5171910822</v>
      </c>
      <c r="I2936" s="174">
        <v>261837302229.27475</v>
      </c>
      <c r="J2936" s="186">
        <v>0.42854067767756387</v>
      </c>
      <c r="K2936" s="189">
        <v>506392959.74630147</v>
      </c>
      <c r="L2936" s="185">
        <v>0</v>
      </c>
      <c r="M2936" s="185">
        <v>193969494774.76965</v>
      </c>
      <c r="N2936" s="174">
        <v>456313189963.79071</v>
      </c>
      <c r="O2936" s="119">
        <v>0.58596493951803497</v>
      </c>
      <c r="P2936" s="119">
        <v>0.42191427012518146</v>
      </c>
      <c r="Q2936" s="97">
        <v>16.363802637526014</v>
      </c>
      <c r="R2936" s="184">
        <v>3383056122933.2954</v>
      </c>
      <c r="S2936" s="199">
        <v>3511.5618239617861</v>
      </c>
      <c r="T2936" s="191">
        <v>4.4718849359108498E-2</v>
      </c>
      <c r="U2936" s="198">
        <v>2.0000000000000001E-4</v>
      </c>
    </row>
    <row r="2937" spans="1:21" x14ac:dyDescent="0.2">
      <c r="A2937">
        <f t="shared" si="45"/>
        <v>2933</v>
      </c>
      <c r="B2937" s="119">
        <v>0.54638101550051354</v>
      </c>
      <c r="C2937" s="97">
        <v>10549.643953844998</v>
      </c>
      <c r="D2937" s="96">
        <v>1.3861414147072062</v>
      </c>
      <c r="E2937" s="98">
        <v>0</v>
      </c>
      <c r="F2937" s="119">
        <v>0.37793966440917626</v>
      </c>
      <c r="G2937" s="179">
        <v>1</v>
      </c>
      <c r="H2937" s="97">
        <v>15758313.519640446</v>
      </c>
      <c r="I2937" s="174">
        <v>393567600780.69995</v>
      </c>
      <c r="J2937" s="186">
        <v>0.24771859983121192</v>
      </c>
      <c r="K2937" s="189">
        <v>12972136901.773136</v>
      </c>
      <c r="L2937" s="185">
        <v>0</v>
      </c>
      <c r="M2937" s="185">
        <v>350521822972.25281</v>
      </c>
      <c r="N2937" s="174">
        <v>757061560654.72595</v>
      </c>
      <c r="O2937" s="119">
        <v>0.49918195959559641</v>
      </c>
      <c r="P2937" s="119">
        <v>0.28311078066499135</v>
      </c>
      <c r="Q2937" s="97">
        <v>17.211253803924951</v>
      </c>
      <c r="R2937" s="184">
        <v>3853573627715.144</v>
      </c>
      <c r="S2937" s="199">
        <v>3997.1045838712653</v>
      </c>
      <c r="T2937" s="191">
        <v>4.3870473260603726E-2</v>
      </c>
      <c r="U2937" s="198">
        <v>2.0000000000000001E-4</v>
      </c>
    </row>
    <row r="2938" spans="1:21" x14ac:dyDescent="0.2">
      <c r="A2938">
        <f t="shared" si="45"/>
        <v>2934</v>
      </c>
      <c r="B2938" s="119">
        <v>0.52994633116430645</v>
      </c>
      <c r="C2938" s="97">
        <v>10173.749537096626</v>
      </c>
      <c r="D2938" s="96">
        <v>0.84537149443529758</v>
      </c>
      <c r="E2938" s="98">
        <v>0</v>
      </c>
      <c r="F2938" s="119">
        <v>0.66595135069347589</v>
      </c>
      <c r="G2938" s="179">
        <v>1</v>
      </c>
      <c r="H2938" s="97">
        <v>13379516.481127145</v>
      </c>
      <c r="I2938" s="174">
        <v>347566173616.48206</v>
      </c>
      <c r="J2938" s="186">
        <v>0.2552552188498346</v>
      </c>
      <c r="K2938" s="189">
        <v>1114636490.0478592</v>
      </c>
      <c r="L2938" s="185">
        <v>0</v>
      </c>
      <c r="M2938" s="185">
        <v>500810125831.20453</v>
      </c>
      <c r="N2938" s="174">
        <v>849490935937.73438</v>
      </c>
      <c r="O2938" s="119">
        <v>0.57606992573268334</v>
      </c>
      <c r="P2938" s="119">
        <v>0.32882710991245556</v>
      </c>
      <c r="Q2938" s="97">
        <v>18.015098511590477</v>
      </c>
      <c r="R2938" s="184">
        <v>5330993286884.3945</v>
      </c>
      <c r="S2938" s="199">
        <v>5536.3085843009212</v>
      </c>
      <c r="T2938" s="191">
        <v>4.1263974044038344E-2</v>
      </c>
      <c r="U2938" s="198">
        <v>2.0000000000000001E-4</v>
      </c>
    </row>
    <row r="2939" spans="1:21" x14ac:dyDescent="0.2">
      <c r="A2939">
        <f t="shared" si="45"/>
        <v>2935</v>
      </c>
      <c r="B2939" s="119">
        <v>0.47691353386776369</v>
      </c>
      <c r="C2939" s="97">
        <v>9450.2643780167473</v>
      </c>
      <c r="D2939" s="96">
        <v>0.63080074687865373</v>
      </c>
      <c r="E2939" s="98">
        <v>0.39501396052551463</v>
      </c>
      <c r="F2939" s="119">
        <v>0</v>
      </c>
      <c r="G2939" s="179">
        <v>0</v>
      </c>
      <c r="H2939" s="97">
        <v>5316765.9173006071</v>
      </c>
      <c r="I2939" s="174">
        <v>233908892480.81113</v>
      </c>
      <c r="J2939" s="186">
        <v>0.47691353386776369</v>
      </c>
      <c r="K2939" s="189">
        <v>17883336411.52195</v>
      </c>
      <c r="L2939" s="185">
        <v>34732476974.317902</v>
      </c>
      <c r="M2939" s="185">
        <v>0</v>
      </c>
      <c r="N2939" s="174">
        <v>286524705866.651</v>
      </c>
      <c r="O2939" s="119">
        <v>0.4863116347126516</v>
      </c>
      <c r="P2939" s="119">
        <v>0.34604281953789645</v>
      </c>
      <c r="Q2939" s="97">
        <v>13.403764222311231</v>
      </c>
      <c r="R2939" s="184">
        <v>1496636831957.8586</v>
      </c>
      <c r="S2939" s="199">
        <v>1553.0600642749123</v>
      </c>
      <c r="T2939" s="191">
        <v>5.2871697717004645E-2</v>
      </c>
      <c r="U2939" s="198">
        <v>2.0000000000000001E-4</v>
      </c>
    </row>
    <row r="2940" spans="1:21" x14ac:dyDescent="0.2">
      <c r="A2940">
        <f t="shared" si="45"/>
        <v>2936</v>
      </c>
      <c r="B2940" s="119">
        <v>0.55403612308129002</v>
      </c>
      <c r="C2940" s="97">
        <v>8226.1024943944194</v>
      </c>
      <c r="D2940" s="96">
        <v>0.50103706630289313</v>
      </c>
      <c r="E2940" s="98">
        <v>0.27574543627861825</v>
      </c>
      <c r="F2940" s="119">
        <v>0.46300353697107399</v>
      </c>
      <c r="G2940" s="179">
        <v>1</v>
      </c>
      <c r="H2940" s="97">
        <v>5200089.441427134</v>
      </c>
      <c r="I2940" s="174">
        <v>178788990123.9371</v>
      </c>
      <c r="J2940" s="186">
        <v>0.38986316310961333</v>
      </c>
      <c r="K2940" s="189">
        <v>4093750118.2917509</v>
      </c>
      <c r="L2940" s="185">
        <v>0</v>
      </c>
      <c r="M2940" s="185">
        <v>197759508766.55322</v>
      </c>
      <c r="N2940" s="174">
        <v>380642249008.7821</v>
      </c>
      <c r="O2940" s="119">
        <v>0.59875341958395112</v>
      </c>
      <c r="P2940" s="119">
        <v>0.3967554333902254</v>
      </c>
      <c r="Q2940" s="97">
        <v>16.923856231507834</v>
      </c>
      <c r="R2940" s="184">
        <v>2788448762177.417</v>
      </c>
      <c r="S2940" s="199">
        <v>2892.4354925500302</v>
      </c>
      <c r="T2940" s="191">
        <v>4.3471163222621595E-2</v>
      </c>
      <c r="U2940" s="198">
        <v>2.0000000000000001E-4</v>
      </c>
    </row>
    <row r="2941" spans="1:21" x14ac:dyDescent="0.2">
      <c r="A2941">
        <f t="shared" si="45"/>
        <v>2937</v>
      </c>
      <c r="B2941" s="119">
        <v>0.36730320003710804</v>
      </c>
      <c r="C2941" s="97">
        <v>14224.482350568815</v>
      </c>
      <c r="D2941" s="96">
        <v>0.81949521764406641</v>
      </c>
      <c r="E2941" s="98">
        <v>0.7</v>
      </c>
      <c r="F2941" s="119">
        <v>0</v>
      </c>
      <c r="G2941" s="179">
        <v>0</v>
      </c>
      <c r="H2941" s="97">
        <v>5326667.5134945177</v>
      </c>
      <c r="I2941" s="174">
        <v>188155448187.96649</v>
      </c>
      <c r="J2941" s="186">
        <v>0.33742404289828354</v>
      </c>
      <c r="K2941" s="189">
        <v>40407826516.19046</v>
      </c>
      <c r="L2941" s="185">
        <v>67093159547.916687</v>
      </c>
      <c r="M2941" s="185">
        <v>0</v>
      </c>
      <c r="N2941" s="174">
        <v>295656434252.07361</v>
      </c>
      <c r="O2941" s="119">
        <v>0.39627989140721293</v>
      </c>
      <c r="P2941" s="119">
        <v>0.33103492396550604</v>
      </c>
      <c r="Q2941" s="97">
        <v>15.09755283906294</v>
      </c>
      <c r="R2941" s="184">
        <v>1593883301419.2771</v>
      </c>
      <c r="S2941" s="199">
        <v>1654.4663631584033</v>
      </c>
      <c r="T2941" s="191">
        <v>4.8296685867325558E-2</v>
      </c>
      <c r="U2941" s="198">
        <v>2.0000000000000001E-4</v>
      </c>
    </row>
    <row r="2942" spans="1:21" x14ac:dyDescent="0.2">
      <c r="A2942">
        <f t="shared" si="45"/>
        <v>2938</v>
      </c>
      <c r="B2942" s="119">
        <v>0.48745538789307491</v>
      </c>
      <c r="C2942" s="97">
        <v>7342.3857680345936</v>
      </c>
      <c r="D2942" s="96">
        <v>1.2597702760162319</v>
      </c>
      <c r="E2942" s="98">
        <v>8.2058219881249797E-2</v>
      </c>
      <c r="F2942" s="119">
        <v>0.47496683778436238</v>
      </c>
      <c r="G2942" s="179">
        <v>1</v>
      </c>
      <c r="H2942" s="97">
        <v>14797534.222315703</v>
      </c>
      <c r="I2942" s="174">
        <v>508052009748.35797</v>
      </c>
      <c r="J2942" s="186">
        <v>0.38992122858505529</v>
      </c>
      <c r="K2942" s="189">
        <v>23226779618.767548</v>
      </c>
      <c r="L2942" s="185">
        <v>0</v>
      </c>
      <c r="M2942" s="185">
        <v>427103112535.578</v>
      </c>
      <c r="N2942" s="174">
        <v>958381901902.70361</v>
      </c>
      <c r="O2942" s="119">
        <v>0.56322302495800691</v>
      </c>
      <c r="P2942" s="119">
        <v>0.35962468107278756</v>
      </c>
      <c r="Q2942" s="97">
        <v>16.245055040730147</v>
      </c>
      <c r="R2942" s="184">
        <v>6005715526965.3623</v>
      </c>
      <c r="S2942" s="199">
        <v>6238.4692233195774</v>
      </c>
      <c r="T2942" s="191">
        <v>4.60747852095875E-2</v>
      </c>
      <c r="U2942" s="198">
        <v>2.0000000000000001E-4</v>
      </c>
    </row>
    <row r="2943" spans="1:21" x14ac:dyDescent="0.2">
      <c r="A2943">
        <f t="shared" si="45"/>
        <v>2939</v>
      </c>
      <c r="B2943" s="119">
        <v>0.39610819523593843</v>
      </c>
      <c r="C2943" s="97">
        <v>6421.3498755534538</v>
      </c>
      <c r="D2943" s="96">
        <v>0.7164476791996961</v>
      </c>
      <c r="E2943" s="98">
        <v>0.39279281891405537</v>
      </c>
      <c r="F2943" s="119">
        <v>0.52136231237058028</v>
      </c>
      <c r="G2943" s="179">
        <v>1</v>
      </c>
      <c r="H2943" s="97">
        <v>31021459.876871213</v>
      </c>
      <c r="I2943" s="174">
        <v>809707359628.6897</v>
      </c>
      <c r="J2943" s="186">
        <v>0.30177505618809708</v>
      </c>
      <c r="K2943" s="189">
        <v>6453360610.9924974</v>
      </c>
      <c r="L2943" s="185">
        <v>0</v>
      </c>
      <c r="M2943" s="185">
        <v>606742236899.71753</v>
      </c>
      <c r="N2943" s="174">
        <v>1422902957139.3997</v>
      </c>
      <c r="O2943" s="119">
        <v>0.51285526522111635</v>
      </c>
      <c r="P2943" s="119">
        <v>0.30320931894583819</v>
      </c>
      <c r="Q2943" s="97">
        <v>17.242733779606088</v>
      </c>
      <c r="R2943" s="184">
        <v>7972318899334.377</v>
      </c>
      <c r="S2943" s="199">
        <v>8276.6807945928631</v>
      </c>
      <c r="T2943" s="191">
        <v>4.2598668851218061E-2</v>
      </c>
      <c r="U2943" s="198">
        <v>2.0000000000000001E-4</v>
      </c>
    </row>
    <row r="2944" spans="1:21" x14ac:dyDescent="0.2">
      <c r="A2944">
        <f t="shared" si="45"/>
        <v>2940</v>
      </c>
      <c r="B2944" s="119">
        <v>0.38088337094103647</v>
      </c>
      <c r="C2944" s="97">
        <v>7049.3093689845509</v>
      </c>
      <c r="D2944" s="96">
        <v>0.78810424711489213</v>
      </c>
      <c r="E2944" s="98">
        <v>0.14865890815404678</v>
      </c>
      <c r="F2944" s="119">
        <v>0</v>
      </c>
      <c r="G2944" s="179">
        <v>0</v>
      </c>
      <c r="H2944" s="97">
        <v>6560408.2260322571</v>
      </c>
      <c r="I2944" s="174">
        <v>255563936468.47226</v>
      </c>
      <c r="J2944" s="186">
        <v>0.38088337094103641</v>
      </c>
      <c r="K2944" s="189">
        <v>5174199847.58564</v>
      </c>
      <c r="L2944" s="185">
        <v>25550191321.574154</v>
      </c>
      <c r="M2944" s="185">
        <v>0</v>
      </c>
      <c r="N2944" s="174">
        <v>286288327637.63202</v>
      </c>
      <c r="O2944" s="119">
        <v>0.41140415203868042</v>
      </c>
      <c r="P2944" s="119">
        <v>0.28928393961040977</v>
      </c>
      <c r="Q2944" s="97">
        <v>13.798396204134702</v>
      </c>
      <c r="R2944" s="184">
        <v>1285659221723.1926</v>
      </c>
      <c r="S2944" s="199">
        <v>1335.581746552866</v>
      </c>
      <c r="T2944" s="191">
        <v>5.2056327095027007E-2</v>
      </c>
      <c r="U2944" s="198">
        <v>2.0000000000000001E-4</v>
      </c>
    </row>
    <row r="2945" spans="1:21" x14ac:dyDescent="0.2">
      <c r="A2945">
        <f t="shared" si="45"/>
        <v>2941</v>
      </c>
      <c r="B2945" s="119">
        <v>0.49047406304113222</v>
      </c>
      <c r="C2945" s="97">
        <v>9430.7383415924705</v>
      </c>
      <c r="D2945" s="96">
        <v>0.79057012472868282</v>
      </c>
      <c r="E2945" s="98">
        <v>0.58632510289218986</v>
      </c>
      <c r="F2945" s="119">
        <v>0</v>
      </c>
      <c r="G2945" s="179">
        <v>0</v>
      </c>
      <c r="H2945" s="97">
        <v>6212481.8892185455</v>
      </c>
      <c r="I2945" s="174">
        <v>304019267423.72021</v>
      </c>
      <c r="J2945" s="186">
        <v>0.49047406304113217</v>
      </c>
      <c r="K2945" s="189">
        <v>43323030381.034523</v>
      </c>
      <c r="L2945" s="185">
        <v>83030895454.340622</v>
      </c>
      <c r="M2945" s="185">
        <v>0</v>
      </c>
      <c r="N2945" s="174">
        <v>430373193259.09534</v>
      </c>
      <c r="O2945" s="119">
        <v>0.5008171630471735</v>
      </c>
      <c r="P2945" s="119">
        <v>0.36210844513569979</v>
      </c>
      <c r="Q2945" s="97">
        <v>14.070407847249516</v>
      </c>
      <c r="R2945" s="184">
        <v>2410789670275.7266</v>
      </c>
      <c r="S2945" s="199">
        <v>2501.0737672256555</v>
      </c>
      <c r="T2945" s="191">
        <v>5.119162306320181E-2</v>
      </c>
      <c r="U2945" s="198">
        <v>2.0000000000000001E-4</v>
      </c>
    </row>
    <row r="2946" spans="1:21" x14ac:dyDescent="0.2">
      <c r="A2946">
        <f t="shared" si="45"/>
        <v>2942</v>
      </c>
      <c r="B2946" s="119">
        <v>0.57365623036265423</v>
      </c>
      <c r="C2946" s="97">
        <v>8128.336238955625</v>
      </c>
      <c r="D2946" s="96">
        <v>0.87635718512528282</v>
      </c>
      <c r="E2946" s="98">
        <v>0.49506240040099897</v>
      </c>
      <c r="F2946" s="119">
        <v>0.62409285104354861</v>
      </c>
      <c r="G2946" s="179">
        <v>1</v>
      </c>
      <c r="H2946" s="97">
        <v>32752298.046017148</v>
      </c>
      <c r="I2946" s="174">
        <v>756345389383.3855</v>
      </c>
      <c r="J2946" s="186">
        <v>0.25529137571635585</v>
      </c>
      <c r="K2946" s="189">
        <v>11335285364.130302</v>
      </c>
      <c r="L2946" s="185">
        <v>0</v>
      </c>
      <c r="M2946" s="185">
        <v>689779449728.97168</v>
      </c>
      <c r="N2946" s="174">
        <v>1457460124476.4875</v>
      </c>
      <c r="O2946" s="119">
        <v>0.5111028440816886</v>
      </c>
      <c r="P2946" s="119">
        <v>0.29286087896998086</v>
      </c>
      <c r="Q2946" s="97">
        <v>17.447759898910181</v>
      </c>
      <c r="R2946" s="184">
        <v>7847699259509.3418</v>
      </c>
      <c r="S2946" s="199">
        <v>8147.9461825466933</v>
      </c>
      <c r="T2946" s="191">
        <v>4.2014125400348004E-2</v>
      </c>
      <c r="U2946" s="198">
        <v>2.0000000000000001E-4</v>
      </c>
    </row>
    <row r="2947" spans="1:21" x14ac:dyDescent="0.2">
      <c r="A2947">
        <f t="shared" si="45"/>
        <v>2943</v>
      </c>
      <c r="B2947" s="119">
        <v>0.32116238187869139</v>
      </c>
      <c r="C2947" s="97">
        <v>4000</v>
      </c>
      <c r="D2947" s="96">
        <v>0.6403030266124663</v>
      </c>
      <c r="E2947" s="98">
        <v>0</v>
      </c>
      <c r="F2947" s="119">
        <v>0</v>
      </c>
      <c r="G2947" s="179">
        <v>0</v>
      </c>
      <c r="H2947" s="97">
        <v>8395439.7541668639</v>
      </c>
      <c r="I2947" s="174">
        <v>270489400581.66672</v>
      </c>
      <c r="J2947" s="186">
        <v>0.32116238187869151</v>
      </c>
      <c r="K2947" s="189">
        <v>5310587467.403738</v>
      </c>
      <c r="L2947" s="185">
        <v>0</v>
      </c>
      <c r="M2947" s="185">
        <v>0</v>
      </c>
      <c r="N2947" s="174">
        <v>275799988049.07043</v>
      </c>
      <c r="O2947" s="119">
        <v>0.31497833186378338</v>
      </c>
      <c r="P2947" s="119">
        <v>0.19630076093967175</v>
      </c>
      <c r="Q2947" s="97">
        <v>12.894423860069402</v>
      </c>
      <c r="R2947" s="184">
        <v>807610813043.86218</v>
      </c>
      <c r="S2947" s="199">
        <v>838.43226888883225</v>
      </c>
      <c r="T2947" s="191">
        <v>5.2963892886611769E-2</v>
      </c>
      <c r="U2947" s="198">
        <v>2.0000000000000001E-4</v>
      </c>
    </row>
    <row r="2948" spans="1:21" x14ac:dyDescent="0.2">
      <c r="A2948">
        <f t="shared" si="45"/>
        <v>2944</v>
      </c>
      <c r="B2948" s="119">
        <v>0.64267068674384487</v>
      </c>
      <c r="C2948" s="97">
        <v>11204.112823308642</v>
      </c>
      <c r="D2948" s="96">
        <v>0.66468415009825588</v>
      </c>
      <c r="E2948" s="98">
        <v>0.52385796739545665</v>
      </c>
      <c r="F2948" s="119">
        <v>0.4030316749505336</v>
      </c>
      <c r="G2948" s="179">
        <v>1</v>
      </c>
      <c r="H2948" s="97">
        <v>5987145.4014843469</v>
      </c>
      <c r="I2948" s="174">
        <v>241882071294.23187</v>
      </c>
      <c r="J2948" s="186">
        <v>0.45851542237513454</v>
      </c>
      <c r="K2948" s="189">
        <v>3353646508.9618731</v>
      </c>
      <c r="L2948" s="185">
        <v>0</v>
      </c>
      <c r="M2948" s="185">
        <v>215078478509.6485</v>
      </c>
      <c r="N2948" s="174">
        <v>460314196312.84222</v>
      </c>
      <c r="O2948" s="119">
        <v>0.61473107968160967</v>
      </c>
      <c r="P2948" s="119">
        <v>0.42152321242774282</v>
      </c>
      <c r="Q2948" s="97">
        <v>16.269959681586755</v>
      </c>
      <c r="R2948" s="184">
        <v>3429087984626.7476</v>
      </c>
      <c r="S2948" s="199">
        <v>3558.6516634024142</v>
      </c>
      <c r="T2948" s="191">
        <v>4.4667168042498054E-2</v>
      </c>
      <c r="U2948" s="198">
        <v>2.0000000000000001E-4</v>
      </c>
    </row>
    <row r="2949" spans="1:21" x14ac:dyDescent="0.2">
      <c r="A2949">
        <f t="shared" si="45"/>
        <v>2945</v>
      </c>
      <c r="B2949" s="119">
        <v>0.42744272434854874</v>
      </c>
      <c r="C2949" s="97">
        <v>7183.7038100080681</v>
      </c>
      <c r="D2949" s="96">
        <v>1.0402221551594457</v>
      </c>
      <c r="E2949" s="98">
        <v>0.7</v>
      </c>
      <c r="F2949" s="119">
        <v>0</v>
      </c>
      <c r="G2949" s="179">
        <v>0</v>
      </c>
      <c r="H2949" s="97">
        <v>19762919.440717541</v>
      </c>
      <c r="I2949" s="174">
        <v>597875764158.36169</v>
      </c>
      <c r="J2949" s="186">
        <v>0.37421608623759839</v>
      </c>
      <c r="K2949" s="189">
        <v>68932584081.54187</v>
      </c>
      <c r="L2949" s="185">
        <v>109638777143.22847</v>
      </c>
      <c r="M2949" s="185">
        <v>0</v>
      </c>
      <c r="N2949" s="174">
        <v>776447125383.13208</v>
      </c>
      <c r="O2949" s="119">
        <v>0.40111649596301574</v>
      </c>
      <c r="P2949" s="119">
        <v>0.29512295985664233</v>
      </c>
      <c r="Q2949" s="97">
        <v>13.907910657705935</v>
      </c>
      <c r="R2949" s="184">
        <v>3469400611306.4888</v>
      </c>
      <c r="S2949" s="199">
        <v>3604.2515610933101</v>
      </c>
      <c r="T2949" s="191">
        <v>5.2956356408291987E-2</v>
      </c>
      <c r="U2949" s="198">
        <v>2.0000000000000001E-4</v>
      </c>
    </row>
    <row r="2950" spans="1:21" x14ac:dyDescent="0.2">
      <c r="A2950">
        <f t="shared" si="45"/>
        <v>2946</v>
      </c>
      <c r="B2950" s="119">
        <v>0.44153486508624323</v>
      </c>
      <c r="C2950" s="97">
        <v>9811.5705858450292</v>
      </c>
      <c r="D2950" s="96">
        <v>1.1165245955528669</v>
      </c>
      <c r="E2950" s="98">
        <v>0</v>
      </c>
      <c r="F2950" s="119">
        <v>0</v>
      </c>
      <c r="G2950" s="179">
        <v>0</v>
      </c>
      <c r="H2950" s="97">
        <v>9848631.3680908941</v>
      </c>
      <c r="I2950" s="174">
        <v>438357496854.43207</v>
      </c>
      <c r="J2950" s="186">
        <v>0.44153486508624318</v>
      </c>
      <c r="K2950" s="189">
        <v>6384198187.3705854</v>
      </c>
      <c r="L2950" s="185">
        <v>0</v>
      </c>
      <c r="M2950" s="185">
        <v>0</v>
      </c>
      <c r="N2950" s="174">
        <v>444741695041.80267</v>
      </c>
      <c r="O2950" s="119">
        <v>0.43519670044647496</v>
      </c>
      <c r="P2950" s="119">
        <v>0.30230647661704346</v>
      </c>
      <c r="Q2950" s="97">
        <v>12.940954752634637</v>
      </c>
      <c r="R2950" s="184">
        <v>1898837235943.5918</v>
      </c>
      <c r="S2950" s="199">
        <v>1971.7483705240645</v>
      </c>
      <c r="T2950" s="191">
        <v>5.6225563752262377E-2</v>
      </c>
      <c r="U2950" s="198">
        <v>2.0000000000000001E-4</v>
      </c>
    </row>
    <row r="2951" spans="1:21" x14ac:dyDescent="0.2">
      <c r="A2951">
        <f t="shared" ref="A2951:A3014" si="46">A2950+1</f>
        <v>2947</v>
      </c>
      <c r="B2951" s="119">
        <v>0.45252935400891969</v>
      </c>
      <c r="C2951" s="97">
        <v>10954.155392197588</v>
      </c>
      <c r="D2951" s="96">
        <v>0.83846222176515217</v>
      </c>
      <c r="E2951" s="98">
        <v>0.49071818884579266</v>
      </c>
      <c r="F2951" s="119">
        <v>0</v>
      </c>
      <c r="G2951" s="179">
        <v>0</v>
      </c>
      <c r="H2951" s="97">
        <v>6212211.8434940334</v>
      </c>
      <c r="I2951" s="174">
        <v>238438428304.9364</v>
      </c>
      <c r="J2951" s="186">
        <v>0.40528782884834047</v>
      </c>
      <c r="K2951" s="189">
        <v>23422402891.209236</v>
      </c>
      <c r="L2951" s="185">
        <v>59072083050.032585</v>
      </c>
      <c r="M2951" s="185">
        <v>0</v>
      </c>
      <c r="N2951" s="174">
        <v>320932914246.17822</v>
      </c>
      <c r="O2951" s="119">
        <v>0.44836117759915295</v>
      </c>
      <c r="P2951" s="119">
        <v>0.37878682163368821</v>
      </c>
      <c r="Q2951" s="97">
        <v>14.554279362067907</v>
      </c>
      <c r="R2951" s="184">
        <v>1950099191665.4382</v>
      </c>
      <c r="S2951" s="199">
        <v>2025.3627744161379</v>
      </c>
      <c r="T2951" s="191">
        <v>5.0255314409520739E-2</v>
      </c>
      <c r="U2951" s="198">
        <v>2.0000000000000001E-4</v>
      </c>
    </row>
    <row r="2952" spans="1:21" x14ac:dyDescent="0.2">
      <c r="A2952">
        <f t="shared" si="46"/>
        <v>2948</v>
      </c>
      <c r="B2952" s="119">
        <v>0.61499435599875085</v>
      </c>
      <c r="C2952" s="97">
        <v>4000</v>
      </c>
      <c r="D2952" s="96">
        <v>0.43618252245049055</v>
      </c>
      <c r="E2952" s="98">
        <v>0.31665711916198791</v>
      </c>
      <c r="F2952" s="119">
        <v>0.54776681434517338</v>
      </c>
      <c r="G2952" s="179">
        <v>1</v>
      </c>
      <c r="H2952" s="97">
        <v>6893157.060277069</v>
      </c>
      <c r="I2952" s="174">
        <v>321828304886.98145</v>
      </c>
      <c r="J2952" s="186">
        <v>0.56554959249719849</v>
      </c>
      <c r="K2952" s="189">
        <v>4893015580.6808729</v>
      </c>
      <c r="L2952" s="185">
        <v>0</v>
      </c>
      <c r="M2952" s="185">
        <v>268314777183.05185</v>
      </c>
      <c r="N2952" s="174">
        <v>595036097650.71423</v>
      </c>
      <c r="O2952" s="119">
        <v>0.66661785729540424</v>
      </c>
      <c r="P2952" s="119">
        <v>0.37871213177024227</v>
      </c>
      <c r="Q2952" s="97">
        <v>15.20544581809342</v>
      </c>
      <c r="R2952" s="184">
        <v>3839079314405.0347</v>
      </c>
      <c r="S2952" s="199">
        <v>3987.0688860704481</v>
      </c>
      <c r="T2952" s="191">
        <v>4.671687526960739E-2</v>
      </c>
      <c r="U2952" s="198">
        <v>2.0000000000000001E-4</v>
      </c>
    </row>
    <row r="2953" spans="1:21" x14ac:dyDescent="0.2">
      <c r="A2953">
        <f t="shared" si="46"/>
        <v>2949</v>
      </c>
      <c r="B2953" s="119">
        <v>0.41151913377881727</v>
      </c>
      <c r="C2953" s="97">
        <v>6652.9745339435731</v>
      </c>
      <c r="D2953" s="96">
        <v>0.58616894951371323</v>
      </c>
      <c r="E2953" s="98">
        <v>0.3618771925941916</v>
      </c>
      <c r="F2953" s="119">
        <v>0</v>
      </c>
      <c r="G2953" s="179">
        <v>0</v>
      </c>
      <c r="H2953" s="97">
        <v>6396797.9580642479</v>
      </c>
      <c r="I2953" s="174">
        <v>315456559843.25122</v>
      </c>
      <c r="J2953" s="186">
        <v>0.41151913377881733</v>
      </c>
      <c r="K2953" s="189">
        <v>34187730644.266769</v>
      </c>
      <c r="L2953" s="185">
        <v>56590852045.662971</v>
      </c>
      <c r="M2953" s="185">
        <v>0</v>
      </c>
      <c r="N2953" s="174">
        <v>406235142533.18097</v>
      </c>
      <c r="O2953" s="119">
        <v>0.4310042966648796</v>
      </c>
      <c r="P2953" s="119">
        <v>0.31854083300516811</v>
      </c>
      <c r="Q2953" s="97">
        <v>14.370494802744981</v>
      </c>
      <c r="R2953" s="184">
        <v>2080368768416.2446</v>
      </c>
      <c r="S2953" s="199">
        <v>2159.2119594762084</v>
      </c>
      <c r="T2953" s="191">
        <v>4.973740877428675E-2</v>
      </c>
      <c r="U2953" s="198">
        <v>2.0000000000000001E-4</v>
      </c>
    </row>
    <row r="2954" spans="1:21" x14ac:dyDescent="0.2">
      <c r="A2954">
        <f t="shared" si="46"/>
        <v>2950</v>
      </c>
      <c r="B2954" s="119">
        <v>0.41214240633517041</v>
      </c>
      <c r="C2954" s="97">
        <v>11081.048820893784</v>
      </c>
      <c r="D2954" s="96">
        <v>0.80035201360714758</v>
      </c>
      <c r="E2954" s="98">
        <v>0.15438663732865127</v>
      </c>
      <c r="F2954" s="119">
        <v>0.53727971366306038</v>
      </c>
      <c r="G2954" s="179">
        <v>1</v>
      </c>
      <c r="H2954" s="97">
        <v>7166366.3768926337</v>
      </c>
      <c r="I2954" s="174">
        <v>284043800315.23804</v>
      </c>
      <c r="J2954" s="186">
        <v>0.41214240633517041</v>
      </c>
      <c r="K2954" s="189">
        <v>4255712822.7833395</v>
      </c>
      <c r="L2954" s="185">
        <v>0</v>
      </c>
      <c r="M2954" s="185">
        <v>220987549549.4335</v>
      </c>
      <c r="N2954" s="174">
        <v>509287062687.45483</v>
      </c>
      <c r="O2954" s="119">
        <v>0.57699587626554916</v>
      </c>
      <c r="P2954" s="119">
        <v>0.356357668275879</v>
      </c>
      <c r="Q2954" s="97">
        <v>16.189693573953516</v>
      </c>
      <c r="R2954" s="184">
        <v>3162806889138.4131</v>
      </c>
      <c r="S2954" s="199">
        <v>3283.3297093712026</v>
      </c>
      <c r="T2954" s="191">
        <v>4.5190660572923917E-2</v>
      </c>
      <c r="U2954" s="198">
        <v>2.0000000000000001E-4</v>
      </c>
    </row>
    <row r="2955" spans="1:21" x14ac:dyDescent="0.2">
      <c r="A2955">
        <f t="shared" si="46"/>
        <v>2951</v>
      </c>
      <c r="B2955" s="119">
        <v>0.46769530598808584</v>
      </c>
      <c r="C2955" s="97">
        <v>6113.4084538436528</v>
      </c>
      <c r="D2955" s="96">
        <v>0.65555823817417702</v>
      </c>
      <c r="E2955" s="98">
        <v>0.36298548540426823</v>
      </c>
      <c r="F2955" s="119">
        <v>0.39823036440765713</v>
      </c>
      <c r="G2955" s="179">
        <v>1</v>
      </c>
      <c r="H2955" s="97">
        <v>8928770.5648439322</v>
      </c>
      <c r="I2955" s="174">
        <v>266375774983.85333</v>
      </c>
      <c r="J2955" s="186">
        <v>0.331525951767349</v>
      </c>
      <c r="K2955" s="189">
        <v>7950258236.516304</v>
      </c>
      <c r="L2955" s="185">
        <v>0</v>
      </c>
      <c r="M2955" s="185">
        <v>261443139360.99402</v>
      </c>
      <c r="N2955" s="174">
        <v>535769172581.36365</v>
      </c>
      <c r="O2955" s="119">
        <v>0.55521110403736118</v>
      </c>
      <c r="P2955" s="119">
        <v>0.37789889611093108</v>
      </c>
      <c r="Q2955" s="97">
        <v>17.098676630047507</v>
      </c>
      <c r="R2955" s="184">
        <v>3741515592129.4321</v>
      </c>
      <c r="S2955" s="199">
        <v>3885.1499393035547</v>
      </c>
      <c r="T2955" s="191">
        <v>4.2779147339001511E-2</v>
      </c>
      <c r="U2955" s="198">
        <v>2.0000000000000001E-4</v>
      </c>
    </row>
    <row r="2956" spans="1:21" x14ac:dyDescent="0.2">
      <c r="A2956">
        <f t="shared" si="46"/>
        <v>2952</v>
      </c>
      <c r="B2956" s="119">
        <v>0.51116959995148759</v>
      </c>
      <c r="C2956" s="97">
        <v>8115.9971951396856</v>
      </c>
      <c r="D2956" s="96">
        <v>0.4200943846540296</v>
      </c>
      <c r="E2956" s="98">
        <v>0.7</v>
      </c>
      <c r="F2956" s="119">
        <v>0</v>
      </c>
      <c r="G2956" s="179">
        <v>0</v>
      </c>
      <c r="H2956" s="97">
        <v>3909908.3280307995</v>
      </c>
      <c r="I2956" s="174">
        <v>209521555560.56967</v>
      </c>
      <c r="J2956" s="186">
        <v>0.51116959995148759</v>
      </c>
      <c r="K2956" s="189">
        <v>23446364731.234303</v>
      </c>
      <c r="L2956" s="185">
        <v>54744827984.379974</v>
      </c>
      <c r="M2956" s="185">
        <v>0</v>
      </c>
      <c r="N2956" s="174">
        <v>287712748276.18396</v>
      </c>
      <c r="O2956" s="119">
        <v>0.52447071959343061</v>
      </c>
      <c r="P2956" s="119">
        <v>0.44011943473022191</v>
      </c>
      <c r="Q2956" s="97">
        <v>14.376771214680177</v>
      </c>
      <c r="R2956" s="184">
        <v>2055277593569.7585</v>
      </c>
      <c r="S2956" s="199">
        <v>2134.0020210854855</v>
      </c>
      <c r="T2956" s="191">
        <v>4.8988869895272763E-2</v>
      </c>
      <c r="U2956" s="198">
        <v>2.0000000000000001E-4</v>
      </c>
    </row>
    <row r="2957" spans="1:21" x14ac:dyDescent="0.2">
      <c r="A2957">
        <f t="shared" si="46"/>
        <v>2953</v>
      </c>
      <c r="B2957" s="119">
        <v>0.45756143202119681</v>
      </c>
      <c r="C2957" s="97">
        <v>7805.6649191387014</v>
      </c>
      <c r="D2957" s="96">
        <v>0.64475037971120286</v>
      </c>
      <c r="E2957" s="98">
        <v>0</v>
      </c>
      <c r="F2957" s="119">
        <v>0.35341542841152962</v>
      </c>
      <c r="G2957" s="179">
        <v>1</v>
      </c>
      <c r="H2957" s="97">
        <v>8662822.745857805</v>
      </c>
      <c r="I2957" s="174">
        <v>249268674521.20041</v>
      </c>
      <c r="J2957" s="186">
        <v>0.23160620750443217</v>
      </c>
      <c r="K2957" s="189">
        <v>4913198249.6278896</v>
      </c>
      <c r="L2957" s="185">
        <v>0</v>
      </c>
      <c r="M2957" s="185">
        <v>162727749484.10522</v>
      </c>
      <c r="N2957" s="174">
        <v>416909622254.93353</v>
      </c>
      <c r="O2957" s="119">
        <v>0.45073167399309738</v>
      </c>
      <c r="P2957" s="119">
        <v>0.26482272881320867</v>
      </c>
      <c r="Q2957" s="97">
        <v>17.426554718449069</v>
      </c>
      <c r="R2957" s="184">
        <v>2063616429543.178</v>
      </c>
      <c r="S2957" s="199">
        <v>2143.0364385984335</v>
      </c>
      <c r="T2957" s="191">
        <v>4.2053832461012665E-2</v>
      </c>
      <c r="U2957" s="198">
        <v>2.0000000000000001E-4</v>
      </c>
    </row>
    <row r="2958" spans="1:21" x14ac:dyDescent="0.2">
      <c r="A2958">
        <f t="shared" si="46"/>
        <v>2954</v>
      </c>
      <c r="B2958" s="119">
        <v>0.43036242996280821</v>
      </c>
      <c r="C2958" s="97">
        <v>4000</v>
      </c>
      <c r="D2958" s="96">
        <v>0.2</v>
      </c>
      <c r="E2958" s="98">
        <v>0</v>
      </c>
      <c r="F2958" s="119">
        <v>0.52712382317804296</v>
      </c>
      <c r="G2958" s="179">
        <v>1</v>
      </c>
      <c r="H2958" s="97">
        <v>7131909.5631704014</v>
      </c>
      <c r="I2958" s="174">
        <v>278115851440.91394</v>
      </c>
      <c r="J2958" s="186">
        <v>0.43036242996280816</v>
      </c>
      <c r="K2958" s="189">
        <v>8604192854.8190041</v>
      </c>
      <c r="L2958" s="185">
        <v>0</v>
      </c>
      <c r="M2958" s="185">
        <v>404022318568.75897</v>
      </c>
      <c r="N2958" s="174">
        <v>690742362864.49182</v>
      </c>
      <c r="O2958" s="119">
        <v>0.64120646467311437</v>
      </c>
      <c r="P2958" s="119">
        <v>0.43362664602718221</v>
      </c>
      <c r="Q2958" s="97">
        <v>17.091964970942126</v>
      </c>
      <c r="R2958" s="184">
        <v>5635834848359.2979</v>
      </c>
      <c r="S2958" s="199">
        <v>5851.7629560248843</v>
      </c>
      <c r="T2958" s="191">
        <v>4.2378257570481324E-2</v>
      </c>
      <c r="U2958" s="198">
        <v>2.0000000000000001E-4</v>
      </c>
    </row>
    <row r="2959" spans="1:21" x14ac:dyDescent="0.2">
      <c r="A2959">
        <f t="shared" si="46"/>
        <v>2955</v>
      </c>
      <c r="B2959" s="119">
        <v>0.38244269039331386</v>
      </c>
      <c r="C2959" s="97">
        <v>15217.299441958397</v>
      </c>
      <c r="D2959" s="96">
        <v>0.6076367835198222</v>
      </c>
      <c r="E2959" s="98">
        <v>0</v>
      </c>
      <c r="F2959" s="119">
        <v>0.38328094122977036</v>
      </c>
      <c r="G2959" s="179">
        <v>1</v>
      </c>
      <c r="H2959" s="97">
        <v>3931844.9432272045</v>
      </c>
      <c r="I2959" s="174">
        <v>160060698220.45895</v>
      </c>
      <c r="J2959" s="186">
        <v>0.3824426903933138</v>
      </c>
      <c r="K2959" s="189">
        <v>5255431906.5288696</v>
      </c>
      <c r="L2959" s="185">
        <v>0</v>
      </c>
      <c r="M2959" s="185">
        <v>194068151620.6601</v>
      </c>
      <c r="N2959" s="174">
        <v>359384281747.64789</v>
      </c>
      <c r="O2959" s="119">
        <v>0.60233175557241647</v>
      </c>
      <c r="P2959" s="119">
        <v>0.4637805819838145</v>
      </c>
      <c r="Q2959" s="97">
        <v>17.423272138748825</v>
      </c>
      <c r="R2959" s="184">
        <v>3117320000001.7363</v>
      </c>
      <c r="S2959" s="199">
        <v>3236.6137717374845</v>
      </c>
      <c r="T2959" s="191">
        <v>4.2522567624337329E-2</v>
      </c>
      <c r="U2959" s="198">
        <v>2.0000000000000001E-4</v>
      </c>
    </row>
    <row r="2960" spans="1:21" x14ac:dyDescent="0.2">
      <c r="A2960">
        <f t="shared" si="46"/>
        <v>2956</v>
      </c>
      <c r="B2960" s="119">
        <v>0.4775122001493039</v>
      </c>
      <c r="C2960" s="97">
        <v>13291.893156324924</v>
      </c>
      <c r="D2960" s="96">
        <v>0.62881057514412297</v>
      </c>
      <c r="E2960" s="98">
        <v>0.48198827216522566</v>
      </c>
      <c r="F2960" s="119">
        <v>0</v>
      </c>
      <c r="G2960" s="179">
        <v>0</v>
      </c>
      <c r="H2960" s="97">
        <v>5372613.4114355296</v>
      </c>
      <c r="I2960" s="174">
        <v>212666352899.6687</v>
      </c>
      <c r="J2960" s="186">
        <v>0.45100052982423211</v>
      </c>
      <c r="K2960" s="189">
        <v>22006814780.190529</v>
      </c>
      <c r="L2960" s="185">
        <v>59472180912.416054</v>
      </c>
      <c r="M2960" s="185">
        <v>0</v>
      </c>
      <c r="N2960" s="174">
        <v>294145348592.27527</v>
      </c>
      <c r="O2960" s="119">
        <v>0.48782135515719943</v>
      </c>
      <c r="P2960" s="119">
        <v>0.40321902890605776</v>
      </c>
      <c r="Q2960" s="97">
        <v>14.463906805768836</v>
      </c>
      <c r="R2960" s="184">
        <v>1884278102451.731</v>
      </c>
      <c r="S2960" s="199">
        <v>1956.6263408045988</v>
      </c>
      <c r="T2960" s="191">
        <v>4.902963713269793E-2</v>
      </c>
      <c r="U2960" s="198">
        <v>2.0000000000000001E-4</v>
      </c>
    </row>
    <row r="2961" spans="1:21" x14ac:dyDescent="0.2">
      <c r="A2961">
        <f t="shared" si="46"/>
        <v>2957</v>
      </c>
      <c r="B2961" s="119">
        <v>0.48262783404000126</v>
      </c>
      <c r="C2961" s="97">
        <v>5975.8900464926955</v>
      </c>
      <c r="D2961" s="96">
        <v>0.6320834474657937</v>
      </c>
      <c r="E2961" s="98">
        <v>0.44259435727907326</v>
      </c>
      <c r="F2961" s="119">
        <v>0</v>
      </c>
      <c r="G2961" s="179">
        <v>0</v>
      </c>
      <c r="H2961" s="97">
        <v>6454769.549076288</v>
      </c>
      <c r="I2961" s="174">
        <v>306780916696.75</v>
      </c>
      <c r="J2961" s="186">
        <v>0.4826278340400012</v>
      </c>
      <c r="K2961" s="189">
        <v>35363793397.606468</v>
      </c>
      <c r="L2961" s="185">
        <v>44324147076.468864</v>
      </c>
      <c r="M2961" s="185">
        <v>0</v>
      </c>
      <c r="N2961" s="174">
        <v>386468857170.82532</v>
      </c>
      <c r="O2961" s="119">
        <v>0.47486446477164573</v>
      </c>
      <c r="P2961" s="119">
        <v>0.36823652638162091</v>
      </c>
      <c r="Q2961" s="97">
        <v>13.521239439548919</v>
      </c>
      <c r="R2961" s="184">
        <v>2165672208045.4014</v>
      </c>
      <c r="S2961" s="199">
        <v>2250.4033075410857</v>
      </c>
      <c r="T2961" s="191">
        <v>5.2359170981204468E-2</v>
      </c>
      <c r="U2961" s="198">
        <v>2.0000000000000001E-4</v>
      </c>
    </row>
    <row r="2962" spans="1:21" x14ac:dyDescent="0.2">
      <c r="A2962">
        <f t="shared" si="46"/>
        <v>2958</v>
      </c>
      <c r="B2962" s="119">
        <v>0.43747781396120189</v>
      </c>
      <c r="C2962" s="97">
        <v>11149.090136861771</v>
      </c>
      <c r="D2962" s="96">
        <v>0.99861285599833005</v>
      </c>
      <c r="E2962" s="98">
        <v>0.57300552790778836</v>
      </c>
      <c r="F2962" s="119">
        <v>0</v>
      </c>
      <c r="G2962" s="179">
        <v>0</v>
      </c>
      <c r="H2962" s="97">
        <v>7664974.441286982</v>
      </c>
      <c r="I2962" s="174">
        <v>275911155584.41901</v>
      </c>
      <c r="J2962" s="186">
        <v>0.41067344933495753</v>
      </c>
      <c r="K2962" s="189">
        <v>26922247126.256657</v>
      </c>
      <c r="L2962" s="185">
        <v>73145727562.548203</v>
      </c>
      <c r="M2962" s="185">
        <v>0</v>
      </c>
      <c r="N2962" s="174">
        <v>375979130273.22382</v>
      </c>
      <c r="O2962" s="119">
        <v>0.45700932362660718</v>
      </c>
      <c r="P2962" s="119">
        <v>0.3290554091965654</v>
      </c>
      <c r="Q2962" s="97">
        <v>14.266075793723061</v>
      </c>
      <c r="R2962" s="184">
        <v>1914929131159.7258</v>
      </c>
      <c r="S2962" s="199">
        <v>1987.7688656372395</v>
      </c>
      <c r="T2962" s="191">
        <v>5.0924392883216568E-2</v>
      </c>
      <c r="U2962" s="198">
        <v>2.0000000000000001E-4</v>
      </c>
    </row>
    <row r="2963" spans="1:21" x14ac:dyDescent="0.2">
      <c r="A2963">
        <f t="shared" si="46"/>
        <v>2959</v>
      </c>
      <c r="B2963" s="119">
        <v>0.52120795785189322</v>
      </c>
      <c r="C2963" s="97">
        <v>5650.3628700126574</v>
      </c>
      <c r="D2963" s="96">
        <v>0.84101003167062172</v>
      </c>
      <c r="E2963" s="98">
        <v>0</v>
      </c>
      <c r="F2963" s="119">
        <v>0</v>
      </c>
      <c r="G2963" s="179">
        <v>0</v>
      </c>
      <c r="H2963" s="97">
        <v>11979016.701473394</v>
      </c>
      <c r="I2963" s="174">
        <v>481998293019.80011</v>
      </c>
      <c r="J2963" s="186">
        <v>0.52120795785189311</v>
      </c>
      <c r="K2963" s="189">
        <v>7489342556.9882717</v>
      </c>
      <c r="L2963" s="185">
        <v>0</v>
      </c>
      <c r="M2963" s="185">
        <v>0</v>
      </c>
      <c r="N2963" s="174">
        <v>489487635576.78839</v>
      </c>
      <c r="O2963" s="119">
        <v>0.51323328258725354</v>
      </c>
      <c r="P2963" s="119">
        <v>0.37541865558619458</v>
      </c>
      <c r="Q2963" s="97">
        <v>12.952656685048591</v>
      </c>
      <c r="R2963" s="184">
        <v>2681485319978.7183</v>
      </c>
      <c r="S2963" s="199">
        <v>2783.7206989846513</v>
      </c>
      <c r="T2963" s="191">
        <v>5.4417441693169213E-2</v>
      </c>
      <c r="U2963" s="198">
        <v>2.0000000000000001E-4</v>
      </c>
    </row>
    <row r="2964" spans="1:21" x14ac:dyDescent="0.2">
      <c r="A2964">
        <f t="shared" si="46"/>
        <v>2960</v>
      </c>
      <c r="B2964" s="119">
        <v>0.64104936666558476</v>
      </c>
      <c r="C2964" s="97">
        <v>4495.4280044362158</v>
      </c>
      <c r="D2964" s="96">
        <v>0.76350581576670218</v>
      </c>
      <c r="E2964" s="98">
        <v>0.1276554532746334</v>
      </c>
      <c r="F2964" s="119">
        <v>0.49959504034932051</v>
      </c>
      <c r="G2964" s="179">
        <v>1</v>
      </c>
      <c r="H2964" s="97">
        <v>46404805.264858194</v>
      </c>
      <c r="I2964" s="174">
        <v>925469693380.44043</v>
      </c>
      <c r="J2964" s="186">
        <v>0.3651483126107844</v>
      </c>
      <c r="K2964" s="189">
        <v>14204254450.944506</v>
      </c>
      <c r="L2964" s="185">
        <v>0</v>
      </c>
      <c r="M2964" s="185">
        <v>751777531191.09937</v>
      </c>
      <c r="N2964" s="174">
        <v>1691451479022.4844</v>
      </c>
      <c r="O2964" s="119">
        <v>0.55535481420137178</v>
      </c>
      <c r="P2964" s="119">
        <v>0.35375374743135329</v>
      </c>
      <c r="Q2964" s="97">
        <v>16.728924917083955</v>
      </c>
      <c r="R2964" s="184">
        <v>10729618169416.533</v>
      </c>
      <c r="S2964" s="199">
        <v>11131.463571173164</v>
      </c>
      <c r="T2964" s="191">
        <v>4.4313095972240042E-2</v>
      </c>
      <c r="U2964" s="198">
        <v>2.0000000000000001E-4</v>
      </c>
    </row>
    <row r="2965" spans="1:21" x14ac:dyDescent="0.2">
      <c r="A2965">
        <f t="shared" si="46"/>
        <v>2961</v>
      </c>
      <c r="B2965" s="119">
        <v>0.38684317296289683</v>
      </c>
      <c r="C2965" s="97">
        <v>8195.4744970609227</v>
      </c>
      <c r="D2965" s="96">
        <v>0.5257428287631486</v>
      </c>
      <c r="E2965" s="98">
        <v>0</v>
      </c>
      <c r="F2965" s="119">
        <v>0.46414857795215969</v>
      </c>
      <c r="G2965" s="179">
        <v>1</v>
      </c>
      <c r="H2965" s="97">
        <v>4025115.8199955276</v>
      </c>
      <c r="I2965" s="174">
        <v>209485860028.23669</v>
      </c>
      <c r="J2965" s="186">
        <v>0.38684317296289683</v>
      </c>
      <c r="K2965" s="189">
        <v>7266290761.5062628</v>
      </c>
      <c r="L2965" s="185">
        <v>0</v>
      </c>
      <c r="M2965" s="185">
        <v>199893192414.33896</v>
      </c>
      <c r="N2965" s="174">
        <v>416645343204.08197</v>
      </c>
      <c r="O2965" s="119">
        <v>0.57831614500400552</v>
      </c>
      <c r="P2965" s="119">
        <v>0.46767751946634983</v>
      </c>
      <c r="Q2965" s="97">
        <v>17.084225726030436</v>
      </c>
      <c r="R2965" s="184">
        <v>3618371373150.8491</v>
      </c>
      <c r="S2965" s="199">
        <v>3752.9186866979171</v>
      </c>
      <c r="T2965" s="191">
        <v>4.3006731996053461E-2</v>
      </c>
      <c r="U2965" s="198">
        <v>2.0000000000000001E-4</v>
      </c>
    </row>
    <row r="2966" spans="1:21" x14ac:dyDescent="0.2">
      <c r="A2966">
        <f t="shared" si="46"/>
        <v>2962</v>
      </c>
      <c r="B2966" s="119">
        <v>0.40678295547009924</v>
      </c>
      <c r="C2966" s="97">
        <v>7538.9970717805445</v>
      </c>
      <c r="D2966" s="96">
        <v>0.81764348265691034</v>
      </c>
      <c r="E2966" s="98">
        <v>0.11652083355518982</v>
      </c>
      <c r="F2966" s="119">
        <v>0.50438408883944585</v>
      </c>
      <c r="G2966" s="179">
        <v>1</v>
      </c>
      <c r="H2966" s="97">
        <v>6466395.7012730893</v>
      </c>
      <c r="I2966" s="174">
        <v>295598710746.64197</v>
      </c>
      <c r="J2966" s="186">
        <v>0.40678295547009924</v>
      </c>
      <c r="K2966" s="189">
        <v>3815893824.3275495</v>
      </c>
      <c r="L2966" s="185">
        <v>0</v>
      </c>
      <c r="M2966" s="185">
        <v>212522562892.80215</v>
      </c>
      <c r="N2966" s="174">
        <v>511937167463.77167</v>
      </c>
      <c r="O2966" s="119">
        <v>0.56698865789121045</v>
      </c>
      <c r="P2966" s="119">
        <v>0.40601301023913705</v>
      </c>
      <c r="Q2966" s="97">
        <v>16.547844234295106</v>
      </c>
      <c r="R2966" s="184">
        <v>3729530326792.8403</v>
      </c>
      <c r="S2966" s="199">
        <v>3866.4634289326891</v>
      </c>
      <c r="T2966" s="191">
        <v>4.4606562556953513E-2</v>
      </c>
      <c r="U2966" s="198">
        <v>2.0000000000000001E-4</v>
      </c>
    </row>
    <row r="2967" spans="1:21" x14ac:dyDescent="0.2">
      <c r="A2967">
        <f t="shared" si="46"/>
        <v>2963</v>
      </c>
      <c r="B2967" s="119">
        <v>0.40565044826096586</v>
      </c>
      <c r="C2967" s="97">
        <v>8304.7483350189432</v>
      </c>
      <c r="D2967" s="96">
        <v>1.0358338346601641</v>
      </c>
      <c r="E2967" s="98">
        <v>0.11939144862257728</v>
      </c>
      <c r="F2967" s="119">
        <v>0.59076360116658655</v>
      </c>
      <c r="G2967" s="179">
        <v>1</v>
      </c>
      <c r="H2967" s="97">
        <v>22879441.808396593</v>
      </c>
      <c r="I2967" s="174">
        <v>651249296654.69922</v>
      </c>
      <c r="J2967" s="186">
        <v>0.40565044826096597</v>
      </c>
      <c r="K2967" s="189">
        <v>5050673622.3415766</v>
      </c>
      <c r="L2967" s="185">
        <v>0</v>
      </c>
      <c r="M2967" s="185">
        <v>499355518007.65656</v>
      </c>
      <c r="N2967" s="174">
        <v>1155655488284.6973</v>
      </c>
      <c r="O2967" s="119">
        <v>0.57427493768821902</v>
      </c>
      <c r="P2967" s="119">
        <v>0.37425868999691009</v>
      </c>
      <c r="Q2967" s="97">
        <v>16.472300113796319</v>
      </c>
      <c r="R2967" s="184">
        <v>7584883099098.4258</v>
      </c>
      <c r="S2967" s="199">
        <v>7868.2928643932646</v>
      </c>
      <c r="T2967" s="191">
        <v>4.5362883446601387E-2</v>
      </c>
      <c r="U2967" s="198">
        <v>2.0000000000000001E-4</v>
      </c>
    </row>
    <row r="2968" spans="1:21" x14ac:dyDescent="0.2">
      <c r="A2968">
        <f t="shared" si="46"/>
        <v>2964</v>
      </c>
      <c r="B2968" s="119">
        <v>0.46748462105113431</v>
      </c>
      <c r="C2968" s="97">
        <v>7487.7602484136933</v>
      </c>
      <c r="D2968" s="96">
        <v>0.64490302126378329</v>
      </c>
      <c r="E2968" s="98">
        <v>0.55649430865004124</v>
      </c>
      <c r="F2968" s="119">
        <v>0</v>
      </c>
      <c r="G2968" s="179">
        <v>0</v>
      </c>
      <c r="H2968" s="97">
        <v>5437564.8326973487</v>
      </c>
      <c r="I2968" s="174">
        <v>208430646211.90497</v>
      </c>
      <c r="J2968" s="186">
        <v>0.46702804307372758</v>
      </c>
      <c r="K2968" s="189">
        <v>14319801205.753994</v>
      </c>
      <c r="L2968" s="185">
        <v>49360669131.586792</v>
      </c>
      <c r="M2968" s="185">
        <v>0</v>
      </c>
      <c r="N2968" s="174">
        <v>272111116549.24576</v>
      </c>
      <c r="O2968" s="119">
        <v>0.50285153307011088</v>
      </c>
      <c r="P2968" s="119">
        <v>0.34320623106339249</v>
      </c>
      <c r="Q2968" s="97">
        <v>14.042924155447675</v>
      </c>
      <c r="R2968" s="184">
        <v>1471843528829.144</v>
      </c>
      <c r="S2968" s="199">
        <v>1527.1596733320357</v>
      </c>
      <c r="T2968" s="191">
        <v>5.0148524732076136E-2</v>
      </c>
      <c r="U2968" s="198">
        <v>2.0000000000000001E-4</v>
      </c>
    </row>
    <row r="2969" spans="1:21" x14ac:dyDescent="0.2">
      <c r="A2969">
        <f t="shared" si="46"/>
        <v>2965</v>
      </c>
      <c r="B2969" s="119">
        <v>0.38200420652351869</v>
      </c>
      <c r="C2969" s="97">
        <v>8074.4518113486583</v>
      </c>
      <c r="D2969" s="96">
        <v>0.41489128149071752</v>
      </c>
      <c r="E2969" s="98">
        <v>0.3343599874359976</v>
      </c>
      <c r="F2969" s="119">
        <v>0</v>
      </c>
      <c r="G2969" s="179">
        <v>0</v>
      </c>
      <c r="H2969" s="97">
        <v>3955673.101139545</v>
      </c>
      <c r="I2969" s="174">
        <v>171026200619.26239</v>
      </c>
      <c r="J2969" s="186">
        <v>0.38200420652351874</v>
      </c>
      <c r="K2969" s="189">
        <v>23100248111.207054</v>
      </c>
      <c r="L2969" s="185">
        <v>67929339031.196838</v>
      </c>
      <c r="M2969" s="185">
        <v>0</v>
      </c>
      <c r="N2969" s="174">
        <v>262055787761.66629</v>
      </c>
      <c r="O2969" s="119">
        <v>0.45668214508619692</v>
      </c>
      <c r="P2969" s="119">
        <v>0.32089635347237672</v>
      </c>
      <c r="Q2969" s="97">
        <v>14.960970827463614</v>
      </c>
      <c r="R2969" s="184">
        <v>1415676774107.0024</v>
      </c>
      <c r="S2969" s="199">
        <v>1469.416392710054</v>
      </c>
      <c r="T2969" s="191">
        <v>4.6858811402807433E-2</v>
      </c>
      <c r="U2969" s="198">
        <v>2.0000000000000001E-4</v>
      </c>
    </row>
    <row r="2970" spans="1:21" x14ac:dyDescent="0.2">
      <c r="A2970">
        <f t="shared" si="46"/>
        <v>2966</v>
      </c>
      <c r="B2970" s="119">
        <v>0.45270492113111976</v>
      </c>
      <c r="C2970" s="97">
        <v>9509.7959248320858</v>
      </c>
      <c r="D2970" s="96">
        <v>0.2</v>
      </c>
      <c r="E2970" s="98">
        <v>0.32062683252540036</v>
      </c>
      <c r="F2970" s="119">
        <v>0.50416216276401615</v>
      </c>
      <c r="G2970" s="179">
        <v>1</v>
      </c>
      <c r="H2970" s="97">
        <v>1882794.6058529278</v>
      </c>
      <c r="I2970" s="174">
        <v>101019463581.3974</v>
      </c>
      <c r="J2970" s="186">
        <v>0.45270492113111982</v>
      </c>
      <c r="K2970" s="189">
        <v>3053043338.8338685</v>
      </c>
      <c r="L2970" s="185">
        <v>0</v>
      </c>
      <c r="M2970" s="185">
        <v>127504472424.43375</v>
      </c>
      <c r="N2970" s="174">
        <v>231576979344.66501</v>
      </c>
      <c r="O2970" s="119">
        <v>0.63795454388836692</v>
      </c>
      <c r="P2970" s="119">
        <v>0.37742138785277551</v>
      </c>
      <c r="Q2970" s="97">
        <v>16.711985378876996</v>
      </c>
      <c r="R2970" s="184">
        <v>1627659614011.9475</v>
      </c>
      <c r="S2970" s="199">
        <v>1690.1262203328281</v>
      </c>
      <c r="T2970" s="191">
        <v>4.2882477425235641E-2</v>
      </c>
      <c r="U2970" s="198">
        <v>2.0000000000000001E-4</v>
      </c>
    </row>
    <row r="2971" spans="1:21" x14ac:dyDescent="0.2">
      <c r="A2971">
        <f t="shared" si="46"/>
        <v>2967</v>
      </c>
      <c r="B2971" s="119">
        <v>0.42372763611737863</v>
      </c>
      <c r="C2971" s="97">
        <v>15870.577353479384</v>
      </c>
      <c r="D2971" s="96">
        <v>0.3278941334242606</v>
      </c>
      <c r="E2971" s="98">
        <v>0</v>
      </c>
      <c r="F2971" s="119">
        <v>0.66505494566271939</v>
      </c>
      <c r="G2971" s="179">
        <v>1</v>
      </c>
      <c r="H2971" s="97">
        <v>2074322.358342685</v>
      </c>
      <c r="I2971" s="174">
        <v>111115648020.99028</v>
      </c>
      <c r="J2971" s="186">
        <v>0.42372763611737863</v>
      </c>
      <c r="K2971" s="189">
        <v>5492800433.4054575</v>
      </c>
      <c r="L2971" s="185">
        <v>0</v>
      </c>
      <c r="M2971" s="185">
        <v>215331896323.58731</v>
      </c>
      <c r="N2971" s="174">
        <v>331940344777.98303</v>
      </c>
      <c r="O2971" s="119">
        <v>0.66080635084344752</v>
      </c>
      <c r="P2971" s="119">
        <v>0.4155341651180447</v>
      </c>
      <c r="Q2971" s="97">
        <v>17.498041635259955</v>
      </c>
      <c r="R2971" s="184">
        <v>2622435367779.8257</v>
      </c>
      <c r="S2971" s="199">
        <v>2720.0553244441994</v>
      </c>
      <c r="T2971" s="191">
        <v>4.1933244453142525E-2</v>
      </c>
      <c r="U2971" s="198">
        <v>2.0000000000000001E-4</v>
      </c>
    </row>
    <row r="2972" spans="1:21" x14ac:dyDescent="0.2">
      <c r="A2972">
        <f t="shared" si="46"/>
        <v>2968</v>
      </c>
      <c r="B2972" s="119">
        <v>0.60867810630823027</v>
      </c>
      <c r="C2972" s="97">
        <v>11150.566820161432</v>
      </c>
      <c r="D2972" s="96">
        <v>0.91566424682819691</v>
      </c>
      <c r="E2972" s="98">
        <v>0.53042410877287038</v>
      </c>
      <c r="F2972" s="119">
        <v>0</v>
      </c>
      <c r="G2972" s="179">
        <v>0</v>
      </c>
      <c r="H2972" s="97">
        <v>8042381.6244268119</v>
      </c>
      <c r="I2972" s="174">
        <v>291795053793.22815</v>
      </c>
      <c r="J2972" s="186">
        <v>0.46295481702247776</v>
      </c>
      <c r="K2972" s="189">
        <v>30197688643.998821</v>
      </c>
      <c r="L2972" s="185">
        <v>64689110688.790894</v>
      </c>
      <c r="M2972" s="185">
        <v>0</v>
      </c>
      <c r="N2972" s="174">
        <v>386681853126.01788</v>
      </c>
      <c r="O2972" s="119">
        <v>0.48318588725458145</v>
      </c>
      <c r="P2972" s="119">
        <v>0.37800390418419216</v>
      </c>
      <c r="Q2972" s="97">
        <v>14.438523813320545</v>
      </c>
      <c r="R2972" s="184">
        <v>2292922931162.6963</v>
      </c>
      <c r="S2972" s="199">
        <v>2382.2770807533475</v>
      </c>
      <c r="T2972" s="191">
        <v>5.0675597114564409E-2</v>
      </c>
      <c r="U2972" s="198">
        <v>2.0000000000000001E-4</v>
      </c>
    </row>
    <row r="2973" spans="1:21" x14ac:dyDescent="0.2">
      <c r="A2973">
        <f t="shared" si="46"/>
        <v>2969</v>
      </c>
      <c r="B2973" s="119">
        <v>0.49451879567680673</v>
      </c>
      <c r="C2973" s="97">
        <v>12033.89784200416</v>
      </c>
      <c r="D2973" s="96">
        <v>0.57579387921097436</v>
      </c>
      <c r="E2973" s="98">
        <v>0</v>
      </c>
      <c r="F2973" s="119">
        <v>0.40276463982155125</v>
      </c>
      <c r="G2973" s="179">
        <v>1</v>
      </c>
      <c r="H2973" s="97">
        <v>4167706.7104796721</v>
      </c>
      <c r="I2973" s="174">
        <v>191967642384.56381</v>
      </c>
      <c r="J2973" s="186">
        <v>0.48679426490378741</v>
      </c>
      <c r="K2973" s="189">
        <v>1692072906.6140101</v>
      </c>
      <c r="L2973" s="185">
        <v>0</v>
      </c>
      <c r="M2973" s="185">
        <v>256442415360.59799</v>
      </c>
      <c r="N2973" s="174">
        <v>450102130651.77582</v>
      </c>
      <c r="O2973" s="119">
        <v>0.66341094456938043</v>
      </c>
      <c r="P2973" s="119">
        <v>0.48147918492020741</v>
      </c>
      <c r="Q2973" s="97">
        <v>17.067082431726149</v>
      </c>
      <c r="R2973" s="184">
        <v>4000905937992.6792</v>
      </c>
      <c r="S2973" s="199">
        <v>4146.0929651550787</v>
      </c>
      <c r="T2973" s="191">
        <v>4.3175859194056074E-2</v>
      </c>
      <c r="U2973" s="198">
        <v>2.0000000000000001E-4</v>
      </c>
    </row>
    <row r="2974" spans="1:21" x14ac:dyDescent="0.2">
      <c r="A2974">
        <f t="shared" si="46"/>
        <v>2970</v>
      </c>
      <c r="B2974" s="119">
        <v>0.71931994339550909</v>
      </c>
      <c r="C2974" s="97">
        <v>6217.9319642006758</v>
      </c>
      <c r="D2974" s="96">
        <v>1.028223077075203</v>
      </c>
      <c r="E2974" s="98">
        <v>0.65718472748327983</v>
      </c>
      <c r="F2974" s="119">
        <v>0.42490015619665544</v>
      </c>
      <c r="G2974" s="179">
        <v>1</v>
      </c>
      <c r="H2974" s="97">
        <v>23318606.099274706</v>
      </c>
      <c r="I2974" s="174">
        <v>630010101269.58557</v>
      </c>
      <c r="J2974" s="186">
        <v>0.31744139456912512</v>
      </c>
      <c r="K2974" s="189">
        <v>3081232196.5836754</v>
      </c>
      <c r="L2974" s="185">
        <v>815214941.29842007</v>
      </c>
      <c r="M2974" s="185">
        <v>416348025523.6098</v>
      </c>
      <c r="N2974" s="174">
        <v>1050254573931.0774</v>
      </c>
      <c r="O2974" s="119">
        <v>0.50818334026756151</v>
      </c>
      <c r="P2974" s="119">
        <v>0.31408709280246022</v>
      </c>
      <c r="Q2974" s="97">
        <v>16.432950232610661</v>
      </c>
      <c r="R2974" s="184">
        <v>5831220943438.3779</v>
      </c>
      <c r="S2974" s="199">
        <v>6056.349591129544</v>
      </c>
      <c r="T2974" s="191">
        <v>4.4405684908907735E-2</v>
      </c>
      <c r="U2974" s="198">
        <v>2.0000000000000001E-4</v>
      </c>
    </row>
    <row r="2975" spans="1:21" x14ac:dyDescent="0.2">
      <c r="A2975">
        <f t="shared" si="46"/>
        <v>2971</v>
      </c>
      <c r="B2975" s="119">
        <v>0.51301745347415784</v>
      </c>
      <c r="C2975" s="97">
        <v>13408.713619391876</v>
      </c>
      <c r="D2975" s="96">
        <v>0.88271329964886758</v>
      </c>
      <c r="E2975" s="98">
        <v>0.16769211033985823</v>
      </c>
      <c r="F2975" s="119">
        <v>0</v>
      </c>
      <c r="G2975" s="179">
        <v>0</v>
      </c>
      <c r="H2975" s="97">
        <v>8693226.7618208081</v>
      </c>
      <c r="I2975" s="174">
        <v>267694193527.69485</v>
      </c>
      <c r="J2975" s="186">
        <v>0.28398535395802771</v>
      </c>
      <c r="K2975" s="189">
        <v>14832719903.41514</v>
      </c>
      <c r="L2975" s="185">
        <v>27925765072.871861</v>
      </c>
      <c r="M2975" s="185">
        <v>0</v>
      </c>
      <c r="N2975" s="174">
        <v>310452678503.98187</v>
      </c>
      <c r="O2975" s="119">
        <v>0.3168336083739316</v>
      </c>
      <c r="P2975" s="119">
        <v>0.19987056616309018</v>
      </c>
      <c r="Q2975" s="97">
        <v>14.176260241312768</v>
      </c>
      <c r="R2975" s="184">
        <v>910290212147.55798</v>
      </c>
      <c r="S2975" s="199">
        <v>945.54166294230515</v>
      </c>
      <c r="T2975" s="191">
        <v>5.2409497585811593E-2</v>
      </c>
      <c r="U2975" s="198">
        <v>2.0000000000000001E-4</v>
      </c>
    </row>
    <row r="2976" spans="1:21" x14ac:dyDescent="0.2">
      <c r="A2976">
        <f t="shared" si="46"/>
        <v>2972</v>
      </c>
      <c r="B2976" s="119">
        <v>0.35746069490981802</v>
      </c>
      <c r="C2976" s="97">
        <v>8357.6486288259221</v>
      </c>
      <c r="D2976" s="96">
        <v>0.5050382006168479</v>
      </c>
      <c r="E2976" s="98">
        <v>0.15332790068713759</v>
      </c>
      <c r="F2976" s="119">
        <v>0</v>
      </c>
      <c r="G2976" s="179">
        <v>0</v>
      </c>
      <c r="H2976" s="97">
        <v>16085711.017267432</v>
      </c>
      <c r="I2976" s="174">
        <v>372428440474.67371</v>
      </c>
      <c r="J2976" s="186">
        <v>0.31620416309611321</v>
      </c>
      <c r="K2976" s="189">
        <v>22013566129.53199</v>
      </c>
      <c r="L2976" s="185">
        <v>57598910298.494606</v>
      </c>
      <c r="M2976" s="185">
        <v>0</v>
      </c>
      <c r="N2976" s="174">
        <v>452040916902.70032</v>
      </c>
      <c r="O2976" s="119">
        <v>0.36245071064561807</v>
      </c>
      <c r="P2976" s="119">
        <v>0.24352790933281912</v>
      </c>
      <c r="Q2976" s="97">
        <v>14.295511285499307</v>
      </c>
      <c r="R2976" s="184">
        <v>1698629388074.468</v>
      </c>
      <c r="S2976" s="199">
        <v>1763.7219188967188</v>
      </c>
      <c r="T2976" s="191">
        <v>5.1716967338431244E-2</v>
      </c>
      <c r="U2976" s="198">
        <v>2.0000000000000001E-4</v>
      </c>
    </row>
    <row r="2977" spans="1:21" x14ac:dyDescent="0.2">
      <c r="A2977">
        <f t="shared" si="46"/>
        <v>2973</v>
      </c>
      <c r="B2977" s="119">
        <v>0.33296319460163126</v>
      </c>
      <c r="C2977" s="97">
        <v>9313.078529813929</v>
      </c>
      <c r="D2977" s="96">
        <v>0.66160112927950865</v>
      </c>
      <c r="E2977" s="98">
        <v>0.37194588713716359</v>
      </c>
      <c r="F2977" s="119">
        <v>0.53743741285492841</v>
      </c>
      <c r="G2977" s="179">
        <v>1</v>
      </c>
      <c r="H2977" s="97">
        <v>6047300.993664138</v>
      </c>
      <c r="I2977" s="174">
        <v>229856261933.56973</v>
      </c>
      <c r="J2977" s="186">
        <v>0.33296319460163126</v>
      </c>
      <c r="K2977" s="189">
        <v>3996759780.9556389</v>
      </c>
      <c r="L2977" s="185">
        <v>0</v>
      </c>
      <c r="M2977" s="185">
        <v>330860146817.65179</v>
      </c>
      <c r="N2977" s="174">
        <v>564713168532.17725</v>
      </c>
      <c r="O2977" s="119">
        <v>0.60423912835896509</v>
      </c>
      <c r="P2977" s="119">
        <v>0.34954166813465759</v>
      </c>
      <c r="Q2977" s="97">
        <v>17.524687314156719</v>
      </c>
      <c r="R2977" s="184">
        <v>3721444756606.2622</v>
      </c>
      <c r="S2977" s="199">
        <v>3864.0045895334752</v>
      </c>
      <c r="T2977" s="191">
        <v>4.2390956070773318E-2</v>
      </c>
      <c r="U2977" s="198">
        <v>2.0000000000000001E-4</v>
      </c>
    </row>
    <row r="2978" spans="1:21" x14ac:dyDescent="0.2">
      <c r="A2978">
        <f t="shared" si="46"/>
        <v>2974</v>
      </c>
      <c r="B2978" s="119">
        <v>0.41411498876702846</v>
      </c>
      <c r="C2978" s="97">
        <v>8446.9343914862729</v>
      </c>
      <c r="D2978" s="96">
        <v>0.2</v>
      </c>
      <c r="E2978" s="98">
        <v>0</v>
      </c>
      <c r="F2978" s="119">
        <v>0.67761054979745039</v>
      </c>
      <c r="G2978" s="179">
        <v>1</v>
      </c>
      <c r="H2978" s="97">
        <v>2461327.0689059217</v>
      </c>
      <c r="I2978" s="174">
        <v>126432049067.44176</v>
      </c>
      <c r="J2978" s="186">
        <v>0.41411498876702846</v>
      </c>
      <c r="K2978" s="189">
        <v>5542966917.7079964</v>
      </c>
      <c r="L2978" s="185">
        <v>0</v>
      </c>
      <c r="M2978" s="185">
        <v>155377194927.70694</v>
      </c>
      <c r="N2978" s="174">
        <v>287352210912.85669</v>
      </c>
      <c r="O2978" s="119">
        <v>0.6147826806702239</v>
      </c>
      <c r="P2978" s="119">
        <v>0.38100236103013646</v>
      </c>
      <c r="Q2978" s="97">
        <v>16.775314413983576</v>
      </c>
      <c r="R2978" s="184">
        <v>2037851472053.3398</v>
      </c>
      <c r="S2978" s="199">
        <v>2114.9092937088176</v>
      </c>
      <c r="T2978" s="191">
        <v>4.2941611000664015E-2</v>
      </c>
      <c r="U2978" s="198">
        <v>2.0000000000000001E-4</v>
      </c>
    </row>
    <row r="2979" spans="1:21" x14ac:dyDescent="0.2">
      <c r="A2979">
        <f t="shared" si="46"/>
        <v>2975</v>
      </c>
      <c r="B2979" s="119">
        <v>0.56531403990828433</v>
      </c>
      <c r="C2979" s="97">
        <v>17000</v>
      </c>
      <c r="D2979" s="96">
        <v>0.57032830728474915</v>
      </c>
      <c r="E2979" s="98">
        <v>0.27925778793023659</v>
      </c>
      <c r="F2979" s="119">
        <v>0.44288006985011108</v>
      </c>
      <c r="G2979" s="179">
        <v>1</v>
      </c>
      <c r="H2979" s="97">
        <v>4967468.7853298569</v>
      </c>
      <c r="I2979" s="174">
        <v>228596999917.86911</v>
      </c>
      <c r="J2979" s="186">
        <v>0.5043160892564178</v>
      </c>
      <c r="K2979" s="189">
        <v>6059035865.8322716</v>
      </c>
      <c r="L2979" s="185">
        <v>0</v>
      </c>
      <c r="M2979" s="185">
        <v>242377194031.92212</v>
      </c>
      <c r="N2979" s="174">
        <v>477033229815.62354</v>
      </c>
      <c r="O2979" s="119">
        <v>0.64814541401941728</v>
      </c>
      <c r="P2979" s="119">
        <v>0.45890727432913486</v>
      </c>
      <c r="Q2979" s="97">
        <v>16.451718191443398</v>
      </c>
      <c r="R2979" s="184">
        <v>3896607560284.4312</v>
      </c>
      <c r="S2979" s="199">
        <v>4045.7529130351199</v>
      </c>
      <c r="T2979" s="191">
        <v>4.5073535380890824E-2</v>
      </c>
      <c r="U2979" s="198">
        <v>2.0000000000000001E-4</v>
      </c>
    </row>
    <row r="2980" spans="1:21" x14ac:dyDescent="0.2">
      <c r="A2980">
        <f t="shared" si="46"/>
        <v>2976</v>
      </c>
      <c r="B2980" s="119">
        <v>0.56572623860209492</v>
      </c>
      <c r="C2980" s="97">
        <v>12723.998597921638</v>
      </c>
      <c r="D2980" s="96">
        <v>0.74587431526654369</v>
      </c>
      <c r="E2980" s="98">
        <v>0.1202475661203327</v>
      </c>
      <c r="F2980" s="119">
        <v>0</v>
      </c>
      <c r="G2980" s="179">
        <v>0</v>
      </c>
      <c r="H2980" s="97">
        <v>5050172.0514196213</v>
      </c>
      <c r="I2980" s="174">
        <v>219046111154.93723</v>
      </c>
      <c r="J2980" s="186">
        <v>0.40651461690777768</v>
      </c>
      <c r="K2980" s="189">
        <v>9046970744.1263618</v>
      </c>
      <c r="L2980" s="185">
        <v>15261507323.523655</v>
      </c>
      <c r="M2980" s="185">
        <v>0</v>
      </c>
      <c r="N2980" s="174">
        <v>243354589222.58725</v>
      </c>
      <c r="O2980" s="119">
        <v>0.41607866177322389</v>
      </c>
      <c r="P2980" s="119">
        <v>0.31681462411039985</v>
      </c>
      <c r="Q2980" s="97">
        <v>13.461215396542222</v>
      </c>
      <c r="R2980" s="184">
        <v>1154366836623.457</v>
      </c>
      <c r="S2980" s="199">
        <v>1199.2333709951665</v>
      </c>
      <c r="T2980" s="191">
        <v>5.2426076530675693E-2</v>
      </c>
      <c r="U2980" s="198">
        <v>2.0000000000000001E-4</v>
      </c>
    </row>
    <row r="2981" spans="1:21" x14ac:dyDescent="0.2">
      <c r="A2981">
        <f t="shared" si="46"/>
        <v>2977</v>
      </c>
      <c r="B2981" s="119">
        <v>0.47981538833949178</v>
      </c>
      <c r="C2981" s="97">
        <v>13264.736779905656</v>
      </c>
      <c r="D2981" s="96">
        <v>0.43625975131088351</v>
      </c>
      <c r="E2981" s="98">
        <v>0.3657803545786022</v>
      </c>
      <c r="F2981" s="119">
        <v>0.560433506768789</v>
      </c>
      <c r="G2981" s="179">
        <v>1</v>
      </c>
      <c r="H2981" s="97">
        <v>2765501.9474784825</v>
      </c>
      <c r="I2981" s="174">
        <v>112977037571.81622</v>
      </c>
      <c r="J2981" s="186">
        <v>0.37560810708036818</v>
      </c>
      <c r="K2981" s="189">
        <v>1320144778.0969052</v>
      </c>
      <c r="L2981" s="185">
        <v>0</v>
      </c>
      <c r="M2981" s="185">
        <v>215555233921.09647</v>
      </c>
      <c r="N2981" s="174">
        <v>329852416271.00964</v>
      </c>
      <c r="O2981" s="119">
        <v>0.65144066789623878</v>
      </c>
      <c r="P2981" s="119">
        <v>0.38580614750590214</v>
      </c>
      <c r="Q2981" s="97">
        <v>17.503371376173455</v>
      </c>
      <c r="R2981" s="184">
        <v>2428282293942.4746</v>
      </c>
      <c r="S2981" s="199">
        <v>2521.4993833917797</v>
      </c>
      <c r="T2981" s="191">
        <v>4.1959181496988039E-2</v>
      </c>
      <c r="U2981" s="198">
        <v>2.0000000000000001E-4</v>
      </c>
    </row>
    <row r="2982" spans="1:21" x14ac:dyDescent="0.2">
      <c r="A2982">
        <f t="shared" si="46"/>
        <v>2978</v>
      </c>
      <c r="B2982" s="119">
        <v>0.30533195231497989</v>
      </c>
      <c r="C2982" s="97">
        <v>6377.9876025471713</v>
      </c>
      <c r="D2982" s="96">
        <v>0.84068447845195582</v>
      </c>
      <c r="E2982" s="98">
        <v>0</v>
      </c>
      <c r="F2982" s="119">
        <v>0</v>
      </c>
      <c r="G2982" s="179">
        <v>0</v>
      </c>
      <c r="H2982" s="97">
        <v>7751130.3935960894</v>
      </c>
      <c r="I2982" s="174">
        <v>296664821512.94537</v>
      </c>
      <c r="J2982" s="186">
        <v>0.30533195231497989</v>
      </c>
      <c r="K2982" s="189">
        <v>3952594208.0912943</v>
      </c>
      <c r="L2982" s="185">
        <v>0</v>
      </c>
      <c r="M2982" s="185">
        <v>0</v>
      </c>
      <c r="N2982" s="174">
        <v>300617415721.03668</v>
      </c>
      <c r="O2982" s="119">
        <v>0.30131737018117122</v>
      </c>
      <c r="P2982" s="119">
        <v>0.17440707663308411</v>
      </c>
      <c r="Q2982" s="97">
        <v>12.896509965904675</v>
      </c>
      <c r="R2982" s="184">
        <v>759939095464.31079</v>
      </c>
      <c r="S2982" s="199">
        <v>788.0433993251778</v>
      </c>
      <c r="T2982" s="191">
        <v>5.5198513804517658E-2</v>
      </c>
      <c r="U2982" s="198">
        <v>2.0000000000000001E-4</v>
      </c>
    </row>
    <row r="2983" spans="1:21" x14ac:dyDescent="0.2">
      <c r="A2983">
        <f t="shared" si="46"/>
        <v>2979</v>
      </c>
      <c r="B2983" s="119">
        <v>0.51050833452572475</v>
      </c>
      <c r="C2983" s="97">
        <v>17000</v>
      </c>
      <c r="D2983" s="96">
        <v>0.73635039856343765</v>
      </c>
      <c r="E2983" s="98">
        <v>0.26000484671101876</v>
      </c>
      <c r="F2983" s="119">
        <v>0.45020434491307465</v>
      </c>
      <c r="G2983" s="179">
        <v>1</v>
      </c>
      <c r="H2983" s="97">
        <v>4628765.6059903149</v>
      </c>
      <c r="I2983" s="174">
        <v>192072458884.92014</v>
      </c>
      <c r="J2983" s="186">
        <v>0.42395671844248273</v>
      </c>
      <c r="K2983" s="189">
        <v>98654654.658694863</v>
      </c>
      <c r="L2983" s="185">
        <v>0</v>
      </c>
      <c r="M2983" s="185">
        <v>165661718852.19962</v>
      </c>
      <c r="N2983" s="174">
        <v>357832832391.77844</v>
      </c>
      <c r="O2983" s="119">
        <v>0.59793223283528152</v>
      </c>
      <c r="P2983" s="119">
        <v>0.32118222419663739</v>
      </c>
      <c r="Q2983" s="97">
        <v>15.84261952417663</v>
      </c>
      <c r="R2983" s="184">
        <v>1966019294550.166</v>
      </c>
      <c r="S2983" s="199">
        <v>2042.1554522149431</v>
      </c>
      <c r="T2983" s="191">
        <v>4.6700674518089458E-2</v>
      </c>
      <c r="U2983" s="198">
        <v>2.0000000000000001E-4</v>
      </c>
    </row>
    <row r="2984" spans="1:21" x14ac:dyDescent="0.2">
      <c r="A2984">
        <f t="shared" si="46"/>
        <v>2980</v>
      </c>
      <c r="B2984" s="119">
        <v>0.29474244077727113</v>
      </c>
      <c r="C2984" s="97">
        <v>7237.5028352338904</v>
      </c>
      <c r="D2984" s="96">
        <v>0.7899820254566452</v>
      </c>
      <c r="E2984" s="98">
        <v>0</v>
      </c>
      <c r="F2984" s="119">
        <v>0.64861245604125628</v>
      </c>
      <c r="G2984" s="179">
        <v>1</v>
      </c>
      <c r="H2984" s="97">
        <v>6746755.9479321754</v>
      </c>
      <c r="I2984" s="174">
        <v>256410596235.24542</v>
      </c>
      <c r="J2984" s="186">
        <v>0.29474244077727119</v>
      </c>
      <c r="K2984" s="189">
        <v>6088760466.6764202</v>
      </c>
      <c r="L2984" s="185">
        <v>0</v>
      </c>
      <c r="M2984" s="185">
        <v>190060762397.64523</v>
      </c>
      <c r="N2984" s="174">
        <v>452560119099.56702</v>
      </c>
      <c r="O2984" s="119">
        <v>0.5029689654195284</v>
      </c>
      <c r="P2984" s="119">
        <v>0.33346161021310144</v>
      </c>
      <c r="Q2984" s="97">
        <v>16.929948124070652</v>
      </c>
      <c r="R2984" s="184">
        <v>2757478197215.249</v>
      </c>
      <c r="S2984" s="199">
        <v>2860.4515654421052</v>
      </c>
      <c r="T2984" s="191">
        <v>4.365442855505771E-2</v>
      </c>
      <c r="U2984" s="198">
        <v>2.0000000000000001E-4</v>
      </c>
    </row>
    <row r="2985" spans="1:21" x14ac:dyDescent="0.2">
      <c r="A2985">
        <f t="shared" si="46"/>
        <v>2981</v>
      </c>
      <c r="B2985" s="119">
        <v>0.42462523522602036</v>
      </c>
      <c r="C2985" s="97">
        <v>4132.0633600586416</v>
      </c>
      <c r="D2985" s="96">
        <v>0.93946427203636118</v>
      </c>
      <c r="E2985" s="98">
        <v>0</v>
      </c>
      <c r="F2985" s="119">
        <v>0</v>
      </c>
      <c r="G2985" s="179">
        <v>0</v>
      </c>
      <c r="H2985" s="97">
        <v>13574416.754773775</v>
      </c>
      <c r="I2985" s="174">
        <v>468438278090.89691</v>
      </c>
      <c r="J2985" s="186">
        <v>0.42462523522602036</v>
      </c>
      <c r="K2985" s="189">
        <v>21771396893.258728</v>
      </c>
      <c r="L2985" s="185">
        <v>0</v>
      </c>
      <c r="M2985" s="185">
        <v>0</v>
      </c>
      <c r="N2985" s="174">
        <v>490209674984.15564</v>
      </c>
      <c r="O2985" s="119">
        <v>0.40576660187224611</v>
      </c>
      <c r="P2985" s="119">
        <v>0.2996252342330466</v>
      </c>
      <c r="Q2985" s="97">
        <v>12.790296184189449</v>
      </c>
      <c r="R2985" s="184">
        <v>2121023500020.1875</v>
      </c>
      <c r="S2985" s="199">
        <v>2201.6495719662034</v>
      </c>
      <c r="T2985" s="191">
        <v>5.5319277186787932E-2</v>
      </c>
      <c r="U2985" s="198">
        <v>2.0000000000000001E-4</v>
      </c>
    </row>
    <row r="2986" spans="1:21" x14ac:dyDescent="0.2">
      <c r="A2986">
        <f t="shared" si="46"/>
        <v>2982</v>
      </c>
      <c r="B2986" s="119">
        <v>0.53331873049194534</v>
      </c>
      <c r="C2986" s="97">
        <v>10783.633389097944</v>
      </c>
      <c r="D2986" s="96">
        <v>1.1168771009814629</v>
      </c>
      <c r="E2986" s="98">
        <v>0</v>
      </c>
      <c r="F2986" s="119">
        <v>0.48597466765120678</v>
      </c>
      <c r="G2986" s="179">
        <v>1</v>
      </c>
      <c r="H2986" s="97">
        <v>8890841.5068560354</v>
      </c>
      <c r="I2986" s="174">
        <v>327169036345.6261</v>
      </c>
      <c r="J2986" s="186">
        <v>0.45959420501485815</v>
      </c>
      <c r="K2986" s="189">
        <v>10648974217.638357</v>
      </c>
      <c r="L2986" s="185">
        <v>0</v>
      </c>
      <c r="M2986" s="185">
        <v>297113332688.94629</v>
      </c>
      <c r="N2986" s="174">
        <v>634931343252.21069</v>
      </c>
      <c r="O2986" s="119">
        <v>0.61117735553615105</v>
      </c>
      <c r="P2986" s="119">
        <v>0.3343082085657742</v>
      </c>
      <c r="Q2986" s="97">
        <v>15.832423995727877</v>
      </c>
      <c r="R2986" s="184">
        <v>3602384473345.6035</v>
      </c>
      <c r="S2986" s="199">
        <v>3738.5517051292504</v>
      </c>
      <c r="T2986" s="191">
        <v>4.6840048017896665E-2</v>
      </c>
      <c r="U2986" s="198">
        <v>2.0000000000000001E-4</v>
      </c>
    </row>
    <row r="2987" spans="1:21" x14ac:dyDescent="0.2">
      <c r="A2987">
        <f t="shared" si="46"/>
        <v>2983</v>
      </c>
      <c r="B2987" s="119">
        <v>0.52217366891003325</v>
      </c>
      <c r="C2987" s="97">
        <v>9400.2588498093428</v>
      </c>
      <c r="D2987" s="96">
        <v>0.74041018022529759</v>
      </c>
      <c r="E2987" s="98">
        <v>0.1552706782626867</v>
      </c>
      <c r="F2987" s="119">
        <v>0.53389365581898895</v>
      </c>
      <c r="G2987" s="179">
        <v>1</v>
      </c>
      <c r="H2987" s="97">
        <v>9448111.7872740608</v>
      </c>
      <c r="I2987" s="174">
        <v>285679453224.75208</v>
      </c>
      <c r="J2987" s="186">
        <v>0.32763121840380283</v>
      </c>
      <c r="K2987" s="189">
        <v>9680901933.9492474</v>
      </c>
      <c r="L2987" s="185">
        <v>0</v>
      </c>
      <c r="M2987" s="185">
        <v>327839424640.13916</v>
      </c>
      <c r="N2987" s="174">
        <v>623199779798.84045</v>
      </c>
      <c r="O2987" s="119">
        <v>0.57103525800336163</v>
      </c>
      <c r="P2987" s="119">
        <v>0.37855815247675406</v>
      </c>
      <c r="Q2987" s="97">
        <v>17.273109794174548</v>
      </c>
      <c r="R2987" s="184">
        <v>4349847667949.4492</v>
      </c>
      <c r="S2987" s="199">
        <v>4516.9562257119769</v>
      </c>
      <c r="T2987" s="191">
        <v>4.2636584954910968E-2</v>
      </c>
      <c r="U2987" s="198">
        <v>2.0000000000000001E-4</v>
      </c>
    </row>
    <row r="2988" spans="1:21" x14ac:dyDescent="0.2">
      <c r="A2988">
        <f t="shared" si="46"/>
        <v>2984</v>
      </c>
      <c r="B2988" s="119">
        <v>0.34851439986646382</v>
      </c>
      <c r="C2988" s="97">
        <v>7178.9398387995898</v>
      </c>
      <c r="D2988" s="96">
        <v>0.6335494689324126</v>
      </c>
      <c r="E2988" s="98">
        <v>0</v>
      </c>
      <c r="F2988" s="119">
        <v>0</v>
      </c>
      <c r="G2988" s="179">
        <v>0</v>
      </c>
      <c r="H2988" s="97">
        <v>5134557.8052904494</v>
      </c>
      <c r="I2988" s="174">
        <v>211138815807.58838</v>
      </c>
      <c r="J2988" s="186">
        <v>0.34851439986646382</v>
      </c>
      <c r="K2988" s="189">
        <v>9125467587.6684799</v>
      </c>
      <c r="L2988" s="185">
        <v>0</v>
      </c>
      <c r="M2988" s="185">
        <v>0</v>
      </c>
      <c r="N2988" s="174">
        <v>220264283395.25687</v>
      </c>
      <c r="O2988" s="119">
        <v>0.3340755775081875</v>
      </c>
      <c r="P2988" s="119">
        <v>0.22775496245887816</v>
      </c>
      <c r="Q2988" s="97">
        <v>12.746121739879541</v>
      </c>
      <c r="R2988" s="184">
        <v>737246846474.2948</v>
      </c>
      <c r="S2988" s="199">
        <v>763.50363151901104</v>
      </c>
      <c r="T2988" s="191">
        <v>5.4438952729811599E-2</v>
      </c>
      <c r="U2988" s="198">
        <v>2.0000000000000001E-4</v>
      </c>
    </row>
    <row r="2989" spans="1:21" x14ac:dyDescent="0.2">
      <c r="A2989">
        <f t="shared" si="46"/>
        <v>2985</v>
      </c>
      <c r="B2989" s="119">
        <v>0.52206527286253657</v>
      </c>
      <c r="C2989" s="97">
        <v>11278.612265344938</v>
      </c>
      <c r="D2989" s="96">
        <v>1.1763816121510493</v>
      </c>
      <c r="E2989" s="98">
        <v>0.5060104860310537</v>
      </c>
      <c r="F2989" s="119">
        <v>0</v>
      </c>
      <c r="G2989" s="179">
        <v>0</v>
      </c>
      <c r="H2989" s="97">
        <v>11630538.132407032</v>
      </c>
      <c r="I2989" s="174">
        <v>321921914945.33282</v>
      </c>
      <c r="J2989" s="186">
        <v>0.29634148667375326</v>
      </c>
      <c r="K2989" s="189">
        <v>26035715185.91848</v>
      </c>
      <c r="L2989" s="185">
        <v>46993265764.861534</v>
      </c>
      <c r="M2989" s="185">
        <v>0</v>
      </c>
      <c r="N2989" s="174">
        <v>394950895896.11279</v>
      </c>
      <c r="O2989" s="119">
        <v>0.33673409241900559</v>
      </c>
      <c r="P2989" s="119">
        <v>0.25923659960248308</v>
      </c>
      <c r="Q2989" s="97">
        <v>14.108816907360405</v>
      </c>
      <c r="R2989" s="184">
        <v>1524380950306.4583</v>
      </c>
      <c r="S2989" s="199">
        <v>1580.6572887748916</v>
      </c>
      <c r="T2989" s="191">
        <v>5.3613718023897423E-2</v>
      </c>
      <c r="U2989" s="198">
        <v>2.0000000000000001E-4</v>
      </c>
    </row>
    <row r="2990" spans="1:21" x14ac:dyDescent="0.2">
      <c r="A2990">
        <f t="shared" si="46"/>
        <v>2986</v>
      </c>
      <c r="B2990" s="119">
        <v>0.55422764385918499</v>
      </c>
      <c r="C2990" s="97">
        <v>11583.806302078674</v>
      </c>
      <c r="D2990" s="96">
        <v>1.0141435420850407</v>
      </c>
      <c r="E2990" s="98">
        <v>0</v>
      </c>
      <c r="F2990" s="119">
        <v>0</v>
      </c>
      <c r="G2990" s="179">
        <v>0</v>
      </c>
      <c r="H2990" s="97">
        <v>9798438.9362000618</v>
      </c>
      <c r="I2990" s="174">
        <v>347887485271.77026</v>
      </c>
      <c r="J2990" s="186">
        <v>0.45185158146286108</v>
      </c>
      <c r="K2990" s="189">
        <v>3435308945.3642159</v>
      </c>
      <c r="L2990" s="185">
        <v>0</v>
      </c>
      <c r="M2990" s="185">
        <v>0</v>
      </c>
      <c r="N2990" s="174">
        <v>351322794217.13446</v>
      </c>
      <c r="O2990" s="119">
        <v>0.44743328067131904</v>
      </c>
      <c r="P2990" s="119">
        <v>0.34276969050983447</v>
      </c>
      <c r="Q2990" s="97">
        <v>12.971462948109371</v>
      </c>
      <c r="R2990" s="184">
        <v>1688170082140.5562</v>
      </c>
      <c r="S2990" s="199">
        <v>1751.7743000565858</v>
      </c>
      <c r="T2990" s="191">
        <v>5.5106031944143569E-2</v>
      </c>
      <c r="U2990" s="198">
        <v>2.0000000000000001E-4</v>
      </c>
    </row>
    <row r="2991" spans="1:21" x14ac:dyDescent="0.2">
      <c r="A2991">
        <f t="shared" si="46"/>
        <v>2987</v>
      </c>
      <c r="B2991" s="119">
        <v>0.47453669879672078</v>
      </c>
      <c r="C2991" s="97">
        <v>8892.5163957115674</v>
      </c>
      <c r="D2991" s="96">
        <v>0.67100692716482624</v>
      </c>
      <c r="E2991" s="98">
        <v>0</v>
      </c>
      <c r="F2991" s="119">
        <v>0</v>
      </c>
      <c r="G2991" s="179">
        <v>0</v>
      </c>
      <c r="H2991" s="97">
        <v>5525655.4909856124</v>
      </c>
      <c r="I2991" s="174">
        <v>227614604028.59296</v>
      </c>
      <c r="J2991" s="186">
        <v>0.47072484408563731</v>
      </c>
      <c r="K2991" s="189">
        <v>10005530034.520887</v>
      </c>
      <c r="L2991" s="185">
        <v>0</v>
      </c>
      <c r="M2991" s="185">
        <v>0</v>
      </c>
      <c r="N2991" s="174">
        <v>237620134063.11383</v>
      </c>
      <c r="O2991" s="119">
        <v>0.45090391609877312</v>
      </c>
      <c r="P2991" s="119">
        <v>0.34781296160241743</v>
      </c>
      <c r="Q2991" s="97">
        <v>12.83049055548603</v>
      </c>
      <c r="R2991" s="184">
        <v>1204250477269.6069</v>
      </c>
      <c r="S2991" s="199">
        <v>1250.3462783145233</v>
      </c>
      <c r="T2991" s="191">
        <v>5.444541131756734E-2</v>
      </c>
      <c r="U2991" s="198">
        <v>2.0000000000000001E-4</v>
      </c>
    </row>
    <row r="2992" spans="1:21" x14ac:dyDescent="0.2">
      <c r="A2992">
        <f t="shared" si="46"/>
        <v>2988</v>
      </c>
      <c r="B2992" s="119">
        <v>0.51217438951009331</v>
      </c>
      <c r="C2992" s="97">
        <v>9636.239616428993</v>
      </c>
      <c r="D2992" s="96">
        <v>0.75802715757612116</v>
      </c>
      <c r="E2992" s="98">
        <v>0.49980767730117631</v>
      </c>
      <c r="F2992" s="119">
        <v>0.54205712915618876</v>
      </c>
      <c r="G2992" s="179">
        <v>1</v>
      </c>
      <c r="H2992" s="97">
        <v>5595923.3078425992</v>
      </c>
      <c r="I2992" s="174">
        <v>227981980255.37473</v>
      </c>
      <c r="J2992" s="186">
        <v>0.41774366860189538</v>
      </c>
      <c r="K2992" s="189">
        <v>4290004795.7488508</v>
      </c>
      <c r="L2992" s="185">
        <v>0</v>
      </c>
      <c r="M2992" s="185">
        <v>263038467356.63324</v>
      </c>
      <c r="N2992" s="174">
        <v>495310452407.75677</v>
      </c>
      <c r="O2992" s="119">
        <v>0.61712568593378792</v>
      </c>
      <c r="P2992" s="119">
        <v>0.41620331779315317</v>
      </c>
      <c r="Q2992" s="97">
        <v>17.110038962477699</v>
      </c>
      <c r="R2992" s="184">
        <v>3808369151453.4727</v>
      </c>
      <c r="S2992" s="199">
        <v>3952.2505044259819</v>
      </c>
      <c r="T2992" s="191">
        <v>4.3030098630317426E-2</v>
      </c>
      <c r="U2992" s="198">
        <v>2.0000000000000001E-4</v>
      </c>
    </row>
    <row r="2993" spans="1:21" x14ac:dyDescent="0.2">
      <c r="A2993">
        <f t="shared" si="46"/>
        <v>2989</v>
      </c>
      <c r="B2993" s="119">
        <v>0.50358263316639162</v>
      </c>
      <c r="C2993" s="97">
        <v>6790.4839378017077</v>
      </c>
      <c r="D2993" s="96">
        <v>0.43129305757999464</v>
      </c>
      <c r="E2993" s="98">
        <v>0.2369908622336574</v>
      </c>
      <c r="F2993" s="119">
        <v>0</v>
      </c>
      <c r="G2993" s="179">
        <v>0</v>
      </c>
      <c r="H2993" s="97">
        <v>3601230.0614510318</v>
      </c>
      <c r="I2993" s="174">
        <v>133918748849.87517</v>
      </c>
      <c r="J2993" s="186">
        <v>0.38167458264579068</v>
      </c>
      <c r="K2993" s="189">
        <v>10262789363.756607</v>
      </c>
      <c r="L2993" s="185">
        <v>35367352537.034218</v>
      </c>
      <c r="M2993" s="185">
        <v>0</v>
      </c>
      <c r="N2993" s="174">
        <v>179548890750.66602</v>
      </c>
      <c r="O2993" s="119">
        <v>0.44225984506704835</v>
      </c>
      <c r="P2993" s="119">
        <v>0.32213306354072097</v>
      </c>
      <c r="Q2993" s="97">
        <v>14.959907284257497</v>
      </c>
      <c r="R2993" s="184">
        <v>984435759970.40967</v>
      </c>
      <c r="S2993" s="199">
        <v>1021.1074078067765</v>
      </c>
      <c r="T2993" s="191">
        <v>4.6417164258357353E-2</v>
      </c>
      <c r="U2993" s="198">
        <v>2.0000000000000001E-4</v>
      </c>
    </row>
    <row r="2994" spans="1:21" x14ac:dyDescent="0.2">
      <c r="A2994">
        <f t="shared" si="46"/>
        <v>2990</v>
      </c>
      <c r="B2994" s="119">
        <v>0.46829619871207834</v>
      </c>
      <c r="C2994" s="97">
        <v>17000</v>
      </c>
      <c r="D2994" s="96">
        <v>0.62772912887981669</v>
      </c>
      <c r="E2994" s="98">
        <v>0.56516777893401371</v>
      </c>
      <c r="F2994" s="119">
        <v>0.49616216191252849</v>
      </c>
      <c r="G2994" s="179">
        <v>1</v>
      </c>
      <c r="H2994" s="97">
        <v>3697157.698137572</v>
      </c>
      <c r="I2994" s="174">
        <v>138772812840.17853</v>
      </c>
      <c r="J2994" s="186">
        <v>0.35867505040652814</v>
      </c>
      <c r="K2994" s="189">
        <v>1912103088.9251869</v>
      </c>
      <c r="L2994" s="185">
        <v>0</v>
      </c>
      <c r="M2994" s="185">
        <v>205671326005.67639</v>
      </c>
      <c r="N2994" s="174">
        <v>346356241934.78009</v>
      </c>
      <c r="O2994" s="119">
        <v>0.61876005250514099</v>
      </c>
      <c r="P2994" s="119">
        <v>0.48453492655796604</v>
      </c>
      <c r="Q2994" s="97">
        <v>17.712667474008068</v>
      </c>
      <c r="R2994" s="184">
        <v>3195427606567.6816</v>
      </c>
      <c r="S2994" s="199">
        <v>3316.2853031425611</v>
      </c>
      <c r="T2994" s="191">
        <v>4.2105776814260303E-2</v>
      </c>
      <c r="U2994" s="198">
        <v>2.0000000000000001E-4</v>
      </c>
    </row>
    <row r="2995" spans="1:21" x14ac:dyDescent="0.2">
      <c r="A2995">
        <f t="shared" si="46"/>
        <v>2991</v>
      </c>
      <c r="B2995" s="119">
        <v>0.45579904642376895</v>
      </c>
      <c r="C2995" s="97">
        <v>8255.94162907801</v>
      </c>
      <c r="D2995" s="96">
        <v>0.90093006796753505</v>
      </c>
      <c r="E2995" s="98">
        <v>0</v>
      </c>
      <c r="F2995" s="119">
        <v>0.35983918214346222</v>
      </c>
      <c r="G2995" s="179">
        <v>1</v>
      </c>
      <c r="H2995" s="97">
        <v>8219030.9605950946</v>
      </c>
      <c r="I2995" s="174">
        <v>256377716821.32809</v>
      </c>
      <c r="J2995" s="186">
        <v>0.33188056340059702</v>
      </c>
      <c r="K2995" s="189">
        <v>2517175391.3316731</v>
      </c>
      <c r="L2995" s="185">
        <v>0</v>
      </c>
      <c r="M2995" s="185">
        <v>169841201134.289</v>
      </c>
      <c r="N2995" s="174">
        <v>428736093346.94873</v>
      </c>
      <c r="O2995" s="119">
        <v>0.51537471521121436</v>
      </c>
      <c r="P2995" s="119">
        <v>0.36129743581217011</v>
      </c>
      <c r="Q2995" s="97">
        <v>16.655065559776197</v>
      </c>
      <c r="R2995" s="184">
        <v>2773967632291.5635</v>
      </c>
      <c r="S2995" s="199">
        <v>2880.4751886966596</v>
      </c>
      <c r="T2995" s="191">
        <v>4.4559244701373533E-2</v>
      </c>
      <c r="U2995" s="198">
        <v>2.0000000000000001E-4</v>
      </c>
    </row>
    <row r="2996" spans="1:21" x14ac:dyDescent="0.2">
      <c r="A2996">
        <f t="shared" si="46"/>
        <v>2992</v>
      </c>
      <c r="B2996" s="119">
        <v>0.43452816209758099</v>
      </c>
      <c r="C2996" s="97">
        <v>4000</v>
      </c>
      <c r="D2996" s="96">
        <v>0.54851221645020853</v>
      </c>
      <c r="E2996" s="98">
        <v>2.9514619881606766E-2</v>
      </c>
      <c r="F2996" s="119">
        <v>0</v>
      </c>
      <c r="G2996" s="179">
        <v>0</v>
      </c>
      <c r="H2996" s="97">
        <v>7720118.749333377</v>
      </c>
      <c r="I2996" s="174">
        <v>302829323584.09033</v>
      </c>
      <c r="J2996" s="186">
        <v>0.43452816209758094</v>
      </c>
      <c r="K2996" s="189">
        <v>4071027620.1973948</v>
      </c>
      <c r="L2996" s="185">
        <v>3165140982.9169388</v>
      </c>
      <c r="M2996" s="185">
        <v>0</v>
      </c>
      <c r="N2996" s="174">
        <v>310065492187.20465</v>
      </c>
      <c r="O2996" s="119">
        <v>0.43255372033339939</v>
      </c>
      <c r="P2996" s="119">
        <v>0.28466649042267234</v>
      </c>
      <c r="Q2996" s="97">
        <v>13.058420462645429</v>
      </c>
      <c r="R2996" s="184">
        <v>1345123146184.3438</v>
      </c>
      <c r="S2996" s="199">
        <v>1394.7600774907633</v>
      </c>
      <c r="T2996" s="191">
        <v>5.1885564581828254E-2</v>
      </c>
      <c r="U2996" s="198">
        <v>2.0000000000000001E-4</v>
      </c>
    </row>
    <row r="2997" spans="1:21" x14ac:dyDescent="0.2">
      <c r="A2997">
        <f t="shared" si="46"/>
        <v>2993</v>
      </c>
      <c r="B2997" s="119">
        <v>0.57326721990537755</v>
      </c>
      <c r="C2997" s="97">
        <v>4041.2350220698654</v>
      </c>
      <c r="D2997" s="96">
        <v>0.86268344000372799</v>
      </c>
      <c r="E2997" s="98">
        <v>0.47990105325289634</v>
      </c>
      <c r="F2997" s="119">
        <v>0.50748772416735877</v>
      </c>
      <c r="G2997" s="179">
        <v>1</v>
      </c>
      <c r="H2997" s="97">
        <v>27114090.583158866</v>
      </c>
      <c r="I2997" s="174">
        <v>782382047160.14722</v>
      </c>
      <c r="J2997" s="186">
        <v>0.46560847490406188</v>
      </c>
      <c r="K2997" s="189">
        <v>2471393935.907886</v>
      </c>
      <c r="L2997" s="185">
        <v>0</v>
      </c>
      <c r="M2997" s="185">
        <v>389891499261.56024</v>
      </c>
      <c r="N2997" s="174">
        <v>1174744940357.6155</v>
      </c>
      <c r="O2997" s="119">
        <v>0.57561168211880498</v>
      </c>
      <c r="P2997" s="119">
        <v>0.37135358581016326</v>
      </c>
      <c r="Q2997" s="97">
        <v>15.625578238280616</v>
      </c>
      <c r="R2997" s="184">
        <v>7459790578489.334</v>
      </c>
      <c r="S2997" s="199">
        <v>7745.0094209431345</v>
      </c>
      <c r="T2997" s="191">
        <v>4.6308629046111827E-2</v>
      </c>
      <c r="U2997" s="198">
        <v>2.0000000000000001E-4</v>
      </c>
    </row>
    <row r="2998" spans="1:21" x14ac:dyDescent="0.2">
      <c r="A2998">
        <f t="shared" si="46"/>
        <v>2994</v>
      </c>
      <c r="B2998" s="119">
        <v>0.21163615014628312</v>
      </c>
      <c r="C2998" s="97">
        <v>5755.5877556545329</v>
      </c>
      <c r="D2998" s="96">
        <v>0.87410806469208946</v>
      </c>
      <c r="E2998" s="98">
        <v>0</v>
      </c>
      <c r="F2998" s="119">
        <v>0.51043666621228045</v>
      </c>
      <c r="G2998" s="179">
        <v>1</v>
      </c>
      <c r="H2998" s="97">
        <v>9576285.2780002616</v>
      </c>
      <c r="I2998" s="174">
        <v>342622708169.58887</v>
      </c>
      <c r="J2998" s="186">
        <v>0.21163615014628312</v>
      </c>
      <c r="K2998" s="189">
        <v>3897209198.1134853</v>
      </c>
      <c r="L2998" s="185">
        <v>0</v>
      </c>
      <c r="M2998" s="185">
        <v>369308356302.81677</v>
      </c>
      <c r="N2998" s="174">
        <v>715828273670.51917</v>
      </c>
      <c r="O2998" s="119">
        <v>0.51403115731262961</v>
      </c>
      <c r="P2998" s="119">
        <v>0.21892323359274246</v>
      </c>
      <c r="Q2998" s="97">
        <v>18.101574970774816</v>
      </c>
      <c r="R2998" s="184">
        <v>3008830474527.4785</v>
      </c>
      <c r="S2998" s="199">
        <v>3123.3122154759758</v>
      </c>
      <c r="T2998" s="191">
        <v>4.1375971064525466E-2</v>
      </c>
      <c r="U2998" s="198">
        <v>2.0000000000000001E-4</v>
      </c>
    </row>
    <row r="2999" spans="1:21" x14ac:dyDescent="0.2">
      <c r="A2999">
        <f t="shared" si="46"/>
        <v>2995</v>
      </c>
      <c r="B2999" s="119">
        <v>0.30173827466615555</v>
      </c>
      <c r="C2999" s="97">
        <v>4000</v>
      </c>
      <c r="D2999" s="96">
        <v>0.77863276655049574</v>
      </c>
      <c r="E2999" s="98">
        <v>0</v>
      </c>
      <c r="F2999" s="119">
        <v>0.48238980822799793</v>
      </c>
      <c r="G2999" s="179">
        <v>1</v>
      </c>
      <c r="H2999" s="97">
        <v>9499624.6207179669</v>
      </c>
      <c r="I2999" s="174">
        <v>355823001184.97443</v>
      </c>
      <c r="J2999" s="186">
        <v>0.30173827466615555</v>
      </c>
      <c r="K2999" s="189">
        <v>1738822055.3790052</v>
      </c>
      <c r="L2999" s="185">
        <v>0</v>
      </c>
      <c r="M2999" s="185">
        <v>293265831485.26782</v>
      </c>
      <c r="N2999" s="174">
        <v>650827654725.62122</v>
      </c>
      <c r="O2999" s="119">
        <v>0.52545106399400698</v>
      </c>
      <c r="P2999" s="119">
        <v>0.35945241394725813</v>
      </c>
      <c r="Q2999" s="97">
        <v>17.593959674560352</v>
      </c>
      <c r="R2999" s="184">
        <v>4429191719194.6387</v>
      </c>
      <c r="S2999" s="199">
        <v>4598.6171444329611</v>
      </c>
      <c r="T2999" s="191">
        <v>4.2288460367248662E-2</v>
      </c>
      <c r="U2999" s="198">
        <v>2.0000000000000001E-4</v>
      </c>
    </row>
    <row r="3000" spans="1:21" x14ac:dyDescent="0.2">
      <c r="A3000">
        <f t="shared" si="46"/>
        <v>2996</v>
      </c>
      <c r="B3000" s="119">
        <v>0.50425589265746296</v>
      </c>
      <c r="C3000" s="97">
        <v>6819.499659851097</v>
      </c>
      <c r="D3000" s="96">
        <v>0.48689871610949448</v>
      </c>
      <c r="E3000" s="98">
        <v>0.51211587521514756</v>
      </c>
      <c r="F3000" s="119">
        <v>0.50234309817089351</v>
      </c>
      <c r="G3000" s="179">
        <v>1</v>
      </c>
      <c r="H3000" s="97">
        <v>4286592.7670817459</v>
      </c>
      <c r="I3000" s="174">
        <v>204580415424.99274</v>
      </c>
      <c r="J3000" s="186">
        <v>0.50425589265746296</v>
      </c>
      <c r="K3000" s="189">
        <v>1260567654.9395518</v>
      </c>
      <c r="L3000" s="185">
        <v>0</v>
      </c>
      <c r="M3000" s="185">
        <v>229206749951.60745</v>
      </c>
      <c r="N3000" s="174">
        <v>435047733031.53979</v>
      </c>
      <c r="O3000" s="119">
        <v>0.65860883348374533</v>
      </c>
      <c r="P3000" s="119">
        <v>0.396029980125509</v>
      </c>
      <c r="Q3000" s="97">
        <v>16.207399352374413</v>
      </c>
      <c r="R3000" s="184">
        <v>3079842670062.4922</v>
      </c>
      <c r="S3000" s="199">
        <v>3195.0928864344014</v>
      </c>
      <c r="T3000" s="191">
        <v>4.4782727566310777E-2</v>
      </c>
      <c r="U3000" s="198">
        <v>2.0000000000000001E-4</v>
      </c>
    </row>
    <row r="3001" spans="1:21" x14ac:dyDescent="0.2">
      <c r="A3001">
        <f t="shared" si="46"/>
        <v>2997</v>
      </c>
      <c r="B3001" s="119">
        <v>0.53932733574313074</v>
      </c>
      <c r="C3001" s="97">
        <v>5246.5681483083936</v>
      </c>
      <c r="D3001" s="96">
        <v>1.1128969960219566</v>
      </c>
      <c r="E3001" s="98">
        <v>1.5123716157933703E-2</v>
      </c>
      <c r="F3001" s="119">
        <v>0.37246767636490008</v>
      </c>
      <c r="G3001" s="179">
        <v>1</v>
      </c>
      <c r="H3001" s="97">
        <v>71422695.131076634</v>
      </c>
      <c r="I3001" s="174">
        <v>1371130515164.4988</v>
      </c>
      <c r="J3001" s="186">
        <v>0.28206435850998224</v>
      </c>
      <c r="K3001" s="189">
        <v>42743847061.073204</v>
      </c>
      <c r="L3001" s="185">
        <v>0</v>
      </c>
      <c r="M3001" s="185">
        <v>892701596359.39954</v>
      </c>
      <c r="N3001" s="174">
        <v>2306575958584.9717</v>
      </c>
      <c r="O3001" s="119">
        <v>0.47729116493359969</v>
      </c>
      <c r="P3001" s="119">
        <v>0.28608069357573412</v>
      </c>
      <c r="Q3001" s="97">
        <v>16.707622059672801</v>
      </c>
      <c r="R3001" s="184">
        <v>11654418136259.02</v>
      </c>
      <c r="S3001" s="199">
        <v>12085.798471417927</v>
      </c>
      <c r="T3001" s="191">
        <v>4.4826199713760992E-2</v>
      </c>
      <c r="U3001" s="198">
        <v>2.0000000000000001E-4</v>
      </c>
    </row>
    <row r="3002" spans="1:21" x14ac:dyDescent="0.2">
      <c r="A3002">
        <f t="shared" si="46"/>
        <v>2998</v>
      </c>
      <c r="B3002" s="119">
        <v>0.46823358622693517</v>
      </c>
      <c r="C3002" s="97">
        <v>7114.2862132710952</v>
      </c>
      <c r="D3002" s="96">
        <v>1.0502755651915656</v>
      </c>
      <c r="E3002" s="98">
        <v>5.6098304390817533E-3</v>
      </c>
      <c r="F3002" s="119">
        <v>0</v>
      </c>
      <c r="G3002" s="179">
        <v>0</v>
      </c>
      <c r="H3002" s="97">
        <v>10509121.911651695</v>
      </c>
      <c r="I3002" s="174">
        <v>301091871125.53546</v>
      </c>
      <c r="J3002" s="186">
        <v>0.26465528816055561</v>
      </c>
      <c r="K3002" s="189">
        <v>2244821809.7622938</v>
      </c>
      <c r="L3002" s="185">
        <v>4069806710.0471692</v>
      </c>
      <c r="M3002" s="185">
        <v>0</v>
      </c>
      <c r="N3002" s="174">
        <v>307406499645.34491</v>
      </c>
      <c r="O3002" s="119">
        <v>0.26981017440833799</v>
      </c>
      <c r="P3002" s="119">
        <v>0.14576238571236533</v>
      </c>
      <c r="Q3002" s="97">
        <v>13.11243225517431</v>
      </c>
      <c r="R3002" s="184">
        <v>649109579354.22937</v>
      </c>
      <c r="S3002" s="199">
        <v>673.66491527730921</v>
      </c>
      <c r="T3002" s="191">
        <v>5.4871580843038524E-2</v>
      </c>
      <c r="U3002" s="198">
        <v>2.0000000000000001E-4</v>
      </c>
    </row>
    <row r="3003" spans="1:21" x14ac:dyDescent="0.2">
      <c r="A3003">
        <f t="shared" si="46"/>
        <v>2999</v>
      </c>
      <c r="B3003" s="119">
        <v>0.52634526288203998</v>
      </c>
      <c r="C3003" s="97">
        <v>11886.955863343759</v>
      </c>
      <c r="D3003" s="96">
        <v>0.85568684057190347</v>
      </c>
      <c r="E3003" s="98">
        <v>0</v>
      </c>
      <c r="F3003" s="119">
        <v>0</v>
      </c>
      <c r="G3003" s="179">
        <v>0</v>
      </c>
      <c r="H3003" s="97">
        <v>6265942.7788179182</v>
      </c>
      <c r="I3003" s="174">
        <v>256453304532.16144</v>
      </c>
      <c r="J3003" s="186">
        <v>0.43945863950231412</v>
      </c>
      <c r="K3003" s="189">
        <v>0</v>
      </c>
      <c r="L3003" s="185">
        <v>0</v>
      </c>
      <c r="M3003" s="185">
        <v>0</v>
      </c>
      <c r="N3003" s="174">
        <v>256453304532.16144</v>
      </c>
      <c r="O3003" s="119">
        <v>0.43945863950231412</v>
      </c>
      <c r="P3003" s="119">
        <v>0.31971980298423414</v>
      </c>
      <c r="Q3003" s="97">
        <v>13</v>
      </c>
      <c r="R3003" s="184">
        <v>1180850804062.5691</v>
      </c>
      <c r="S3003" s="199">
        <v>1225.004894049772</v>
      </c>
      <c r="T3003" s="191">
        <v>5.4453761646652138E-2</v>
      </c>
      <c r="U3003" s="198">
        <v>2.0000000000000001E-4</v>
      </c>
    </row>
    <row r="3004" spans="1:21" x14ac:dyDescent="0.2">
      <c r="A3004">
        <f t="shared" si="46"/>
        <v>3000</v>
      </c>
      <c r="B3004" s="119">
        <v>0.5993147784615156</v>
      </c>
      <c r="C3004" s="97">
        <v>11123.176527459604</v>
      </c>
      <c r="D3004" s="96">
        <v>0.55873382115920778</v>
      </c>
      <c r="E3004" s="98">
        <v>0.36186949895219445</v>
      </c>
      <c r="F3004" s="119">
        <v>0</v>
      </c>
      <c r="G3004" s="179">
        <v>0</v>
      </c>
      <c r="H3004" s="97">
        <v>4196917.7959738541</v>
      </c>
      <c r="I3004" s="174">
        <v>187509472368.72208</v>
      </c>
      <c r="J3004" s="186">
        <v>0.5086659646881414</v>
      </c>
      <c r="K3004" s="189">
        <v>16851674822.490662</v>
      </c>
      <c r="L3004" s="185">
        <v>33565876804.782478</v>
      </c>
      <c r="M3004" s="185">
        <v>0</v>
      </c>
      <c r="N3004" s="174">
        <v>237927023995.99521</v>
      </c>
      <c r="O3004" s="119">
        <v>0.51373898618798264</v>
      </c>
      <c r="P3004" s="119">
        <v>0.40945085213936788</v>
      </c>
      <c r="Q3004" s="97">
        <v>13.756342426474415</v>
      </c>
      <c r="R3004" s="184">
        <v>1505097175142.9912</v>
      </c>
      <c r="S3004" s="199">
        <v>1561.2406907101488</v>
      </c>
      <c r="T3004" s="191">
        <v>5.0993022611498767E-2</v>
      </c>
      <c r="U3004" s="198">
        <v>2.0000000000000001E-4</v>
      </c>
    </row>
    <row r="3005" spans="1:21" x14ac:dyDescent="0.2">
      <c r="A3005">
        <f t="shared" si="46"/>
        <v>3001</v>
      </c>
      <c r="B3005" s="119">
        <v>0.42666203427355498</v>
      </c>
      <c r="C3005" s="97">
        <v>8364.6951912773238</v>
      </c>
      <c r="D3005" s="96">
        <v>0.86856315710772569</v>
      </c>
      <c r="E3005" s="98">
        <v>0</v>
      </c>
      <c r="F3005" s="119">
        <v>0</v>
      </c>
      <c r="G3005" s="179">
        <v>0</v>
      </c>
      <c r="H3005" s="97">
        <v>6826895.5662597241</v>
      </c>
      <c r="I3005" s="174">
        <v>215038344652.33014</v>
      </c>
      <c r="J3005" s="186">
        <v>0.23413106617743051</v>
      </c>
      <c r="K3005" s="189">
        <v>5491149168.711235</v>
      </c>
      <c r="L3005" s="185">
        <v>0</v>
      </c>
      <c r="M3005" s="185">
        <v>0</v>
      </c>
      <c r="N3005" s="174">
        <v>220529493821.04138</v>
      </c>
      <c r="O3005" s="119">
        <v>0.22830124002976351</v>
      </c>
      <c r="P3005" s="119">
        <v>0.12521095511356153</v>
      </c>
      <c r="Q3005" s="97">
        <v>12.793848722475401</v>
      </c>
      <c r="R3005" s="184">
        <v>396883238199.69562</v>
      </c>
      <c r="S3005" s="199">
        <v>412.01272194633026</v>
      </c>
      <c r="T3005" s="191">
        <v>5.6989471704803375E-2</v>
      </c>
      <c r="U3005" s="198">
        <v>2.0000000000000001E-4</v>
      </c>
    </row>
    <row r="3006" spans="1:21" x14ac:dyDescent="0.2">
      <c r="A3006">
        <f t="shared" si="46"/>
        <v>3002</v>
      </c>
      <c r="B3006" s="119">
        <v>0.40873767905820924</v>
      </c>
      <c r="C3006" s="97">
        <v>12855.627106060932</v>
      </c>
      <c r="D3006" s="96">
        <v>0.69240820930862257</v>
      </c>
      <c r="E3006" s="98">
        <v>5.0778174979106597E-2</v>
      </c>
      <c r="F3006" s="119">
        <v>0</v>
      </c>
      <c r="G3006" s="179">
        <v>0</v>
      </c>
      <c r="H3006" s="97">
        <v>4339018.8861272959</v>
      </c>
      <c r="I3006" s="174">
        <v>155527824243.24155</v>
      </c>
      <c r="J3006" s="186">
        <v>0.30439765239678862</v>
      </c>
      <c r="K3006" s="189">
        <v>3319666499.6723852</v>
      </c>
      <c r="L3006" s="185">
        <v>5601917890.8633623</v>
      </c>
      <c r="M3006" s="185">
        <v>0</v>
      </c>
      <c r="N3006" s="174">
        <v>164449408633.77731</v>
      </c>
      <c r="O3006" s="119">
        <v>0.31513545305671187</v>
      </c>
      <c r="P3006" s="119">
        <v>0.19925652057363918</v>
      </c>
      <c r="Q3006" s="97">
        <v>13.367889307656535</v>
      </c>
      <c r="R3006" s="184">
        <v>490044367972.49927</v>
      </c>
      <c r="S3006" s="199">
        <v>509.03800590066692</v>
      </c>
      <c r="T3006" s="191">
        <v>5.1795943079754825E-2</v>
      </c>
      <c r="U3006" s="198">
        <v>2.0000000000000001E-4</v>
      </c>
    </row>
    <row r="3007" spans="1:21" x14ac:dyDescent="0.2">
      <c r="A3007">
        <f t="shared" si="46"/>
        <v>3003</v>
      </c>
      <c r="B3007" s="119">
        <v>0.43845054944826717</v>
      </c>
      <c r="C3007" s="97">
        <v>11516.652136994309</v>
      </c>
      <c r="D3007" s="96">
        <v>0.91209875354049585</v>
      </c>
      <c r="E3007" s="98">
        <v>0</v>
      </c>
      <c r="F3007" s="119">
        <v>0</v>
      </c>
      <c r="G3007" s="179">
        <v>0</v>
      </c>
      <c r="H3007" s="97">
        <v>8506968.166286381</v>
      </c>
      <c r="I3007" s="174">
        <v>282867471082.15973</v>
      </c>
      <c r="J3007" s="186">
        <v>0.36412644036927366</v>
      </c>
      <c r="K3007" s="189">
        <v>6908796834.6868057</v>
      </c>
      <c r="L3007" s="185">
        <v>0</v>
      </c>
      <c r="M3007" s="185">
        <v>0</v>
      </c>
      <c r="N3007" s="174">
        <v>289776267916.84656</v>
      </c>
      <c r="O3007" s="119">
        <v>0.35544499928117562</v>
      </c>
      <c r="P3007" s="119">
        <v>0.24757625851239573</v>
      </c>
      <c r="Q3007" s="97">
        <v>12.89582816579955</v>
      </c>
      <c r="R3007" s="184">
        <v>989102960676.14954</v>
      </c>
      <c r="S3007" s="199">
        <v>1026.3071500061596</v>
      </c>
      <c r="T3007" s="191">
        <v>5.5735838815128162E-2</v>
      </c>
      <c r="U3007" s="198">
        <v>2.0000000000000001E-4</v>
      </c>
    </row>
    <row r="3008" spans="1:21" x14ac:dyDescent="0.2">
      <c r="A3008">
        <f t="shared" si="46"/>
        <v>3004</v>
      </c>
      <c r="B3008" s="119">
        <v>0.56340958317990297</v>
      </c>
      <c r="C3008" s="97">
        <v>15205.411822641574</v>
      </c>
      <c r="D3008" s="96">
        <v>0.71103196870533891</v>
      </c>
      <c r="E3008" s="98">
        <v>0.62636692201888766</v>
      </c>
      <c r="F3008" s="119">
        <v>0</v>
      </c>
      <c r="G3008" s="179">
        <v>0</v>
      </c>
      <c r="H3008" s="97">
        <v>4863612.538749164</v>
      </c>
      <c r="I3008" s="174">
        <v>207560166876.92108</v>
      </c>
      <c r="J3008" s="186">
        <v>0.41484188142924228</v>
      </c>
      <c r="K3008" s="189">
        <v>34615519013.56913</v>
      </c>
      <c r="L3008" s="185">
        <v>85308495688.257446</v>
      </c>
      <c r="M3008" s="185">
        <v>0</v>
      </c>
      <c r="N3008" s="174">
        <v>327484181578.74768</v>
      </c>
      <c r="O3008" s="119">
        <v>0.47132489252913629</v>
      </c>
      <c r="P3008" s="119">
        <v>0.36652804006493384</v>
      </c>
      <c r="Q3008" s="97">
        <v>15.033428386832167</v>
      </c>
      <c r="R3008" s="184">
        <v>1966289335420.8884</v>
      </c>
      <c r="S3008" s="199">
        <v>2040.6599485726747</v>
      </c>
      <c r="T3008" s="191">
        <v>4.7836487592482012E-2</v>
      </c>
      <c r="U3008" s="198">
        <v>2.0000000000000001E-4</v>
      </c>
    </row>
    <row r="3009" spans="1:21" x14ac:dyDescent="0.2">
      <c r="A3009">
        <f t="shared" si="46"/>
        <v>3005</v>
      </c>
      <c r="B3009" s="119">
        <v>0.5358240639922256</v>
      </c>
      <c r="C3009" s="97">
        <v>6387.3346330353716</v>
      </c>
      <c r="D3009" s="96">
        <v>0.29242043561279352</v>
      </c>
      <c r="E3009" s="98">
        <v>0</v>
      </c>
      <c r="F3009" s="119">
        <v>0.5679750270682985</v>
      </c>
      <c r="G3009" s="179">
        <v>1</v>
      </c>
      <c r="H3009" s="97">
        <v>3272741.0761021259</v>
      </c>
      <c r="I3009" s="174">
        <v>145392837364.72546</v>
      </c>
      <c r="J3009" s="186">
        <v>0.46285719380919488</v>
      </c>
      <c r="K3009" s="189">
        <v>3860557991.5871358</v>
      </c>
      <c r="L3009" s="185">
        <v>0</v>
      </c>
      <c r="M3009" s="185">
        <v>258773961594.2843</v>
      </c>
      <c r="N3009" s="174">
        <v>408027356950.59692</v>
      </c>
      <c r="O3009" s="119">
        <v>0.67229631862952377</v>
      </c>
      <c r="P3009" s="119">
        <v>0.53309537133920581</v>
      </c>
      <c r="Q3009" s="97">
        <v>17.534174496563569</v>
      </c>
      <c r="R3009" s="184">
        <v>4169161858826.6328</v>
      </c>
      <c r="S3009" s="199">
        <v>4327.8691118843162</v>
      </c>
      <c r="T3009" s="191">
        <v>4.1740287250271332E-2</v>
      </c>
      <c r="U3009" s="198">
        <v>2.0000000000000001E-4</v>
      </c>
    </row>
    <row r="3010" spans="1:21" x14ac:dyDescent="0.2">
      <c r="A3010">
        <f t="shared" si="46"/>
        <v>3006</v>
      </c>
      <c r="B3010" s="119">
        <v>0.57485434716207484</v>
      </c>
      <c r="C3010" s="97">
        <v>4703.6167503897468</v>
      </c>
      <c r="D3010" s="96">
        <v>0.98797869762453239</v>
      </c>
      <c r="E3010" s="98">
        <v>0</v>
      </c>
      <c r="F3010" s="119">
        <v>0.61987998227423002</v>
      </c>
      <c r="G3010" s="179">
        <v>1</v>
      </c>
      <c r="H3010" s="97">
        <v>17455406.122651212</v>
      </c>
      <c r="I3010" s="174">
        <v>456502822485.3985</v>
      </c>
      <c r="J3010" s="186">
        <v>0.30278155234439896</v>
      </c>
      <c r="K3010" s="189">
        <v>3852608939.2807345</v>
      </c>
      <c r="L3010" s="185">
        <v>0</v>
      </c>
      <c r="M3010" s="185">
        <v>466982681750.77759</v>
      </c>
      <c r="N3010" s="174">
        <v>927338113175.45679</v>
      </c>
      <c r="O3010" s="119">
        <v>0.55190956930453938</v>
      </c>
      <c r="P3010" s="119">
        <v>0.36522340737284809</v>
      </c>
      <c r="Q3010" s="97">
        <v>17.577450092934065</v>
      </c>
      <c r="R3010" s="184">
        <v>6401788826732.7471</v>
      </c>
      <c r="S3010" s="199">
        <v>6644.888431069995</v>
      </c>
      <c r="T3010" s="191">
        <v>4.2344360020394239E-2</v>
      </c>
      <c r="U3010" s="198">
        <v>2.0000000000000001E-4</v>
      </c>
    </row>
    <row r="3011" spans="1:21" x14ac:dyDescent="0.2">
      <c r="A3011">
        <f t="shared" si="46"/>
        <v>3007</v>
      </c>
      <c r="B3011" s="119">
        <v>0.387350052071123</v>
      </c>
      <c r="C3011" s="97">
        <v>8279.1183460106749</v>
      </c>
      <c r="D3011" s="96">
        <v>1.3567119857546119</v>
      </c>
      <c r="E3011" s="98">
        <v>0</v>
      </c>
      <c r="F3011" s="119">
        <v>0.48703873483765242</v>
      </c>
      <c r="G3011" s="179">
        <v>1</v>
      </c>
      <c r="H3011" s="97">
        <v>36731552.426003359</v>
      </c>
      <c r="I3011" s="174">
        <v>858008735868.2981</v>
      </c>
      <c r="J3011" s="186">
        <v>0.38735005207112305</v>
      </c>
      <c r="K3011" s="189">
        <v>11408575838.75267</v>
      </c>
      <c r="L3011" s="185">
        <v>0</v>
      </c>
      <c r="M3011" s="185">
        <v>550415443567.02698</v>
      </c>
      <c r="N3011" s="174">
        <v>1419832755274.0779</v>
      </c>
      <c r="O3011" s="119">
        <v>0.54420640776140594</v>
      </c>
      <c r="P3011" s="119">
        <v>0.29135422413931017</v>
      </c>
      <c r="Q3011" s="97">
        <v>15.654836478346859</v>
      </c>
      <c r="R3011" s="184">
        <v>6781716166210.1748</v>
      </c>
      <c r="S3011" s="199">
        <v>7036.9114670854842</v>
      </c>
      <c r="T3011" s="191">
        <v>4.7009645459215627E-2</v>
      </c>
      <c r="U3011" s="198">
        <v>2.0000000000000001E-4</v>
      </c>
    </row>
    <row r="3012" spans="1:21" x14ac:dyDescent="0.2">
      <c r="A3012">
        <f t="shared" si="46"/>
        <v>3008</v>
      </c>
      <c r="B3012" s="119">
        <v>0.57652997256111205</v>
      </c>
      <c r="C3012" s="97">
        <v>12590.884154069276</v>
      </c>
      <c r="D3012" s="96">
        <v>0.37972355993765383</v>
      </c>
      <c r="E3012" s="98">
        <v>0.11694413486115021</v>
      </c>
      <c r="F3012" s="119">
        <v>0</v>
      </c>
      <c r="G3012" s="179">
        <v>0</v>
      </c>
      <c r="H3012" s="97">
        <v>2596047.7216658583</v>
      </c>
      <c r="I3012" s="174">
        <v>140481549275.8317</v>
      </c>
      <c r="J3012" s="186">
        <v>0.52262679695834213</v>
      </c>
      <c r="K3012" s="189">
        <v>6774793636.672328</v>
      </c>
      <c r="L3012" s="185">
        <v>7177129547.7049751</v>
      </c>
      <c r="M3012" s="185">
        <v>0</v>
      </c>
      <c r="N3012" s="174">
        <v>154433472460.20901</v>
      </c>
      <c r="O3012" s="119">
        <v>0.51259046699434863</v>
      </c>
      <c r="P3012" s="119">
        <v>0.40926309489589358</v>
      </c>
      <c r="Q3012" s="97">
        <v>13.203424240361148</v>
      </c>
      <c r="R3012" s="184">
        <v>962057784048.79175</v>
      </c>
      <c r="S3012" s="199">
        <v>997.58952632250418</v>
      </c>
      <c r="T3012" s="191">
        <v>5.1844728464158003E-2</v>
      </c>
      <c r="U3012" s="198">
        <v>2.0000000000000001E-4</v>
      </c>
    </row>
    <row r="3013" spans="1:21" x14ac:dyDescent="0.2">
      <c r="A3013">
        <f t="shared" si="46"/>
        <v>3009</v>
      </c>
      <c r="B3013" s="119">
        <v>0.37639732282628718</v>
      </c>
      <c r="C3013" s="97">
        <v>5508.0276979311129</v>
      </c>
      <c r="D3013" s="96">
        <v>0.9534482153659144</v>
      </c>
      <c r="E3013" s="98">
        <v>0</v>
      </c>
      <c r="F3013" s="119">
        <v>0</v>
      </c>
      <c r="G3013" s="179">
        <v>0</v>
      </c>
      <c r="H3013" s="97">
        <v>18760532.519817121</v>
      </c>
      <c r="I3013" s="174">
        <v>587355626029.24841</v>
      </c>
      <c r="J3013" s="186">
        <v>0.37639732282628713</v>
      </c>
      <c r="K3013" s="189">
        <v>16609582854.538874</v>
      </c>
      <c r="L3013" s="185">
        <v>0</v>
      </c>
      <c r="M3013" s="185">
        <v>0</v>
      </c>
      <c r="N3013" s="174">
        <v>603965208883.78723</v>
      </c>
      <c r="O3013" s="119">
        <v>0.36604606015792251</v>
      </c>
      <c r="P3013" s="119">
        <v>0.23767550253789665</v>
      </c>
      <c r="Q3013" s="97">
        <v>12.858599550125895</v>
      </c>
      <c r="R3013" s="184">
        <v>2029650223102.7588</v>
      </c>
      <c r="S3013" s="199">
        <v>2106.6114765283501</v>
      </c>
      <c r="T3013" s="191">
        <v>5.5788006726888661E-2</v>
      </c>
      <c r="U3013" s="198">
        <v>2.0000000000000001E-4</v>
      </c>
    </row>
    <row r="3014" spans="1:21" x14ac:dyDescent="0.2">
      <c r="A3014">
        <f t="shared" si="46"/>
        <v>3010</v>
      </c>
      <c r="B3014" s="119">
        <v>0.28732180566486948</v>
      </c>
      <c r="C3014" s="97">
        <v>8992.8602020552516</v>
      </c>
      <c r="D3014" s="96">
        <v>1.0262665890374996</v>
      </c>
      <c r="E3014" s="98">
        <v>3.8751653254803356E-2</v>
      </c>
      <c r="F3014" s="119">
        <v>0.42361531681687409</v>
      </c>
      <c r="G3014" s="179">
        <v>1</v>
      </c>
      <c r="H3014" s="97">
        <v>22222160.679556012</v>
      </c>
      <c r="I3014" s="174">
        <v>617698448755.94263</v>
      </c>
      <c r="J3014" s="186">
        <v>0.28732180566486942</v>
      </c>
      <c r="K3014" s="189">
        <v>9652420943.4660625</v>
      </c>
      <c r="L3014" s="185">
        <v>0</v>
      </c>
      <c r="M3014" s="185">
        <v>335047235793.22974</v>
      </c>
      <c r="N3014" s="174">
        <v>962398105492.63843</v>
      </c>
      <c r="O3014" s="119">
        <v>0.46292279644448853</v>
      </c>
      <c r="P3014" s="119">
        <v>0.26265971914754166</v>
      </c>
      <c r="Q3014" s="97">
        <v>16.518496734113729</v>
      </c>
      <c r="R3014" s="184">
        <v>4354405813609.5039</v>
      </c>
      <c r="S3014" s="199">
        <v>4521.1135320707563</v>
      </c>
      <c r="T3014" s="191">
        <v>4.5103269526352872E-2</v>
      </c>
      <c r="U3014" s="198">
        <v>2.0000000000000001E-4</v>
      </c>
    </row>
    <row r="3015" spans="1:21" x14ac:dyDescent="0.2">
      <c r="A3015">
        <f t="shared" ref="A3015:A3078" si="47">A3014+1</f>
        <v>3011</v>
      </c>
      <c r="B3015" s="119">
        <v>0.63454770392195115</v>
      </c>
      <c r="C3015" s="97">
        <v>11342.021209182714</v>
      </c>
      <c r="D3015" s="96">
        <v>0.7171566603488515</v>
      </c>
      <c r="E3015" s="98">
        <v>0.27687533316375401</v>
      </c>
      <c r="F3015" s="119">
        <v>0.39182434473544725</v>
      </c>
      <c r="G3015" s="179">
        <v>1</v>
      </c>
      <c r="H3015" s="97">
        <v>4430316.2269594846</v>
      </c>
      <c r="I3015" s="174">
        <v>194578495386.08499</v>
      </c>
      <c r="J3015" s="186">
        <v>0.38165401334188442</v>
      </c>
      <c r="K3015" s="189">
        <v>4098790265.5313368</v>
      </c>
      <c r="L3015" s="185">
        <v>0</v>
      </c>
      <c r="M3015" s="185">
        <v>173312436478.76865</v>
      </c>
      <c r="N3015" s="174">
        <v>371989722130.38495</v>
      </c>
      <c r="O3015" s="119">
        <v>0.57235885883565518</v>
      </c>
      <c r="P3015" s="119">
        <v>0.44732304634807801</v>
      </c>
      <c r="Q3015" s="97">
        <v>17.253871308185452</v>
      </c>
      <c r="R3015" s="184">
        <v>3093362745370.7666</v>
      </c>
      <c r="S3015" s="199">
        <v>3212.189527704229</v>
      </c>
      <c r="T3015" s="191">
        <v>4.2887915180835817E-2</v>
      </c>
      <c r="U3015" s="198">
        <v>2.0000000000000001E-4</v>
      </c>
    </row>
    <row r="3016" spans="1:21" x14ac:dyDescent="0.2">
      <c r="A3016">
        <f t="shared" si="47"/>
        <v>3012</v>
      </c>
      <c r="B3016" s="119">
        <v>0.42425557209413756</v>
      </c>
      <c r="C3016" s="97">
        <v>12795.141569719435</v>
      </c>
      <c r="D3016" s="96">
        <v>0.68411910935915299</v>
      </c>
      <c r="E3016" s="98">
        <v>0</v>
      </c>
      <c r="F3016" s="119">
        <v>0.57297787153713853</v>
      </c>
      <c r="G3016" s="179">
        <v>1</v>
      </c>
      <c r="H3016" s="97">
        <v>4310759.8634427497</v>
      </c>
      <c r="I3016" s="174">
        <v>153523688423.70624</v>
      </c>
      <c r="J3016" s="186">
        <v>0.30617248802204533</v>
      </c>
      <c r="K3016" s="189">
        <v>3353740719.6110806</v>
      </c>
      <c r="L3016" s="185">
        <v>0</v>
      </c>
      <c r="M3016" s="185">
        <v>148169640178.51642</v>
      </c>
      <c r="N3016" s="174">
        <v>305047069321.83374</v>
      </c>
      <c r="O3016" s="119">
        <v>0.54267179870254867</v>
      </c>
      <c r="P3016" s="119">
        <v>0.35021310570644709</v>
      </c>
      <c r="Q3016" s="97">
        <v>17.181555539717287</v>
      </c>
      <c r="R3016" s="184">
        <v>1980739492371.3015</v>
      </c>
      <c r="S3016" s="199">
        <v>2054.4390185648144</v>
      </c>
      <c r="T3016" s="191">
        <v>4.3218724094658351E-2</v>
      </c>
      <c r="U3016" s="198">
        <v>2.0000000000000001E-4</v>
      </c>
    </row>
    <row r="3017" spans="1:21" x14ac:dyDescent="0.2">
      <c r="A3017">
        <f t="shared" si="47"/>
        <v>3013</v>
      </c>
      <c r="B3017" s="119">
        <v>0.5728818350422139</v>
      </c>
      <c r="C3017" s="97">
        <v>12364.526120139364</v>
      </c>
      <c r="D3017" s="96">
        <v>0.59181725088701687</v>
      </c>
      <c r="E3017" s="98">
        <v>0</v>
      </c>
      <c r="F3017" s="119">
        <v>0.5721828492462997</v>
      </c>
      <c r="G3017" s="179">
        <v>1</v>
      </c>
      <c r="H3017" s="97">
        <v>3695279.2445108672</v>
      </c>
      <c r="I3017" s="174">
        <v>151662070529.87115</v>
      </c>
      <c r="J3017" s="186">
        <v>0.32752952227387022</v>
      </c>
      <c r="K3017" s="189">
        <v>4773321879.5283508</v>
      </c>
      <c r="L3017" s="185">
        <v>0</v>
      </c>
      <c r="M3017" s="185">
        <v>149585424328.27701</v>
      </c>
      <c r="N3017" s="174">
        <v>306020816737.67651</v>
      </c>
      <c r="O3017" s="119">
        <v>0.55336805768836883</v>
      </c>
      <c r="P3017" s="119">
        <v>0.33439583028986769</v>
      </c>
      <c r="Q3017" s="97">
        <v>17.141419452602268</v>
      </c>
      <c r="R3017" s="184">
        <v>1907218235949.2747</v>
      </c>
      <c r="S3017" s="199">
        <v>1974.8366425916115</v>
      </c>
      <c r="T3017" s="191">
        <v>4.3015812341163182E-2</v>
      </c>
      <c r="U3017" s="198">
        <v>2.0000000000000001E-4</v>
      </c>
    </row>
    <row r="3018" spans="1:21" x14ac:dyDescent="0.2">
      <c r="A3018">
        <f t="shared" si="47"/>
        <v>3014</v>
      </c>
      <c r="B3018" s="119">
        <v>0.64888024439005387</v>
      </c>
      <c r="C3018" s="97">
        <v>14793.727053425951</v>
      </c>
      <c r="D3018" s="96">
        <v>1.1816395636109049</v>
      </c>
      <c r="E3018" s="98">
        <v>5.9641028811615412E-2</v>
      </c>
      <c r="F3018" s="119">
        <v>0</v>
      </c>
      <c r="G3018" s="179">
        <v>0</v>
      </c>
      <c r="H3018" s="97">
        <v>8277689.784399325</v>
      </c>
      <c r="I3018" s="174">
        <v>303005447482.54095</v>
      </c>
      <c r="J3018" s="186">
        <v>0.34421427390969062</v>
      </c>
      <c r="K3018" s="189">
        <v>11476557368.512512</v>
      </c>
      <c r="L3018" s="185">
        <v>11883547587.775879</v>
      </c>
      <c r="M3018" s="185">
        <v>0</v>
      </c>
      <c r="N3018" s="174">
        <v>326365552438.82935</v>
      </c>
      <c r="O3018" s="119">
        <v>0.34870603627028013</v>
      </c>
      <c r="P3018" s="119">
        <v>0.23217558178566911</v>
      </c>
      <c r="Q3018" s="97">
        <v>13.355420178762191</v>
      </c>
      <c r="R3018" s="184">
        <v>1044893570105.8099</v>
      </c>
      <c r="S3018" s="199">
        <v>1084.1441511389241</v>
      </c>
      <c r="T3018" s="191">
        <v>5.6877888523145452E-2</v>
      </c>
      <c r="U3018" s="198">
        <v>2.0000000000000001E-4</v>
      </c>
    </row>
    <row r="3019" spans="1:21" x14ac:dyDescent="0.2">
      <c r="A3019">
        <f t="shared" si="47"/>
        <v>3015</v>
      </c>
      <c r="B3019" s="119">
        <v>0.49937019404948346</v>
      </c>
      <c r="C3019" s="97">
        <v>4000</v>
      </c>
      <c r="D3019" s="96">
        <v>1.032862653844558</v>
      </c>
      <c r="E3019" s="98">
        <v>0.28107677725129221</v>
      </c>
      <c r="F3019" s="119">
        <v>0.67555981251837371</v>
      </c>
      <c r="G3019" s="179">
        <v>1</v>
      </c>
      <c r="H3019" s="97">
        <v>18000419.041832015</v>
      </c>
      <c r="I3019" s="174">
        <v>452855891236.88153</v>
      </c>
      <c r="J3019" s="186">
        <v>0.26188837542425625</v>
      </c>
      <c r="K3019" s="189">
        <v>3765627956.0616498</v>
      </c>
      <c r="L3019" s="185">
        <v>0</v>
      </c>
      <c r="M3019" s="185">
        <v>482628444445.48059</v>
      </c>
      <c r="N3019" s="174">
        <v>939249963638.42371</v>
      </c>
      <c r="O3019" s="119">
        <v>0.53734412430385359</v>
      </c>
      <c r="P3019" s="119">
        <v>0.33866531204326561</v>
      </c>
      <c r="Q3019" s="97">
        <v>17.804033301090016</v>
      </c>
      <c r="R3019" s="184">
        <v>6104895273733.5137</v>
      </c>
      <c r="S3019" s="199">
        <v>6336.3077196199465</v>
      </c>
      <c r="T3019" s="191">
        <v>4.1407381953266043E-2</v>
      </c>
      <c r="U3019" s="198">
        <v>2.0000000000000001E-4</v>
      </c>
    </row>
    <row r="3020" spans="1:21" x14ac:dyDescent="0.2">
      <c r="A3020">
        <f t="shared" si="47"/>
        <v>3016</v>
      </c>
      <c r="B3020" s="119">
        <v>0.46273570610950193</v>
      </c>
      <c r="C3020" s="97">
        <v>9164.6828733330531</v>
      </c>
      <c r="D3020" s="96">
        <v>0.95320590476906453</v>
      </c>
      <c r="E3020" s="98">
        <v>0</v>
      </c>
      <c r="F3020" s="119">
        <v>0</v>
      </c>
      <c r="G3020" s="179">
        <v>0</v>
      </c>
      <c r="H3020" s="97">
        <v>8168488.0415117675</v>
      </c>
      <c r="I3020" s="174">
        <v>341484462140.89282</v>
      </c>
      <c r="J3020" s="186">
        <v>0.45666245097289837</v>
      </c>
      <c r="K3020" s="189">
        <v>9030175838.6927795</v>
      </c>
      <c r="L3020" s="185">
        <v>0</v>
      </c>
      <c r="M3020" s="185">
        <v>0</v>
      </c>
      <c r="N3020" s="174">
        <v>350514637979.58557</v>
      </c>
      <c r="O3020" s="119">
        <v>0.44489762923825271</v>
      </c>
      <c r="P3020" s="119">
        <v>0.32967735406518761</v>
      </c>
      <c r="Q3020" s="97">
        <v>12.907201202765899</v>
      </c>
      <c r="R3020" s="184">
        <v>1653673829146.4194</v>
      </c>
      <c r="S3020" s="199">
        <v>1718.162143245768</v>
      </c>
      <c r="T3020" s="191">
        <v>5.5680288721174406E-2</v>
      </c>
      <c r="U3020" s="198">
        <v>2.0000000000000001E-4</v>
      </c>
    </row>
    <row r="3021" spans="1:21" x14ac:dyDescent="0.2">
      <c r="A3021">
        <f t="shared" si="47"/>
        <v>3017</v>
      </c>
      <c r="B3021" s="119">
        <v>0.66859449195710408</v>
      </c>
      <c r="C3021" s="97">
        <v>14071.993258506001</v>
      </c>
      <c r="D3021" s="96">
        <v>0.36383182088754384</v>
      </c>
      <c r="E3021" s="98">
        <v>0.36206958141645323</v>
      </c>
      <c r="F3021" s="119">
        <v>0</v>
      </c>
      <c r="G3021" s="179">
        <v>0</v>
      </c>
      <c r="H3021" s="97">
        <v>2123211.3495696685</v>
      </c>
      <c r="I3021" s="174">
        <v>103818744074.54805</v>
      </c>
      <c r="J3021" s="186">
        <v>0.45671570097280889</v>
      </c>
      <c r="K3021" s="189">
        <v>6872518260.5648565</v>
      </c>
      <c r="L3021" s="185">
        <v>25781800481.75481</v>
      </c>
      <c r="M3021" s="185">
        <v>0</v>
      </c>
      <c r="N3021" s="174">
        <v>136473062816.86771</v>
      </c>
      <c r="O3021" s="119">
        <v>0.49856791849708537</v>
      </c>
      <c r="P3021" s="119">
        <v>0.37541154633731066</v>
      </c>
      <c r="Q3021" s="97">
        <v>14.414180855017536</v>
      </c>
      <c r="R3021" s="184">
        <v>837949334854.96326</v>
      </c>
      <c r="S3021" s="199">
        <v>869.94045776717905</v>
      </c>
      <c r="T3021" s="191">
        <v>4.8407248887902335E-2</v>
      </c>
      <c r="U3021" s="198">
        <v>2.0000000000000001E-4</v>
      </c>
    </row>
    <row r="3022" spans="1:21" x14ac:dyDescent="0.2">
      <c r="A3022">
        <f t="shared" si="47"/>
        <v>3018</v>
      </c>
      <c r="B3022" s="119">
        <v>0.53549272717117025</v>
      </c>
      <c r="C3022" s="97">
        <v>4000</v>
      </c>
      <c r="D3022" s="96">
        <v>1.1298410771651979</v>
      </c>
      <c r="E3022" s="98">
        <v>0</v>
      </c>
      <c r="F3022" s="119">
        <v>0.42994522661839002</v>
      </c>
      <c r="G3022" s="179">
        <v>1</v>
      </c>
      <c r="H3022" s="97">
        <v>36552914.809588544</v>
      </c>
      <c r="I3022" s="174">
        <v>856152026750.31006</v>
      </c>
      <c r="J3022" s="186">
        <v>0.20025832796322207</v>
      </c>
      <c r="K3022" s="189">
        <v>22620027364.859512</v>
      </c>
      <c r="L3022" s="185">
        <v>0</v>
      </c>
      <c r="M3022" s="185">
        <v>771895509045.26367</v>
      </c>
      <c r="N3022" s="174">
        <v>1650667563160.4333</v>
      </c>
      <c r="O3022" s="119">
        <v>0.47796903398583934</v>
      </c>
      <c r="P3022" s="119">
        <v>0.26897654319340308</v>
      </c>
      <c r="Q3022" s="97">
        <v>18.068056433309991</v>
      </c>
      <c r="R3022" s="184">
        <v>8592235403343.3721</v>
      </c>
      <c r="S3022" s="199">
        <v>8922.7371844702302</v>
      </c>
      <c r="T3022" s="191">
        <v>4.0896331406465654E-2</v>
      </c>
      <c r="U3022" s="198">
        <v>2.0000000000000001E-4</v>
      </c>
    </row>
    <row r="3023" spans="1:21" x14ac:dyDescent="0.2">
      <c r="A3023">
        <f t="shared" si="47"/>
        <v>3019</v>
      </c>
      <c r="B3023" s="119">
        <v>0.61280772233139336</v>
      </c>
      <c r="C3023" s="97">
        <v>10488.287383230323</v>
      </c>
      <c r="D3023" s="96">
        <v>1.234495285480117</v>
      </c>
      <c r="E3023" s="98">
        <v>0.65647253366573399</v>
      </c>
      <c r="F3023" s="119">
        <v>0</v>
      </c>
      <c r="G3023" s="179">
        <v>0</v>
      </c>
      <c r="H3023" s="97">
        <v>13314488.875219371</v>
      </c>
      <c r="I3023" s="174">
        <v>469282180273.74707</v>
      </c>
      <c r="J3023" s="186">
        <v>0.48183409794110799</v>
      </c>
      <c r="K3023" s="189">
        <v>90683481717.824142</v>
      </c>
      <c r="L3023" s="185">
        <v>137544443579.1228</v>
      </c>
      <c r="M3023" s="185">
        <v>0</v>
      </c>
      <c r="N3023" s="174">
        <v>697510105570.69397</v>
      </c>
      <c r="O3023" s="119">
        <v>0.48193095439140698</v>
      </c>
      <c r="P3023" s="119">
        <v>0.36785012512784349</v>
      </c>
      <c r="Q3023" s="97">
        <v>14.30596568267964</v>
      </c>
      <c r="R3023" s="184">
        <v>3919820686669.7148</v>
      </c>
      <c r="S3023" s="199">
        <v>4067.969788833198</v>
      </c>
      <c r="T3023" s="191">
        <v>5.1341905522475133E-2</v>
      </c>
      <c r="U3023" s="198">
        <v>2.0000000000000001E-4</v>
      </c>
    </row>
    <row r="3024" spans="1:21" x14ac:dyDescent="0.2">
      <c r="A3024">
        <f t="shared" si="47"/>
        <v>3020</v>
      </c>
      <c r="B3024" s="119">
        <v>0.54335609533607232</v>
      </c>
      <c r="C3024" s="97">
        <v>12017.765735780555</v>
      </c>
      <c r="D3024" s="96">
        <v>0.42705739354460576</v>
      </c>
      <c r="E3024" s="98">
        <v>0</v>
      </c>
      <c r="F3024" s="119">
        <v>0.52366748881442537</v>
      </c>
      <c r="G3024" s="179">
        <v>1</v>
      </c>
      <c r="H3024" s="97">
        <v>3388117.7618511789</v>
      </c>
      <c r="I3024" s="174">
        <v>168625943920.37894</v>
      </c>
      <c r="J3024" s="186">
        <v>0.54335609533607232</v>
      </c>
      <c r="K3024" s="189">
        <v>4537014261.4162197</v>
      </c>
      <c r="L3024" s="185">
        <v>0</v>
      </c>
      <c r="M3024" s="185">
        <v>195567160204.25174</v>
      </c>
      <c r="N3024" s="174">
        <v>368730118386.04688</v>
      </c>
      <c r="O3024" s="119">
        <v>0.67278925765594721</v>
      </c>
      <c r="P3024" s="119">
        <v>0.50561570437147141</v>
      </c>
      <c r="Q3024" s="97">
        <v>16.601408047951985</v>
      </c>
      <c r="R3024" s="184">
        <v>3376679818676.5327</v>
      </c>
      <c r="S3024" s="199">
        <v>3504.5553591767093</v>
      </c>
      <c r="T3024" s="191">
        <v>4.4132773178212154E-2</v>
      </c>
      <c r="U3024" s="198">
        <v>2.0000000000000001E-4</v>
      </c>
    </row>
    <row r="3025" spans="1:21" x14ac:dyDescent="0.2">
      <c r="A3025">
        <f t="shared" si="47"/>
        <v>3021</v>
      </c>
      <c r="B3025" s="119">
        <v>0.5145377310993885</v>
      </c>
      <c r="C3025" s="97">
        <v>4676.6287809240921</v>
      </c>
      <c r="D3025" s="96">
        <v>0.93774716814565462</v>
      </c>
      <c r="E3025" s="98">
        <v>0</v>
      </c>
      <c r="F3025" s="119">
        <v>0.48525289134724742</v>
      </c>
      <c r="G3025" s="179">
        <v>1</v>
      </c>
      <c r="H3025" s="97">
        <v>16785298.141896855</v>
      </c>
      <c r="I3025" s="174">
        <v>509915110904.58008</v>
      </c>
      <c r="J3025" s="186">
        <v>0.38123054914614996</v>
      </c>
      <c r="K3025" s="189">
        <v>6578017289.0831976</v>
      </c>
      <c r="L3025" s="185">
        <v>0</v>
      </c>
      <c r="M3025" s="185">
        <v>302824784912.02972</v>
      </c>
      <c r="N3025" s="174">
        <v>819317913105.69312</v>
      </c>
      <c r="O3025" s="119">
        <v>0.53294946771335594</v>
      </c>
      <c r="P3025" s="119">
        <v>0.30998180541012771</v>
      </c>
      <c r="Q3025" s="97">
        <v>16.342211671103481</v>
      </c>
      <c r="R3025" s="184">
        <v>4487619260742.7607</v>
      </c>
      <c r="S3025" s="199">
        <v>4659.8237812771522</v>
      </c>
      <c r="T3025" s="191">
        <v>4.4863919107350422E-2</v>
      </c>
      <c r="U3025" s="198">
        <v>2.0000000000000001E-4</v>
      </c>
    </row>
    <row r="3026" spans="1:21" x14ac:dyDescent="0.2">
      <c r="A3026">
        <f t="shared" si="47"/>
        <v>3022</v>
      </c>
      <c r="B3026" s="119">
        <v>0.39466843266119117</v>
      </c>
      <c r="C3026" s="97">
        <v>4000</v>
      </c>
      <c r="D3026" s="96">
        <v>0.65637286911401826</v>
      </c>
      <c r="E3026" s="98">
        <v>0.14183197087930385</v>
      </c>
      <c r="F3026" s="119">
        <v>0.43385684550477621</v>
      </c>
      <c r="G3026" s="179">
        <v>1</v>
      </c>
      <c r="H3026" s="97">
        <v>7314943.2527634082</v>
      </c>
      <c r="I3026" s="174">
        <v>294801542118.74402</v>
      </c>
      <c r="J3026" s="186">
        <v>0.39466843266119112</v>
      </c>
      <c r="K3026" s="189">
        <v>7218336898.4567289</v>
      </c>
      <c r="L3026" s="185">
        <v>0</v>
      </c>
      <c r="M3026" s="185">
        <v>281775150304.81421</v>
      </c>
      <c r="N3026" s="174">
        <v>583795029322.01501</v>
      </c>
      <c r="O3026" s="119">
        <v>0.58542633227773189</v>
      </c>
      <c r="P3026" s="119">
        <v>0.40195721486841274</v>
      </c>
      <c r="Q3026" s="97">
        <v>16.833557216276102</v>
      </c>
      <c r="R3026" s="184">
        <v>4308420809360.7109</v>
      </c>
      <c r="S3026" s="199">
        <v>4461.1713151929162</v>
      </c>
      <c r="T3026" s="191">
        <v>4.3527859611706278E-2</v>
      </c>
      <c r="U3026" s="198">
        <v>2.0000000000000001E-4</v>
      </c>
    </row>
    <row r="3027" spans="1:21" x14ac:dyDescent="0.2">
      <c r="A3027">
        <f t="shared" si="47"/>
        <v>3023</v>
      </c>
      <c r="B3027" s="119">
        <v>0.59967004656702816</v>
      </c>
      <c r="C3027" s="97">
        <v>4000</v>
      </c>
      <c r="D3027" s="96">
        <v>0.66719856679292133</v>
      </c>
      <c r="E3027" s="98">
        <v>0.67479567469463297</v>
      </c>
      <c r="F3027" s="119">
        <v>0.38058916949208421</v>
      </c>
      <c r="G3027" s="179">
        <v>1</v>
      </c>
      <c r="H3027" s="97">
        <v>9878300.9607483167</v>
      </c>
      <c r="I3027" s="174">
        <v>322719213851.52429</v>
      </c>
      <c r="J3027" s="186">
        <v>0.44707215775048081</v>
      </c>
      <c r="K3027" s="189">
        <v>5050180479.7492828</v>
      </c>
      <c r="L3027" s="185">
        <v>2991786473.33918</v>
      </c>
      <c r="M3027" s="185">
        <v>424609757408.97382</v>
      </c>
      <c r="N3027" s="174">
        <v>755370938213.58655</v>
      </c>
      <c r="O3027" s="119">
        <v>0.64386910560817534</v>
      </c>
      <c r="P3027" s="119">
        <v>0.47783870461454664</v>
      </c>
      <c r="Q3027" s="97">
        <v>17.24177069965625</v>
      </c>
      <c r="R3027" s="184">
        <v>6732558773358.0283</v>
      </c>
      <c r="S3027" s="199">
        <v>6990.2846347099412</v>
      </c>
      <c r="T3027" s="191">
        <v>4.2738265586128907E-2</v>
      </c>
      <c r="U3027" s="198">
        <v>2.0000000000000001E-4</v>
      </c>
    </row>
    <row r="3028" spans="1:21" x14ac:dyDescent="0.2">
      <c r="A3028">
        <f t="shared" si="47"/>
        <v>3024</v>
      </c>
      <c r="B3028" s="119">
        <v>0.52491420895293184</v>
      </c>
      <c r="C3028" s="97">
        <v>15723.03319626861</v>
      </c>
      <c r="D3028" s="96">
        <v>0.66290697048369496</v>
      </c>
      <c r="E3028" s="98">
        <v>0</v>
      </c>
      <c r="F3028" s="119">
        <v>0.56845695848152489</v>
      </c>
      <c r="G3028" s="179">
        <v>1</v>
      </c>
      <c r="H3028" s="97">
        <v>9068044.3683262877</v>
      </c>
      <c r="I3028" s="174">
        <v>311524649875.77417</v>
      </c>
      <c r="J3028" s="186">
        <v>0.40450043886056575</v>
      </c>
      <c r="K3028" s="189">
        <v>10378162930.97517</v>
      </c>
      <c r="L3028" s="185">
        <v>0</v>
      </c>
      <c r="M3028" s="185">
        <v>380506897837.94543</v>
      </c>
      <c r="N3028" s="174">
        <v>702409710644.69482</v>
      </c>
      <c r="O3028" s="119">
        <v>0.61277253053056424</v>
      </c>
      <c r="P3028" s="119">
        <v>0.3936041061145264</v>
      </c>
      <c r="Q3028" s="97">
        <v>16.846895471969827</v>
      </c>
      <c r="R3028" s="184">
        <v>4943945392327.0283</v>
      </c>
      <c r="S3028" s="199">
        <v>5131.2920587615145</v>
      </c>
      <c r="T3028" s="191">
        <v>4.4863600376412405E-2</v>
      </c>
      <c r="U3028" s="198">
        <v>2.0000000000000001E-4</v>
      </c>
    </row>
    <row r="3029" spans="1:21" x14ac:dyDescent="0.2">
      <c r="A3029">
        <f t="shared" si="47"/>
        <v>3025</v>
      </c>
      <c r="B3029" s="119">
        <v>0.4553257360499387</v>
      </c>
      <c r="C3029" s="97">
        <v>12683.993398446328</v>
      </c>
      <c r="D3029" s="96">
        <v>0.84796725271611717</v>
      </c>
      <c r="E3029" s="98">
        <v>0.7</v>
      </c>
      <c r="F3029" s="119">
        <v>0</v>
      </c>
      <c r="G3029" s="179">
        <v>0</v>
      </c>
      <c r="H3029" s="97">
        <v>8353925.2419528374</v>
      </c>
      <c r="I3029" s="174">
        <v>290566802732.43066</v>
      </c>
      <c r="J3029" s="186">
        <v>0.34285081375119397</v>
      </c>
      <c r="K3029" s="189">
        <v>47046585188.234848</v>
      </c>
      <c r="L3029" s="185">
        <v>92676135752.778152</v>
      </c>
      <c r="M3029" s="185">
        <v>0</v>
      </c>
      <c r="N3029" s="174">
        <v>430289523673.44366</v>
      </c>
      <c r="O3029" s="119">
        <v>0.40382571224297542</v>
      </c>
      <c r="P3029" s="119">
        <v>0.244689470303113</v>
      </c>
      <c r="Q3029" s="97">
        <v>14.307963279666495</v>
      </c>
      <c r="R3029" s="184">
        <v>1620401614500.7419</v>
      </c>
      <c r="S3029" s="199">
        <v>1679.0630400915081</v>
      </c>
      <c r="T3029" s="191">
        <v>5.1859992691155279E-2</v>
      </c>
      <c r="U3029" s="198">
        <v>2.0000000000000001E-4</v>
      </c>
    </row>
    <row r="3030" spans="1:21" x14ac:dyDescent="0.2">
      <c r="A3030">
        <f t="shared" si="47"/>
        <v>3026</v>
      </c>
      <c r="B3030" s="119">
        <v>0.52099142561065614</v>
      </c>
      <c r="C3030" s="97">
        <v>11359.397258886069</v>
      </c>
      <c r="D3030" s="96">
        <v>0.73243060616876798</v>
      </c>
      <c r="E3030" s="98">
        <v>0.39240374348556684</v>
      </c>
      <c r="F3030" s="119">
        <v>0.52809600184268501</v>
      </c>
      <c r="G3030" s="179">
        <v>1</v>
      </c>
      <c r="H3030" s="97">
        <v>5417882.3897695486</v>
      </c>
      <c r="I3030" s="174">
        <v>214985649277.69748</v>
      </c>
      <c r="J3030" s="186">
        <v>0.45722333182768604</v>
      </c>
      <c r="K3030" s="189">
        <v>4253403788.4501748</v>
      </c>
      <c r="L3030" s="185">
        <v>0</v>
      </c>
      <c r="M3030" s="185">
        <v>248597063992.58051</v>
      </c>
      <c r="N3030" s="174">
        <v>467836117058.72815</v>
      </c>
      <c r="O3030" s="119">
        <v>0.6352098421136797</v>
      </c>
      <c r="P3030" s="119">
        <v>0.33162435609327057</v>
      </c>
      <c r="Q3030" s="97">
        <v>15.954850371332178</v>
      </c>
      <c r="R3030" s="184">
        <v>2696733403301.0273</v>
      </c>
      <c r="S3030" s="199">
        <v>2800.8180243886245</v>
      </c>
      <c r="T3030" s="191">
        <v>4.5933603024470873E-2</v>
      </c>
      <c r="U3030" s="198">
        <v>2.0000000000000001E-4</v>
      </c>
    </row>
    <row r="3031" spans="1:21" x14ac:dyDescent="0.2">
      <c r="A3031">
        <f t="shared" si="47"/>
        <v>3027</v>
      </c>
      <c r="B3031" s="119">
        <v>0.70155402436933212</v>
      </c>
      <c r="C3031" s="97">
        <v>8199.088390915671</v>
      </c>
      <c r="D3031" s="96">
        <v>0.73837705593771719</v>
      </c>
      <c r="E3031" s="98">
        <v>0.40072789910040196</v>
      </c>
      <c r="F3031" s="119">
        <v>0</v>
      </c>
      <c r="G3031" s="179">
        <v>0</v>
      </c>
      <c r="H3031" s="97">
        <v>9682926.0415422544</v>
      </c>
      <c r="I3031" s="174">
        <v>352339827936.32434</v>
      </c>
      <c r="J3031" s="186">
        <v>0.50372209168027648</v>
      </c>
      <c r="K3031" s="189">
        <v>34654632680.592194</v>
      </c>
      <c r="L3031" s="185">
        <v>64976499420.318764</v>
      </c>
      <c r="M3031" s="185">
        <v>0</v>
      </c>
      <c r="N3031" s="174">
        <v>451970960037.23535</v>
      </c>
      <c r="O3031" s="119">
        <v>0.50769313724869602</v>
      </c>
      <c r="P3031" s="119">
        <v>0.42112089144853215</v>
      </c>
      <c r="Q3031" s="97">
        <v>14.032157400341225</v>
      </c>
      <c r="R3031" s="184">
        <v>2942596363742.0688</v>
      </c>
      <c r="S3031" s="199">
        <v>3051.8063409487454</v>
      </c>
      <c r="T3031" s="191">
        <v>5.1500580548060018E-2</v>
      </c>
      <c r="U3031" s="198">
        <v>2.0000000000000001E-4</v>
      </c>
    </row>
    <row r="3032" spans="1:21" x14ac:dyDescent="0.2">
      <c r="A3032">
        <f t="shared" si="47"/>
        <v>3028</v>
      </c>
      <c r="B3032" s="119">
        <v>0.62094657398760611</v>
      </c>
      <c r="C3032" s="97">
        <v>9041.9186305842759</v>
      </c>
      <c r="D3032" s="96">
        <v>0.5859009644061921</v>
      </c>
      <c r="E3032" s="98">
        <v>0.48791471944616616</v>
      </c>
      <c r="F3032" s="119">
        <v>0</v>
      </c>
      <c r="G3032" s="179">
        <v>0</v>
      </c>
      <c r="H3032" s="97">
        <v>3827564.947035844</v>
      </c>
      <c r="I3032" s="174">
        <v>200823855717.81937</v>
      </c>
      <c r="J3032" s="186">
        <v>0.52745511585430804</v>
      </c>
      <c r="K3032" s="189">
        <v>11645191144.018566</v>
      </c>
      <c r="L3032" s="185">
        <v>28844008153.367043</v>
      </c>
      <c r="M3032" s="185">
        <v>0</v>
      </c>
      <c r="N3032" s="174">
        <v>241313055015.20496</v>
      </c>
      <c r="O3032" s="119">
        <v>0.53457852331493894</v>
      </c>
      <c r="P3032" s="119">
        <v>0.41604284894578442</v>
      </c>
      <c r="Q3032" s="97">
        <v>13.736761016293489</v>
      </c>
      <c r="R3032" s="184">
        <v>1541416968857.0332</v>
      </c>
      <c r="S3032" s="199">
        <v>1599.8716961760026</v>
      </c>
      <c r="T3032" s="191">
        <v>5.199797095732786E-2</v>
      </c>
      <c r="U3032" s="198">
        <v>2.0000000000000001E-4</v>
      </c>
    </row>
    <row r="3033" spans="1:21" x14ac:dyDescent="0.2">
      <c r="A3033">
        <f t="shared" si="47"/>
        <v>3029</v>
      </c>
      <c r="B3033" s="119">
        <v>0.45739179818789183</v>
      </c>
      <c r="C3033" s="97">
        <v>4000</v>
      </c>
      <c r="D3033" s="96">
        <v>0.98580371648985576</v>
      </c>
      <c r="E3033" s="98">
        <v>8.305585415681771E-3</v>
      </c>
      <c r="F3033" s="119">
        <v>0</v>
      </c>
      <c r="G3033" s="179">
        <v>0</v>
      </c>
      <c r="H3033" s="97">
        <v>32638867.674149208</v>
      </c>
      <c r="I3033" s="174">
        <v>741785807424.52246</v>
      </c>
      <c r="J3033" s="186">
        <v>0.34284612001916659</v>
      </c>
      <c r="K3033" s="189">
        <v>18101141862.138329</v>
      </c>
      <c r="L3033" s="185">
        <v>3195957119.2087026</v>
      </c>
      <c r="M3033" s="185">
        <v>0</v>
      </c>
      <c r="N3033" s="174">
        <v>763082906405.86951</v>
      </c>
      <c r="O3033" s="119">
        <v>0.33662810357793826</v>
      </c>
      <c r="P3033" s="119">
        <v>0.20992304183648058</v>
      </c>
      <c r="Q3033" s="97">
        <v>12.900705901505182</v>
      </c>
      <c r="R3033" s="184">
        <v>2319829245950.9839</v>
      </c>
      <c r="S3033" s="199">
        <v>2407.4839234490219</v>
      </c>
      <c r="T3033" s="191">
        <v>5.4857831514502797E-2</v>
      </c>
      <c r="U3033" s="198">
        <v>2.0000000000000001E-4</v>
      </c>
    </row>
    <row r="3034" spans="1:21" x14ac:dyDescent="0.2">
      <c r="A3034">
        <f t="shared" si="47"/>
        <v>3030</v>
      </c>
      <c r="B3034" s="119">
        <v>0.503983087732776</v>
      </c>
      <c r="C3034" s="97">
        <v>6778.0634400281106</v>
      </c>
      <c r="D3034" s="96">
        <v>0.54195824191463293</v>
      </c>
      <c r="E3034" s="98">
        <v>3.3201695856826682E-2</v>
      </c>
      <c r="F3034" s="119">
        <v>0</v>
      </c>
      <c r="G3034" s="179">
        <v>0</v>
      </c>
      <c r="H3034" s="97">
        <v>20104586.034917422</v>
      </c>
      <c r="I3034" s="174">
        <v>701367784973.90833</v>
      </c>
      <c r="J3034" s="186">
        <v>0.44245921844922864</v>
      </c>
      <c r="K3034" s="189">
        <v>3311587105.7955971</v>
      </c>
      <c r="L3034" s="185">
        <v>16163131488.991348</v>
      </c>
      <c r="M3034" s="185">
        <v>0</v>
      </c>
      <c r="N3034" s="174">
        <v>720842503568.69531</v>
      </c>
      <c r="O3034" s="119">
        <v>0.44844351654606512</v>
      </c>
      <c r="P3034" s="119">
        <v>0.32103227211131757</v>
      </c>
      <c r="Q3034" s="97">
        <v>13.261805761392022</v>
      </c>
      <c r="R3034" s="184">
        <v>3474185910513.9521</v>
      </c>
      <c r="S3034" s="199">
        <v>3606.647152013245</v>
      </c>
      <c r="T3034" s="191">
        <v>5.262103368947902E-2</v>
      </c>
      <c r="U3034" s="198">
        <v>2.0000000000000001E-4</v>
      </c>
    </row>
    <row r="3035" spans="1:21" x14ac:dyDescent="0.2">
      <c r="A3035">
        <f t="shared" si="47"/>
        <v>3031</v>
      </c>
      <c r="B3035" s="119">
        <v>0.4851948871483423</v>
      </c>
      <c r="C3035" s="97">
        <v>8138.0852341090877</v>
      </c>
      <c r="D3035" s="96">
        <v>0.81811428221218285</v>
      </c>
      <c r="E3035" s="98">
        <v>0</v>
      </c>
      <c r="F3035" s="119">
        <v>0.44705522627000327</v>
      </c>
      <c r="G3035" s="179">
        <v>1</v>
      </c>
      <c r="H3035" s="97">
        <v>8182297.1865131995</v>
      </c>
      <c r="I3035" s="174">
        <v>291481416906.79974</v>
      </c>
      <c r="J3035" s="186">
        <v>0.39463689197495355</v>
      </c>
      <c r="K3035" s="189">
        <v>5942867053.0118876</v>
      </c>
      <c r="L3035" s="185">
        <v>0</v>
      </c>
      <c r="M3035" s="185">
        <v>227956207198.4325</v>
      </c>
      <c r="N3035" s="174">
        <v>525380491158.24414</v>
      </c>
      <c r="O3035" s="119">
        <v>0.56605506142733086</v>
      </c>
      <c r="P3035" s="119">
        <v>0.37922831231551385</v>
      </c>
      <c r="Q3035" s="97">
        <v>16.60348093729802</v>
      </c>
      <c r="R3035" s="184">
        <v>3573161664547.8672</v>
      </c>
      <c r="S3035" s="199">
        <v>3709.3040530050757</v>
      </c>
      <c r="T3035" s="191">
        <v>4.4161989680718244E-2</v>
      </c>
      <c r="U3035" s="198">
        <v>2.0000000000000001E-4</v>
      </c>
    </row>
    <row r="3036" spans="1:21" x14ac:dyDescent="0.2">
      <c r="A3036">
        <f t="shared" si="47"/>
        <v>3032</v>
      </c>
      <c r="B3036" s="119">
        <v>0.68055663548274192</v>
      </c>
      <c r="C3036" s="97">
        <v>9250.2493397772796</v>
      </c>
      <c r="D3036" s="96">
        <v>0.82813158470367754</v>
      </c>
      <c r="E3036" s="98">
        <v>0</v>
      </c>
      <c r="F3036" s="119">
        <v>0.60776402606171454</v>
      </c>
      <c r="G3036" s="179">
        <v>1</v>
      </c>
      <c r="H3036" s="97">
        <v>7588866.4707724992</v>
      </c>
      <c r="I3036" s="174">
        <v>326585940409.70593</v>
      </c>
      <c r="J3036" s="186">
        <v>0.54477862359321749</v>
      </c>
      <c r="K3036" s="189">
        <v>5608200472.9078407</v>
      </c>
      <c r="L3036" s="185">
        <v>0</v>
      </c>
      <c r="M3036" s="185">
        <v>361707536220.87848</v>
      </c>
      <c r="N3036" s="174">
        <v>693901677103.49231</v>
      </c>
      <c r="O3036" s="119">
        <v>0.67341394825351575</v>
      </c>
      <c r="P3036" s="119">
        <v>0.51275286240731366</v>
      </c>
      <c r="Q3036" s="97">
        <v>16.585700554891453</v>
      </c>
      <c r="R3036" s="184">
        <v>6370034203426.2793</v>
      </c>
      <c r="S3036" s="199">
        <v>6605.0573064733999</v>
      </c>
      <c r="T3036" s="191">
        <v>4.4531878565671597E-2</v>
      </c>
      <c r="U3036" s="198">
        <v>2.0000000000000001E-4</v>
      </c>
    </row>
    <row r="3037" spans="1:21" x14ac:dyDescent="0.2">
      <c r="A3037">
        <f t="shared" si="47"/>
        <v>3033</v>
      </c>
      <c r="B3037" s="119">
        <v>0.45306737498234873</v>
      </c>
      <c r="C3037" s="97">
        <v>10692.105469303902</v>
      </c>
      <c r="D3037" s="96">
        <v>0.92301531543823645</v>
      </c>
      <c r="E3037" s="98">
        <v>0</v>
      </c>
      <c r="F3037" s="119">
        <v>0.27650751506440563</v>
      </c>
      <c r="G3037" s="179">
        <v>1</v>
      </c>
      <c r="H3037" s="97">
        <v>9098693.9981287811</v>
      </c>
      <c r="I3037" s="174">
        <v>316293943228.37933</v>
      </c>
      <c r="J3037" s="186">
        <v>0.37646272288730775</v>
      </c>
      <c r="K3037" s="189">
        <v>6923627419.3415852</v>
      </c>
      <c r="L3037" s="185">
        <v>0</v>
      </c>
      <c r="M3037" s="185">
        <v>172477275454.65161</v>
      </c>
      <c r="N3037" s="174">
        <v>495694846102.37256</v>
      </c>
      <c r="O3037" s="119">
        <v>0.51857448485787305</v>
      </c>
      <c r="P3037" s="119">
        <v>0.34646672317567934</v>
      </c>
      <c r="Q3037" s="97">
        <v>15.947902682482683</v>
      </c>
      <c r="R3037" s="184">
        <v>2938971773635.3462</v>
      </c>
      <c r="S3037" s="199">
        <v>3052.265641960214</v>
      </c>
      <c r="T3037" s="191">
        <v>4.619087724530066E-2</v>
      </c>
      <c r="U3037" s="198">
        <v>2.0000000000000001E-4</v>
      </c>
    </row>
    <row r="3038" spans="1:21" x14ac:dyDescent="0.2">
      <c r="A3038">
        <f t="shared" si="47"/>
        <v>3034</v>
      </c>
      <c r="B3038" s="119">
        <v>0.6212457939096534</v>
      </c>
      <c r="C3038" s="97">
        <v>9804.3612407203109</v>
      </c>
      <c r="D3038" s="96">
        <v>0.91651182186921665</v>
      </c>
      <c r="E3038" s="98">
        <v>0</v>
      </c>
      <c r="F3038" s="119">
        <v>0.48411517418914862</v>
      </c>
      <c r="G3038" s="179">
        <v>1</v>
      </c>
      <c r="H3038" s="97">
        <v>7225075.851823261</v>
      </c>
      <c r="I3038" s="174">
        <v>221244951196.40182</v>
      </c>
      <c r="J3038" s="186">
        <v>0.26983197291436289</v>
      </c>
      <c r="K3038" s="189">
        <v>2820451904.3131433</v>
      </c>
      <c r="L3038" s="185">
        <v>0</v>
      </c>
      <c r="M3038" s="185">
        <v>313763362619.3562</v>
      </c>
      <c r="N3038" s="174">
        <v>537828765720.07123</v>
      </c>
      <c r="O3038" s="119">
        <v>0.57771110728552966</v>
      </c>
      <c r="P3038" s="119">
        <v>0.39840393221556547</v>
      </c>
      <c r="Q3038" s="97">
        <v>17.966721008702212</v>
      </c>
      <c r="R3038" s="184">
        <v>4097603972933.394</v>
      </c>
      <c r="S3038" s="199">
        <v>4254.148637643184</v>
      </c>
      <c r="T3038" s="191">
        <v>4.1694067793705568E-2</v>
      </c>
      <c r="U3038" s="198">
        <v>2.0000000000000001E-4</v>
      </c>
    </row>
    <row r="3039" spans="1:21" x14ac:dyDescent="0.2">
      <c r="A3039">
        <f t="shared" si="47"/>
        <v>3035</v>
      </c>
      <c r="B3039" s="119">
        <v>0.64576977293138738</v>
      </c>
      <c r="C3039" s="97">
        <v>8080.5174929277282</v>
      </c>
      <c r="D3039" s="96">
        <v>1.1272906513916854</v>
      </c>
      <c r="E3039" s="98">
        <v>0.7</v>
      </c>
      <c r="F3039" s="119">
        <v>0.50974155767695017</v>
      </c>
      <c r="G3039" s="179">
        <v>1</v>
      </c>
      <c r="H3039" s="97">
        <v>9728340.4864629414</v>
      </c>
      <c r="I3039" s="174">
        <v>376970479604.34021</v>
      </c>
      <c r="J3039" s="186">
        <v>0.44772404940606969</v>
      </c>
      <c r="K3039" s="189">
        <v>3781105725.8718314</v>
      </c>
      <c r="L3039" s="185">
        <v>0</v>
      </c>
      <c r="M3039" s="185">
        <v>297226360561.28314</v>
      </c>
      <c r="N3039" s="174">
        <v>677977945891.49512</v>
      </c>
      <c r="O3039" s="119">
        <v>0.59966528490750715</v>
      </c>
      <c r="P3039" s="119">
        <v>0.41478070307760267</v>
      </c>
      <c r="Q3039" s="97">
        <v>16.442706061810323</v>
      </c>
      <c r="R3039" s="184">
        <v>4977017219734.9541</v>
      </c>
      <c r="S3039" s="199">
        <v>5166.508327284243</v>
      </c>
      <c r="T3039" s="191">
        <v>4.5113846038792926E-2</v>
      </c>
      <c r="U3039" s="198">
        <v>2.0000000000000001E-4</v>
      </c>
    </row>
    <row r="3040" spans="1:21" x14ac:dyDescent="0.2">
      <c r="A3040">
        <f t="shared" si="47"/>
        <v>3036</v>
      </c>
      <c r="B3040" s="119">
        <v>0.54743057839479148</v>
      </c>
      <c r="C3040" s="97">
        <v>17000</v>
      </c>
      <c r="D3040" s="96">
        <v>0.49665551595426144</v>
      </c>
      <c r="E3040" s="98">
        <v>0.51862120407735901</v>
      </c>
      <c r="F3040" s="119">
        <v>0.46139115382099083</v>
      </c>
      <c r="G3040" s="179">
        <v>1</v>
      </c>
      <c r="H3040" s="97">
        <v>2734491.1282470585</v>
      </c>
      <c r="I3040" s="174">
        <v>147024366412.84396</v>
      </c>
      <c r="J3040" s="186">
        <v>0.48381243283086561</v>
      </c>
      <c r="K3040" s="189">
        <v>1795480107.1314056</v>
      </c>
      <c r="L3040" s="185">
        <v>0</v>
      </c>
      <c r="M3040" s="185">
        <v>198515310397.55258</v>
      </c>
      <c r="N3040" s="174">
        <v>347335156917.52795</v>
      </c>
      <c r="O3040" s="119">
        <v>0.66202473356952829</v>
      </c>
      <c r="P3040" s="119">
        <v>0.37874061039505597</v>
      </c>
      <c r="Q3040" s="97">
        <v>16.365344564831492</v>
      </c>
      <c r="R3040" s="184">
        <v>2341529629116.1865</v>
      </c>
      <c r="S3040" s="199">
        <v>2429.464711367681</v>
      </c>
      <c r="T3040" s="191">
        <v>4.4526507510066225E-2</v>
      </c>
      <c r="U3040" s="198">
        <v>2.0000000000000001E-4</v>
      </c>
    </row>
    <row r="3041" spans="1:21" x14ac:dyDescent="0.2">
      <c r="A3041">
        <f t="shared" si="47"/>
        <v>3037</v>
      </c>
      <c r="B3041" s="119">
        <v>0.56234900508518559</v>
      </c>
      <c r="C3041" s="97">
        <v>8644.5499849724747</v>
      </c>
      <c r="D3041" s="96">
        <v>0.74404113550834172</v>
      </c>
      <c r="E3041" s="98">
        <v>0</v>
      </c>
      <c r="F3041" s="119">
        <v>0.58055955971732887</v>
      </c>
      <c r="G3041" s="179">
        <v>1</v>
      </c>
      <c r="H3041" s="97">
        <v>7681054.6100946311</v>
      </c>
      <c r="I3041" s="174">
        <v>313075331620.48541</v>
      </c>
      <c r="J3041" s="186">
        <v>0.47557091640503035</v>
      </c>
      <c r="K3041" s="189">
        <v>4236766517.8671784</v>
      </c>
      <c r="L3041" s="185">
        <v>0</v>
      </c>
      <c r="M3041" s="185">
        <v>261661250868.3295</v>
      </c>
      <c r="N3041" s="174">
        <v>578973349006.68213</v>
      </c>
      <c r="O3041" s="119">
        <v>0.61871332017580016</v>
      </c>
      <c r="P3041" s="119">
        <v>0.42724618945727016</v>
      </c>
      <c r="Q3041" s="97">
        <v>16.244810609448592</v>
      </c>
      <c r="R3041" s="184">
        <v>4362433228963.3008</v>
      </c>
      <c r="S3041" s="199">
        <v>4528.3716195874576</v>
      </c>
      <c r="T3041" s="191">
        <v>4.4874071143722667E-2</v>
      </c>
      <c r="U3041" s="198">
        <v>2.0000000000000001E-4</v>
      </c>
    </row>
    <row r="3042" spans="1:21" x14ac:dyDescent="0.2">
      <c r="A3042">
        <f t="shared" si="47"/>
        <v>3038</v>
      </c>
      <c r="B3042" s="119">
        <v>0.38597319119594936</v>
      </c>
      <c r="C3042" s="97">
        <v>11738.247571683885</v>
      </c>
      <c r="D3042" s="96">
        <v>0.81362429668518577</v>
      </c>
      <c r="E3042" s="98">
        <v>0.7</v>
      </c>
      <c r="F3042" s="119">
        <v>0.60542368388380252</v>
      </c>
      <c r="G3042" s="179">
        <v>1</v>
      </c>
      <c r="H3042" s="97">
        <v>4939938.2445647353</v>
      </c>
      <c r="I3042" s="174">
        <v>265447639470.68454</v>
      </c>
      <c r="J3042" s="186">
        <v>0.38597319119594942</v>
      </c>
      <c r="K3042" s="189">
        <v>1319888404.6335206</v>
      </c>
      <c r="L3042" s="185">
        <v>0</v>
      </c>
      <c r="M3042" s="185">
        <v>216690479955.19025</v>
      </c>
      <c r="N3042" s="174">
        <v>483458007830.5083</v>
      </c>
      <c r="O3042" s="119">
        <v>0.57049020183522869</v>
      </c>
      <c r="P3042" s="119">
        <v>0.38247975489638425</v>
      </c>
      <c r="Q3042" s="97">
        <v>16.614416116383836</v>
      </c>
      <c r="R3042" s="184">
        <v>3314125081767.5884</v>
      </c>
      <c r="S3042" s="199">
        <v>3440.4814124339018</v>
      </c>
      <c r="T3042" s="191">
        <v>4.4660309867875815E-2</v>
      </c>
      <c r="U3042" s="198">
        <v>2.0000000000000001E-4</v>
      </c>
    </row>
    <row r="3043" spans="1:21" x14ac:dyDescent="0.2">
      <c r="A3043">
        <f t="shared" si="47"/>
        <v>3039</v>
      </c>
      <c r="B3043" s="119">
        <v>0.54857091256386181</v>
      </c>
      <c r="C3043" s="97">
        <v>7776.2518465984431</v>
      </c>
      <c r="D3043" s="96">
        <v>1.0006278868569076</v>
      </c>
      <c r="E3043" s="98">
        <v>0</v>
      </c>
      <c r="F3043" s="119">
        <v>0</v>
      </c>
      <c r="G3043" s="179">
        <v>0</v>
      </c>
      <c r="H3043" s="97">
        <v>21347477.123242855</v>
      </c>
      <c r="I3043" s="174">
        <v>520225583086.47638</v>
      </c>
      <c r="J3043" s="186">
        <v>0.37222819257623574</v>
      </c>
      <c r="K3043" s="189">
        <v>5149639747.6733656</v>
      </c>
      <c r="L3043" s="185">
        <v>0</v>
      </c>
      <c r="M3043" s="185">
        <v>0</v>
      </c>
      <c r="N3043" s="174">
        <v>525375222834.14972</v>
      </c>
      <c r="O3043" s="119">
        <v>0.36857967431274635</v>
      </c>
      <c r="P3043" s="119">
        <v>0.24671562651679796</v>
      </c>
      <c r="Q3043" s="97">
        <v>12.937130224696789</v>
      </c>
      <c r="R3043" s="184">
        <v>1804635411462.4983</v>
      </c>
      <c r="S3043" s="199">
        <v>1874.0138661658709</v>
      </c>
      <c r="T3043" s="191">
        <v>5.5391819480655663E-2</v>
      </c>
      <c r="U3043" s="198">
        <v>2.0000000000000001E-4</v>
      </c>
    </row>
    <row r="3044" spans="1:21" x14ac:dyDescent="0.2">
      <c r="A3044">
        <f t="shared" si="47"/>
        <v>3040</v>
      </c>
      <c r="B3044" s="119">
        <v>0.45166989478004671</v>
      </c>
      <c r="C3044" s="97">
        <v>15167.805457643217</v>
      </c>
      <c r="D3044" s="96">
        <v>0.96423585337137185</v>
      </c>
      <c r="E3044" s="98">
        <v>0</v>
      </c>
      <c r="F3044" s="119">
        <v>0</v>
      </c>
      <c r="G3044" s="179">
        <v>0</v>
      </c>
      <c r="H3044" s="97">
        <v>6252057.9390822435</v>
      </c>
      <c r="I3044" s="174">
        <v>262590568129.23492</v>
      </c>
      <c r="J3044" s="186">
        <v>0.45166989478004671</v>
      </c>
      <c r="K3044" s="189">
        <v>3708602858.9651031</v>
      </c>
      <c r="L3044" s="185">
        <v>0</v>
      </c>
      <c r="M3044" s="185">
        <v>0</v>
      </c>
      <c r="N3044" s="174">
        <v>266299170988.20001</v>
      </c>
      <c r="O3044" s="119">
        <v>0.44537973526932123</v>
      </c>
      <c r="P3044" s="119">
        <v>0.32512617686571943</v>
      </c>
      <c r="Q3044" s="97">
        <v>12.955044141442785</v>
      </c>
      <c r="R3044" s="184">
        <v>1217653419872.3745</v>
      </c>
      <c r="S3044" s="199">
        <v>1264.668743441297</v>
      </c>
      <c r="T3044" s="191">
        <v>5.7265895779739583E-2</v>
      </c>
      <c r="U3044" s="198">
        <v>2.0000000000000001E-4</v>
      </c>
    </row>
    <row r="3045" spans="1:21" x14ac:dyDescent="0.2">
      <c r="A3045">
        <f t="shared" si="47"/>
        <v>3041</v>
      </c>
      <c r="B3045" s="119">
        <v>0.56200828475541587</v>
      </c>
      <c r="C3045" s="97">
        <v>8685.9496757298621</v>
      </c>
      <c r="D3045" s="96">
        <v>0.87662050260503677</v>
      </c>
      <c r="E3045" s="98">
        <v>0.7</v>
      </c>
      <c r="F3045" s="119">
        <v>0.5417053118131121</v>
      </c>
      <c r="G3045" s="179">
        <v>1</v>
      </c>
      <c r="H3045" s="97">
        <v>7877222.9414834799</v>
      </c>
      <c r="I3045" s="174">
        <v>294002255185.7298</v>
      </c>
      <c r="J3045" s="186">
        <v>0.40134463697171052</v>
      </c>
      <c r="K3045" s="189">
        <v>3195782624.5492892</v>
      </c>
      <c r="L3045" s="185">
        <v>0</v>
      </c>
      <c r="M3045" s="185">
        <v>272889303644.25488</v>
      </c>
      <c r="N3045" s="174">
        <v>570087341454.53394</v>
      </c>
      <c r="O3045" s="119">
        <v>0.58992306412859774</v>
      </c>
      <c r="P3045" s="119">
        <v>0.32257889349037366</v>
      </c>
      <c r="Q3045" s="97">
        <v>16.402680683482171</v>
      </c>
      <c r="R3045" s="184">
        <v>3261321110133.8047</v>
      </c>
      <c r="S3045" s="199">
        <v>3382.0564294268584</v>
      </c>
      <c r="T3045" s="191">
        <v>4.4566093768993023E-2</v>
      </c>
      <c r="U3045" s="198">
        <v>2.0000000000000001E-4</v>
      </c>
    </row>
    <row r="3046" spans="1:21" x14ac:dyDescent="0.2">
      <c r="A3046">
        <f t="shared" si="47"/>
        <v>3042</v>
      </c>
      <c r="B3046" s="119">
        <v>0.42863040159666033</v>
      </c>
      <c r="C3046" s="97">
        <v>4000</v>
      </c>
      <c r="D3046" s="96">
        <v>0.8182920747384661</v>
      </c>
      <c r="E3046" s="98">
        <v>0.7</v>
      </c>
      <c r="F3046" s="119">
        <v>0.52015353862515079</v>
      </c>
      <c r="G3046" s="179">
        <v>1</v>
      </c>
      <c r="H3046" s="97">
        <v>12092067.040777983</v>
      </c>
      <c r="I3046" s="174">
        <v>374119218580.4295</v>
      </c>
      <c r="J3046" s="186">
        <v>0.41760379734793107</v>
      </c>
      <c r="K3046" s="189">
        <v>2525501524.794467</v>
      </c>
      <c r="L3046" s="185">
        <v>0</v>
      </c>
      <c r="M3046" s="185">
        <v>368809606598.04523</v>
      </c>
      <c r="N3046" s="174">
        <v>745454326703.26917</v>
      </c>
      <c r="O3046" s="119">
        <v>0.60537752006112966</v>
      </c>
      <c r="P3046" s="119">
        <v>0.38009391339446796</v>
      </c>
      <c r="Q3046" s="97">
        <v>16.534462193625352</v>
      </c>
      <c r="R3046" s="184">
        <v>5098422256860.2441</v>
      </c>
      <c r="S3046" s="199">
        <v>5295.7810096442145</v>
      </c>
      <c r="T3046" s="191">
        <v>4.4333650727265687E-2</v>
      </c>
      <c r="U3046" s="198">
        <v>2.0000000000000001E-4</v>
      </c>
    </row>
    <row r="3047" spans="1:21" x14ac:dyDescent="0.2">
      <c r="A3047">
        <f t="shared" si="47"/>
        <v>3043</v>
      </c>
      <c r="B3047" s="119">
        <v>0.56813695338369785</v>
      </c>
      <c r="C3047" s="97">
        <v>7815.4858499598758</v>
      </c>
      <c r="D3047" s="96">
        <v>0.7117412907759042</v>
      </c>
      <c r="E3047" s="98">
        <v>0.55843470141169949</v>
      </c>
      <c r="F3047" s="119">
        <v>0.40908554877748571</v>
      </c>
      <c r="G3047" s="179">
        <v>1</v>
      </c>
      <c r="H3047" s="97">
        <v>8045847.2298306273</v>
      </c>
      <c r="I3047" s="174">
        <v>309144070003.38574</v>
      </c>
      <c r="J3047" s="186">
        <v>0.45708959731305943</v>
      </c>
      <c r="K3047" s="189">
        <v>7527979283.6403141</v>
      </c>
      <c r="L3047" s="185">
        <v>0</v>
      </c>
      <c r="M3047" s="185">
        <v>240594715324.1254</v>
      </c>
      <c r="N3047" s="174">
        <v>557266764611.15137</v>
      </c>
      <c r="O3047" s="119">
        <v>0.59896324691420311</v>
      </c>
      <c r="P3047" s="119">
        <v>0.38557210082898435</v>
      </c>
      <c r="Q3047" s="97">
        <v>16.017574821732296</v>
      </c>
      <c r="R3047" s="184">
        <v>3756607816092.3682</v>
      </c>
      <c r="S3047" s="199">
        <v>3901.1726027590257</v>
      </c>
      <c r="T3047" s="191">
        <v>4.5261949227824776E-2</v>
      </c>
      <c r="U3047" s="198">
        <v>2.0000000000000001E-4</v>
      </c>
    </row>
    <row r="3048" spans="1:21" x14ac:dyDescent="0.2">
      <c r="A3048">
        <f t="shared" si="47"/>
        <v>3044</v>
      </c>
      <c r="B3048" s="119">
        <v>0.52999683922152441</v>
      </c>
      <c r="C3048" s="97">
        <v>5596.1672047495194</v>
      </c>
      <c r="D3048" s="96">
        <v>0.2</v>
      </c>
      <c r="E3048" s="98">
        <v>0.30476154912823289</v>
      </c>
      <c r="F3048" s="119">
        <v>0</v>
      </c>
      <c r="G3048" s="179">
        <v>0</v>
      </c>
      <c r="H3048" s="97">
        <v>2634401.2125276397</v>
      </c>
      <c r="I3048" s="174">
        <v>141038049426.65152</v>
      </c>
      <c r="J3048" s="186">
        <v>0.52999683922152441</v>
      </c>
      <c r="K3048" s="189">
        <v>13424902273.389866</v>
      </c>
      <c r="L3048" s="185">
        <v>29480130516.027493</v>
      </c>
      <c r="M3048" s="185">
        <v>0</v>
      </c>
      <c r="N3048" s="174">
        <v>183943082216.06888</v>
      </c>
      <c r="O3048" s="119">
        <v>0.53458832827107094</v>
      </c>
      <c r="P3048" s="119">
        <v>0.40923428516697519</v>
      </c>
      <c r="Q3048" s="97">
        <v>14.008239098932108</v>
      </c>
      <c r="R3048" s="184">
        <v>1231084789941.5742</v>
      </c>
      <c r="S3048" s="199">
        <v>1277.3473712721145</v>
      </c>
      <c r="T3048" s="191">
        <v>4.889546202504249E-2</v>
      </c>
      <c r="U3048" s="198">
        <v>2.0000000000000001E-4</v>
      </c>
    </row>
    <row r="3049" spans="1:21" x14ac:dyDescent="0.2">
      <c r="A3049">
        <f t="shared" si="47"/>
        <v>3045</v>
      </c>
      <c r="B3049" s="119">
        <v>0.54794653580461905</v>
      </c>
      <c r="C3049" s="97">
        <v>4000</v>
      </c>
      <c r="D3049" s="96">
        <v>1.0207502962467527</v>
      </c>
      <c r="E3049" s="98">
        <v>0.7</v>
      </c>
      <c r="F3049" s="119">
        <v>0</v>
      </c>
      <c r="G3049" s="179">
        <v>0</v>
      </c>
      <c r="H3049" s="97">
        <v>16062152.136457458</v>
      </c>
      <c r="I3049" s="174">
        <v>547697282115.05914</v>
      </c>
      <c r="J3049" s="186">
        <v>0.49591913124778852</v>
      </c>
      <c r="K3049" s="189">
        <v>28527470260.912975</v>
      </c>
      <c r="L3049" s="185">
        <v>59567191545.946991</v>
      </c>
      <c r="M3049" s="185">
        <v>0</v>
      </c>
      <c r="N3049" s="174">
        <v>635791943921.91907</v>
      </c>
      <c r="O3049" s="119">
        <v>0.50215690309099226</v>
      </c>
      <c r="P3049" s="119">
        <v>0.36461064081090927</v>
      </c>
      <c r="Q3049" s="97">
        <v>13.515941571682783</v>
      </c>
      <c r="R3049" s="184">
        <v>3487090090040.8408</v>
      </c>
      <c r="S3049" s="199">
        <v>3620.1169931423992</v>
      </c>
      <c r="T3049" s="191">
        <v>5.3083826339924194E-2</v>
      </c>
      <c r="U3049" s="198">
        <v>2.0000000000000001E-4</v>
      </c>
    </row>
    <row r="3050" spans="1:21" x14ac:dyDescent="0.2">
      <c r="A3050">
        <f t="shared" si="47"/>
        <v>3046</v>
      </c>
      <c r="B3050" s="119">
        <v>0.4806223916285175</v>
      </c>
      <c r="C3050" s="97">
        <v>9779.9909726513742</v>
      </c>
      <c r="D3050" s="96">
        <v>0.30220961408730146</v>
      </c>
      <c r="E3050" s="98">
        <v>0</v>
      </c>
      <c r="F3050" s="119">
        <v>0.40757491409296331</v>
      </c>
      <c r="G3050" s="179">
        <v>1</v>
      </c>
      <c r="H3050" s="97">
        <v>2070758.0928824709</v>
      </c>
      <c r="I3050" s="174">
        <v>111371406176.07765</v>
      </c>
      <c r="J3050" s="186">
        <v>0.4806223916285175</v>
      </c>
      <c r="K3050" s="189">
        <v>3722704744.1126313</v>
      </c>
      <c r="L3050" s="185">
        <v>0</v>
      </c>
      <c r="M3050" s="185">
        <v>100693241136.38768</v>
      </c>
      <c r="N3050" s="174">
        <v>215787352056.57797</v>
      </c>
      <c r="O3050" s="119">
        <v>0.62136257397204731</v>
      </c>
      <c r="P3050" s="119">
        <v>0.45782394965242085</v>
      </c>
      <c r="Q3050" s="97">
        <v>16.647546771526347</v>
      </c>
      <c r="R3050" s="184">
        <v>1817189663915.7231</v>
      </c>
      <c r="S3050" s="199">
        <v>1886.6314025174945</v>
      </c>
      <c r="T3050" s="191">
        <v>4.3380374970042469E-2</v>
      </c>
      <c r="U3050" s="198">
        <v>2.0000000000000001E-4</v>
      </c>
    </row>
    <row r="3051" spans="1:21" x14ac:dyDescent="0.2">
      <c r="A3051">
        <f t="shared" si="47"/>
        <v>3047</v>
      </c>
      <c r="B3051" s="119">
        <v>0.53359174344340887</v>
      </c>
      <c r="C3051" s="97">
        <v>13558.52434580175</v>
      </c>
      <c r="D3051" s="96">
        <v>0.26503343203777907</v>
      </c>
      <c r="E3051" s="98">
        <v>0</v>
      </c>
      <c r="F3051" s="119">
        <v>0.53837675816284358</v>
      </c>
      <c r="G3051" s="179">
        <v>1</v>
      </c>
      <c r="H3051" s="97">
        <v>1569519.6254844221</v>
      </c>
      <c r="I3051" s="174">
        <v>84291858541.381638</v>
      </c>
      <c r="J3051" s="186">
        <v>0.47750386499019226</v>
      </c>
      <c r="K3051" s="189">
        <v>0</v>
      </c>
      <c r="L3051" s="185">
        <v>0</v>
      </c>
      <c r="M3051" s="185">
        <v>153773411535.11121</v>
      </c>
      <c r="N3051" s="174">
        <v>238065270076.49286</v>
      </c>
      <c r="O3051" s="119">
        <v>0.68581367377251368</v>
      </c>
      <c r="P3051" s="119">
        <v>0.48167151065480623</v>
      </c>
      <c r="Q3051" s="97">
        <v>17.453392300390558</v>
      </c>
      <c r="R3051" s="184">
        <v>2189607929886.4514</v>
      </c>
      <c r="S3051" s="199">
        <v>2272.6518775552404</v>
      </c>
      <c r="T3051" s="191">
        <v>4.2011574741724178E-2</v>
      </c>
      <c r="U3051" s="198">
        <v>2.0000000000000001E-4</v>
      </c>
    </row>
    <row r="3052" spans="1:21" x14ac:dyDescent="0.2">
      <c r="A3052">
        <f t="shared" si="47"/>
        <v>3048</v>
      </c>
      <c r="B3052" s="119">
        <v>0.60292129927867921</v>
      </c>
      <c r="C3052" s="97">
        <v>10457.45344061182</v>
      </c>
      <c r="D3052" s="96">
        <v>0.27893992421830305</v>
      </c>
      <c r="E3052" s="98">
        <v>0.7</v>
      </c>
      <c r="F3052" s="119">
        <v>0.53674087826762451</v>
      </c>
      <c r="G3052" s="179">
        <v>1</v>
      </c>
      <c r="H3052" s="97">
        <v>1946083.9459528669</v>
      </c>
      <c r="I3052" s="174">
        <v>104671878988.75729</v>
      </c>
      <c r="J3052" s="186">
        <v>0.51837039946289976</v>
      </c>
      <c r="K3052" s="189">
        <v>680682761.28194869</v>
      </c>
      <c r="L3052" s="185">
        <v>0</v>
      </c>
      <c r="M3052" s="185">
        <v>86945778414.872055</v>
      </c>
      <c r="N3052" s="174">
        <v>192298340164.91129</v>
      </c>
      <c r="O3052" s="119">
        <v>0.64387152977841811</v>
      </c>
      <c r="P3052" s="119">
        <v>0.43060589192175086</v>
      </c>
      <c r="Q3052" s="97">
        <v>15.849544536312026</v>
      </c>
      <c r="R3052" s="184">
        <v>1472065806136.5557</v>
      </c>
      <c r="S3052" s="199">
        <v>1528.9445162587142</v>
      </c>
      <c r="T3052" s="191">
        <v>4.5161071368406538E-2</v>
      </c>
      <c r="U3052" s="198">
        <v>2.0000000000000001E-4</v>
      </c>
    </row>
    <row r="3053" spans="1:21" x14ac:dyDescent="0.2">
      <c r="A3053">
        <f t="shared" si="47"/>
        <v>3049</v>
      </c>
      <c r="B3053" s="119">
        <v>0.52349801634345905</v>
      </c>
      <c r="C3053" s="97">
        <v>10537.71097781356</v>
      </c>
      <c r="D3053" s="96">
        <v>0.73161545824733387</v>
      </c>
      <c r="E3053" s="98">
        <v>0.12704728859144032</v>
      </c>
      <c r="F3053" s="119">
        <v>0</v>
      </c>
      <c r="G3053" s="179">
        <v>0</v>
      </c>
      <c r="H3053" s="97">
        <v>5349017.3231140114</v>
      </c>
      <c r="I3053" s="174">
        <v>203704996024.52838</v>
      </c>
      <c r="J3053" s="186">
        <v>0.42461772425549105</v>
      </c>
      <c r="K3053" s="189">
        <v>12064839446.35533</v>
      </c>
      <c r="L3053" s="185">
        <v>22571143116.474258</v>
      </c>
      <c r="M3053" s="185">
        <v>0</v>
      </c>
      <c r="N3053" s="174">
        <v>238340978587.35794</v>
      </c>
      <c r="O3053" s="119">
        <v>0.43867264011533358</v>
      </c>
      <c r="P3053" s="119">
        <v>0.33326627990760621</v>
      </c>
      <c r="Q3053" s="97">
        <v>13.592501699874145</v>
      </c>
      <c r="R3053" s="184">
        <v>1207987344979.9165</v>
      </c>
      <c r="S3053" s="199">
        <v>1254.107526320124</v>
      </c>
      <c r="T3053" s="191">
        <v>5.2073715379183309E-2</v>
      </c>
      <c r="U3053" s="198">
        <v>2.0000000000000001E-4</v>
      </c>
    </row>
    <row r="3054" spans="1:21" x14ac:dyDescent="0.2">
      <c r="A3054">
        <f t="shared" si="47"/>
        <v>3050</v>
      </c>
      <c r="B3054" s="119">
        <v>0.56424238070324007</v>
      </c>
      <c r="C3054" s="97">
        <v>12112.374849474212</v>
      </c>
      <c r="D3054" s="96">
        <v>0.87196803250012445</v>
      </c>
      <c r="E3054" s="98">
        <v>0.65542621167795923</v>
      </c>
      <c r="F3054" s="119">
        <v>0</v>
      </c>
      <c r="G3054" s="179">
        <v>0</v>
      </c>
      <c r="H3054" s="97">
        <v>6162286.9371398902</v>
      </c>
      <c r="I3054" s="174">
        <v>257955081544.29959</v>
      </c>
      <c r="J3054" s="186">
        <v>0.46709601506913612</v>
      </c>
      <c r="K3054" s="189">
        <v>45437049817.290352</v>
      </c>
      <c r="L3054" s="185">
        <v>72104090115.142471</v>
      </c>
      <c r="M3054" s="185">
        <v>0</v>
      </c>
      <c r="N3054" s="174">
        <v>375496221476.73242</v>
      </c>
      <c r="O3054" s="119">
        <v>0.4745002813812092</v>
      </c>
      <c r="P3054" s="119">
        <v>0.3707382898937</v>
      </c>
      <c r="Q3054" s="97">
        <v>13.93876404494843</v>
      </c>
      <c r="R3054" s="184">
        <v>2132830496775.0073</v>
      </c>
      <c r="S3054" s="199">
        <v>2211.6093108601976</v>
      </c>
      <c r="T3054" s="191">
        <v>5.259545947700775E-2</v>
      </c>
      <c r="U3054" s="198">
        <v>2.0000000000000001E-4</v>
      </c>
    </row>
    <row r="3055" spans="1:21" x14ac:dyDescent="0.2">
      <c r="A3055">
        <f t="shared" si="47"/>
        <v>3051</v>
      </c>
      <c r="B3055" s="119">
        <v>0.67757873142192049</v>
      </c>
      <c r="C3055" s="97">
        <v>6759.560407652596</v>
      </c>
      <c r="D3055" s="96">
        <v>0.65447932358023486</v>
      </c>
      <c r="E3055" s="98">
        <v>0.44820007727347222</v>
      </c>
      <c r="F3055" s="119">
        <v>0.48136115729601259</v>
      </c>
      <c r="G3055" s="179">
        <v>1</v>
      </c>
      <c r="H3055" s="97">
        <v>6782924.1209234605</v>
      </c>
      <c r="I3055" s="174">
        <v>311116731323.03741</v>
      </c>
      <c r="J3055" s="186">
        <v>0.54768569912081988</v>
      </c>
      <c r="K3055" s="189">
        <v>2531632348.5068836</v>
      </c>
      <c r="L3055" s="185">
        <v>0</v>
      </c>
      <c r="M3055" s="185">
        <v>227424864175.09048</v>
      </c>
      <c r="N3055" s="174">
        <v>541073227846.63483</v>
      </c>
      <c r="O3055" s="119">
        <v>0.65117632458943653</v>
      </c>
      <c r="P3055" s="119">
        <v>0.44030454459752572</v>
      </c>
      <c r="Q3055" s="97">
        <v>15.761410636058486</v>
      </c>
      <c r="R3055" s="184">
        <v>4118932696351.6943</v>
      </c>
      <c r="S3055" s="199">
        <v>4277.1313332893205</v>
      </c>
      <c r="T3055" s="191">
        <v>4.6253605450182526E-2</v>
      </c>
      <c r="U3055" s="198">
        <v>2.0000000000000001E-4</v>
      </c>
    </row>
    <row r="3056" spans="1:21" x14ac:dyDescent="0.2">
      <c r="A3056">
        <f t="shared" si="47"/>
        <v>3052</v>
      </c>
      <c r="B3056" s="119">
        <v>0.50827708677848038</v>
      </c>
      <c r="C3056" s="97">
        <v>10773.88288774371</v>
      </c>
      <c r="D3056" s="96">
        <v>0.60650515082601542</v>
      </c>
      <c r="E3056" s="98">
        <v>0</v>
      </c>
      <c r="F3056" s="119">
        <v>0.48490774228724598</v>
      </c>
      <c r="G3056" s="179">
        <v>1</v>
      </c>
      <c r="H3056" s="97">
        <v>4143351.8640701533</v>
      </c>
      <c r="I3056" s="174">
        <v>212509725311.3425</v>
      </c>
      <c r="J3056" s="186">
        <v>0.50827708677848038</v>
      </c>
      <c r="K3056" s="189">
        <v>5224728516.3715258</v>
      </c>
      <c r="L3056" s="185">
        <v>0</v>
      </c>
      <c r="M3056" s="185">
        <v>206413489563.83017</v>
      </c>
      <c r="N3056" s="174">
        <v>424147943391.54419</v>
      </c>
      <c r="O3056" s="119">
        <v>0.64398429840377669</v>
      </c>
      <c r="P3056" s="119">
        <v>0.47826645004401236</v>
      </c>
      <c r="Q3056" s="97">
        <v>16.561184029694328</v>
      </c>
      <c r="R3056" s="184">
        <v>3644252321599.6631</v>
      </c>
      <c r="S3056" s="199">
        <v>3784.903412711737</v>
      </c>
      <c r="T3056" s="191">
        <v>4.4450755388961545E-2</v>
      </c>
      <c r="U3056" s="198">
        <v>2.0000000000000001E-4</v>
      </c>
    </row>
    <row r="3057" spans="1:21" x14ac:dyDescent="0.2">
      <c r="A3057">
        <f t="shared" si="47"/>
        <v>3053</v>
      </c>
      <c r="B3057" s="119">
        <v>0.30768373843115066</v>
      </c>
      <c r="C3057" s="97">
        <v>8737.8799961212644</v>
      </c>
      <c r="D3057" s="96">
        <v>0.78539639179764753</v>
      </c>
      <c r="E3057" s="98">
        <v>0.11618424424414478</v>
      </c>
      <c r="F3057" s="119">
        <v>0</v>
      </c>
      <c r="G3057" s="179">
        <v>0</v>
      </c>
      <c r="H3057" s="97">
        <v>26463019.587575413</v>
      </c>
      <c r="I3057" s="174">
        <v>663400167274.45227</v>
      </c>
      <c r="J3057" s="186">
        <v>0.3076837384311506</v>
      </c>
      <c r="K3057" s="189">
        <v>22255979047.980236</v>
      </c>
      <c r="L3057" s="185">
        <v>63859654219.896538</v>
      </c>
      <c r="M3057" s="185">
        <v>0</v>
      </c>
      <c r="N3057" s="174">
        <v>749515800542.32898</v>
      </c>
      <c r="O3057" s="119">
        <v>0.34049337817042941</v>
      </c>
      <c r="P3057" s="119">
        <v>0.23082339278390918</v>
      </c>
      <c r="Q3057" s="97">
        <v>13.975125941395721</v>
      </c>
      <c r="R3057" s="184">
        <v>2540589670212.5806</v>
      </c>
      <c r="S3057" s="199">
        <v>2636.17942100547</v>
      </c>
      <c r="T3057" s="191">
        <v>5.4092556527049286E-2</v>
      </c>
      <c r="U3057" s="198">
        <v>2.0000000000000001E-4</v>
      </c>
    </row>
    <row r="3058" spans="1:21" x14ac:dyDescent="0.2">
      <c r="A3058">
        <f t="shared" si="47"/>
        <v>3054</v>
      </c>
      <c r="B3058" s="119">
        <v>0.40989398380899639</v>
      </c>
      <c r="C3058" s="97">
        <v>5412.2204228197379</v>
      </c>
      <c r="D3058" s="96">
        <v>0.86800378299487846</v>
      </c>
      <c r="E3058" s="98">
        <v>0.35105705501913775</v>
      </c>
      <c r="F3058" s="119">
        <v>0.42625969180653001</v>
      </c>
      <c r="G3058" s="179">
        <v>1</v>
      </c>
      <c r="H3058" s="97">
        <v>8607174.3046635631</v>
      </c>
      <c r="I3058" s="174">
        <v>339043941666.12555</v>
      </c>
      <c r="J3058" s="186">
        <v>0.40989398380899633</v>
      </c>
      <c r="K3058" s="189">
        <v>5735031889.2141647</v>
      </c>
      <c r="L3058" s="185">
        <v>0</v>
      </c>
      <c r="M3058" s="185">
        <v>256678122993.79999</v>
      </c>
      <c r="N3058" s="174">
        <v>601457096549.13965</v>
      </c>
      <c r="O3058" s="119">
        <v>0.57246738346987369</v>
      </c>
      <c r="P3058" s="119">
        <v>0.4505306879409644</v>
      </c>
      <c r="Q3058" s="97">
        <v>16.870661018937305</v>
      </c>
      <c r="R3058" s="184">
        <v>4951309541228.5869</v>
      </c>
      <c r="S3058" s="199">
        <v>5142.3490654395546</v>
      </c>
      <c r="T3058" s="191">
        <v>4.3811122921459306E-2</v>
      </c>
      <c r="U3058" s="198">
        <v>2.0000000000000001E-4</v>
      </c>
    </row>
    <row r="3059" spans="1:21" x14ac:dyDescent="0.2">
      <c r="A3059">
        <f t="shared" si="47"/>
        <v>3055</v>
      </c>
      <c r="B3059" s="119">
        <v>0.48449160027019961</v>
      </c>
      <c r="C3059" s="97">
        <v>5527.7996757517249</v>
      </c>
      <c r="D3059" s="96">
        <v>0.93348697074704212</v>
      </c>
      <c r="E3059" s="98">
        <v>0</v>
      </c>
      <c r="F3059" s="119">
        <v>0</v>
      </c>
      <c r="G3059" s="179">
        <v>0</v>
      </c>
      <c r="H3059" s="97">
        <v>15456472.279725336</v>
      </c>
      <c r="I3059" s="174">
        <v>361293799358.62927</v>
      </c>
      <c r="J3059" s="186">
        <v>0.21910118897530395</v>
      </c>
      <c r="K3059" s="189">
        <v>13762975453.161419</v>
      </c>
      <c r="L3059" s="185">
        <v>0</v>
      </c>
      <c r="M3059" s="185">
        <v>0</v>
      </c>
      <c r="N3059" s="174">
        <v>375056774811.79071</v>
      </c>
      <c r="O3059" s="119">
        <v>0.2110611148101624</v>
      </c>
      <c r="P3059" s="119">
        <v>9.2125749017506364E-2</v>
      </c>
      <c r="Q3059" s="97">
        <v>12.559460970436735</v>
      </c>
      <c r="R3059" s="184">
        <v>486709117509.6095</v>
      </c>
      <c r="S3059" s="199">
        <v>505.08703738899476</v>
      </c>
      <c r="T3059" s="191">
        <v>5.6320746374450011E-2</v>
      </c>
      <c r="U3059" s="198">
        <v>2.0000000000000001E-4</v>
      </c>
    </row>
    <row r="3060" spans="1:21" x14ac:dyDescent="0.2">
      <c r="A3060">
        <f t="shared" si="47"/>
        <v>3056</v>
      </c>
      <c r="B3060" s="119">
        <v>0.45748872300605126</v>
      </c>
      <c r="C3060" s="97">
        <v>8859.5778115949761</v>
      </c>
      <c r="D3060" s="96">
        <v>0.52831355745558439</v>
      </c>
      <c r="E3060" s="98">
        <v>0</v>
      </c>
      <c r="F3060" s="119">
        <v>0</v>
      </c>
      <c r="G3060" s="179">
        <v>0</v>
      </c>
      <c r="H3060" s="97">
        <v>3763750.1712968154</v>
      </c>
      <c r="I3060" s="174">
        <v>201314608553.99329</v>
      </c>
      <c r="J3060" s="186">
        <v>0.45748872300605126</v>
      </c>
      <c r="K3060" s="189">
        <v>2071541759.1067088</v>
      </c>
      <c r="L3060" s="185">
        <v>0</v>
      </c>
      <c r="M3060" s="185">
        <v>0</v>
      </c>
      <c r="N3060" s="174">
        <v>203386150313.10001</v>
      </c>
      <c r="O3060" s="119">
        <v>0.45282907930578697</v>
      </c>
      <c r="P3060" s="119">
        <v>0.30795279291564986</v>
      </c>
      <c r="Q3060" s="97">
        <v>12.965169037383099</v>
      </c>
      <c r="R3060" s="184">
        <v>935181886729.15308</v>
      </c>
      <c r="S3060" s="199">
        <v>970.86528958906547</v>
      </c>
      <c r="T3060" s="191">
        <v>5.31928155281228E-2</v>
      </c>
      <c r="U3060" s="198">
        <v>2.0000000000000001E-4</v>
      </c>
    </row>
    <row r="3061" spans="1:21" x14ac:dyDescent="0.2">
      <c r="A3061">
        <f t="shared" si="47"/>
        <v>3057</v>
      </c>
      <c r="B3061" s="119">
        <v>0.56211370181702158</v>
      </c>
      <c r="C3061" s="97">
        <v>15224.370578267411</v>
      </c>
      <c r="D3061" s="96">
        <v>0.99612075628091612</v>
      </c>
      <c r="E3061" s="98">
        <v>0.23347448131555454</v>
      </c>
      <c r="F3061" s="119">
        <v>0</v>
      </c>
      <c r="G3061" s="179">
        <v>0</v>
      </c>
      <c r="H3061" s="97">
        <v>6750389.8175035901</v>
      </c>
      <c r="I3061" s="174">
        <v>261180860565.4353</v>
      </c>
      <c r="J3061" s="186">
        <v>0.38842649312777211</v>
      </c>
      <c r="K3061" s="189">
        <v>17528128415.480572</v>
      </c>
      <c r="L3061" s="185">
        <v>31581253286.819782</v>
      </c>
      <c r="M3061" s="185">
        <v>0</v>
      </c>
      <c r="N3061" s="174">
        <v>310290242267.73566</v>
      </c>
      <c r="O3061" s="119">
        <v>0.4083743254215681</v>
      </c>
      <c r="P3061" s="119">
        <v>0.33277440838430783</v>
      </c>
      <c r="Q3061" s="97">
        <v>13.910860834236834</v>
      </c>
      <c r="R3061" s="184">
        <v>1550051897409.9919</v>
      </c>
      <c r="S3061" s="199">
        <v>1610.6932740856328</v>
      </c>
      <c r="T3061" s="191">
        <v>5.3906951225888899E-2</v>
      </c>
      <c r="U3061" s="198">
        <v>2.0000000000000001E-4</v>
      </c>
    </row>
    <row r="3062" spans="1:21" x14ac:dyDescent="0.2">
      <c r="A3062">
        <f t="shared" si="47"/>
        <v>3058</v>
      </c>
      <c r="B3062" s="119">
        <v>0.6096999468541876</v>
      </c>
      <c r="C3062" s="97">
        <v>12893.805946362732</v>
      </c>
      <c r="D3062" s="96">
        <v>0.56833557912158283</v>
      </c>
      <c r="E3062" s="98">
        <v>0</v>
      </c>
      <c r="F3062" s="119">
        <v>0</v>
      </c>
      <c r="G3062" s="179">
        <v>0</v>
      </c>
      <c r="H3062" s="97">
        <v>3357154.0695999465</v>
      </c>
      <c r="I3062" s="174">
        <v>160972811778.45859</v>
      </c>
      <c r="J3062" s="186">
        <v>0.47714178844424471</v>
      </c>
      <c r="K3062" s="189">
        <v>6823711668.3684492</v>
      </c>
      <c r="L3062" s="185">
        <v>0</v>
      </c>
      <c r="M3062" s="185">
        <v>0</v>
      </c>
      <c r="N3062" s="174">
        <v>167796523446.82703</v>
      </c>
      <c r="O3062" s="119">
        <v>0.45773806110596688</v>
      </c>
      <c r="P3062" s="119">
        <v>0.370010072302419</v>
      </c>
      <c r="Q3062" s="97">
        <v>12.848754653026981</v>
      </c>
      <c r="R3062" s="184">
        <v>901870990931.0144</v>
      </c>
      <c r="S3062" s="199">
        <v>936.2023523065385</v>
      </c>
      <c r="T3062" s="191">
        <v>5.419100320340535E-2</v>
      </c>
      <c r="U3062" s="198">
        <v>2.0000000000000001E-4</v>
      </c>
    </row>
    <row r="3063" spans="1:21" x14ac:dyDescent="0.2">
      <c r="A3063">
        <f t="shared" si="47"/>
        <v>3059</v>
      </c>
      <c r="B3063" s="119">
        <v>0.53396705590223714</v>
      </c>
      <c r="C3063" s="97">
        <v>17000</v>
      </c>
      <c r="D3063" s="96">
        <v>0.45311292960107591</v>
      </c>
      <c r="E3063" s="98">
        <v>0.12839377953171338</v>
      </c>
      <c r="F3063" s="119">
        <v>0</v>
      </c>
      <c r="G3063" s="179">
        <v>0</v>
      </c>
      <c r="H3063" s="97">
        <v>2492485.1117271874</v>
      </c>
      <c r="I3063" s="174">
        <v>133759953542.44254</v>
      </c>
      <c r="J3063" s="186">
        <v>0.49950565316812645</v>
      </c>
      <c r="K3063" s="189">
        <v>8541892748.5827942</v>
      </c>
      <c r="L3063" s="185">
        <v>10167108235.824879</v>
      </c>
      <c r="M3063" s="185">
        <v>0</v>
      </c>
      <c r="N3063" s="174">
        <v>152468954526.85022</v>
      </c>
      <c r="O3063" s="119">
        <v>0.49155934585632272</v>
      </c>
      <c r="P3063" s="119">
        <v>0.37540634053597183</v>
      </c>
      <c r="Q3063" s="97">
        <v>13.286548306358608</v>
      </c>
      <c r="R3063" s="184">
        <v>852272890589.3479</v>
      </c>
      <c r="S3063" s="199">
        <v>885.12711133510356</v>
      </c>
      <c r="T3063" s="191">
        <v>5.2720193855102342E-2</v>
      </c>
      <c r="U3063" s="198">
        <v>2.0000000000000001E-4</v>
      </c>
    </row>
    <row r="3064" spans="1:21" x14ac:dyDescent="0.2">
      <c r="A3064">
        <f t="shared" si="47"/>
        <v>3060</v>
      </c>
      <c r="B3064" s="119">
        <v>0.4903219350587199</v>
      </c>
      <c r="C3064" s="97">
        <v>8938.7836212687907</v>
      </c>
      <c r="D3064" s="96">
        <v>0.86895334008031377</v>
      </c>
      <c r="E3064" s="98">
        <v>0.52381928832982239</v>
      </c>
      <c r="F3064" s="119">
        <v>0.69007543916866587</v>
      </c>
      <c r="G3064" s="179">
        <v>1</v>
      </c>
      <c r="H3064" s="97">
        <v>7154390.4348880434</v>
      </c>
      <c r="I3064" s="174">
        <v>256788745446.25925</v>
      </c>
      <c r="J3064" s="186">
        <v>0.40142322595694568</v>
      </c>
      <c r="K3064" s="189">
        <v>5932701928.2862482</v>
      </c>
      <c r="L3064" s="185">
        <v>0</v>
      </c>
      <c r="M3064" s="185">
        <v>362461723453.4187</v>
      </c>
      <c r="N3064" s="174">
        <v>625183170827.96423</v>
      </c>
      <c r="O3064" s="119">
        <v>0.62869629844429642</v>
      </c>
      <c r="P3064" s="119">
        <v>0.39993468358479667</v>
      </c>
      <c r="Q3064" s="97">
        <v>17.106624668413055</v>
      </c>
      <c r="R3064" s="184">
        <v>4599167542336.8086</v>
      </c>
      <c r="S3064" s="199">
        <v>4772.0585832224224</v>
      </c>
      <c r="T3064" s="191">
        <v>4.3285065846146116E-2</v>
      </c>
      <c r="U3064" s="198">
        <v>2.0000000000000001E-4</v>
      </c>
    </row>
    <row r="3065" spans="1:21" x14ac:dyDescent="0.2">
      <c r="A3065">
        <f t="shared" si="47"/>
        <v>3061</v>
      </c>
      <c r="B3065" s="119">
        <v>0.5475031708924214</v>
      </c>
      <c r="C3065" s="97">
        <v>4592.6165538277291</v>
      </c>
      <c r="D3065" s="96">
        <v>1.2464927034647804</v>
      </c>
      <c r="E3065" s="98">
        <v>0</v>
      </c>
      <c r="F3065" s="119">
        <v>0.59857861676370316</v>
      </c>
      <c r="G3065" s="179">
        <v>1</v>
      </c>
      <c r="H3065" s="97">
        <v>19512722.555627324</v>
      </c>
      <c r="I3065" s="174">
        <v>667473156797.87708</v>
      </c>
      <c r="J3065" s="186">
        <v>0.49835389973852307</v>
      </c>
      <c r="K3065" s="189">
        <v>12089268823.257265</v>
      </c>
      <c r="L3065" s="185">
        <v>0</v>
      </c>
      <c r="M3065" s="185">
        <v>596033600109.828</v>
      </c>
      <c r="N3065" s="174">
        <v>1275596025730.9624</v>
      </c>
      <c r="O3065" s="119">
        <v>0.63457765187455395</v>
      </c>
      <c r="P3065" s="119">
        <v>0.37473064999200378</v>
      </c>
      <c r="Q3065" s="97">
        <v>16.131149698701048</v>
      </c>
      <c r="R3065" s="184">
        <v>8309930379390.1221</v>
      </c>
      <c r="S3065" s="199">
        <v>8624.7035376355034</v>
      </c>
      <c r="T3065" s="191">
        <v>4.5857402674135801E-2</v>
      </c>
      <c r="U3065" s="198">
        <v>2.0000000000000001E-4</v>
      </c>
    </row>
    <row r="3066" spans="1:21" x14ac:dyDescent="0.2">
      <c r="A3066">
        <f t="shared" si="47"/>
        <v>3062</v>
      </c>
      <c r="B3066" s="119">
        <v>0.60215537137002351</v>
      </c>
      <c r="C3066" s="97">
        <v>7111.9956446397991</v>
      </c>
      <c r="D3066" s="96">
        <v>0.284935734286486</v>
      </c>
      <c r="E3066" s="98">
        <v>0.10397579832053243</v>
      </c>
      <c r="F3066" s="119">
        <v>0.5499194177861394</v>
      </c>
      <c r="G3066" s="179">
        <v>1</v>
      </c>
      <c r="H3066" s="97">
        <v>2602577.1165646776</v>
      </c>
      <c r="I3066" s="174">
        <v>108442580253.56085</v>
      </c>
      <c r="J3066" s="186">
        <v>0.40238946597175917</v>
      </c>
      <c r="K3066" s="189">
        <v>1199144527.6176522</v>
      </c>
      <c r="L3066" s="185">
        <v>0</v>
      </c>
      <c r="M3066" s="185">
        <v>234692523138.86133</v>
      </c>
      <c r="N3066" s="174">
        <v>344334247920.03986</v>
      </c>
      <c r="O3066" s="119">
        <v>0.67199290185521054</v>
      </c>
      <c r="P3066" s="119">
        <v>0.41980715103657906</v>
      </c>
      <c r="Q3066" s="97">
        <v>17.731733239077709</v>
      </c>
      <c r="R3066" s="184">
        <v>2806476898694.6255</v>
      </c>
      <c r="S3066" s="199">
        <v>2913.605736289293</v>
      </c>
      <c r="T3066" s="191">
        <v>4.1041519307473191E-2</v>
      </c>
      <c r="U3066" s="198">
        <v>2.0000000000000001E-4</v>
      </c>
    </row>
    <row r="3067" spans="1:21" x14ac:dyDescent="0.2">
      <c r="A3067">
        <f t="shared" si="47"/>
        <v>3063</v>
      </c>
      <c r="B3067" s="119">
        <v>0.55700374308288936</v>
      </c>
      <c r="C3067" s="97">
        <v>4275.7409114276807</v>
      </c>
      <c r="D3067" s="96">
        <v>0.40774321775548195</v>
      </c>
      <c r="E3067" s="98">
        <v>0</v>
      </c>
      <c r="F3067" s="119">
        <v>0</v>
      </c>
      <c r="G3067" s="179">
        <v>0</v>
      </c>
      <c r="H3067" s="97">
        <v>5614623.2615913525</v>
      </c>
      <c r="I3067" s="174">
        <v>212258638815.89554</v>
      </c>
      <c r="J3067" s="186">
        <v>0.43707841192190566</v>
      </c>
      <c r="K3067" s="189">
        <v>6775048670.3280344</v>
      </c>
      <c r="L3067" s="185">
        <v>0</v>
      </c>
      <c r="M3067" s="185">
        <v>0</v>
      </c>
      <c r="N3067" s="174">
        <v>219033687486.22357</v>
      </c>
      <c r="O3067" s="119">
        <v>0.42355890472871716</v>
      </c>
      <c r="P3067" s="119">
        <v>0.29825766016409755</v>
      </c>
      <c r="Q3067" s="97">
        <v>12.842512552298322</v>
      </c>
      <c r="R3067" s="184">
        <v>1005837909874.5142</v>
      </c>
      <c r="S3067" s="199">
        <v>1042.9878546105367</v>
      </c>
      <c r="T3067" s="191">
        <v>5.2288879318304872E-2</v>
      </c>
      <c r="U3067" s="198">
        <v>2.0000000000000001E-4</v>
      </c>
    </row>
    <row r="3068" spans="1:21" x14ac:dyDescent="0.2">
      <c r="A3068">
        <f t="shared" si="47"/>
        <v>3064</v>
      </c>
      <c r="B3068" s="119">
        <v>0.60343734364207424</v>
      </c>
      <c r="C3068" s="97">
        <v>7743.0675395144772</v>
      </c>
      <c r="D3068" s="96">
        <v>0.85631798592709252</v>
      </c>
      <c r="E3068" s="98">
        <v>0.23162084924817658</v>
      </c>
      <c r="F3068" s="119">
        <v>0</v>
      </c>
      <c r="G3068" s="179">
        <v>0</v>
      </c>
      <c r="H3068" s="97">
        <v>8657918.0635376461</v>
      </c>
      <c r="I3068" s="174">
        <v>335619139870.37158</v>
      </c>
      <c r="J3068" s="186">
        <v>0.47437415676680739</v>
      </c>
      <c r="K3068" s="189">
        <v>28099144415.553207</v>
      </c>
      <c r="L3068" s="185">
        <v>42673010254.144333</v>
      </c>
      <c r="M3068" s="185">
        <v>0</v>
      </c>
      <c r="N3068" s="174">
        <v>406391294540.06915</v>
      </c>
      <c r="O3068" s="119">
        <v>0.47576672352921329</v>
      </c>
      <c r="P3068" s="119">
        <v>0.36578668178499235</v>
      </c>
      <c r="Q3068" s="97">
        <v>13.485265421594944</v>
      </c>
      <c r="R3068" s="184">
        <v>2228336276499.46</v>
      </c>
      <c r="S3068" s="199">
        <v>2312.8865576839057</v>
      </c>
      <c r="T3068" s="191">
        <v>5.2583019237219003E-2</v>
      </c>
      <c r="U3068" s="198">
        <v>2.0000000000000001E-4</v>
      </c>
    </row>
    <row r="3069" spans="1:21" x14ac:dyDescent="0.2">
      <c r="A3069">
        <f t="shared" si="47"/>
        <v>3065</v>
      </c>
      <c r="B3069" s="119">
        <v>0.37220241619935018</v>
      </c>
      <c r="C3069" s="97">
        <v>17000</v>
      </c>
      <c r="D3069" s="96">
        <v>1.4130419868633028</v>
      </c>
      <c r="E3069" s="98">
        <v>0</v>
      </c>
      <c r="F3069" s="119">
        <v>0</v>
      </c>
      <c r="G3069" s="179">
        <v>0</v>
      </c>
      <c r="H3069" s="97">
        <v>7864969.0435599852</v>
      </c>
      <c r="I3069" s="174">
        <v>321806358767.98114</v>
      </c>
      <c r="J3069" s="186">
        <v>0.37220241619935024</v>
      </c>
      <c r="K3069" s="189">
        <v>3934176228.2020888</v>
      </c>
      <c r="L3069" s="185">
        <v>0</v>
      </c>
      <c r="M3069" s="185">
        <v>0</v>
      </c>
      <c r="N3069" s="174">
        <v>325740534996.18323</v>
      </c>
      <c r="O3069" s="119">
        <v>0.3677070901942277</v>
      </c>
      <c r="P3069" s="119">
        <v>0.26370188302129699</v>
      </c>
      <c r="Q3069" s="97">
        <v>12.93116614593562</v>
      </c>
      <c r="R3069" s="184">
        <v>1169141892203.1396</v>
      </c>
      <c r="S3069" s="199">
        <v>1214.5663920449904</v>
      </c>
      <c r="T3069" s="191">
        <v>5.9609239014869801E-2</v>
      </c>
      <c r="U3069" s="198">
        <v>2.0000000000000001E-4</v>
      </c>
    </row>
    <row r="3070" spans="1:21" x14ac:dyDescent="0.2">
      <c r="A3070">
        <f t="shared" si="47"/>
        <v>3066</v>
      </c>
      <c r="B3070" s="119">
        <v>0.40744269434156433</v>
      </c>
      <c r="C3070" s="97">
        <v>7898.5943329461779</v>
      </c>
      <c r="D3070" s="96">
        <v>0.88796786770235714</v>
      </c>
      <c r="E3070" s="98">
        <v>0.33534440084325745</v>
      </c>
      <c r="F3070" s="119">
        <v>0.56584204930633286</v>
      </c>
      <c r="G3070" s="179">
        <v>1</v>
      </c>
      <c r="H3070" s="97">
        <v>10109415.309156571</v>
      </c>
      <c r="I3070" s="174">
        <v>392555841895.18243</v>
      </c>
      <c r="J3070" s="186">
        <v>0.40744269434156433</v>
      </c>
      <c r="K3070" s="189">
        <v>4633772719.6942854</v>
      </c>
      <c r="L3070" s="185">
        <v>0</v>
      </c>
      <c r="M3070" s="185">
        <v>366079978631.84131</v>
      </c>
      <c r="N3070" s="174">
        <v>763269593246.71802</v>
      </c>
      <c r="O3070" s="119">
        <v>0.59324778140402401</v>
      </c>
      <c r="P3070" s="119">
        <v>0.49432145480428719</v>
      </c>
      <c r="Q3070" s="97">
        <v>17.153194517885019</v>
      </c>
      <c r="R3070" s="184">
        <v>6945698704583.3828</v>
      </c>
      <c r="S3070" s="199">
        <v>7191.9511106106929</v>
      </c>
      <c r="T3070" s="191">
        <v>4.3162931734381141E-2</v>
      </c>
      <c r="U3070" s="198">
        <v>2.0000000000000001E-4</v>
      </c>
    </row>
    <row r="3071" spans="1:21" x14ac:dyDescent="0.2">
      <c r="A3071">
        <f t="shared" si="47"/>
        <v>3067</v>
      </c>
      <c r="B3071" s="119">
        <v>0.51445541575461895</v>
      </c>
      <c r="C3071" s="97">
        <v>10462.24184557099</v>
      </c>
      <c r="D3071" s="96">
        <v>0.56627251537456513</v>
      </c>
      <c r="E3071" s="98">
        <v>0.45898406480740545</v>
      </c>
      <c r="F3071" s="119">
        <v>0.38697244851380191</v>
      </c>
      <c r="G3071" s="179">
        <v>1</v>
      </c>
      <c r="H3071" s="97">
        <v>3850652.249868202</v>
      </c>
      <c r="I3071" s="174">
        <v>147040459410.72382</v>
      </c>
      <c r="J3071" s="186">
        <v>0.3955030026551023</v>
      </c>
      <c r="K3071" s="189">
        <v>1623544402.7510238</v>
      </c>
      <c r="L3071" s="185">
        <v>0</v>
      </c>
      <c r="M3071" s="185">
        <v>175687504776.32941</v>
      </c>
      <c r="N3071" s="174">
        <v>324351508589.80426</v>
      </c>
      <c r="O3071" s="119">
        <v>0.61262223781140335</v>
      </c>
      <c r="P3071" s="119">
        <v>0.45696424512771117</v>
      </c>
      <c r="Q3071" s="97">
        <v>17.446966796906548</v>
      </c>
      <c r="R3071" s="184">
        <v>2811119242795.7422</v>
      </c>
      <c r="S3071" s="199">
        <v>2918.129597933299</v>
      </c>
      <c r="T3071" s="191">
        <v>4.2360616795285452E-2</v>
      </c>
      <c r="U3071" s="198">
        <v>2.0000000000000001E-4</v>
      </c>
    </row>
    <row r="3072" spans="1:21" x14ac:dyDescent="0.2">
      <c r="A3072">
        <f t="shared" si="47"/>
        <v>3068</v>
      </c>
      <c r="B3072" s="119">
        <v>0.45272212503982212</v>
      </c>
      <c r="C3072" s="97">
        <v>12872.771705513436</v>
      </c>
      <c r="D3072" s="96">
        <v>0.49786977421995149</v>
      </c>
      <c r="E3072" s="98">
        <v>0</v>
      </c>
      <c r="F3072" s="119">
        <v>0</v>
      </c>
      <c r="G3072" s="179">
        <v>0</v>
      </c>
      <c r="H3072" s="97">
        <v>4755917.4483211031</v>
      </c>
      <c r="I3072" s="174">
        <v>211588894172.55795</v>
      </c>
      <c r="J3072" s="186">
        <v>0.45272212503982212</v>
      </c>
      <c r="K3072" s="189">
        <v>9468396487.0357285</v>
      </c>
      <c r="L3072" s="185">
        <v>0</v>
      </c>
      <c r="M3072" s="185">
        <v>0</v>
      </c>
      <c r="N3072" s="174">
        <v>221057290659.59369</v>
      </c>
      <c r="O3072" s="119">
        <v>0.43333098636468437</v>
      </c>
      <c r="P3072" s="119">
        <v>0.34398947334013663</v>
      </c>
      <c r="Q3072" s="97">
        <v>12.815807143857413</v>
      </c>
      <c r="R3072" s="184">
        <v>1104754973735.7571</v>
      </c>
      <c r="S3072" s="199">
        <v>1146.7923630288064</v>
      </c>
      <c r="T3072" s="191">
        <v>5.4455160095910352E-2</v>
      </c>
      <c r="U3072" s="198">
        <v>2.0000000000000001E-4</v>
      </c>
    </row>
    <row r="3073" spans="1:21" x14ac:dyDescent="0.2">
      <c r="A3073">
        <f t="shared" si="47"/>
        <v>3069</v>
      </c>
      <c r="B3073" s="119">
        <v>0.45562790225048022</v>
      </c>
      <c r="C3073" s="97">
        <v>10397.872891550571</v>
      </c>
      <c r="D3073" s="96">
        <v>0.7264458841029271</v>
      </c>
      <c r="E3073" s="98">
        <v>0.2840328064036603</v>
      </c>
      <c r="F3073" s="119">
        <v>0</v>
      </c>
      <c r="G3073" s="179">
        <v>0</v>
      </c>
      <c r="H3073" s="97">
        <v>5011827.7231833385</v>
      </c>
      <c r="I3073" s="174">
        <v>209678305358.95447</v>
      </c>
      <c r="J3073" s="186">
        <v>0.45549845052579363</v>
      </c>
      <c r="K3073" s="189">
        <v>8842047880.6296997</v>
      </c>
      <c r="L3073" s="185">
        <v>24317046695.350052</v>
      </c>
      <c r="M3073" s="185">
        <v>0</v>
      </c>
      <c r="N3073" s="174">
        <v>242837399934.93423</v>
      </c>
      <c r="O3073" s="119">
        <v>0.47341052320178373</v>
      </c>
      <c r="P3073" s="119">
        <v>0.33745618443777148</v>
      </c>
      <c r="Q3073" s="97">
        <v>13.734465856160343</v>
      </c>
      <c r="R3073" s="184">
        <v>1255533848689.6074</v>
      </c>
      <c r="S3073" s="199">
        <v>1302.1073799560984</v>
      </c>
      <c r="T3073" s="191">
        <v>5.2211173456913187E-2</v>
      </c>
      <c r="U3073" s="198">
        <v>2.0000000000000001E-4</v>
      </c>
    </row>
    <row r="3074" spans="1:21" x14ac:dyDescent="0.2">
      <c r="A3074">
        <f t="shared" si="47"/>
        <v>3070</v>
      </c>
      <c r="B3074" s="119">
        <v>0.50664835224694993</v>
      </c>
      <c r="C3074" s="97">
        <v>10085.193952562102</v>
      </c>
      <c r="D3074" s="96">
        <v>0.69399131481169363</v>
      </c>
      <c r="E3074" s="98">
        <v>8.5469858343695262E-2</v>
      </c>
      <c r="F3074" s="119">
        <v>0</v>
      </c>
      <c r="G3074" s="179">
        <v>0</v>
      </c>
      <c r="H3074" s="97">
        <v>4407615.5784010496</v>
      </c>
      <c r="I3074" s="174">
        <v>187580516308.5614</v>
      </c>
      <c r="J3074" s="186">
        <v>0.46330056263213903</v>
      </c>
      <c r="K3074" s="189">
        <v>5780778643.4565449</v>
      </c>
      <c r="L3074" s="185">
        <v>11140906478.493721</v>
      </c>
      <c r="M3074" s="185">
        <v>0</v>
      </c>
      <c r="N3074" s="174">
        <v>204502201430.51166</v>
      </c>
      <c r="O3074" s="119">
        <v>0.46854695576437189</v>
      </c>
      <c r="P3074" s="119">
        <v>0.32921403553038542</v>
      </c>
      <c r="Q3074" s="97">
        <v>13.343855624327642</v>
      </c>
      <c r="R3074" s="184">
        <v>1018615032630.4496</v>
      </c>
      <c r="S3074" s="199">
        <v>1056.6442853827614</v>
      </c>
      <c r="T3074" s="191">
        <v>5.2867131686560119E-2</v>
      </c>
      <c r="U3074" s="198">
        <v>2.0000000000000001E-4</v>
      </c>
    </row>
    <row r="3075" spans="1:21" x14ac:dyDescent="0.2">
      <c r="A3075">
        <f t="shared" si="47"/>
        <v>3071</v>
      </c>
      <c r="B3075" s="119">
        <v>0.35783966021760172</v>
      </c>
      <c r="C3075" s="97">
        <v>6519.4789150006409</v>
      </c>
      <c r="D3075" s="96">
        <v>0.65695728152378785</v>
      </c>
      <c r="E3075" s="98">
        <v>0</v>
      </c>
      <c r="F3075" s="119">
        <v>0.46535015308379929</v>
      </c>
      <c r="G3075" s="179">
        <v>1</v>
      </c>
      <c r="H3075" s="97">
        <v>7089574.6907179225</v>
      </c>
      <c r="I3075" s="174">
        <v>223528558413.73444</v>
      </c>
      <c r="J3075" s="186">
        <v>0.35783966021760172</v>
      </c>
      <c r="K3075" s="189">
        <v>8356267696.4408178</v>
      </c>
      <c r="L3075" s="185">
        <v>0</v>
      </c>
      <c r="M3075" s="185">
        <v>263628510660.96292</v>
      </c>
      <c r="N3075" s="174">
        <v>495513336771.13818</v>
      </c>
      <c r="O3075" s="119">
        <v>0.58704815861459714</v>
      </c>
      <c r="P3075" s="119">
        <v>0.37832926524895022</v>
      </c>
      <c r="Q3075" s="97">
        <v>17.308896747809218</v>
      </c>
      <c r="R3075" s="184">
        <v>3497304258255.2588</v>
      </c>
      <c r="S3075" s="199">
        <v>3630.3274631714762</v>
      </c>
      <c r="T3075" s="191">
        <v>4.2559448144257821E-2</v>
      </c>
      <c r="U3075" s="198">
        <v>2.0000000000000001E-4</v>
      </c>
    </row>
    <row r="3076" spans="1:21" x14ac:dyDescent="0.2">
      <c r="A3076">
        <f t="shared" si="47"/>
        <v>3072</v>
      </c>
      <c r="B3076" s="119">
        <v>0.45886962283839627</v>
      </c>
      <c r="C3076" s="97">
        <v>8589.1496276740781</v>
      </c>
      <c r="D3076" s="96">
        <v>0.87086866105259719</v>
      </c>
      <c r="E3076" s="98">
        <v>0.36741349698636544</v>
      </c>
      <c r="F3076" s="119">
        <v>0.51925273394365312</v>
      </c>
      <c r="G3076" s="179">
        <v>1</v>
      </c>
      <c r="H3076" s="97">
        <v>7324217.2756598238</v>
      </c>
      <c r="I3076" s="174">
        <v>298310012163.07983</v>
      </c>
      <c r="J3076" s="186">
        <v>0.44925424381337042</v>
      </c>
      <c r="K3076" s="189">
        <v>2065588888.9923556</v>
      </c>
      <c r="L3076" s="185">
        <v>0</v>
      </c>
      <c r="M3076" s="185">
        <v>321706075735.31549</v>
      </c>
      <c r="N3076" s="174">
        <v>622081676787.38757</v>
      </c>
      <c r="O3076" s="119">
        <v>0.62914873420761275</v>
      </c>
      <c r="P3076" s="119">
        <v>0.39718592438669575</v>
      </c>
      <c r="Q3076" s="97">
        <v>16.682630584154801</v>
      </c>
      <c r="R3076" s="184">
        <v>4448377787112.6006</v>
      </c>
      <c r="S3076" s="199">
        <v>4617.4347109569226</v>
      </c>
      <c r="T3076" s="191">
        <v>4.4211531214000808E-2</v>
      </c>
      <c r="U3076" s="198">
        <v>2.0000000000000001E-4</v>
      </c>
    </row>
    <row r="3077" spans="1:21" x14ac:dyDescent="0.2">
      <c r="A3077">
        <f t="shared" si="47"/>
        <v>3073</v>
      </c>
      <c r="B3077" s="119">
        <v>0.5541957305799915</v>
      </c>
      <c r="C3077" s="97">
        <v>7962.1391992763729</v>
      </c>
      <c r="D3077" s="96">
        <v>0.95595518777650412</v>
      </c>
      <c r="E3077" s="98">
        <v>0</v>
      </c>
      <c r="F3077" s="119">
        <v>0</v>
      </c>
      <c r="G3077" s="179">
        <v>0</v>
      </c>
      <c r="H3077" s="97">
        <v>8869711.8797846846</v>
      </c>
      <c r="I3077" s="174">
        <v>310851042511.04034</v>
      </c>
      <c r="J3077" s="186">
        <v>0.36229747070353524</v>
      </c>
      <c r="K3077" s="189">
        <v>12062060529.355045</v>
      </c>
      <c r="L3077" s="185">
        <v>0</v>
      </c>
      <c r="M3077" s="185">
        <v>0</v>
      </c>
      <c r="N3077" s="174">
        <v>322913103040.39539</v>
      </c>
      <c r="O3077" s="119">
        <v>0.34876425083691498</v>
      </c>
      <c r="P3077" s="119">
        <v>0.22276676765110678</v>
      </c>
      <c r="Q3077" s="97">
        <v>12.812713700447857</v>
      </c>
      <c r="R3077" s="184">
        <v>1019983266422.0225</v>
      </c>
      <c r="S3077" s="199">
        <v>1058.4249231635918</v>
      </c>
      <c r="T3077" s="191">
        <v>5.5331374426957958E-2</v>
      </c>
      <c r="U3077" s="198">
        <v>2.0000000000000001E-4</v>
      </c>
    </row>
    <row r="3078" spans="1:21" x14ac:dyDescent="0.2">
      <c r="A3078">
        <f t="shared" si="47"/>
        <v>3074</v>
      </c>
      <c r="B3078" s="119">
        <v>0.56436574448567189</v>
      </c>
      <c r="C3078" s="97">
        <v>5765.1132865051568</v>
      </c>
      <c r="D3078" s="96">
        <v>1.1113246483361996</v>
      </c>
      <c r="E3078" s="98">
        <v>0.27626540820637013</v>
      </c>
      <c r="F3078" s="119">
        <v>0</v>
      </c>
      <c r="G3078" s="179">
        <v>0</v>
      </c>
      <c r="H3078" s="97">
        <v>22106733.520334609</v>
      </c>
      <c r="I3078" s="174">
        <v>621329370590.73584</v>
      </c>
      <c r="J3078" s="186">
        <v>0.35246728035526431</v>
      </c>
      <c r="K3078" s="189">
        <v>53223639144.767784</v>
      </c>
      <c r="L3078" s="185">
        <v>107932854452.59253</v>
      </c>
      <c r="M3078" s="185">
        <v>0</v>
      </c>
      <c r="N3078" s="174">
        <v>782485864188.09619</v>
      </c>
      <c r="O3078" s="119">
        <v>0.39022373565286445</v>
      </c>
      <c r="P3078" s="119">
        <v>0.26804769256735367</v>
      </c>
      <c r="Q3078" s="97">
        <v>13.958276178891003</v>
      </c>
      <c r="R3078" s="184">
        <v>3209264362169.5039</v>
      </c>
      <c r="S3078" s="199">
        <v>3330.32438277049</v>
      </c>
      <c r="T3078" s="191">
        <v>5.1884636425232951E-2</v>
      </c>
      <c r="U3078" s="198">
        <v>2.0000000000000001E-4</v>
      </c>
    </row>
    <row r="3079" spans="1:21" x14ac:dyDescent="0.2">
      <c r="A3079">
        <f t="shared" ref="A3079:A3142" si="48">A3078+1</f>
        <v>3075</v>
      </c>
      <c r="B3079" s="119">
        <v>0.64043821118678379</v>
      </c>
      <c r="C3079" s="97">
        <v>7903.0176418018182</v>
      </c>
      <c r="D3079" s="96">
        <v>0.77706484937596432</v>
      </c>
      <c r="E3079" s="98">
        <v>0</v>
      </c>
      <c r="F3079" s="119">
        <v>0</v>
      </c>
      <c r="G3079" s="179">
        <v>0</v>
      </c>
      <c r="H3079" s="97">
        <v>7274105.3281097226</v>
      </c>
      <c r="I3079" s="174">
        <v>279463982070.13062</v>
      </c>
      <c r="J3079" s="186">
        <v>0.45522681187245451</v>
      </c>
      <c r="K3079" s="189">
        <v>10040230349.681236</v>
      </c>
      <c r="L3079" s="185">
        <v>0</v>
      </c>
      <c r="M3079" s="185">
        <v>0</v>
      </c>
      <c r="N3079" s="174">
        <v>289504212419.81183</v>
      </c>
      <c r="O3079" s="119">
        <v>0.43943919339758891</v>
      </c>
      <c r="P3079" s="119">
        <v>0.3365928782833581</v>
      </c>
      <c r="Q3079" s="97">
        <v>12.855421112844681</v>
      </c>
      <c r="R3079" s="184">
        <v>1420430350467.2522</v>
      </c>
      <c r="S3079" s="199">
        <v>1473.4473563390047</v>
      </c>
      <c r="T3079" s="191">
        <v>5.4750539375992772E-2</v>
      </c>
      <c r="U3079" s="198">
        <v>2.0000000000000001E-4</v>
      </c>
    </row>
    <row r="3080" spans="1:21" x14ac:dyDescent="0.2">
      <c r="A3080">
        <f t="shared" si="48"/>
        <v>3076</v>
      </c>
      <c r="B3080" s="119">
        <v>0.49908982359280551</v>
      </c>
      <c r="C3080" s="97">
        <v>4000</v>
      </c>
      <c r="D3080" s="96">
        <v>0.2</v>
      </c>
      <c r="E3080" s="98">
        <v>0</v>
      </c>
      <c r="F3080" s="119">
        <v>0</v>
      </c>
      <c r="G3080" s="179">
        <v>0</v>
      </c>
      <c r="H3080" s="97">
        <v>15977556.872170087</v>
      </c>
      <c r="I3080" s="174">
        <v>571016187200.55054</v>
      </c>
      <c r="J3080" s="186">
        <v>0.46633624877359792</v>
      </c>
      <c r="K3080" s="189">
        <v>28299834886.166672</v>
      </c>
      <c r="L3080" s="185">
        <v>0</v>
      </c>
      <c r="M3080" s="185">
        <v>0</v>
      </c>
      <c r="N3080" s="174">
        <v>599316022086.71716</v>
      </c>
      <c r="O3080" s="119">
        <v>0.44431574814393582</v>
      </c>
      <c r="P3080" s="119">
        <v>0.33640729864990304</v>
      </c>
      <c r="Q3080" s="97">
        <v>12.829057981504636</v>
      </c>
      <c r="R3080" s="184">
        <v>2964481248980.9844</v>
      </c>
      <c r="S3080" s="199">
        <v>3076.6750755184507</v>
      </c>
      <c r="T3080" s="191">
        <v>5.3569957067728449E-2</v>
      </c>
      <c r="U3080" s="198">
        <v>2.0000000000000001E-4</v>
      </c>
    </row>
    <row r="3081" spans="1:21" x14ac:dyDescent="0.2">
      <c r="A3081">
        <f t="shared" si="48"/>
        <v>3077</v>
      </c>
      <c r="B3081" s="119">
        <v>0.61017230256848687</v>
      </c>
      <c r="C3081" s="97">
        <v>11735.630693340199</v>
      </c>
      <c r="D3081" s="96">
        <v>0.89623736470127024</v>
      </c>
      <c r="E3081" s="98">
        <v>0</v>
      </c>
      <c r="F3081" s="119">
        <v>0</v>
      </c>
      <c r="G3081" s="179">
        <v>0</v>
      </c>
      <c r="H3081" s="97">
        <v>8530585.788468916</v>
      </c>
      <c r="I3081" s="174">
        <v>304828155204.28082</v>
      </c>
      <c r="J3081" s="186">
        <v>0.43854344482787344</v>
      </c>
      <c r="K3081" s="189">
        <v>916913830.39404035</v>
      </c>
      <c r="L3081" s="185">
        <v>0</v>
      </c>
      <c r="M3081" s="185">
        <v>0</v>
      </c>
      <c r="N3081" s="174">
        <v>305745069034.67487</v>
      </c>
      <c r="O3081" s="119">
        <v>0.43722827545797688</v>
      </c>
      <c r="P3081" s="119">
        <v>0.2972166871692935</v>
      </c>
      <c r="Q3081" s="97">
        <v>12.986926315817186</v>
      </c>
      <c r="R3081" s="184">
        <v>1265923067834.6169</v>
      </c>
      <c r="S3081" s="199">
        <v>1313.3983041744477</v>
      </c>
      <c r="T3081" s="191">
        <v>5.5591920355355762E-2</v>
      </c>
      <c r="U3081" s="198">
        <v>2.0000000000000001E-4</v>
      </c>
    </row>
    <row r="3082" spans="1:21" x14ac:dyDescent="0.2">
      <c r="A3082">
        <f t="shared" si="48"/>
        <v>3078</v>
      </c>
      <c r="B3082" s="119">
        <v>0.6482417663079687</v>
      </c>
      <c r="C3082" s="97">
        <v>9653.687401522433</v>
      </c>
      <c r="D3082" s="96">
        <v>0.61962041267664236</v>
      </c>
      <c r="E3082" s="98">
        <v>0</v>
      </c>
      <c r="F3082" s="119">
        <v>0.63855328134250933</v>
      </c>
      <c r="G3082" s="179">
        <v>1</v>
      </c>
      <c r="H3082" s="97">
        <v>4728886.8517108299</v>
      </c>
      <c r="I3082" s="174">
        <v>214178292148.27094</v>
      </c>
      <c r="J3082" s="186">
        <v>0.48278668894804688</v>
      </c>
      <c r="K3082" s="189">
        <v>4997153744.0050297</v>
      </c>
      <c r="L3082" s="185">
        <v>0</v>
      </c>
      <c r="M3082" s="185">
        <v>288655726991.26862</v>
      </c>
      <c r="N3082" s="174">
        <v>507831172883.54456</v>
      </c>
      <c r="O3082" s="119">
        <v>0.65834282721453508</v>
      </c>
      <c r="P3082" s="119">
        <v>0.49758694284886912</v>
      </c>
      <c r="Q3082" s="97">
        <v>17.057157112101876</v>
      </c>
      <c r="R3082" s="184">
        <v>4665086581197.2715</v>
      </c>
      <c r="S3082" s="199">
        <v>4845.8911685203466</v>
      </c>
      <c r="T3082" s="191">
        <v>4.3096916771179085E-2</v>
      </c>
      <c r="U3082" s="198">
        <v>2.0000000000000001E-4</v>
      </c>
    </row>
    <row r="3083" spans="1:21" x14ac:dyDescent="0.2">
      <c r="A3083">
        <f t="shared" si="48"/>
        <v>3079</v>
      </c>
      <c r="B3083" s="119">
        <v>0.47976321361435226</v>
      </c>
      <c r="C3083" s="97">
        <v>8341.4287822296155</v>
      </c>
      <c r="D3083" s="96">
        <v>0.2</v>
      </c>
      <c r="E3083" s="98">
        <v>0</v>
      </c>
      <c r="F3083" s="119">
        <v>0.49913817427369978</v>
      </c>
      <c r="G3083" s="179">
        <v>1</v>
      </c>
      <c r="H3083" s="97">
        <v>2573250.3283953704</v>
      </c>
      <c r="I3083" s="174">
        <v>138326150347.94684</v>
      </c>
      <c r="J3083" s="186">
        <v>0.47976321361435226</v>
      </c>
      <c r="K3083" s="189">
        <v>5632156616.5146027</v>
      </c>
      <c r="L3083" s="185">
        <v>0</v>
      </c>
      <c r="M3083" s="185">
        <v>166017387870.70557</v>
      </c>
      <c r="N3083" s="174">
        <v>309975694835.16699</v>
      </c>
      <c r="O3083" s="119">
        <v>0.6425591168375715</v>
      </c>
      <c r="P3083" s="119">
        <v>0.42300235915517831</v>
      </c>
      <c r="Q3083" s="97">
        <v>16.877686022546296</v>
      </c>
      <c r="R3083" s="184">
        <v>2449083612914.2095</v>
      </c>
      <c r="S3083" s="199">
        <v>2539.5369473721817</v>
      </c>
      <c r="T3083" s="191">
        <v>4.2815156935734067E-2</v>
      </c>
      <c r="U3083" s="198">
        <v>2.0000000000000001E-4</v>
      </c>
    </row>
    <row r="3084" spans="1:21" x14ac:dyDescent="0.2">
      <c r="A3084">
        <f t="shared" si="48"/>
        <v>3080</v>
      </c>
      <c r="B3084" s="119">
        <v>0.4344270208090828</v>
      </c>
      <c r="C3084" s="97">
        <v>11331.172851866362</v>
      </c>
      <c r="D3084" s="96">
        <v>0.43180575141693317</v>
      </c>
      <c r="E3084" s="98">
        <v>0</v>
      </c>
      <c r="F3084" s="119">
        <v>0</v>
      </c>
      <c r="G3084" s="179">
        <v>0</v>
      </c>
      <c r="H3084" s="97">
        <v>3102638.839274446</v>
      </c>
      <c r="I3084" s="174">
        <v>149431289503.44113</v>
      </c>
      <c r="J3084" s="186">
        <v>0.4344270208090828</v>
      </c>
      <c r="K3084" s="189">
        <v>3795988956.3826318</v>
      </c>
      <c r="L3084" s="185">
        <v>0</v>
      </c>
      <c r="M3084" s="185">
        <v>0</v>
      </c>
      <c r="N3084" s="174">
        <v>153227278459.82376</v>
      </c>
      <c r="O3084" s="119">
        <v>0.42366470622697089</v>
      </c>
      <c r="P3084" s="119">
        <v>0.32326275991818493</v>
      </c>
      <c r="Q3084" s="97">
        <v>12.878731938961774</v>
      </c>
      <c r="R3084" s="184">
        <v>739421665138.66211</v>
      </c>
      <c r="S3084" s="199">
        <v>767.50102870093508</v>
      </c>
      <c r="T3084" s="191">
        <v>5.2277090917511364E-2</v>
      </c>
      <c r="U3084" s="198">
        <v>2.0000000000000001E-4</v>
      </c>
    </row>
    <row r="3085" spans="1:21" x14ac:dyDescent="0.2">
      <c r="A3085">
        <f t="shared" si="48"/>
        <v>3081</v>
      </c>
      <c r="B3085" s="119">
        <v>0.72220273818420322</v>
      </c>
      <c r="C3085" s="97">
        <v>12668.808183968813</v>
      </c>
      <c r="D3085" s="96">
        <v>0.69730714324793075</v>
      </c>
      <c r="E3085" s="98">
        <v>0.20330931848927253</v>
      </c>
      <c r="F3085" s="119">
        <v>0</v>
      </c>
      <c r="G3085" s="179">
        <v>0</v>
      </c>
      <c r="H3085" s="97">
        <v>16495144.661135696</v>
      </c>
      <c r="I3085" s="174">
        <v>444224593643.74677</v>
      </c>
      <c r="J3085" s="186">
        <v>0.29676003742388157</v>
      </c>
      <c r="K3085" s="189">
        <v>35202628800.252831</v>
      </c>
      <c r="L3085" s="185">
        <v>95614729751.654434</v>
      </c>
      <c r="M3085" s="185">
        <v>0</v>
      </c>
      <c r="N3085" s="174">
        <v>575041952195.65405</v>
      </c>
      <c r="O3085" s="119">
        <v>0.36226903105109626</v>
      </c>
      <c r="P3085" s="119">
        <v>0.2398691253741953</v>
      </c>
      <c r="Q3085" s="97">
        <v>14.21379911542804</v>
      </c>
      <c r="R3085" s="184">
        <v>2046012885871.3254</v>
      </c>
      <c r="S3085" s="199">
        <v>2121.4747257564736</v>
      </c>
      <c r="T3085" s="191">
        <v>4.9864873534580176E-2</v>
      </c>
      <c r="U3085" s="198">
        <v>2.0000000000000001E-4</v>
      </c>
    </row>
    <row r="3086" spans="1:21" x14ac:dyDescent="0.2">
      <c r="A3086">
        <f t="shared" si="48"/>
        <v>3082</v>
      </c>
      <c r="B3086" s="119">
        <v>0.68447392847329958</v>
      </c>
      <c r="C3086" s="97">
        <v>15367.973689446197</v>
      </c>
      <c r="D3086" s="96">
        <v>0.78928683157108803</v>
      </c>
      <c r="E3086" s="98">
        <v>3.7695772844657E-2</v>
      </c>
      <c r="F3086" s="119">
        <v>0</v>
      </c>
      <c r="G3086" s="179">
        <v>0</v>
      </c>
      <c r="H3086" s="97">
        <v>4497737.2098228605</v>
      </c>
      <c r="I3086" s="174">
        <v>204859879383.43475</v>
      </c>
      <c r="J3086" s="186">
        <v>0.4520245860485097</v>
      </c>
      <c r="K3086" s="189">
        <v>1876042161.4706116</v>
      </c>
      <c r="L3086" s="185">
        <v>7341527475.932663</v>
      </c>
      <c r="M3086" s="185">
        <v>0</v>
      </c>
      <c r="N3086" s="174">
        <v>214077449020.83804</v>
      </c>
      <c r="O3086" s="119">
        <v>0.45999671897905237</v>
      </c>
      <c r="P3086" s="119">
        <v>0.34866240962425049</v>
      </c>
      <c r="Q3086" s="97">
        <v>13.285972062473149</v>
      </c>
      <c r="R3086" s="184">
        <v>1087994387790.6605</v>
      </c>
      <c r="S3086" s="199">
        <v>1128.507725790462</v>
      </c>
      <c r="T3086" s="191">
        <v>5.4561097634575846E-2</v>
      </c>
      <c r="U3086" s="198">
        <v>2.0000000000000001E-4</v>
      </c>
    </row>
    <row r="3087" spans="1:21" x14ac:dyDescent="0.2">
      <c r="A3087">
        <f t="shared" si="48"/>
        <v>3083</v>
      </c>
      <c r="B3087" s="119">
        <v>0.54847207560161393</v>
      </c>
      <c r="C3087" s="97">
        <v>5607.8687093499666</v>
      </c>
      <c r="D3087" s="96">
        <v>1.0580135243420914</v>
      </c>
      <c r="E3087" s="98">
        <v>0.47966416405890083</v>
      </c>
      <c r="F3087" s="119">
        <v>0.46322148073438862</v>
      </c>
      <c r="G3087" s="179">
        <v>1</v>
      </c>
      <c r="H3087" s="97">
        <v>10132777.548888119</v>
      </c>
      <c r="I3087" s="174">
        <v>385405419607.92609</v>
      </c>
      <c r="J3087" s="186">
        <v>0.44654614945813109</v>
      </c>
      <c r="K3087" s="189">
        <v>4895475821.3316422</v>
      </c>
      <c r="L3087" s="185">
        <v>0</v>
      </c>
      <c r="M3087" s="185">
        <v>268963465251.07739</v>
      </c>
      <c r="N3087" s="174">
        <v>659264360680.33508</v>
      </c>
      <c r="O3087" s="119">
        <v>0.58743062935698054</v>
      </c>
      <c r="P3087" s="119">
        <v>0.39828184007716655</v>
      </c>
      <c r="Q3087" s="97">
        <v>16.18385212199631</v>
      </c>
      <c r="R3087" s="184">
        <v>4623148032054.3867</v>
      </c>
      <c r="S3087" s="199">
        <v>4800.2880579281482</v>
      </c>
      <c r="T3087" s="191">
        <v>4.5588251803499943E-2</v>
      </c>
      <c r="U3087" s="198">
        <v>2.0000000000000001E-4</v>
      </c>
    </row>
    <row r="3088" spans="1:21" x14ac:dyDescent="0.2">
      <c r="A3088">
        <f t="shared" si="48"/>
        <v>3084</v>
      </c>
      <c r="B3088" s="119">
        <v>0.42305027764704084</v>
      </c>
      <c r="C3088" s="97">
        <v>12893.870960097931</v>
      </c>
      <c r="D3088" s="96">
        <v>0.76197147586588299</v>
      </c>
      <c r="E3088" s="98">
        <v>0.7</v>
      </c>
      <c r="F3088" s="119">
        <v>0</v>
      </c>
      <c r="G3088" s="179">
        <v>0</v>
      </c>
      <c r="H3088" s="97">
        <v>8774037.6687338632</v>
      </c>
      <c r="I3088" s="174">
        <v>303342966446.22131</v>
      </c>
      <c r="J3088" s="186">
        <v>0.35376203098999892</v>
      </c>
      <c r="K3088" s="189">
        <v>65974177284.07695</v>
      </c>
      <c r="L3088" s="185">
        <v>75710441067.339081</v>
      </c>
      <c r="M3088" s="185">
        <v>0</v>
      </c>
      <c r="N3088" s="174">
        <v>445027584797.63739</v>
      </c>
      <c r="O3088" s="119">
        <v>0.37723409174007871</v>
      </c>
      <c r="P3088" s="119">
        <v>0.25828160230793423</v>
      </c>
      <c r="Q3088" s="97">
        <v>13.960622033948704</v>
      </c>
      <c r="R3088" s="184">
        <v>1709841344950.2231</v>
      </c>
      <c r="S3088" s="199">
        <v>1775.9184232599755</v>
      </c>
      <c r="T3088" s="191">
        <v>5.2487027241968159E-2</v>
      </c>
      <c r="U3088" s="198">
        <v>2.0000000000000001E-4</v>
      </c>
    </row>
    <row r="3089" spans="1:21" x14ac:dyDescent="0.2">
      <c r="A3089">
        <f t="shared" si="48"/>
        <v>3085</v>
      </c>
      <c r="B3089" s="119">
        <v>0.49698895350391398</v>
      </c>
      <c r="C3089" s="97">
        <v>7035.4880936064483</v>
      </c>
      <c r="D3089" s="96">
        <v>0.85175209769799465</v>
      </c>
      <c r="E3089" s="98">
        <v>0</v>
      </c>
      <c r="F3089" s="119">
        <v>0.44893495082875268</v>
      </c>
      <c r="G3089" s="179">
        <v>1</v>
      </c>
      <c r="H3089" s="97">
        <v>8982043.1313636862</v>
      </c>
      <c r="I3089" s="174">
        <v>375370372405.75098</v>
      </c>
      <c r="J3089" s="186">
        <v>0.47180549850686637</v>
      </c>
      <c r="K3089" s="189">
        <v>10240718446.438904</v>
      </c>
      <c r="L3089" s="185">
        <v>0</v>
      </c>
      <c r="M3089" s="185">
        <v>264783934003.47006</v>
      </c>
      <c r="N3089" s="174">
        <v>650395024855.65991</v>
      </c>
      <c r="O3089" s="119">
        <v>0.59798881912833401</v>
      </c>
      <c r="P3089" s="119">
        <v>0.44191623093548393</v>
      </c>
      <c r="Q3089" s="97">
        <v>16.229434264584896</v>
      </c>
      <c r="R3089" s="184">
        <v>5060389355158.2422</v>
      </c>
      <c r="S3089" s="199">
        <v>5247.9196486295541</v>
      </c>
      <c r="T3089" s="191">
        <v>4.5143666621707761E-2</v>
      </c>
      <c r="U3089" s="198">
        <v>2.0000000000000001E-4</v>
      </c>
    </row>
    <row r="3090" spans="1:21" x14ac:dyDescent="0.2">
      <c r="A3090">
        <f t="shared" si="48"/>
        <v>3086</v>
      </c>
      <c r="B3090" s="119">
        <v>0.48525675999736817</v>
      </c>
      <c r="C3090" s="97">
        <v>4240.3162377200088</v>
      </c>
      <c r="D3090" s="96">
        <v>0.60818770855345872</v>
      </c>
      <c r="E3090" s="98">
        <v>0.27874820861243255</v>
      </c>
      <c r="F3090" s="119">
        <v>0.52069866165438838</v>
      </c>
      <c r="G3090" s="179">
        <v>1</v>
      </c>
      <c r="H3090" s="97">
        <v>5988986.7497772621</v>
      </c>
      <c r="I3090" s="174">
        <v>274131816041.23935</v>
      </c>
      <c r="J3090" s="186">
        <v>0.48525675999736817</v>
      </c>
      <c r="K3090" s="189">
        <v>4498691434.0519714</v>
      </c>
      <c r="L3090" s="185">
        <v>0</v>
      </c>
      <c r="M3090" s="185">
        <v>172693709344.33804</v>
      </c>
      <c r="N3090" s="174">
        <v>451324216819.62939</v>
      </c>
      <c r="O3090" s="119">
        <v>0.60085250078263119</v>
      </c>
      <c r="P3090" s="119">
        <v>0.46661885491301297</v>
      </c>
      <c r="Q3090" s="97">
        <v>16.090565661154734</v>
      </c>
      <c r="R3090" s="184">
        <v>3735744127128.7285</v>
      </c>
      <c r="S3090" s="199">
        <v>3878.1819404301955</v>
      </c>
      <c r="T3090" s="191">
        <v>4.5171565935840693E-2</v>
      </c>
      <c r="U3090" s="198">
        <v>2.0000000000000001E-4</v>
      </c>
    </row>
    <row r="3091" spans="1:21" x14ac:dyDescent="0.2">
      <c r="A3091">
        <f t="shared" si="48"/>
        <v>3087</v>
      </c>
      <c r="B3091" s="119">
        <v>0.41848394541670636</v>
      </c>
      <c r="C3091" s="97">
        <v>7861.2062412064006</v>
      </c>
      <c r="D3091" s="96">
        <v>1.1273209905032777</v>
      </c>
      <c r="E3091" s="98">
        <v>0</v>
      </c>
      <c r="F3091" s="119">
        <v>0</v>
      </c>
      <c r="G3091" s="179">
        <v>0</v>
      </c>
      <c r="H3091" s="97">
        <v>18279473.851863865</v>
      </c>
      <c r="I3091" s="174">
        <v>661113410452.57556</v>
      </c>
      <c r="J3091" s="186">
        <v>0.41848394541670642</v>
      </c>
      <c r="K3091" s="189">
        <v>27201296270.19215</v>
      </c>
      <c r="L3091" s="185">
        <v>0</v>
      </c>
      <c r="M3091" s="185">
        <v>0</v>
      </c>
      <c r="N3091" s="174">
        <v>688314706722.7677</v>
      </c>
      <c r="O3091" s="119">
        <v>0.40194600765013244</v>
      </c>
      <c r="P3091" s="119">
        <v>0.29021704040937463</v>
      </c>
      <c r="Q3091" s="97">
        <v>12.876476924643848</v>
      </c>
      <c r="R3091" s="184">
        <v>2776713115571.7495</v>
      </c>
      <c r="S3091" s="199">
        <v>2881.7681957444775</v>
      </c>
      <c r="T3091" s="191">
        <v>5.5840335981717504E-2</v>
      </c>
      <c r="U3091" s="198">
        <v>2.0000000000000001E-4</v>
      </c>
    </row>
    <row r="3092" spans="1:21" x14ac:dyDescent="0.2">
      <c r="A3092">
        <f t="shared" si="48"/>
        <v>3088</v>
      </c>
      <c r="B3092" s="119">
        <v>0.50211233657970056</v>
      </c>
      <c r="C3092" s="97">
        <v>5586.1074266015676</v>
      </c>
      <c r="D3092" s="96">
        <v>0.91840433548959377</v>
      </c>
      <c r="E3092" s="98">
        <v>0</v>
      </c>
      <c r="F3092" s="119">
        <v>0.47865112236425011</v>
      </c>
      <c r="G3092" s="179">
        <v>1</v>
      </c>
      <c r="H3092" s="97">
        <v>11360655.733168231</v>
      </c>
      <c r="I3092" s="174">
        <v>399306684225.7146</v>
      </c>
      <c r="J3092" s="186">
        <v>0.38774309410978536</v>
      </c>
      <c r="K3092" s="189">
        <v>9263515150.8185482</v>
      </c>
      <c r="L3092" s="185">
        <v>0</v>
      </c>
      <c r="M3092" s="185">
        <v>304153776259.41791</v>
      </c>
      <c r="N3092" s="174">
        <v>712723975635.95117</v>
      </c>
      <c r="O3092" s="119">
        <v>0.55863341750594031</v>
      </c>
      <c r="P3092" s="119">
        <v>0.32009102126272387</v>
      </c>
      <c r="Q3092" s="97">
        <v>16.232486004455172</v>
      </c>
      <c r="R3092" s="184">
        <v>4021635143112.915</v>
      </c>
      <c r="S3092" s="199">
        <v>4176.0664834053377</v>
      </c>
      <c r="T3092" s="191">
        <v>4.5102742150167928E-2</v>
      </c>
      <c r="U3092" s="198">
        <v>2.0000000000000001E-4</v>
      </c>
    </row>
    <row r="3093" spans="1:21" x14ac:dyDescent="0.2">
      <c r="A3093">
        <f t="shared" si="48"/>
        <v>3089</v>
      </c>
      <c r="B3093" s="119">
        <v>0.54640676868797422</v>
      </c>
      <c r="C3093" s="97">
        <v>6680.7706057314981</v>
      </c>
      <c r="D3093" s="96">
        <v>0.89824779596659521</v>
      </c>
      <c r="E3093" s="98">
        <v>0.7</v>
      </c>
      <c r="F3093" s="119">
        <v>0.62892582986078172</v>
      </c>
      <c r="G3093" s="179">
        <v>1</v>
      </c>
      <c r="H3093" s="97">
        <v>21024923.465533745</v>
      </c>
      <c r="I3093" s="174">
        <v>519391081519.70233</v>
      </c>
      <c r="J3093" s="186">
        <v>0.23227084361022288</v>
      </c>
      <c r="K3093" s="189">
        <v>10407164711.575237</v>
      </c>
      <c r="L3093" s="185">
        <v>0</v>
      </c>
      <c r="M3093" s="185">
        <v>517940630894.48889</v>
      </c>
      <c r="N3093" s="174">
        <v>1047738877125.7664</v>
      </c>
      <c r="O3093" s="119">
        <v>0.51061568971405091</v>
      </c>
      <c r="P3093" s="119">
        <v>0.36673688486913358</v>
      </c>
      <c r="Q3093" s="97">
        <v>18.115946808567177</v>
      </c>
      <c r="R3093" s="184">
        <v>7422250847196.2402</v>
      </c>
      <c r="S3093" s="199">
        <v>7694.2475673900099</v>
      </c>
      <c r="T3093" s="191">
        <v>4.1382992851340478E-2</v>
      </c>
      <c r="U3093" s="198">
        <v>2.0000000000000001E-4</v>
      </c>
    </row>
    <row r="3094" spans="1:21" x14ac:dyDescent="0.2">
      <c r="A3094">
        <f t="shared" si="48"/>
        <v>3090</v>
      </c>
      <c r="B3094" s="119">
        <v>0.44888707503679132</v>
      </c>
      <c r="C3094" s="97">
        <v>14260.520330734322</v>
      </c>
      <c r="D3094" s="96">
        <v>1.2003695075131522</v>
      </c>
      <c r="E3094" s="98">
        <v>0.7</v>
      </c>
      <c r="F3094" s="119">
        <v>0.69169276534656188</v>
      </c>
      <c r="G3094" s="179">
        <v>1</v>
      </c>
      <c r="H3094" s="97">
        <v>11047915.965242991</v>
      </c>
      <c r="I3094" s="174">
        <v>298379511400.87732</v>
      </c>
      <c r="J3094" s="186">
        <v>0.26554915954206482</v>
      </c>
      <c r="K3094" s="189">
        <v>3468323155.1895561</v>
      </c>
      <c r="L3094" s="185">
        <v>0</v>
      </c>
      <c r="M3094" s="185">
        <v>338358626435.75873</v>
      </c>
      <c r="N3094" s="174">
        <v>640206460991.82556</v>
      </c>
      <c r="O3094" s="119">
        <v>0.54657575477069398</v>
      </c>
      <c r="P3094" s="119">
        <v>0.36197723164367285</v>
      </c>
      <c r="Q3094" s="97">
        <v>17.358880195519944</v>
      </c>
      <c r="R3094" s="184">
        <v>4224060810840.9419</v>
      </c>
      <c r="S3094" s="199">
        <v>4382.4810624149013</v>
      </c>
      <c r="T3094" s="191">
        <v>4.4114774331627922E-2</v>
      </c>
      <c r="U3094" s="198">
        <v>2.0000000000000001E-4</v>
      </c>
    </row>
    <row r="3095" spans="1:21" x14ac:dyDescent="0.2">
      <c r="A3095">
        <f t="shared" si="48"/>
        <v>3091</v>
      </c>
      <c r="B3095" s="119">
        <v>0.40190049813147788</v>
      </c>
      <c r="C3095" s="97">
        <v>5255.8437621296644</v>
      </c>
      <c r="D3095" s="96">
        <v>0.72238682484414529</v>
      </c>
      <c r="E3095" s="98">
        <v>0</v>
      </c>
      <c r="F3095" s="119">
        <v>0.53448975393800491</v>
      </c>
      <c r="G3095" s="179">
        <v>1</v>
      </c>
      <c r="H3095" s="97">
        <v>6771007.0071548289</v>
      </c>
      <c r="I3095" s="174">
        <v>295302419575.51392</v>
      </c>
      <c r="J3095" s="186">
        <v>0.40190049813147788</v>
      </c>
      <c r="K3095" s="189">
        <v>9804681844.9752197</v>
      </c>
      <c r="L3095" s="185">
        <v>0</v>
      </c>
      <c r="M3095" s="185">
        <v>168212751325.01544</v>
      </c>
      <c r="N3095" s="174">
        <v>473319852745.50458</v>
      </c>
      <c r="O3095" s="119">
        <v>0.53505550024543613</v>
      </c>
      <c r="P3095" s="119">
        <v>0.39579165676539491</v>
      </c>
      <c r="Q3095" s="97">
        <v>16.268921261041076</v>
      </c>
      <c r="R3095" s="184">
        <v>3335123184080.835</v>
      </c>
      <c r="S3095" s="199">
        <v>3462.6344157368812</v>
      </c>
      <c r="T3095" s="191">
        <v>4.4980852567807358E-2</v>
      </c>
      <c r="U3095" s="198">
        <v>2.0000000000000001E-4</v>
      </c>
    </row>
    <row r="3096" spans="1:21" x14ac:dyDescent="0.2">
      <c r="A3096">
        <f t="shared" si="48"/>
        <v>3092</v>
      </c>
      <c r="B3096" s="119">
        <v>0.37418246498154639</v>
      </c>
      <c r="C3096" s="97">
        <v>6770.5852400598906</v>
      </c>
      <c r="D3096" s="96">
        <v>1.3859556713238299</v>
      </c>
      <c r="E3096" s="98">
        <v>0</v>
      </c>
      <c r="F3096" s="119">
        <v>0</v>
      </c>
      <c r="G3096" s="179">
        <v>0</v>
      </c>
      <c r="H3096" s="97">
        <v>16583270.953023961</v>
      </c>
      <c r="I3096" s="174">
        <v>443743550309.02795</v>
      </c>
      <c r="J3096" s="186">
        <v>0.26809458508243056</v>
      </c>
      <c r="K3096" s="189">
        <v>15778200139.878489</v>
      </c>
      <c r="L3096" s="185">
        <v>0</v>
      </c>
      <c r="M3096" s="185">
        <v>0</v>
      </c>
      <c r="N3096" s="174">
        <v>459521750448.90643</v>
      </c>
      <c r="O3096" s="119">
        <v>0.25888925363573423</v>
      </c>
      <c r="P3096" s="119">
        <v>0.14974781174265922</v>
      </c>
      <c r="Q3096" s="97">
        <v>12.738832678048638</v>
      </c>
      <c r="R3096" s="184">
        <v>939563466910.42847</v>
      </c>
      <c r="S3096" s="199">
        <v>975.48526856650312</v>
      </c>
      <c r="T3096" s="191">
        <v>5.7229261922541845E-2</v>
      </c>
      <c r="U3096" s="198">
        <v>2.0000000000000001E-4</v>
      </c>
    </row>
    <row r="3097" spans="1:21" x14ac:dyDescent="0.2">
      <c r="A3097">
        <f t="shared" si="48"/>
        <v>3093</v>
      </c>
      <c r="B3097" s="119">
        <v>0.40023811650106567</v>
      </c>
      <c r="C3097" s="97">
        <v>17000</v>
      </c>
      <c r="D3097" s="96">
        <v>0.45897993524306108</v>
      </c>
      <c r="E3097" s="98">
        <v>0</v>
      </c>
      <c r="F3097" s="119">
        <v>0</v>
      </c>
      <c r="G3097" s="179">
        <v>0</v>
      </c>
      <c r="H3097" s="97">
        <v>8193564.4069693647</v>
      </c>
      <c r="I3097" s="174">
        <v>346574807920.4281</v>
      </c>
      <c r="J3097" s="186">
        <v>0.40023811650106567</v>
      </c>
      <c r="K3097" s="189">
        <v>5778051668.8461733</v>
      </c>
      <c r="L3097" s="185">
        <v>0</v>
      </c>
      <c r="M3097" s="185">
        <v>0</v>
      </c>
      <c r="N3097" s="174">
        <v>352352859589.27429</v>
      </c>
      <c r="O3097" s="119">
        <v>0.39367481935717263</v>
      </c>
      <c r="P3097" s="119">
        <v>0.27256728469610692</v>
      </c>
      <c r="Q3097" s="97">
        <v>12.924252906647432</v>
      </c>
      <c r="R3097" s="184">
        <v>1358595607873.5264</v>
      </c>
      <c r="S3097" s="199">
        <v>1411.2384910887818</v>
      </c>
      <c r="T3097" s="191">
        <v>5.6949112519140595E-2</v>
      </c>
      <c r="U3097" s="198">
        <v>2.0000000000000001E-4</v>
      </c>
    </row>
    <row r="3098" spans="1:21" x14ac:dyDescent="0.2">
      <c r="A3098">
        <f t="shared" si="48"/>
        <v>3094</v>
      </c>
      <c r="B3098" s="119">
        <v>0.53179771423859101</v>
      </c>
      <c r="C3098" s="97">
        <v>14249.880263269688</v>
      </c>
      <c r="D3098" s="96">
        <v>1.16170539541336</v>
      </c>
      <c r="E3098" s="98">
        <v>0.44362726405784692</v>
      </c>
      <c r="F3098" s="119">
        <v>0.57903570134643134</v>
      </c>
      <c r="G3098" s="179">
        <v>1</v>
      </c>
      <c r="H3098" s="97">
        <v>9508424.1016848851</v>
      </c>
      <c r="I3098" s="174">
        <v>325227822002.55664</v>
      </c>
      <c r="J3098" s="186">
        <v>0.4095241863218585</v>
      </c>
      <c r="K3098" s="189">
        <v>3125035168.3831773</v>
      </c>
      <c r="L3098" s="185">
        <v>0</v>
      </c>
      <c r="M3098" s="185">
        <v>267192886508.78351</v>
      </c>
      <c r="N3098" s="174">
        <v>595545743679.72327</v>
      </c>
      <c r="O3098" s="119">
        <v>0.58256308950876401</v>
      </c>
      <c r="P3098" s="119">
        <v>0.36033171202972525</v>
      </c>
      <c r="Q3098" s="97">
        <v>16.11506461787264</v>
      </c>
      <c r="R3098" s="184">
        <v>3666994389020.9756</v>
      </c>
      <c r="S3098" s="199">
        <v>3808.7921451896104</v>
      </c>
      <c r="T3098" s="191">
        <v>4.7151201951834747E-2</v>
      </c>
      <c r="U3098" s="198">
        <v>2.0000000000000001E-4</v>
      </c>
    </row>
    <row r="3099" spans="1:21" x14ac:dyDescent="0.2">
      <c r="A3099">
        <f t="shared" si="48"/>
        <v>3095</v>
      </c>
      <c r="B3099" s="119">
        <v>0.55860906405230104</v>
      </c>
      <c r="C3099" s="97">
        <v>5782.5664241970308</v>
      </c>
      <c r="D3099" s="96">
        <v>1.2406237233168553</v>
      </c>
      <c r="E3099" s="98">
        <v>0.11533454935861437</v>
      </c>
      <c r="F3099" s="119">
        <v>0</v>
      </c>
      <c r="G3099" s="179">
        <v>0</v>
      </c>
      <c r="H3099" s="97">
        <v>16665126.585294647</v>
      </c>
      <c r="I3099" s="174">
        <v>416583850934.71936</v>
      </c>
      <c r="J3099" s="186">
        <v>0.24384337712899173</v>
      </c>
      <c r="K3099" s="189">
        <v>21650716599.062618</v>
      </c>
      <c r="L3099" s="185">
        <v>44633161413.82653</v>
      </c>
      <c r="M3099" s="185">
        <v>0</v>
      </c>
      <c r="N3099" s="174">
        <v>482867728947.60852</v>
      </c>
      <c r="O3099" s="119">
        <v>0.2843174931147231</v>
      </c>
      <c r="P3099" s="119">
        <v>0.1609998947512718</v>
      </c>
      <c r="Q3099" s="97">
        <v>13.784335792875522</v>
      </c>
      <c r="R3099" s="184">
        <v>1169056854369.6802</v>
      </c>
      <c r="S3099" s="199">
        <v>1213.9251821779678</v>
      </c>
      <c r="T3099" s="191">
        <v>5.2182186140735887E-2</v>
      </c>
      <c r="U3099" s="198">
        <v>2.0000000000000001E-4</v>
      </c>
    </row>
    <row r="3100" spans="1:21" x14ac:dyDescent="0.2">
      <c r="A3100">
        <f t="shared" si="48"/>
        <v>3096</v>
      </c>
      <c r="B3100" s="119">
        <v>0.76309815925398472</v>
      </c>
      <c r="C3100" s="97">
        <v>6856.4249053742842</v>
      </c>
      <c r="D3100" s="96">
        <v>0.93045427259333957</v>
      </c>
      <c r="E3100" s="98">
        <v>0.29829887500247632</v>
      </c>
      <c r="F3100" s="119">
        <v>0</v>
      </c>
      <c r="G3100" s="179">
        <v>0</v>
      </c>
      <c r="H3100" s="97">
        <v>9931852.4859617557</v>
      </c>
      <c r="I3100" s="174">
        <v>403091005879.47565</v>
      </c>
      <c r="J3100" s="186">
        <v>0.48613401895366593</v>
      </c>
      <c r="K3100" s="189">
        <v>22554244800.289261</v>
      </c>
      <c r="L3100" s="185">
        <v>38033460623.190956</v>
      </c>
      <c r="M3100" s="185">
        <v>0</v>
      </c>
      <c r="N3100" s="174">
        <v>463678711302.95587</v>
      </c>
      <c r="O3100" s="119">
        <v>0.48823250598387974</v>
      </c>
      <c r="P3100" s="119">
        <v>0.35466327362235772</v>
      </c>
      <c r="Q3100" s="97">
        <v>13.356063013890154</v>
      </c>
      <c r="R3100" s="184">
        <v>2457598987453.9639</v>
      </c>
      <c r="S3100" s="199">
        <v>2548.6861454124733</v>
      </c>
      <c r="T3100" s="191">
        <v>5.3549962142389156E-2</v>
      </c>
      <c r="U3100" s="198">
        <v>2.0000000000000001E-4</v>
      </c>
    </row>
    <row r="3101" spans="1:21" x14ac:dyDescent="0.2">
      <c r="A3101">
        <f t="shared" si="48"/>
        <v>3097</v>
      </c>
      <c r="B3101" s="119">
        <v>0.42119610550449371</v>
      </c>
      <c r="C3101" s="97">
        <v>5369.5488020572047</v>
      </c>
      <c r="D3101" s="96">
        <v>0.23706786945163649</v>
      </c>
      <c r="E3101" s="98">
        <v>4.318171383818542E-3</v>
      </c>
      <c r="F3101" s="119">
        <v>0</v>
      </c>
      <c r="G3101" s="179">
        <v>0</v>
      </c>
      <c r="H3101" s="97">
        <v>3367090.2431867057</v>
      </c>
      <c r="I3101" s="174">
        <v>179569014151.98032</v>
      </c>
      <c r="J3101" s="186">
        <v>0.42119610550449371</v>
      </c>
      <c r="K3101" s="189">
        <v>6274600163.0270376</v>
      </c>
      <c r="L3101" s="185">
        <v>680922170.92115498</v>
      </c>
      <c r="M3101" s="185">
        <v>0</v>
      </c>
      <c r="N3101" s="174">
        <v>186524536485.9285</v>
      </c>
      <c r="O3101" s="119">
        <v>0.40841011376848696</v>
      </c>
      <c r="P3101" s="119">
        <v>0.30535787230416889</v>
      </c>
      <c r="Q3101" s="97">
        <v>12.890488336518281</v>
      </c>
      <c r="R3101" s="184">
        <v>885175501250.2959</v>
      </c>
      <c r="S3101" s="199">
        <v>919.36257535033133</v>
      </c>
      <c r="T3101" s="191">
        <v>5.0777272498744856E-2</v>
      </c>
      <c r="U3101" s="198">
        <v>2.0000000000000001E-4</v>
      </c>
    </row>
    <row r="3102" spans="1:21" x14ac:dyDescent="0.2">
      <c r="A3102">
        <f t="shared" si="48"/>
        <v>3098</v>
      </c>
      <c r="B3102" s="119">
        <v>0.73859536660415626</v>
      </c>
      <c r="C3102" s="97">
        <v>4000</v>
      </c>
      <c r="D3102" s="96">
        <v>0.56359052607393534</v>
      </c>
      <c r="E3102" s="98">
        <v>0.7</v>
      </c>
      <c r="F3102" s="119">
        <v>0</v>
      </c>
      <c r="G3102" s="179">
        <v>0</v>
      </c>
      <c r="H3102" s="97">
        <v>6599646.7634138707</v>
      </c>
      <c r="I3102" s="174">
        <v>253143347608.23679</v>
      </c>
      <c r="J3102" s="186">
        <v>0.45378450218627731</v>
      </c>
      <c r="K3102" s="189">
        <v>39678614412.653412</v>
      </c>
      <c r="L3102" s="185">
        <v>103705192346.61716</v>
      </c>
      <c r="M3102" s="185">
        <v>0</v>
      </c>
      <c r="N3102" s="174">
        <v>396527154367.50732</v>
      </c>
      <c r="O3102" s="119">
        <v>0.49892341463734208</v>
      </c>
      <c r="P3102" s="119">
        <v>0.37679149200591633</v>
      </c>
      <c r="Q3102" s="97">
        <v>14.45655260870595</v>
      </c>
      <c r="R3102" s="184">
        <v>2447768067973.3164</v>
      </c>
      <c r="S3102" s="199">
        <v>2540.0772382760592</v>
      </c>
      <c r="T3102" s="191">
        <v>4.881104086519638E-2</v>
      </c>
      <c r="U3102" s="198">
        <v>2.0000000000000001E-4</v>
      </c>
    </row>
    <row r="3103" spans="1:21" x14ac:dyDescent="0.2">
      <c r="A3103">
        <f t="shared" si="48"/>
        <v>3099</v>
      </c>
      <c r="B3103" s="119">
        <v>0.62430007052829262</v>
      </c>
      <c r="C3103" s="97">
        <v>11386.569354296069</v>
      </c>
      <c r="D3103" s="96">
        <v>0.86290917394552147</v>
      </c>
      <c r="E3103" s="98">
        <v>1.4785923963079484E-2</v>
      </c>
      <c r="F3103" s="119">
        <v>0.48186091159846201</v>
      </c>
      <c r="G3103" s="179">
        <v>1</v>
      </c>
      <c r="H3103" s="97">
        <v>6913201.4391082777</v>
      </c>
      <c r="I3103" s="174">
        <v>268851730825.90164</v>
      </c>
      <c r="J3103" s="186">
        <v>0.39256793218308539</v>
      </c>
      <c r="K3103" s="189">
        <v>2407127880.809906</v>
      </c>
      <c r="L3103" s="185">
        <v>0</v>
      </c>
      <c r="M3103" s="185">
        <v>312998421396.30023</v>
      </c>
      <c r="N3103" s="174">
        <v>584257280103.01184</v>
      </c>
      <c r="O3103" s="119">
        <v>0.60922014542711556</v>
      </c>
      <c r="P3103" s="119">
        <v>0.36729011790075083</v>
      </c>
      <c r="Q3103" s="97">
        <v>17.08276887295952</v>
      </c>
      <c r="R3103" s="184">
        <v>3935221552312.2935</v>
      </c>
      <c r="S3103" s="199">
        <v>4085.6922064138271</v>
      </c>
      <c r="T3103" s="191">
        <v>4.3548348919348216E-2</v>
      </c>
      <c r="U3103" s="198">
        <v>2.0000000000000001E-4</v>
      </c>
    </row>
    <row r="3104" spans="1:21" x14ac:dyDescent="0.2">
      <c r="A3104">
        <f t="shared" si="48"/>
        <v>3100</v>
      </c>
      <c r="B3104" s="119">
        <v>0.40474663544022715</v>
      </c>
      <c r="C3104" s="97">
        <v>12337.622892206684</v>
      </c>
      <c r="D3104" s="96">
        <v>0.80881584439418508</v>
      </c>
      <c r="E3104" s="98">
        <v>0</v>
      </c>
      <c r="F3104" s="119">
        <v>0</v>
      </c>
      <c r="G3104" s="179">
        <v>0</v>
      </c>
      <c r="H3104" s="97">
        <v>8099848.3013238274</v>
      </c>
      <c r="I3104" s="174">
        <v>245046178622.53943</v>
      </c>
      <c r="J3104" s="186">
        <v>0.15080402839196105</v>
      </c>
      <c r="K3104" s="189">
        <v>4278716892.2209311</v>
      </c>
      <c r="L3104" s="185">
        <v>0</v>
      </c>
      <c r="M3104" s="185">
        <v>0</v>
      </c>
      <c r="N3104" s="174">
        <v>249324895514.76035</v>
      </c>
      <c r="O3104" s="119">
        <v>0.14821604879063222</v>
      </c>
      <c r="P3104" s="119">
        <v>3.9006427743897322E-2</v>
      </c>
      <c r="Q3104" s="97">
        <v>12.258021149850567</v>
      </c>
      <c r="R3104" s="184">
        <v>94393356826.553864</v>
      </c>
      <c r="S3104" s="199">
        <v>97.956674635451748</v>
      </c>
      <c r="T3104" s="191">
        <v>5.5696885549108011E-2</v>
      </c>
      <c r="U3104" s="198">
        <v>2.0000000000000001E-4</v>
      </c>
    </row>
    <row r="3105" spans="1:21" x14ac:dyDescent="0.2">
      <c r="A3105">
        <f t="shared" si="48"/>
        <v>3101</v>
      </c>
      <c r="B3105" s="119">
        <v>0.54662567163115428</v>
      </c>
      <c r="C3105" s="97">
        <v>6015.4539433749505</v>
      </c>
      <c r="D3105" s="96">
        <v>0.37095285660463195</v>
      </c>
      <c r="E3105" s="98">
        <v>0.7</v>
      </c>
      <c r="F3105" s="119">
        <v>0.45792015906506267</v>
      </c>
      <c r="G3105" s="179">
        <v>1</v>
      </c>
      <c r="H3105" s="97">
        <v>3593456.1428554608</v>
      </c>
      <c r="I3105" s="174">
        <v>181206884819.22253</v>
      </c>
      <c r="J3105" s="186">
        <v>0.54662567163115428</v>
      </c>
      <c r="K3105" s="189">
        <v>1372069679.5710483</v>
      </c>
      <c r="L3105" s="185">
        <v>0</v>
      </c>
      <c r="M3105" s="185">
        <v>185456180025.85196</v>
      </c>
      <c r="N3105" s="174">
        <v>368035134524.64551</v>
      </c>
      <c r="O3105" s="119">
        <v>0.67226537884417659</v>
      </c>
      <c r="P3105" s="119">
        <v>0.39421866331907651</v>
      </c>
      <c r="Q3105" s="97">
        <v>15.766054029228069</v>
      </c>
      <c r="R3105" s="184">
        <v>2556716942168.4824</v>
      </c>
      <c r="S3105" s="199">
        <v>2654.4895363855226</v>
      </c>
      <c r="T3105" s="191">
        <v>4.533872242888165E-2</v>
      </c>
      <c r="U3105" s="198">
        <v>2.0000000000000001E-4</v>
      </c>
    </row>
    <row r="3106" spans="1:21" x14ac:dyDescent="0.2">
      <c r="A3106">
        <f t="shared" si="48"/>
        <v>3102</v>
      </c>
      <c r="B3106" s="119">
        <v>0.55236624617338015</v>
      </c>
      <c r="C3106" s="97">
        <v>12461.457662593522</v>
      </c>
      <c r="D3106" s="96">
        <v>0.68425300330075478</v>
      </c>
      <c r="E3106" s="98">
        <v>0</v>
      </c>
      <c r="F3106" s="119">
        <v>0</v>
      </c>
      <c r="G3106" s="179">
        <v>0</v>
      </c>
      <c r="H3106" s="97">
        <v>4878952.0161924632</v>
      </c>
      <c r="I3106" s="174">
        <v>195080265326.06387</v>
      </c>
      <c r="J3106" s="186">
        <v>0.40332022562934278</v>
      </c>
      <c r="K3106" s="189">
        <v>7052912099.2577963</v>
      </c>
      <c r="L3106" s="185">
        <v>0</v>
      </c>
      <c r="M3106" s="185">
        <v>0</v>
      </c>
      <c r="N3106" s="174">
        <v>202133177425.32166</v>
      </c>
      <c r="O3106" s="119">
        <v>0.38924741415203096</v>
      </c>
      <c r="P3106" s="119">
        <v>0.27469290924845868</v>
      </c>
      <c r="Q3106" s="97">
        <v>12.847437925064778</v>
      </c>
      <c r="R3106" s="184">
        <v>797746275058.14575</v>
      </c>
      <c r="S3106" s="199">
        <v>828.43393866663473</v>
      </c>
      <c r="T3106" s="191">
        <v>5.3818645504878353E-2</v>
      </c>
      <c r="U3106" s="198">
        <v>2.0000000000000001E-4</v>
      </c>
    </row>
    <row r="3107" spans="1:21" x14ac:dyDescent="0.2">
      <c r="A3107">
        <f t="shared" si="48"/>
        <v>3103</v>
      </c>
      <c r="B3107" s="119">
        <v>0.42126755289015538</v>
      </c>
      <c r="C3107" s="97">
        <v>11873.629661264746</v>
      </c>
      <c r="D3107" s="96">
        <v>0.78654229608167903</v>
      </c>
      <c r="E3107" s="98">
        <v>0.22423528949062521</v>
      </c>
      <c r="F3107" s="119">
        <v>0</v>
      </c>
      <c r="G3107" s="179">
        <v>0</v>
      </c>
      <c r="H3107" s="97">
        <v>4859018.3770637885</v>
      </c>
      <c r="I3107" s="174">
        <v>237922506775.16568</v>
      </c>
      <c r="J3107" s="186">
        <v>0.42126755289015538</v>
      </c>
      <c r="K3107" s="189">
        <v>17016274695.257095</v>
      </c>
      <c r="L3107" s="185">
        <v>35140730039.992615</v>
      </c>
      <c r="M3107" s="185">
        <v>0</v>
      </c>
      <c r="N3107" s="174">
        <v>290079511510.41541</v>
      </c>
      <c r="O3107" s="119">
        <v>0.44243599132664491</v>
      </c>
      <c r="P3107" s="119">
        <v>0.33027874193548556</v>
      </c>
      <c r="Q3107" s="97">
        <v>13.981105787627081</v>
      </c>
      <c r="R3107" s="184">
        <v>1474066522517.3796</v>
      </c>
      <c r="S3107" s="199">
        <v>1529.0772596256143</v>
      </c>
      <c r="T3107" s="191">
        <v>5.1821688848649836E-2</v>
      </c>
      <c r="U3107" s="198">
        <v>2.0000000000000001E-4</v>
      </c>
    </row>
    <row r="3108" spans="1:21" x14ac:dyDescent="0.2">
      <c r="A3108">
        <f t="shared" si="48"/>
        <v>3104</v>
      </c>
      <c r="B3108" s="119">
        <v>0.57159588087842272</v>
      </c>
      <c r="C3108" s="97">
        <v>12455.627700696466</v>
      </c>
      <c r="D3108" s="96">
        <v>1.0911869732851636</v>
      </c>
      <c r="E3108" s="98">
        <v>0</v>
      </c>
      <c r="F3108" s="119">
        <v>0.59571101236864887</v>
      </c>
      <c r="G3108" s="179">
        <v>1</v>
      </c>
      <c r="H3108" s="97">
        <v>9414378.2629961204</v>
      </c>
      <c r="I3108" s="174">
        <v>289654866942.62598</v>
      </c>
      <c r="J3108" s="186">
        <v>0.30219867252704147</v>
      </c>
      <c r="K3108" s="189">
        <v>6261418503.7543154</v>
      </c>
      <c r="L3108" s="185">
        <v>0</v>
      </c>
      <c r="M3108" s="185">
        <v>438550449294.11432</v>
      </c>
      <c r="N3108" s="174">
        <v>734466734740.49451</v>
      </c>
      <c r="O3108" s="119">
        <v>0.59685980995618315</v>
      </c>
      <c r="P3108" s="119">
        <v>0.34966554036029823</v>
      </c>
      <c r="Q3108" s="97">
        <v>17.552959507546298</v>
      </c>
      <c r="R3108" s="184">
        <v>4765541740525.7188</v>
      </c>
      <c r="S3108" s="199">
        <v>4951.1732633729171</v>
      </c>
      <c r="T3108" s="191">
        <v>4.2677517331093894E-2</v>
      </c>
      <c r="U3108" s="198">
        <v>2.0000000000000001E-4</v>
      </c>
    </row>
    <row r="3109" spans="1:21" x14ac:dyDescent="0.2">
      <c r="A3109">
        <f t="shared" si="48"/>
        <v>3105</v>
      </c>
      <c r="B3109" s="119">
        <v>0.53989044952273546</v>
      </c>
      <c r="C3109" s="97">
        <v>8627.7997007350241</v>
      </c>
      <c r="D3109" s="96">
        <v>0.90086816188106855</v>
      </c>
      <c r="E3109" s="98">
        <v>0.7</v>
      </c>
      <c r="F3109" s="119">
        <v>0</v>
      </c>
      <c r="G3109" s="179">
        <v>0</v>
      </c>
      <c r="H3109" s="97">
        <v>7533754.9484587144</v>
      </c>
      <c r="I3109" s="174">
        <v>307850164659.98749</v>
      </c>
      <c r="J3109" s="186">
        <v>0.48474319401578092</v>
      </c>
      <c r="K3109" s="189">
        <v>36605758093.548508</v>
      </c>
      <c r="L3109" s="185">
        <v>58751526440.184761</v>
      </c>
      <c r="M3109" s="185">
        <v>0</v>
      </c>
      <c r="N3109" s="174">
        <v>403207449193.72076</v>
      </c>
      <c r="O3109" s="119">
        <v>0.48667129945170207</v>
      </c>
      <c r="P3109" s="119">
        <v>0.3575871795904092</v>
      </c>
      <c r="Q3109" s="97">
        <v>13.316669385568458</v>
      </c>
      <c r="R3109" s="184">
        <v>2139510031965.9094</v>
      </c>
      <c r="S3109" s="199">
        <v>2222.0763744510882</v>
      </c>
      <c r="T3109" s="191">
        <v>5.4037827743584177E-2</v>
      </c>
      <c r="U3109" s="198">
        <v>2.0000000000000001E-4</v>
      </c>
    </row>
    <row r="3110" spans="1:21" x14ac:dyDescent="0.2">
      <c r="A3110">
        <f t="shared" si="48"/>
        <v>3106</v>
      </c>
      <c r="B3110" s="119">
        <v>0.53340559038043034</v>
      </c>
      <c r="C3110" s="97">
        <v>5738.8763152007959</v>
      </c>
      <c r="D3110" s="96">
        <v>0.91173343758412995</v>
      </c>
      <c r="E3110" s="98">
        <v>0.7</v>
      </c>
      <c r="F3110" s="119">
        <v>0</v>
      </c>
      <c r="G3110" s="179">
        <v>0</v>
      </c>
      <c r="H3110" s="97">
        <v>13058683.528707255</v>
      </c>
      <c r="I3110" s="174">
        <v>453308116814.54694</v>
      </c>
      <c r="J3110" s="186">
        <v>0.43879791139713276</v>
      </c>
      <c r="K3110" s="189">
        <v>98954713351.044769</v>
      </c>
      <c r="L3110" s="185">
        <v>97604169812.54866</v>
      </c>
      <c r="M3110" s="185">
        <v>0</v>
      </c>
      <c r="N3110" s="174">
        <v>649866999978.14038</v>
      </c>
      <c r="O3110" s="119">
        <v>0.42623181472046873</v>
      </c>
      <c r="P3110" s="119">
        <v>0.36003018008698839</v>
      </c>
      <c r="Q3110" s="97">
        <v>14.010285832893549</v>
      </c>
      <c r="R3110" s="184">
        <v>3619981329413.2637</v>
      </c>
      <c r="S3110" s="199">
        <v>3759.8574083941357</v>
      </c>
      <c r="T3110" s="191">
        <v>5.1265910763409826E-2</v>
      </c>
      <c r="U3110" s="198">
        <v>2.0000000000000001E-4</v>
      </c>
    </row>
    <row r="3111" spans="1:21" x14ac:dyDescent="0.2">
      <c r="A3111">
        <f t="shared" si="48"/>
        <v>3107</v>
      </c>
      <c r="B3111" s="119">
        <v>0.49991292635179341</v>
      </c>
      <c r="C3111" s="97">
        <v>10680.516072093094</v>
      </c>
      <c r="D3111" s="96">
        <v>0.50405925822004116</v>
      </c>
      <c r="E3111" s="98">
        <v>0.25007329461509276</v>
      </c>
      <c r="F3111" s="119">
        <v>0.56046904948970966</v>
      </c>
      <c r="G3111" s="179">
        <v>1</v>
      </c>
      <c r="H3111" s="97">
        <v>3357207.8896052465</v>
      </c>
      <c r="I3111" s="174">
        <v>144293875907.01685</v>
      </c>
      <c r="J3111" s="186">
        <v>0.41723766837890841</v>
      </c>
      <c r="K3111" s="189">
        <v>1015765345.9611944</v>
      </c>
      <c r="L3111" s="185">
        <v>0</v>
      </c>
      <c r="M3111" s="185">
        <v>221792046659.26389</v>
      </c>
      <c r="N3111" s="174">
        <v>367101687912.24194</v>
      </c>
      <c r="O3111" s="119">
        <v>0.64733692460989012</v>
      </c>
      <c r="P3111" s="119">
        <v>0.39266324983249723</v>
      </c>
      <c r="Q3111" s="97">
        <v>17.23445318736897</v>
      </c>
      <c r="R3111" s="184">
        <v>2704678160986.8115</v>
      </c>
      <c r="S3111" s="199">
        <v>2807.0155402074979</v>
      </c>
      <c r="T3111" s="191">
        <v>4.2353218364866031E-2</v>
      </c>
      <c r="U3111" s="198">
        <v>2.0000000000000001E-4</v>
      </c>
    </row>
    <row r="3112" spans="1:21" x14ac:dyDescent="0.2">
      <c r="A3112">
        <f t="shared" si="48"/>
        <v>3108</v>
      </c>
      <c r="B3112" s="119">
        <v>0.64973566706119557</v>
      </c>
      <c r="C3112" s="97">
        <v>9840.3927626605018</v>
      </c>
      <c r="D3112" s="96">
        <v>0.82482627755086813</v>
      </c>
      <c r="E3112" s="98">
        <v>0.7</v>
      </c>
      <c r="F3112" s="119">
        <v>0.64868841352395867</v>
      </c>
      <c r="G3112" s="179">
        <v>1</v>
      </c>
      <c r="H3112" s="97">
        <v>8677073.5129465461</v>
      </c>
      <c r="I3112" s="174">
        <v>317154966220.9762</v>
      </c>
      <c r="J3112" s="186">
        <v>0.41196773758810878</v>
      </c>
      <c r="K3112" s="189">
        <v>2187834081.6622787</v>
      </c>
      <c r="L3112" s="185">
        <v>0</v>
      </c>
      <c r="M3112" s="185">
        <v>464958709485.57587</v>
      </c>
      <c r="N3112" s="174">
        <v>784301509788.21423</v>
      </c>
      <c r="O3112" s="119">
        <v>0.64085632274643145</v>
      </c>
      <c r="P3112" s="119">
        <v>0.30264881631016216</v>
      </c>
      <c r="Q3112" s="97">
        <v>16.731146555252938</v>
      </c>
      <c r="R3112" s="184">
        <v>4267677015849.4316</v>
      </c>
      <c r="S3112" s="199">
        <v>4431.5549590611427</v>
      </c>
      <c r="T3112" s="191">
        <v>4.382231382376247E-2</v>
      </c>
      <c r="U3112" s="198">
        <v>2.0000000000000001E-4</v>
      </c>
    </row>
    <row r="3113" spans="1:21" x14ac:dyDescent="0.2">
      <c r="A3113">
        <f t="shared" si="48"/>
        <v>3109</v>
      </c>
      <c r="B3113" s="119">
        <v>0.50496228127438347</v>
      </c>
      <c r="C3113" s="97">
        <v>14548.084690620704</v>
      </c>
      <c r="D3113" s="96">
        <v>1.0997253120691628</v>
      </c>
      <c r="E3113" s="98">
        <v>2.9413609078909539E-2</v>
      </c>
      <c r="F3113" s="119">
        <v>0.49697072742620374</v>
      </c>
      <c r="G3113" s="179">
        <v>1</v>
      </c>
      <c r="H3113" s="97">
        <v>27875708.755160689</v>
      </c>
      <c r="I3113" s="174">
        <v>601055012291.31946</v>
      </c>
      <c r="J3113" s="186">
        <v>0.22595343308878491</v>
      </c>
      <c r="K3113" s="189">
        <v>10259526867.516794</v>
      </c>
      <c r="L3113" s="185">
        <v>0</v>
      </c>
      <c r="M3113" s="185">
        <v>618186079106.83459</v>
      </c>
      <c r="N3113" s="174">
        <v>1229500618265.6709</v>
      </c>
      <c r="O3113" s="119">
        <v>0.51269539634481487</v>
      </c>
      <c r="P3113" s="119">
        <v>0.33973903048416115</v>
      </c>
      <c r="Q3113" s="97">
        <v>17.703838392996776</v>
      </c>
      <c r="R3113" s="184">
        <v>7565667166338.7793</v>
      </c>
      <c r="S3113" s="199">
        <v>7854.9609138669502</v>
      </c>
      <c r="T3113" s="191">
        <v>4.2128340170163682E-2</v>
      </c>
      <c r="U3113" s="198">
        <v>2.0000000000000001E-4</v>
      </c>
    </row>
    <row r="3114" spans="1:21" x14ac:dyDescent="0.2">
      <c r="A3114">
        <f t="shared" si="48"/>
        <v>3110</v>
      </c>
      <c r="B3114" s="119">
        <v>0.40357923198628753</v>
      </c>
      <c r="C3114" s="97">
        <v>12663.682007818768</v>
      </c>
      <c r="D3114" s="96">
        <v>0.37825058485209129</v>
      </c>
      <c r="E3114" s="98">
        <v>5.1555363537304957E-2</v>
      </c>
      <c r="F3114" s="119">
        <v>0.48094187766389035</v>
      </c>
      <c r="G3114" s="179">
        <v>1</v>
      </c>
      <c r="H3114" s="97">
        <v>2773632.8201510515</v>
      </c>
      <c r="I3114" s="174">
        <v>148896632497.24741</v>
      </c>
      <c r="J3114" s="186">
        <v>0.40357923198628753</v>
      </c>
      <c r="K3114" s="189">
        <v>1844573071.5575535</v>
      </c>
      <c r="L3114" s="185">
        <v>0</v>
      </c>
      <c r="M3114" s="185">
        <v>197054107033.69641</v>
      </c>
      <c r="N3114" s="174">
        <v>347795312602.5014</v>
      </c>
      <c r="O3114" s="119">
        <v>0.62604315333137339</v>
      </c>
      <c r="P3114" s="119">
        <v>0.3772114734135581</v>
      </c>
      <c r="Q3114" s="97">
        <v>16.945992889429633</v>
      </c>
      <c r="R3114" s="184">
        <v>2434469955010.5874</v>
      </c>
      <c r="S3114" s="199">
        <v>2523.4198155182257</v>
      </c>
      <c r="T3114" s="191">
        <v>4.3261724270672444E-2</v>
      </c>
      <c r="U3114" s="198">
        <v>2.0000000000000001E-4</v>
      </c>
    </row>
    <row r="3115" spans="1:21" x14ac:dyDescent="0.2">
      <c r="A3115">
        <f t="shared" si="48"/>
        <v>3111</v>
      </c>
      <c r="B3115" s="119">
        <v>0.57448006257188311</v>
      </c>
      <c r="C3115" s="97">
        <v>8948.3777667361173</v>
      </c>
      <c r="D3115" s="96">
        <v>0.39478385365603219</v>
      </c>
      <c r="E3115" s="98">
        <v>4.631600152512054E-2</v>
      </c>
      <c r="F3115" s="119">
        <v>0</v>
      </c>
      <c r="G3115" s="179">
        <v>0</v>
      </c>
      <c r="H3115" s="97">
        <v>3830375.633336999</v>
      </c>
      <c r="I3115" s="174">
        <v>198849320206.21515</v>
      </c>
      <c r="J3115" s="186">
        <v>0.51477057798588111</v>
      </c>
      <c r="K3115" s="189">
        <v>8233101574.7323828</v>
      </c>
      <c r="L3115" s="185">
        <v>9881024188.2184925</v>
      </c>
      <c r="M3115" s="185">
        <v>0</v>
      </c>
      <c r="N3115" s="174">
        <v>216963445969.16605</v>
      </c>
      <c r="O3115" s="119">
        <v>0.50822662016945641</v>
      </c>
      <c r="P3115" s="119">
        <v>0.40006209323424574</v>
      </c>
      <c r="Q3115" s="97">
        <v>13.169032981520241</v>
      </c>
      <c r="R3115" s="184">
        <v>1309587857031.2246</v>
      </c>
      <c r="S3115" s="199">
        <v>1358.1911287848013</v>
      </c>
      <c r="T3115" s="191">
        <v>5.2661654529906926E-2</v>
      </c>
      <c r="U3115" s="198">
        <v>2.0000000000000001E-4</v>
      </c>
    </row>
    <row r="3116" spans="1:21" x14ac:dyDescent="0.2">
      <c r="A3116">
        <f t="shared" si="48"/>
        <v>3112</v>
      </c>
      <c r="B3116" s="119">
        <v>0.46243529207926953</v>
      </c>
      <c r="C3116" s="97">
        <v>13925.550198030534</v>
      </c>
      <c r="D3116" s="96">
        <v>0.87770253218297511</v>
      </c>
      <c r="E3116" s="98">
        <v>0.20122650120240781</v>
      </c>
      <c r="F3116" s="119">
        <v>0.54879054697112017</v>
      </c>
      <c r="G3116" s="179">
        <v>1</v>
      </c>
      <c r="H3116" s="97">
        <v>5909903.361865201</v>
      </c>
      <c r="I3116" s="174">
        <v>276574203477.50067</v>
      </c>
      <c r="J3116" s="186">
        <v>0.46243529207926959</v>
      </c>
      <c r="K3116" s="189">
        <v>7285708730.3108559</v>
      </c>
      <c r="L3116" s="185">
        <v>0</v>
      </c>
      <c r="M3116" s="185">
        <v>250779953274.7952</v>
      </c>
      <c r="N3116" s="174">
        <v>534639865482.60675</v>
      </c>
      <c r="O3116" s="119">
        <v>0.61447276268857509</v>
      </c>
      <c r="P3116" s="119">
        <v>0.33672732534994854</v>
      </c>
      <c r="Q3116" s="97">
        <v>15.5930416979479</v>
      </c>
      <c r="R3116" s="184">
        <v>3027901326911.9316</v>
      </c>
      <c r="S3116" s="199">
        <v>3142.232387281636</v>
      </c>
      <c r="T3116" s="191">
        <v>4.7377577092802929E-2</v>
      </c>
      <c r="U3116" s="198">
        <v>2.0000000000000001E-4</v>
      </c>
    </row>
    <row r="3117" spans="1:21" x14ac:dyDescent="0.2">
      <c r="A3117">
        <f t="shared" si="48"/>
        <v>3113</v>
      </c>
      <c r="B3117" s="119">
        <v>0.50104622109391583</v>
      </c>
      <c r="C3117" s="97">
        <v>12558.819763325524</v>
      </c>
      <c r="D3117" s="96">
        <v>1.0431670801667348</v>
      </c>
      <c r="E3117" s="98">
        <v>0</v>
      </c>
      <c r="F3117" s="119">
        <v>0.42778172545126719</v>
      </c>
      <c r="G3117" s="179">
        <v>1</v>
      </c>
      <c r="H3117" s="97">
        <v>7826285.8555268999</v>
      </c>
      <c r="I3117" s="174">
        <v>289805168305.16394</v>
      </c>
      <c r="J3117" s="186">
        <v>0.41932234339985375</v>
      </c>
      <c r="K3117" s="189">
        <v>3667686137.9640083</v>
      </c>
      <c r="L3117" s="185">
        <v>0</v>
      </c>
      <c r="M3117" s="185">
        <v>202932864002.77896</v>
      </c>
      <c r="N3117" s="174">
        <v>496405718445.90686</v>
      </c>
      <c r="O3117" s="119">
        <v>0.57184690457240683</v>
      </c>
      <c r="P3117" s="119">
        <v>0.40113220277186817</v>
      </c>
      <c r="Q3117" s="97">
        <v>16.113712815559218</v>
      </c>
      <c r="R3117" s="184">
        <v>3438192268350.3433</v>
      </c>
      <c r="S3117" s="199">
        <v>3571.0130538950975</v>
      </c>
      <c r="T3117" s="191">
        <v>4.6024531069246005E-2</v>
      </c>
      <c r="U3117" s="198">
        <v>2.0000000000000001E-4</v>
      </c>
    </row>
    <row r="3118" spans="1:21" x14ac:dyDescent="0.2">
      <c r="A3118">
        <f t="shared" si="48"/>
        <v>3114</v>
      </c>
      <c r="B3118" s="119">
        <v>0.54920166596321274</v>
      </c>
      <c r="C3118" s="97">
        <v>4000</v>
      </c>
      <c r="D3118" s="96">
        <v>0.26885399159866685</v>
      </c>
      <c r="E3118" s="98">
        <v>0.7</v>
      </c>
      <c r="F3118" s="119">
        <v>0.50889879114759307</v>
      </c>
      <c r="G3118" s="179">
        <v>1</v>
      </c>
      <c r="H3118" s="97">
        <v>3791029.9496891843</v>
      </c>
      <c r="I3118" s="174">
        <v>200276820806.72375</v>
      </c>
      <c r="J3118" s="186">
        <v>0.54920166596321274</v>
      </c>
      <c r="K3118" s="189">
        <v>3985271417.6050849</v>
      </c>
      <c r="L3118" s="185">
        <v>0</v>
      </c>
      <c r="M3118" s="185">
        <v>265371169330.5192</v>
      </c>
      <c r="N3118" s="174">
        <v>469633261554.84802</v>
      </c>
      <c r="O3118" s="119">
        <v>0.68625739590560075</v>
      </c>
      <c r="P3118" s="119">
        <v>0.48815809512230024</v>
      </c>
      <c r="Q3118" s="97">
        <v>16.711559600982604</v>
      </c>
      <c r="R3118" s="184">
        <v>4228236422947.5557</v>
      </c>
      <c r="S3118" s="199">
        <v>4386.7790170948101</v>
      </c>
      <c r="T3118" s="191">
        <v>4.3354446971405947E-2</v>
      </c>
      <c r="U3118" s="198">
        <v>2.0000000000000001E-4</v>
      </c>
    </row>
    <row r="3119" spans="1:21" x14ac:dyDescent="0.2">
      <c r="A3119">
        <f t="shared" si="48"/>
        <v>3115</v>
      </c>
      <c r="B3119" s="119">
        <v>0.65059047037501649</v>
      </c>
      <c r="C3119" s="97">
        <v>4000</v>
      </c>
      <c r="D3119" s="96">
        <v>0.45425016242560717</v>
      </c>
      <c r="E3119" s="98">
        <v>0.7</v>
      </c>
      <c r="F3119" s="119">
        <v>0</v>
      </c>
      <c r="G3119" s="179">
        <v>0</v>
      </c>
      <c r="H3119" s="97">
        <v>7570394.6195470598</v>
      </c>
      <c r="I3119" s="174">
        <v>317326518793.3811</v>
      </c>
      <c r="J3119" s="186">
        <v>0.56377675143811601</v>
      </c>
      <c r="K3119" s="189">
        <v>41994461620.989136</v>
      </c>
      <c r="L3119" s="185">
        <v>77758053129.496536</v>
      </c>
      <c r="M3119" s="185">
        <v>0</v>
      </c>
      <c r="N3119" s="174">
        <v>437079033543.86676</v>
      </c>
      <c r="O3119" s="119">
        <v>0.55163423067717909</v>
      </c>
      <c r="P3119" s="119">
        <v>0.47154595925834875</v>
      </c>
      <c r="Q3119" s="97">
        <v>14.221934953786118</v>
      </c>
      <c r="R3119" s="184">
        <v>3344062807600.8916</v>
      </c>
      <c r="S3119" s="199">
        <v>3472.9416963898325</v>
      </c>
      <c r="T3119" s="191">
        <v>4.9178920171665134E-2</v>
      </c>
      <c r="U3119" s="198">
        <v>2.0000000000000001E-4</v>
      </c>
    </row>
    <row r="3120" spans="1:21" x14ac:dyDescent="0.2">
      <c r="A3120">
        <f t="shared" si="48"/>
        <v>3116</v>
      </c>
      <c r="B3120" s="119">
        <v>0.50386772728267537</v>
      </c>
      <c r="C3120" s="97">
        <v>4000</v>
      </c>
      <c r="D3120" s="96">
        <v>1.1018868103589015</v>
      </c>
      <c r="E3120" s="98">
        <v>0.18677929353185999</v>
      </c>
      <c r="F3120" s="119">
        <v>0</v>
      </c>
      <c r="G3120" s="179">
        <v>0</v>
      </c>
      <c r="H3120" s="97">
        <v>18347377.032968458</v>
      </c>
      <c r="I3120" s="174">
        <v>464261175496.21246</v>
      </c>
      <c r="J3120" s="186">
        <v>0.30078261940106832</v>
      </c>
      <c r="K3120" s="189">
        <v>28891678006.129498</v>
      </c>
      <c r="L3120" s="185">
        <v>44009210615.743439</v>
      </c>
      <c r="M3120" s="185">
        <v>0</v>
      </c>
      <c r="N3120" s="174">
        <v>537162064118.08539</v>
      </c>
      <c r="O3120" s="119">
        <v>0.32550522947228677</v>
      </c>
      <c r="P3120" s="119">
        <v>0.23076019504440531</v>
      </c>
      <c r="Q3120" s="97">
        <v>14.063443608322176</v>
      </c>
      <c r="R3120" s="184">
        <v>1964543664875.5212</v>
      </c>
      <c r="S3120" s="199">
        <v>2039.6527878277393</v>
      </c>
      <c r="T3120" s="191">
        <v>5.0068683901269818E-2</v>
      </c>
      <c r="U3120" s="198">
        <v>2.0000000000000001E-4</v>
      </c>
    </row>
    <row r="3121" spans="1:21" x14ac:dyDescent="0.2">
      <c r="A3121">
        <f t="shared" si="48"/>
        <v>3117</v>
      </c>
      <c r="B3121" s="119">
        <v>0.60634461068410483</v>
      </c>
      <c r="C3121" s="97">
        <v>12758.302851567432</v>
      </c>
      <c r="D3121" s="96">
        <v>0.56577911697815453</v>
      </c>
      <c r="E3121" s="98">
        <v>0.35464131455586378</v>
      </c>
      <c r="F3121" s="119">
        <v>0</v>
      </c>
      <c r="G3121" s="179">
        <v>0</v>
      </c>
      <c r="H3121" s="97">
        <v>4177335.4080785559</v>
      </c>
      <c r="I3121" s="174">
        <v>152766426123.45831</v>
      </c>
      <c r="J3121" s="186">
        <v>0.34649217839203994</v>
      </c>
      <c r="K3121" s="189">
        <v>15921431865.383266</v>
      </c>
      <c r="L3121" s="185">
        <v>42349410173.298218</v>
      </c>
      <c r="M3121" s="185">
        <v>0</v>
      </c>
      <c r="N3121" s="174">
        <v>211037268162.1398</v>
      </c>
      <c r="O3121" s="119">
        <v>0.41135814857414071</v>
      </c>
      <c r="P3121" s="119">
        <v>0.30240629192951252</v>
      </c>
      <c r="Q3121" s="97">
        <v>14.352827290806042</v>
      </c>
      <c r="R3121" s="184">
        <v>1020127622052.3008</v>
      </c>
      <c r="S3121" s="199">
        <v>1058.6318494756338</v>
      </c>
      <c r="T3121" s="191">
        <v>4.9353449322670932E-2</v>
      </c>
      <c r="U3121" s="198">
        <v>2.0000000000000001E-4</v>
      </c>
    </row>
    <row r="3122" spans="1:21" x14ac:dyDescent="0.2">
      <c r="A3122">
        <f t="shared" si="48"/>
        <v>3118</v>
      </c>
      <c r="B3122" s="119">
        <v>0.44385752693105424</v>
      </c>
      <c r="C3122" s="97">
        <v>10054.184599552871</v>
      </c>
      <c r="D3122" s="96">
        <v>0.61182824371418354</v>
      </c>
      <c r="E3122" s="98">
        <v>0</v>
      </c>
      <c r="F3122" s="119">
        <v>0</v>
      </c>
      <c r="G3122" s="179">
        <v>0</v>
      </c>
      <c r="H3122" s="97">
        <v>4007605.1409454588</v>
      </c>
      <c r="I3122" s="174">
        <v>177668495321.09363</v>
      </c>
      <c r="J3122" s="186">
        <v>0.44385752693105429</v>
      </c>
      <c r="K3122" s="189">
        <v>6403979781.2056847</v>
      </c>
      <c r="L3122" s="185">
        <v>0</v>
      </c>
      <c r="M3122" s="185">
        <v>0</v>
      </c>
      <c r="N3122" s="174">
        <v>184072475102.29932</v>
      </c>
      <c r="O3122" s="119">
        <v>0.42841548636185611</v>
      </c>
      <c r="P3122" s="119">
        <v>0.30466297391627523</v>
      </c>
      <c r="Q3122" s="97">
        <v>12.824631955670103</v>
      </c>
      <c r="R3122" s="184">
        <v>826074643576.11719</v>
      </c>
      <c r="S3122" s="199">
        <v>856.7794626511976</v>
      </c>
      <c r="T3122" s="191">
        <v>5.4844320365094089E-2</v>
      </c>
      <c r="U3122" s="198">
        <v>2.0000000000000001E-4</v>
      </c>
    </row>
    <row r="3123" spans="1:21" x14ac:dyDescent="0.2">
      <c r="A3123">
        <f t="shared" si="48"/>
        <v>3119</v>
      </c>
      <c r="B3123" s="119">
        <v>0.39550580018194437</v>
      </c>
      <c r="C3123" s="97">
        <v>10816.723882986455</v>
      </c>
      <c r="D3123" s="96">
        <v>1.2178066879147931</v>
      </c>
      <c r="E3123" s="98">
        <v>0.7</v>
      </c>
      <c r="F3123" s="119">
        <v>0</v>
      </c>
      <c r="G3123" s="179">
        <v>0</v>
      </c>
      <c r="H3123" s="97">
        <v>11293458.287249003</v>
      </c>
      <c r="I3123" s="174">
        <v>434030030430.31592</v>
      </c>
      <c r="J3123" s="186">
        <v>0.39550580018194437</v>
      </c>
      <c r="K3123" s="189">
        <v>50481903259.046341</v>
      </c>
      <c r="L3123" s="185">
        <v>125657371261.8627</v>
      </c>
      <c r="M3123" s="185">
        <v>0</v>
      </c>
      <c r="N3123" s="174">
        <v>610169304951.22498</v>
      </c>
      <c r="O3123" s="119">
        <v>0.44608486413387138</v>
      </c>
      <c r="P3123" s="119">
        <v>0.31972142297731282</v>
      </c>
      <c r="Q3123" s="97">
        <v>14.73051213615909</v>
      </c>
      <c r="R3123" s="184">
        <v>3078011051030.4541</v>
      </c>
      <c r="S3123" s="199">
        <v>3191.0224161181964</v>
      </c>
      <c r="T3123" s="191">
        <v>5.0203663373167028E-2</v>
      </c>
      <c r="U3123" s="198">
        <v>2.0000000000000001E-4</v>
      </c>
    </row>
    <row r="3124" spans="1:21" x14ac:dyDescent="0.2">
      <c r="A3124">
        <f t="shared" si="48"/>
        <v>3120</v>
      </c>
      <c r="B3124" s="119">
        <v>0.62089697881605721</v>
      </c>
      <c r="C3124" s="97">
        <v>4000</v>
      </c>
      <c r="D3124" s="96">
        <v>0.3604219595979683</v>
      </c>
      <c r="E3124" s="98">
        <v>0.47893245678761143</v>
      </c>
      <c r="F3124" s="119">
        <v>0.48619193681517675</v>
      </c>
      <c r="G3124" s="179">
        <v>1</v>
      </c>
      <c r="H3124" s="97">
        <v>5598213.5949120475</v>
      </c>
      <c r="I3124" s="174">
        <v>241725978588.54691</v>
      </c>
      <c r="J3124" s="186">
        <v>0.51881734348637853</v>
      </c>
      <c r="K3124" s="189">
        <v>2011571160.8564143</v>
      </c>
      <c r="L3124" s="185">
        <v>0</v>
      </c>
      <c r="M3124" s="185">
        <v>154689323604.51535</v>
      </c>
      <c r="N3124" s="174">
        <v>398426873353.91864</v>
      </c>
      <c r="O3124" s="119">
        <v>0.62536717678990072</v>
      </c>
      <c r="P3124" s="119">
        <v>0.43908690104237447</v>
      </c>
      <c r="Q3124" s="97">
        <v>15.812502031997919</v>
      </c>
      <c r="R3124" s="184">
        <v>3108288608328.4272</v>
      </c>
      <c r="S3124" s="199">
        <v>3225.2367905905098</v>
      </c>
      <c r="T3124" s="191">
        <v>4.4812314271680309E-2</v>
      </c>
      <c r="U3124" s="198">
        <v>2.0000000000000001E-4</v>
      </c>
    </row>
    <row r="3125" spans="1:21" x14ac:dyDescent="0.2">
      <c r="A3125">
        <f t="shared" si="48"/>
        <v>3121</v>
      </c>
      <c r="B3125" s="119">
        <v>0.57984822322004148</v>
      </c>
      <c r="C3125" s="97">
        <v>4000</v>
      </c>
      <c r="D3125" s="96">
        <v>0.8847402111418623</v>
      </c>
      <c r="E3125" s="98">
        <v>0</v>
      </c>
      <c r="F3125" s="119">
        <v>0.6844607374666225</v>
      </c>
      <c r="G3125" s="179">
        <v>1</v>
      </c>
      <c r="H3125" s="97">
        <v>10744372.370632172</v>
      </c>
      <c r="I3125" s="174">
        <v>406887900856.0976</v>
      </c>
      <c r="J3125" s="186">
        <v>0.45964092960577452</v>
      </c>
      <c r="K3125" s="189">
        <v>7162921063.1759052</v>
      </c>
      <c r="L3125" s="185">
        <v>0</v>
      </c>
      <c r="M3125" s="185">
        <v>403562739043.63403</v>
      </c>
      <c r="N3125" s="174">
        <v>817613560962.90759</v>
      </c>
      <c r="O3125" s="119">
        <v>0.62361065003528893</v>
      </c>
      <c r="P3125" s="119">
        <v>0.43372996719957807</v>
      </c>
      <c r="Q3125" s="97">
        <v>16.872724038108469</v>
      </c>
      <c r="R3125" s="184">
        <v>6488802449562.6807</v>
      </c>
      <c r="S3125" s="199">
        <v>6731.2216819824398</v>
      </c>
      <c r="T3125" s="191">
        <v>4.3761932519712318E-2</v>
      </c>
      <c r="U3125" s="198">
        <v>2.0000000000000001E-4</v>
      </c>
    </row>
    <row r="3126" spans="1:21" x14ac:dyDescent="0.2">
      <c r="A3126">
        <f t="shared" si="48"/>
        <v>3122</v>
      </c>
      <c r="B3126" s="119">
        <v>0.67618422443639425</v>
      </c>
      <c r="C3126" s="97">
        <v>6141.1131319991482</v>
      </c>
      <c r="D3126" s="96">
        <v>0.89473055327523499</v>
      </c>
      <c r="E3126" s="98">
        <v>0.33796354292094066</v>
      </c>
      <c r="F3126" s="119">
        <v>0</v>
      </c>
      <c r="G3126" s="179">
        <v>0</v>
      </c>
      <c r="H3126" s="97">
        <v>43432700.633528247</v>
      </c>
      <c r="I3126" s="174">
        <v>906974919212.81531</v>
      </c>
      <c r="J3126" s="186">
        <v>0.28901836573558504</v>
      </c>
      <c r="K3126" s="189">
        <v>41454822352.515549</v>
      </c>
      <c r="L3126" s="185">
        <v>69771692814.566467</v>
      </c>
      <c r="M3126" s="185">
        <v>0</v>
      </c>
      <c r="N3126" s="174">
        <v>1018201434379.8973</v>
      </c>
      <c r="O3126" s="119">
        <v>0.31226607273377333</v>
      </c>
      <c r="P3126" s="119">
        <v>0.20499702454502433</v>
      </c>
      <c r="Q3126" s="97">
        <v>13.485718791711337</v>
      </c>
      <c r="R3126" s="184">
        <v>3021012389171.959</v>
      </c>
      <c r="S3126" s="199">
        <v>3138.2009916919724</v>
      </c>
      <c r="T3126" s="191">
        <v>5.3859095506330702E-2</v>
      </c>
      <c r="U3126" s="198">
        <v>2.0000000000000001E-4</v>
      </c>
    </row>
    <row r="3127" spans="1:21" x14ac:dyDescent="0.2">
      <c r="A3127">
        <f t="shared" si="48"/>
        <v>3123</v>
      </c>
      <c r="B3127" s="119">
        <v>0.52024186562420915</v>
      </c>
      <c r="C3127" s="97">
        <v>6262.3047667207347</v>
      </c>
      <c r="D3127" s="96">
        <v>0.57863507415386817</v>
      </c>
      <c r="E3127" s="98">
        <v>0</v>
      </c>
      <c r="F3127" s="119">
        <v>0</v>
      </c>
      <c r="G3127" s="179">
        <v>0</v>
      </c>
      <c r="H3127" s="97">
        <v>4840942.8164405245</v>
      </c>
      <c r="I3127" s="174">
        <v>206207316452.69061</v>
      </c>
      <c r="J3127" s="186">
        <v>0.46741226911543832</v>
      </c>
      <c r="K3127" s="189">
        <v>3216400392.9614906</v>
      </c>
      <c r="L3127" s="185">
        <v>0</v>
      </c>
      <c r="M3127" s="185">
        <v>0</v>
      </c>
      <c r="N3127" s="174">
        <v>209423716845.6521</v>
      </c>
      <c r="O3127" s="119">
        <v>0.46023359313402629</v>
      </c>
      <c r="P3127" s="119">
        <v>0.33840296156075078</v>
      </c>
      <c r="Q3127" s="97">
        <v>12.955822128082474</v>
      </c>
      <c r="R3127" s="184">
        <v>1075143543587.3293</v>
      </c>
      <c r="S3127" s="199">
        <v>1116.1844189362553</v>
      </c>
      <c r="T3127" s="191">
        <v>5.2898686627893633E-2</v>
      </c>
      <c r="U3127" s="198">
        <v>2.0000000000000001E-4</v>
      </c>
    </row>
    <row r="3128" spans="1:21" x14ac:dyDescent="0.2">
      <c r="A3128">
        <f t="shared" si="48"/>
        <v>3124</v>
      </c>
      <c r="B3128" s="119">
        <v>0.59090281571232184</v>
      </c>
      <c r="C3128" s="97">
        <v>7740.3077287681881</v>
      </c>
      <c r="D3128" s="96">
        <v>0.63631047689854425</v>
      </c>
      <c r="E3128" s="98">
        <v>0</v>
      </c>
      <c r="F3128" s="119">
        <v>0</v>
      </c>
      <c r="G3128" s="179">
        <v>0</v>
      </c>
      <c r="H3128" s="97">
        <v>5262465.3024044018</v>
      </c>
      <c r="I3128" s="174">
        <v>273848585534.6629</v>
      </c>
      <c r="J3128" s="186">
        <v>0.55661747762637448</v>
      </c>
      <c r="K3128" s="189">
        <v>8819436700.8999805</v>
      </c>
      <c r="L3128" s="185">
        <v>0</v>
      </c>
      <c r="M3128" s="185">
        <v>0</v>
      </c>
      <c r="N3128" s="174">
        <v>282668022235.56287</v>
      </c>
      <c r="O3128" s="119">
        <v>0.53925062950639358</v>
      </c>
      <c r="P3128" s="119">
        <v>0.39488021474788187</v>
      </c>
      <c r="Q3128" s="97">
        <v>12.913626674344206</v>
      </c>
      <c r="R3128" s="184">
        <v>1619381381406.656</v>
      </c>
      <c r="S3128" s="199">
        <v>1681.8278293418512</v>
      </c>
      <c r="T3128" s="191">
        <v>5.5113983224419107E-2</v>
      </c>
      <c r="U3128" s="198">
        <v>2.0000000000000001E-4</v>
      </c>
    </row>
    <row r="3129" spans="1:21" x14ac:dyDescent="0.2">
      <c r="A3129">
        <f t="shared" si="48"/>
        <v>3125</v>
      </c>
      <c r="B3129" s="119">
        <v>0.6005597977784346</v>
      </c>
      <c r="C3129" s="97">
        <v>7566.9507206375638</v>
      </c>
      <c r="D3129" s="96">
        <v>0.65110667083013363</v>
      </c>
      <c r="E3129" s="98">
        <v>0.34578864214211263</v>
      </c>
      <c r="F3129" s="119">
        <v>0</v>
      </c>
      <c r="G3129" s="179">
        <v>0</v>
      </c>
      <c r="H3129" s="97">
        <v>4893219.3016451923</v>
      </c>
      <c r="I3129" s="174">
        <v>220617683435.9516</v>
      </c>
      <c r="J3129" s="186">
        <v>0.48999049046278764</v>
      </c>
      <c r="K3129" s="189">
        <v>17853974172.285828</v>
      </c>
      <c r="L3129" s="185">
        <v>30601289460.768291</v>
      </c>
      <c r="M3129" s="185">
        <v>0</v>
      </c>
      <c r="N3129" s="174">
        <v>269072947069.00571</v>
      </c>
      <c r="O3129" s="119">
        <v>0.49273477666321869</v>
      </c>
      <c r="P3129" s="119">
        <v>0.39702989469913252</v>
      </c>
      <c r="Q3129" s="97">
        <v>13.660647150618177</v>
      </c>
      <c r="R3129" s="184">
        <v>1652047080257.6108</v>
      </c>
      <c r="S3129" s="199">
        <v>1711.9408140064795</v>
      </c>
      <c r="T3129" s="191">
        <v>5.1781669650410089E-2</v>
      </c>
      <c r="U3129" s="198">
        <v>2.0000000000000001E-4</v>
      </c>
    </row>
    <row r="3130" spans="1:21" x14ac:dyDescent="0.2">
      <c r="A3130">
        <f t="shared" si="48"/>
        <v>3126</v>
      </c>
      <c r="B3130" s="119">
        <v>0.41169214854037101</v>
      </c>
      <c r="C3130" s="97">
        <v>16091.516727106859</v>
      </c>
      <c r="D3130" s="96">
        <v>0.98886982357125253</v>
      </c>
      <c r="E3130" s="98">
        <v>0.23000673792437953</v>
      </c>
      <c r="F3130" s="119">
        <v>0</v>
      </c>
      <c r="G3130" s="179">
        <v>0</v>
      </c>
      <c r="H3130" s="97">
        <v>6034624.7494778093</v>
      </c>
      <c r="I3130" s="174">
        <v>208817599515.94644</v>
      </c>
      <c r="J3130" s="186">
        <v>0.32073095298831844</v>
      </c>
      <c r="K3130" s="189">
        <v>3469376679.9625421</v>
      </c>
      <c r="L3130" s="185">
        <v>14703443552.951721</v>
      </c>
      <c r="M3130" s="185">
        <v>0</v>
      </c>
      <c r="N3130" s="174">
        <v>226990419748.86072</v>
      </c>
      <c r="O3130" s="119">
        <v>0.34687376948752963</v>
      </c>
      <c r="P3130" s="119">
        <v>0.24502701646551003</v>
      </c>
      <c r="Q3130" s="97">
        <v>13.653153301523016</v>
      </c>
      <c r="R3130" s="184">
        <v>802158106203.46936</v>
      </c>
      <c r="S3130" s="199">
        <v>833.04778623572474</v>
      </c>
      <c r="T3130" s="191">
        <v>5.5221881435787018E-2</v>
      </c>
      <c r="U3130" s="198">
        <v>2.0000000000000001E-4</v>
      </c>
    </row>
    <row r="3131" spans="1:21" x14ac:dyDescent="0.2">
      <c r="A3131">
        <f t="shared" si="48"/>
        <v>3127</v>
      </c>
      <c r="B3131" s="119">
        <v>0.30687060459280058</v>
      </c>
      <c r="C3131" s="97">
        <v>6465.2574156283881</v>
      </c>
      <c r="D3131" s="96">
        <v>0.80997650462330073</v>
      </c>
      <c r="E3131" s="98">
        <v>0</v>
      </c>
      <c r="F3131" s="119">
        <v>0.40631099592957809</v>
      </c>
      <c r="G3131" s="179">
        <v>1</v>
      </c>
      <c r="H3131" s="97">
        <v>6774351.1373361768</v>
      </c>
      <c r="I3131" s="174">
        <v>278012392416.05402</v>
      </c>
      <c r="J3131" s="186">
        <v>0.30687060459280058</v>
      </c>
      <c r="K3131" s="189">
        <v>7691489817.6417141</v>
      </c>
      <c r="L3131" s="185">
        <v>0</v>
      </c>
      <c r="M3131" s="185">
        <v>229170219506.32809</v>
      </c>
      <c r="N3131" s="174">
        <v>514874101740.0238</v>
      </c>
      <c r="O3131" s="119">
        <v>0.52177805339628014</v>
      </c>
      <c r="P3131" s="119">
        <v>0.29886922815209888</v>
      </c>
      <c r="Q3131" s="97">
        <v>16.878908728827344</v>
      </c>
      <c r="R3131" s="184">
        <v>2810804852559.7188</v>
      </c>
      <c r="S3131" s="199">
        <v>2916.0958415701652</v>
      </c>
      <c r="T3131" s="191">
        <v>4.3984507873134009E-2</v>
      </c>
      <c r="U3131" s="198">
        <v>2.0000000000000001E-4</v>
      </c>
    </row>
    <row r="3132" spans="1:21" x14ac:dyDescent="0.2">
      <c r="A3132">
        <f t="shared" si="48"/>
        <v>3128</v>
      </c>
      <c r="B3132" s="119">
        <v>0.378772829226865</v>
      </c>
      <c r="C3132" s="97">
        <v>4126.416281555862</v>
      </c>
      <c r="D3132" s="96">
        <v>0.90237531049190745</v>
      </c>
      <c r="E3132" s="98">
        <v>0.7</v>
      </c>
      <c r="F3132" s="119">
        <v>0.33315151941838672</v>
      </c>
      <c r="G3132" s="179">
        <v>1</v>
      </c>
      <c r="H3132" s="97">
        <v>23258628.24235462</v>
      </c>
      <c r="I3132" s="174">
        <v>615293468570.26501</v>
      </c>
      <c r="J3132" s="186">
        <v>0.3392522732096247</v>
      </c>
      <c r="K3132" s="189">
        <v>16802754781.36034</v>
      </c>
      <c r="L3132" s="185">
        <v>15589909524.675549</v>
      </c>
      <c r="M3132" s="185">
        <v>444496832772.08313</v>
      </c>
      <c r="N3132" s="174">
        <v>1092182965648.384</v>
      </c>
      <c r="O3132" s="119">
        <v>0.52812497528605584</v>
      </c>
      <c r="P3132" s="119">
        <v>0.33239107824550401</v>
      </c>
      <c r="Q3132" s="97">
        <v>16.765139067784069</v>
      </c>
      <c r="R3132" s="184">
        <v>6574446998200.5898</v>
      </c>
      <c r="S3132" s="199">
        <v>6816.5691418418883</v>
      </c>
      <c r="T3132" s="191">
        <v>4.3619807181580185E-2</v>
      </c>
      <c r="U3132" s="198">
        <v>2.0000000000000001E-4</v>
      </c>
    </row>
    <row r="3133" spans="1:21" x14ac:dyDescent="0.2">
      <c r="A3133">
        <f t="shared" si="48"/>
        <v>3129</v>
      </c>
      <c r="B3133" s="119">
        <v>0.36965722036959436</v>
      </c>
      <c r="C3133" s="97">
        <v>10045.438303297658</v>
      </c>
      <c r="D3133" s="96">
        <v>1.2873439317234521</v>
      </c>
      <c r="E3133" s="98">
        <v>0.15209568463180395</v>
      </c>
      <c r="F3133" s="119">
        <v>0</v>
      </c>
      <c r="G3133" s="179">
        <v>0</v>
      </c>
      <c r="H3133" s="97">
        <v>14296526.092102077</v>
      </c>
      <c r="I3133" s="174">
        <v>500659212610.59729</v>
      </c>
      <c r="J3133" s="186">
        <v>0.36965722036959436</v>
      </c>
      <c r="K3133" s="189">
        <v>24963985606.394447</v>
      </c>
      <c r="L3133" s="185">
        <v>36613893411.586983</v>
      </c>
      <c r="M3133" s="185">
        <v>0</v>
      </c>
      <c r="N3133" s="174">
        <v>562237091628.57874</v>
      </c>
      <c r="O3133" s="119">
        <v>0.38126870462140211</v>
      </c>
      <c r="P3133" s="119">
        <v>0.25688665906894353</v>
      </c>
      <c r="Q3133" s="97">
        <v>13.73869643895854</v>
      </c>
      <c r="R3133" s="184">
        <v>2088800970214.7871</v>
      </c>
      <c r="S3133" s="199">
        <v>2169.5772589581211</v>
      </c>
      <c r="T3133" s="191">
        <v>5.4882151383584619E-2</v>
      </c>
      <c r="U3133" s="198">
        <v>2.0000000000000001E-4</v>
      </c>
    </row>
    <row r="3134" spans="1:21" x14ac:dyDescent="0.2">
      <c r="A3134">
        <f t="shared" si="48"/>
        <v>3130</v>
      </c>
      <c r="B3134" s="119">
        <v>0.5059049063881329</v>
      </c>
      <c r="C3134" s="97">
        <v>4000</v>
      </c>
      <c r="D3134" s="96">
        <v>0.6526476981341357</v>
      </c>
      <c r="E3134" s="98">
        <v>4.527896670703481E-2</v>
      </c>
      <c r="F3134" s="119">
        <v>0</v>
      </c>
      <c r="G3134" s="179">
        <v>0</v>
      </c>
      <c r="H3134" s="97">
        <v>44096573.985015705</v>
      </c>
      <c r="I3134" s="174">
        <v>1114598443944.803</v>
      </c>
      <c r="J3134" s="186">
        <v>0.5059049063881329</v>
      </c>
      <c r="K3134" s="189">
        <v>36250732918.228668</v>
      </c>
      <c r="L3134" s="185">
        <v>27568957879.952675</v>
      </c>
      <c r="M3134" s="185">
        <v>0</v>
      </c>
      <c r="N3134" s="174">
        <v>1178418134742.9844</v>
      </c>
      <c r="O3134" s="119">
        <v>0.49722248026674354</v>
      </c>
      <c r="P3134" s="119">
        <v>0.38590949544415393</v>
      </c>
      <c r="Q3134" s="97">
        <v>13.142935709208505</v>
      </c>
      <c r="R3134" s="184">
        <v>6777284962101.3887</v>
      </c>
      <c r="S3134" s="199">
        <v>7039.6166260277969</v>
      </c>
      <c r="T3134" s="191">
        <v>5.3192996971103169E-2</v>
      </c>
      <c r="U3134" s="198">
        <v>2.0000000000000001E-4</v>
      </c>
    </row>
    <row r="3135" spans="1:21" x14ac:dyDescent="0.2">
      <c r="A3135">
        <f t="shared" si="48"/>
        <v>3131</v>
      </c>
      <c r="B3135" s="119">
        <v>0.6649459657194694</v>
      </c>
      <c r="C3135" s="97">
        <v>9154.8769426656854</v>
      </c>
      <c r="D3135" s="96">
        <v>0.80799063221714607</v>
      </c>
      <c r="E3135" s="98">
        <v>0.51998974325799763</v>
      </c>
      <c r="F3135" s="119">
        <v>0.57603422447679364</v>
      </c>
      <c r="G3135" s="179">
        <v>1</v>
      </c>
      <c r="H3135" s="97">
        <v>14587494.341169463</v>
      </c>
      <c r="I3135" s="174">
        <v>396933810659.02881</v>
      </c>
      <c r="J3135" s="186">
        <v>0.32402370414530024</v>
      </c>
      <c r="K3135" s="189">
        <v>5462000986.7217712</v>
      </c>
      <c r="L3135" s="185">
        <v>0</v>
      </c>
      <c r="M3135" s="185">
        <v>421659119153.22937</v>
      </c>
      <c r="N3135" s="174">
        <v>824054930798.97998</v>
      </c>
      <c r="O3135" s="119">
        <v>0.5654274266656788</v>
      </c>
      <c r="P3135" s="119">
        <v>0.28917123386516536</v>
      </c>
      <c r="Q3135" s="97">
        <v>16.704386518696513</v>
      </c>
      <c r="R3135" s="184">
        <v>4243500203925.5166</v>
      </c>
      <c r="S3135" s="199">
        <v>4403.7719222001342</v>
      </c>
      <c r="T3135" s="191">
        <v>4.394505610914174E-2</v>
      </c>
      <c r="U3135" s="198">
        <v>2.0000000000000001E-4</v>
      </c>
    </row>
    <row r="3136" spans="1:21" x14ac:dyDescent="0.2">
      <c r="A3136">
        <f t="shared" si="48"/>
        <v>3132</v>
      </c>
      <c r="B3136" s="119">
        <v>0.40539942620258373</v>
      </c>
      <c r="C3136" s="97">
        <v>4000</v>
      </c>
      <c r="D3136" s="96">
        <v>1.6162596139321121</v>
      </c>
      <c r="E3136" s="98">
        <v>0</v>
      </c>
      <c r="F3136" s="119">
        <v>0.55022183758156662</v>
      </c>
      <c r="G3136" s="179">
        <v>1</v>
      </c>
      <c r="H3136" s="97">
        <v>37156897.317676075</v>
      </c>
      <c r="I3136" s="174">
        <v>757041870182.27808</v>
      </c>
      <c r="J3136" s="186">
        <v>0.23404129233362803</v>
      </c>
      <c r="K3136" s="189">
        <v>12661795806.698437</v>
      </c>
      <c r="L3136" s="185">
        <v>0</v>
      </c>
      <c r="M3136" s="185">
        <v>516897885788.5379</v>
      </c>
      <c r="N3136" s="174">
        <v>1286601551777.5144</v>
      </c>
      <c r="O3136" s="119">
        <v>0.45911445191627098</v>
      </c>
      <c r="P3136" s="119">
        <v>0.25279198100509109</v>
      </c>
      <c r="Q3136" s="97">
        <v>17.452506547308662</v>
      </c>
      <c r="R3136" s="184">
        <v>6021730494316.8037</v>
      </c>
      <c r="S3136" s="199">
        <v>6241.6626634286322</v>
      </c>
      <c r="T3136" s="191">
        <v>4.2804391453928357E-2</v>
      </c>
      <c r="U3136" s="198">
        <v>2.0000000000000001E-4</v>
      </c>
    </row>
    <row r="3137" spans="1:21" x14ac:dyDescent="0.2">
      <c r="A3137">
        <f t="shared" si="48"/>
        <v>3133</v>
      </c>
      <c r="B3137" s="119">
        <v>0.57626586625092424</v>
      </c>
      <c r="C3137" s="97">
        <v>8821.0616284375792</v>
      </c>
      <c r="D3137" s="96">
        <v>0.70259971411752908</v>
      </c>
      <c r="E3137" s="98">
        <v>5.367218595814717E-2</v>
      </c>
      <c r="F3137" s="119">
        <v>0.59913678896913158</v>
      </c>
      <c r="G3137" s="179">
        <v>1</v>
      </c>
      <c r="H3137" s="97">
        <v>5919226.8250147915</v>
      </c>
      <c r="I3137" s="174">
        <v>295420734165.37488</v>
      </c>
      <c r="J3137" s="186">
        <v>0.53634935207496004</v>
      </c>
      <c r="K3137" s="189">
        <v>5640552248.1585445</v>
      </c>
      <c r="L3137" s="185">
        <v>0</v>
      </c>
      <c r="M3137" s="185">
        <v>234717657394.69839</v>
      </c>
      <c r="N3137" s="174">
        <v>535778943808.23181</v>
      </c>
      <c r="O3137" s="119">
        <v>0.64620465077251721</v>
      </c>
      <c r="P3137" s="119">
        <v>0.39705263556000492</v>
      </c>
      <c r="Q3137" s="97">
        <v>15.285890073310684</v>
      </c>
      <c r="R3137" s="184">
        <v>3554717140358.3916</v>
      </c>
      <c r="S3137" s="199">
        <v>3690.2843028686084</v>
      </c>
      <c r="T3137" s="191">
        <v>4.7633238257379452E-2</v>
      </c>
      <c r="U3137" s="198">
        <v>2.0000000000000001E-4</v>
      </c>
    </row>
    <row r="3138" spans="1:21" x14ac:dyDescent="0.2">
      <c r="A3138">
        <f t="shared" si="48"/>
        <v>3134</v>
      </c>
      <c r="B3138" s="119">
        <v>0.53667644780860779</v>
      </c>
      <c r="C3138" s="97">
        <v>6999.3617358365118</v>
      </c>
      <c r="D3138" s="96">
        <v>1.1774363428783761</v>
      </c>
      <c r="E3138" s="98">
        <v>0</v>
      </c>
      <c r="F3138" s="119">
        <v>0</v>
      </c>
      <c r="G3138" s="179">
        <v>0</v>
      </c>
      <c r="H3138" s="97">
        <v>10382658.074505506</v>
      </c>
      <c r="I3138" s="174">
        <v>366810882373.17035</v>
      </c>
      <c r="J3138" s="186">
        <v>0.36212740362242812</v>
      </c>
      <c r="K3138" s="189">
        <v>3434419121.9798598</v>
      </c>
      <c r="L3138" s="185">
        <v>0</v>
      </c>
      <c r="M3138" s="185">
        <v>0</v>
      </c>
      <c r="N3138" s="174">
        <v>370245301495.15021</v>
      </c>
      <c r="O3138" s="119">
        <v>0.35876828664087185</v>
      </c>
      <c r="P3138" s="119">
        <v>0.22076887476657445</v>
      </c>
      <c r="Q3138" s="97">
        <v>12.950217444601813</v>
      </c>
      <c r="R3138" s="184">
        <v>1172322883329.2634</v>
      </c>
      <c r="S3138" s="199">
        <v>1216.5356019123501</v>
      </c>
      <c r="T3138" s="191">
        <v>5.6365798319547515E-2</v>
      </c>
      <c r="U3138" s="198">
        <v>2.0000000000000001E-4</v>
      </c>
    </row>
    <row r="3139" spans="1:21" x14ac:dyDescent="0.2">
      <c r="A3139">
        <f t="shared" si="48"/>
        <v>3135</v>
      </c>
      <c r="B3139" s="119">
        <v>0.25982601578153186</v>
      </c>
      <c r="C3139" s="97">
        <v>13056.683672853133</v>
      </c>
      <c r="D3139" s="96">
        <v>1.0902618849639554</v>
      </c>
      <c r="E3139" s="98">
        <v>0.43918054961898439</v>
      </c>
      <c r="F3139" s="119">
        <v>0</v>
      </c>
      <c r="G3139" s="179">
        <v>0</v>
      </c>
      <c r="H3139" s="97">
        <v>4979010.2909027692</v>
      </c>
      <c r="I3139" s="174">
        <v>239116356758.74368</v>
      </c>
      <c r="J3139" s="186">
        <v>0.25982601578153186</v>
      </c>
      <c r="K3139" s="189">
        <v>35064297884.807381</v>
      </c>
      <c r="L3139" s="185">
        <v>45744669319.954773</v>
      </c>
      <c r="M3139" s="185">
        <v>0</v>
      </c>
      <c r="N3139" s="174">
        <v>319925323963.50586</v>
      </c>
      <c r="O3139" s="119">
        <v>0.30858571780971344</v>
      </c>
      <c r="P3139" s="119">
        <v>0.23567941390546193</v>
      </c>
      <c r="Q3139" s="97">
        <v>14.638673165217234</v>
      </c>
      <c r="R3139" s="184">
        <v>1197145727650.5503</v>
      </c>
      <c r="S3139" s="199">
        <v>1241.7351083591184</v>
      </c>
      <c r="T3139" s="191">
        <v>5.1033726645336536E-2</v>
      </c>
      <c r="U3139" s="198">
        <v>2.0000000000000001E-4</v>
      </c>
    </row>
    <row r="3140" spans="1:21" x14ac:dyDescent="0.2">
      <c r="A3140">
        <f t="shared" si="48"/>
        <v>3136</v>
      </c>
      <c r="B3140" s="119">
        <v>0.40877990956900606</v>
      </c>
      <c r="C3140" s="97">
        <v>9947.8198788585614</v>
      </c>
      <c r="D3140" s="96">
        <v>0.9569157362594809</v>
      </c>
      <c r="E3140" s="98">
        <v>0</v>
      </c>
      <c r="F3140" s="119">
        <v>0</v>
      </c>
      <c r="G3140" s="179">
        <v>0</v>
      </c>
      <c r="H3140" s="97">
        <v>7788447.1330961287</v>
      </c>
      <c r="I3140" s="174">
        <v>311639566456.17694</v>
      </c>
      <c r="J3140" s="186">
        <v>0.40877990956900612</v>
      </c>
      <c r="K3140" s="189">
        <v>8006892833.5464935</v>
      </c>
      <c r="L3140" s="185">
        <v>0</v>
      </c>
      <c r="M3140" s="185">
        <v>0</v>
      </c>
      <c r="N3140" s="174">
        <v>319646459289.72345</v>
      </c>
      <c r="O3140" s="119">
        <v>0.39854029378943884</v>
      </c>
      <c r="P3140" s="119">
        <v>0.30320449011364425</v>
      </c>
      <c r="Q3140" s="97">
        <v>12.912738654017751</v>
      </c>
      <c r="R3140" s="184">
        <v>1389225342092.4158</v>
      </c>
      <c r="S3140" s="199">
        <v>1441.1885722817472</v>
      </c>
      <c r="T3140" s="191">
        <v>5.6457322773875183E-2</v>
      </c>
      <c r="U3140" s="198">
        <v>2.0000000000000001E-4</v>
      </c>
    </row>
    <row r="3141" spans="1:21" x14ac:dyDescent="0.2">
      <c r="A3141">
        <f t="shared" si="48"/>
        <v>3137</v>
      </c>
      <c r="B3141" s="119">
        <v>0.37827048483123321</v>
      </c>
      <c r="C3141" s="97">
        <v>4000</v>
      </c>
      <c r="D3141" s="96">
        <v>0.38443562231872902</v>
      </c>
      <c r="E3141" s="98">
        <v>4.4892574926179915E-2</v>
      </c>
      <c r="F3141" s="119">
        <v>0</v>
      </c>
      <c r="G3141" s="179">
        <v>0</v>
      </c>
      <c r="H3141" s="97">
        <v>5716504.3784888647</v>
      </c>
      <c r="I3141" s="174">
        <v>259402968015.56723</v>
      </c>
      <c r="J3141" s="186">
        <v>0.37827048483123327</v>
      </c>
      <c r="K3141" s="189">
        <v>9819844007.0811958</v>
      </c>
      <c r="L3141" s="185">
        <v>14885554081.625038</v>
      </c>
      <c r="M3141" s="185">
        <v>0</v>
      </c>
      <c r="N3141" s="174">
        <v>284108366104.27344</v>
      </c>
      <c r="O3141" s="119">
        <v>0.38729211410418402</v>
      </c>
      <c r="P3141" s="119">
        <v>0.27108648775815375</v>
      </c>
      <c r="Q3141" s="97">
        <v>13.484495624403477</v>
      </c>
      <c r="R3141" s="184">
        <v>1218913314780.6289</v>
      </c>
      <c r="S3141" s="199">
        <v>1264.5660583368488</v>
      </c>
      <c r="T3141" s="191">
        <v>4.9933773293947305E-2</v>
      </c>
      <c r="U3141" s="198">
        <v>2.0000000000000001E-4</v>
      </c>
    </row>
    <row r="3142" spans="1:21" x14ac:dyDescent="0.2">
      <c r="A3142">
        <f t="shared" si="48"/>
        <v>3138</v>
      </c>
      <c r="B3142" s="119">
        <v>0.5482085309710133</v>
      </c>
      <c r="C3142" s="97">
        <v>9517.3456913841692</v>
      </c>
      <c r="D3142" s="96">
        <v>0.30657802591160271</v>
      </c>
      <c r="E3142" s="98">
        <v>0.4084418040296573</v>
      </c>
      <c r="F3142" s="119">
        <v>0</v>
      </c>
      <c r="G3142" s="179">
        <v>0</v>
      </c>
      <c r="H3142" s="97">
        <v>2386925.5797906681</v>
      </c>
      <c r="I3142" s="174">
        <v>129504027672.01981</v>
      </c>
      <c r="J3142" s="186">
        <v>0.52129835444293293</v>
      </c>
      <c r="K3142" s="189">
        <v>18850256261.348553</v>
      </c>
      <c r="L3142" s="185">
        <v>21852060004.372623</v>
      </c>
      <c r="M3142" s="185">
        <v>0</v>
      </c>
      <c r="N3142" s="174">
        <v>170206343937.74097</v>
      </c>
      <c r="O3142" s="119">
        <v>0.4993461615845699</v>
      </c>
      <c r="P3142" s="119">
        <v>0.3790066902155026</v>
      </c>
      <c r="Q3142" s="97">
        <v>13.608133087977269</v>
      </c>
      <c r="R3142" s="184">
        <v>1022971244719.5573</v>
      </c>
      <c r="S3142" s="199">
        <v>1061.6338559992319</v>
      </c>
      <c r="T3142" s="191">
        <v>4.9956628830623524E-2</v>
      </c>
      <c r="U3142" s="198">
        <v>2.0000000000000001E-4</v>
      </c>
    </row>
    <row r="3143" spans="1:21" x14ac:dyDescent="0.2">
      <c r="A3143">
        <f t="shared" ref="A3143:A3206" si="49">A3142+1</f>
        <v>3139</v>
      </c>
      <c r="B3143" s="119">
        <v>0.42993528791910052</v>
      </c>
      <c r="C3143" s="97">
        <v>8509.3876893166325</v>
      </c>
      <c r="D3143" s="96">
        <v>1.0749249017706017</v>
      </c>
      <c r="E3143" s="98">
        <v>0.35658712713985635</v>
      </c>
      <c r="F3143" s="119">
        <v>0</v>
      </c>
      <c r="G3143" s="179">
        <v>0</v>
      </c>
      <c r="H3143" s="97">
        <v>43145944.165109359</v>
      </c>
      <c r="I3143" s="174">
        <v>983625260253.69812</v>
      </c>
      <c r="J3143" s="186">
        <v>0.25831931875871661</v>
      </c>
      <c r="K3143" s="189">
        <v>123232071114.8167</v>
      </c>
      <c r="L3143" s="185">
        <v>258120031472.63855</v>
      </c>
      <c r="M3143" s="185">
        <v>0</v>
      </c>
      <c r="N3143" s="174">
        <v>1364977362841.1533</v>
      </c>
      <c r="O3143" s="119">
        <v>0.33743082109583034</v>
      </c>
      <c r="P3143" s="119">
        <v>0.23121442939210624</v>
      </c>
      <c r="Q3143" s="97">
        <v>14.834526526207295</v>
      </c>
      <c r="R3143" s="184">
        <v>4911723141680.4482</v>
      </c>
      <c r="S3143" s="199">
        <v>5098.7260162563925</v>
      </c>
      <c r="T3143" s="191">
        <v>4.8896554469502911E-2</v>
      </c>
      <c r="U3143" s="198">
        <v>2.0000000000000001E-4</v>
      </c>
    </row>
    <row r="3144" spans="1:21" x14ac:dyDescent="0.2">
      <c r="A3144">
        <f t="shared" si="49"/>
        <v>3140</v>
      </c>
      <c r="B3144" s="119">
        <v>0.54799020755158179</v>
      </c>
      <c r="C3144" s="97">
        <v>9832.5977670437787</v>
      </c>
      <c r="D3144" s="96">
        <v>0.75378914972040367</v>
      </c>
      <c r="E3144" s="98">
        <v>0</v>
      </c>
      <c r="F3144" s="119">
        <v>0</v>
      </c>
      <c r="G3144" s="179">
        <v>0</v>
      </c>
      <c r="H3144" s="97">
        <v>6314880.3772629676</v>
      </c>
      <c r="I3144" s="174">
        <v>267551621497.39572</v>
      </c>
      <c r="J3144" s="186">
        <v>0.49886844676671471</v>
      </c>
      <c r="K3144" s="189">
        <v>5079763420.0915079</v>
      </c>
      <c r="L3144" s="185">
        <v>0</v>
      </c>
      <c r="M3144" s="185">
        <v>0</v>
      </c>
      <c r="N3144" s="174">
        <v>272631384917.48724</v>
      </c>
      <c r="O3144" s="119">
        <v>0.48957335519796374</v>
      </c>
      <c r="P3144" s="119">
        <v>0.37722925157250903</v>
      </c>
      <c r="Q3144" s="97">
        <v>12.960550210495706</v>
      </c>
      <c r="R3144" s="184">
        <v>1504260066338.3833</v>
      </c>
      <c r="S3144" s="199">
        <v>1559.3993802298278</v>
      </c>
      <c r="T3144" s="191">
        <v>5.4461535757961088E-2</v>
      </c>
      <c r="U3144" s="198">
        <v>2.0000000000000001E-4</v>
      </c>
    </row>
    <row r="3145" spans="1:21" x14ac:dyDescent="0.2">
      <c r="A3145">
        <f t="shared" si="49"/>
        <v>3141</v>
      </c>
      <c r="B3145" s="119">
        <v>0.30759347316273233</v>
      </c>
      <c r="C3145" s="97">
        <v>12211.67134508098</v>
      </c>
      <c r="D3145" s="96">
        <v>0.40690443038521124</v>
      </c>
      <c r="E3145" s="98">
        <v>0.63198377112891069</v>
      </c>
      <c r="F3145" s="119">
        <v>0.68151796082031213</v>
      </c>
      <c r="G3145" s="179">
        <v>1</v>
      </c>
      <c r="H3145" s="97">
        <v>9882661.7427934781</v>
      </c>
      <c r="I3145" s="174">
        <v>267035726625.92996</v>
      </c>
      <c r="J3145" s="186">
        <v>0.17671330211144198</v>
      </c>
      <c r="K3145" s="189">
        <v>692202199.3614018</v>
      </c>
      <c r="L3145" s="185">
        <v>0</v>
      </c>
      <c r="M3145" s="185">
        <v>690900551612.79346</v>
      </c>
      <c r="N3145" s="174">
        <v>958628480438.08484</v>
      </c>
      <c r="O3145" s="119">
        <v>0.62579948182832823</v>
      </c>
      <c r="P3145" s="119">
        <v>0.40850781918141649</v>
      </c>
      <c r="Q3145" s="97">
        <v>18.754614666901091</v>
      </c>
      <c r="R3145" s="184">
        <v>7785029929745.5654</v>
      </c>
      <c r="S3145" s="199">
        <v>8084.0404373422989</v>
      </c>
      <c r="T3145" s="191">
        <v>3.9890856198707421E-2</v>
      </c>
      <c r="U3145" s="198">
        <v>2.0000000000000001E-4</v>
      </c>
    </row>
    <row r="3146" spans="1:21" x14ac:dyDescent="0.2">
      <c r="A3146">
        <f t="shared" si="49"/>
        <v>3142</v>
      </c>
      <c r="B3146" s="119">
        <v>0.42698640810960853</v>
      </c>
      <c r="C3146" s="97">
        <v>9261.4197018328632</v>
      </c>
      <c r="D3146" s="96">
        <v>0.2</v>
      </c>
      <c r="E3146" s="98">
        <v>0.17556747214211552</v>
      </c>
      <c r="F3146" s="119">
        <v>0.51101780908598293</v>
      </c>
      <c r="G3146" s="179">
        <v>1</v>
      </c>
      <c r="H3146" s="97">
        <v>2800872.8538960014</v>
      </c>
      <c r="I3146" s="174">
        <v>122641842995.82538</v>
      </c>
      <c r="J3146" s="186">
        <v>0.41156488952646364</v>
      </c>
      <c r="K3146" s="189">
        <v>2450297735.2201791</v>
      </c>
      <c r="L3146" s="185">
        <v>0</v>
      </c>
      <c r="M3146" s="185">
        <v>140943535639.86728</v>
      </c>
      <c r="N3146" s="174">
        <v>266035676370.91284</v>
      </c>
      <c r="O3146" s="119">
        <v>0.61356396744402752</v>
      </c>
      <c r="P3146" s="119">
        <v>0.40958522931894398</v>
      </c>
      <c r="Q3146" s="97">
        <v>16.968848498784904</v>
      </c>
      <c r="R3146" s="184">
        <v>2047977275449.1575</v>
      </c>
      <c r="S3146" s="199">
        <v>2122.4904665666127</v>
      </c>
      <c r="T3146" s="191">
        <v>4.2237665462818715E-2</v>
      </c>
      <c r="U3146" s="198">
        <v>2.0000000000000001E-4</v>
      </c>
    </row>
    <row r="3147" spans="1:21" x14ac:dyDescent="0.2">
      <c r="A3147">
        <f t="shared" si="49"/>
        <v>3143</v>
      </c>
      <c r="B3147" s="119">
        <v>0.68060386361154568</v>
      </c>
      <c r="C3147" s="97">
        <v>8645.4610014505924</v>
      </c>
      <c r="D3147" s="96">
        <v>0.65330568989394799</v>
      </c>
      <c r="E3147" s="98">
        <v>0.40564103415775421</v>
      </c>
      <c r="F3147" s="119">
        <v>0</v>
      </c>
      <c r="G3147" s="179">
        <v>0</v>
      </c>
      <c r="H3147" s="97">
        <v>6558013.9136153683</v>
      </c>
      <c r="I3147" s="174">
        <v>245239372927.19312</v>
      </c>
      <c r="J3147" s="186">
        <v>0.45132332134146613</v>
      </c>
      <c r="K3147" s="189">
        <v>14964797666.732281</v>
      </c>
      <c r="L3147" s="185">
        <v>38297725039.803581</v>
      </c>
      <c r="M3147" s="185">
        <v>0</v>
      </c>
      <c r="N3147" s="174">
        <v>298501895633.729</v>
      </c>
      <c r="O3147" s="119">
        <v>0.47343226429103347</v>
      </c>
      <c r="P3147" s="119">
        <v>0.37490797969704748</v>
      </c>
      <c r="Q3147" s="97">
        <v>14.119549715861556</v>
      </c>
      <c r="R3147" s="184">
        <v>1767128893288.6648</v>
      </c>
      <c r="S3147" s="199">
        <v>1835.5360007109689</v>
      </c>
      <c r="T3147" s="191">
        <v>4.9932645954825071E-2</v>
      </c>
      <c r="U3147" s="198">
        <v>2.0000000000000001E-4</v>
      </c>
    </row>
    <row r="3148" spans="1:21" x14ac:dyDescent="0.2">
      <c r="A3148">
        <f t="shared" si="49"/>
        <v>3144</v>
      </c>
      <c r="B3148" s="119">
        <v>0.44210295790174775</v>
      </c>
      <c r="C3148" s="97">
        <v>7033.6307493162994</v>
      </c>
      <c r="D3148" s="96">
        <v>0.80982212136145848</v>
      </c>
      <c r="E3148" s="98">
        <v>0.55813812317144174</v>
      </c>
      <c r="F3148" s="119">
        <v>0.43674370142421515</v>
      </c>
      <c r="G3148" s="179">
        <v>1</v>
      </c>
      <c r="H3148" s="97">
        <v>7158549.1615155721</v>
      </c>
      <c r="I3148" s="174">
        <v>329787539721.1413</v>
      </c>
      <c r="J3148" s="186">
        <v>0.4421029579017477</v>
      </c>
      <c r="K3148" s="189">
        <v>9204006577.3234386</v>
      </c>
      <c r="L3148" s="185">
        <v>0</v>
      </c>
      <c r="M3148" s="185">
        <v>197436526320.06332</v>
      </c>
      <c r="N3148" s="174">
        <v>536428072618.52802</v>
      </c>
      <c r="O3148" s="119">
        <v>0.56624416832471336</v>
      </c>
      <c r="P3148" s="119">
        <v>0.3968269428472217</v>
      </c>
      <c r="Q3148" s="97">
        <v>15.908323460405009</v>
      </c>
      <c r="R3148" s="184">
        <v>3692418745634.6104</v>
      </c>
      <c r="S3148" s="199">
        <v>3832.649483440041</v>
      </c>
      <c r="T3148" s="191">
        <v>4.608891807510887E-2</v>
      </c>
      <c r="U3148" s="198">
        <v>2.0000000000000001E-4</v>
      </c>
    </row>
    <row r="3149" spans="1:21" x14ac:dyDescent="0.2">
      <c r="A3149">
        <f t="shared" si="49"/>
        <v>3145</v>
      </c>
      <c r="B3149" s="119">
        <v>0.52514758987371735</v>
      </c>
      <c r="C3149" s="97">
        <v>11672.29365742876</v>
      </c>
      <c r="D3149" s="96">
        <v>0.78585235369585693</v>
      </c>
      <c r="E3149" s="98">
        <v>0</v>
      </c>
      <c r="F3149" s="119">
        <v>0</v>
      </c>
      <c r="G3149" s="179">
        <v>0</v>
      </c>
      <c r="H3149" s="97">
        <v>5781113.6048749257</v>
      </c>
      <c r="I3149" s="174">
        <v>246633554486.65497</v>
      </c>
      <c r="J3149" s="186">
        <v>0.43146651529578839</v>
      </c>
      <c r="K3149" s="189">
        <v>6700755366.6361942</v>
      </c>
      <c r="L3149" s="185">
        <v>0</v>
      </c>
      <c r="M3149" s="185">
        <v>0</v>
      </c>
      <c r="N3149" s="174">
        <v>253334309853.29117</v>
      </c>
      <c r="O3149" s="119">
        <v>0.42005411888739674</v>
      </c>
      <c r="P3149" s="119">
        <v>0.29997080869498505</v>
      </c>
      <c r="Q3149" s="97">
        <v>12.900969691631872</v>
      </c>
      <c r="R3149" s="184">
        <v>1093180647540.8595</v>
      </c>
      <c r="S3149" s="199">
        <v>1134.9471054407427</v>
      </c>
      <c r="T3149" s="191">
        <v>5.4763608441976155E-2</v>
      </c>
      <c r="U3149" s="198">
        <v>2.0000000000000001E-4</v>
      </c>
    </row>
    <row r="3150" spans="1:21" x14ac:dyDescent="0.2">
      <c r="A3150">
        <f t="shared" si="49"/>
        <v>3146</v>
      </c>
      <c r="B3150" s="119">
        <v>0.48948612687820953</v>
      </c>
      <c r="C3150" s="97">
        <v>4109.7870793550446</v>
      </c>
      <c r="D3150" s="96">
        <v>0.99564726275723237</v>
      </c>
      <c r="E3150" s="98">
        <v>0.7</v>
      </c>
      <c r="F3150" s="119">
        <v>0</v>
      </c>
      <c r="G3150" s="179">
        <v>0</v>
      </c>
      <c r="H3150" s="97">
        <v>15308775.763290424</v>
      </c>
      <c r="I3150" s="174">
        <v>528144327182.19073</v>
      </c>
      <c r="J3150" s="186">
        <v>0.48948612687820958</v>
      </c>
      <c r="K3150" s="189">
        <v>100010452267.84386</v>
      </c>
      <c r="L3150" s="185">
        <v>196068772846.2366</v>
      </c>
      <c r="M3150" s="185">
        <v>0</v>
      </c>
      <c r="N3150" s="174">
        <v>824223552296.27112</v>
      </c>
      <c r="O3150" s="119">
        <v>0.50395834754402824</v>
      </c>
      <c r="P3150" s="119">
        <v>0.38717265525871203</v>
      </c>
      <c r="Q3150" s="97">
        <v>14.449712836195619</v>
      </c>
      <c r="R3150" s="184">
        <v>5075147677858.3633</v>
      </c>
      <c r="S3150" s="199">
        <v>5255.0816743894584</v>
      </c>
      <c r="T3150" s="191">
        <v>5.0323071124368568E-2</v>
      </c>
      <c r="U3150" s="198">
        <v>2.0000000000000001E-4</v>
      </c>
    </row>
    <row r="3151" spans="1:21" x14ac:dyDescent="0.2">
      <c r="A3151">
        <f t="shared" si="49"/>
        <v>3147</v>
      </c>
      <c r="B3151" s="119">
        <v>0.55867256779853791</v>
      </c>
      <c r="C3151" s="97">
        <v>5395.4248162911272</v>
      </c>
      <c r="D3151" s="96">
        <v>0.82556811551915521</v>
      </c>
      <c r="E3151" s="98">
        <v>0.7</v>
      </c>
      <c r="F3151" s="119">
        <v>0.49578118337744692</v>
      </c>
      <c r="G3151" s="179">
        <v>1</v>
      </c>
      <c r="H3151" s="97">
        <v>19561153.814123273</v>
      </c>
      <c r="I3151" s="174">
        <v>682773447658.1217</v>
      </c>
      <c r="J3151" s="186">
        <v>0.55867256779853791</v>
      </c>
      <c r="K3151" s="189">
        <v>9524501482.9003162</v>
      </c>
      <c r="L3151" s="185">
        <v>0</v>
      </c>
      <c r="M3151" s="185">
        <v>334090744536.40424</v>
      </c>
      <c r="N3151" s="174">
        <v>1026388693677.4261</v>
      </c>
      <c r="O3151" s="119">
        <v>0.6320406633988378</v>
      </c>
      <c r="P3151" s="119">
        <v>0.42227762632774002</v>
      </c>
      <c r="Q3151" s="97">
        <v>15.09679041116917</v>
      </c>
      <c r="R3151" s="184">
        <v>7181055170570.2461</v>
      </c>
      <c r="S3151" s="199">
        <v>7452.7531523894149</v>
      </c>
      <c r="T3151" s="191">
        <v>4.836789713112704E-2</v>
      </c>
      <c r="U3151" s="198">
        <v>2.0000000000000001E-4</v>
      </c>
    </row>
    <row r="3152" spans="1:21" x14ac:dyDescent="0.2">
      <c r="A3152">
        <f t="shared" si="49"/>
        <v>3148</v>
      </c>
      <c r="B3152" s="119">
        <v>0.59741400917347642</v>
      </c>
      <c r="C3152" s="97">
        <v>7424.3930115653002</v>
      </c>
      <c r="D3152" s="96">
        <v>1.0037306221590114</v>
      </c>
      <c r="E3152" s="98">
        <v>0.10501699713814286</v>
      </c>
      <c r="F3152" s="119">
        <v>0.55537369125895086</v>
      </c>
      <c r="G3152" s="179">
        <v>1</v>
      </c>
      <c r="H3152" s="97">
        <v>9025852.7785755526</v>
      </c>
      <c r="I3152" s="174">
        <v>330863803581.46674</v>
      </c>
      <c r="J3152" s="186">
        <v>0.42958801160738158</v>
      </c>
      <c r="K3152" s="189">
        <v>7131469923.4680433</v>
      </c>
      <c r="L3152" s="185">
        <v>0</v>
      </c>
      <c r="M3152" s="185">
        <v>276606999792.0824</v>
      </c>
      <c r="N3152" s="174">
        <v>614602273297.01709</v>
      </c>
      <c r="O3152" s="119">
        <v>0.59131041181726018</v>
      </c>
      <c r="P3152" s="119">
        <v>0.36184330663216629</v>
      </c>
      <c r="Q3152" s="97">
        <v>15.96240170950788</v>
      </c>
      <c r="R3152" s="184">
        <v>3850713694716.8667</v>
      </c>
      <c r="S3152" s="199">
        <v>3999.868478972619</v>
      </c>
      <c r="T3152" s="191">
        <v>4.6129035634064695E-2</v>
      </c>
      <c r="U3152" s="198">
        <v>2.0000000000000001E-4</v>
      </c>
    </row>
    <row r="3153" spans="1:21" x14ac:dyDescent="0.2">
      <c r="A3153">
        <f t="shared" si="49"/>
        <v>3149</v>
      </c>
      <c r="B3153" s="119">
        <v>0.49869826620606472</v>
      </c>
      <c r="C3153" s="97">
        <v>9666.6765720962158</v>
      </c>
      <c r="D3153" s="96">
        <v>0.47965522147842787</v>
      </c>
      <c r="E3153" s="98">
        <v>0.67997851453645153</v>
      </c>
      <c r="F3153" s="119">
        <v>0</v>
      </c>
      <c r="G3153" s="179">
        <v>0</v>
      </c>
      <c r="H3153" s="97">
        <v>4207888.8579166103</v>
      </c>
      <c r="I3153" s="174">
        <v>190735725393.97098</v>
      </c>
      <c r="J3153" s="186">
        <v>0.48233147101784635</v>
      </c>
      <c r="K3153" s="189">
        <v>42984000023.037491</v>
      </c>
      <c r="L3153" s="185">
        <v>67877048256.9683</v>
      </c>
      <c r="M3153" s="185">
        <v>0</v>
      </c>
      <c r="N3153" s="174">
        <v>301596773673.97675</v>
      </c>
      <c r="O3153" s="119">
        <v>0.48508304591034185</v>
      </c>
      <c r="P3153" s="119">
        <v>0.39842899579640878</v>
      </c>
      <c r="Q3153" s="97">
        <v>14.300250440450638</v>
      </c>
      <c r="R3153" s="184">
        <v>1930616654111.1597</v>
      </c>
      <c r="S3153" s="199">
        <v>2001.7687754058725</v>
      </c>
      <c r="T3153" s="191">
        <v>4.9800982177410254E-2</v>
      </c>
      <c r="U3153" s="198">
        <v>2.0000000000000001E-4</v>
      </c>
    </row>
    <row r="3154" spans="1:21" x14ac:dyDescent="0.2">
      <c r="A3154">
        <f t="shared" si="49"/>
        <v>3150</v>
      </c>
      <c r="B3154" s="119">
        <v>0.4635843289649515</v>
      </c>
      <c r="C3154" s="97">
        <v>10299.168917725234</v>
      </c>
      <c r="D3154" s="96">
        <v>0.93137839111764897</v>
      </c>
      <c r="E3154" s="98">
        <v>2.68903787005427E-2</v>
      </c>
      <c r="F3154" s="119">
        <v>0</v>
      </c>
      <c r="G3154" s="179">
        <v>0</v>
      </c>
      <c r="H3154" s="97">
        <v>8608434.7535787337</v>
      </c>
      <c r="I3154" s="174">
        <v>345432885706.65997</v>
      </c>
      <c r="J3154" s="186">
        <v>0.4635843289649515</v>
      </c>
      <c r="K3154" s="189">
        <v>8941188849.1306591</v>
      </c>
      <c r="L3154" s="185">
        <v>7401779590.4973297</v>
      </c>
      <c r="M3154" s="185">
        <v>0</v>
      </c>
      <c r="N3154" s="174">
        <v>361775854146.28796</v>
      </c>
      <c r="O3154" s="119">
        <v>0.45900989325837921</v>
      </c>
      <c r="P3154" s="119">
        <v>0.3067863060794781</v>
      </c>
      <c r="Q3154" s="97">
        <v>13.123335994465675</v>
      </c>
      <c r="R3154" s="184">
        <v>1597017334465.9321</v>
      </c>
      <c r="S3154" s="199">
        <v>1657.9407437040577</v>
      </c>
      <c r="T3154" s="191">
        <v>5.542813352167391E-2</v>
      </c>
      <c r="U3154" s="198">
        <v>2.0000000000000001E-4</v>
      </c>
    </row>
    <row r="3155" spans="1:21" x14ac:dyDescent="0.2">
      <c r="A3155">
        <f t="shared" si="49"/>
        <v>3151</v>
      </c>
      <c r="B3155" s="119">
        <v>0.52128804679192264</v>
      </c>
      <c r="C3155" s="97">
        <v>4000</v>
      </c>
      <c r="D3155" s="96">
        <v>0.89228579977176847</v>
      </c>
      <c r="E3155" s="98">
        <v>0.31212008038336636</v>
      </c>
      <c r="F3155" s="119">
        <v>0.46375254984992881</v>
      </c>
      <c r="G3155" s="179">
        <v>1</v>
      </c>
      <c r="H3155" s="97">
        <v>15304332.726280261</v>
      </c>
      <c r="I3155" s="174">
        <v>559593418907.33081</v>
      </c>
      <c r="J3155" s="186">
        <v>0.47290500530383894</v>
      </c>
      <c r="K3155" s="189">
        <v>19946999217.748489</v>
      </c>
      <c r="L3155" s="185">
        <v>0</v>
      </c>
      <c r="M3155" s="185">
        <v>386323433599.99091</v>
      </c>
      <c r="N3155" s="174">
        <v>965863851725.07031</v>
      </c>
      <c r="O3155" s="119">
        <v>0.59396909263321018</v>
      </c>
      <c r="P3155" s="119">
        <v>0.35095356097283759</v>
      </c>
      <c r="Q3155" s="97">
        <v>15.596406266685817</v>
      </c>
      <c r="R3155" s="184">
        <v>5765483452538.1289</v>
      </c>
      <c r="S3155" s="199">
        <v>5985.8213084253221</v>
      </c>
      <c r="T3155" s="191">
        <v>4.6915369463545707E-2</v>
      </c>
      <c r="U3155" s="198">
        <v>2.0000000000000001E-4</v>
      </c>
    </row>
    <row r="3156" spans="1:21" x14ac:dyDescent="0.2">
      <c r="A3156">
        <f t="shared" si="49"/>
        <v>3152</v>
      </c>
      <c r="B3156" s="119">
        <v>0.44631903025846847</v>
      </c>
      <c r="C3156" s="97">
        <v>15648.767711538905</v>
      </c>
      <c r="D3156" s="96">
        <v>0.78029875769571744</v>
      </c>
      <c r="E3156" s="98">
        <v>0.1166699776484896</v>
      </c>
      <c r="F3156" s="119">
        <v>0.47805352660930595</v>
      </c>
      <c r="G3156" s="179">
        <v>1</v>
      </c>
      <c r="H3156" s="97">
        <v>4715136.9478909513</v>
      </c>
      <c r="I3156" s="174">
        <v>221021850412.72391</v>
      </c>
      <c r="J3156" s="186">
        <v>0.44631903025846853</v>
      </c>
      <c r="K3156" s="189">
        <v>7865780951.8459492</v>
      </c>
      <c r="L3156" s="185">
        <v>0</v>
      </c>
      <c r="M3156" s="185">
        <v>199767421193.30936</v>
      </c>
      <c r="N3156" s="174">
        <v>428655052557.87921</v>
      </c>
      <c r="O3156" s="119">
        <v>0.60295613770209344</v>
      </c>
      <c r="P3156" s="119">
        <v>0.49513660192015635</v>
      </c>
      <c r="Q3156" s="97">
        <v>16.704757452183586</v>
      </c>
      <c r="R3156" s="184">
        <v>3813869609056.9443</v>
      </c>
      <c r="S3156" s="199">
        <v>3963.5658743994127</v>
      </c>
      <c r="T3156" s="191">
        <v>4.4663451689355753E-2</v>
      </c>
      <c r="U3156" s="198">
        <v>2.0000000000000001E-4</v>
      </c>
    </row>
    <row r="3157" spans="1:21" x14ac:dyDescent="0.2">
      <c r="A3157">
        <f t="shared" si="49"/>
        <v>3153</v>
      </c>
      <c r="B3157" s="119">
        <v>0.64927114171466394</v>
      </c>
      <c r="C3157" s="97">
        <v>16366.133640496853</v>
      </c>
      <c r="D3157" s="96">
        <v>0.81700044613283962</v>
      </c>
      <c r="E3157" s="98">
        <v>0.40530427689652243</v>
      </c>
      <c r="F3157" s="119">
        <v>0</v>
      </c>
      <c r="G3157" s="179">
        <v>0</v>
      </c>
      <c r="H3157" s="97">
        <v>11003987.20828414</v>
      </c>
      <c r="I3157" s="174">
        <v>355802489793.66534</v>
      </c>
      <c r="J3157" s="186">
        <v>0.39685061363706142</v>
      </c>
      <c r="K3157" s="189">
        <v>23212624614.35199</v>
      </c>
      <c r="L3157" s="185">
        <v>50965365841.532127</v>
      </c>
      <c r="M3157" s="185">
        <v>0</v>
      </c>
      <c r="N3157" s="174">
        <v>429980480249.54944</v>
      </c>
      <c r="O3157" s="119">
        <v>0.42321160480546438</v>
      </c>
      <c r="P3157" s="119">
        <v>0.31001134359575916</v>
      </c>
      <c r="Q3157" s="97">
        <v>13.489452012957706</v>
      </c>
      <c r="R3157" s="184">
        <v>1888573216525.4761</v>
      </c>
      <c r="S3157" s="199">
        <v>1958.8782588145073</v>
      </c>
      <c r="T3157" s="191">
        <v>5.5708450821177397E-2</v>
      </c>
      <c r="U3157" s="198">
        <v>2.0000000000000001E-4</v>
      </c>
    </row>
    <row r="3158" spans="1:21" x14ac:dyDescent="0.2">
      <c r="A3158">
        <f t="shared" si="49"/>
        <v>3154</v>
      </c>
      <c r="B3158" s="119">
        <v>0.76950781090560993</v>
      </c>
      <c r="C3158" s="97">
        <v>13847.075565992349</v>
      </c>
      <c r="D3158" s="96">
        <v>1.0329417714112248</v>
      </c>
      <c r="E3158" s="98">
        <v>0</v>
      </c>
      <c r="F3158" s="119">
        <v>0.45232742158276629</v>
      </c>
      <c r="G3158" s="179">
        <v>1</v>
      </c>
      <c r="H3158" s="97">
        <v>8471959.9082184285</v>
      </c>
      <c r="I3158" s="174">
        <v>259846984585.11783</v>
      </c>
      <c r="J3158" s="186">
        <v>0.29391859128727005</v>
      </c>
      <c r="K3158" s="189">
        <v>3604441596.5350108</v>
      </c>
      <c r="L3158" s="185">
        <v>0</v>
      </c>
      <c r="M3158" s="185">
        <v>175069513072.01331</v>
      </c>
      <c r="N3158" s="174">
        <v>438520939253.66614</v>
      </c>
      <c r="O3158" s="119">
        <v>0.49354420905296387</v>
      </c>
      <c r="P3158" s="119">
        <v>0.2542451922883065</v>
      </c>
      <c r="Q3158" s="97">
        <v>16.120344522804032</v>
      </c>
      <c r="R3158" s="184">
        <v>1887795917431.0737</v>
      </c>
      <c r="S3158" s="199">
        <v>1958.2445205532317</v>
      </c>
      <c r="T3158" s="191">
        <v>4.755511688415591E-2</v>
      </c>
      <c r="U3158" s="198">
        <v>2.0000000000000001E-4</v>
      </c>
    </row>
    <row r="3159" spans="1:21" x14ac:dyDescent="0.2">
      <c r="A3159">
        <f t="shared" si="49"/>
        <v>3155</v>
      </c>
      <c r="B3159" s="119">
        <v>0.4062280681037691</v>
      </c>
      <c r="C3159" s="97">
        <v>4000</v>
      </c>
      <c r="D3159" s="96">
        <v>0.80920923656770305</v>
      </c>
      <c r="E3159" s="98">
        <v>0.7</v>
      </c>
      <c r="F3159" s="119">
        <v>0.44679552047232191</v>
      </c>
      <c r="G3159" s="179">
        <v>1</v>
      </c>
      <c r="H3159" s="97">
        <v>9449522.2378889397</v>
      </c>
      <c r="I3159" s="174">
        <v>329611915356.58374</v>
      </c>
      <c r="J3159" s="186">
        <v>0.4062280681037691</v>
      </c>
      <c r="K3159" s="189">
        <v>1685886178.2377379</v>
      </c>
      <c r="L3159" s="185">
        <v>0</v>
      </c>
      <c r="M3159" s="185">
        <v>282866740453.68036</v>
      </c>
      <c r="N3159" s="174">
        <v>614164541988.50195</v>
      </c>
      <c r="O3159" s="119">
        <v>0.58647313437540594</v>
      </c>
      <c r="P3159" s="119">
        <v>0.40959336898725351</v>
      </c>
      <c r="Q3159" s="97">
        <v>16.913355193043508</v>
      </c>
      <c r="R3159" s="184">
        <v>4612939785833.5088</v>
      </c>
      <c r="S3159" s="199">
        <v>4789.7471592256579</v>
      </c>
      <c r="T3159" s="191">
        <v>4.3561477837300376E-2</v>
      </c>
      <c r="U3159" s="198">
        <v>2.0000000000000001E-4</v>
      </c>
    </row>
    <row r="3160" spans="1:21" x14ac:dyDescent="0.2">
      <c r="A3160">
        <f t="shared" si="49"/>
        <v>3156</v>
      </c>
      <c r="B3160" s="119">
        <v>0.49893988338740519</v>
      </c>
      <c r="C3160" s="97">
        <v>15067.698090989368</v>
      </c>
      <c r="D3160" s="96">
        <v>0.65493150697557145</v>
      </c>
      <c r="E3160" s="98">
        <v>4.2090912159479701E-2</v>
      </c>
      <c r="F3160" s="119">
        <v>0</v>
      </c>
      <c r="G3160" s="179">
        <v>0</v>
      </c>
      <c r="H3160" s="97">
        <v>4942513.4391101394</v>
      </c>
      <c r="I3160" s="174">
        <v>231367719508.87085</v>
      </c>
      <c r="J3160" s="186">
        <v>0.49893988338740525</v>
      </c>
      <c r="K3160" s="189">
        <v>10043149047.644825</v>
      </c>
      <c r="L3160" s="185">
        <v>6777564592.1625786</v>
      </c>
      <c r="M3160" s="185">
        <v>0</v>
      </c>
      <c r="N3160" s="174">
        <v>248188433148.67825</v>
      </c>
      <c r="O3160" s="119">
        <v>0.4869712626482231</v>
      </c>
      <c r="P3160" s="119">
        <v>0.39706532982614023</v>
      </c>
      <c r="Q3160" s="97">
        <v>13.074221565574504</v>
      </c>
      <c r="R3160" s="184">
        <v>1422238746562.2974</v>
      </c>
      <c r="S3160" s="199">
        <v>1476.3921753770551</v>
      </c>
      <c r="T3160" s="191">
        <v>5.383822604346835E-2</v>
      </c>
      <c r="U3160" s="198">
        <v>2.0000000000000001E-4</v>
      </c>
    </row>
    <row r="3161" spans="1:21" x14ac:dyDescent="0.2">
      <c r="A3161">
        <f t="shared" si="49"/>
        <v>3157</v>
      </c>
      <c r="B3161" s="119">
        <v>0.53007088013014159</v>
      </c>
      <c r="C3161" s="97">
        <v>9921.3867942605721</v>
      </c>
      <c r="D3161" s="96">
        <v>0.68072467594204367</v>
      </c>
      <c r="E3161" s="98">
        <v>0</v>
      </c>
      <c r="F3161" s="119">
        <v>0</v>
      </c>
      <c r="G3161" s="179">
        <v>0</v>
      </c>
      <c r="H3161" s="97">
        <v>6174301.230468398</v>
      </c>
      <c r="I3161" s="174">
        <v>282323946880.50629</v>
      </c>
      <c r="J3161" s="186">
        <v>0.50765347905929625</v>
      </c>
      <c r="K3161" s="189">
        <v>7659020917.3761377</v>
      </c>
      <c r="L3161" s="185">
        <v>0</v>
      </c>
      <c r="M3161" s="185">
        <v>0</v>
      </c>
      <c r="N3161" s="174">
        <v>289982967797.88245</v>
      </c>
      <c r="O3161" s="119">
        <v>0.4942453515253924</v>
      </c>
      <c r="P3161" s="119">
        <v>0.37129947264279944</v>
      </c>
      <c r="Q3161" s="97">
        <v>12.897386751940232</v>
      </c>
      <c r="R3161" s="184">
        <v>1556537241476.9785</v>
      </c>
      <c r="S3161" s="199">
        <v>1615.8912425300759</v>
      </c>
      <c r="T3161" s="191">
        <v>5.4823570129622579E-2</v>
      </c>
      <c r="U3161" s="198">
        <v>2.0000000000000001E-4</v>
      </c>
    </row>
    <row r="3162" spans="1:21" x14ac:dyDescent="0.2">
      <c r="A3162">
        <f t="shared" si="49"/>
        <v>3158</v>
      </c>
      <c r="B3162" s="119">
        <v>0.32729182028557946</v>
      </c>
      <c r="C3162" s="97">
        <v>15613.715045105586</v>
      </c>
      <c r="D3162" s="96">
        <v>0.49405628020009107</v>
      </c>
      <c r="E3162" s="98">
        <v>0.7</v>
      </c>
      <c r="F3162" s="119">
        <v>0.57919862216601214</v>
      </c>
      <c r="G3162" s="179">
        <v>1</v>
      </c>
      <c r="H3162" s="97">
        <v>3399546.6674655643</v>
      </c>
      <c r="I3162" s="174">
        <v>182711922646.29486</v>
      </c>
      <c r="J3162" s="186">
        <v>0.32729182028557946</v>
      </c>
      <c r="K3162" s="189">
        <v>3197998686.3705668</v>
      </c>
      <c r="L3162" s="185">
        <v>0</v>
      </c>
      <c r="M3162" s="185">
        <v>254515280846.46957</v>
      </c>
      <c r="N3162" s="174">
        <v>440425202179.13495</v>
      </c>
      <c r="O3162" s="119">
        <v>0.59808644265734212</v>
      </c>
      <c r="P3162" s="119">
        <v>0.29965625674265522</v>
      </c>
      <c r="Q3162" s="97">
        <v>17.261773100523815</v>
      </c>
      <c r="R3162" s="184">
        <v>2453003432120.3135</v>
      </c>
      <c r="S3162" s="199">
        <v>2547.4034675868952</v>
      </c>
      <c r="T3162" s="191">
        <v>4.2442469444614973E-2</v>
      </c>
      <c r="U3162" s="198">
        <v>2.0000000000000001E-4</v>
      </c>
    </row>
    <row r="3163" spans="1:21" x14ac:dyDescent="0.2">
      <c r="A3163">
        <f t="shared" si="49"/>
        <v>3159</v>
      </c>
      <c r="B3163" s="119">
        <v>0.5457034619904465</v>
      </c>
      <c r="C3163" s="97">
        <v>4000</v>
      </c>
      <c r="D3163" s="96">
        <v>1.1358095114197251</v>
      </c>
      <c r="E3163" s="98">
        <v>0.4287510785473444</v>
      </c>
      <c r="F3163" s="119">
        <v>0</v>
      </c>
      <c r="G3163" s="179">
        <v>0</v>
      </c>
      <c r="H3163" s="97">
        <v>17460287.015103947</v>
      </c>
      <c r="I3163" s="174">
        <v>531176404608.01501</v>
      </c>
      <c r="J3163" s="186">
        <v>0.43088355938695611</v>
      </c>
      <c r="K3163" s="189">
        <v>42550960215.449066</v>
      </c>
      <c r="L3163" s="185">
        <v>72445860024.357162</v>
      </c>
      <c r="M3163" s="185">
        <v>0</v>
      </c>
      <c r="N3163" s="174">
        <v>646173224847.82129</v>
      </c>
      <c r="O3163" s="119">
        <v>0.44389314949857955</v>
      </c>
      <c r="P3163" s="119">
        <v>0.32727296336227546</v>
      </c>
      <c r="Q3163" s="97">
        <v>13.923489756442308</v>
      </c>
      <c r="R3163" s="184">
        <v>3265287434107.6475</v>
      </c>
      <c r="S3163" s="199">
        <v>3389.4605130841119</v>
      </c>
      <c r="T3163" s="191">
        <v>5.1828571512929501E-2</v>
      </c>
      <c r="U3163" s="198">
        <v>2.0000000000000001E-4</v>
      </c>
    </row>
    <row r="3164" spans="1:21" x14ac:dyDescent="0.2">
      <c r="A3164">
        <f t="shared" si="49"/>
        <v>3160</v>
      </c>
      <c r="B3164" s="119">
        <v>0.45402394880048075</v>
      </c>
      <c r="C3164" s="97">
        <v>14790.893663420815</v>
      </c>
      <c r="D3164" s="96">
        <v>0.60189571815641774</v>
      </c>
      <c r="E3164" s="98">
        <v>0</v>
      </c>
      <c r="F3164" s="119">
        <v>0</v>
      </c>
      <c r="G3164" s="179">
        <v>0</v>
      </c>
      <c r="H3164" s="97">
        <v>6806406.041885579</v>
      </c>
      <c r="I3164" s="174">
        <v>248073949252.75836</v>
      </c>
      <c r="J3164" s="186">
        <v>0.3194237198609059</v>
      </c>
      <c r="K3164" s="189">
        <v>6598389922.6295929</v>
      </c>
      <c r="L3164" s="185">
        <v>0</v>
      </c>
      <c r="M3164" s="185">
        <v>0</v>
      </c>
      <c r="N3164" s="174">
        <v>254672339175.38794</v>
      </c>
      <c r="O3164" s="119">
        <v>0.31114766498583157</v>
      </c>
      <c r="P3164" s="119">
        <v>0.19915354082509046</v>
      </c>
      <c r="Q3164" s="97">
        <v>12.839757776587538</v>
      </c>
      <c r="R3164" s="184">
        <v>711445749560.854</v>
      </c>
      <c r="S3164" s="199">
        <v>738.68815326340041</v>
      </c>
      <c r="T3164" s="191">
        <v>5.7769845165099407E-2</v>
      </c>
      <c r="U3164" s="198">
        <v>2.0000000000000001E-4</v>
      </c>
    </row>
    <row r="3165" spans="1:21" x14ac:dyDescent="0.2">
      <c r="A3165">
        <f t="shared" si="49"/>
        <v>3161</v>
      </c>
      <c r="B3165" s="119">
        <v>0.60077330989915267</v>
      </c>
      <c r="C3165" s="97">
        <v>8799.4250803455488</v>
      </c>
      <c r="D3165" s="96">
        <v>0.72089200533035624</v>
      </c>
      <c r="E3165" s="98">
        <v>0</v>
      </c>
      <c r="F3165" s="119">
        <v>0.59070088320188741</v>
      </c>
      <c r="G3165" s="179">
        <v>1</v>
      </c>
      <c r="H3165" s="97">
        <v>5811830.515559067</v>
      </c>
      <c r="I3165" s="174">
        <v>246076841728.30017</v>
      </c>
      <c r="J3165" s="186">
        <v>0.454203115011096</v>
      </c>
      <c r="K3165" s="189">
        <v>9660677376.4726334</v>
      </c>
      <c r="L3165" s="185">
        <v>0</v>
      </c>
      <c r="M3165" s="185">
        <v>240984661764.25516</v>
      </c>
      <c r="N3165" s="174">
        <v>496722180869.02795</v>
      </c>
      <c r="O3165" s="119">
        <v>0.61313267091004697</v>
      </c>
      <c r="P3165" s="119">
        <v>0.36703541289293012</v>
      </c>
      <c r="Q3165" s="97">
        <v>16.263460677895932</v>
      </c>
      <c r="R3165" s="184">
        <v>3228397163631.1406</v>
      </c>
      <c r="S3165" s="199">
        <v>3347.8164313535544</v>
      </c>
      <c r="T3165" s="191">
        <v>4.484257025541688E-2</v>
      </c>
      <c r="U3165" s="198">
        <v>2.0000000000000001E-4</v>
      </c>
    </row>
    <row r="3166" spans="1:21" x14ac:dyDescent="0.2">
      <c r="A3166">
        <f t="shared" si="49"/>
        <v>3162</v>
      </c>
      <c r="B3166" s="119">
        <v>0.47577914553129935</v>
      </c>
      <c r="C3166" s="97">
        <v>4000</v>
      </c>
      <c r="D3166" s="96">
        <v>0.39180162782121136</v>
      </c>
      <c r="E3166" s="98">
        <v>0.31136101351825851</v>
      </c>
      <c r="F3166" s="119">
        <v>0.59142473397365614</v>
      </c>
      <c r="G3166" s="179">
        <v>1</v>
      </c>
      <c r="H3166" s="97">
        <v>4920155.9901130218</v>
      </c>
      <c r="I3166" s="174">
        <v>234247681541.7981</v>
      </c>
      <c r="J3166" s="186">
        <v>0.47577914553129941</v>
      </c>
      <c r="K3166" s="189">
        <v>4774672915.2527208</v>
      </c>
      <c r="L3166" s="185">
        <v>0</v>
      </c>
      <c r="M3166" s="185">
        <v>213269104046.08801</v>
      </c>
      <c r="N3166" s="174">
        <v>452291458503.13885</v>
      </c>
      <c r="O3166" s="119">
        <v>0.62363646206588175</v>
      </c>
      <c r="P3166" s="119">
        <v>0.35869221916235855</v>
      </c>
      <c r="Q3166" s="97">
        <v>15.997183101816502</v>
      </c>
      <c r="R3166" s="184">
        <v>2891395994650.8296</v>
      </c>
      <c r="S3166" s="199">
        <v>3000.8958835609187</v>
      </c>
      <c r="T3166" s="191">
        <v>4.474931873848946E-2</v>
      </c>
      <c r="U3166" s="198">
        <v>2.0000000000000001E-4</v>
      </c>
    </row>
    <row r="3167" spans="1:21" x14ac:dyDescent="0.2">
      <c r="A3167">
        <f t="shared" si="49"/>
        <v>3163</v>
      </c>
      <c r="B3167" s="119">
        <v>0.5820740325319913</v>
      </c>
      <c r="C3167" s="97">
        <v>5823.6312242924032</v>
      </c>
      <c r="D3167" s="96">
        <v>0.49108872914288781</v>
      </c>
      <c r="E3167" s="98">
        <v>0.17957973852926706</v>
      </c>
      <c r="F3167" s="119">
        <v>0</v>
      </c>
      <c r="G3167" s="179">
        <v>0</v>
      </c>
      <c r="H3167" s="97">
        <v>12406821.819259657</v>
      </c>
      <c r="I3167" s="174">
        <v>425093979045.7066</v>
      </c>
      <c r="J3167" s="186">
        <v>0.50228148045608489</v>
      </c>
      <c r="K3167" s="189">
        <v>21495919018.202011</v>
      </c>
      <c r="L3167" s="185">
        <v>36117276203.243942</v>
      </c>
      <c r="M3167" s="185">
        <v>0</v>
      </c>
      <c r="N3167" s="174">
        <v>482707174267.15259</v>
      </c>
      <c r="O3167" s="119">
        <v>0.50218987206616339</v>
      </c>
      <c r="P3167" s="119">
        <v>0.39129637791465838</v>
      </c>
      <c r="Q3167" s="97">
        <v>13.486852860869357</v>
      </c>
      <c r="R3167" s="184">
        <v>2883655600602.8105</v>
      </c>
      <c r="S3167" s="199">
        <v>2993.3360940484695</v>
      </c>
      <c r="T3167" s="191">
        <v>5.1471407212779187E-2</v>
      </c>
      <c r="U3167" s="198">
        <v>2.0000000000000001E-4</v>
      </c>
    </row>
    <row r="3168" spans="1:21" x14ac:dyDescent="0.2">
      <c r="A3168">
        <f t="shared" si="49"/>
        <v>3164</v>
      </c>
      <c r="B3168" s="119">
        <v>0.59339364173140674</v>
      </c>
      <c r="C3168" s="97">
        <v>11070.600206568219</v>
      </c>
      <c r="D3168" s="96">
        <v>0.52308714799923939</v>
      </c>
      <c r="E3168" s="98">
        <v>0</v>
      </c>
      <c r="F3168" s="119">
        <v>0</v>
      </c>
      <c r="G3168" s="179">
        <v>0</v>
      </c>
      <c r="H3168" s="97">
        <v>3223856.28130779</v>
      </c>
      <c r="I3168" s="174">
        <v>161517051427.36475</v>
      </c>
      <c r="J3168" s="186">
        <v>0.51358639398600459</v>
      </c>
      <c r="K3168" s="189">
        <v>5648452535.0296631</v>
      </c>
      <c r="L3168" s="185">
        <v>0</v>
      </c>
      <c r="M3168" s="185">
        <v>0</v>
      </c>
      <c r="N3168" s="174">
        <v>167165503962.39441</v>
      </c>
      <c r="O3168" s="119">
        <v>0.49623252431610193</v>
      </c>
      <c r="P3168" s="119">
        <v>0.37891171204665275</v>
      </c>
      <c r="Q3168" s="97">
        <v>12.884358553592964</v>
      </c>
      <c r="R3168" s="184">
        <v>926840172903.55994</v>
      </c>
      <c r="S3168" s="199">
        <v>961.8917004400289</v>
      </c>
      <c r="T3168" s="191">
        <v>5.3978700335711421E-2</v>
      </c>
      <c r="U3168" s="198">
        <v>2.0000000000000001E-4</v>
      </c>
    </row>
    <row r="3169" spans="1:21" x14ac:dyDescent="0.2">
      <c r="A3169">
        <f t="shared" si="49"/>
        <v>3165</v>
      </c>
      <c r="B3169" s="119">
        <v>0.5192004975168274</v>
      </c>
      <c r="C3169" s="97">
        <v>10972.893382193233</v>
      </c>
      <c r="D3169" s="96">
        <v>0.99539203984451019</v>
      </c>
      <c r="E3169" s="98">
        <v>0.41255909495864462</v>
      </c>
      <c r="F3169" s="119">
        <v>0.38996168766818562</v>
      </c>
      <c r="G3169" s="179">
        <v>1</v>
      </c>
      <c r="H3169" s="97">
        <v>7440345.4877431598</v>
      </c>
      <c r="I3169" s="174">
        <v>306865445327.62073</v>
      </c>
      <c r="J3169" s="186">
        <v>0.50254246882669795</v>
      </c>
      <c r="K3169" s="189">
        <v>367621784.59799623</v>
      </c>
      <c r="L3169" s="185">
        <v>0</v>
      </c>
      <c r="M3169" s="185">
        <v>210501156866.35681</v>
      </c>
      <c r="N3169" s="174">
        <v>517734223978.57556</v>
      </c>
      <c r="O3169" s="119">
        <v>0.62312636299465918</v>
      </c>
      <c r="P3169" s="119">
        <v>0.38727477170211461</v>
      </c>
      <c r="Q3169" s="97">
        <v>15.402115725026423</v>
      </c>
      <c r="R3169" s="184">
        <v>3346083212666.7412</v>
      </c>
      <c r="S3169" s="199">
        <v>3474.2263204463084</v>
      </c>
      <c r="T3169" s="191">
        <v>4.7989481455046591E-2</v>
      </c>
      <c r="U3169" s="198">
        <v>2.0000000000000001E-4</v>
      </c>
    </row>
    <row r="3170" spans="1:21" x14ac:dyDescent="0.2">
      <c r="A3170">
        <f t="shared" si="49"/>
        <v>3166</v>
      </c>
      <c r="B3170" s="119">
        <v>0.51251962398692497</v>
      </c>
      <c r="C3170" s="97">
        <v>14570.858819297016</v>
      </c>
      <c r="D3170" s="96">
        <v>1.1476928265394715</v>
      </c>
      <c r="E3170" s="98">
        <v>0</v>
      </c>
      <c r="F3170" s="119">
        <v>0</v>
      </c>
      <c r="G3170" s="179">
        <v>0</v>
      </c>
      <c r="H3170" s="97">
        <v>8350214.188660861</v>
      </c>
      <c r="I3170" s="174">
        <v>305459929386.56207</v>
      </c>
      <c r="J3170" s="186">
        <v>0.35566902253138055</v>
      </c>
      <c r="K3170" s="189">
        <v>551861537.24217808</v>
      </c>
      <c r="L3170" s="185">
        <v>0</v>
      </c>
      <c r="M3170" s="185">
        <v>0</v>
      </c>
      <c r="N3170" s="174">
        <v>306011790923.80426</v>
      </c>
      <c r="O3170" s="119">
        <v>0.35502760916318632</v>
      </c>
      <c r="P3170" s="119">
        <v>0.24284891407752573</v>
      </c>
      <c r="Q3170" s="97">
        <v>12.989642273339975</v>
      </c>
      <c r="R3170" s="184">
        <v>1020384798625.2878</v>
      </c>
      <c r="S3170" s="199">
        <v>1058.1291462112886</v>
      </c>
      <c r="T3170" s="191">
        <v>5.8030347161049031E-2</v>
      </c>
      <c r="U3170" s="198">
        <v>2.0000000000000001E-4</v>
      </c>
    </row>
    <row r="3171" spans="1:21" x14ac:dyDescent="0.2">
      <c r="A3171">
        <f t="shared" si="49"/>
        <v>3167</v>
      </c>
      <c r="B3171" s="119">
        <v>0.50022486204797101</v>
      </c>
      <c r="C3171" s="97">
        <v>12823.710583238711</v>
      </c>
      <c r="D3171" s="96">
        <v>0.60652510028072038</v>
      </c>
      <c r="E3171" s="98">
        <v>0.61948684063379655</v>
      </c>
      <c r="F3171" s="119">
        <v>0</v>
      </c>
      <c r="G3171" s="179">
        <v>0</v>
      </c>
      <c r="H3171" s="97">
        <v>3633916.1733582728</v>
      </c>
      <c r="I3171" s="174">
        <v>161087046965.95795</v>
      </c>
      <c r="J3171" s="186">
        <v>0.46037022232817537</v>
      </c>
      <c r="K3171" s="189">
        <v>13891168047.448133</v>
      </c>
      <c r="L3171" s="185">
        <v>43181826370.398087</v>
      </c>
      <c r="M3171" s="185">
        <v>0</v>
      </c>
      <c r="N3171" s="174">
        <v>218160041383.80417</v>
      </c>
      <c r="O3171" s="119">
        <v>0.49828162862777975</v>
      </c>
      <c r="P3171" s="119">
        <v>0.41806707253346354</v>
      </c>
      <c r="Q3171" s="97">
        <v>14.55475241372937</v>
      </c>
      <c r="R3171" s="184">
        <v>1479230450058.509</v>
      </c>
      <c r="S3171" s="199">
        <v>1534.924700580438</v>
      </c>
      <c r="T3171" s="191">
        <v>4.9460407061642661E-2</v>
      </c>
      <c r="U3171" s="198">
        <v>2.0000000000000001E-4</v>
      </c>
    </row>
    <row r="3172" spans="1:21" x14ac:dyDescent="0.2">
      <c r="A3172">
        <f t="shared" si="49"/>
        <v>3168</v>
      </c>
      <c r="B3172" s="119">
        <v>0.62114363650810744</v>
      </c>
      <c r="C3172" s="97">
        <v>10757.365256382207</v>
      </c>
      <c r="D3172" s="96">
        <v>0.79083360784102252</v>
      </c>
      <c r="E3172" s="98">
        <v>0.25918736025098049</v>
      </c>
      <c r="F3172" s="119">
        <v>0.48494222178312357</v>
      </c>
      <c r="G3172" s="179">
        <v>1</v>
      </c>
      <c r="H3172" s="97">
        <v>8184103.2269558664</v>
      </c>
      <c r="I3172" s="174">
        <v>332434061981.27612</v>
      </c>
      <c r="J3172" s="186">
        <v>0.43308445963288689</v>
      </c>
      <c r="K3172" s="189">
        <v>9133177198.1320019</v>
      </c>
      <c r="L3172" s="185">
        <v>0</v>
      </c>
      <c r="M3172" s="185">
        <v>374655522672.96222</v>
      </c>
      <c r="N3172" s="174">
        <v>716222761852.37024</v>
      </c>
      <c r="O3172" s="119">
        <v>0.61949503404159101</v>
      </c>
      <c r="P3172" s="119">
        <v>0.39052406140295987</v>
      </c>
      <c r="Q3172" s="97">
        <v>16.636813574449025</v>
      </c>
      <c r="R3172" s="184">
        <v>5008899132030.3105</v>
      </c>
      <c r="S3172" s="199">
        <v>5198.9886071971387</v>
      </c>
      <c r="T3172" s="191">
        <v>4.4154728746544802E-2</v>
      </c>
      <c r="U3172" s="198">
        <v>2.0000000000000001E-4</v>
      </c>
    </row>
    <row r="3173" spans="1:21" x14ac:dyDescent="0.2">
      <c r="A3173">
        <f t="shared" si="49"/>
        <v>3169</v>
      </c>
      <c r="B3173" s="119">
        <v>0.39431222235351665</v>
      </c>
      <c r="C3173" s="97">
        <v>4000</v>
      </c>
      <c r="D3173" s="96">
        <v>0.55968605484341016</v>
      </c>
      <c r="E3173" s="98">
        <v>0.4411096700368628</v>
      </c>
      <c r="F3173" s="119">
        <v>0</v>
      </c>
      <c r="G3173" s="179">
        <v>0</v>
      </c>
      <c r="H3173" s="97">
        <v>36613456.864724368</v>
      </c>
      <c r="I3173" s="174">
        <v>694210964116.53931</v>
      </c>
      <c r="J3173" s="186">
        <v>0.34619070316797196</v>
      </c>
      <c r="K3173" s="189">
        <v>73253749570.602036</v>
      </c>
      <c r="L3173" s="185">
        <v>197588629599.13449</v>
      </c>
      <c r="M3173" s="185">
        <v>0</v>
      </c>
      <c r="N3173" s="174">
        <v>965053343286.27588</v>
      </c>
      <c r="O3173" s="119">
        <v>0.41282721651122822</v>
      </c>
      <c r="P3173" s="119">
        <v>0.31214273265871417</v>
      </c>
      <c r="Q3173" s="97">
        <v>14.946204895264389</v>
      </c>
      <c r="R3173" s="184">
        <v>4883130830732.5625</v>
      </c>
      <c r="S3173" s="199">
        <v>5072.0104075454055</v>
      </c>
      <c r="T3173" s="191">
        <v>4.8770316478705424E-2</v>
      </c>
      <c r="U3173" s="198">
        <v>2.0000000000000001E-4</v>
      </c>
    </row>
    <row r="3174" spans="1:21" x14ac:dyDescent="0.2">
      <c r="A3174">
        <f t="shared" si="49"/>
        <v>3170</v>
      </c>
      <c r="B3174" s="119">
        <v>0.34638500067543243</v>
      </c>
      <c r="C3174" s="97">
        <v>5906.8679505179025</v>
      </c>
      <c r="D3174" s="96">
        <v>0.69266795719258112</v>
      </c>
      <c r="E3174" s="98">
        <v>0</v>
      </c>
      <c r="F3174" s="119">
        <v>0</v>
      </c>
      <c r="G3174" s="179">
        <v>0</v>
      </c>
      <c r="H3174" s="97">
        <v>12526646.393007591</v>
      </c>
      <c r="I3174" s="174">
        <v>329957683050.01996</v>
      </c>
      <c r="J3174" s="186">
        <v>0.20051801945793335</v>
      </c>
      <c r="K3174" s="189">
        <v>0</v>
      </c>
      <c r="L3174" s="185">
        <v>0</v>
      </c>
      <c r="M3174" s="185">
        <v>0</v>
      </c>
      <c r="N3174" s="174">
        <v>329957683050.01996</v>
      </c>
      <c r="O3174" s="119">
        <v>0.20051801945793335</v>
      </c>
      <c r="P3174" s="119">
        <v>0.10477944788033153</v>
      </c>
      <c r="Q3174" s="97">
        <v>13</v>
      </c>
      <c r="R3174" s="184">
        <v>522104406335.60083</v>
      </c>
      <c r="S3174" s="199">
        <v>542.2805625062324</v>
      </c>
      <c r="T3174" s="191">
        <v>5.0135869707258543E-2</v>
      </c>
      <c r="U3174" s="198">
        <v>2.0000000000000001E-4</v>
      </c>
    </row>
    <row r="3175" spans="1:21" x14ac:dyDescent="0.2">
      <c r="A3175">
        <f t="shared" si="49"/>
        <v>3171</v>
      </c>
      <c r="B3175" s="119">
        <v>0.54452793637921604</v>
      </c>
      <c r="C3175" s="97">
        <v>5388.7652149363057</v>
      </c>
      <c r="D3175" s="96">
        <v>0.45751096575177225</v>
      </c>
      <c r="E3175" s="98">
        <v>0.20776768959052738</v>
      </c>
      <c r="F3175" s="119">
        <v>0</v>
      </c>
      <c r="G3175" s="179">
        <v>0</v>
      </c>
      <c r="H3175" s="97">
        <v>5727336.6026129965</v>
      </c>
      <c r="I3175" s="174">
        <v>222627496983.35855</v>
      </c>
      <c r="J3175" s="186">
        <v>0.4591544823596041</v>
      </c>
      <c r="K3175" s="189">
        <v>17548366832.799656</v>
      </c>
      <c r="L3175" s="185">
        <v>47487488928.280182</v>
      </c>
      <c r="M3175" s="185">
        <v>0</v>
      </c>
      <c r="N3175" s="174">
        <v>287663352744.43842</v>
      </c>
      <c r="O3175" s="119">
        <v>0.48741142360110118</v>
      </c>
      <c r="P3175" s="119">
        <v>0.31508259874592426</v>
      </c>
      <c r="Q3175" s="97">
        <v>13.912257796066022</v>
      </c>
      <c r="R3175" s="184">
        <v>1455525969686.7104</v>
      </c>
      <c r="S3175" s="199">
        <v>1510.8071453689784</v>
      </c>
      <c r="T3175" s="191">
        <v>4.9436287599069095E-2</v>
      </c>
      <c r="U3175" s="198">
        <v>2.0000000000000001E-4</v>
      </c>
    </row>
    <row r="3176" spans="1:21" x14ac:dyDescent="0.2">
      <c r="A3176">
        <f t="shared" si="49"/>
        <v>3172</v>
      </c>
      <c r="B3176" s="119">
        <v>0.60714856316972587</v>
      </c>
      <c r="C3176" s="97">
        <v>7056.9120976556796</v>
      </c>
      <c r="D3176" s="96">
        <v>1.5705525093828099</v>
      </c>
      <c r="E3176" s="98">
        <v>0.20671325469036306</v>
      </c>
      <c r="F3176" s="119">
        <v>0</v>
      </c>
      <c r="G3176" s="179">
        <v>0</v>
      </c>
      <c r="H3176" s="97">
        <v>19339082.374373112</v>
      </c>
      <c r="I3176" s="174">
        <v>672433361983.40735</v>
      </c>
      <c r="J3176" s="186">
        <v>0.46258005345472186</v>
      </c>
      <c r="K3176" s="189">
        <v>35790162162.207298</v>
      </c>
      <c r="L3176" s="185">
        <v>61286940730.637527</v>
      </c>
      <c r="M3176" s="185">
        <v>0</v>
      </c>
      <c r="N3176" s="174">
        <v>769510464876.2522</v>
      </c>
      <c r="O3176" s="119">
        <v>0.46793881246753322</v>
      </c>
      <c r="P3176" s="119">
        <v>0.34820131775027541</v>
      </c>
      <c r="Q3176" s="97">
        <v>13.509941341436257</v>
      </c>
      <c r="R3176" s="184">
        <v>3893674524951.5386</v>
      </c>
      <c r="S3176" s="199">
        <v>4044.6277294777874</v>
      </c>
      <c r="T3176" s="191">
        <v>5.4835563915568389E-2</v>
      </c>
      <c r="U3176" s="198">
        <v>2.0000000000000001E-4</v>
      </c>
    </row>
    <row r="3177" spans="1:21" x14ac:dyDescent="0.2">
      <c r="A3177">
        <f t="shared" si="49"/>
        <v>3173</v>
      </c>
      <c r="B3177" s="119">
        <v>0.50505606768200551</v>
      </c>
      <c r="C3177" s="97">
        <v>14924.889780355606</v>
      </c>
      <c r="D3177" s="96">
        <v>0.96027847815133716</v>
      </c>
      <c r="E3177" s="98">
        <v>0.32911256778424403</v>
      </c>
      <c r="F3177" s="119">
        <v>0</v>
      </c>
      <c r="G3177" s="179">
        <v>0</v>
      </c>
      <c r="H3177" s="97">
        <v>6603945.096385099</v>
      </c>
      <c r="I3177" s="174">
        <v>270958046583.45261</v>
      </c>
      <c r="J3177" s="186">
        <v>0.50505606768200551</v>
      </c>
      <c r="K3177" s="189">
        <v>15276880832.49452</v>
      </c>
      <c r="L3177" s="185">
        <v>38464541997.175499</v>
      </c>
      <c r="M3177" s="185">
        <v>0</v>
      </c>
      <c r="N3177" s="174">
        <v>324699469413.12262</v>
      </c>
      <c r="O3177" s="119">
        <v>0.51623317837550586</v>
      </c>
      <c r="P3177" s="119">
        <v>0.43057940685293494</v>
      </c>
      <c r="Q3177" s="97">
        <v>13.783814146959909</v>
      </c>
      <c r="R3177" s="184">
        <v>2097775799289.2532</v>
      </c>
      <c r="S3177" s="199">
        <v>2176.4196180702916</v>
      </c>
      <c r="T3177" s="191">
        <v>5.3351030255143109E-2</v>
      </c>
      <c r="U3177" s="198">
        <v>2.0000000000000001E-4</v>
      </c>
    </row>
    <row r="3178" spans="1:21" x14ac:dyDescent="0.2">
      <c r="A3178">
        <f t="shared" si="49"/>
        <v>3174</v>
      </c>
      <c r="B3178" s="119">
        <v>0.46667141664459122</v>
      </c>
      <c r="C3178" s="97">
        <v>9112.8398293930077</v>
      </c>
      <c r="D3178" s="96">
        <v>0.77384713312623055</v>
      </c>
      <c r="E3178" s="98">
        <v>0</v>
      </c>
      <c r="F3178" s="119">
        <v>0.46794620190073588</v>
      </c>
      <c r="G3178" s="179">
        <v>1</v>
      </c>
      <c r="H3178" s="97">
        <v>9100647.075589139</v>
      </c>
      <c r="I3178" s="174">
        <v>252924005172.03314</v>
      </c>
      <c r="J3178" s="186">
        <v>0.28664228741711495</v>
      </c>
      <c r="K3178" s="189">
        <v>1797826108.5212982</v>
      </c>
      <c r="L3178" s="185">
        <v>0</v>
      </c>
      <c r="M3178" s="185">
        <v>444675948821.24036</v>
      </c>
      <c r="N3178" s="174">
        <v>699397780101.79468</v>
      </c>
      <c r="O3178" s="119">
        <v>0.6122974459253695</v>
      </c>
      <c r="P3178" s="119">
        <v>0.3965147170519569</v>
      </c>
      <c r="Q3178" s="97">
        <v>17.93633098576915</v>
      </c>
      <c r="R3178" s="184">
        <v>5309762534807.7412</v>
      </c>
      <c r="S3178" s="199">
        <v>5515.2899881187341</v>
      </c>
      <c r="T3178" s="191">
        <v>4.1892281572045525E-2</v>
      </c>
      <c r="U3178" s="198">
        <v>2.0000000000000001E-4</v>
      </c>
    </row>
    <row r="3179" spans="1:21" x14ac:dyDescent="0.2">
      <c r="A3179">
        <f t="shared" si="49"/>
        <v>3175</v>
      </c>
      <c r="B3179" s="119">
        <v>0.36411633322069958</v>
      </c>
      <c r="C3179" s="97">
        <v>6150.1755925130547</v>
      </c>
      <c r="D3179" s="96">
        <v>0.84424847198288167</v>
      </c>
      <c r="E3179" s="98">
        <v>0.7</v>
      </c>
      <c r="F3179" s="119">
        <v>0</v>
      </c>
      <c r="G3179" s="179">
        <v>0</v>
      </c>
      <c r="H3179" s="97">
        <v>6750643.8291534577</v>
      </c>
      <c r="I3179" s="174">
        <v>264153968573.20471</v>
      </c>
      <c r="J3179" s="186">
        <v>0.36411633322069958</v>
      </c>
      <c r="K3179" s="189">
        <v>35880812902.312553</v>
      </c>
      <c r="L3179" s="185">
        <v>72039989587.520432</v>
      </c>
      <c r="M3179" s="185">
        <v>0</v>
      </c>
      <c r="N3179" s="174">
        <v>372074771063.03772</v>
      </c>
      <c r="O3179" s="119">
        <v>0.41339746221742069</v>
      </c>
      <c r="P3179" s="119">
        <v>0.28443579140942438</v>
      </c>
      <c r="Q3179" s="97">
        <v>14.092972063855568</v>
      </c>
      <c r="R3179" s="184">
        <v>1658441647334.0493</v>
      </c>
      <c r="S3179" s="199">
        <v>1722.3742660386074</v>
      </c>
      <c r="T3179" s="191">
        <v>5.1368265043186277E-2</v>
      </c>
      <c r="U3179" s="198">
        <v>2.0000000000000001E-4</v>
      </c>
    </row>
    <row r="3180" spans="1:21" x14ac:dyDescent="0.2">
      <c r="A3180">
        <f t="shared" si="49"/>
        <v>3176</v>
      </c>
      <c r="B3180" s="119">
        <v>0.36613518302763859</v>
      </c>
      <c r="C3180" s="97">
        <v>8268.0400396969981</v>
      </c>
      <c r="D3180" s="96">
        <v>0.47349748580179901</v>
      </c>
      <c r="E3180" s="98">
        <v>0.47711768349585121</v>
      </c>
      <c r="F3180" s="119">
        <v>0</v>
      </c>
      <c r="G3180" s="179">
        <v>0</v>
      </c>
      <c r="H3180" s="97">
        <v>3493479.6772168418</v>
      </c>
      <c r="I3180" s="174">
        <v>187755599572.36948</v>
      </c>
      <c r="J3180" s="186">
        <v>0.36613518302763859</v>
      </c>
      <c r="K3180" s="189">
        <v>20635772819.794819</v>
      </c>
      <c r="L3180" s="185">
        <v>45259952055.444633</v>
      </c>
      <c r="M3180" s="185">
        <v>0</v>
      </c>
      <c r="N3180" s="174">
        <v>253651324447.60895</v>
      </c>
      <c r="O3180" s="119">
        <v>0.41376441730319763</v>
      </c>
      <c r="P3180" s="119">
        <v>0.32224343719958404</v>
      </c>
      <c r="Q3180" s="97">
        <v>14.782653519789134</v>
      </c>
      <c r="R3180" s="184">
        <v>1357615085582.812</v>
      </c>
      <c r="S3180" s="199">
        <v>1409.5971952800071</v>
      </c>
      <c r="T3180" s="191">
        <v>4.8051590107449249E-2</v>
      </c>
      <c r="U3180" s="198">
        <v>2.0000000000000001E-4</v>
      </c>
    </row>
    <row r="3181" spans="1:21" x14ac:dyDescent="0.2">
      <c r="A3181">
        <f t="shared" si="49"/>
        <v>3177</v>
      </c>
      <c r="B3181" s="119">
        <v>0.47791412148632523</v>
      </c>
      <c r="C3181" s="97">
        <v>6531.6669457757444</v>
      </c>
      <c r="D3181" s="96">
        <v>0.8433112986732042</v>
      </c>
      <c r="E3181" s="98">
        <v>0.14505266451048698</v>
      </c>
      <c r="F3181" s="119">
        <v>0</v>
      </c>
      <c r="G3181" s="179">
        <v>0</v>
      </c>
      <c r="H3181" s="97">
        <v>8490702.0450467281</v>
      </c>
      <c r="I3181" s="174">
        <v>293902225533.49316</v>
      </c>
      <c r="J3181" s="186">
        <v>0.43948626621278153</v>
      </c>
      <c r="K3181" s="189">
        <v>16313585724.28755</v>
      </c>
      <c r="L3181" s="185">
        <v>42380117211.609192</v>
      </c>
      <c r="M3181" s="185">
        <v>0</v>
      </c>
      <c r="N3181" s="174">
        <v>352595928469.38989</v>
      </c>
      <c r="O3181" s="119">
        <v>0.46248431230761017</v>
      </c>
      <c r="P3181" s="119">
        <v>0.34344420555051325</v>
      </c>
      <c r="Q3181" s="97">
        <v>13.860783035359693</v>
      </c>
      <c r="R3181" s="184">
        <v>1856398794152.603</v>
      </c>
      <c r="S3181" s="199">
        <v>1926.3931926112396</v>
      </c>
      <c r="T3181" s="191">
        <v>5.1674830588051286E-2</v>
      </c>
      <c r="U3181" s="198">
        <v>2.0000000000000001E-4</v>
      </c>
    </row>
    <row r="3182" spans="1:21" x14ac:dyDescent="0.2">
      <c r="A3182">
        <f t="shared" si="49"/>
        <v>3178</v>
      </c>
      <c r="B3182" s="119">
        <v>0.5104529913668906</v>
      </c>
      <c r="C3182" s="97">
        <v>15719.848769955392</v>
      </c>
      <c r="D3182" s="96">
        <v>1.1953174320963944</v>
      </c>
      <c r="E3182" s="98">
        <v>0.41769655506433373</v>
      </c>
      <c r="F3182" s="119">
        <v>0</v>
      </c>
      <c r="G3182" s="179">
        <v>0</v>
      </c>
      <c r="H3182" s="97">
        <v>10282521.022299226</v>
      </c>
      <c r="I3182" s="174">
        <v>378117634547.36462</v>
      </c>
      <c r="J3182" s="186">
        <v>0.34499751423589475</v>
      </c>
      <c r="K3182" s="189">
        <v>13934943406.230797</v>
      </c>
      <c r="L3182" s="185">
        <v>39300663554.157249</v>
      </c>
      <c r="M3182" s="185">
        <v>0</v>
      </c>
      <c r="N3182" s="174">
        <v>431353241507.75262</v>
      </c>
      <c r="O3182" s="119">
        <v>0.37530765802304383</v>
      </c>
      <c r="P3182" s="119">
        <v>0.27399380930685779</v>
      </c>
      <c r="Q3182" s="97">
        <v>13.988964136869011</v>
      </c>
      <c r="R3182" s="184">
        <v>1709432318069.1377</v>
      </c>
      <c r="S3182" s="199">
        <v>1775.160684171145</v>
      </c>
      <c r="T3182" s="191">
        <v>5.5299054999839149E-2</v>
      </c>
      <c r="U3182" s="198">
        <v>2.0000000000000001E-4</v>
      </c>
    </row>
    <row r="3183" spans="1:21" x14ac:dyDescent="0.2">
      <c r="A3183">
        <f t="shared" si="49"/>
        <v>3179</v>
      </c>
      <c r="B3183" s="119">
        <v>0.5834812315751905</v>
      </c>
      <c r="C3183" s="97">
        <v>6015.8600695362547</v>
      </c>
      <c r="D3183" s="96">
        <v>0.65315608934403058</v>
      </c>
      <c r="E3183" s="98">
        <v>0</v>
      </c>
      <c r="F3183" s="119">
        <v>0</v>
      </c>
      <c r="G3183" s="179">
        <v>0</v>
      </c>
      <c r="H3183" s="97">
        <v>6865449.7682598876</v>
      </c>
      <c r="I3183" s="174">
        <v>266251474601.27106</v>
      </c>
      <c r="J3183" s="186">
        <v>0.51433961705944742</v>
      </c>
      <c r="K3183" s="189">
        <v>5294980072.2817745</v>
      </c>
      <c r="L3183" s="185">
        <v>0</v>
      </c>
      <c r="M3183" s="185">
        <v>0</v>
      </c>
      <c r="N3183" s="174">
        <v>271546454673.55283</v>
      </c>
      <c r="O3183" s="119">
        <v>0.50431032750017535</v>
      </c>
      <c r="P3183" s="119">
        <v>0.35502924402431374</v>
      </c>
      <c r="Q3183" s="97">
        <v>12.942367602306954</v>
      </c>
      <c r="R3183" s="184">
        <v>1433142264895.2925</v>
      </c>
      <c r="S3183" s="199">
        <v>1488.4983352965799</v>
      </c>
      <c r="T3183" s="191">
        <v>5.3245962151919846E-2</v>
      </c>
      <c r="U3183" s="198">
        <v>2.0000000000000001E-4</v>
      </c>
    </row>
    <row r="3184" spans="1:21" x14ac:dyDescent="0.2">
      <c r="A3184">
        <f t="shared" si="49"/>
        <v>3180</v>
      </c>
      <c r="B3184" s="119">
        <v>0.2</v>
      </c>
      <c r="C3184" s="97">
        <v>4834.844805771565</v>
      </c>
      <c r="D3184" s="96">
        <v>0.64302257381050865</v>
      </c>
      <c r="E3184" s="98">
        <v>0.65425601884859264</v>
      </c>
      <c r="F3184" s="119">
        <v>0.46680497992931935</v>
      </c>
      <c r="G3184" s="179">
        <v>1</v>
      </c>
      <c r="H3184" s="97">
        <v>6451985.6519493144</v>
      </c>
      <c r="I3184" s="174">
        <v>290277106050.99261</v>
      </c>
      <c r="J3184" s="186">
        <v>0.20000000000000007</v>
      </c>
      <c r="K3184" s="189">
        <v>2003171953.7334974</v>
      </c>
      <c r="L3184" s="185">
        <v>0</v>
      </c>
      <c r="M3184" s="185">
        <v>193784623425.7142</v>
      </c>
      <c r="N3184" s="174">
        <v>486064901430.44031</v>
      </c>
      <c r="O3184" s="119">
        <v>0.43838409093865377</v>
      </c>
      <c r="P3184" s="119">
        <v>0.157491246162239</v>
      </c>
      <c r="Q3184" s="97">
        <v>17.54408548914995</v>
      </c>
      <c r="R3184" s="184">
        <v>1454442264284.9221</v>
      </c>
      <c r="S3184" s="199">
        <v>1508.6699772804727</v>
      </c>
      <c r="T3184" s="191">
        <v>4.1854136603960493E-2</v>
      </c>
      <c r="U3184" s="198">
        <v>2.0000000000000001E-4</v>
      </c>
    </row>
    <row r="3185" spans="1:21" x14ac:dyDescent="0.2">
      <c r="A3185">
        <f t="shared" si="49"/>
        <v>3181</v>
      </c>
      <c r="B3185" s="119">
        <v>0.53951339414379518</v>
      </c>
      <c r="C3185" s="97">
        <v>4672.4561789400268</v>
      </c>
      <c r="D3185" s="96">
        <v>0.58385152600005119</v>
      </c>
      <c r="E3185" s="98">
        <v>0.43191640464233216</v>
      </c>
      <c r="F3185" s="119">
        <v>0</v>
      </c>
      <c r="G3185" s="179">
        <v>0</v>
      </c>
      <c r="H3185" s="97">
        <v>8860868.5666836537</v>
      </c>
      <c r="I3185" s="174">
        <v>383360544008.0863</v>
      </c>
      <c r="J3185" s="186">
        <v>0.53951339414379507</v>
      </c>
      <c r="K3185" s="189">
        <v>62795563120.955765</v>
      </c>
      <c r="L3185" s="185">
        <v>118466718645.35336</v>
      </c>
      <c r="M3185" s="185">
        <v>0</v>
      </c>
      <c r="N3185" s="174">
        <v>564622825774.39539</v>
      </c>
      <c r="O3185" s="119">
        <v>0.53416459524328019</v>
      </c>
      <c r="P3185" s="119">
        <v>0.35835577093797305</v>
      </c>
      <c r="Q3185" s="97">
        <v>13.415039614288956</v>
      </c>
      <c r="R3185" s="184">
        <v>3078592356146.6475</v>
      </c>
      <c r="S3185" s="199">
        <v>3194.6929317911672</v>
      </c>
      <c r="T3185" s="191">
        <v>5.2262114378507321E-2</v>
      </c>
      <c r="U3185" s="198">
        <v>2.0000000000000001E-4</v>
      </c>
    </row>
    <row r="3186" spans="1:21" x14ac:dyDescent="0.2">
      <c r="A3186">
        <f t="shared" si="49"/>
        <v>3182</v>
      </c>
      <c r="B3186" s="119">
        <v>0.52256148414034265</v>
      </c>
      <c r="C3186" s="97">
        <v>6893.9276831612933</v>
      </c>
      <c r="D3186" s="96">
        <v>0.64103499613271042</v>
      </c>
      <c r="E3186" s="98">
        <v>8.8055685837645975E-2</v>
      </c>
      <c r="F3186" s="119">
        <v>0.56959578028746105</v>
      </c>
      <c r="G3186" s="179">
        <v>1</v>
      </c>
      <c r="H3186" s="97">
        <v>11059435.533712875</v>
      </c>
      <c r="I3186" s="174">
        <v>406602823373.13477</v>
      </c>
      <c r="J3186" s="186">
        <v>0.4392693132640676</v>
      </c>
      <c r="K3186" s="189">
        <v>5763156065.8261471</v>
      </c>
      <c r="L3186" s="185">
        <v>0</v>
      </c>
      <c r="M3186" s="185">
        <v>341418707512.03455</v>
      </c>
      <c r="N3186" s="174">
        <v>753784686950.99548</v>
      </c>
      <c r="O3186" s="119">
        <v>0.59929992851306613</v>
      </c>
      <c r="P3186" s="119">
        <v>0.40015452287101566</v>
      </c>
      <c r="Q3186" s="97">
        <v>16.599561381389805</v>
      </c>
      <c r="R3186" s="184">
        <v>5431261826456.0781</v>
      </c>
      <c r="S3186" s="199">
        <v>5636.1951887666</v>
      </c>
      <c r="T3186" s="191">
        <v>4.386820670190035E-2</v>
      </c>
      <c r="U3186" s="198">
        <v>2.0000000000000001E-4</v>
      </c>
    </row>
    <row r="3187" spans="1:21" x14ac:dyDescent="0.2">
      <c r="A3187">
        <f t="shared" si="49"/>
        <v>3183</v>
      </c>
      <c r="B3187" s="119">
        <v>0.59236981351072149</v>
      </c>
      <c r="C3187" s="97">
        <v>9555.4131051358836</v>
      </c>
      <c r="D3187" s="96">
        <v>1.0306363601679218</v>
      </c>
      <c r="E3187" s="98">
        <v>0</v>
      </c>
      <c r="F3187" s="119">
        <v>0</v>
      </c>
      <c r="G3187" s="179">
        <v>0</v>
      </c>
      <c r="H3187" s="97">
        <v>8852593.9824973233</v>
      </c>
      <c r="I3187" s="174">
        <v>316142570117.8313</v>
      </c>
      <c r="J3187" s="186">
        <v>0.35671496334860808</v>
      </c>
      <c r="K3187" s="189">
        <v>2451608697.3221812</v>
      </c>
      <c r="L3187" s="185">
        <v>0</v>
      </c>
      <c r="M3187" s="185">
        <v>0</v>
      </c>
      <c r="N3187" s="174">
        <v>318594178815.1535</v>
      </c>
      <c r="O3187" s="119">
        <v>0.35397001204452977</v>
      </c>
      <c r="P3187" s="119">
        <v>0.24708608408710814</v>
      </c>
      <c r="Q3187" s="97">
        <v>12.971086771595568</v>
      </c>
      <c r="R3187" s="184">
        <v>1122363993846.0269</v>
      </c>
      <c r="S3187" s="199">
        <v>1165.1699598790681</v>
      </c>
      <c r="T3187" s="191">
        <v>5.5595663427414031E-2</v>
      </c>
      <c r="U3187" s="198">
        <v>2.0000000000000001E-4</v>
      </c>
    </row>
    <row r="3188" spans="1:21" x14ac:dyDescent="0.2">
      <c r="A3188">
        <f t="shared" si="49"/>
        <v>3184</v>
      </c>
      <c r="B3188" s="119">
        <v>0.41100750667674324</v>
      </c>
      <c r="C3188" s="97">
        <v>15452.359379634188</v>
      </c>
      <c r="D3188" s="96">
        <v>1.0784833590586003</v>
      </c>
      <c r="E3188" s="98">
        <v>0.44000425775964208</v>
      </c>
      <c r="F3188" s="119">
        <v>0</v>
      </c>
      <c r="G3188" s="179">
        <v>0</v>
      </c>
      <c r="H3188" s="97">
        <v>8813681.9577446226</v>
      </c>
      <c r="I3188" s="174">
        <v>330112928205.96899</v>
      </c>
      <c r="J3188" s="186">
        <v>0.41100750667674324</v>
      </c>
      <c r="K3188" s="189">
        <v>33236833560.538864</v>
      </c>
      <c r="L3188" s="185">
        <v>79307208646.641861</v>
      </c>
      <c r="M3188" s="185">
        <v>0</v>
      </c>
      <c r="N3188" s="174">
        <v>442656970413.14972</v>
      </c>
      <c r="O3188" s="119">
        <v>0.44983965411220439</v>
      </c>
      <c r="P3188" s="119">
        <v>0.33192207183877936</v>
      </c>
      <c r="Q3188" s="97">
        <v>14.117686438561531</v>
      </c>
      <c r="R3188" s="184">
        <v>2205134127815.0601</v>
      </c>
      <c r="S3188" s="199">
        <v>2290.1594847806841</v>
      </c>
      <c r="T3188" s="191">
        <v>5.3423335137400205E-2</v>
      </c>
      <c r="U3188" s="198">
        <v>2.0000000000000001E-4</v>
      </c>
    </row>
    <row r="3189" spans="1:21" x14ac:dyDescent="0.2">
      <c r="A3189">
        <f t="shared" si="49"/>
        <v>3185</v>
      </c>
      <c r="B3189" s="119">
        <v>0.40566141385599885</v>
      </c>
      <c r="C3189" s="97">
        <v>11955.97601791574</v>
      </c>
      <c r="D3189" s="96">
        <v>0.97980505785758432</v>
      </c>
      <c r="E3189" s="98">
        <v>0</v>
      </c>
      <c r="F3189" s="119">
        <v>0</v>
      </c>
      <c r="G3189" s="179">
        <v>0</v>
      </c>
      <c r="H3189" s="97">
        <v>8273482.3487043669</v>
      </c>
      <c r="I3189" s="174">
        <v>298091380449.88892</v>
      </c>
      <c r="J3189" s="186">
        <v>0.36071449177384873</v>
      </c>
      <c r="K3189" s="189">
        <v>6050346978.8997269</v>
      </c>
      <c r="L3189" s="185">
        <v>0</v>
      </c>
      <c r="M3189" s="185">
        <v>0</v>
      </c>
      <c r="N3189" s="174">
        <v>304141727428.78864</v>
      </c>
      <c r="O3189" s="119">
        <v>0.3535387324526939</v>
      </c>
      <c r="P3189" s="119">
        <v>0.25180842584743257</v>
      </c>
      <c r="Q3189" s="97">
        <v>12.929382445317289</v>
      </c>
      <c r="R3189" s="184">
        <v>1063364985669.6553</v>
      </c>
      <c r="S3189" s="199">
        <v>1103.7625083745786</v>
      </c>
      <c r="T3189" s="191">
        <v>5.5314054179475047E-2</v>
      </c>
      <c r="U3189" s="198">
        <v>2.0000000000000001E-4</v>
      </c>
    </row>
    <row r="3190" spans="1:21" x14ac:dyDescent="0.2">
      <c r="A3190">
        <f t="shared" si="49"/>
        <v>3186</v>
      </c>
      <c r="B3190" s="119">
        <v>0.56749582723301895</v>
      </c>
      <c r="C3190" s="97">
        <v>6248.5161559270955</v>
      </c>
      <c r="D3190" s="96">
        <v>0.30741785150609907</v>
      </c>
      <c r="E3190" s="98">
        <v>0.7</v>
      </c>
      <c r="F3190" s="119">
        <v>0.38760350300337842</v>
      </c>
      <c r="G3190" s="179">
        <v>1</v>
      </c>
      <c r="H3190" s="97">
        <v>3005758.0437385612</v>
      </c>
      <c r="I3190" s="174">
        <v>161568095145.70404</v>
      </c>
      <c r="J3190" s="186">
        <v>0.56749582723301895</v>
      </c>
      <c r="K3190" s="189">
        <v>2197828783.3300743</v>
      </c>
      <c r="L3190" s="185">
        <v>0</v>
      </c>
      <c r="M3190" s="185">
        <v>163931712584.95856</v>
      </c>
      <c r="N3190" s="174">
        <v>327697636513.99268</v>
      </c>
      <c r="O3190" s="119">
        <v>0.68000060130926898</v>
      </c>
      <c r="P3190" s="119">
        <v>0.5138114576480689</v>
      </c>
      <c r="Q3190" s="97">
        <v>16.533057494944753</v>
      </c>
      <c r="R3190" s="184">
        <v>3080843538634.2837</v>
      </c>
      <c r="S3190" s="199">
        <v>3201.0072519103924</v>
      </c>
      <c r="T3190" s="191">
        <v>4.3811868386878457E-2</v>
      </c>
      <c r="U3190" s="198">
        <v>2.0000000000000001E-4</v>
      </c>
    </row>
    <row r="3191" spans="1:21" x14ac:dyDescent="0.2">
      <c r="A3191">
        <f t="shared" si="49"/>
        <v>3187</v>
      </c>
      <c r="B3191" s="119">
        <v>0.37992624033833244</v>
      </c>
      <c r="C3191" s="97">
        <v>5387.6977032444265</v>
      </c>
      <c r="D3191" s="96">
        <v>0.83226784521735908</v>
      </c>
      <c r="E3191" s="98">
        <v>0</v>
      </c>
      <c r="F3191" s="119">
        <v>0</v>
      </c>
      <c r="G3191" s="179">
        <v>0</v>
      </c>
      <c r="H3191" s="97">
        <v>8126177.3931348538</v>
      </c>
      <c r="I3191" s="174">
        <v>290518287554.54132</v>
      </c>
      <c r="J3191" s="186">
        <v>0.37992624033833244</v>
      </c>
      <c r="K3191" s="189">
        <v>6420889346.552021</v>
      </c>
      <c r="L3191" s="185">
        <v>0</v>
      </c>
      <c r="M3191" s="185">
        <v>0</v>
      </c>
      <c r="N3191" s="174">
        <v>296939176901.09332</v>
      </c>
      <c r="O3191" s="119">
        <v>0.37171087322334745</v>
      </c>
      <c r="P3191" s="119">
        <v>0.24955363908828584</v>
      </c>
      <c r="Q3191" s="97">
        <v>12.870873773738671</v>
      </c>
      <c r="R3191" s="184">
        <v>1077922999445.6167</v>
      </c>
      <c r="S3191" s="199">
        <v>1117.5378021846971</v>
      </c>
      <c r="T3191" s="191">
        <v>5.5617124080865755E-2</v>
      </c>
      <c r="U3191" s="198">
        <v>2.0000000000000001E-4</v>
      </c>
    </row>
    <row r="3192" spans="1:21" x14ac:dyDescent="0.2">
      <c r="A3192">
        <f t="shared" si="49"/>
        <v>3188</v>
      </c>
      <c r="B3192" s="119">
        <v>0.57975779102365632</v>
      </c>
      <c r="C3192" s="97">
        <v>14239.548655114657</v>
      </c>
      <c r="D3192" s="96">
        <v>0.62812748299657262</v>
      </c>
      <c r="E3192" s="98">
        <v>0.7</v>
      </c>
      <c r="F3192" s="119">
        <v>0.50116814749789895</v>
      </c>
      <c r="G3192" s="179">
        <v>1</v>
      </c>
      <c r="H3192" s="97">
        <v>4307880.222653158</v>
      </c>
      <c r="I3192" s="174">
        <v>185542456432.69397</v>
      </c>
      <c r="J3192" s="186">
        <v>0.45515975226730598</v>
      </c>
      <c r="K3192" s="189">
        <v>2632244306.5434132</v>
      </c>
      <c r="L3192" s="185">
        <v>0</v>
      </c>
      <c r="M3192" s="185">
        <v>171395242940.98221</v>
      </c>
      <c r="N3192" s="174">
        <v>359569943680.21954</v>
      </c>
      <c r="O3192" s="119">
        <v>0.61620181762135129</v>
      </c>
      <c r="P3192" s="119">
        <v>0.44504956471887641</v>
      </c>
      <c r="Q3192" s="97">
        <v>16.529266279758126</v>
      </c>
      <c r="R3192" s="184">
        <v>2875217009174.1631</v>
      </c>
      <c r="S3192" s="199">
        <v>2984.5273756745919</v>
      </c>
      <c r="T3192" s="191">
        <v>4.4395784951867266E-2</v>
      </c>
      <c r="U3192" s="198">
        <v>2.0000000000000001E-4</v>
      </c>
    </row>
    <row r="3193" spans="1:21" x14ac:dyDescent="0.2">
      <c r="A3193">
        <f t="shared" si="49"/>
        <v>3189</v>
      </c>
      <c r="B3193" s="119">
        <v>0.66611182286164039</v>
      </c>
      <c r="C3193" s="97">
        <v>9431.9117503613124</v>
      </c>
      <c r="D3193" s="96">
        <v>0.52139973063186962</v>
      </c>
      <c r="E3193" s="98">
        <v>0</v>
      </c>
      <c r="F3193" s="119">
        <v>0</v>
      </c>
      <c r="G3193" s="179">
        <v>0</v>
      </c>
      <c r="H3193" s="97">
        <v>3391574.8446609927</v>
      </c>
      <c r="I3193" s="174">
        <v>181932951214.50912</v>
      </c>
      <c r="J3193" s="186">
        <v>0.56311190553289636</v>
      </c>
      <c r="K3193" s="189">
        <v>3453575220.2046876</v>
      </c>
      <c r="L3193" s="185">
        <v>0</v>
      </c>
      <c r="M3193" s="185">
        <v>0</v>
      </c>
      <c r="N3193" s="174">
        <v>185386526434.71381</v>
      </c>
      <c r="O3193" s="119">
        <v>0.55262166462622764</v>
      </c>
      <c r="P3193" s="119">
        <v>0.43351856047579868</v>
      </c>
      <c r="Q3193" s="97">
        <v>12.95093361321214</v>
      </c>
      <c r="R3193" s="184">
        <v>1185182012836.6006</v>
      </c>
      <c r="S3193" s="199">
        <v>1230.7715083374273</v>
      </c>
      <c r="T3193" s="191">
        <v>5.395449229741308E-2</v>
      </c>
      <c r="U3193" s="198">
        <v>2.0000000000000001E-4</v>
      </c>
    </row>
    <row r="3194" spans="1:21" x14ac:dyDescent="0.2">
      <c r="A3194">
        <f t="shared" si="49"/>
        <v>3190</v>
      </c>
      <c r="B3194" s="119">
        <v>0.61783435343703796</v>
      </c>
      <c r="C3194" s="97">
        <v>4000</v>
      </c>
      <c r="D3194" s="96">
        <v>0.61285162594308096</v>
      </c>
      <c r="E3194" s="98">
        <v>0</v>
      </c>
      <c r="F3194" s="119">
        <v>0.53002659111418426</v>
      </c>
      <c r="G3194" s="179">
        <v>1</v>
      </c>
      <c r="H3194" s="97">
        <v>6474039.449515258</v>
      </c>
      <c r="I3194" s="174">
        <v>281579672661.25977</v>
      </c>
      <c r="J3194" s="186">
        <v>0.48902152232858598</v>
      </c>
      <c r="K3194" s="189">
        <v>6916307785.3416834</v>
      </c>
      <c r="L3194" s="185">
        <v>0</v>
      </c>
      <c r="M3194" s="185">
        <v>279503700609.80829</v>
      </c>
      <c r="N3194" s="174">
        <v>567999681056.40979</v>
      </c>
      <c r="O3194" s="119">
        <v>0.63609451328821931</v>
      </c>
      <c r="P3194" s="119">
        <v>0.42128719338457093</v>
      </c>
      <c r="Q3194" s="97">
        <v>16.264001440024174</v>
      </c>
      <c r="R3194" s="184">
        <v>4282904193312.4702</v>
      </c>
      <c r="S3194" s="199">
        <v>4445.6257225128884</v>
      </c>
      <c r="T3194" s="191">
        <v>4.4622115711551134E-2</v>
      </c>
      <c r="U3194" s="198">
        <v>2.0000000000000001E-4</v>
      </c>
    </row>
    <row r="3195" spans="1:21" x14ac:dyDescent="0.2">
      <c r="A3195">
        <f t="shared" si="49"/>
        <v>3191</v>
      </c>
      <c r="B3195" s="119">
        <v>0.59035722247464761</v>
      </c>
      <c r="C3195" s="97">
        <v>5519.8008449727449</v>
      </c>
      <c r="D3195" s="96">
        <v>0.68209054445514816</v>
      </c>
      <c r="E3195" s="98">
        <v>0.23916236339011732</v>
      </c>
      <c r="F3195" s="119">
        <v>0</v>
      </c>
      <c r="G3195" s="179">
        <v>0</v>
      </c>
      <c r="H3195" s="97">
        <v>6466985.3853393784</v>
      </c>
      <c r="I3195" s="174">
        <v>209463677080.10727</v>
      </c>
      <c r="J3195" s="186">
        <v>0.39667870090078805</v>
      </c>
      <c r="K3195" s="189">
        <v>6985248136.4269066</v>
      </c>
      <c r="L3195" s="185">
        <v>28416145343.959114</v>
      </c>
      <c r="M3195" s="185">
        <v>0</v>
      </c>
      <c r="N3195" s="174">
        <v>244865070560.49329</v>
      </c>
      <c r="O3195" s="119">
        <v>0.43216737831565566</v>
      </c>
      <c r="P3195" s="119">
        <v>0.32981006366801002</v>
      </c>
      <c r="Q3195" s="97">
        <v>14.093173714042694</v>
      </c>
      <c r="R3195" s="184">
        <v>1280777720544.2917</v>
      </c>
      <c r="S3195" s="199">
        <v>1329.4537468380586</v>
      </c>
      <c r="T3195" s="191">
        <v>4.999472267237965E-2</v>
      </c>
      <c r="U3195" s="198">
        <v>2.0000000000000001E-4</v>
      </c>
    </row>
    <row r="3196" spans="1:21" x14ac:dyDescent="0.2">
      <c r="A3196">
        <f t="shared" si="49"/>
        <v>3192</v>
      </c>
      <c r="B3196" s="119">
        <v>0.3692665643888402</v>
      </c>
      <c r="C3196" s="97">
        <v>11475.805469005167</v>
      </c>
      <c r="D3196" s="96">
        <v>0.68187673439440244</v>
      </c>
      <c r="E3196" s="98">
        <v>0.43549528439802537</v>
      </c>
      <c r="F3196" s="119">
        <v>0</v>
      </c>
      <c r="G3196" s="179">
        <v>0</v>
      </c>
      <c r="H3196" s="97">
        <v>4587149.8282018304</v>
      </c>
      <c r="I3196" s="174">
        <v>161946270644.3092</v>
      </c>
      <c r="J3196" s="186">
        <v>0.34314795099668205</v>
      </c>
      <c r="K3196" s="189">
        <v>13887136789.998585</v>
      </c>
      <c r="L3196" s="185">
        <v>35994051621.925682</v>
      </c>
      <c r="M3196" s="185">
        <v>0</v>
      </c>
      <c r="N3196" s="174">
        <v>211827459056.23349</v>
      </c>
      <c r="O3196" s="119">
        <v>0.39828062243003476</v>
      </c>
      <c r="P3196" s="119">
        <v>0.30212543876990405</v>
      </c>
      <c r="Q3196" s="97">
        <v>14.585960469980705</v>
      </c>
      <c r="R3196" s="184">
        <v>1034852912707.0731</v>
      </c>
      <c r="S3196" s="199">
        <v>1074.2020576877503</v>
      </c>
      <c r="T3196" s="191">
        <v>4.935805539275033E-2</v>
      </c>
      <c r="U3196" s="198">
        <v>2.0000000000000001E-4</v>
      </c>
    </row>
    <row r="3197" spans="1:21" x14ac:dyDescent="0.2">
      <c r="A3197">
        <f t="shared" si="49"/>
        <v>3193</v>
      </c>
      <c r="B3197" s="119">
        <v>0.48530510447938091</v>
      </c>
      <c r="C3197" s="97">
        <v>7597.1637637087961</v>
      </c>
      <c r="D3197" s="96">
        <v>0.81109459828690134</v>
      </c>
      <c r="E3197" s="98">
        <v>0</v>
      </c>
      <c r="F3197" s="119">
        <v>0.45425133663233036</v>
      </c>
      <c r="G3197" s="179">
        <v>1</v>
      </c>
      <c r="H3197" s="97">
        <v>6337651.21682199</v>
      </c>
      <c r="I3197" s="174">
        <v>266873133698.13699</v>
      </c>
      <c r="J3197" s="186">
        <v>0.4614833230032136</v>
      </c>
      <c r="K3197" s="189">
        <v>4302943581.5284719</v>
      </c>
      <c r="L3197" s="185">
        <v>0</v>
      </c>
      <c r="M3197" s="185">
        <v>158131120802.95969</v>
      </c>
      <c r="N3197" s="174">
        <v>429307198082.62512</v>
      </c>
      <c r="O3197" s="119">
        <v>0.5815471958464915</v>
      </c>
      <c r="P3197" s="119">
        <v>0.41356158708197693</v>
      </c>
      <c r="Q3197" s="97">
        <v>15.757786142987268</v>
      </c>
      <c r="R3197" s="184">
        <v>3059250923329.9321</v>
      </c>
      <c r="S3197" s="199">
        <v>3174.4896670753055</v>
      </c>
      <c r="T3197" s="191">
        <v>4.6267034213185655E-2</v>
      </c>
      <c r="U3197" s="198">
        <v>2.0000000000000001E-4</v>
      </c>
    </row>
    <row r="3198" spans="1:21" x14ac:dyDescent="0.2">
      <c r="A3198">
        <f t="shared" si="49"/>
        <v>3194</v>
      </c>
      <c r="B3198" s="119">
        <v>0.62303337831531436</v>
      </c>
      <c r="C3198" s="97">
        <v>9360.762489449553</v>
      </c>
      <c r="D3198" s="96">
        <v>0.90027091393919101</v>
      </c>
      <c r="E3198" s="98">
        <v>0.7</v>
      </c>
      <c r="F3198" s="119">
        <v>0</v>
      </c>
      <c r="G3198" s="179">
        <v>0</v>
      </c>
      <c r="H3198" s="97">
        <v>7555501.7512676409</v>
      </c>
      <c r="I3198" s="174">
        <v>256392124171.11194</v>
      </c>
      <c r="J3198" s="186">
        <v>0.37077598954931756</v>
      </c>
      <c r="K3198" s="189">
        <v>32000892178.738758</v>
      </c>
      <c r="L3198" s="185">
        <v>63967930198.793961</v>
      </c>
      <c r="M3198" s="185">
        <v>0</v>
      </c>
      <c r="N3198" s="174">
        <v>352360946548.64465</v>
      </c>
      <c r="O3198" s="119">
        <v>0.4150243922989405</v>
      </c>
      <c r="P3198" s="119">
        <v>0.35914515497375815</v>
      </c>
      <c r="Q3198" s="97">
        <v>14.565282869611371</v>
      </c>
      <c r="R3198" s="184">
        <v>2010949498934.9014</v>
      </c>
      <c r="S3198" s="199">
        <v>2082.987766381681</v>
      </c>
      <c r="T3198" s="191">
        <v>5.0203168741769791E-2</v>
      </c>
      <c r="U3198" s="198">
        <v>2.0000000000000001E-4</v>
      </c>
    </row>
    <row r="3199" spans="1:21" x14ac:dyDescent="0.2">
      <c r="A3199">
        <f t="shared" si="49"/>
        <v>3195</v>
      </c>
      <c r="B3199" s="119">
        <v>0.47993619454268327</v>
      </c>
      <c r="C3199" s="97">
        <v>4000</v>
      </c>
      <c r="D3199" s="96">
        <v>0.799384363321891</v>
      </c>
      <c r="E3199" s="98">
        <v>0.40884522866164485</v>
      </c>
      <c r="F3199" s="119">
        <v>0</v>
      </c>
      <c r="G3199" s="179">
        <v>0</v>
      </c>
      <c r="H3199" s="97">
        <v>20381479.360737838</v>
      </c>
      <c r="I3199" s="174">
        <v>531749623417.07727</v>
      </c>
      <c r="J3199" s="186">
        <v>0.42546078355560824</v>
      </c>
      <c r="K3199" s="189">
        <v>60343582118.141357</v>
      </c>
      <c r="L3199" s="185">
        <v>130760569854.26842</v>
      </c>
      <c r="M3199" s="185">
        <v>0</v>
      </c>
      <c r="N3199" s="174">
        <v>722853775389.48706</v>
      </c>
      <c r="O3199" s="119">
        <v>0.45769570358759964</v>
      </c>
      <c r="P3199" s="119">
        <v>0.34164512149600268</v>
      </c>
      <c r="Q3199" s="97">
        <v>14.276625908041558</v>
      </c>
      <c r="R3199" s="184">
        <v>3933034945336.3037</v>
      </c>
      <c r="S3199" s="199">
        <v>4084.1508612483635</v>
      </c>
      <c r="T3199" s="191">
        <v>5.0073313092639925E-2</v>
      </c>
      <c r="U3199" s="198">
        <v>2.0000000000000001E-4</v>
      </c>
    </row>
    <row r="3200" spans="1:21" x14ac:dyDescent="0.2">
      <c r="A3200">
        <f t="shared" si="49"/>
        <v>3196</v>
      </c>
      <c r="B3200" s="119">
        <v>0.4790609155907839</v>
      </c>
      <c r="C3200" s="97">
        <v>5654.4890697963392</v>
      </c>
      <c r="D3200" s="96">
        <v>1.0694204324836316</v>
      </c>
      <c r="E3200" s="98">
        <v>5.2147643118457321E-2</v>
      </c>
      <c r="F3200" s="119">
        <v>0</v>
      </c>
      <c r="G3200" s="179">
        <v>0</v>
      </c>
      <c r="H3200" s="97">
        <v>59797869.227028057</v>
      </c>
      <c r="I3200" s="174">
        <v>1136729001088.741</v>
      </c>
      <c r="J3200" s="186">
        <v>4.5034508184134459E-2</v>
      </c>
      <c r="K3200" s="189">
        <v>20944223528.456284</v>
      </c>
      <c r="L3200" s="185">
        <v>40578327265.721924</v>
      </c>
      <c r="M3200" s="185">
        <v>0</v>
      </c>
      <c r="N3200" s="174">
        <v>1198251551882.9192</v>
      </c>
      <c r="O3200" s="119">
        <v>6.9813966177466963E-2</v>
      </c>
      <c r="P3200" s="119">
        <v>-2.8426727128770136E-2</v>
      </c>
      <c r="Q3200" s="97">
        <v>9.1896034127332715</v>
      </c>
      <c r="R3200" s="184">
        <v>-595472168027.32336</v>
      </c>
      <c r="S3200" s="199">
        <v>-617.64584725678139</v>
      </c>
      <c r="T3200" s="191">
        <v>6.810399782943645E-2</v>
      </c>
      <c r="U3200" s="198">
        <v>2.0000000000000001E-4</v>
      </c>
    </row>
    <row r="3201" spans="1:21" x14ac:dyDescent="0.2">
      <c r="A3201">
        <f t="shared" si="49"/>
        <v>3197</v>
      </c>
      <c r="B3201" s="119">
        <v>0.62572376189564427</v>
      </c>
      <c r="C3201" s="97">
        <v>16687.766857719664</v>
      </c>
      <c r="D3201" s="96">
        <v>0.53149812231026294</v>
      </c>
      <c r="E3201" s="98">
        <v>0</v>
      </c>
      <c r="F3201" s="119">
        <v>0</v>
      </c>
      <c r="G3201" s="179">
        <v>0</v>
      </c>
      <c r="H3201" s="97">
        <v>3984338.1703595971</v>
      </c>
      <c r="I3201" s="174">
        <v>213830085831.48886</v>
      </c>
      <c r="J3201" s="186">
        <v>0.56230629720069947</v>
      </c>
      <c r="K3201" s="189">
        <v>4733615789.6691103</v>
      </c>
      <c r="L3201" s="185">
        <v>0</v>
      </c>
      <c r="M3201" s="185">
        <v>0</v>
      </c>
      <c r="N3201" s="174">
        <v>218563701621.15796</v>
      </c>
      <c r="O3201" s="119">
        <v>0.5501279622470151</v>
      </c>
      <c r="P3201" s="119">
        <v>0.44014206500136449</v>
      </c>
      <c r="Q3201" s="97">
        <v>12.945786539039167</v>
      </c>
      <c r="R3201" s="184">
        <v>1377060694345.7522</v>
      </c>
      <c r="S3201" s="199">
        <v>1429.1604903888126</v>
      </c>
      <c r="T3201" s="191">
        <v>5.4827781218271039E-2</v>
      </c>
      <c r="U3201" s="198">
        <v>2.0000000000000001E-4</v>
      </c>
    </row>
    <row r="3202" spans="1:21" x14ac:dyDescent="0.2">
      <c r="A3202">
        <f t="shared" si="49"/>
        <v>3198</v>
      </c>
      <c r="B3202" s="119">
        <v>0.35191182678984084</v>
      </c>
      <c r="C3202" s="97">
        <v>8342.6214404332786</v>
      </c>
      <c r="D3202" s="96">
        <v>0.66160314432834566</v>
      </c>
      <c r="E3202" s="98">
        <v>0.12174710966513823</v>
      </c>
      <c r="F3202" s="119">
        <v>0.45337284490536539</v>
      </c>
      <c r="G3202" s="179">
        <v>1</v>
      </c>
      <c r="H3202" s="97">
        <v>5812517.5104463184</v>
      </c>
      <c r="I3202" s="174">
        <v>219823726990.45322</v>
      </c>
      <c r="J3202" s="186">
        <v>0.3519118267898409</v>
      </c>
      <c r="K3202" s="189">
        <v>7929447464.7030029</v>
      </c>
      <c r="L3202" s="185">
        <v>0</v>
      </c>
      <c r="M3202" s="185">
        <v>228107162100.96399</v>
      </c>
      <c r="N3202" s="174">
        <v>455860336556.12024</v>
      </c>
      <c r="O3202" s="119">
        <v>0.57000857100394786</v>
      </c>
      <c r="P3202" s="119">
        <v>0.29242525107613293</v>
      </c>
      <c r="Q3202" s="97">
        <v>16.484189709592684</v>
      </c>
      <c r="R3202" s="184">
        <v>2385887727776.3008</v>
      </c>
      <c r="S3202" s="199">
        <v>2476.3455237990393</v>
      </c>
      <c r="T3202" s="191">
        <v>4.4164542815071275E-2</v>
      </c>
      <c r="U3202" s="198">
        <v>2.0000000000000001E-4</v>
      </c>
    </row>
    <row r="3203" spans="1:21" x14ac:dyDescent="0.2">
      <c r="A3203">
        <f t="shared" si="49"/>
        <v>3199</v>
      </c>
      <c r="B3203" s="119">
        <v>0.53187123857683394</v>
      </c>
      <c r="C3203" s="97">
        <v>10712.88291931479</v>
      </c>
      <c r="D3203" s="96">
        <v>0.8962621928678296</v>
      </c>
      <c r="E3203" s="98">
        <v>0.6358999976944385</v>
      </c>
      <c r="F3203" s="119">
        <v>0</v>
      </c>
      <c r="G3203" s="179">
        <v>0</v>
      </c>
      <c r="H3203" s="97">
        <v>16019343.005932771</v>
      </c>
      <c r="I3203" s="174">
        <v>492885231483.45306</v>
      </c>
      <c r="J3203" s="186">
        <v>0.39512559823537707</v>
      </c>
      <c r="K3203" s="189">
        <v>51892760794.776413</v>
      </c>
      <c r="L3203" s="185">
        <v>101964165864.56691</v>
      </c>
      <c r="M3203" s="185">
        <v>0</v>
      </c>
      <c r="N3203" s="174">
        <v>646742158142.79639</v>
      </c>
      <c r="O3203" s="119">
        <v>0.42725358346273906</v>
      </c>
      <c r="P3203" s="119">
        <v>0.32150039940237773</v>
      </c>
      <c r="Q3203" s="97">
        <v>13.932020100984129</v>
      </c>
      <c r="R3203" s="184">
        <v>3109847464680.3564</v>
      </c>
      <c r="S3203" s="199">
        <v>3228.7121314104506</v>
      </c>
      <c r="T3203" s="191">
        <v>5.295263917697135E-2</v>
      </c>
      <c r="U3203" s="198">
        <v>2.0000000000000001E-4</v>
      </c>
    </row>
    <row r="3204" spans="1:21" x14ac:dyDescent="0.2">
      <c r="A3204">
        <f t="shared" si="49"/>
        <v>3200</v>
      </c>
      <c r="B3204" s="119">
        <v>0.5102681438687322</v>
      </c>
      <c r="C3204" s="97">
        <v>9071.986260119098</v>
      </c>
      <c r="D3204" s="96">
        <v>0.81807083706959804</v>
      </c>
      <c r="E3204" s="98">
        <v>0.37553530362014448</v>
      </c>
      <c r="F3204" s="119">
        <v>0</v>
      </c>
      <c r="G3204" s="179">
        <v>0</v>
      </c>
      <c r="H3204" s="97">
        <v>6259821.4421653533</v>
      </c>
      <c r="I3204" s="174">
        <v>279042031790.6076</v>
      </c>
      <c r="J3204" s="186">
        <v>0.47489632124008074</v>
      </c>
      <c r="K3204" s="189">
        <v>25958258733.960064</v>
      </c>
      <c r="L3204" s="185">
        <v>51607125109.653313</v>
      </c>
      <c r="M3204" s="185">
        <v>0</v>
      </c>
      <c r="N3204" s="174">
        <v>356607415634.22101</v>
      </c>
      <c r="O3204" s="119">
        <v>0.48737554755370432</v>
      </c>
      <c r="P3204" s="119">
        <v>0.37988559906611313</v>
      </c>
      <c r="Q3204" s="97">
        <v>13.733924094204934</v>
      </c>
      <c r="R3204" s="184">
        <v>2061760654813.7805</v>
      </c>
      <c r="S3204" s="199">
        <v>2137.5082307377888</v>
      </c>
      <c r="T3204" s="191">
        <v>5.2154511743168097E-2</v>
      </c>
      <c r="U3204" s="198">
        <v>2.0000000000000001E-4</v>
      </c>
    </row>
    <row r="3205" spans="1:21" x14ac:dyDescent="0.2">
      <c r="A3205">
        <f t="shared" si="49"/>
        <v>3201</v>
      </c>
      <c r="B3205" s="119">
        <v>0.56678188763367321</v>
      </c>
      <c r="C3205" s="97">
        <v>6260.9641776951339</v>
      </c>
      <c r="D3205" s="96">
        <v>0.92923986724332153</v>
      </c>
      <c r="E3205" s="98">
        <v>0.40552204693237093</v>
      </c>
      <c r="F3205" s="119">
        <v>0</v>
      </c>
      <c r="G3205" s="179">
        <v>0</v>
      </c>
      <c r="H3205" s="97">
        <v>11444744.939562947</v>
      </c>
      <c r="I3205" s="174">
        <v>423926820729.05634</v>
      </c>
      <c r="J3205" s="186">
        <v>0.42871439252949828</v>
      </c>
      <c r="K3205" s="189">
        <v>39272601314.569191</v>
      </c>
      <c r="L3205" s="185">
        <v>52121384800.432449</v>
      </c>
      <c r="M3205" s="185">
        <v>0</v>
      </c>
      <c r="N3205" s="174">
        <v>515320806844.05798</v>
      </c>
      <c r="O3205" s="119">
        <v>0.43359521738422757</v>
      </c>
      <c r="P3205" s="119">
        <v>0.30855492222741232</v>
      </c>
      <c r="Q3205" s="97">
        <v>13.620356463671026</v>
      </c>
      <c r="R3205" s="184">
        <v>2399085597536.2373</v>
      </c>
      <c r="S3205" s="199">
        <v>2490.5726750860772</v>
      </c>
      <c r="T3205" s="191">
        <v>5.2235376592523752E-2</v>
      </c>
      <c r="U3205" s="198">
        <v>2.0000000000000001E-4</v>
      </c>
    </row>
    <row r="3206" spans="1:21" x14ac:dyDescent="0.2">
      <c r="A3206">
        <f t="shared" si="49"/>
        <v>3202</v>
      </c>
      <c r="B3206" s="119">
        <v>0.53769723067643493</v>
      </c>
      <c r="C3206" s="97">
        <v>9425.7453537868387</v>
      </c>
      <c r="D3206" s="96">
        <v>1.0348369227885323</v>
      </c>
      <c r="E3206" s="98">
        <v>0.7</v>
      </c>
      <c r="F3206" s="119">
        <v>0</v>
      </c>
      <c r="G3206" s="179">
        <v>0</v>
      </c>
      <c r="H3206" s="97">
        <v>12303185.802291209</v>
      </c>
      <c r="I3206" s="174">
        <v>423962015385.7323</v>
      </c>
      <c r="J3206" s="186">
        <v>0.43559492013397194</v>
      </c>
      <c r="K3206" s="189">
        <v>70590372028.45697</v>
      </c>
      <c r="L3206" s="185">
        <v>130186477182.00284</v>
      </c>
      <c r="M3206" s="185">
        <v>0</v>
      </c>
      <c r="N3206" s="174">
        <v>624738864596.19214</v>
      </c>
      <c r="O3206" s="119">
        <v>0.46231297321973674</v>
      </c>
      <c r="P3206" s="119">
        <v>0.38078063897154524</v>
      </c>
      <c r="Q3206" s="97">
        <v>14.869271419727754</v>
      </c>
      <c r="R3206" s="184">
        <v>3821673310512.8003</v>
      </c>
      <c r="S3206" s="199">
        <v>3962.7421929506013</v>
      </c>
      <c r="T3206" s="191">
        <v>4.9772200911561565E-2</v>
      </c>
      <c r="U3206" s="198">
        <v>2.0000000000000001E-4</v>
      </c>
    </row>
    <row r="3207" spans="1:21" x14ac:dyDescent="0.2">
      <c r="A3207">
        <f t="shared" ref="A3207:A3270" si="50">A3206+1</f>
        <v>3203</v>
      </c>
      <c r="B3207" s="119">
        <v>0.35310340101892262</v>
      </c>
      <c r="C3207" s="97">
        <v>15701.490454931207</v>
      </c>
      <c r="D3207" s="96">
        <v>0.89665416633284578</v>
      </c>
      <c r="E3207" s="98">
        <v>0</v>
      </c>
      <c r="F3207" s="119">
        <v>0.56957499631821418</v>
      </c>
      <c r="G3207" s="179">
        <v>1</v>
      </c>
      <c r="H3207" s="97">
        <v>13730319.563025255</v>
      </c>
      <c r="I3207" s="174">
        <v>457073172550.30365</v>
      </c>
      <c r="J3207" s="186">
        <v>0.35310340101892268</v>
      </c>
      <c r="K3207" s="189">
        <v>14746640312.01725</v>
      </c>
      <c r="L3207" s="185">
        <v>0</v>
      </c>
      <c r="M3207" s="185">
        <v>318364102931.58978</v>
      </c>
      <c r="N3207" s="174">
        <v>790183915793.91064</v>
      </c>
      <c r="O3207" s="119">
        <v>0.52656775944274348</v>
      </c>
      <c r="P3207" s="119">
        <v>0.32539209726355411</v>
      </c>
      <c r="Q3207" s="97">
        <v>16.249444045064472</v>
      </c>
      <c r="R3207" s="184">
        <v>4356160951275.979</v>
      </c>
      <c r="S3207" s="199">
        <v>4520.2999105990611</v>
      </c>
      <c r="T3207" s="191">
        <v>4.5974166929709445E-2</v>
      </c>
      <c r="U3207" s="198">
        <v>2.0000000000000001E-4</v>
      </c>
    </row>
    <row r="3208" spans="1:21" x14ac:dyDescent="0.2">
      <c r="A3208">
        <f t="shared" si="50"/>
        <v>3204</v>
      </c>
      <c r="B3208" s="119">
        <v>0.58332733146734805</v>
      </c>
      <c r="C3208" s="97">
        <v>17000</v>
      </c>
      <c r="D3208" s="96">
        <v>0.73677359034843881</v>
      </c>
      <c r="E3208" s="98">
        <v>0.19594831140746002</v>
      </c>
      <c r="F3208" s="119">
        <v>0.41225109453980135</v>
      </c>
      <c r="G3208" s="179">
        <v>1</v>
      </c>
      <c r="H3208" s="97">
        <v>3931382.0898489854</v>
      </c>
      <c r="I3208" s="174">
        <v>185952087395.40622</v>
      </c>
      <c r="J3208" s="186">
        <v>0.49425136582523277</v>
      </c>
      <c r="K3208" s="189">
        <v>2820364776.3352609</v>
      </c>
      <c r="L3208" s="185">
        <v>0</v>
      </c>
      <c r="M3208" s="185">
        <v>172732510969.12823</v>
      </c>
      <c r="N3208" s="174">
        <v>361504963140.86969</v>
      </c>
      <c r="O3208" s="119">
        <v>0.63648664723552761</v>
      </c>
      <c r="P3208" s="119">
        <v>0.41234695317432252</v>
      </c>
      <c r="Q3208" s="97">
        <v>16.083514068851223</v>
      </c>
      <c r="R3208" s="184">
        <v>2585123224556.5547</v>
      </c>
      <c r="S3208" s="199">
        <v>2683.5557222402258</v>
      </c>
      <c r="T3208" s="191">
        <v>4.6124024190354933E-2</v>
      </c>
      <c r="U3208" s="198">
        <v>2.0000000000000001E-4</v>
      </c>
    </row>
    <row r="3209" spans="1:21" x14ac:dyDescent="0.2">
      <c r="A3209">
        <f t="shared" si="50"/>
        <v>3205</v>
      </c>
      <c r="B3209" s="119">
        <v>0.2382602665020484</v>
      </c>
      <c r="C3209" s="97">
        <v>9528.604978302903</v>
      </c>
      <c r="D3209" s="96">
        <v>0.8495237988542359</v>
      </c>
      <c r="E3209" s="98">
        <v>0.17537312052122456</v>
      </c>
      <c r="F3209" s="119">
        <v>0</v>
      </c>
      <c r="G3209" s="179">
        <v>0</v>
      </c>
      <c r="H3209" s="97">
        <v>27116209.722336512</v>
      </c>
      <c r="I3209" s="174">
        <v>616971307525.79492</v>
      </c>
      <c r="J3209" s="186">
        <v>0.23826026650204823</v>
      </c>
      <c r="K3209" s="189">
        <v>28618072834.768559</v>
      </c>
      <c r="L3209" s="185">
        <v>58313230575.159584</v>
      </c>
      <c r="M3209" s="185">
        <v>0</v>
      </c>
      <c r="N3209" s="174">
        <v>703902610935.72302</v>
      </c>
      <c r="O3209" s="119">
        <v>0.27510955295067646</v>
      </c>
      <c r="P3209" s="119">
        <v>0.16360640349110139</v>
      </c>
      <c r="Q3209" s="97">
        <v>14.107489403070549</v>
      </c>
      <c r="R3209" s="184">
        <v>1597432772708.4106</v>
      </c>
      <c r="S3209" s="199">
        <v>1656.6750884542507</v>
      </c>
      <c r="T3209" s="191">
        <v>5.552422536430307E-2</v>
      </c>
      <c r="U3209" s="198">
        <v>2.0000000000000001E-4</v>
      </c>
    </row>
    <row r="3210" spans="1:21" x14ac:dyDescent="0.2">
      <c r="A3210">
        <f t="shared" si="50"/>
        <v>3206</v>
      </c>
      <c r="B3210" s="119">
        <v>0.43321423065133607</v>
      </c>
      <c r="C3210" s="97">
        <v>10451.526059785681</v>
      </c>
      <c r="D3210" s="96">
        <v>0.97676936466997544</v>
      </c>
      <c r="E3210" s="98">
        <v>0.7</v>
      </c>
      <c r="F3210" s="119">
        <v>0</v>
      </c>
      <c r="G3210" s="179">
        <v>0</v>
      </c>
      <c r="H3210" s="97">
        <v>7625845.8033070993</v>
      </c>
      <c r="I3210" s="174">
        <v>276025256198.18176</v>
      </c>
      <c r="J3210" s="186">
        <v>0.38354514910426818</v>
      </c>
      <c r="K3210" s="189">
        <v>43933082997.994202</v>
      </c>
      <c r="L3210" s="185">
        <v>75992603244.600662</v>
      </c>
      <c r="M3210" s="185">
        <v>0</v>
      </c>
      <c r="N3210" s="174">
        <v>395950942440.77667</v>
      </c>
      <c r="O3210" s="119">
        <v>0.42091636305597141</v>
      </c>
      <c r="P3210" s="119">
        <v>0.33994597224060319</v>
      </c>
      <c r="Q3210" s="97">
        <v>14.286097299993221</v>
      </c>
      <c r="R3210" s="184">
        <v>2089844402791.6716</v>
      </c>
      <c r="S3210" s="199">
        <v>2168.2575429934654</v>
      </c>
      <c r="T3210" s="191">
        <v>5.1018280081107606E-2</v>
      </c>
      <c r="U3210" s="198">
        <v>2.0000000000000001E-4</v>
      </c>
    </row>
    <row r="3211" spans="1:21" x14ac:dyDescent="0.2">
      <c r="A3211">
        <f t="shared" si="50"/>
        <v>3207</v>
      </c>
      <c r="B3211" s="119">
        <v>0.47924012453130377</v>
      </c>
      <c r="C3211" s="97">
        <v>4000</v>
      </c>
      <c r="D3211" s="96">
        <v>0.72553907318841349</v>
      </c>
      <c r="E3211" s="98">
        <v>0</v>
      </c>
      <c r="F3211" s="119">
        <v>0</v>
      </c>
      <c r="G3211" s="179">
        <v>0</v>
      </c>
      <c r="H3211" s="97">
        <v>9900361.3399192318</v>
      </c>
      <c r="I3211" s="174">
        <v>351413896611.69421</v>
      </c>
      <c r="J3211" s="186">
        <v>0.47924012453130382</v>
      </c>
      <c r="K3211" s="189">
        <v>11843744308.572315</v>
      </c>
      <c r="L3211" s="185">
        <v>0</v>
      </c>
      <c r="M3211" s="185">
        <v>0</v>
      </c>
      <c r="N3211" s="174">
        <v>363257640920.26654</v>
      </c>
      <c r="O3211" s="119">
        <v>0.46361485789416518</v>
      </c>
      <c r="P3211" s="119">
        <v>0.32984385302775443</v>
      </c>
      <c r="Q3211" s="97">
        <v>12.886394021615846</v>
      </c>
      <c r="R3211" s="184">
        <v>1774467360825.5464</v>
      </c>
      <c r="S3211" s="199">
        <v>1841.7415225640352</v>
      </c>
      <c r="T3211" s="191">
        <v>5.3759263914843598E-2</v>
      </c>
      <c r="U3211" s="198">
        <v>2.0000000000000001E-4</v>
      </c>
    </row>
    <row r="3212" spans="1:21" x14ac:dyDescent="0.2">
      <c r="A3212">
        <f t="shared" si="50"/>
        <v>3208</v>
      </c>
      <c r="B3212" s="119">
        <v>0.71928736381456715</v>
      </c>
      <c r="C3212" s="97">
        <v>10380.131928506595</v>
      </c>
      <c r="D3212" s="96">
        <v>0.76156640091440797</v>
      </c>
      <c r="E3212" s="98">
        <v>4.9315740720027978E-2</v>
      </c>
      <c r="F3212" s="119">
        <v>0</v>
      </c>
      <c r="G3212" s="179">
        <v>0</v>
      </c>
      <c r="H3212" s="97">
        <v>5300112.4687565509</v>
      </c>
      <c r="I3212" s="174">
        <v>216143828135.0163</v>
      </c>
      <c r="J3212" s="186">
        <v>0.43222454248197861</v>
      </c>
      <c r="K3212" s="189">
        <v>9763534505.8489609</v>
      </c>
      <c r="L3212" s="185">
        <v>12983210436.51726</v>
      </c>
      <c r="M3212" s="185">
        <v>0</v>
      </c>
      <c r="N3212" s="174">
        <v>238890573077.38254</v>
      </c>
      <c r="O3212" s="119">
        <v>0.43454722485658015</v>
      </c>
      <c r="P3212" s="119">
        <v>0.35472189351971556</v>
      </c>
      <c r="Q3212" s="97">
        <v>13.456783093417824</v>
      </c>
      <c r="R3212" s="184">
        <v>1280331812138.2703</v>
      </c>
      <c r="S3212" s="199">
        <v>1328.4774358011271</v>
      </c>
      <c r="T3212" s="191">
        <v>5.2907816611963067E-2</v>
      </c>
      <c r="U3212" s="198">
        <v>2.0000000000000001E-4</v>
      </c>
    </row>
    <row r="3213" spans="1:21" x14ac:dyDescent="0.2">
      <c r="A3213">
        <f t="shared" si="50"/>
        <v>3209</v>
      </c>
      <c r="B3213" s="119">
        <v>0.4623192238203841</v>
      </c>
      <c r="C3213" s="97">
        <v>8468.7121283475681</v>
      </c>
      <c r="D3213" s="96">
        <v>0.47408365765187505</v>
      </c>
      <c r="E3213" s="98">
        <v>0.11796114343624314</v>
      </c>
      <c r="F3213" s="119">
        <v>0.34962346058822802</v>
      </c>
      <c r="G3213" s="179">
        <v>1</v>
      </c>
      <c r="H3213" s="97">
        <v>3646597.5219134232</v>
      </c>
      <c r="I3213" s="174">
        <v>187266708497.52148</v>
      </c>
      <c r="J3213" s="186">
        <v>0.46231922382038415</v>
      </c>
      <c r="K3213" s="189">
        <v>4059353989.711544</v>
      </c>
      <c r="L3213" s="185">
        <v>0</v>
      </c>
      <c r="M3213" s="185">
        <v>188919309219.4512</v>
      </c>
      <c r="N3213" s="174">
        <v>380245371706.6842</v>
      </c>
      <c r="O3213" s="119">
        <v>0.62515539802257269</v>
      </c>
      <c r="P3213" s="119">
        <v>0.41849450303050428</v>
      </c>
      <c r="Q3213" s="97">
        <v>16.447874788913335</v>
      </c>
      <c r="R3213" s="184">
        <v>2867648596401.1162</v>
      </c>
      <c r="S3213" s="199">
        <v>2977.0785925049304</v>
      </c>
      <c r="T3213" s="191">
        <v>4.4385396829699122E-2</v>
      </c>
      <c r="U3213" s="198">
        <v>2.0000000000000001E-4</v>
      </c>
    </row>
    <row r="3214" spans="1:21" x14ac:dyDescent="0.2">
      <c r="A3214">
        <f t="shared" si="50"/>
        <v>3210</v>
      </c>
      <c r="B3214" s="119">
        <v>0.6998772756539855</v>
      </c>
      <c r="C3214" s="97">
        <v>5490.0358685705714</v>
      </c>
      <c r="D3214" s="96">
        <v>0.97679801010520084</v>
      </c>
      <c r="E3214" s="98">
        <v>0</v>
      </c>
      <c r="F3214" s="119">
        <v>0.49860830681435664</v>
      </c>
      <c r="G3214" s="179">
        <v>1</v>
      </c>
      <c r="H3214" s="97">
        <v>9381407.6047817338</v>
      </c>
      <c r="I3214" s="174">
        <v>350838238817.77716</v>
      </c>
      <c r="J3214" s="186">
        <v>0.46415658642269209</v>
      </c>
      <c r="K3214" s="189">
        <v>8188427424.8036327</v>
      </c>
      <c r="L3214" s="185">
        <v>0</v>
      </c>
      <c r="M3214" s="185">
        <v>268198634080.3728</v>
      </c>
      <c r="N3214" s="174">
        <v>627225300322.95349</v>
      </c>
      <c r="O3214" s="119">
        <v>0.60170210988967632</v>
      </c>
      <c r="P3214" s="119">
        <v>0.35084730092395455</v>
      </c>
      <c r="Q3214" s="97">
        <v>15.849423808815724</v>
      </c>
      <c r="R3214" s="184">
        <v>3804871675008.0078</v>
      </c>
      <c r="S3214" s="199">
        <v>3949.665102772602</v>
      </c>
      <c r="T3214" s="191">
        <v>4.6352210894235066E-2</v>
      </c>
      <c r="U3214" s="198">
        <v>2.0000000000000001E-4</v>
      </c>
    </row>
    <row r="3215" spans="1:21" x14ac:dyDescent="0.2">
      <c r="A3215">
        <f t="shared" si="50"/>
        <v>3211</v>
      </c>
      <c r="B3215" s="119">
        <v>0.58262630557220452</v>
      </c>
      <c r="C3215" s="97">
        <v>7277.7073859167604</v>
      </c>
      <c r="D3215" s="96">
        <v>0.53955365010483902</v>
      </c>
      <c r="E3215" s="98">
        <v>0</v>
      </c>
      <c r="F3215" s="119">
        <v>0.32273801291569848</v>
      </c>
      <c r="G3215" s="179">
        <v>1</v>
      </c>
      <c r="H3215" s="97">
        <v>5503744.8715595584</v>
      </c>
      <c r="I3215" s="174">
        <v>222163051971.80981</v>
      </c>
      <c r="J3215" s="186">
        <v>0.45330238421943858</v>
      </c>
      <c r="K3215" s="189">
        <v>11141683649.143044</v>
      </c>
      <c r="L3215" s="185">
        <v>0</v>
      </c>
      <c r="M3215" s="185">
        <v>188258006268.12418</v>
      </c>
      <c r="N3215" s="174">
        <v>421562741889.07703</v>
      </c>
      <c r="O3215" s="119">
        <v>0.59614719515443848</v>
      </c>
      <c r="P3215" s="119">
        <v>0.325903251291282</v>
      </c>
      <c r="Q3215" s="97">
        <v>15.718917013794771</v>
      </c>
      <c r="R3215" s="184">
        <v>2390725948648.9746</v>
      </c>
      <c r="S3215" s="199">
        <v>2479.4595830889434</v>
      </c>
      <c r="T3215" s="191">
        <v>4.5993236144643276E-2</v>
      </c>
      <c r="U3215" s="198">
        <v>2.0000000000000001E-4</v>
      </c>
    </row>
    <row r="3216" spans="1:21" x14ac:dyDescent="0.2">
      <c r="A3216">
        <f t="shared" si="50"/>
        <v>3212</v>
      </c>
      <c r="B3216" s="119">
        <v>0.46618170187314434</v>
      </c>
      <c r="C3216" s="97">
        <v>12894.644922153115</v>
      </c>
      <c r="D3216" s="96">
        <v>0.66286109923766334</v>
      </c>
      <c r="E3216" s="98">
        <v>0</v>
      </c>
      <c r="F3216" s="119">
        <v>0.47618912387758711</v>
      </c>
      <c r="G3216" s="179">
        <v>1</v>
      </c>
      <c r="H3216" s="97">
        <v>5275287.2502445579</v>
      </c>
      <c r="I3216" s="174">
        <v>221125944090.65445</v>
      </c>
      <c r="J3216" s="186">
        <v>0.42936996755144741</v>
      </c>
      <c r="K3216" s="189">
        <v>4045088489.173697</v>
      </c>
      <c r="L3216" s="185">
        <v>0</v>
      </c>
      <c r="M3216" s="185">
        <v>248834182550.99966</v>
      </c>
      <c r="N3216" s="174">
        <v>474005215130.82782</v>
      </c>
      <c r="O3216" s="119">
        <v>0.62027204784790901</v>
      </c>
      <c r="P3216" s="119">
        <v>0.4520956901605559</v>
      </c>
      <c r="Q3216" s="97">
        <v>17.025296089310739</v>
      </c>
      <c r="R3216" s="184">
        <v>3936543243846.0361</v>
      </c>
      <c r="S3216" s="199">
        <v>4086.4587418554061</v>
      </c>
      <c r="T3216" s="191">
        <v>4.3327492828890479E-2</v>
      </c>
      <c r="U3216" s="198">
        <v>2.0000000000000001E-4</v>
      </c>
    </row>
    <row r="3217" spans="1:21" x14ac:dyDescent="0.2">
      <c r="A3217">
        <f t="shared" si="50"/>
        <v>3213</v>
      </c>
      <c r="B3217" s="119">
        <v>0.48347633902898773</v>
      </c>
      <c r="C3217" s="97">
        <v>6604.0776158871749</v>
      </c>
      <c r="D3217" s="96">
        <v>0.8823450903447706</v>
      </c>
      <c r="E3217" s="98">
        <v>0.7</v>
      </c>
      <c r="F3217" s="119">
        <v>0</v>
      </c>
      <c r="G3217" s="179">
        <v>0</v>
      </c>
      <c r="H3217" s="97">
        <v>9676287.1142367609</v>
      </c>
      <c r="I3217" s="174">
        <v>343388527184.86041</v>
      </c>
      <c r="J3217" s="186">
        <v>0.48347633902898779</v>
      </c>
      <c r="K3217" s="189">
        <v>55890321963.56395</v>
      </c>
      <c r="L3217" s="185">
        <v>101163203797.42046</v>
      </c>
      <c r="M3217" s="185">
        <v>0</v>
      </c>
      <c r="N3217" s="174">
        <v>500442052945.84485</v>
      </c>
      <c r="O3217" s="119">
        <v>0.49346530646686565</v>
      </c>
      <c r="P3217" s="119">
        <v>0.36961342748995657</v>
      </c>
      <c r="Q3217" s="97">
        <v>14.174666944284155</v>
      </c>
      <c r="R3217" s="184">
        <v>2900722167566.1895</v>
      </c>
      <c r="S3217" s="199">
        <v>3011.8877261514317</v>
      </c>
      <c r="T3217" s="191">
        <v>5.1157705794603853E-2</v>
      </c>
      <c r="U3217" s="198">
        <v>2.0000000000000001E-4</v>
      </c>
    </row>
    <row r="3218" spans="1:21" x14ac:dyDescent="0.2">
      <c r="A3218">
        <f t="shared" si="50"/>
        <v>3214</v>
      </c>
      <c r="B3218" s="119">
        <v>0.44185573249470511</v>
      </c>
      <c r="C3218" s="97">
        <v>5315.5205540817633</v>
      </c>
      <c r="D3218" s="96">
        <v>0.74459489672989143</v>
      </c>
      <c r="E3218" s="98">
        <v>0.29762122018294807</v>
      </c>
      <c r="F3218" s="119">
        <v>0.38462126478513381</v>
      </c>
      <c r="G3218" s="179">
        <v>1</v>
      </c>
      <c r="H3218" s="97">
        <v>10769686.812746193</v>
      </c>
      <c r="I3218" s="174">
        <v>363373984847.50385</v>
      </c>
      <c r="J3218" s="186">
        <v>0.40547415400432429</v>
      </c>
      <c r="K3218" s="189">
        <v>6895180314.5315866</v>
      </c>
      <c r="L3218" s="185">
        <v>0</v>
      </c>
      <c r="M3218" s="185">
        <v>327883737932.25665</v>
      </c>
      <c r="N3218" s="174">
        <v>698152903094.29211</v>
      </c>
      <c r="O3218" s="119">
        <v>0.58675649363259985</v>
      </c>
      <c r="P3218" s="119">
        <v>0.33766711188979232</v>
      </c>
      <c r="Q3218" s="97">
        <v>16.555782556020507</v>
      </c>
      <c r="R3218" s="184">
        <v>4226891617013.9829</v>
      </c>
      <c r="S3218" s="199">
        <v>4388.9188768309368</v>
      </c>
      <c r="T3218" s="191">
        <v>4.4365979369134625E-2</v>
      </c>
      <c r="U3218" s="198">
        <v>2.0000000000000001E-4</v>
      </c>
    </row>
    <row r="3219" spans="1:21" x14ac:dyDescent="0.2">
      <c r="A3219">
        <f t="shared" si="50"/>
        <v>3215</v>
      </c>
      <c r="B3219" s="119">
        <v>0.44835359790970492</v>
      </c>
      <c r="C3219" s="97">
        <v>8992.6096123967163</v>
      </c>
      <c r="D3219" s="96">
        <v>0.66363342435017914</v>
      </c>
      <c r="E3219" s="98">
        <v>5.6153980813902771E-2</v>
      </c>
      <c r="F3219" s="119">
        <v>0.31652858708135079</v>
      </c>
      <c r="G3219" s="179">
        <v>1</v>
      </c>
      <c r="H3219" s="97">
        <v>4320014.6316034263</v>
      </c>
      <c r="I3219" s="174">
        <v>173308828986.99039</v>
      </c>
      <c r="J3219" s="186">
        <v>0.39135754838744674</v>
      </c>
      <c r="K3219" s="189">
        <v>4525424851.7620468</v>
      </c>
      <c r="L3219" s="185">
        <v>0</v>
      </c>
      <c r="M3219" s="185">
        <v>147822175170.69226</v>
      </c>
      <c r="N3219" s="174">
        <v>325656429009.44464</v>
      </c>
      <c r="O3219" s="119">
        <v>0.57141036376531928</v>
      </c>
      <c r="P3219" s="119">
        <v>0.40906075348534121</v>
      </c>
      <c r="Q3219" s="97">
        <v>16.878729593916997</v>
      </c>
      <c r="R3219" s="184">
        <v>2449193842196.6816</v>
      </c>
      <c r="S3219" s="199">
        <v>2544.0707819588729</v>
      </c>
      <c r="T3219" s="191">
        <v>4.347069577217072E-2</v>
      </c>
      <c r="U3219" s="198">
        <v>2.0000000000000001E-4</v>
      </c>
    </row>
    <row r="3220" spans="1:21" x14ac:dyDescent="0.2">
      <c r="A3220">
        <f t="shared" si="50"/>
        <v>3216</v>
      </c>
      <c r="B3220" s="119">
        <v>0.58628662845875334</v>
      </c>
      <c r="C3220" s="97">
        <v>4503.9574005035402</v>
      </c>
      <c r="D3220" s="96">
        <v>1.2294780485033794</v>
      </c>
      <c r="E3220" s="98">
        <v>1.2904731380920714E-2</v>
      </c>
      <c r="F3220" s="119">
        <v>0.32293691064146635</v>
      </c>
      <c r="G3220" s="179">
        <v>1</v>
      </c>
      <c r="H3220" s="97">
        <v>16510332.428609567</v>
      </c>
      <c r="I3220" s="174">
        <v>454045962397.82941</v>
      </c>
      <c r="J3220" s="186">
        <v>0.31646427275138067</v>
      </c>
      <c r="K3220" s="189">
        <v>10825633753.768192</v>
      </c>
      <c r="L3220" s="185">
        <v>0</v>
      </c>
      <c r="M3220" s="185">
        <v>428929726668.87067</v>
      </c>
      <c r="N3220" s="174">
        <v>893801322820.46826</v>
      </c>
      <c r="O3220" s="119">
        <v>0.54467709343367487</v>
      </c>
      <c r="P3220" s="119">
        <v>0.25365613117524666</v>
      </c>
      <c r="Q3220" s="97">
        <v>16.572601209004681</v>
      </c>
      <c r="R3220" s="184">
        <v>4053964903689.6035</v>
      </c>
      <c r="S3220" s="199">
        <v>4209.8787398416916</v>
      </c>
      <c r="T3220" s="191">
        <v>4.4829241516939788E-2</v>
      </c>
      <c r="U3220" s="198">
        <v>2.0000000000000001E-4</v>
      </c>
    </row>
    <row r="3221" spans="1:21" x14ac:dyDescent="0.2">
      <c r="A3221">
        <f t="shared" si="50"/>
        <v>3217</v>
      </c>
      <c r="B3221" s="119">
        <v>0.53206753541831686</v>
      </c>
      <c r="C3221" s="97">
        <v>7104.2984289655114</v>
      </c>
      <c r="D3221" s="96">
        <v>0.40003753580787343</v>
      </c>
      <c r="E3221" s="98">
        <v>0.3809068520123387</v>
      </c>
      <c r="F3221" s="119">
        <v>0.55262602864545385</v>
      </c>
      <c r="G3221" s="179">
        <v>1</v>
      </c>
      <c r="H3221" s="97">
        <v>3456936.0799468788</v>
      </c>
      <c r="I3221" s="174">
        <v>185351446604.17038</v>
      </c>
      <c r="J3221" s="186">
        <v>0.53206753541831686</v>
      </c>
      <c r="K3221" s="189">
        <v>1369168743.5919805</v>
      </c>
      <c r="L3221" s="185">
        <v>0</v>
      </c>
      <c r="M3221" s="185">
        <v>188532248300.98514</v>
      </c>
      <c r="N3221" s="174">
        <v>375252863648.7475</v>
      </c>
      <c r="O3221" s="119">
        <v>0.66473919371653378</v>
      </c>
      <c r="P3221" s="119">
        <v>0.48144952787462503</v>
      </c>
      <c r="Q3221" s="97">
        <v>16.682812133304935</v>
      </c>
      <c r="R3221" s="184">
        <v>3303357052920.292</v>
      </c>
      <c r="S3221" s="199">
        <v>3427.057454805105</v>
      </c>
      <c r="T3221" s="191">
        <v>4.3587375905009981E-2</v>
      </c>
      <c r="U3221" s="198">
        <v>2.0000000000000001E-4</v>
      </c>
    </row>
    <row r="3222" spans="1:21" x14ac:dyDescent="0.2">
      <c r="A3222">
        <f t="shared" si="50"/>
        <v>3218</v>
      </c>
      <c r="B3222" s="119">
        <v>0.41261358655589186</v>
      </c>
      <c r="C3222" s="97">
        <v>12863.533465624269</v>
      </c>
      <c r="D3222" s="96">
        <v>0.8549441419282372</v>
      </c>
      <c r="E3222" s="98">
        <v>0.7</v>
      </c>
      <c r="F3222" s="119">
        <v>0</v>
      </c>
      <c r="G3222" s="179">
        <v>0</v>
      </c>
      <c r="H3222" s="97">
        <v>5994695.6261725593</v>
      </c>
      <c r="I3222" s="174">
        <v>318863915716.07648</v>
      </c>
      <c r="J3222" s="186">
        <v>0.41261358655589186</v>
      </c>
      <c r="K3222" s="189">
        <v>39039666871.782654</v>
      </c>
      <c r="L3222" s="185">
        <v>39265652727.864624</v>
      </c>
      <c r="M3222" s="185">
        <v>0</v>
      </c>
      <c r="N3222" s="174">
        <v>397169235315.72375</v>
      </c>
      <c r="O3222" s="119">
        <v>0.41035430636917042</v>
      </c>
      <c r="P3222" s="119">
        <v>0.33364080580876587</v>
      </c>
      <c r="Q3222" s="97">
        <v>13.638182224269055</v>
      </c>
      <c r="R3222" s="184">
        <v>1974813379662.0825</v>
      </c>
      <c r="S3222" s="199">
        <v>2047.8244895067044</v>
      </c>
      <c r="T3222" s="191">
        <v>5.355314844077444E-2</v>
      </c>
      <c r="U3222" s="198">
        <v>2.0000000000000001E-4</v>
      </c>
    </row>
    <row r="3223" spans="1:21" x14ac:dyDescent="0.2">
      <c r="A3223">
        <f t="shared" si="50"/>
        <v>3219</v>
      </c>
      <c r="B3223" s="119">
        <v>0.52168197366025482</v>
      </c>
      <c r="C3223" s="97">
        <v>7951.2964155900918</v>
      </c>
      <c r="D3223" s="96">
        <v>0.67190681146498066</v>
      </c>
      <c r="E3223" s="98">
        <v>3.9452320103783009E-2</v>
      </c>
      <c r="F3223" s="119">
        <v>0.40664415236706963</v>
      </c>
      <c r="G3223" s="179">
        <v>1</v>
      </c>
      <c r="H3223" s="97">
        <v>7065515.4979085606</v>
      </c>
      <c r="I3223" s="174">
        <v>258447279370.97745</v>
      </c>
      <c r="J3223" s="186">
        <v>0.4023465070513661</v>
      </c>
      <c r="K3223" s="189">
        <v>715900727.97585845</v>
      </c>
      <c r="L3223" s="185">
        <v>0</v>
      </c>
      <c r="M3223" s="185">
        <v>199167493877.55383</v>
      </c>
      <c r="N3223" s="174">
        <v>458330673976.50708</v>
      </c>
      <c r="O3223" s="119">
        <v>0.57451829031931978</v>
      </c>
      <c r="P3223" s="119">
        <v>0.32755580194105233</v>
      </c>
      <c r="Q3223" s="97">
        <v>16.173092694345648</v>
      </c>
      <c r="R3223" s="184">
        <v>2655699158948.1899</v>
      </c>
      <c r="S3223" s="199">
        <v>2757.9451140411302</v>
      </c>
      <c r="T3223" s="191">
        <v>4.4774244158903097E-2</v>
      </c>
      <c r="U3223" s="198">
        <v>2.0000000000000001E-4</v>
      </c>
    </row>
    <row r="3224" spans="1:21" x14ac:dyDescent="0.2">
      <c r="A3224">
        <f t="shared" si="50"/>
        <v>3220</v>
      </c>
      <c r="B3224" s="119">
        <v>0.51623289690335339</v>
      </c>
      <c r="C3224" s="97">
        <v>6316.8480221799873</v>
      </c>
      <c r="D3224" s="96">
        <v>0.98889906611556633</v>
      </c>
      <c r="E3224" s="98">
        <v>0.3374379387968085</v>
      </c>
      <c r="F3224" s="119">
        <v>0</v>
      </c>
      <c r="G3224" s="179">
        <v>0</v>
      </c>
      <c r="H3224" s="97">
        <v>27908674.895585638</v>
      </c>
      <c r="I3224" s="174">
        <v>548894685014.45142</v>
      </c>
      <c r="J3224" s="186">
        <v>0.17099005080897656</v>
      </c>
      <c r="K3224" s="189">
        <v>59277750370.138237</v>
      </c>
      <c r="L3224" s="185">
        <v>147656811167.74728</v>
      </c>
      <c r="M3224" s="185">
        <v>0</v>
      </c>
      <c r="N3224" s="174">
        <v>755829246552.33691</v>
      </c>
      <c r="O3224" s="119">
        <v>0.28046146663486854</v>
      </c>
      <c r="P3224" s="119">
        <v>0.17777698883778228</v>
      </c>
      <c r="Q3224" s="97">
        <v>16.314752460756715</v>
      </c>
      <c r="R3224" s="184">
        <v>2259299248461.1914</v>
      </c>
      <c r="S3224" s="199">
        <v>2340.568320851</v>
      </c>
      <c r="T3224" s="191">
        <v>4.4754028171263893E-2</v>
      </c>
      <c r="U3224" s="198">
        <v>2.0000000000000001E-4</v>
      </c>
    </row>
    <row r="3225" spans="1:21" x14ac:dyDescent="0.2">
      <c r="A3225">
        <f t="shared" si="50"/>
        <v>3221</v>
      </c>
      <c r="B3225" s="119">
        <v>0.53242929771455871</v>
      </c>
      <c r="C3225" s="97">
        <v>14607.344701605498</v>
      </c>
      <c r="D3225" s="96">
        <v>0.85438964481064017</v>
      </c>
      <c r="E3225" s="98">
        <v>0.65029891884314628</v>
      </c>
      <c r="F3225" s="119">
        <v>0.27025366938683582</v>
      </c>
      <c r="G3225" s="179">
        <v>1</v>
      </c>
      <c r="H3225" s="97">
        <v>7937267.4879105436</v>
      </c>
      <c r="I3225" s="174">
        <v>299122430218.32745</v>
      </c>
      <c r="J3225" s="186">
        <v>0.43632995912068651</v>
      </c>
      <c r="K3225" s="189">
        <v>15143527851.015755</v>
      </c>
      <c r="L3225" s="185">
        <v>12876363167.502516</v>
      </c>
      <c r="M3225" s="185">
        <v>135600960397.3667</v>
      </c>
      <c r="N3225" s="174">
        <v>462743281634.2124</v>
      </c>
      <c r="O3225" s="119">
        <v>0.53873918108702601</v>
      </c>
      <c r="P3225" s="119">
        <v>0.37022869282418447</v>
      </c>
      <c r="Q3225" s="97">
        <v>15.179065884487631</v>
      </c>
      <c r="R3225" s="184">
        <v>2790884042969.4053</v>
      </c>
      <c r="S3225" s="199">
        <v>2896.8082604932356</v>
      </c>
      <c r="T3225" s="191">
        <v>4.782094805960254E-2</v>
      </c>
      <c r="U3225" s="198">
        <v>2.0000000000000001E-4</v>
      </c>
    </row>
    <row r="3226" spans="1:21" x14ac:dyDescent="0.2">
      <c r="A3226">
        <f t="shared" si="50"/>
        <v>3222</v>
      </c>
      <c r="B3226" s="119">
        <v>0.74638201639077684</v>
      </c>
      <c r="C3226" s="97">
        <v>10321.777361320586</v>
      </c>
      <c r="D3226" s="96">
        <v>1.1830668675113796</v>
      </c>
      <c r="E3226" s="98">
        <v>0</v>
      </c>
      <c r="F3226" s="119">
        <v>0</v>
      </c>
      <c r="G3226" s="179">
        <v>0</v>
      </c>
      <c r="H3226" s="97">
        <v>22125292.808936011</v>
      </c>
      <c r="I3226" s="174">
        <v>602404436755.29224</v>
      </c>
      <c r="J3226" s="186">
        <v>0.27575302167599802</v>
      </c>
      <c r="K3226" s="189">
        <v>20573048238.868069</v>
      </c>
      <c r="L3226" s="185">
        <v>0</v>
      </c>
      <c r="M3226" s="185">
        <v>0</v>
      </c>
      <c r="N3226" s="174">
        <v>622977484994.16028</v>
      </c>
      <c r="O3226" s="119">
        <v>0.26664662480997464</v>
      </c>
      <c r="P3226" s="119">
        <v>0.17680329128846359</v>
      </c>
      <c r="Q3226" s="97">
        <v>12.779170094960286</v>
      </c>
      <c r="R3226" s="184">
        <v>1441653713528.0256</v>
      </c>
      <c r="S3226" s="199">
        <v>1496.6520870293884</v>
      </c>
      <c r="T3226" s="191">
        <v>5.8335985461324763E-2</v>
      </c>
      <c r="U3226" s="198">
        <v>2.0000000000000001E-4</v>
      </c>
    </row>
    <row r="3227" spans="1:21" x14ac:dyDescent="0.2">
      <c r="A3227">
        <f t="shared" si="50"/>
        <v>3223</v>
      </c>
      <c r="B3227" s="119">
        <v>0.37689780446139554</v>
      </c>
      <c r="C3227" s="97">
        <v>7160.7326804617996</v>
      </c>
      <c r="D3227" s="96">
        <v>0.93996124258900515</v>
      </c>
      <c r="E3227" s="98">
        <v>0.7</v>
      </c>
      <c r="F3227" s="119">
        <v>0.55701288256713677</v>
      </c>
      <c r="G3227" s="179">
        <v>1</v>
      </c>
      <c r="H3227" s="97">
        <v>11851317.62300662</v>
      </c>
      <c r="I3227" s="174">
        <v>419286864821.56128</v>
      </c>
      <c r="J3227" s="186">
        <v>0.37689780446139554</v>
      </c>
      <c r="K3227" s="189">
        <v>4187996547.0413289</v>
      </c>
      <c r="L3227" s="185">
        <v>0</v>
      </c>
      <c r="M3227" s="185">
        <v>182681980607.44382</v>
      </c>
      <c r="N3227" s="174">
        <v>606156841976.04651</v>
      </c>
      <c r="O3227" s="119">
        <v>0.50180722580827264</v>
      </c>
      <c r="P3227" s="119">
        <v>0.36884106944178169</v>
      </c>
      <c r="Q3227" s="97">
        <v>15.928763519705639</v>
      </c>
      <c r="R3227" s="184">
        <v>3857680640779.0166</v>
      </c>
      <c r="S3227" s="199">
        <v>4004.4059451109474</v>
      </c>
      <c r="T3227" s="191">
        <v>4.6544500993546012E-2</v>
      </c>
      <c r="U3227" s="198">
        <v>2.0000000000000001E-4</v>
      </c>
    </row>
    <row r="3228" spans="1:21" x14ac:dyDescent="0.2">
      <c r="A3228">
        <f t="shared" si="50"/>
        <v>3224</v>
      </c>
      <c r="B3228" s="119">
        <v>0.54865531535030454</v>
      </c>
      <c r="C3228" s="97">
        <v>6722.4114942735741</v>
      </c>
      <c r="D3228" s="96">
        <v>0.43175618753065154</v>
      </c>
      <c r="E3228" s="98">
        <v>0</v>
      </c>
      <c r="F3228" s="119">
        <v>0</v>
      </c>
      <c r="G3228" s="179">
        <v>0</v>
      </c>
      <c r="H3228" s="97">
        <v>4055469.3413351825</v>
      </c>
      <c r="I3228" s="174">
        <v>217807724847.22253</v>
      </c>
      <c r="J3228" s="186">
        <v>0.54865531535030443</v>
      </c>
      <c r="K3228" s="189">
        <v>2551391838.8158398</v>
      </c>
      <c r="L3228" s="185">
        <v>0</v>
      </c>
      <c r="M3228" s="185">
        <v>0</v>
      </c>
      <c r="N3228" s="174">
        <v>220359116686.03836</v>
      </c>
      <c r="O3228" s="119">
        <v>0.54230279989753039</v>
      </c>
      <c r="P3228" s="119">
        <v>0.42580987708520684</v>
      </c>
      <c r="Q3228" s="97">
        <v>12.980610416831624</v>
      </c>
      <c r="R3228" s="184">
        <v>1400707769757.9519</v>
      </c>
      <c r="S3228" s="199">
        <v>1453.7593532729936</v>
      </c>
      <c r="T3228" s="191">
        <v>5.3324659677684523E-2</v>
      </c>
      <c r="U3228" s="198">
        <v>2.0000000000000001E-4</v>
      </c>
    </row>
    <row r="3229" spans="1:21" x14ac:dyDescent="0.2">
      <c r="A3229">
        <f t="shared" si="50"/>
        <v>3225</v>
      </c>
      <c r="B3229" s="119">
        <v>0.40485489648907574</v>
      </c>
      <c r="C3229" s="97">
        <v>10790.976256750111</v>
      </c>
      <c r="D3229" s="96">
        <v>0.95870186931283852</v>
      </c>
      <c r="E3229" s="98">
        <v>0</v>
      </c>
      <c r="F3229" s="119">
        <v>0.44711058612353272</v>
      </c>
      <c r="G3229" s="179">
        <v>1</v>
      </c>
      <c r="H3229" s="97">
        <v>7821350.0523168929</v>
      </c>
      <c r="I3229" s="174">
        <v>308195220514.36859</v>
      </c>
      <c r="J3229" s="186">
        <v>0.40485489648907569</v>
      </c>
      <c r="K3229" s="189">
        <v>2804452684.4220123</v>
      </c>
      <c r="L3229" s="185">
        <v>0</v>
      </c>
      <c r="M3229" s="185">
        <v>160899132653.3457</v>
      </c>
      <c r="N3229" s="174">
        <v>471898805852.13629</v>
      </c>
      <c r="O3229" s="119">
        <v>0.53717798620977708</v>
      </c>
      <c r="P3229" s="119">
        <v>0.34975655170071551</v>
      </c>
      <c r="Q3229" s="97">
        <v>15.809609956521308</v>
      </c>
      <c r="R3229" s="184">
        <v>2809485482249.3716</v>
      </c>
      <c r="S3229" s="199">
        <v>2916.8490334038661</v>
      </c>
      <c r="T3229" s="191">
        <v>4.7048591092565449E-2</v>
      </c>
      <c r="U3229" s="198">
        <v>2.0000000000000001E-4</v>
      </c>
    </row>
    <row r="3230" spans="1:21" x14ac:dyDescent="0.2">
      <c r="A3230">
        <f t="shared" si="50"/>
        <v>3226</v>
      </c>
      <c r="B3230" s="119">
        <v>0.43242497578197414</v>
      </c>
      <c r="C3230" s="97">
        <v>7564.8923345081503</v>
      </c>
      <c r="D3230" s="96">
        <v>0.2</v>
      </c>
      <c r="E3230" s="98">
        <v>0.2101542010797362</v>
      </c>
      <c r="F3230" s="119">
        <v>0</v>
      </c>
      <c r="G3230" s="179">
        <v>0</v>
      </c>
      <c r="H3230" s="97">
        <v>2433189.3374231597</v>
      </c>
      <c r="I3230" s="174">
        <v>130655789361.95117</v>
      </c>
      <c r="J3230" s="186">
        <v>0.43242497578197414</v>
      </c>
      <c r="K3230" s="189">
        <v>12285495794.600044</v>
      </c>
      <c r="L3230" s="185">
        <v>30194209004.655773</v>
      </c>
      <c r="M3230" s="185">
        <v>0</v>
      </c>
      <c r="N3230" s="174">
        <v>173135494161.20697</v>
      </c>
      <c r="O3230" s="119">
        <v>0.46584436163761839</v>
      </c>
      <c r="P3230" s="119">
        <v>0.3527446998703147</v>
      </c>
      <c r="Q3230" s="97">
        <v>14.199802588088406</v>
      </c>
      <c r="R3230" s="184">
        <v>1021284025532.5957</v>
      </c>
      <c r="S3230" s="199">
        <v>1059.5520121559889</v>
      </c>
      <c r="T3230" s="191">
        <v>4.8101031385090795E-2</v>
      </c>
      <c r="U3230" s="198">
        <v>2.0000000000000001E-4</v>
      </c>
    </row>
    <row r="3231" spans="1:21" x14ac:dyDescent="0.2">
      <c r="A3231">
        <f t="shared" si="50"/>
        <v>3227</v>
      </c>
      <c r="B3231" s="119">
        <v>0.52135056658257284</v>
      </c>
      <c r="C3231" s="97">
        <v>4274.6884352174402</v>
      </c>
      <c r="D3231" s="96">
        <v>0.37310474039935582</v>
      </c>
      <c r="E3231" s="98">
        <v>7.4197084854992837E-2</v>
      </c>
      <c r="F3231" s="119">
        <v>0.41799675610863013</v>
      </c>
      <c r="G3231" s="179">
        <v>1</v>
      </c>
      <c r="H3231" s="97">
        <v>4692421.7764210114</v>
      </c>
      <c r="I3231" s="174">
        <v>202516388594.34338</v>
      </c>
      <c r="J3231" s="186">
        <v>0.5000235528838719</v>
      </c>
      <c r="K3231" s="189">
        <v>4850932723.6406355</v>
      </c>
      <c r="L3231" s="185">
        <v>0</v>
      </c>
      <c r="M3231" s="185">
        <v>179179928547.51944</v>
      </c>
      <c r="N3231" s="174">
        <v>386547249865.50342</v>
      </c>
      <c r="O3231" s="119">
        <v>0.63279950139414876</v>
      </c>
      <c r="P3231" s="119">
        <v>0.48353579676875197</v>
      </c>
      <c r="Q3231" s="97">
        <v>16.461865563312351</v>
      </c>
      <c r="R3231" s="184">
        <v>3415209052645.3706</v>
      </c>
      <c r="S3231" s="199">
        <v>3546.5075912993907</v>
      </c>
      <c r="T3231" s="191">
        <v>4.3804463317278511E-2</v>
      </c>
      <c r="U3231" s="198">
        <v>2.0000000000000001E-4</v>
      </c>
    </row>
    <row r="3232" spans="1:21" x14ac:dyDescent="0.2">
      <c r="A3232">
        <f t="shared" si="50"/>
        <v>3228</v>
      </c>
      <c r="B3232" s="119">
        <v>0.59937775728941933</v>
      </c>
      <c r="C3232" s="97">
        <v>5934.4665317746803</v>
      </c>
      <c r="D3232" s="96">
        <v>1.0629269144008355</v>
      </c>
      <c r="E3232" s="98">
        <v>0.1990487383896859</v>
      </c>
      <c r="F3232" s="119">
        <v>0</v>
      </c>
      <c r="G3232" s="179">
        <v>0</v>
      </c>
      <c r="H3232" s="97">
        <v>20598818.928893752</v>
      </c>
      <c r="I3232" s="174">
        <v>422026709086.90015</v>
      </c>
      <c r="J3232" s="186">
        <v>3.4421356224420552E-2</v>
      </c>
      <c r="K3232" s="189">
        <v>24606363634.452927</v>
      </c>
      <c r="L3232" s="185">
        <v>94485208288.545883</v>
      </c>
      <c r="M3232" s="185">
        <v>0</v>
      </c>
      <c r="N3232" s="174">
        <v>541118281009.89899</v>
      </c>
      <c r="O3232" s="119">
        <v>0.1665345664396215</v>
      </c>
      <c r="P3232" s="119">
        <v>3.3523794317420579E-2</v>
      </c>
      <c r="Q3232" s="97">
        <v>26.136349698286423</v>
      </c>
      <c r="R3232" s="184">
        <v>444893701355.04108</v>
      </c>
      <c r="S3232" s="199">
        <v>462.10617162459772</v>
      </c>
      <c r="T3232" s="191">
        <v>2.7238071884852111E-2</v>
      </c>
      <c r="U3232" s="198">
        <v>2.0000000000000001E-4</v>
      </c>
    </row>
    <row r="3233" spans="1:21" x14ac:dyDescent="0.2">
      <c r="A3233">
        <f t="shared" si="50"/>
        <v>3229</v>
      </c>
      <c r="B3233" s="119">
        <v>0.37052651527787811</v>
      </c>
      <c r="C3233" s="97">
        <v>9392.8319214242929</v>
      </c>
      <c r="D3233" s="96">
        <v>1.1075422022599462</v>
      </c>
      <c r="E3233" s="98">
        <v>0.42463605103734298</v>
      </c>
      <c r="F3233" s="119">
        <v>0</v>
      </c>
      <c r="G3233" s="179">
        <v>0</v>
      </c>
      <c r="H3233" s="97">
        <v>15968913.668023389</v>
      </c>
      <c r="I3233" s="174">
        <v>484672978378.04718</v>
      </c>
      <c r="J3233" s="186">
        <v>0.32873054821987158</v>
      </c>
      <c r="K3233" s="189">
        <v>38929218608.019913</v>
      </c>
      <c r="L3233" s="185">
        <v>68272412776.716537</v>
      </c>
      <c r="M3233" s="185">
        <v>0</v>
      </c>
      <c r="N3233" s="174">
        <v>591874609762.78357</v>
      </c>
      <c r="O3233" s="119">
        <v>0.36146971095227959</v>
      </c>
      <c r="P3233" s="119">
        <v>0.24555231743760567</v>
      </c>
      <c r="Q3233" s="97">
        <v>13.910130575080537</v>
      </c>
      <c r="R3233" s="184">
        <v>2139266519048.0273</v>
      </c>
      <c r="S3233" s="199">
        <v>2220.8803414731501</v>
      </c>
      <c r="T3233" s="191">
        <v>5.2152267511406003E-2</v>
      </c>
      <c r="U3233" s="198">
        <v>2.0000000000000001E-4</v>
      </c>
    </row>
    <row r="3234" spans="1:21" x14ac:dyDescent="0.2">
      <c r="A3234">
        <f t="shared" si="50"/>
        <v>3230</v>
      </c>
      <c r="B3234" s="119">
        <v>0.61202388441800648</v>
      </c>
      <c r="C3234" s="97">
        <v>4000</v>
      </c>
      <c r="D3234" s="96">
        <v>1.0714238089784893</v>
      </c>
      <c r="E3234" s="98">
        <v>0.44179342705503855</v>
      </c>
      <c r="F3234" s="119">
        <v>0.57418386696224</v>
      </c>
      <c r="G3234" s="179">
        <v>1</v>
      </c>
      <c r="H3234" s="97">
        <v>13094830.201674981</v>
      </c>
      <c r="I3234" s="174">
        <v>480232547837.61737</v>
      </c>
      <c r="J3234" s="186">
        <v>0.42512141480280652</v>
      </c>
      <c r="K3234" s="189">
        <v>7972248428.7091074</v>
      </c>
      <c r="L3234" s="185">
        <v>0</v>
      </c>
      <c r="M3234" s="185">
        <v>478127897892.63617</v>
      </c>
      <c r="N3234" s="174">
        <v>966332694158.96265</v>
      </c>
      <c r="O3234" s="119">
        <v>0.60709884083533583</v>
      </c>
      <c r="P3234" s="119">
        <v>0.48471666118346013</v>
      </c>
      <c r="Q3234" s="97">
        <v>17.147514774917894</v>
      </c>
      <c r="R3234" s="184">
        <v>8633393107412.0459</v>
      </c>
      <c r="S3234" s="199">
        <v>8966.8560976787157</v>
      </c>
      <c r="T3234" s="191">
        <v>4.3504888864860383E-2</v>
      </c>
      <c r="U3234" s="198">
        <v>2.0000000000000001E-4</v>
      </c>
    </row>
    <row r="3235" spans="1:21" x14ac:dyDescent="0.2">
      <c r="A3235">
        <f t="shared" si="50"/>
        <v>3231</v>
      </c>
      <c r="B3235" s="119">
        <v>0.61552743720582137</v>
      </c>
      <c r="C3235" s="97">
        <v>6367.3769921302246</v>
      </c>
      <c r="D3235" s="96">
        <v>0.64747939079199279</v>
      </c>
      <c r="E3235" s="98">
        <v>0</v>
      </c>
      <c r="F3235" s="119">
        <v>0.46520324313495082</v>
      </c>
      <c r="G3235" s="179">
        <v>1</v>
      </c>
      <c r="H3235" s="97">
        <v>5491225.7315310603</v>
      </c>
      <c r="I3235" s="174">
        <v>285489260414.29626</v>
      </c>
      <c r="J3235" s="186">
        <v>0.59089483295082368</v>
      </c>
      <c r="K3235" s="189">
        <v>4360903453.4138203</v>
      </c>
      <c r="L3235" s="185">
        <v>0</v>
      </c>
      <c r="M3235" s="185">
        <v>253462816435.84924</v>
      </c>
      <c r="N3235" s="174">
        <v>543312980303.55933</v>
      </c>
      <c r="O3235" s="119">
        <v>0.68370238786287596</v>
      </c>
      <c r="P3235" s="119">
        <v>0.44307050584634283</v>
      </c>
      <c r="Q3235" s="97">
        <v>15.65141762189698</v>
      </c>
      <c r="R3235" s="184">
        <v>4122035063590.3516</v>
      </c>
      <c r="S3235" s="199">
        <v>4279.9022196317073</v>
      </c>
      <c r="T3235" s="191">
        <v>4.672896392173239E-2</v>
      </c>
      <c r="U3235" s="198">
        <v>2.0000000000000001E-4</v>
      </c>
    </row>
    <row r="3236" spans="1:21" x14ac:dyDescent="0.2">
      <c r="A3236">
        <f t="shared" si="50"/>
        <v>3232</v>
      </c>
      <c r="B3236" s="119">
        <v>0.58815150892957435</v>
      </c>
      <c r="C3236" s="97">
        <v>12092.223618630935</v>
      </c>
      <c r="D3236" s="96">
        <v>1.0183288131642934</v>
      </c>
      <c r="E3236" s="98">
        <v>0</v>
      </c>
      <c r="F3236" s="119">
        <v>0</v>
      </c>
      <c r="G3236" s="179">
        <v>0</v>
      </c>
      <c r="H3236" s="97">
        <v>7116647.0188443353</v>
      </c>
      <c r="I3236" s="174">
        <v>288180257911.0318</v>
      </c>
      <c r="J3236" s="186">
        <v>0.46844965087727253</v>
      </c>
      <c r="K3236" s="189">
        <v>3668966617.908464</v>
      </c>
      <c r="L3236" s="185">
        <v>0</v>
      </c>
      <c r="M3236" s="185">
        <v>0</v>
      </c>
      <c r="N3236" s="174">
        <v>291849224528.94025</v>
      </c>
      <c r="O3236" s="119">
        <v>0.46256056162574655</v>
      </c>
      <c r="P3236" s="119">
        <v>0.34187761929815241</v>
      </c>
      <c r="Q3236" s="97">
        <v>12.947962378735451</v>
      </c>
      <c r="R3236" s="184">
        <v>1420327118499.0557</v>
      </c>
      <c r="S3236" s="199">
        <v>1474.3302238275367</v>
      </c>
      <c r="T3236" s="191">
        <v>5.644592095269213E-2</v>
      </c>
      <c r="U3236" s="198">
        <v>2.0000000000000001E-4</v>
      </c>
    </row>
    <row r="3237" spans="1:21" x14ac:dyDescent="0.2">
      <c r="A3237">
        <f t="shared" si="50"/>
        <v>3233</v>
      </c>
      <c r="B3237" s="119">
        <v>0.45214246164842298</v>
      </c>
      <c r="C3237" s="97">
        <v>8773.273550509075</v>
      </c>
      <c r="D3237" s="96">
        <v>0.94443289135887865</v>
      </c>
      <c r="E3237" s="98">
        <v>0.18273259323422517</v>
      </c>
      <c r="F3237" s="119">
        <v>0</v>
      </c>
      <c r="G3237" s="179">
        <v>0</v>
      </c>
      <c r="H3237" s="97">
        <v>7578103.7015438126</v>
      </c>
      <c r="I3237" s="174">
        <v>225385091691.94205</v>
      </c>
      <c r="J3237" s="186">
        <v>0.31321315565369523</v>
      </c>
      <c r="K3237" s="189">
        <v>16278921864.560415</v>
      </c>
      <c r="L3237" s="185">
        <v>39739393005.44239</v>
      </c>
      <c r="M3237" s="185">
        <v>0</v>
      </c>
      <c r="N3237" s="174">
        <v>281403406561.94482</v>
      </c>
      <c r="O3237" s="119">
        <v>0.36383742279945241</v>
      </c>
      <c r="P3237" s="119">
        <v>0.21034555026425064</v>
      </c>
      <c r="Q3237" s="97">
        <v>13.97876292678718</v>
      </c>
      <c r="R3237" s="184">
        <v>899840734003.01184</v>
      </c>
      <c r="S3237" s="199">
        <v>933.36410071052137</v>
      </c>
      <c r="T3237" s="191">
        <v>5.2039936775382399E-2</v>
      </c>
      <c r="U3237" s="198">
        <v>2.0000000000000001E-4</v>
      </c>
    </row>
    <row r="3238" spans="1:21" x14ac:dyDescent="0.2">
      <c r="A3238">
        <f t="shared" si="50"/>
        <v>3234</v>
      </c>
      <c r="B3238" s="119">
        <v>0.46864580863194433</v>
      </c>
      <c r="C3238" s="97">
        <v>12270.429901175357</v>
      </c>
      <c r="D3238" s="96">
        <v>0.72439789979690683</v>
      </c>
      <c r="E3238" s="98">
        <v>0.36842120963752695</v>
      </c>
      <c r="F3238" s="119">
        <v>0</v>
      </c>
      <c r="G3238" s="179">
        <v>0</v>
      </c>
      <c r="H3238" s="97">
        <v>4549955.9007923827</v>
      </c>
      <c r="I3238" s="174">
        <v>167953391092.27695</v>
      </c>
      <c r="J3238" s="186">
        <v>0.33849137741241386</v>
      </c>
      <c r="K3238" s="189">
        <v>18323287981.955715</v>
      </c>
      <c r="L3238" s="185">
        <v>51801980130.691727</v>
      </c>
      <c r="M3238" s="185">
        <v>0</v>
      </c>
      <c r="N3238" s="174">
        <v>238078659204.92438</v>
      </c>
      <c r="O3238" s="119">
        <v>0.41285665470696242</v>
      </c>
      <c r="P3238" s="119">
        <v>0.28176630478431275</v>
      </c>
      <c r="Q3238" s="97">
        <v>15.054993346381369</v>
      </c>
      <c r="R3238" s="184">
        <v>1106688126480.5781</v>
      </c>
      <c r="S3238" s="199">
        <v>1148.6798001968716</v>
      </c>
      <c r="T3238" s="191">
        <v>4.7833746190344535E-2</v>
      </c>
      <c r="U3238" s="198">
        <v>2.0000000000000001E-4</v>
      </c>
    </row>
    <row r="3239" spans="1:21" x14ac:dyDescent="0.2">
      <c r="A3239">
        <f t="shared" si="50"/>
        <v>3235</v>
      </c>
      <c r="B3239" s="119">
        <v>0.55158252075178815</v>
      </c>
      <c r="C3239" s="97">
        <v>4605.1177872101698</v>
      </c>
      <c r="D3239" s="96">
        <v>0.69772046751315198</v>
      </c>
      <c r="E3239" s="98">
        <v>0</v>
      </c>
      <c r="F3239" s="119">
        <v>0.4653427482322634</v>
      </c>
      <c r="G3239" s="179">
        <v>1</v>
      </c>
      <c r="H3239" s="97">
        <v>16527951.544353148</v>
      </c>
      <c r="I3239" s="174">
        <v>584838936948.37378</v>
      </c>
      <c r="J3239" s="186">
        <v>0.49911135957625463</v>
      </c>
      <c r="K3239" s="189">
        <v>17839535162.743858</v>
      </c>
      <c r="L3239" s="185">
        <v>0</v>
      </c>
      <c r="M3239" s="185">
        <v>539779702795.33673</v>
      </c>
      <c r="N3239" s="174">
        <v>1142458174906.4543</v>
      </c>
      <c r="O3239" s="119">
        <v>0.63347922496065379</v>
      </c>
      <c r="P3239" s="119">
        <v>0.39967145148549788</v>
      </c>
      <c r="Q3239" s="97">
        <v>16.092848810048189</v>
      </c>
      <c r="R3239" s="184">
        <v>8032421480610.0273</v>
      </c>
      <c r="S3239" s="199">
        <v>8335.1100613550207</v>
      </c>
      <c r="T3239" s="191">
        <v>4.5461832501032903E-2</v>
      </c>
      <c r="U3239" s="198">
        <v>2.0000000000000001E-4</v>
      </c>
    </row>
    <row r="3240" spans="1:21" x14ac:dyDescent="0.2">
      <c r="A3240">
        <f t="shared" si="50"/>
        <v>3236</v>
      </c>
      <c r="B3240" s="119">
        <v>0.68086650176997043</v>
      </c>
      <c r="C3240" s="97">
        <v>10866.441453511388</v>
      </c>
      <c r="D3240" s="96">
        <v>0.51782083021010761</v>
      </c>
      <c r="E3240" s="98">
        <v>0.17846905813347227</v>
      </c>
      <c r="F3240" s="119">
        <v>0.41839966040727117</v>
      </c>
      <c r="G3240" s="179">
        <v>1</v>
      </c>
      <c r="H3240" s="97">
        <v>4269027.8388271853</v>
      </c>
      <c r="I3240" s="174">
        <v>228975975204.44489</v>
      </c>
      <c r="J3240" s="186">
        <v>0.56845536219305792</v>
      </c>
      <c r="K3240" s="189">
        <v>4685469093.099781</v>
      </c>
      <c r="L3240" s="185">
        <v>0</v>
      </c>
      <c r="M3240" s="185">
        <v>190073348970.56064</v>
      </c>
      <c r="N3240" s="174">
        <v>423734793268.10529</v>
      </c>
      <c r="O3240" s="119">
        <v>0.66603286909279813</v>
      </c>
      <c r="P3240" s="119">
        <v>0.46594928049590406</v>
      </c>
      <c r="Q3240" s="97">
        <v>15.968996260183621</v>
      </c>
      <c r="R3240" s="184">
        <v>3435582951303.6074</v>
      </c>
      <c r="S3240" s="199">
        <v>3563.0114391547518</v>
      </c>
      <c r="T3240" s="191">
        <v>4.5844558339858045E-2</v>
      </c>
      <c r="U3240" s="198">
        <v>2.0000000000000001E-4</v>
      </c>
    </row>
    <row r="3241" spans="1:21" x14ac:dyDescent="0.2">
      <c r="A3241">
        <f t="shared" si="50"/>
        <v>3237</v>
      </c>
      <c r="B3241" s="119">
        <v>0.42844178823534956</v>
      </c>
      <c r="C3241" s="97">
        <v>9544.8437165661417</v>
      </c>
      <c r="D3241" s="96">
        <v>1.3329914081477638</v>
      </c>
      <c r="E3241" s="98">
        <v>0.34089805232429005</v>
      </c>
      <c r="F3241" s="119">
        <v>0.41545053256144876</v>
      </c>
      <c r="G3241" s="179">
        <v>1</v>
      </c>
      <c r="H3241" s="97">
        <v>12650983.335344315</v>
      </c>
      <c r="I3241" s="174">
        <v>436858311666.31433</v>
      </c>
      <c r="J3241" s="186">
        <v>0.38132488620874561</v>
      </c>
      <c r="K3241" s="189">
        <v>3740333459.7509336</v>
      </c>
      <c r="L3241" s="185">
        <v>0</v>
      </c>
      <c r="M3241" s="185">
        <v>224692857523.97351</v>
      </c>
      <c r="N3241" s="174">
        <v>665291502650.03882</v>
      </c>
      <c r="O3241" s="119">
        <v>0.5205826778564232</v>
      </c>
      <c r="P3241" s="119">
        <v>0.36098761210337649</v>
      </c>
      <c r="Q3241" s="97">
        <v>16.220400110218076</v>
      </c>
      <c r="R3241" s="184">
        <v>4153699064224.5928</v>
      </c>
      <c r="S3241" s="199">
        <v>4312.5239410780187</v>
      </c>
      <c r="T3241" s="191">
        <v>4.6427291540073939E-2</v>
      </c>
      <c r="U3241" s="198">
        <v>2.0000000000000001E-4</v>
      </c>
    </row>
    <row r="3242" spans="1:21" x14ac:dyDescent="0.2">
      <c r="A3242">
        <f t="shared" si="50"/>
        <v>3238</v>
      </c>
      <c r="B3242" s="119">
        <v>0.63305890237907192</v>
      </c>
      <c r="C3242" s="97">
        <v>10544.822146317476</v>
      </c>
      <c r="D3242" s="96">
        <v>0.37085290058041898</v>
      </c>
      <c r="E3242" s="98">
        <v>0.7</v>
      </c>
      <c r="F3242" s="119">
        <v>0.43012307264788141</v>
      </c>
      <c r="G3242" s="179">
        <v>1</v>
      </c>
      <c r="H3242" s="97">
        <v>3191774.6686241571</v>
      </c>
      <c r="I3242" s="174">
        <v>170892563591.8248</v>
      </c>
      <c r="J3242" s="186">
        <v>0.51337050905407877</v>
      </c>
      <c r="K3242" s="189">
        <v>1982463771.2353444</v>
      </c>
      <c r="L3242" s="185">
        <v>0</v>
      </c>
      <c r="M3242" s="185">
        <v>158888583706.66788</v>
      </c>
      <c r="N3242" s="174">
        <v>331763611069.72803</v>
      </c>
      <c r="O3242" s="119">
        <v>0.6475757502074927</v>
      </c>
      <c r="P3242" s="119">
        <v>0.40632201607640839</v>
      </c>
      <c r="Q3242" s="97">
        <v>16.088148617918048</v>
      </c>
      <c r="R3242" s="184">
        <v>2384859352524.8604</v>
      </c>
      <c r="S3242" s="199">
        <v>2477.8639227484632</v>
      </c>
      <c r="T3242" s="191">
        <v>4.517339144655956E-2</v>
      </c>
      <c r="U3242" s="198">
        <v>2.0000000000000001E-4</v>
      </c>
    </row>
    <row r="3243" spans="1:21" x14ac:dyDescent="0.2">
      <c r="A3243">
        <f t="shared" si="50"/>
        <v>3239</v>
      </c>
      <c r="B3243" s="119">
        <v>0.43556727870337575</v>
      </c>
      <c r="C3243" s="97">
        <v>9062.8948434525755</v>
      </c>
      <c r="D3243" s="96">
        <v>0.69826019189865984</v>
      </c>
      <c r="E3243" s="98">
        <v>0</v>
      </c>
      <c r="F3243" s="119">
        <v>0</v>
      </c>
      <c r="G3243" s="179">
        <v>0</v>
      </c>
      <c r="H3243" s="97">
        <v>5151306.6185756968</v>
      </c>
      <c r="I3243" s="174">
        <v>240911069694.98856</v>
      </c>
      <c r="J3243" s="186">
        <v>0.43556727870337575</v>
      </c>
      <c r="K3243" s="189">
        <v>12089510289.888371</v>
      </c>
      <c r="L3243" s="185">
        <v>0</v>
      </c>
      <c r="M3243" s="185">
        <v>0</v>
      </c>
      <c r="N3243" s="174">
        <v>253000579984.87692</v>
      </c>
      <c r="O3243" s="119">
        <v>0.41475390705759574</v>
      </c>
      <c r="P3243" s="119">
        <v>0.30172764653015616</v>
      </c>
      <c r="Q3243" s="97">
        <v>12.867053470076499</v>
      </c>
      <c r="R3243" s="184">
        <v>1111221091337.5461</v>
      </c>
      <c r="S3243" s="199">
        <v>1150.7060561242586</v>
      </c>
      <c r="T3243" s="191">
        <v>5.4463763399945637E-2</v>
      </c>
      <c r="U3243" s="198">
        <v>2.0000000000000001E-4</v>
      </c>
    </row>
    <row r="3244" spans="1:21" x14ac:dyDescent="0.2">
      <c r="A3244">
        <f t="shared" si="50"/>
        <v>3240</v>
      </c>
      <c r="B3244" s="119">
        <v>0.39711111764582852</v>
      </c>
      <c r="C3244" s="97">
        <v>4512.1713388811613</v>
      </c>
      <c r="D3244" s="96">
        <v>0.77910973950753626</v>
      </c>
      <c r="E3244" s="98">
        <v>0.59491079602417396</v>
      </c>
      <c r="F3244" s="119">
        <v>0</v>
      </c>
      <c r="G3244" s="179">
        <v>0</v>
      </c>
      <c r="H3244" s="97">
        <v>41045510.433405869</v>
      </c>
      <c r="I3244" s="174">
        <v>870301077020.48877</v>
      </c>
      <c r="J3244" s="186">
        <v>0.31975238855449906</v>
      </c>
      <c r="K3244" s="189">
        <v>70947579316.798203</v>
      </c>
      <c r="L3244" s="185">
        <v>183365715666.04358</v>
      </c>
      <c r="M3244" s="185">
        <v>0</v>
      </c>
      <c r="N3244" s="174">
        <v>1124614372003.3306</v>
      </c>
      <c r="O3244" s="119">
        <v>0.37788368284380297</v>
      </c>
      <c r="P3244" s="119">
        <v>0.20766544102712498</v>
      </c>
      <c r="Q3244" s="97">
        <v>14.559772253042329</v>
      </c>
      <c r="R3244" s="184">
        <v>3704715019610.083</v>
      </c>
      <c r="S3244" s="199">
        <v>3846.9806905212386</v>
      </c>
      <c r="T3244" s="191">
        <v>5.0006558796247561E-2</v>
      </c>
      <c r="U3244" s="198">
        <v>2.0000000000000001E-4</v>
      </c>
    </row>
    <row r="3245" spans="1:21" x14ac:dyDescent="0.2">
      <c r="A3245">
        <f t="shared" si="50"/>
        <v>3241</v>
      </c>
      <c r="B3245" s="119">
        <v>0.43518435029884478</v>
      </c>
      <c r="C3245" s="97">
        <v>11353.591845570987</v>
      </c>
      <c r="D3245" s="96">
        <v>0.91012455326177255</v>
      </c>
      <c r="E3245" s="98">
        <v>0.1148933065909199</v>
      </c>
      <c r="F3245" s="119">
        <v>0</v>
      </c>
      <c r="G3245" s="179">
        <v>0</v>
      </c>
      <c r="H3245" s="97">
        <v>7240742.811158767</v>
      </c>
      <c r="I3245" s="174">
        <v>257807283468.11432</v>
      </c>
      <c r="J3245" s="186">
        <v>0.37124171377298987</v>
      </c>
      <c r="K3245" s="189">
        <v>10716786254.956593</v>
      </c>
      <c r="L3245" s="185">
        <v>31343907720.449123</v>
      </c>
      <c r="M3245" s="185">
        <v>0</v>
      </c>
      <c r="N3245" s="174">
        <v>299867977443.52008</v>
      </c>
      <c r="O3245" s="119">
        <v>0.40279040444380437</v>
      </c>
      <c r="P3245" s="119">
        <v>0.27291135385134285</v>
      </c>
      <c r="Q3245" s="97">
        <v>13.651124922134898</v>
      </c>
      <c r="R3245" s="184">
        <v>1216956550745.5093</v>
      </c>
      <c r="S3245" s="199">
        <v>1263.4500014820442</v>
      </c>
      <c r="T3245" s="191">
        <v>5.3361108760833283E-2</v>
      </c>
      <c r="U3245" s="198">
        <v>2.0000000000000001E-4</v>
      </c>
    </row>
    <row r="3246" spans="1:21" x14ac:dyDescent="0.2">
      <c r="A3246">
        <f t="shared" si="50"/>
        <v>3242</v>
      </c>
      <c r="B3246" s="119">
        <v>0.64022408478320414</v>
      </c>
      <c r="C3246" s="97">
        <v>13734.10895098967</v>
      </c>
      <c r="D3246" s="96">
        <v>0.2</v>
      </c>
      <c r="E3246" s="98">
        <v>0.7</v>
      </c>
      <c r="F3246" s="119">
        <v>0</v>
      </c>
      <c r="G3246" s="179">
        <v>0</v>
      </c>
      <c r="H3246" s="97">
        <v>1695294.367283189</v>
      </c>
      <c r="I3246" s="174">
        <v>91108863679.779602</v>
      </c>
      <c r="J3246" s="186">
        <v>0.46873639416372714</v>
      </c>
      <c r="K3246" s="189">
        <v>13747816015.682255</v>
      </c>
      <c r="L3246" s="185">
        <v>42106882796.870445</v>
      </c>
      <c r="M3246" s="185">
        <v>0</v>
      </c>
      <c r="N3246" s="174">
        <v>146963562492.33231</v>
      </c>
      <c r="O3246" s="119">
        <v>0.51979922900342368</v>
      </c>
      <c r="P3246" s="119">
        <v>0.43279367834613797</v>
      </c>
      <c r="Q3246" s="97">
        <v>15.086388437550555</v>
      </c>
      <c r="R3246" s="184">
        <v>1085904268773.269</v>
      </c>
      <c r="S3246" s="199">
        <v>1126.9174602967191</v>
      </c>
      <c r="T3246" s="191">
        <v>4.6459848029884419E-2</v>
      </c>
      <c r="U3246" s="198">
        <v>2.0000000000000001E-4</v>
      </c>
    </row>
    <row r="3247" spans="1:21" x14ac:dyDescent="0.2">
      <c r="A3247">
        <f t="shared" si="50"/>
        <v>3243</v>
      </c>
      <c r="B3247" s="119">
        <v>0.44879654473769653</v>
      </c>
      <c r="C3247" s="97">
        <v>10351.289168008285</v>
      </c>
      <c r="D3247" s="96">
        <v>0.75397123768129148</v>
      </c>
      <c r="E3247" s="98">
        <v>0.43070753249175275</v>
      </c>
      <c r="F3247" s="119">
        <v>0</v>
      </c>
      <c r="G3247" s="179">
        <v>0</v>
      </c>
      <c r="H3247" s="97">
        <v>8123494.1970288269</v>
      </c>
      <c r="I3247" s="174">
        <v>314507130640.78101</v>
      </c>
      <c r="J3247" s="186">
        <v>0.42683102547975837</v>
      </c>
      <c r="K3247" s="189">
        <v>24149361869.487148</v>
      </c>
      <c r="L3247" s="185">
        <v>73730616488.675858</v>
      </c>
      <c r="M3247" s="185">
        <v>0</v>
      </c>
      <c r="N3247" s="174">
        <v>412387108998.94397</v>
      </c>
      <c r="O3247" s="119">
        <v>0.46855464214701331</v>
      </c>
      <c r="P3247" s="119">
        <v>0.32435766888187983</v>
      </c>
      <c r="Q3247" s="97">
        <v>14.197014258018793</v>
      </c>
      <c r="R3247" s="184">
        <v>2086787921329.6135</v>
      </c>
      <c r="S3247" s="199">
        <v>2166.0268952679071</v>
      </c>
      <c r="T3247" s="191">
        <v>4.9878520946872534E-2</v>
      </c>
      <c r="U3247" s="198">
        <v>2.0000000000000001E-4</v>
      </c>
    </row>
    <row r="3248" spans="1:21" x14ac:dyDescent="0.2">
      <c r="A3248">
        <f t="shared" si="50"/>
        <v>3244</v>
      </c>
      <c r="B3248" s="119">
        <v>0.41320103542547276</v>
      </c>
      <c r="C3248" s="97">
        <v>11830.386935084274</v>
      </c>
      <c r="D3248" s="96">
        <v>1.256522079152572</v>
      </c>
      <c r="E3248" s="98">
        <v>0.49224799838815303</v>
      </c>
      <c r="F3248" s="119">
        <v>0.61210906766519779</v>
      </c>
      <c r="G3248" s="179">
        <v>1</v>
      </c>
      <c r="H3248" s="97">
        <v>11716235.707451282</v>
      </c>
      <c r="I3248" s="174">
        <v>329337486716.04803</v>
      </c>
      <c r="J3248" s="186">
        <v>0.37824906370335953</v>
      </c>
      <c r="K3248" s="189">
        <v>3428430469.1016841</v>
      </c>
      <c r="L3248" s="185">
        <v>0</v>
      </c>
      <c r="M3248" s="185">
        <v>360508427881.44971</v>
      </c>
      <c r="N3248" s="174">
        <v>693274345066.59949</v>
      </c>
      <c r="O3248" s="119">
        <v>0.59569251514456334</v>
      </c>
      <c r="P3248" s="119">
        <v>0.41855466952165027</v>
      </c>
      <c r="Q3248" s="97">
        <v>17.10532491612107</v>
      </c>
      <c r="R3248" s="184">
        <v>5237597961265.8281</v>
      </c>
      <c r="S3248" s="199">
        <v>5423.2914608865849</v>
      </c>
      <c r="T3248" s="191">
        <v>4.377699664506339E-2</v>
      </c>
      <c r="U3248" s="198">
        <v>2.0000000000000001E-4</v>
      </c>
    </row>
    <row r="3249" spans="1:21" x14ac:dyDescent="0.2">
      <c r="A3249">
        <f t="shared" si="50"/>
        <v>3245</v>
      </c>
      <c r="B3249" s="119">
        <v>0.4500198089595871</v>
      </c>
      <c r="C3249" s="97">
        <v>8420.312556718718</v>
      </c>
      <c r="D3249" s="96">
        <v>0.21522501818143858</v>
      </c>
      <c r="E3249" s="98">
        <v>0.49447085299008398</v>
      </c>
      <c r="F3249" s="119">
        <v>0.56208238497563612</v>
      </c>
      <c r="G3249" s="179">
        <v>1</v>
      </c>
      <c r="H3249" s="97">
        <v>1914889.7406363364</v>
      </c>
      <c r="I3249" s="174">
        <v>102921911762.44786</v>
      </c>
      <c r="J3249" s="186">
        <v>0.45001980895958704</v>
      </c>
      <c r="K3249" s="189">
        <v>2229892576.8697438</v>
      </c>
      <c r="L3249" s="185">
        <v>0</v>
      </c>
      <c r="M3249" s="185">
        <v>193672249107.66803</v>
      </c>
      <c r="N3249" s="174">
        <v>298824053446.98566</v>
      </c>
      <c r="O3249" s="119">
        <v>0.6734889512196891</v>
      </c>
      <c r="P3249" s="119">
        <v>0.38079557572488842</v>
      </c>
      <c r="Q3249" s="97">
        <v>17.23981290675593</v>
      </c>
      <c r="R3249" s="184">
        <v>2164648668397.4365</v>
      </c>
      <c r="S3249" s="199">
        <v>2245.0716064869225</v>
      </c>
      <c r="T3249" s="191">
        <v>4.1963680343878991E-2</v>
      </c>
      <c r="U3249" s="198">
        <v>2.0000000000000001E-4</v>
      </c>
    </row>
    <row r="3250" spans="1:21" x14ac:dyDescent="0.2">
      <c r="A3250">
        <f t="shared" si="50"/>
        <v>3246</v>
      </c>
      <c r="B3250" s="119">
        <v>0.49242188362894873</v>
      </c>
      <c r="C3250" s="97">
        <v>5687.929617182499</v>
      </c>
      <c r="D3250" s="96">
        <v>0.86490978479409397</v>
      </c>
      <c r="E3250" s="98">
        <v>0</v>
      </c>
      <c r="F3250" s="119">
        <v>0</v>
      </c>
      <c r="G3250" s="179">
        <v>0</v>
      </c>
      <c r="H3250" s="97">
        <v>9004442.5752070416</v>
      </c>
      <c r="I3250" s="174">
        <v>339963007618.7832</v>
      </c>
      <c r="J3250" s="186">
        <v>0.49182550631174005</v>
      </c>
      <c r="K3250" s="189">
        <v>6003485530.838027</v>
      </c>
      <c r="L3250" s="185">
        <v>0</v>
      </c>
      <c r="M3250" s="185">
        <v>0</v>
      </c>
      <c r="N3250" s="174">
        <v>345966493149.62122</v>
      </c>
      <c r="O3250" s="119">
        <v>0.48329095926945564</v>
      </c>
      <c r="P3250" s="119">
        <v>0.36009450113745511</v>
      </c>
      <c r="Q3250" s="97">
        <v>12.920114949767378</v>
      </c>
      <c r="R3250" s="184">
        <v>1822921084910.7493</v>
      </c>
      <c r="S3250" s="199">
        <v>1889.8325721989027</v>
      </c>
      <c r="T3250" s="191">
        <v>5.4874634015658383E-2</v>
      </c>
      <c r="U3250" s="198">
        <v>2.0000000000000001E-4</v>
      </c>
    </row>
    <row r="3251" spans="1:21" x14ac:dyDescent="0.2">
      <c r="A3251">
        <f t="shared" si="50"/>
        <v>3247</v>
      </c>
      <c r="B3251" s="119">
        <v>0.56929874053448659</v>
      </c>
      <c r="C3251" s="97">
        <v>16683.596486496008</v>
      </c>
      <c r="D3251" s="96">
        <v>0.87709450792354438</v>
      </c>
      <c r="E3251" s="98">
        <v>0</v>
      </c>
      <c r="F3251" s="119">
        <v>0</v>
      </c>
      <c r="G3251" s="179">
        <v>0</v>
      </c>
      <c r="H3251" s="97">
        <v>5646432.348569246</v>
      </c>
      <c r="I3251" s="174">
        <v>270464526854.37311</v>
      </c>
      <c r="J3251" s="186">
        <v>0.51373242288071108</v>
      </c>
      <c r="K3251" s="189">
        <v>2536289210.2506013</v>
      </c>
      <c r="L3251" s="185">
        <v>0</v>
      </c>
      <c r="M3251" s="185">
        <v>0</v>
      </c>
      <c r="N3251" s="174">
        <v>273000816064.62372</v>
      </c>
      <c r="O3251" s="119">
        <v>0.50895963860888749</v>
      </c>
      <c r="P3251" s="119">
        <v>0.40654564303667268</v>
      </c>
      <c r="Q3251" s="97">
        <v>12.977031511513484</v>
      </c>
      <c r="R3251" s="184">
        <v>1553577898808.1692</v>
      </c>
      <c r="S3251" s="199">
        <v>1610.9702587894906</v>
      </c>
      <c r="T3251" s="191">
        <v>5.5989199316175201E-2</v>
      </c>
      <c r="U3251" s="198">
        <v>2.0000000000000001E-4</v>
      </c>
    </row>
    <row r="3252" spans="1:21" x14ac:dyDescent="0.2">
      <c r="A3252">
        <f t="shared" si="50"/>
        <v>3248</v>
      </c>
      <c r="B3252" s="119">
        <v>0.55687359461286723</v>
      </c>
      <c r="C3252" s="97">
        <v>7778.1498954101862</v>
      </c>
      <c r="D3252" s="96">
        <v>0.89608075589646474</v>
      </c>
      <c r="E3252" s="98">
        <v>0</v>
      </c>
      <c r="F3252" s="119">
        <v>0.54593975759267366</v>
      </c>
      <c r="G3252" s="179">
        <v>1</v>
      </c>
      <c r="H3252" s="97">
        <v>8840931.7083663549</v>
      </c>
      <c r="I3252" s="174">
        <v>321058317410.08453</v>
      </c>
      <c r="J3252" s="186">
        <v>0.45749126710137999</v>
      </c>
      <c r="K3252" s="189">
        <v>1640959355.3112938</v>
      </c>
      <c r="L3252" s="185">
        <v>0</v>
      </c>
      <c r="M3252" s="185">
        <v>369327913043.87585</v>
      </c>
      <c r="N3252" s="174">
        <v>692027189809.27173</v>
      </c>
      <c r="O3252" s="119">
        <v>0.63919989473591465</v>
      </c>
      <c r="P3252" s="119">
        <v>0.45125846062892766</v>
      </c>
      <c r="Q3252" s="97">
        <v>16.837023298622853</v>
      </c>
      <c r="R3252" s="184">
        <v>5668742408978.5166</v>
      </c>
      <c r="S3252" s="199">
        <v>5884.2931736504406</v>
      </c>
      <c r="T3252" s="191">
        <v>4.395420307067114E-2</v>
      </c>
      <c r="U3252" s="198">
        <v>2.0000000000000001E-4</v>
      </c>
    </row>
    <row r="3253" spans="1:21" x14ac:dyDescent="0.2">
      <c r="A3253">
        <f t="shared" si="50"/>
        <v>3249</v>
      </c>
      <c r="B3253" s="119">
        <v>0.49461811478415313</v>
      </c>
      <c r="C3253" s="97">
        <v>6475.1074908738301</v>
      </c>
      <c r="D3253" s="96">
        <v>0.7034335106794759</v>
      </c>
      <c r="E3253" s="98">
        <v>0</v>
      </c>
      <c r="F3253" s="119">
        <v>0</v>
      </c>
      <c r="G3253" s="179">
        <v>0</v>
      </c>
      <c r="H3253" s="97">
        <v>25472169.051156465</v>
      </c>
      <c r="I3253" s="174">
        <v>597005320810.28857</v>
      </c>
      <c r="J3253" s="186">
        <v>0.36436338424674686</v>
      </c>
      <c r="K3253" s="189">
        <v>15153472903.592707</v>
      </c>
      <c r="L3253" s="185">
        <v>0</v>
      </c>
      <c r="M3253" s="185">
        <v>0</v>
      </c>
      <c r="N3253" s="174">
        <v>612158793713.88123</v>
      </c>
      <c r="O3253" s="119">
        <v>0.35534387700950371</v>
      </c>
      <c r="P3253" s="119">
        <v>0.23415833096617172</v>
      </c>
      <c r="Q3253" s="97">
        <v>12.86201596028644</v>
      </c>
      <c r="R3253" s="184">
        <v>2032986089972.5508</v>
      </c>
      <c r="S3253" s="199">
        <v>2109.5132679432359</v>
      </c>
      <c r="T3253" s="191">
        <v>5.6729763736043895E-2</v>
      </c>
      <c r="U3253" s="198">
        <v>2.0000000000000001E-4</v>
      </c>
    </row>
    <row r="3254" spans="1:21" x14ac:dyDescent="0.2">
      <c r="A3254">
        <f t="shared" si="50"/>
        <v>3250</v>
      </c>
      <c r="B3254" s="119">
        <v>0.45353513348561852</v>
      </c>
      <c r="C3254" s="97">
        <v>9021.5816386861861</v>
      </c>
      <c r="D3254" s="96">
        <v>0.96009852771144388</v>
      </c>
      <c r="E3254" s="98">
        <v>0</v>
      </c>
      <c r="F3254" s="119">
        <v>0.53476561124727418</v>
      </c>
      <c r="G3254" s="179">
        <v>1</v>
      </c>
      <c r="H3254" s="97">
        <v>9444710.1870423965</v>
      </c>
      <c r="I3254" s="174">
        <v>335288191987.72614</v>
      </c>
      <c r="J3254" s="186">
        <v>0.36369897594964207</v>
      </c>
      <c r="K3254" s="189">
        <v>7572883718.7995243</v>
      </c>
      <c r="L3254" s="185">
        <v>0</v>
      </c>
      <c r="M3254" s="185">
        <v>400761329462.61444</v>
      </c>
      <c r="N3254" s="174">
        <v>743622405169.14014</v>
      </c>
      <c r="O3254" s="119">
        <v>0.59513139002767668</v>
      </c>
      <c r="P3254" s="119">
        <v>0.31639599941920243</v>
      </c>
      <c r="Q3254" s="97">
        <v>16.96953521485408</v>
      </c>
      <c r="R3254" s="184">
        <v>4275476655882.457</v>
      </c>
      <c r="S3254" s="199">
        <v>4439.664458257289</v>
      </c>
      <c r="T3254" s="191">
        <v>4.3779038877540144E-2</v>
      </c>
      <c r="U3254" s="198">
        <v>2.0000000000000001E-4</v>
      </c>
    </row>
    <row r="3255" spans="1:21" x14ac:dyDescent="0.2">
      <c r="A3255">
        <f t="shared" si="50"/>
        <v>3251</v>
      </c>
      <c r="B3255" s="119">
        <v>0.64008418987637761</v>
      </c>
      <c r="C3255" s="97">
        <v>4000</v>
      </c>
      <c r="D3255" s="96">
        <v>0.50510787468845386</v>
      </c>
      <c r="E3255" s="98">
        <v>0.34125079615082521</v>
      </c>
      <c r="F3255" s="119">
        <v>0</v>
      </c>
      <c r="G3255" s="179">
        <v>0</v>
      </c>
      <c r="H3255" s="97">
        <v>8017187.5286364062</v>
      </c>
      <c r="I3255" s="174">
        <v>290873096709.39075</v>
      </c>
      <c r="J3255" s="186">
        <v>0.46004263590318506</v>
      </c>
      <c r="K3255" s="189">
        <v>20070154725.469009</v>
      </c>
      <c r="L3255" s="185">
        <v>26834636757.171375</v>
      </c>
      <c r="M3255" s="185">
        <v>0</v>
      </c>
      <c r="N3255" s="174">
        <v>337777888192.03113</v>
      </c>
      <c r="O3255" s="119">
        <v>0.45971551412201261</v>
      </c>
      <c r="P3255" s="119">
        <v>0.33576013810716548</v>
      </c>
      <c r="Q3255" s="97">
        <v>13.500484134290085</v>
      </c>
      <c r="R3255" s="184">
        <v>1773606808959.9136</v>
      </c>
      <c r="S3255" s="199">
        <v>1840.8938710141449</v>
      </c>
      <c r="T3255" s="191">
        <v>5.0869831356393329E-2</v>
      </c>
      <c r="U3255" s="198">
        <v>2.0000000000000001E-4</v>
      </c>
    </row>
    <row r="3256" spans="1:21" x14ac:dyDescent="0.2">
      <c r="A3256">
        <f t="shared" si="50"/>
        <v>3252</v>
      </c>
      <c r="B3256" s="119">
        <v>0.58235439615645124</v>
      </c>
      <c r="C3256" s="97">
        <v>13758.871331771094</v>
      </c>
      <c r="D3256" s="96">
        <v>0.88533007072209369</v>
      </c>
      <c r="E3256" s="98">
        <v>0.7</v>
      </c>
      <c r="F3256" s="119">
        <v>0</v>
      </c>
      <c r="G3256" s="179">
        <v>0</v>
      </c>
      <c r="H3256" s="97">
        <v>5409358.4646610329</v>
      </c>
      <c r="I3256" s="174">
        <v>214987666106.93024</v>
      </c>
      <c r="J3256" s="186">
        <v>0.44734444401123896</v>
      </c>
      <c r="K3256" s="189">
        <v>32249491254.388626</v>
      </c>
      <c r="L3256" s="185">
        <v>98714453558.669144</v>
      </c>
      <c r="M3256" s="185">
        <v>0</v>
      </c>
      <c r="N3256" s="174">
        <v>345951610919.98798</v>
      </c>
      <c r="O3256" s="119">
        <v>0.50627051669177403</v>
      </c>
      <c r="P3256" s="119">
        <v>0.34835959079416201</v>
      </c>
      <c r="Q3256" s="97">
        <v>14.495565202275804</v>
      </c>
      <c r="R3256" s="184">
        <v>1904461495571.0835</v>
      </c>
      <c r="S3256" s="199">
        <v>1975.3149108987102</v>
      </c>
      <c r="T3256" s="191">
        <v>5.0496923675690884E-2</v>
      </c>
      <c r="U3256" s="198">
        <v>2.0000000000000001E-4</v>
      </c>
    </row>
    <row r="3257" spans="1:21" x14ac:dyDescent="0.2">
      <c r="A3257">
        <f t="shared" si="50"/>
        <v>3253</v>
      </c>
      <c r="B3257" s="119">
        <v>0.46992467836572333</v>
      </c>
      <c r="C3257" s="97">
        <v>9467.3993235834587</v>
      </c>
      <c r="D3257" s="96">
        <v>1.0008774184036335</v>
      </c>
      <c r="E3257" s="98">
        <v>0.7</v>
      </c>
      <c r="F3257" s="119">
        <v>0</v>
      </c>
      <c r="G3257" s="179">
        <v>0</v>
      </c>
      <c r="H3257" s="97">
        <v>8250251.0184037415</v>
      </c>
      <c r="I3257" s="174">
        <v>303869226293.86511</v>
      </c>
      <c r="J3257" s="186">
        <v>0.44140774613342937</v>
      </c>
      <c r="K3257" s="189">
        <v>30629338348.155331</v>
      </c>
      <c r="L3257" s="185">
        <v>74293435327.372757</v>
      </c>
      <c r="M3257" s="185">
        <v>0</v>
      </c>
      <c r="N3257" s="174">
        <v>408791999969.39319</v>
      </c>
      <c r="O3257" s="119">
        <v>0.47350481069608674</v>
      </c>
      <c r="P3257" s="119">
        <v>0.34973256217218046</v>
      </c>
      <c r="Q3257" s="97">
        <v>14.351097750992889</v>
      </c>
      <c r="R3257" s="184">
        <v>2243029623311.6499</v>
      </c>
      <c r="S3257" s="199">
        <v>2328.9350242360388</v>
      </c>
      <c r="T3257" s="191">
        <v>5.0919705906550816E-2</v>
      </c>
      <c r="U3257" s="198">
        <v>2.0000000000000001E-4</v>
      </c>
    </row>
    <row r="3258" spans="1:21" x14ac:dyDescent="0.2">
      <c r="A3258">
        <f t="shared" si="50"/>
        <v>3254</v>
      </c>
      <c r="B3258" s="119">
        <v>0.33409049840218541</v>
      </c>
      <c r="C3258" s="97">
        <v>11933.35372036367</v>
      </c>
      <c r="D3258" s="96">
        <v>0.83017271117734892</v>
      </c>
      <c r="E3258" s="98">
        <v>0</v>
      </c>
      <c r="F3258" s="119">
        <v>0</v>
      </c>
      <c r="G3258" s="179">
        <v>0</v>
      </c>
      <c r="H3258" s="97">
        <v>6802763.8003051449</v>
      </c>
      <c r="I3258" s="174">
        <v>253747875348.78934</v>
      </c>
      <c r="J3258" s="186">
        <v>0.33409049840218541</v>
      </c>
      <c r="K3258" s="189">
        <v>15384113099.273235</v>
      </c>
      <c r="L3258" s="185">
        <v>0</v>
      </c>
      <c r="M3258" s="185">
        <v>0</v>
      </c>
      <c r="N3258" s="174">
        <v>269131988448.06256</v>
      </c>
      <c r="O3258" s="119">
        <v>0.31499322927988765</v>
      </c>
      <c r="P3258" s="119">
        <v>0.20977154533469822</v>
      </c>
      <c r="Q3258" s="97">
        <v>12.674256415802549</v>
      </c>
      <c r="R3258" s="184">
        <v>774556238613.04346</v>
      </c>
      <c r="S3258" s="199">
        <v>803.70303461344429</v>
      </c>
      <c r="T3258" s="191">
        <v>5.7466738454203831E-2</v>
      </c>
      <c r="U3258" s="198">
        <v>2.0000000000000001E-4</v>
      </c>
    </row>
    <row r="3259" spans="1:21" x14ac:dyDescent="0.2">
      <c r="A3259">
        <f t="shared" si="50"/>
        <v>3255</v>
      </c>
      <c r="B3259" s="119">
        <v>0.32914438612415198</v>
      </c>
      <c r="C3259" s="97">
        <v>8096.9898086590638</v>
      </c>
      <c r="D3259" s="96">
        <v>0.83332192228217183</v>
      </c>
      <c r="E3259" s="98">
        <v>0</v>
      </c>
      <c r="F3259" s="119">
        <v>0.52112685028031724</v>
      </c>
      <c r="G3259" s="179">
        <v>1</v>
      </c>
      <c r="H3259" s="97">
        <v>5956650.1566647487</v>
      </c>
      <c r="I3259" s="174">
        <v>233629243400.92612</v>
      </c>
      <c r="J3259" s="186">
        <v>0.32914438612415198</v>
      </c>
      <c r="K3259" s="189">
        <v>3907901813.6888733</v>
      </c>
      <c r="L3259" s="185">
        <v>0</v>
      </c>
      <c r="M3259" s="185">
        <v>309579603965.43286</v>
      </c>
      <c r="N3259" s="174">
        <v>547116749180.04785</v>
      </c>
      <c r="O3259" s="119">
        <v>0.59322153371946207</v>
      </c>
      <c r="P3259" s="119">
        <v>0.34741536192135603</v>
      </c>
      <c r="Q3259" s="97">
        <v>17.378926232919046</v>
      </c>
      <c r="R3259" s="184">
        <v>3553745119755.9082</v>
      </c>
      <c r="S3259" s="199">
        <v>3682.8288423490822</v>
      </c>
      <c r="T3259" s="191">
        <v>4.296506170368436E-2</v>
      </c>
      <c r="U3259" s="198">
        <v>2.0000000000000001E-4</v>
      </c>
    </row>
    <row r="3260" spans="1:21" x14ac:dyDescent="0.2">
      <c r="A3260">
        <f t="shared" si="50"/>
        <v>3256</v>
      </c>
      <c r="B3260" s="119">
        <v>0.48638904174416481</v>
      </c>
      <c r="C3260" s="97">
        <v>10502.994616206664</v>
      </c>
      <c r="D3260" s="96">
        <v>0.80436796998401972</v>
      </c>
      <c r="E3260" s="98">
        <v>0.48165898670040203</v>
      </c>
      <c r="F3260" s="119">
        <v>0.71163832114838033</v>
      </c>
      <c r="G3260" s="179">
        <v>1</v>
      </c>
      <c r="H3260" s="97">
        <v>5401812.3160127364</v>
      </c>
      <c r="I3260" s="174">
        <v>240889070976.03708</v>
      </c>
      <c r="J3260" s="186">
        <v>0.48638904174416475</v>
      </c>
      <c r="K3260" s="189">
        <v>4624135944.3876514</v>
      </c>
      <c r="L3260" s="185">
        <v>0</v>
      </c>
      <c r="M3260" s="185">
        <v>293063032717.58911</v>
      </c>
      <c r="N3260" s="174">
        <v>538576239638.01385</v>
      </c>
      <c r="O3260" s="119">
        <v>0.65286250059801232</v>
      </c>
      <c r="P3260" s="119">
        <v>0.37092209370897128</v>
      </c>
      <c r="Q3260" s="97">
        <v>16.306018390541933</v>
      </c>
      <c r="R3260" s="184">
        <v>3530243836950.6885</v>
      </c>
      <c r="S3260" s="199">
        <v>3664.7994819363894</v>
      </c>
      <c r="T3260" s="191">
        <v>4.5458465201112373E-2</v>
      </c>
      <c r="U3260" s="198">
        <v>2.0000000000000001E-4</v>
      </c>
    </row>
    <row r="3261" spans="1:21" x14ac:dyDescent="0.2">
      <c r="A3261">
        <f t="shared" si="50"/>
        <v>3257</v>
      </c>
      <c r="B3261" s="119">
        <v>0.51037516331785415</v>
      </c>
      <c r="C3261" s="97">
        <v>4035.311364683329</v>
      </c>
      <c r="D3261" s="96">
        <v>1.0008027587552217</v>
      </c>
      <c r="E3261" s="98">
        <v>0.7</v>
      </c>
      <c r="F3261" s="119">
        <v>0</v>
      </c>
      <c r="G3261" s="179">
        <v>0</v>
      </c>
      <c r="H3261" s="97">
        <v>14635712.384950165</v>
      </c>
      <c r="I3261" s="174">
        <v>515208940568.20862</v>
      </c>
      <c r="J3261" s="186">
        <v>0.48766433773846818</v>
      </c>
      <c r="K3261" s="189">
        <v>66931994637.480919</v>
      </c>
      <c r="L3261" s="185">
        <v>113235827389.30421</v>
      </c>
      <c r="M3261" s="185">
        <v>0</v>
      </c>
      <c r="N3261" s="174">
        <v>695376762594.99377</v>
      </c>
      <c r="O3261" s="119">
        <v>0.49158629839011769</v>
      </c>
      <c r="P3261" s="119">
        <v>0.38979443324853225</v>
      </c>
      <c r="Q3261" s="97">
        <v>13.994605031220505</v>
      </c>
      <c r="R3261" s="184">
        <v>4202761946626.9287</v>
      </c>
      <c r="S3261" s="199">
        <v>4357.6800249032858</v>
      </c>
      <c r="T3261" s="191">
        <v>5.132010058008777E-2</v>
      </c>
      <c r="U3261" s="198">
        <v>2.0000000000000001E-4</v>
      </c>
    </row>
    <row r="3262" spans="1:21" x14ac:dyDescent="0.2">
      <c r="A3262">
        <f t="shared" si="50"/>
        <v>3258</v>
      </c>
      <c r="B3262" s="119">
        <v>0.68919636804701967</v>
      </c>
      <c r="C3262" s="97">
        <v>11362.903007601744</v>
      </c>
      <c r="D3262" s="96">
        <v>0.78176534355803418</v>
      </c>
      <c r="E3262" s="98">
        <v>0.3666240299100833</v>
      </c>
      <c r="F3262" s="119">
        <v>0.40635287965095257</v>
      </c>
      <c r="G3262" s="179">
        <v>1</v>
      </c>
      <c r="H3262" s="97">
        <v>15042249.873351298</v>
      </c>
      <c r="I3262" s="174">
        <v>517439870120.66522</v>
      </c>
      <c r="J3262" s="186">
        <v>0.44162750881980251</v>
      </c>
      <c r="K3262" s="189">
        <v>9589096439.738224</v>
      </c>
      <c r="L3262" s="185">
        <v>0</v>
      </c>
      <c r="M3262" s="185">
        <v>347737345277.31104</v>
      </c>
      <c r="N3262" s="174">
        <v>874766311837.7146</v>
      </c>
      <c r="O3262" s="119">
        <v>0.57924676587372248</v>
      </c>
      <c r="P3262" s="119">
        <v>0.38714869149345432</v>
      </c>
      <c r="Q3262" s="97">
        <v>16.063390681323764</v>
      </c>
      <c r="R3262" s="184">
        <v>5805729034932.9521</v>
      </c>
      <c r="S3262" s="199">
        <v>6025.9356028571865</v>
      </c>
      <c r="T3262" s="191">
        <v>4.5570333159369307E-2</v>
      </c>
      <c r="U3262" s="198">
        <v>2.0000000000000001E-4</v>
      </c>
    </row>
    <row r="3263" spans="1:21" x14ac:dyDescent="0.2">
      <c r="A3263">
        <f t="shared" si="50"/>
        <v>3259</v>
      </c>
      <c r="B3263" s="119">
        <v>0.56526750527945102</v>
      </c>
      <c r="C3263" s="97">
        <v>15777.512705226569</v>
      </c>
      <c r="D3263" s="96">
        <v>1.0576221908846777</v>
      </c>
      <c r="E3263" s="98">
        <v>9.9543422547029609E-2</v>
      </c>
      <c r="F3263" s="119">
        <v>0</v>
      </c>
      <c r="G3263" s="179">
        <v>0</v>
      </c>
      <c r="H3263" s="97">
        <v>10216970.936722344</v>
      </c>
      <c r="I3263" s="174">
        <v>377011403472.21808</v>
      </c>
      <c r="J3263" s="186">
        <v>0.44206621381402778</v>
      </c>
      <c r="K3263" s="189">
        <v>22178448961.267662</v>
      </c>
      <c r="L3263" s="185">
        <v>38705501763.053116</v>
      </c>
      <c r="M3263" s="185">
        <v>0</v>
      </c>
      <c r="N3263" s="174">
        <v>437895354196.53882</v>
      </c>
      <c r="O3263" s="119">
        <v>0.4513142311608494</v>
      </c>
      <c r="P3263" s="119">
        <v>0.35031694613239267</v>
      </c>
      <c r="Q3263" s="97">
        <v>13.443111246326596</v>
      </c>
      <c r="R3263" s="184">
        <v>2165995528204.0259</v>
      </c>
      <c r="S3263" s="199">
        <v>2248.8865217136758</v>
      </c>
      <c r="T3263" s="191">
        <v>5.5698808599389367E-2</v>
      </c>
      <c r="U3263" s="198">
        <v>2.0000000000000001E-4</v>
      </c>
    </row>
    <row r="3264" spans="1:21" x14ac:dyDescent="0.2">
      <c r="A3264">
        <f t="shared" si="50"/>
        <v>3260</v>
      </c>
      <c r="B3264" s="119">
        <v>0.45932469797283715</v>
      </c>
      <c r="C3264" s="97">
        <v>7279.492239278572</v>
      </c>
      <c r="D3264" s="96">
        <v>0.22827307006989628</v>
      </c>
      <c r="E3264" s="98">
        <v>0.67396436655862413</v>
      </c>
      <c r="F3264" s="119">
        <v>0.43097401242975553</v>
      </c>
      <c r="G3264" s="179">
        <v>1</v>
      </c>
      <c r="H3264" s="97">
        <v>3544174.3701601508</v>
      </c>
      <c r="I3264" s="174">
        <v>190494394179.2327</v>
      </c>
      <c r="J3264" s="186">
        <v>0.45932469797283715</v>
      </c>
      <c r="K3264" s="189">
        <v>963731166.47063839</v>
      </c>
      <c r="L3264" s="185">
        <v>0</v>
      </c>
      <c r="M3264" s="185">
        <v>220085364948.5997</v>
      </c>
      <c r="N3264" s="174">
        <v>411543490294.30304</v>
      </c>
      <c r="O3264" s="119">
        <v>0.64043552685596439</v>
      </c>
      <c r="P3264" s="119">
        <v>0.4447762643972169</v>
      </c>
      <c r="Q3264" s="97">
        <v>17.047310023579318</v>
      </c>
      <c r="R3264" s="184">
        <v>3439304901040.5244</v>
      </c>
      <c r="S3264" s="199">
        <v>3571.0051055305066</v>
      </c>
      <c r="T3264" s="191">
        <v>4.2513036270683258E-2</v>
      </c>
      <c r="U3264" s="198">
        <v>2.0000000000000001E-4</v>
      </c>
    </row>
    <row r="3265" spans="1:21" x14ac:dyDescent="0.2">
      <c r="A3265">
        <f t="shared" si="50"/>
        <v>3261</v>
      </c>
      <c r="B3265" s="119">
        <v>0.45026918529359256</v>
      </c>
      <c r="C3265" s="97">
        <v>13877.929117345979</v>
      </c>
      <c r="D3265" s="96">
        <v>1.2201904541639901</v>
      </c>
      <c r="E3265" s="98">
        <v>0.31284895865828621</v>
      </c>
      <c r="F3265" s="119">
        <v>0</v>
      </c>
      <c r="G3265" s="179">
        <v>0</v>
      </c>
      <c r="H3265" s="97">
        <v>18552563.768821415</v>
      </c>
      <c r="I3265" s="174">
        <v>463793107771.43231</v>
      </c>
      <c r="J3265" s="186">
        <v>0.21061120486068119</v>
      </c>
      <c r="K3265" s="189">
        <v>34097168151.50444</v>
      </c>
      <c r="L3265" s="185">
        <v>46741743566.863434</v>
      </c>
      <c r="M3265" s="185">
        <v>0</v>
      </c>
      <c r="N3265" s="174">
        <v>544632019489.80017</v>
      </c>
      <c r="O3265" s="119">
        <v>0.24800859158785007</v>
      </c>
      <c r="P3265" s="119">
        <v>0.19090320755234635</v>
      </c>
      <c r="Q3265" s="97">
        <v>14.326229413861938</v>
      </c>
      <c r="R3265" s="184">
        <v>1449485242185.9822</v>
      </c>
      <c r="S3265" s="199">
        <v>1503.8144079606775</v>
      </c>
      <c r="T3265" s="191">
        <v>5.1226601913666216E-2</v>
      </c>
      <c r="U3265" s="198">
        <v>2.0000000000000001E-4</v>
      </c>
    </row>
    <row r="3266" spans="1:21" x14ac:dyDescent="0.2">
      <c r="A3266">
        <f t="shared" si="50"/>
        <v>3262</v>
      </c>
      <c r="B3266" s="119">
        <v>0.63957301836992053</v>
      </c>
      <c r="C3266" s="97">
        <v>8363.8882182464658</v>
      </c>
      <c r="D3266" s="96">
        <v>0.90975627092104583</v>
      </c>
      <c r="E3266" s="98">
        <v>0.7</v>
      </c>
      <c r="F3266" s="119">
        <v>0.33710226618107869</v>
      </c>
      <c r="G3266" s="179">
        <v>1</v>
      </c>
      <c r="H3266" s="97">
        <v>7499807.9121593041</v>
      </c>
      <c r="I3266" s="174">
        <v>300457810331.21649</v>
      </c>
      <c r="J3266" s="186">
        <v>0.47703460103316075</v>
      </c>
      <c r="K3266" s="189">
        <v>15978828464.014172</v>
      </c>
      <c r="L3266" s="185">
        <v>11039745254.777454</v>
      </c>
      <c r="M3266" s="185">
        <v>254895417200.87173</v>
      </c>
      <c r="N3266" s="174">
        <v>582371801250.87988</v>
      </c>
      <c r="O3266" s="119">
        <v>0.61142538302566951</v>
      </c>
      <c r="P3266" s="119">
        <v>0.36597486670147023</v>
      </c>
      <c r="Q3266" s="97">
        <v>15.709172626467003</v>
      </c>
      <c r="R3266" s="184">
        <v>3650851587855.4409</v>
      </c>
      <c r="S3266" s="199">
        <v>3789.1605958716341</v>
      </c>
      <c r="T3266" s="191">
        <v>4.66482801181657E-2</v>
      </c>
      <c r="U3266" s="198">
        <v>2.0000000000000001E-4</v>
      </c>
    </row>
    <row r="3267" spans="1:21" x14ac:dyDescent="0.2">
      <c r="A3267">
        <f t="shared" si="50"/>
        <v>3263</v>
      </c>
      <c r="B3267" s="119">
        <v>0.52308780586301018</v>
      </c>
      <c r="C3267" s="97">
        <v>13089.441356071178</v>
      </c>
      <c r="D3267" s="96">
        <v>0.67076757678021359</v>
      </c>
      <c r="E3267" s="98">
        <v>0.43660822430889445</v>
      </c>
      <c r="F3267" s="119">
        <v>0</v>
      </c>
      <c r="G3267" s="179">
        <v>0</v>
      </c>
      <c r="H3267" s="97">
        <v>4851951.2527363403</v>
      </c>
      <c r="I3267" s="174">
        <v>230338006042.20013</v>
      </c>
      <c r="J3267" s="186">
        <v>0.47274623243003711</v>
      </c>
      <c r="K3267" s="189">
        <v>24002878238.530098</v>
      </c>
      <c r="L3267" s="185">
        <v>31225402094.004524</v>
      </c>
      <c r="M3267" s="185">
        <v>0</v>
      </c>
      <c r="N3267" s="174">
        <v>285566286374.73474</v>
      </c>
      <c r="O3267" s="119">
        <v>0.46879394594019924</v>
      </c>
      <c r="P3267" s="119">
        <v>0.3735628701690733</v>
      </c>
      <c r="Q3267" s="97">
        <v>13.49359116483866</v>
      </c>
      <c r="R3267" s="184">
        <v>1596370436709.479</v>
      </c>
      <c r="S3267" s="199">
        <v>1656.8134628633782</v>
      </c>
      <c r="T3267" s="191">
        <v>5.3399664426895192E-2</v>
      </c>
      <c r="U3267" s="198">
        <v>2.0000000000000001E-4</v>
      </c>
    </row>
    <row r="3268" spans="1:21" x14ac:dyDescent="0.2">
      <c r="A3268">
        <f t="shared" si="50"/>
        <v>3264</v>
      </c>
      <c r="B3268" s="119">
        <v>0.62213098989181492</v>
      </c>
      <c r="C3268" s="97">
        <v>13112.058067286034</v>
      </c>
      <c r="D3268" s="96">
        <v>0.54933409041675052</v>
      </c>
      <c r="E3268" s="98">
        <v>5.6696453523988027E-2</v>
      </c>
      <c r="F3268" s="119">
        <v>0</v>
      </c>
      <c r="G3268" s="179">
        <v>0</v>
      </c>
      <c r="H3268" s="97">
        <v>5154026.6688614413</v>
      </c>
      <c r="I3268" s="174">
        <v>234909978427.57529</v>
      </c>
      <c r="J3268" s="186">
        <v>0.50577595357394878</v>
      </c>
      <c r="K3268" s="189">
        <v>12546565777.53721</v>
      </c>
      <c r="L3268" s="185">
        <v>12502141040.690599</v>
      </c>
      <c r="M3268" s="185">
        <v>0</v>
      </c>
      <c r="N3268" s="174">
        <v>259958685245.8031</v>
      </c>
      <c r="O3268" s="119">
        <v>0.4955153972024281</v>
      </c>
      <c r="P3268" s="119">
        <v>0.36909886767157613</v>
      </c>
      <c r="Q3268" s="97">
        <v>13.178574288280544</v>
      </c>
      <c r="R3268" s="184">
        <v>1417383634892.0967</v>
      </c>
      <c r="S3268" s="199">
        <v>1470.6318257013775</v>
      </c>
      <c r="T3268" s="191">
        <v>5.3331139360136268E-2</v>
      </c>
      <c r="U3268" s="198">
        <v>2.0000000000000001E-4</v>
      </c>
    </row>
    <row r="3269" spans="1:21" x14ac:dyDescent="0.2">
      <c r="A3269">
        <f t="shared" si="50"/>
        <v>3265</v>
      </c>
      <c r="B3269" s="119">
        <v>0.54228901914060623</v>
      </c>
      <c r="C3269" s="97">
        <v>9461.2866754291445</v>
      </c>
      <c r="D3269" s="96">
        <v>0.65922131497486958</v>
      </c>
      <c r="E3269" s="98">
        <v>0</v>
      </c>
      <c r="F3269" s="119">
        <v>0</v>
      </c>
      <c r="G3269" s="179">
        <v>0</v>
      </c>
      <c r="H3269" s="97">
        <v>7222668.7502101036</v>
      </c>
      <c r="I3269" s="174">
        <v>268479322034.87332</v>
      </c>
      <c r="J3269" s="186">
        <v>0.39329298560889148</v>
      </c>
      <c r="K3269" s="189">
        <v>4074230179.9512734</v>
      </c>
      <c r="L3269" s="185">
        <v>0</v>
      </c>
      <c r="M3269" s="185">
        <v>0</v>
      </c>
      <c r="N3269" s="174">
        <v>272553552214.82458</v>
      </c>
      <c r="O3269" s="119">
        <v>0.38741389822034072</v>
      </c>
      <c r="P3269" s="119">
        <v>0.27371949530495193</v>
      </c>
      <c r="Q3269" s="97">
        <v>12.936096966382163</v>
      </c>
      <c r="R3269" s="184">
        <v>1091007320524.7578</v>
      </c>
      <c r="S3269" s="199">
        <v>1132.5348667960282</v>
      </c>
      <c r="T3269" s="191">
        <v>5.2771197146418009E-2</v>
      </c>
      <c r="U3269" s="198">
        <v>2.0000000000000001E-4</v>
      </c>
    </row>
    <row r="3270" spans="1:21" x14ac:dyDescent="0.2">
      <c r="A3270">
        <f t="shared" si="50"/>
        <v>3266</v>
      </c>
      <c r="B3270" s="119">
        <v>0.33106360654934386</v>
      </c>
      <c r="C3270" s="97">
        <v>5948.9801416472674</v>
      </c>
      <c r="D3270" s="96">
        <v>0.72162451484522383</v>
      </c>
      <c r="E3270" s="98">
        <v>0</v>
      </c>
      <c r="F3270" s="119">
        <v>0.46955606918305787</v>
      </c>
      <c r="G3270" s="179">
        <v>1</v>
      </c>
      <c r="H3270" s="97">
        <v>7330468.783453281</v>
      </c>
      <c r="I3270" s="174">
        <v>278024811685.52924</v>
      </c>
      <c r="J3270" s="186">
        <v>0.33106360654934386</v>
      </c>
      <c r="K3270" s="189">
        <v>11872064342.735155</v>
      </c>
      <c r="L3270" s="185">
        <v>0</v>
      </c>
      <c r="M3270" s="185">
        <v>244281099913.09702</v>
      </c>
      <c r="N3270" s="174">
        <v>534177975941.36139</v>
      </c>
      <c r="O3270" s="119">
        <v>0.53815168304289585</v>
      </c>
      <c r="P3270" s="119">
        <v>0.42395442380737725</v>
      </c>
      <c r="Q3270" s="97">
        <v>17.432986667515536</v>
      </c>
      <c r="R3270" s="184">
        <v>4249279804799.1748</v>
      </c>
      <c r="S3270" s="199">
        <v>4411.1150028187421</v>
      </c>
      <c r="T3270" s="191">
        <v>4.2453455586735502E-2</v>
      </c>
      <c r="U3270" s="198">
        <v>2.0000000000000001E-4</v>
      </c>
    </row>
    <row r="3271" spans="1:21" x14ac:dyDescent="0.2">
      <c r="A3271">
        <f t="shared" ref="A3271:A3334" si="51">A3270+1</f>
        <v>3267</v>
      </c>
      <c r="B3271" s="119">
        <v>0.50357546275401222</v>
      </c>
      <c r="C3271" s="97">
        <v>13162.680955293326</v>
      </c>
      <c r="D3271" s="96">
        <v>0.99759946327235738</v>
      </c>
      <c r="E3271" s="98">
        <v>0.7</v>
      </c>
      <c r="F3271" s="119">
        <v>0.50094666440058577</v>
      </c>
      <c r="G3271" s="179">
        <v>1</v>
      </c>
      <c r="H3271" s="97">
        <v>7624340.832273365</v>
      </c>
      <c r="I3271" s="174">
        <v>261434652860.44318</v>
      </c>
      <c r="J3271" s="186">
        <v>0.3962413452220126</v>
      </c>
      <c r="K3271" s="189">
        <v>5090123207.289669</v>
      </c>
      <c r="L3271" s="185">
        <v>0</v>
      </c>
      <c r="M3271" s="185">
        <v>264055662431.36633</v>
      </c>
      <c r="N3271" s="174">
        <v>530580438499.09918</v>
      </c>
      <c r="O3271" s="119">
        <v>0.59337986408388765</v>
      </c>
      <c r="P3271" s="119">
        <v>0.34854557846687217</v>
      </c>
      <c r="Q3271" s="97">
        <v>16.45578723213616</v>
      </c>
      <c r="R3271" s="184">
        <v>3241449919186.7891</v>
      </c>
      <c r="S3271" s="199">
        <v>3365.9219837809387</v>
      </c>
      <c r="T3271" s="191">
        <v>4.4943270257719062E-2</v>
      </c>
      <c r="U3271" s="198">
        <v>2.0000000000000001E-4</v>
      </c>
    </row>
    <row r="3272" spans="1:21" x14ac:dyDescent="0.2">
      <c r="A3272">
        <f t="shared" si="51"/>
        <v>3268</v>
      </c>
      <c r="B3272" s="119">
        <v>0.56169187318116653</v>
      </c>
      <c r="C3272" s="97">
        <v>5235.6620938519445</v>
      </c>
      <c r="D3272" s="96">
        <v>0.95326742227267769</v>
      </c>
      <c r="E3272" s="98">
        <v>0</v>
      </c>
      <c r="F3272" s="119">
        <v>0</v>
      </c>
      <c r="G3272" s="179">
        <v>0</v>
      </c>
      <c r="H3272" s="97">
        <v>55094418.021063678</v>
      </c>
      <c r="I3272" s="174">
        <v>1042005331314.5302</v>
      </c>
      <c r="J3272" s="186">
        <v>0.31361578733553686</v>
      </c>
      <c r="K3272" s="189">
        <v>5832127868.5820131</v>
      </c>
      <c r="L3272" s="185">
        <v>0</v>
      </c>
      <c r="M3272" s="185">
        <v>0</v>
      </c>
      <c r="N3272" s="174">
        <v>1047837459183.1122</v>
      </c>
      <c r="O3272" s="119">
        <v>0.31187024239694228</v>
      </c>
      <c r="P3272" s="119">
        <v>0.18781166417494288</v>
      </c>
      <c r="Q3272" s="97">
        <v>12.965058537631633</v>
      </c>
      <c r="R3272" s="184">
        <v>2660685554701.8672</v>
      </c>
      <c r="S3272" s="199">
        <v>2760.9697943952629</v>
      </c>
      <c r="T3272" s="191">
        <v>5.7357370541183395E-2</v>
      </c>
      <c r="U3272" s="198">
        <v>2.0000000000000001E-4</v>
      </c>
    </row>
    <row r="3273" spans="1:21" x14ac:dyDescent="0.2">
      <c r="A3273">
        <f t="shared" si="51"/>
        <v>3269</v>
      </c>
      <c r="B3273" s="119">
        <v>0.62201006966266914</v>
      </c>
      <c r="C3273" s="97">
        <v>7295.1410501891332</v>
      </c>
      <c r="D3273" s="96">
        <v>0.53636504573388466</v>
      </c>
      <c r="E3273" s="98">
        <v>0.42084057941058517</v>
      </c>
      <c r="F3273" s="119">
        <v>0</v>
      </c>
      <c r="G3273" s="179">
        <v>0</v>
      </c>
      <c r="H3273" s="97">
        <v>5131661.2365381941</v>
      </c>
      <c r="I3273" s="174">
        <v>194915506380.86224</v>
      </c>
      <c r="J3273" s="186">
        <v>0.43063679855629955</v>
      </c>
      <c r="K3273" s="189">
        <v>21997213510.571877</v>
      </c>
      <c r="L3273" s="185">
        <v>46224268418.321938</v>
      </c>
      <c r="M3273" s="185">
        <v>0</v>
      </c>
      <c r="N3273" s="174">
        <v>263136988309.75604</v>
      </c>
      <c r="O3273" s="119">
        <v>0.45952188313849801</v>
      </c>
      <c r="P3273" s="119">
        <v>0.33649778662765872</v>
      </c>
      <c r="Q3273" s="97">
        <v>13.84861779709223</v>
      </c>
      <c r="R3273" s="184">
        <v>1396425129661.9631</v>
      </c>
      <c r="S3273" s="199">
        <v>1449.6861594120328</v>
      </c>
      <c r="T3273" s="191">
        <v>5.0320149082510944E-2</v>
      </c>
      <c r="U3273" s="198">
        <v>2.0000000000000001E-4</v>
      </c>
    </row>
    <row r="3274" spans="1:21" x14ac:dyDescent="0.2">
      <c r="A3274">
        <f t="shared" si="51"/>
        <v>3270</v>
      </c>
      <c r="B3274" s="119">
        <v>0.52109867694309475</v>
      </c>
      <c r="C3274" s="97">
        <v>17000</v>
      </c>
      <c r="D3274" s="96">
        <v>0.70153900606224662</v>
      </c>
      <c r="E3274" s="98">
        <v>0.26385247240148885</v>
      </c>
      <c r="F3274" s="119">
        <v>0</v>
      </c>
      <c r="G3274" s="179">
        <v>0</v>
      </c>
      <c r="H3274" s="97">
        <v>4574634.191468359</v>
      </c>
      <c r="I3274" s="174">
        <v>202936888185.42212</v>
      </c>
      <c r="J3274" s="186">
        <v>0.44954742270774306</v>
      </c>
      <c r="K3274" s="189">
        <v>15941890576.097548</v>
      </c>
      <c r="L3274" s="185">
        <v>37468134480.754875</v>
      </c>
      <c r="M3274" s="185">
        <v>0</v>
      </c>
      <c r="N3274" s="174">
        <v>256346913242.27454</v>
      </c>
      <c r="O3274" s="119">
        <v>0.47281342735006604</v>
      </c>
      <c r="P3274" s="119">
        <v>0.35008219668437518</v>
      </c>
      <c r="Q3274" s="97">
        <v>14.068936568585826</v>
      </c>
      <c r="R3274" s="184">
        <v>1385317695343.2957</v>
      </c>
      <c r="S3274" s="199">
        <v>1439.0540354090072</v>
      </c>
      <c r="T3274" s="191">
        <v>5.2239989198813175E-2</v>
      </c>
      <c r="U3274" s="198">
        <v>2.0000000000000001E-4</v>
      </c>
    </row>
    <row r="3275" spans="1:21" x14ac:dyDescent="0.2">
      <c r="A3275">
        <f t="shared" si="51"/>
        <v>3271</v>
      </c>
      <c r="B3275" s="119">
        <v>0.43443920519166473</v>
      </c>
      <c r="C3275" s="97">
        <v>4762.8817888392441</v>
      </c>
      <c r="D3275" s="96">
        <v>1.1309115967372778</v>
      </c>
      <c r="E3275" s="98">
        <v>0.22036992469509042</v>
      </c>
      <c r="F3275" s="119">
        <v>0.49039666626935802</v>
      </c>
      <c r="G3275" s="179">
        <v>1</v>
      </c>
      <c r="H3275" s="97">
        <v>15160845.917380868</v>
      </c>
      <c r="I3275" s="174">
        <v>575638196967.05505</v>
      </c>
      <c r="J3275" s="186">
        <v>0.43443920519166479</v>
      </c>
      <c r="K3275" s="189">
        <v>2370042781.775425</v>
      </c>
      <c r="L3275" s="185">
        <v>0</v>
      </c>
      <c r="M3275" s="185">
        <v>443569375041.09698</v>
      </c>
      <c r="N3275" s="174">
        <v>1021577614789.9275</v>
      </c>
      <c r="O3275" s="119">
        <v>0.59215794477407779</v>
      </c>
      <c r="P3275" s="119">
        <v>0.40732583465611455</v>
      </c>
      <c r="Q3275" s="97">
        <v>16.601173627851171</v>
      </c>
      <c r="R3275" s="184">
        <v>7440100243529.9902</v>
      </c>
      <c r="S3275" s="199">
        <v>7727.327049336187</v>
      </c>
      <c r="T3275" s="191">
        <v>4.4668504602571366E-2</v>
      </c>
      <c r="U3275" s="198">
        <v>2.0000000000000001E-4</v>
      </c>
    </row>
    <row r="3276" spans="1:21" x14ac:dyDescent="0.2">
      <c r="A3276">
        <f t="shared" si="51"/>
        <v>3272</v>
      </c>
      <c r="B3276" s="119">
        <v>0.42841697857413336</v>
      </c>
      <c r="C3276" s="97">
        <v>12928.76983339397</v>
      </c>
      <c r="D3276" s="96">
        <v>0.91234606020286846</v>
      </c>
      <c r="E3276" s="98">
        <v>0.7</v>
      </c>
      <c r="F3276" s="119">
        <v>0</v>
      </c>
      <c r="G3276" s="179">
        <v>0</v>
      </c>
      <c r="H3276" s="97">
        <v>7583094.4444141155</v>
      </c>
      <c r="I3276" s="174">
        <v>302247637801.13452</v>
      </c>
      <c r="J3276" s="186">
        <v>0.42841697857413341</v>
      </c>
      <c r="K3276" s="189">
        <v>51418050229.357071</v>
      </c>
      <c r="L3276" s="185">
        <v>100221273842.60368</v>
      </c>
      <c r="M3276" s="185">
        <v>0</v>
      </c>
      <c r="N3276" s="174">
        <v>453886961873.09528</v>
      </c>
      <c r="O3276" s="119">
        <v>0.4619322792987286</v>
      </c>
      <c r="P3276" s="119">
        <v>0.34568435552551274</v>
      </c>
      <c r="Q3276" s="97">
        <v>14.914988613156195</v>
      </c>
      <c r="R3276" s="184">
        <v>2524371512255.9399</v>
      </c>
      <c r="S3276" s="199">
        <v>2614.0280398287787</v>
      </c>
      <c r="T3276" s="191">
        <v>4.8672929716729339E-2</v>
      </c>
      <c r="U3276" s="198">
        <v>2.0000000000000001E-4</v>
      </c>
    </row>
    <row r="3277" spans="1:21" x14ac:dyDescent="0.2">
      <c r="A3277">
        <f t="shared" si="51"/>
        <v>3273</v>
      </c>
      <c r="B3277" s="119">
        <v>0.4679100464624838</v>
      </c>
      <c r="C3277" s="97">
        <v>10746.231325887535</v>
      </c>
      <c r="D3277" s="96">
        <v>0.95099962356309076</v>
      </c>
      <c r="E3277" s="98">
        <v>0.11544867271955273</v>
      </c>
      <c r="F3277" s="119">
        <v>0</v>
      </c>
      <c r="G3277" s="179">
        <v>0</v>
      </c>
      <c r="H3277" s="97">
        <v>13872844.722113783</v>
      </c>
      <c r="I3277" s="174">
        <v>365075850854.94531</v>
      </c>
      <c r="J3277" s="186">
        <v>0.31064612280378745</v>
      </c>
      <c r="K3277" s="189">
        <v>16941271268.302624</v>
      </c>
      <c r="L3277" s="185">
        <v>39230090093.749123</v>
      </c>
      <c r="M3277" s="185">
        <v>0</v>
      </c>
      <c r="N3277" s="174">
        <v>421247212216.99707</v>
      </c>
      <c r="O3277" s="119">
        <v>0.3437256448780826</v>
      </c>
      <c r="P3277" s="119">
        <v>0.21599898273284646</v>
      </c>
      <c r="Q3277" s="97">
        <v>14.041327373075505</v>
      </c>
      <c r="R3277" s="184">
        <v>1332777121463.3584</v>
      </c>
      <c r="S3277" s="199">
        <v>1384.1666347692867</v>
      </c>
      <c r="T3277" s="191">
        <v>5.2591425382886497E-2</v>
      </c>
      <c r="U3277" s="198">
        <v>2.0000000000000001E-4</v>
      </c>
    </row>
    <row r="3278" spans="1:21" x14ac:dyDescent="0.2">
      <c r="A3278">
        <f t="shared" si="51"/>
        <v>3274</v>
      </c>
      <c r="B3278" s="119">
        <v>0.31456441591159623</v>
      </c>
      <c r="C3278" s="97">
        <v>4000</v>
      </c>
      <c r="D3278" s="96">
        <v>0.42767070721904443</v>
      </c>
      <c r="E3278" s="98">
        <v>0</v>
      </c>
      <c r="F3278" s="119">
        <v>0</v>
      </c>
      <c r="G3278" s="179">
        <v>0</v>
      </c>
      <c r="H3278" s="97">
        <v>8091427.8087440096</v>
      </c>
      <c r="I3278" s="174">
        <v>321150671293.79504</v>
      </c>
      <c r="J3278" s="186">
        <v>0.31456441591159623</v>
      </c>
      <c r="K3278" s="189">
        <v>7973560426.5177622</v>
      </c>
      <c r="L3278" s="185">
        <v>0</v>
      </c>
      <c r="M3278" s="185">
        <v>0</v>
      </c>
      <c r="N3278" s="174">
        <v>329124231720.31281</v>
      </c>
      <c r="O3278" s="119">
        <v>0.30694359028841689</v>
      </c>
      <c r="P3278" s="119">
        <v>0.20296446576393903</v>
      </c>
      <c r="Q3278" s="97">
        <v>12.865862570135761</v>
      </c>
      <c r="R3278" s="184">
        <v>1015321774052.6472</v>
      </c>
      <c r="S3278" s="199">
        <v>1055.0886128820673</v>
      </c>
      <c r="T3278" s="191">
        <v>5.2068549341642012E-2</v>
      </c>
      <c r="U3278" s="198">
        <v>2.0000000000000001E-4</v>
      </c>
    </row>
    <row r="3279" spans="1:21" x14ac:dyDescent="0.2">
      <c r="A3279">
        <f t="shared" si="51"/>
        <v>3275</v>
      </c>
      <c r="B3279" s="119">
        <v>0.6106657888449385</v>
      </c>
      <c r="C3279" s="97">
        <v>6286.7185360660933</v>
      </c>
      <c r="D3279" s="96">
        <v>0.86791029955158971</v>
      </c>
      <c r="E3279" s="98">
        <v>0.11919334232607214</v>
      </c>
      <c r="F3279" s="119">
        <v>0</v>
      </c>
      <c r="G3279" s="179">
        <v>0</v>
      </c>
      <c r="H3279" s="97">
        <v>11704610.780653784</v>
      </c>
      <c r="I3279" s="174">
        <v>436212033916.94574</v>
      </c>
      <c r="J3279" s="186">
        <v>0.5435643006011448</v>
      </c>
      <c r="K3279" s="189">
        <v>26008328109.374962</v>
      </c>
      <c r="L3279" s="185">
        <v>22897382370.246201</v>
      </c>
      <c r="M3279" s="185">
        <v>0</v>
      </c>
      <c r="N3279" s="174">
        <v>485117744396.56689</v>
      </c>
      <c r="O3279" s="119">
        <v>0.52652618457357758</v>
      </c>
      <c r="P3279" s="119">
        <v>0.40711838385408788</v>
      </c>
      <c r="Q3279" s="97">
        <v>13.072088016930044</v>
      </c>
      <c r="R3279" s="184">
        <v>2890469322325.3872</v>
      </c>
      <c r="S3279" s="199">
        <v>2999.5668613145435</v>
      </c>
      <c r="T3279" s="191">
        <v>5.4346333829249388E-2</v>
      </c>
      <c r="U3279" s="198">
        <v>2.0000000000000001E-4</v>
      </c>
    </row>
    <row r="3280" spans="1:21" x14ac:dyDescent="0.2">
      <c r="A3280">
        <f t="shared" si="51"/>
        <v>3276</v>
      </c>
      <c r="B3280" s="119">
        <v>0.50243240983452853</v>
      </c>
      <c r="C3280" s="97">
        <v>8676.553298653107</v>
      </c>
      <c r="D3280" s="96">
        <v>1.0454344784879299</v>
      </c>
      <c r="E3280" s="98">
        <v>0.50968266651833649</v>
      </c>
      <c r="F3280" s="119">
        <v>0</v>
      </c>
      <c r="G3280" s="179">
        <v>0</v>
      </c>
      <c r="H3280" s="97">
        <v>9685671.548725795</v>
      </c>
      <c r="I3280" s="174">
        <v>360227920524.81537</v>
      </c>
      <c r="J3280" s="186">
        <v>0.43874649194101667</v>
      </c>
      <c r="K3280" s="189">
        <v>42152163073.387123</v>
      </c>
      <c r="L3280" s="185">
        <v>59873840327.28875</v>
      </c>
      <c r="M3280" s="185">
        <v>0</v>
      </c>
      <c r="N3280" s="174">
        <v>462253923925.49127</v>
      </c>
      <c r="O3280" s="119">
        <v>0.44552960620080517</v>
      </c>
      <c r="P3280" s="119">
        <v>0.34634656180516082</v>
      </c>
      <c r="Q3280" s="97">
        <v>13.772777515887473</v>
      </c>
      <c r="R3280" s="184">
        <v>2416108772689.4185</v>
      </c>
      <c r="S3280" s="199">
        <v>2507.5156177721533</v>
      </c>
      <c r="T3280" s="191">
        <v>5.2775143393135354E-2</v>
      </c>
      <c r="U3280" s="198">
        <v>2.0000000000000001E-4</v>
      </c>
    </row>
    <row r="3281" spans="1:21" x14ac:dyDescent="0.2">
      <c r="A3281">
        <f t="shared" si="51"/>
        <v>3277</v>
      </c>
      <c r="B3281" s="119">
        <v>0.50338189728280569</v>
      </c>
      <c r="C3281" s="97">
        <v>4000</v>
      </c>
      <c r="D3281" s="96">
        <v>1.3452314417158631</v>
      </c>
      <c r="E3281" s="98">
        <v>0.42372815558956234</v>
      </c>
      <c r="F3281" s="119">
        <v>0</v>
      </c>
      <c r="G3281" s="179">
        <v>0</v>
      </c>
      <c r="H3281" s="97">
        <v>30434621.972333763</v>
      </c>
      <c r="I3281" s="174">
        <v>748120298307.23669</v>
      </c>
      <c r="J3281" s="186">
        <v>0.34159230802001006</v>
      </c>
      <c r="K3281" s="189">
        <v>71879923560.957199</v>
      </c>
      <c r="L3281" s="185">
        <v>145828497208.65659</v>
      </c>
      <c r="M3281" s="185">
        <v>0</v>
      </c>
      <c r="N3281" s="174">
        <v>965828719076.85046</v>
      </c>
      <c r="O3281" s="119">
        <v>0.38538400214282276</v>
      </c>
      <c r="P3281" s="119">
        <v>0.2546215007353913</v>
      </c>
      <c r="Q3281" s="97">
        <v>14.307760495439656</v>
      </c>
      <c r="R3281" s="184">
        <v>3856422374172.2129</v>
      </c>
      <c r="S3281" s="199">
        <v>4003.1515017519027</v>
      </c>
      <c r="T3281" s="191">
        <v>5.0595825105542405E-2</v>
      </c>
      <c r="U3281" s="198">
        <v>2.0000000000000001E-4</v>
      </c>
    </row>
    <row r="3282" spans="1:21" x14ac:dyDescent="0.2">
      <c r="A3282">
        <f t="shared" si="51"/>
        <v>3278</v>
      </c>
      <c r="B3282" s="119">
        <v>0.46460227319980979</v>
      </c>
      <c r="C3282" s="97">
        <v>8879.9921496112274</v>
      </c>
      <c r="D3282" s="96">
        <v>0.63206883436911354</v>
      </c>
      <c r="E3282" s="98">
        <v>0.3765303196491433</v>
      </c>
      <c r="F3282" s="119">
        <v>0</v>
      </c>
      <c r="G3282" s="179">
        <v>0</v>
      </c>
      <c r="H3282" s="97">
        <v>7117688.5378491646</v>
      </c>
      <c r="I3282" s="174">
        <v>275935663579.38367</v>
      </c>
      <c r="J3282" s="186">
        <v>0.39684752272887291</v>
      </c>
      <c r="K3282" s="189">
        <v>35152139862.856262</v>
      </c>
      <c r="L3282" s="185">
        <v>63950249392.816383</v>
      </c>
      <c r="M3282" s="185">
        <v>0</v>
      </c>
      <c r="N3282" s="174">
        <v>375038052835.05634</v>
      </c>
      <c r="O3282" s="119">
        <v>0.42839541967476114</v>
      </c>
      <c r="P3282" s="119">
        <v>0.28778723054764649</v>
      </c>
      <c r="Q3282" s="97">
        <v>13.459447875689218</v>
      </c>
      <c r="R3282" s="184">
        <v>1632593272205.1736</v>
      </c>
      <c r="S3282" s="199">
        <v>1692.0333560318195</v>
      </c>
      <c r="T3282" s="191">
        <v>5.1719937641690632E-2</v>
      </c>
      <c r="U3282" s="198">
        <v>2.0000000000000001E-4</v>
      </c>
    </row>
    <row r="3283" spans="1:21" x14ac:dyDescent="0.2">
      <c r="A3283">
        <f t="shared" si="51"/>
        <v>3279</v>
      </c>
      <c r="B3283" s="119">
        <v>0.54741776516078555</v>
      </c>
      <c r="C3283" s="97">
        <v>7911.495511961959</v>
      </c>
      <c r="D3283" s="96">
        <v>0.81732338971733043</v>
      </c>
      <c r="E3283" s="98">
        <v>0.15491567544213777</v>
      </c>
      <c r="F3283" s="119">
        <v>0.51906914647956803</v>
      </c>
      <c r="G3283" s="179">
        <v>1</v>
      </c>
      <c r="H3283" s="97">
        <v>7547827.2502511237</v>
      </c>
      <c r="I3283" s="174">
        <v>276771433723.67871</v>
      </c>
      <c r="J3283" s="186">
        <v>0.41306040055388826</v>
      </c>
      <c r="K3283" s="189">
        <v>13072996611.652363</v>
      </c>
      <c r="L3283" s="185">
        <v>0</v>
      </c>
      <c r="M3283" s="185">
        <v>383303337687.10248</v>
      </c>
      <c r="N3283" s="174">
        <v>673147768022.43359</v>
      </c>
      <c r="O3283" s="119">
        <v>0.62536936081979166</v>
      </c>
      <c r="P3283" s="119">
        <v>0.39532150530664673</v>
      </c>
      <c r="Q3283" s="97">
        <v>17.090488440097644</v>
      </c>
      <c r="R3283" s="184">
        <v>4883921270305.0293</v>
      </c>
      <c r="S3283" s="199">
        <v>5069.511626191319</v>
      </c>
      <c r="T3283" s="191">
        <v>4.3647759733261272E-2</v>
      </c>
      <c r="U3283" s="198">
        <v>2.0000000000000001E-4</v>
      </c>
    </row>
    <row r="3284" spans="1:21" x14ac:dyDescent="0.2">
      <c r="A3284">
        <f t="shared" si="51"/>
        <v>3280</v>
      </c>
      <c r="B3284" s="119">
        <v>0.52370838455386637</v>
      </c>
      <c r="C3284" s="97">
        <v>6952.3556085132623</v>
      </c>
      <c r="D3284" s="96">
        <v>0.68704183531928309</v>
      </c>
      <c r="E3284" s="98">
        <v>0.62429965830426559</v>
      </c>
      <c r="F3284" s="119">
        <v>0.43406718989025822</v>
      </c>
      <c r="G3284" s="179">
        <v>1</v>
      </c>
      <c r="H3284" s="97">
        <v>5637914.2718060985</v>
      </c>
      <c r="I3284" s="174">
        <v>231663191214.16486</v>
      </c>
      <c r="J3284" s="186">
        <v>0.44061621190950351</v>
      </c>
      <c r="K3284" s="189">
        <v>4961807140.9889135</v>
      </c>
      <c r="L3284" s="185">
        <v>0</v>
      </c>
      <c r="M3284" s="185">
        <v>237100321430.63721</v>
      </c>
      <c r="N3284" s="174">
        <v>473725319785.79095</v>
      </c>
      <c r="O3284" s="119">
        <v>0.61587338212803933</v>
      </c>
      <c r="P3284" s="119">
        <v>0.31195690420805128</v>
      </c>
      <c r="Q3284" s="97">
        <v>16.126038594923397</v>
      </c>
      <c r="R3284" s="184">
        <v>2620271920611.9131</v>
      </c>
      <c r="S3284" s="199">
        <v>2716.0326168032839</v>
      </c>
      <c r="T3284" s="191">
        <v>4.5128135526359414E-2</v>
      </c>
      <c r="U3284" s="198">
        <v>2.0000000000000001E-4</v>
      </c>
    </row>
    <row r="3285" spans="1:21" x14ac:dyDescent="0.2">
      <c r="A3285">
        <f t="shared" si="51"/>
        <v>3281</v>
      </c>
      <c r="B3285" s="119">
        <v>0.48412202035137786</v>
      </c>
      <c r="C3285" s="97">
        <v>4000</v>
      </c>
      <c r="D3285" s="96">
        <v>1.2699072582307254</v>
      </c>
      <c r="E3285" s="98">
        <v>0.7</v>
      </c>
      <c r="F3285" s="119">
        <v>0.46652475927309944</v>
      </c>
      <c r="G3285" s="179">
        <v>1</v>
      </c>
      <c r="H3285" s="97">
        <v>31147353.174112648</v>
      </c>
      <c r="I3285" s="174">
        <v>581143367153.11011</v>
      </c>
      <c r="J3285" s="186">
        <v>8.2529378261559261E-2</v>
      </c>
      <c r="K3285" s="189">
        <v>13001740768.482958</v>
      </c>
      <c r="L3285" s="185">
        <v>11400017512.990234</v>
      </c>
      <c r="M3285" s="185">
        <v>356990567190.14563</v>
      </c>
      <c r="N3285" s="174">
        <v>962535692624.72888</v>
      </c>
      <c r="O3285" s="119">
        <v>0.35601159641160945</v>
      </c>
      <c r="P3285" s="119">
        <v>0.11862624988254042</v>
      </c>
      <c r="Q3285" s="97">
        <v>20.137052893493042</v>
      </c>
      <c r="R3285" s="184">
        <v>2380726893082.4766</v>
      </c>
      <c r="S3285" s="199">
        <v>2469.7257814687637</v>
      </c>
      <c r="T3285" s="191">
        <v>3.6755836346423737E-2</v>
      </c>
      <c r="U3285" s="198">
        <v>2.0000000000000001E-4</v>
      </c>
    </row>
    <row r="3286" spans="1:21" x14ac:dyDescent="0.2">
      <c r="A3286">
        <f t="shared" si="51"/>
        <v>3282</v>
      </c>
      <c r="B3286" s="119">
        <v>0.52034779920501284</v>
      </c>
      <c r="C3286" s="97">
        <v>9289.7526778891315</v>
      </c>
      <c r="D3286" s="96">
        <v>0.37270366133627864</v>
      </c>
      <c r="E3286" s="98">
        <v>0</v>
      </c>
      <c r="F3286" s="119">
        <v>0.48536184173295416</v>
      </c>
      <c r="G3286" s="179">
        <v>1</v>
      </c>
      <c r="H3286" s="97">
        <v>2935259.6129968273</v>
      </c>
      <c r="I3286" s="174">
        <v>131472408585.88934</v>
      </c>
      <c r="J3286" s="186">
        <v>0.42718732580887298</v>
      </c>
      <c r="K3286" s="189">
        <v>2984694602.8031192</v>
      </c>
      <c r="L3286" s="185">
        <v>0</v>
      </c>
      <c r="M3286" s="185">
        <v>162242251328.41257</v>
      </c>
      <c r="N3286" s="174">
        <v>296699354517.10498</v>
      </c>
      <c r="O3286" s="119">
        <v>0.62675278821163405</v>
      </c>
      <c r="P3286" s="119">
        <v>0.48910427633832854</v>
      </c>
      <c r="Q3286" s="97">
        <v>17.218377553097074</v>
      </c>
      <c r="R3286" s="184">
        <v>2734539815263.5459</v>
      </c>
      <c r="S3286" s="199">
        <v>2839.5668192313246</v>
      </c>
      <c r="T3286" s="191">
        <v>4.2181905592873242E-2</v>
      </c>
      <c r="U3286" s="198">
        <v>2.0000000000000001E-4</v>
      </c>
    </row>
    <row r="3287" spans="1:21" x14ac:dyDescent="0.2">
      <c r="A3287">
        <f t="shared" si="51"/>
        <v>3283</v>
      </c>
      <c r="B3287" s="119">
        <v>0.5337469970729295</v>
      </c>
      <c r="C3287" s="97">
        <v>9721.9779474106417</v>
      </c>
      <c r="D3287" s="96">
        <v>0.51947970303657598</v>
      </c>
      <c r="E3287" s="98">
        <v>0.27382042498799414</v>
      </c>
      <c r="F3287" s="119">
        <v>0.49487848595184225</v>
      </c>
      <c r="G3287" s="179">
        <v>1</v>
      </c>
      <c r="H3287" s="97">
        <v>4468856.3539091386</v>
      </c>
      <c r="I3287" s="174">
        <v>239201321875.72601</v>
      </c>
      <c r="J3287" s="186">
        <v>0.5337469970729295</v>
      </c>
      <c r="K3287" s="189">
        <v>6991023245.1802769</v>
      </c>
      <c r="L3287" s="185">
        <v>0</v>
      </c>
      <c r="M3287" s="185">
        <v>188000331617.7265</v>
      </c>
      <c r="N3287" s="174">
        <v>434192676738.63281</v>
      </c>
      <c r="O3287" s="119">
        <v>0.64043745424249654</v>
      </c>
      <c r="P3287" s="119">
        <v>0.37126456182305329</v>
      </c>
      <c r="Q3287" s="97">
        <v>15.29038804119123</v>
      </c>
      <c r="R3287" s="184">
        <v>2714707641910.6104</v>
      </c>
      <c r="S3287" s="199">
        <v>2816.1044466787384</v>
      </c>
      <c r="T3287" s="191">
        <v>4.7040866635346151E-2</v>
      </c>
      <c r="U3287" s="198">
        <v>2.0000000000000001E-4</v>
      </c>
    </row>
    <row r="3288" spans="1:21" x14ac:dyDescent="0.2">
      <c r="A3288">
        <f t="shared" si="51"/>
        <v>3284</v>
      </c>
      <c r="B3288" s="119">
        <v>0.38444528781078979</v>
      </c>
      <c r="C3288" s="97">
        <v>10149.869170685621</v>
      </c>
      <c r="D3288" s="96">
        <v>1.058294873970127</v>
      </c>
      <c r="E3288" s="98">
        <v>0</v>
      </c>
      <c r="F3288" s="119">
        <v>0</v>
      </c>
      <c r="G3288" s="179">
        <v>0</v>
      </c>
      <c r="H3288" s="97">
        <v>7672098.3409805745</v>
      </c>
      <c r="I3288" s="174">
        <v>300047638613.99835</v>
      </c>
      <c r="J3288" s="186">
        <v>0.38444528781078979</v>
      </c>
      <c r="K3288" s="189">
        <v>14970960944.79648</v>
      </c>
      <c r="L3288" s="185">
        <v>0</v>
      </c>
      <c r="M3288" s="185">
        <v>0</v>
      </c>
      <c r="N3288" s="174">
        <v>315018599558.79486</v>
      </c>
      <c r="O3288" s="119">
        <v>0.36617488918262187</v>
      </c>
      <c r="P3288" s="119">
        <v>0.27770111390157753</v>
      </c>
      <c r="Q3288" s="97">
        <v>12.861679996703574</v>
      </c>
      <c r="R3288" s="184">
        <v>1234418233745.9534</v>
      </c>
      <c r="S3288" s="199">
        <v>1282.2484277196538</v>
      </c>
      <c r="T3288" s="191">
        <v>5.6847967015850084E-2</v>
      </c>
      <c r="U3288" s="198">
        <v>2.0000000000000001E-4</v>
      </c>
    </row>
    <row r="3289" spans="1:21" x14ac:dyDescent="0.2">
      <c r="A3289">
        <f t="shared" si="51"/>
        <v>3285</v>
      </c>
      <c r="B3289" s="119">
        <v>0.5292140906789049</v>
      </c>
      <c r="C3289" s="97">
        <v>11307.358281101668</v>
      </c>
      <c r="D3289" s="96">
        <v>0.71974332874651525</v>
      </c>
      <c r="E3289" s="98">
        <v>0</v>
      </c>
      <c r="F3289" s="119">
        <v>0</v>
      </c>
      <c r="G3289" s="179">
        <v>0</v>
      </c>
      <c r="H3289" s="97">
        <v>7546793.1659234436</v>
      </c>
      <c r="I3289" s="174">
        <v>295622351423.11639</v>
      </c>
      <c r="J3289" s="186">
        <v>0.44945713215796601</v>
      </c>
      <c r="K3289" s="189">
        <v>8831511821.1944675</v>
      </c>
      <c r="L3289" s="185">
        <v>0</v>
      </c>
      <c r="M3289" s="185">
        <v>0</v>
      </c>
      <c r="N3289" s="174">
        <v>304453863244.31085</v>
      </c>
      <c r="O3289" s="119">
        <v>0.43641940639723892</v>
      </c>
      <c r="P3289" s="119">
        <v>0.33991015264320784</v>
      </c>
      <c r="Q3289" s="97">
        <v>12.895708843401007</v>
      </c>
      <c r="R3289" s="184">
        <v>1487796402735.6729</v>
      </c>
      <c r="S3289" s="199">
        <v>1543.4340957243385</v>
      </c>
      <c r="T3289" s="191">
        <v>5.4421101944020472E-2</v>
      </c>
      <c r="U3289" s="198">
        <v>2.0000000000000001E-4</v>
      </c>
    </row>
    <row r="3290" spans="1:21" x14ac:dyDescent="0.2">
      <c r="A3290">
        <f t="shared" si="51"/>
        <v>3286</v>
      </c>
      <c r="B3290" s="119">
        <v>0.54066381116333939</v>
      </c>
      <c r="C3290" s="97">
        <v>9441.4620057568936</v>
      </c>
      <c r="D3290" s="96">
        <v>1.0643236321695029</v>
      </c>
      <c r="E3290" s="98">
        <v>0.44407520694893959</v>
      </c>
      <c r="F3290" s="119">
        <v>0</v>
      </c>
      <c r="G3290" s="179">
        <v>0</v>
      </c>
      <c r="H3290" s="97">
        <v>8460450.0898721684</v>
      </c>
      <c r="I3290" s="174">
        <v>299035739522.52197</v>
      </c>
      <c r="J3290" s="186">
        <v>0.40393351371709063</v>
      </c>
      <c r="K3290" s="189">
        <v>55107900851.035072</v>
      </c>
      <c r="L3290" s="185">
        <v>98205329231.243866</v>
      </c>
      <c r="M3290" s="185">
        <v>0</v>
      </c>
      <c r="N3290" s="174">
        <v>452348969604.80096</v>
      </c>
      <c r="O3290" s="119">
        <v>0.4407102342942979</v>
      </c>
      <c r="P3290" s="119">
        <v>0.35901145399798795</v>
      </c>
      <c r="Q3290" s="97">
        <v>15.231306130610999</v>
      </c>
      <c r="R3290" s="184">
        <v>2666083015442.8867</v>
      </c>
      <c r="S3290" s="199">
        <v>2768.2880658891199</v>
      </c>
      <c r="T3290" s="191">
        <v>4.8651825215870415E-2</v>
      </c>
      <c r="U3290" s="198">
        <v>2.0000000000000001E-4</v>
      </c>
    </row>
    <row r="3291" spans="1:21" x14ac:dyDescent="0.2">
      <c r="A3291">
        <f t="shared" si="51"/>
        <v>3287</v>
      </c>
      <c r="B3291" s="119">
        <v>0.536179611979827</v>
      </c>
      <c r="C3291" s="97">
        <v>8965.1151412200797</v>
      </c>
      <c r="D3291" s="96">
        <v>0.53710221462547181</v>
      </c>
      <c r="E3291" s="98">
        <v>0</v>
      </c>
      <c r="F3291" s="119">
        <v>0</v>
      </c>
      <c r="G3291" s="179">
        <v>0</v>
      </c>
      <c r="H3291" s="97">
        <v>4090774.7419754937</v>
      </c>
      <c r="I3291" s="174">
        <v>147555123152.66891</v>
      </c>
      <c r="J3291" s="186">
        <v>0.26538145431281368</v>
      </c>
      <c r="K3291" s="189">
        <v>6521188581.9589891</v>
      </c>
      <c r="L3291" s="185">
        <v>0</v>
      </c>
      <c r="M3291" s="185">
        <v>0</v>
      </c>
      <c r="N3291" s="174">
        <v>154076311734.6279</v>
      </c>
      <c r="O3291" s="119">
        <v>0.25414934153541879</v>
      </c>
      <c r="P3291" s="119">
        <v>0.12856095800891265</v>
      </c>
      <c r="Q3291" s="97">
        <v>12.736690144420086</v>
      </c>
      <c r="R3291" s="184">
        <v>303122011341.15271</v>
      </c>
      <c r="S3291" s="199">
        <v>314.78385808824305</v>
      </c>
      <c r="T3291" s="191">
        <v>5.1939891987028475E-2</v>
      </c>
      <c r="U3291" s="198">
        <v>2.0000000000000001E-4</v>
      </c>
    </row>
    <row r="3292" spans="1:21" x14ac:dyDescent="0.2">
      <c r="A3292">
        <f t="shared" si="51"/>
        <v>3288</v>
      </c>
      <c r="B3292" s="119">
        <v>0.57170381692676664</v>
      </c>
      <c r="C3292" s="97">
        <v>7323.351660947299</v>
      </c>
      <c r="D3292" s="96">
        <v>1.4544560018480519</v>
      </c>
      <c r="E3292" s="98">
        <v>0.35006220959053214</v>
      </c>
      <c r="F3292" s="119">
        <v>0.44396762305676096</v>
      </c>
      <c r="G3292" s="179">
        <v>1</v>
      </c>
      <c r="H3292" s="97">
        <v>20756972.602694452</v>
      </c>
      <c r="I3292" s="174">
        <v>610728304086.49829</v>
      </c>
      <c r="J3292" s="186">
        <v>0.32849580719666149</v>
      </c>
      <c r="K3292" s="189">
        <v>5307192831.2703619</v>
      </c>
      <c r="L3292" s="185">
        <v>0</v>
      </c>
      <c r="M3292" s="185">
        <v>441855687570.17157</v>
      </c>
      <c r="N3292" s="174">
        <v>1057891184487.9403</v>
      </c>
      <c r="O3292" s="119">
        <v>0.52378377418192423</v>
      </c>
      <c r="P3292" s="119">
        <v>0.32565518425658718</v>
      </c>
      <c r="Q3292" s="97">
        <v>16.86637804193175</v>
      </c>
      <c r="R3292" s="184">
        <v>6159184699570.5967</v>
      </c>
      <c r="S3292" s="199">
        <v>6391.9094038703906</v>
      </c>
      <c r="T3292" s="191">
        <v>4.4104434367560542E-2</v>
      </c>
      <c r="U3292" s="198">
        <v>2.0000000000000001E-4</v>
      </c>
    </row>
    <row r="3293" spans="1:21" x14ac:dyDescent="0.2">
      <c r="A3293">
        <f t="shared" si="51"/>
        <v>3289</v>
      </c>
      <c r="B3293" s="119">
        <v>0.44189947534082347</v>
      </c>
      <c r="C3293" s="97">
        <v>8309.7780643996193</v>
      </c>
      <c r="D3293" s="96">
        <v>0.57493982820920952</v>
      </c>
      <c r="E3293" s="98">
        <v>0.40193437425905548</v>
      </c>
      <c r="F3293" s="119">
        <v>0.66942517618827191</v>
      </c>
      <c r="G3293" s="179">
        <v>1</v>
      </c>
      <c r="H3293" s="97">
        <v>4310069.2798569733</v>
      </c>
      <c r="I3293" s="174">
        <v>204430630683.59036</v>
      </c>
      <c r="J3293" s="186">
        <v>0.44189947534082341</v>
      </c>
      <c r="K3293" s="189">
        <v>4578477882.8123484</v>
      </c>
      <c r="L3293" s="185">
        <v>0</v>
      </c>
      <c r="M3293" s="185">
        <v>323607128883.90582</v>
      </c>
      <c r="N3293" s="174">
        <v>532616237450.30859</v>
      </c>
      <c r="O3293" s="119">
        <v>0.65567563847014398</v>
      </c>
      <c r="P3293" s="119">
        <v>0.4258870646112955</v>
      </c>
      <c r="Q3293" s="97">
        <v>17.165286499845557</v>
      </c>
      <c r="R3293" s="184">
        <v>4223046990280.7598</v>
      </c>
      <c r="S3293" s="199">
        <v>4378.032117989007</v>
      </c>
      <c r="T3293" s="191">
        <v>4.2802151146682378E-2</v>
      </c>
      <c r="U3293" s="198">
        <v>2.0000000000000001E-4</v>
      </c>
    </row>
    <row r="3294" spans="1:21" x14ac:dyDescent="0.2">
      <c r="A3294">
        <f t="shared" si="51"/>
        <v>3290</v>
      </c>
      <c r="B3294" s="119">
        <v>0.58713597125595074</v>
      </c>
      <c r="C3294" s="97">
        <v>4000</v>
      </c>
      <c r="D3294" s="96">
        <v>1.5118137821603108</v>
      </c>
      <c r="E3294" s="98">
        <v>0.68757316336899232</v>
      </c>
      <c r="F3294" s="119">
        <v>0</v>
      </c>
      <c r="G3294" s="179">
        <v>0</v>
      </c>
      <c r="H3294" s="97">
        <v>24879643.588727936</v>
      </c>
      <c r="I3294" s="174">
        <v>562831026189.20068</v>
      </c>
      <c r="J3294" s="186">
        <v>0.20199108972314128</v>
      </c>
      <c r="K3294" s="189">
        <v>82764919277.536957</v>
      </c>
      <c r="L3294" s="185">
        <v>224423954719.27432</v>
      </c>
      <c r="M3294" s="185">
        <v>0</v>
      </c>
      <c r="N3294" s="174">
        <v>870019900186.01208</v>
      </c>
      <c r="O3294" s="119">
        <v>0.33703368856583354</v>
      </c>
      <c r="P3294" s="119">
        <v>0.19076919721269633</v>
      </c>
      <c r="Q3294" s="97">
        <v>15.554001154499158</v>
      </c>
      <c r="R3294" s="184">
        <v>2813115052740.4165</v>
      </c>
      <c r="S3294" s="199">
        <v>2922.4356192859832</v>
      </c>
      <c r="T3294" s="191">
        <v>4.7393187811510917E-2</v>
      </c>
      <c r="U3294" s="198">
        <v>2.0000000000000001E-4</v>
      </c>
    </row>
    <row r="3295" spans="1:21" x14ac:dyDescent="0.2">
      <c r="A3295">
        <f t="shared" si="51"/>
        <v>3291</v>
      </c>
      <c r="B3295" s="119">
        <v>0.68965851509915588</v>
      </c>
      <c r="C3295" s="97">
        <v>8171.2298431438085</v>
      </c>
      <c r="D3295" s="96">
        <v>0.80355337584925068</v>
      </c>
      <c r="E3295" s="98">
        <v>0</v>
      </c>
      <c r="F3295" s="119">
        <v>0.66373617288488385</v>
      </c>
      <c r="G3295" s="179">
        <v>1</v>
      </c>
      <c r="H3295" s="97">
        <v>6295281.3646068415</v>
      </c>
      <c r="I3295" s="174">
        <v>271642979095.81589</v>
      </c>
      <c r="J3295" s="186">
        <v>0.46809559877431928</v>
      </c>
      <c r="K3295" s="189">
        <v>4947961052.248229</v>
      </c>
      <c r="L3295" s="185">
        <v>0</v>
      </c>
      <c r="M3295" s="185">
        <v>171406120975.72394</v>
      </c>
      <c r="N3295" s="174">
        <v>447997061123.78802</v>
      </c>
      <c r="O3295" s="119">
        <v>0.58991409245037596</v>
      </c>
      <c r="P3295" s="119">
        <v>0.47048904584346785</v>
      </c>
      <c r="Q3295" s="97">
        <v>16.182275296713584</v>
      </c>
      <c r="R3295" s="184">
        <v>3712026465464.8325</v>
      </c>
      <c r="S3295" s="199">
        <v>3855.3452872715166</v>
      </c>
      <c r="T3295" s="191">
        <v>4.5389929480652895E-2</v>
      </c>
      <c r="U3295" s="198">
        <v>2.0000000000000001E-4</v>
      </c>
    </row>
    <row r="3296" spans="1:21" x14ac:dyDescent="0.2">
      <c r="A3296">
        <f t="shared" si="51"/>
        <v>3292</v>
      </c>
      <c r="B3296" s="119">
        <v>0.31091372474731971</v>
      </c>
      <c r="C3296" s="97">
        <v>5200.8458660641436</v>
      </c>
      <c r="D3296" s="96">
        <v>0.79567702639489335</v>
      </c>
      <c r="E3296" s="98">
        <v>0.32884691422822776</v>
      </c>
      <c r="F3296" s="119">
        <v>0.4602516515736399</v>
      </c>
      <c r="G3296" s="179">
        <v>1</v>
      </c>
      <c r="H3296" s="97">
        <v>10744149.169415619</v>
      </c>
      <c r="I3296" s="174">
        <v>374788304026.94373</v>
      </c>
      <c r="J3296" s="186">
        <v>0.31091372474731971</v>
      </c>
      <c r="K3296" s="189">
        <v>8693838972.7711525</v>
      </c>
      <c r="L3296" s="185">
        <v>0</v>
      </c>
      <c r="M3296" s="185">
        <v>326917955362.22748</v>
      </c>
      <c r="N3296" s="174">
        <v>710400098361.94226</v>
      </c>
      <c r="O3296" s="119">
        <v>0.53218065813655224</v>
      </c>
      <c r="P3296" s="119">
        <v>0.27149630059093921</v>
      </c>
      <c r="Q3296" s="97">
        <v>17.080006772360715</v>
      </c>
      <c r="R3296" s="184">
        <v>3541164633315.269</v>
      </c>
      <c r="S3296" s="199">
        <v>3673.4896873885805</v>
      </c>
      <c r="T3296" s="191">
        <v>4.3290860831283452E-2</v>
      </c>
      <c r="U3296" s="198">
        <v>2.0000000000000001E-4</v>
      </c>
    </row>
    <row r="3297" spans="1:21" x14ac:dyDescent="0.2">
      <c r="A3297">
        <f t="shared" si="51"/>
        <v>3293</v>
      </c>
      <c r="B3297" s="119">
        <v>0.54155405925909716</v>
      </c>
      <c r="C3297" s="97">
        <v>4000</v>
      </c>
      <c r="D3297" s="96">
        <v>0.6878519962979911</v>
      </c>
      <c r="E3297" s="98">
        <v>0</v>
      </c>
      <c r="F3297" s="119">
        <v>0</v>
      </c>
      <c r="G3297" s="179">
        <v>0</v>
      </c>
      <c r="H3297" s="97">
        <v>10984991.609741628</v>
      </c>
      <c r="I3297" s="174">
        <v>387761636658.74536</v>
      </c>
      <c r="J3297" s="186">
        <v>0.38748657504527495</v>
      </c>
      <c r="K3297" s="189">
        <v>11608110825.662745</v>
      </c>
      <c r="L3297" s="185">
        <v>0</v>
      </c>
      <c r="M3297" s="185">
        <v>0</v>
      </c>
      <c r="N3297" s="174">
        <v>399369747484.40808</v>
      </c>
      <c r="O3297" s="119">
        <v>0.37622386139479336</v>
      </c>
      <c r="P3297" s="119">
        <v>0.24017944640505381</v>
      </c>
      <c r="Q3297" s="97">
        <v>12.87215872542536</v>
      </c>
      <c r="R3297" s="184">
        <v>1434740721890.7722</v>
      </c>
      <c r="S3297" s="199">
        <v>1488.7875270343629</v>
      </c>
      <c r="T3297" s="191">
        <v>5.3216779419031773E-2</v>
      </c>
      <c r="U3297" s="198">
        <v>2.0000000000000001E-4</v>
      </c>
    </row>
    <row r="3298" spans="1:21" x14ac:dyDescent="0.2">
      <c r="A3298">
        <f t="shared" si="51"/>
        <v>3294</v>
      </c>
      <c r="B3298" s="119">
        <v>0.38006958321034212</v>
      </c>
      <c r="C3298" s="97">
        <v>4000</v>
      </c>
      <c r="D3298" s="96">
        <v>0.48799234795158836</v>
      </c>
      <c r="E3298" s="98">
        <v>0</v>
      </c>
      <c r="F3298" s="119">
        <v>0</v>
      </c>
      <c r="G3298" s="179">
        <v>0</v>
      </c>
      <c r="H3298" s="97">
        <v>6818088.7330584805</v>
      </c>
      <c r="I3298" s="174">
        <v>330126774971.88867</v>
      </c>
      <c r="J3298" s="186">
        <v>0.38006958321034212</v>
      </c>
      <c r="K3298" s="189">
        <v>8206650534.5280371</v>
      </c>
      <c r="L3298" s="185">
        <v>0</v>
      </c>
      <c r="M3298" s="185">
        <v>0</v>
      </c>
      <c r="N3298" s="174">
        <v>338333425506.41669</v>
      </c>
      <c r="O3298" s="119">
        <v>0.37085057612127803</v>
      </c>
      <c r="P3298" s="119">
        <v>0.23786230233161071</v>
      </c>
      <c r="Q3298" s="97">
        <v>12.923085768259655</v>
      </c>
      <c r="R3298" s="184">
        <v>1215152624825.8613</v>
      </c>
      <c r="S3298" s="199">
        <v>1261.3906008512022</v>
      </c>
      <c r="T3298" s="191">
        <v>5.2600695792224171E-2</v>
      </c>
      <c r="U3298" s="198">
        <v>2.0000000000000001E-4</v>
      </c>
    </row>
    <row r="3299" spans="1:21" x14ac:dyDescent="0.2">
      <c r="A3299">
        <f t="shared" si="51"/>
        <v>3295</v>
      </c>
      <c r="B3299" s="119">
        <v>0.53819133085076676</v>
      </c>
      <c r="C3299" s="97">
        <v>6054.880716270105</v>
      </c>
      <c r="D3299" s="96">
        <v>0.80687832313707075</v>
      </c>
      <c r="E3299" s="98">
        <v>0.39523960764532146</v>
      </c>
      <c r="F3299" s="119">
        <v>0.57865873186342454</v>
      </c>
      <c r="G3299" s="179">
        <v>1</v>
      </c>
      <c r="H3299" s="97">
        <v>39014171.496979885</v>
      </c>
      <c r="I3299" s="174">
        <v>718845509707.22668</v>
      </c>
      <c r="J3299" s="186">
        <v>0.13407445775719629</v>
      </c>
      <c r="K3299" s="189">
        <v>9150204499.281456</v>
      </c>
      <c r="L3299" s="185">
        <v>0</v>
      </c>
      <c r="M3299" s="185">
        <v>533689610468.21112</v>
      </c>
      <c r="N3299" s="174">
        <v>1261685324674.7192</v>
      </c>
      <c r="O3299" s="119">
        <v>0.41478687281607474</v>
      </c>
      <c r="P3299" s="119">
        <v>0.26497713122494121</v>
      </c>
      <c r="Q3299" s="97">
        <v>19.015020531743861</v>
      </c>
      <c r="R3299" s="184">
        <v>6559669736076.8096</v>
      </c>
      <c r="S3299" s="199">
        <v>6801.7154241848939</v>
      </c>
      <c r="T3299" s="191">
        <v>3.9205912588040362E-2</v>
      </c>
      <c r="U3299" s="198">
        <v>2.0000000000000001E-4</v>
      </c>
    </row>
    <row r="3300" spans="1:21" x14ac:dyDescent="0.2">
      <c r="A3300">
        <f t="shared" si="51"/>
        <v>3296</v>
      </c>
      <c r="B3300" s="119">
        <v>0.57395297829815206</v>
      </c>
      <c r="C3300" s="97">
        <v>11803.238971640698</v>
      </c>
      <c r="D3300" s="96">
        <v>1.1600053109023021</v>
      </c>
      <c r="E3300" s="98">
        <v>0</v>
      </c>
      <c r="F3300" s="119">
        <v>0</v>
      </c>
      <c r="G3300" s="179">
        <v>0</v>
      </c>
      <c r="H3300" s="97">
        <v>10147623.800720602</v>
      </c>
      <c r="I3300" s="174">
        <v>266637917363.03815</v>
      </c>
      <c r="J3300" s="186">
        <v>0.15950000221989302</v>
      </c>
      <c r="K3300" s="189">
        <v>0</v>
      </c>
      <c r="L3300" s="185">
        <v>0</v>
      </c>
      <c r="M3300" s="185">
        <v>0</v>
      </c>
      <c r="N3300" s="174">
        <v>266637917363.03815</v>
      </c>
      <c r="O3300" s="119">
        <v>0.15950000221989299</v>
      </c>
      <c r="P3300" s="119">
        <v>6.7295585392819185E-2</v>
      </c>
      <c r="Q3300" s="97">
        <v>13</v>
      </c>
      <c r="R3300" s="184">
        <v>202894648226.10715</v>
      </c>
      <c r="S3300" s="199">
        <v>210.79527685837834</v>
      </c>
      <c r="T3300" s="191">
        <v>5.7280991693057497E-2</v>
      </c>
      <c r="U3300" s="198">
        <v>2.0000000000000001E-4</v>
      </c>
    </row>
    <row r="3301" spans="1:21" x14ac:dyDescent="0.2">
      <c r="A3301">
        <f t="shared" si="51"/>
        <v>3297</v>
      </c>
      <c r="B3301" s="119">
        <v>0.54651864561001828</v>
      </c>
      <c r="C3301" s="97">
        <v>10832.422986035879</v>
      </c>
      <c r="D3301" s="96">
        <v>0.71551296188374613</v>
      </c>
      <c r="E3301" s="98">
        <v>0.51107703566210982</v>
      </c>
      <c r="F3301" s="119">
        <v>0.66400862562829532</v>
      </c>
      <c r="G3301" s="179">
        <v>1</v>
      </c>
      <c r="H3301" s="97">
        <v>5271867.7136852043</v>
      </c>
      <c r="I3301" s="174">
        <v>224321095923.99704</v>
      </c>
      <c r="J3301" s="186">
        <v>0.40590672565933894</v>
      </c>
      <c r="K3301" s="189">
        <v>4170941952.2484164</v>
      </c>
      <c r="L3301" s="185">
        <v>0</v>
      </c>
      <c r="M3301" s="185">
        <v>171678134585.69409</v>
      </c>
      <c r="N3301" s="174">
        <v>400170172461.93958</v>
      </c>
      <c r="O3301" s="119">
        <v>0.570747059447821</v>
      </c>
      <c r="P3301" s="119">
        <v>0.39920989097561488</v>
      </c>
      <c r="Q3301" s="97">
        <v>16.402361600168614</v>
      </c>
      <c r="R3301" s="184">
        <v>2852383045788.9419</v>
      </c>
      <c r="S3301" s="199">
        <v>2961.2918440399103</v>
      </c>
      <c r="T3301" s="191">
        <v>4.4371500395826415E-2</v>
      </c>
      <c r="U3301" s="198">
        <v>2.0000000000000001E-4</v>
      </c>
    </row>
    <row r="3302" spans="1:21" x14ac:dyDescent="0.2">
      <c r="A3302">
        <f t="shared" si="51"/>
        <v>3298</v>
      </c>
      <c r="B3302" s="119">
        <v>0.39478801839329025</v>
      </c>
      <c r="C3302" s="97">
        <v>8541.9159496143493</v>
      </c>
      <c r="D3302" s="96">
        <v>1.01799959196835</v>
      </c>
      <c r="E3302" s="98">
        <v>0.7</v>
      </c>
      <c r="F3302" s="119">
        <v>0</v>
      </c>
      <c r="G3302" s="179">
        <v>0</v>
      </c>
      <c r="H3302" s="97">
        <v>13121818.53991349</v>
      </c>
      <c r="I3302" s="174">
        <v>464715348554.6145</v>
      </c>
      <c r="J3302" s="186">
        <v>0.39478801839329025</v>
      </c>
      <c r="K3302" s="189">
        <v>64105881696.169334</v>
      </c>
      <c r="L3302" s="185">
        <v>136276036802.43022</v>
      </c>
      <c r="M3302" s="185">
        <v>0</v>
      </c>
      <c r="N3302" s="174">
        <v>665097267053.21399</v>
      </c>
      <c r="O3302" s="119">
        <v>0.43976256632455252</v>
      </c>
      <c r="P3302" s="119">
        <v>0.34818950707732488</v>
      </c>
      <c r="Q3302" s="97">
        <v>14.731190077891119</v>
      </c>
      <c r="R3302" s="184">
        <v>3679825488662.2583</v>
      </c>
      <c r="S3302" s="199">
        <v>3821.1268074351751</v>
      </c>
      <c r="T3302" s="191">
        <v>4.9727686930314645E-2</v>
      </c>
      <c r="U3302" s="198">
        <v>2.0000000000000001E-4</v>
      </c>
    </row>
    <row r="3303" spans="1:21" x14ac:dyDescent="0.2">
      <c r="A3303">
        <f t="shared" si="51"/>
        <v>3299</v>
      </c>
      <c r="B3303" s="119">
        <v>0.54634731251522484</v>
      </c>
      <c r="C3303" s="97">
        <v>13405.835467500545</v>
      </c>
      <c r="D3303" s="96">
        <v>1.1598811478721784</v>
      </c>
      <c r="E3303" s="98">
        <v>9.0188676502015203E-2</v>
      </c>
      <c r="F3303" s="119">
        <v>0</v>
      </c>
      <c r="G3303" s="179">
        <v>0</v>
      </c>
      <c r="H3303" s="97">
        <v>7939223.2630656967</v>
      </c>
      <c r="I3303" s="174">
        <v>271980507468.1564</v>
      </c>
      <c r="J3303" s="186">
        <v>0.36926469590625266</v>
      </c>
      <c r="K3303" s="189">
        <v>13026782434.038218</v>
      </c>
      <c r="L3303" s="185">
        <v>21515501827.609447</v>
      </c>
      <c r="M3303" s="185">
        <v>0</v>
      </c>
      <c r="N3303" s="174">
        <v>306522791729.80408</v>
      </c>
      <c r="O3303" s="119">
        <v>0.38380572022339976</v>
      </c>
      <c r="P3303" s="119">
        <v>0.27970951159866869</v>
      </c>
      <c r="Q3303" s="97">
        <v>13.382146279246196</v>
      </c>
      <c r="R3303" s="184">
        <v>1224604226010.8052</v>
      </c>
      <c r="S3303" s="199">
        <v>1270.4673562606552</v>
      </c>
      <c r="T3303" s="191">
        <v>5.6708395573162318E-2</v>
      </c>
      <c r="U3303" s="198">
        <v>2.0000000000000001E-4</v>
      </c>
    </row>
    <row r="3304" spans="1:21" x14ac:dyDescent="0.2">
      <c r="A3304">
        <f t="shared" si="51"/>
        <v>3300</v>
      </c>
      <c r="B3304" s="119">
        <v>0.48661107636016332</v>
      </c>
      <c r="C3304" s="97">
        <v>13411.588831347348</v>
      </c>
      <c r="D3304" s="96">
        <v>0.81658464132704245</v>
      </c>
      <c r="E3304" s="98">
        <v>0</v>
      </c>
      <c r="F3304" s="119">
        <v>0.51841657600601965</v>
      </c>
      <c r="G3304" s="179">
        <v>1</v>
      </c>
      <c r="H3304" s="97">
        <v>6305809.7234264417</v>
      </c>
      <c r="I3304" s="174">
        <v>241212511044.79468</v>
      </c>
      <c r="J3304" s="186">
        <v>0.43173662038918525</v>
      </c>
      <c r="K3304" s="189">
        <v>3768064704.6856532</v>
      </c>
      <c r="L3304" s="185">
        <v>0</v>
      </c>
      <c r="M3304" s="185">
        <v>173443276162.76108</v>
      </c>
      <c r="N3304" s="174">
        <v>418423851912.24146</v>
      </c>
      <c r="O3304" s="119">
        <v>0.58049963962193374</v>
      </c>
      <c r="P3304" s="119">
        <v>0.35097819304082717</v>
      </c>
      <c r="Q3304" s="97">
        <v>15.709325612013014</v>
      </c>
      <c r="R3304" s="184">
        <v>2488808589949.3101</v>
      </c>
      <c r="S3304" s="199">
        <v>2584.3433021815008</v>
      </c>
      <c r="T3304" s="191">
        <v>4.6575054520433458E-2</v>
      </c>
      <c r="U3304" s="198">
        <v>2.0000000000000001E-4</v>
      </c>
    </row>
    <row r="3305" spans="1:21" x14ac:dyDescent="0.2">
      <c r="A3305">
        <f t="shared" si="51"/>
        <v>3301</v>
      </c>
      <c r="B3305" s="119">
        <v>0.33558941875734061</v>
      </c>
      <c r="C3305" s="97">
        <v>4768.9241460510157</v>
      </c>
      <c r="D3305" s="96">
        <v>0.96090887212623644</v>
      </c>
      <c r="E3305" s="98">
        <v>0</v>
      </c>
      <c r="F3305" s="119">
        <v>0</v>
      </c>
      <c r="G3305" s="179">
        <v>0</v>
      </c>
      <c r="H3305" s="97">
        <v>10645574.643877095</v>
      </c>
      <c r="I3305" s="174">
        <v>384699557565.40308</v>
      </c>
      <c r="J3305" s="186">
        <v>0.33558941875734061</v>
      </c>
      <c r="K3305" s="189">
        <v>9348052288.9545269</v>
      </c>
      <c r="L3305" s="185">
        <v>0</v>
      </c>
      <c r="M3305" s="185">
        <v>0</v>
      </c>
      <c r="N3305" s="174">
        <v>394047609854.3576</v>
      </c>
      <c r="O3305" s="119">
        <v>0.32762817916164055</v>
      </c>
      <c r="P3305" s="119">
        <v>0.20653302616024075</v>
      </c>
      <c r="Q3305" s="97">
        <v>12.894499606055025</v>
      </c>
      <c r="R3305" s="184">
        <v>1178346341029.397</v>
      </c>
      <c r="S3305" s="199">
        <v>1223.7547132655375</v>
      </c>
      <c r="T3305" s="191">
        <v>5.5199196309978452E-2</v>
      </c>
      <c r="U3305" s="198">
        <v>2.0000000000000001E-4</v>
      </c>
    </row>
    <row r="3306" spans="1:21" x14ac:dyDescent="0.2">
      <c r="A3306">
        <f t="shared" si="51"/>
        <v>3302</v>
      </c>
      <c r="B3306" s="119">
        <v>0.5033937148938229</v>
      </c>
      <c r="C3306" s="97">
        <v>9975.9641713515011</v>
      </c>
      <c r="D3306" s="96">
        <v>0.65797314553653552</v>
      </c>
      <c r="E3306" s="98">
        <v>0.30843344336854739</v>
      </c>
      <c r="F3306" s="119">
        <v>0.61094145794651789</v>
      </c>
      <c r="G3306" s="179">
        <v>1</v>
      </c>
      <c r="H3306" s="97">
        <v>4503401.5997161642</v>
      </c>
      <c r="I3306" s="174">
        <v>241908057839.50418</v>
      </c>
      <c r="J3306" s="186">
        <v>0.5033937148938229</v>
      </c>
      <c r="K3306" s="189">
        <v>7002575793.379796</v>
      </c>
      <c r="L3306" s="185">
        <v>0</v>
      </c>
      <c r="M3306" s="185">
        <v>200599187473.85983</v>
      </c>
      <c r="N3306" s="174">
        <v>449509821106.74384</v>
      </c>
      <c r="O3306" s="119">
        <v>0.62791585995323451</v>
      </c>
      <c r="P3306" s="119">
        <v>0.40411444119722895</v>
      </c>
      <c r="Q3306" s="97">
        <v>15.972838358065875</v>
      </c>
      <c r="R3306" s="184">
        <v>3155207114679.1504</v>
      </c>
      <c r="S3306" s="199">
        <v>3275.2118724209154</v>
      </c>
      <c r="T3306" s="191">
        <v>4.5933093925532048E-2</v>
      </c>
      <c r="U3306" s="198">
        <v>2.0000000000000001E-4</v>
      </c>
    </row>
    <row r="3307" spans="1:21" x14ac:dyDescent="0.2">
      <c r="A3307">
        <f t="shared" si="51"/>
        <v>3303</v>
      </c>
      <c r="B3307" s="119">
        <v>0.56515891872659307</v>
      </c>
      <c r="C3307" s="97">
        <v>10834.707389399953</v>
      </c>
      <c r="D3307" s="96">
        <v>1.0404923511594284</v>
      </c>
      <c r="E3307" s="98">
        <v>0</v>
      </c>
      <c r="F3307" s="119">
        <v>0.68344655792224185</v>
      </c>
      <c r="G3307" s="179">
        <v>1</v>
      </c>
      <c r="H3307" s="97">
        <v>10778208.09161992</v>
      </c>
      <c r="I3307" s="174">
        <v>469323793726.8476</v>
      </c>
      <c r="J3307" s="186">
        <v>0.47891069840865075</v>
      </c>
      <c r="K3307" s="189">
        <v>17957538640.004894</v>
      </c>
      <c r="L3307" s="185">
        <v>0</v>
      </c>
      <c r="M3307" s="185">
        <v>484377047426.4469</v>
      </c>
      <c r="N3307" s="174">
        <v>971658379793.29932</v>
      </c>
      <c r="O3307" s="119">
        <v>0.63012457516697062</v>
      </c>
      <c r="P3307" s="119">
        <v>0.41954994832389897</v>
      </c>
      <c r="Q3307" s="97">
        <v>16.479728501324146</v>
      </c>
      <c r="R3307" s="184">
        <v>7198772243009.6582</v>
      </c>
      <c r="S3307" s="199">
        <v>7472.5221242289272</v>
      </c>
      <c r="T3307" s="191">
        <v>4.5066694010845385E-2</v>
      </c>
      <c r="U3307" s="198">
        <v>2.0000000000000001E-4</v>
      </c>
    </row>
    <row r="3308" spans="1:21" x14ac:dyDescent="0.2">
      <c r="A3308">
        <f t="shared" si="51"/>
        <v>3304</v>
      </c>
      <c r="B3308" s="119">
        <v>0.45837056064195036</v>
      </c>
      <c r="C3308" s="97">
        <v>8511.217240728005</v>
      </c>
      <c r="D3308" s="96">
        <v>1.0970049505876798</v>
      </c>
      <c r="E3308" s="98">
        <v>0.67185952181667408</v>
      </c>
      <c r="F3308" s="119">
        <v>0.51363699174599731</v>
      </c>
      <c r="G3308" s="179">
        <v>1</v>
      </c>
      <c r="H3308" s="97">
        <v>11499249.994781084</v>
      </c>
      <c r="I3308" s="174">
        <v>381874611184.55774</v>
      </c>
      <c r="J3308" s="186">
        <v>0.42940844179509241</v>
      </c>
      <c r="K3308" s="189">
        <v>1448533219.9009142</v>
      </c>
      <c r="L3308" s="185">
        <v>0</v>
      </c>
      <c r="M3308" s="185">
        <v>325967203396.52014</v>
      </c>
      <c r="N3308" s="174">
        <v>709290347800.97876</v>
      </c>
      <c r="O3308" s="119">
        <v>0.59884354239974302</v>
      </c>
      <c r="P3308" s="119">
        <v>0.39557803918160273</v>
      </c>
      <c r="Q3308" s="97">
        <v>16.694790887410804</v>
      </c>
      <c r="R3308" s="184">
        <v>5009637610464.373</v>
      </c>
      <c r="S3308" s="199">
        <v>5194.6323614812973</v>
      </c>
      <c r="T3308" s="191">
        <v>4.4736841598920468E-2</v>
      </c>
      <c r="U3308" s="198">
        <v>2.0000000000000001E-4</v>
      </c>
    </row>
    <row r="3309" spans="1:21" x14ac:dyDescent="0.2">
      <c r="A3309">
        <f t="shared" si="51"/>
        <v>3305</v>
      </c>
      <c r="B3309" s="119">
        <v>0.60423444534968485</v>
      </c>
      <c r="C3309" s="97">
        <v>8178.3907579826628</v>
      </c>
      <c r="D3309" s="96">
        <v>0.85217205344575586</v>
      </c>
      <c r="E3309" s="98">
        <v>0.34896493143428847</v>
      </c>
      <c r="F3309" s="119">
        <v>0.52453736805151285</v>
      </c>
      <c r="G3309" s="179">
        <v>1</v>
      </c>
      <c r="H3309" s="97">
        <v>10759879.734991765</v>
      </c>
      <c r="I3309" s="174">
        <v>388623490711.66931</v>
      </c>
      <c r="J3309" s="186">
        <v>0.48879313771596788</v>
      </c>
      <c r="K3309" s="189">
        <v>7860609234.3187475</v>
      </c>
      <c r="L3309" s="185">
        <v>0</v>
      </c>
      <c r="M3309" s="185">
        <v>276799242205.30194</v>
      </c>
      <c r="N3309" s="174">
        <v>673283342151.28992</v>
      </c>
      <c r="O3309" s="119">
        <v>0.61102935929593827</v>
      </c>
      <c r="P3309" s="119">
        <v>0.37843567422133101</v>
      </c>
      <c r="Q3309" s="97">
        <v>15.679185670158633</v>
      </c>
      <c r="R3309" s="184">
        <v>4334064608782.1421</v>
      </c>
      <c r="S3309" s="199">
        <v>4495.2258230250663</v>
      </c>
      <c r="T3309" s="191">
        <v>4.6785694714048309E-2</v>
      </c>
      <c r="U3309" s="198">
        <v>2.0000000000000001E-4</v>
      </c>
    </row>
    <row r="3310" spans="1:21" x14ac:dyDescent="0.2">
      <c r="A3310">
        <f t="shared" si="51"/>
        <v>3306</v>
      </c>
      <c r="B3310" s="119">
        <v>0.35173424602652659</v>
      </c>
      <c r="C3310" s="97">
        <v>7325.9468432343201</v>
      </c>
      <c r="D3310" s="96">
        <v>1.4659155731635198</v>
      </c>
      <c r="E3310" s="98">
        <v>0.47973308479472115</v>
      </c>
      <c r="F3310" s="119">
        <v>0.52799937667237895</v>
      </c>
      <c r="G3310" s="179">
        <v>1</v>
      </c>
      <c r="H3310" s="97">
        <v>42673123.211191744</v>
      </c>
      <c r="I3310" s="174">
        <v>1000835084350.1538</v>
      </c>
      <c r="J3310" s="186">
        <v>0.33010439054134066</v>
      </c>
      <c r="K3310" s="189">
        <v>24452819342.867477</v>
      </c>
      <c r="L3310" s="185">
        <v>0</v>
      </c>
      <c r="M3310" s="185">
        <v>370539546501.55072</v>
      </c>
      <c r="N3310" s="174">
        <v>1395827450194.572</v>
      </c>
      <c r="O3310" s="119">
        <v>0.44906101586242964</v>
      </c>
      <c r="P3310" s="119">
        <v>0.28234786431965386</v>
      </c>
      <c r="Q3310" s="97">
        <v>15.564718727244712</v>
      </c>
      <c r="R3310" s="184">
        <v>6422042044846.9355</v>
      </c>
      <c r="S3310" s="199">
        <v>6669.8263790424726</v>
      </c>
      <c r="T3310" s="191">
        <v>4.7205739686388283E-2</v>
      </c>
      <c r="U3310" s="198">
        <v>2.0000000000000001E-4</v>
      </c>
    </row>
    <row r="3311" spans="1:21" x14ac:dyDescent="0.2">
      <c r="A3311">
        <f t="shared" si="51"/>
        <v>3307</v>
      </c>
      <c r="B3311" s="119">
        <v>0.55763020369368155</v>
      </c>
      <c r="C3311" s="97">
        <v>10501.254988267876</v>
      </c>
      <c r="D3311" s="96">
        <v>1.1552241065699909</v>
      </c>
      <c r="E3311" s="98">
        <v>0</v>
      </c>
      <c r="F3311" s="119">
        <v>0.32637788968133252</v>
      </c>
      <c r="G3311" s="179">
        <v>1</v>
      </c>
      <c r="H3311" s="97">
        <v>13991920.457556196</v>
      </c>
      <c r="I3311" s="174">
        <v>487363381405.12659</v>
      </c>
      <c r="J3311" s="186">
        <v>0.44131498069396069</v>
      </c>
      <c r="K3311" s="189">
        <v>6031264185.9184341</v>
      </c>
      <c r="L3311" s="185">
        <v>0</v>
      </c>
      <c r="M3311" s="185">
        <v>319863425412.34265</v>
      </c>
      <c r="N3311" s="174">
        <v>813258071003.3877</v>
      </c>
      <c r="O3311" s="119">
        <v>0.57911691058232251</v>
      </c>
      <c r="P3311" s="119">
        <v>0.36033791843655272</v>
      </c>
      <c r="Q3311" s="97">
        <v>15.919294877566033</v>
      </c>
      <c r="R3311" s="184">
        <v>4961574805901.0039</v>
      </c>
      <c r="S3311" s="199">
        <v>5151.8689475631836</v>
      </c>
      <c r="T3311" s="191">
        <v>4.666703401090222E-2</v>
      </c>
      <c r="U3311" s="198">
        <v>2.0000000000000001E-4</v>
      </c>
    </row>
    <row r="3312" spans="1:21" x14ac:dyDescent="0.2">
      <c r="A3312">
        <f t="shared" si="51"/>
        <v>3308</v>
      </c>
      <c r="B3312" s="119">
        <v>0.44298396072004748</v>
      </c>
      <c r="C3312" s="97">
        <v>4000</v>
      </c>
      <c r="D3312" s="96">
        <v>0.88915695630835878</v>
      </c>
      <c r="E3312" s="98">
        <v>0</v>
      </c>
      <c r="F3312" s="119">
        <v>0</v>
      </c>
      <c r="G3312" s="179">
        <v>0</v>
      </c>
      <c r="H3312" s="97">
        <v>16930533.706173841</v>
      </c>
      <c r="I3312" s="174">
        <v>569672009733.48413</v>
      </c>
      <c r="J3312" s="186">
        <v>0.43986793316665362</v>
      </c>
      <c r="K3312" s="189">
        <v>8310637507.7094479</v>
      </c>
      <c r="L3312" s="185">
        <v>0</v>
      </c>
      <c r="M3312" s="185">
        <v>0</v>
      </c>
      <c r="N3312" s="174">
        <v>577982647241.1936</v>
      </c>
      <c r="O3312" s="119">
        <v>0.43354320532013069</v>
      </c>
      <c r="P3312" s="119">
        <v>0.29323464851841496</v>
      </c>
      <c r="Q3312" s="97">
        <v>12.935078339251405</v>
      </c>
      <c r="R3312" s="184">
        <v>2460717124687.0967</v>
      </c>
      <c r="S3312" s="199">
        <v>2555.9150933116762</v>
      </c>
      <c r="T3312" s="191">
        <v>5.4552484396011791E-2</v>
      </c>
      <c r="U3312" s="198">
        <v>2.0000000000000001E-4</v>
      </c>
    </row>
    <row r="3313" spans="1:21" x14ac:dyDescent="0.2">
      <c r="A3313">
        <f t="shared" si="51"/>
        <v>3309</v>
      </c>
      <c r="B3313" s="119">
        <v>0.52757408553076768</v>
      </c>
      <c r="C3313" s="97">
        <v>14833.002170715798</v>
      </c>
      <c r="D3313" s="96">
        <v>0.77640868228062365</v>
      </c>
      <c r="E3313" s="98">
        <v>0.30827500039088895</v>
      </c>
      <c r="F3313" s="119">
        <v>0</v>
      </c>
      <c r="G3313" s="179">
        <v>0</v>
      </c>
      <c r="H3313" s="97">
        <v>5263180.4242311567</v>
      </c>
      <c r="I3313" s="174">
        <v>266440701682.69427</v>
      </c>
      <c r="J3313" s="186">
        <v>0.52757408553076779</v>
      </c>
      <c r="K3313" s="189">
        <v>16951816600.614731</v>
      </c>
      <c r="L3313" s="185">
        <v>31416360837.242702</v>
      </c>
      <c r="M3313" s="185">
        <v>0</v>
      </c>
      <c r="N3313" s="174">
        <v>314808879120.5517</v>
      </c>
      <c r="O3313" s="119">
        <v>0.52635204785556589</v>
      </c>
      <c r="P3313" s="119">
        <v>0.43116728072025295</v>
      </c>
      <c r="Q3313" s="97">
        <v>13.716131225365677</v>
      </c>
      <c r="R3313" s="184">
        <v>2038121701937.6536</v>
      </c>
      <c r="S3313" s="199">
        <v>2115.7823423555715</v>
      </c>
      <c r="T3313" s="191">
        <v>5.3158735018379567E-2</v>
      </c>
      <c r="U3313" s="198">
        <v>2.0000000000000001E-4</v>
      </c>
    </row>
    <row r="3314" spans="1:21" x14ac:dyDescent="0.2">
      <c r="A3314">
        <f t="shared" si="51"/>
        <v>3310</v>
      </c>
      <c r="B3314" s="119">
        <v>0.45422889254964433</v>
      </c>
      <c r="C3314" s="97">
        <v>9393.0336434344208</v>
      </c>
      <c r="D3314" s="96">
        <v>0.76250424352241719</v>
      </c>
      <c r="E3314" s="98">
        <v>0.14931618487983042</v>
      </c>
      <c r="F3314" s="119">
        <v>0.59199187407116138</v>
      </c>
      <c r="G3314" s="179">
        <v>1</v>
      </c>
      <c r="H3314" s="97">
        <v>8527386.1864658836</v>
      </c>
      <c r="I3314" s="174">
        <v>257731319464.46036</v>
      </c>
      <c r="J3314" s="186">
        <v>0.32205718348641832</v>
      </c>
      <c r="K3314" s="189">
        <v>6319151433.4913797</v>
      </c>
      <c r="L3314" s="185">
        <v>0</v>
      </c>
      <c r="M3314" s="185">
        <v>342605211203.0603</v>
      </c>
      <c r="N3314" s="174">
        <v>606655682101.01196</v>
      </c>
      <c r="O3314" s="119">
        <v>0.58861789700661404</v>
      </c>
      <c r="P3314" s="119">
        <v>0.37633447530743658</v>
      </c>
      <c r="Q3314" s="97">
        <v>17.408783775744276</v>
      </c>
      <c r="R3314" s="184">
        <v>4246835792195.8198</v>
      </c>
      <c r="S3314" s="199">
        <v>4411.723396752991</v>
      </c>
      <c r="T3314" s="191">
        <v>4.2629920182450778E-2</v>
      </c>
      <c r="U3314" s="198">
        <v>2.0000000000000001E-4</v>
      </c>
    </row>
    <row r="3315" spans="1:21" x14ac:dyDescent="0.2">
      <c r="A3315">
        <f t="shared" si="51"/>
        <v>3311</v>
      </c>
      <c r="B3315" s="119">
        <v>0.45889786806290506</v>
      </c>
      <c r="C3315" s="97">
        <v>11029.442190198148</v>
      </c>
      <c r="D3315" s="96">
        <v>0.2</v>
      </c>
      <c r="E3315" s="98">
        <v>6.3001584020677681E-3</v>
      </c>
      <c r="F3315" s="119">
        <v>0</v>
      </c>
      <c r="G3315" s="179">
        <v>0</v>
      </c>
      <c r="H3315" s="97">
        <v>2336710.2392132492</v>
      </c>
      <c r="I3315" s="174">
        <v>118932972946.52116</v>
      </c>
      <c r="J3315" s="186">
        <v>0.458897868062905</v>
      </c>
      <c r="K3315" s="189">
        <v>7664096749.6396265</v>
      </c>
      <c r="L3315" s="185">
        <v>720882406.18634176</v>
      </c>
      <c r="M3315" s="185">
        <v>0</v>
      </c>
      <c r="N3315" s="174">
        <v>127317952102.34714</v>
      </c>
      <c r="O3315" s="119">
        <v>0.43320515875210969</v>
      </c>
      <c r="P3315" s="119">
        <v>0.35176786508798058</v>
      </c>
      <c r="Q3315" s="97">
        <v>12.827619839322818</v>
      </c>
      <c r="R3315" s="184">
        <v>695443399965.41052</v>
      </c>
      <c r="S3315" s="199">
        <v>720.52165165285669</v>
      </c>
      <c r="T3315" s="191">
        <v>5.1444062174195913E-2</v>
      </c>
      <c r="U3315" s="198">
        <v>2.0000000000000001E-4</v>
      </c>
    </row>
    <row r="3316" spans="1:21" x14ac:dyDescent="0.2">
      <c r="A3316">
        <f t="shared" si="51"/>
        <v>3312</v>
      </c>
      <c r="B3316" s="119">
        <v>0.48182340949385427</v>
      </c>
      <c r="C3316" s="97">
        <v>6690.5215877854798</v>
      </c>
      <c r="D3316" s="96">
        <v>1.1313160423817021</v>
      </c>
      <c r="E3316" s="98">
        <v>0</v>
      </c>
      <c r="F3316" s="119">
        <v>0.33530082047440096</v>
      </c>
      <c r="G3316" s="179">
        <v>1</v>
      </c>
      <c r="H3316" s="97">
        <v>11024281.472585917</v>
      </c>
      <c r="I3316" s="174">
        <v>393125306138.75812</v>
      </c>
      <c r="J3316" s="186">
        <v>0.4742566024534054</v>
      </c>
      <c r="K3316" s="189">
        <v>7266973255.6608477</v>
      </c>
      <c r="L3316" s="185">
        <v>0</v>
      </c>
      <c r="M3316" s="185">
        <v>202117525890.39032</v>
      </c>
      <c r="N3316" s="174">
        <v>602509805284.80933</v>
      </c>
      <c r="O3316" s="119">
        <v>0.57781016953835096</v>
      </c>
      <c r="P3316" s="119">
        <v>0.37487023942855441</v>
      </c>
      <c r="Q3316" s="97">
        <v>15.394142386980231</v>
      </c>
      <c r="R3316" s="184">
        <v>3772000191717.9243</v>
      </c>
      <c r="S3316" s="199">
        <v>3916.8637336720353</v>
      </c>
      <c r="T3316" s="191">
        <v>4.794244160297826E-2</v>
      </c>
      <c r="U3316" s="198">
        <v>2.0000000000000001E-4</v>
      </c>
    </row>
    <row r="3317" spans="1:21" x14ac:dyDescent="0.2">
      <c r="A3317">
        <f t="shared" si="51"/>
        <v>3313</v>
      </c>
      <c r="B3317" s="119">
        <v>0.66660729953595832</v>
      </c>
      <c r="C3317" s="97">
        <v>8021.3073076084684</v>
      </c>
      <c r="D3317" s="96">
        <v>0.68167887904203917</v>
      </c>
      <c r="E3317" s="98">
        <v>0</v>
      </c>
      <c r="F3317" s="119">
        <v>0.38592908880560073</v>
      </c>
      <c r="G3317" s="179">
        <v>1</v>
      </c>
      <c r="H3317" s="97">
        <v>6270688.1635568468</v>
      </c>
      <c r="I3317" s="174">
        <v>228376473151.04987</v>
      </c>
      <c r="J3317" s="186">
        <v>0.32530607810755663</v>
      </c>
      <c r="K3317" s="189">
        <v>9305780428.0914783</v>
      </c>
      <c r="L3317" s="185">
        <v>0</v>
      </c>
      <c r="M3317" s="185">
        <v>197523138637.8544</v>
      </c>
      <c r="N3317" s="174">
        <v>435205392216.99579</v>
      </c>
      <c r="O3317" s="119">
        <v>0.53379569710674879</v>
      </c>
      <c r="P3317" s="119">
        <v>0.34415703183514895</v>
      </c>
      <c r="Q3317" s="97">
        <v>16.984556815770766</v>
      </c>
      <c r="R3317" s="184">
        <v>2763850661308.8267</v>
      </c>
      <c r="S3317" s="199">
        <v>2870.232893079783</v>
      </c>
      <c r="T3317" s="191">
        <v>4.3227216459639069E-2</v>
      </c>
      <c r="U3317" s="198">
        <v>2.0000000000000001E-4</v>
      </c>
    </row>
    <row r="3318" spans="1:21" x14ac:dyDescent="0.2">
      <c r="A3318">
        <f t="shared" si="51"/>
        <v>3314</v>
      </c>
      <c r="B3318" s="119">
        <v>0.51370634658898751</v>
      </c>
      <c r="C3318" s="97">
        <v>6384.8686799390125</v>
      </c>
      <c r="D3318" s="96">
        <v>1.3370951175130648</v>
      </c>
      <c r="E3318" s="98">
        <v>0.7</v>
      </c>
      <c r="F3318" s="119">
        <v>0.45417038667087334</v>
      </c>
      <c r="G3318" s="179">
        <v>1</v>
      </c>
      <c r="H3318" s="97">
        <v>24162375.109032448</v>
      </c>
      <c r="I3318" s="174">
        <v>618760482014.27783</v>
      </c>
      <c r="J3318" s="186">
        <v>0.321773069332003</v>
      </c>
      <c r="K3318" s="189">
        <v>9303639353.3742104</v>
      </c>
      <c r="L3318" s="185">
        <v>7004659044.9085131</v>
      </c>
      <c r="M3318" s="185">
        <v>555681707870.88586</v>
      </c>
      <c r="N3318" s="174">
        <v>1190750488283.4465</v>
      </c>
      <c r="O3318" s="119">
        <v>0.54524399477480778</v>
      </c>
      <c r="P3318" s="119">
        <v>0.31210004907241223</v>
      </c>
      <c r="Q3318" s="97">
        <v>16.972211870058977</v>
      </c>
      <c r="R3318" s="184">
        <v>6727426795039.2988</v>
      </c>
      <c r="S3318" s="199">
        <v>6979.5364141569507</v>
      </c>
      <c r="T3318" s="191">
        <v>4.4352278832069714E-2</v>
      </c>
      <c r="U3318" s="198">
        <v>2.0000000000000001E-4</v>
      </c>
    </row>
    <row r="3319" spans="1:21" x14ac:dyDescent="0.2">
      <c r="A3319">
        <f t="shared" si="51"/>
        <v>3315</v>
      </c>
      <c r="B3319" s="119">
        <v>0.44597703824971863</v>
      </c>
      <c r="C3319" s="97">
        <v>7995.8960269578429</v>
      </c>
      <c r="D3319" s="96">
        <v>0.8983237500566158</v>
      </c>
      <c r="E3319" s="98">
        <v>6.1776190158537012E-2</v>
      </c>
      <c r="F3319" s="119">
        <v>0</v>
      </c>
      <c r="G3319" s="179">
        <v>0</v>
      </c>
      <c r="H3319" s="97">
        <v>7702350.3532522162</v>
      </c>
      <c r="I3319" s="174">
        <v>307035579202.29132</v>
      </c>
      <c r="J3319" s="186">
        <v>0.44597703824971857</v>
      </c>
      <c r="K3319" s="189">
        <v>9807810010.2283134</v>
      </c>
      <c r="L3319" s="185">
        <v>15688031762.143175</v>
      </c>
      <c r="M3319" s="185">
        <v>0</v>
      </c>
      <c r="N3319" s="174">
        <v>332531420974.66284</v>
      </c>
      <c r="O3319" s="119">
        <v>0.44952517034782408</v>
      </c>
      <c r="P3319" s="119">
        <v>0.34313328850983416</v>
      </c>
      <c r="Q3319" s="97">
        <v>13.290888625426497</v>
      </c>
      <c r="R3319" s="184">
        <v>1691761856344.6504</v>
      </c>
      <c r="S3319" s="199">
        <v>1756.8346347126499</v>
      </c>
      <c r="T3319" s="191">
        <v>5.4211830281739093E-2</v>
      </c>
      <c r="U3319" s="198">
        <v>2.0000000000000001E-4</v>
      </c>
    </row>
    <row r="3320" spans="1:21" x14ac:dyDescent="0.2">
      <c r="A3320">
        <f t="shared" si="51"/>
        <v>3316</v>
      </c>
      <c r="B3320" s="119">
        <v>0.48961592865687664</v>
      </c>
      <c r="C3320" s="97">
        <v>11921.412158692216</v>
      </c>
      <c r="D3320" s="96">
        <v>0.65355491084966277</v>
      </c>
      <c r="E3320" s="98">
        <v>0.18201305366348852</v>
      </c>
      <c r="F3320" s="119">
        <v>0.49790398540919589</v>
      </c>
      <c r="G3320" s="179">
        <v>1</v>
      </c>
      <c r="H3320" s="97">
        <v>4523566.8455470493</v>
      </c>
      <c r="I3320" s="174">
        <v>160143941314.4234</v>
      </c>
      <c r="J3320" s="186">
        <v>0.31544135649566718</v>
      </c>
      <c r="K3320" s="189">
        <v>4121288810.2927141</v>
      </c>
      <c r="L3320" s="185">
        <v>0</v>
      </c>
      <c r="M3320" s="185">
        <v>189970838007.70471</v>
      </c>
      <c r="N3320" s="174">
        <v>354236068132.42084</v>
      </c>
      <c r="O3320" s="119">
        <v>0.57163205756126456</v>
      </c>
      <c r="P3320" s="119">
        <v>0.36523704242487343</v>
      </c>
      <c r="Q3320" s="97">
        <v>17.398002357326419</v>
      </c>
      <c r="R3320" s="184">
        <v>2424606852990.2803</v>
      </c>
      <c r="S3320" s="199">
        <v>2516.8733502712766</v>
      </c>
      <c r="T3320" s="191">
        <v>4.2371245864702381E-2</v>
      </c>
      <c r="U3320" s="198">
        <v>2.0000000000000001E-4</v>
      </c>
    </row>
    <row r="3321" spans="1:21" x14ac:dyDescent="0.2">
      <c r="A3321">
        <f t="shared" si="51"/>
        <v>3317</v>
      </c>
      <c r="B3321" s="119">
        <v>0.46360445814613899</v>
      </c>
      <c r="C3321" s="97">
        <v>7145.4968842134504</v>
      </c>
      <c r="D3321" s="96">
        <v>0.80222996829315729</v>
      </c>
      <c r="E3321" s="98">
        <v>0.43738473419723722</v>
      </c>
      <c r="F3321" s="119">
        <v>0</v>
      </c>
      <c r="G3321" s="179">
        <v>0</v>
      </c>
      <c r="H3321" s="97">
        <v>8330651.9220373845</v>
      </c>
      <c r="I3321" s="174">
        <v>322105265039.46515</v>
      </c>
      <c r="J3321" s="186">
        <v>0.46305079380177983</v>
      </c>
      <c r="K3321" s="189">
        <v>29832449020.133049</v>
      </c>
      <c r="L3321" s="185">
        <v>63828871275.158134</v>
      </c>
      <c r="M3321" s="185">
        <v>0</v>
      </c>
      <c r="N3321" s="174">
        <v>415766585334.75635</v>
      </c>
      <c r="O3321" s="119">
        <v>0.48155432097358231</v>
      </c>
      <c r="P3321" s="119">
        <v>0.34705403107403765</v>
      </c>
      <c r="Q3321" s="97">
        <v>13.973329389050349</v>
      </c>
      <c r="R3321" s="184">
        <v>2237504151383.0361</v>
      </c>
      <c r="S3321" s="199">
        <v>2322.2554342394315</v>
      </c>
      <c r="T3321" s="191">
        <v>5.1190082851933071E-2</v>
      </c>
      <c r="U3321" s="198">
        <v>2.0000000000000001E-4</v>
      </c>
    </row>
    <row r="3322" spans="1:21" x14ac:dyDescent="0.2">
      <c r="A3322">
        <f t="shared" si="51"/>
        <v>3318</v>
      </c>
      <c r="B3322" s="119">
        <v>0.39894337857302009</v>
      </c>
      <c r="C3322" s="97">
        <v>11618.632316569614</v>
      </c>
      <c r="D3322" s="96">
        <v>0.94193859348509756</v>
      </c>
      <c r="E3322" s="98">
        <v>7.3420806278090361E-2</v>
      </c>
      <c r="F3322" s="119">
        <v>0.68713532480746342</v>
      </c>
      <c r="G3322" s="179">
        <v>1</v>
      </c>
      <c r="H3322" s="97">
        <v>8949933.6047604941</v>
      </c>
      <c r="I3322" s="174">
        <v>343076971599.53717</v>
      </c>
      <c r="J3322" s="186">
        <v>0.392955736567281</v>
      </c>
      <c r="K3322" s="189">
        <v>11366953608.361065</v>
      </c>
      <c r="L3322" s="185">
        <v>0</v>
      </c>
      <c r="M3322" s="185">
        <v>329381206216.12543</v>
      </c>
      <c r="N3322" s="174">
        <v>683825131424.02368</v>
      </c>
      <c r="O3322" s="119">
        <v>0.58248667786981412</v>
      </c>
      <c r="P3322" s="119">
        <v>0.36226297647596573</v>
      </c>
      <c r="Q3322" s="97">
        <v>16.421904565508679</v>
      </c>
      <c r="R3322" s="184">
        <v>4350633774563.3726</v>
      </c>
      <c r="S3322" s="199">
        <v>4519.5963846385321</v>
      </c>
      <c r="T3322" s="191">
        <v>4.507423641672486E-2</v>
      </c>
      <c r="U3322" s="198">
        <v>2.0000000000000001E-4</v>
      </c>
    </row>
    <row r="3323" spans="1:21" x14ac:dyDescent="0.2">
      <c r="A3323">
        <f t="shared" si="51"/>
        <v>3319</v>
      </c>
      <c r="B3323" s="119">
        <v>0.49376251491475714</v>
      </c>
      <c r="C3323" s="97">
        <v>11751.692029597565</v>
      </c>
      <c r="D3323" s="96">
        <v>0.68165069430009428</v>
      </c>
      <c r="E3323" s="98">
        <v>0</v>
      </c>
      <c r="F3323" s="119">
        <v>0.55277184384868538</v>
      </c>
      <c r="G3323" s="179">
        <v>1</v>
      </c>
      <c r="H3323" s="97">
        <v>6206276.4052494913</v>
      </c>
      <c r="I3323" s="174">
        <v>261552836175.0838</v>
      </c>
      <c r="J3323" s="186">
        <v>0.42332376557175588</v>
      </c>
      <c r="K3323" s="189">
        <v>5260411866.0654774</v>
      </c>
      <c r="L3323" s="185">
        <v>0</v>
      </c>
      <c r="M3323" s="185">
        <v>207742567942.31403</v>
      </c>
      <c r="N3323" s="174">
        <v>474555815983.46332</v>
      </c>
      <c r="O3323" s="119">
        <v>0.58352584992680789</v>
      </c>
      <c r="P3323" s="119">
        <v>0.39997466803427295</v>
      </c>
      <c r="Q3323" s="97">
        <v>16.478320267535672</v>
      </c>
      <c r="R3323" s="184">
        <v>3386752844633.6538</v>
      </c>
      <c r="S3323" s="199">
        <v>3514.6448396740852</v>
      </c>
      <c r="T3323" s="191">
        <v>4.4995810725251169E-2</v>
      </c>
      <c r="U3323" s="198">
        <v>2.0000000000000001E-4</v>
      </c>
    </row>
    <row r="3324" spans="1:21" x14ac:dyDescent="0.2">
      <c r="A3324">
        <f t="shared" si="51"/>
        <v>3320</v>
      </c>
      <c r="B3324" s="119">
        <v>0.39578246727450062</v>
      </c>
      <c r="C3324" s="97">
        <v>7771.5017780741082</v>
      </c>
      <c r="D3324" s="96">
        <v>0.38625012792310498</v>
      </c>
      <c r="E3324" s="98">
        <v>0.47636123732593705</v>
      </c>
      <c r="F3324" s="119">
        <v>0.43502918158176712</v>
      </c>
      <c r="G3324" s="179">
        <v>1</v>
      </c>
      <c r="H3324" s="97">
        <v>3032355.9599685017</v>
      </c>
      <c r="I3324" s="174">
        <v>149707393301.74622</v>
      </c>
      <c r="J3324" s="186">
        <v>0.39578246727450062</v>
      </c>
      <c r="K3324" s="189">
        <v>2143948789.189014</v>
      </c>
      <c r="L3324" s="185">
        <v>0</v>
      </c>
      <c r="M3324" s="185">
        <v>64726513831.30899</v>
      </c>
      <c r="N3324" s="174">
        <v>216577855922.24423</v>
      </c>
      <c r="O3324" s="119">
        <v>0.51266909113325665</v>
      </c>
      <c r="P3324" s="119">
        <v>0.32733259017701233</v>
      </c>
      <c r="Q3324" s="97">
        <v>15.454201373573804</v>
      </c>
      <c r="R3324" s="184">
        <v>1238586295779.604</v>
      </c>
      <c r="S3324" s="199">
        <v>1284.0047386603351</v>
      </c>
      <c r="T3324" s="191">
        <v>4.5649998150180247E-2</v>
      </c>
      <c r="U3324" s="198">
        <v>2.0000000000000001E-4</v>
      </c>
    </row>
    <row r="3325" spans="1:21" x14ac:dyDescent="0.2">
      <c r="A3325">
        <f t="shared" si="51"/>
        <v>3321</v>
      </c>
      <c r="B3325" s="119">
        <v>0.49246038457580132</v>
      </c>
      <c r="C3325" s="97">
        <v>12273.888886438013</v>
      </c>
      <c r="D3325" s="96">
        <v>0.91009151362975016</v>
      </c>
      <c r="E3325" s="98">
        <v>0</v>
      </c>
      <c r="F3325" s="119">
        <v>0.37242291196487703</v>
      </c>
      <c r="G3325" s="179">
        <v>1</v>
      </c>
      <c r="H3325" s="97">
        <v>6711976.6105143344</v>
      </c>
      <c r="I3325" s="174">
        <v>250513416593.01248</v>
      </c>
      <c r="J3325" s="186">
        <v>0.35295945075804491</v>
      </c>
      <c r="K3325" s="189">
        <v>5926962864.5446539</v>
      </c>
      <c r="L3325" s="185">
        <v>0</v>
      </c>
      <c r="M3325" s="185">
        <v>238980958406.73535</v>
      </c>
      <c r="N3325" s="174">
        <v>495421337864.29248</v>
      </c>
      <c r="O3325" s="119">
        <v>0.56437989905507435</v>
      </c>
      <c r="P3325" s="119">
        <v>0.36932361640745998</v>
      </c>
      <c r="Q3325" s="97">
        <v>16.880290126075383</v>
      </c>
      <c r="R3325" s="184">
        <v>3309714618925.8481</v>
      </c>
      <c r="S3325" s="199">
        <v>3435.1620970306485</v>
      </c>
      <c r="T3325" s="191">
        <v>4.3970993355081596E-2</v>
      </c>
      <c r="U3325" s="198">
        <v>2.0000000000000001E-4</v>
      </c>
    </row>
    <row r="3326" spans="1:21" x14ac:dyDescent="0.2">
      <c r="A3326">
        <f t="shared" si="51"/>
        <v>3322</v>
      </c>
      <c r="B3326" s="119">
        <v>0.65076556086889181</v>
      </c>
      <c r="C3326" s="97">
        <v>11419.815752564595</v>
      </c>
      <c r="D3326" s="96">
        <v>0.79650127685753302</v>
      </c>
      <c r="E3326" s="98">
        <v>0</v>
      </c>
      <c r="F3326" s="119">
        <v>0.54830799956224119</v>
      </c>
      <c r="G3326" s="179">
        <v>1</v>
      </c>
      <c r="H3326" s="97">
        <v>4977926.6585807558</v>
      </c>
      <c r="I3326" s="174">
        <v>210153024227.20621</v>
      </c>
      <c r="J3326" s="186">
        <v>0.45629787795370957</v>
      </c>
      <c r="K3326" s="189">
        <v>2180410919.4199691</v>
      </c>
      <c r="L3326" s="185">
        <v>0</v>
      </c>
      <c r="M3326" s="185">
        <v>205637215727.12192</v>
      </c>
      <c r="N3326" s="174">
        <v>417970650873.74811</v>
      </c>
      <c r="O3326" s="119">
        <v>0.62301539842036213</v>
      </c>
      <c r="P3326" s="119">
        <v>0.30732660964430397</v>
      </c>
      <c r="Q3326" s="97">
        <v>15.701537707352269</v>
      </c>
      <c r="R3326" s="184">
        <v>2198661110658.554</v>
      </c>
      <c r="S3326" s="199">
        <v>2282.4131224804191</v>
      </c>
      <c r="T3326" s="191">
        <v>4.6679952383991197E-2</v>
      </c>
      <c r="U3326" s="198">
        <v>2.0000000000000001E-4</v>
      </c>
    </row>
    <row r="3327" spans="1:21" x14ac:dyDescent="0.2">
      <c r="A3327">
        <f t="shared" si="51"/>
        <v>3323</v>
      </c>
      <c r="B3327" s="119">
        <v>0.49390231319291089</v>
      </c>
      <c r="C3327" s="97">
        <v>6990.1023980206992</v>
      </c>
      <c r="D3327" s="96">
        <v>0.61000944352425346</v>
      </c>
      <c r="E3327" s="98">
        <v>0.21119993502642437</v>
      </c>
      <c r="F3327" s="119">
        <v>0.33670052622346647</v>
      </c>
      <c r="G3327" s="179">
        <v>1</v>
      </c>
      <c r="H3327" s="97">
        <v>7458855.9658857817</v>
      </c>
      <c r="I3327" s="174">
        <v>267968089717.40805</v>
      </c>
      <c r="J3327" s="186">
        <v>0.41300784090032394</v>
      </c>
      <c r="K3327" s="189">
        <v>3243973931.5742488</v>
      </c>
      <c r="L3327" s="185">
        <v>0</v>
      </c>
      <c r="M3327" s="185">
        <v>267092081591.6792</v>
      </c>
      <c r="N3327" s="174">
        <v>538304145240.6615</v>
      </c>
      <c r="O3327" s="119">
        <v>0.60253406982906954</v>
      </c>
      <c r="P3327" s="119">
        <v>0.44015117566060852</v>
      </c>
      <c r="Q3327" s="97">
        <v>17.00294221382401</v>
      </c>
      <c r="R3327" s="184">
        <v>4374419533290.4824</v>
      </c>
      <c r="S3327" s="199">
        <v>4537.3277379673709</v>
      </c>
      <c r="T3327" s="191">
        <v>4.3028722362725029E-2</v>
      </c>
      <c r="U3327" s="198">
        <v>2.0000000000000001E-4</v>
      </c>
    </row>
    <row r="3328" spans="1:21" x14ac:dyDescent="0.2">
      <c r="A3328">
        <f t="shared" si="51"/>
        <v>3324</v>
      </c>
      <c r="B3328" s="119">
        <v>0.44708694201768773</v>
      </c>
      <c r="C3328" s="97">
        <v>5986.5028251941876</v>
      </c>
      <c r="D3328" s="96">
        <v>0.4420699460594642</v>
      </c>
      <c r="E3328" s="98">
        <v>0.51028410606517949</v>
      </c>
      <c r="F3328" s="119">
        <v>0.57718887681085418</v>
      </c>
      <c r="G3328" s="179">
        <v>1</v>
      </c>
      <c r="H3328" s="97">
        <v>3502713.9729368356</v>
      </c>
      <c r="I3328" s="174">
        <v>158617911736.38342</v>
      </c>
      <c r="J3328" s="186">
        <v>0.44708694201768773</v>
      </c>
      <c r="K3328" s="189">
        <v>1513015407.3110244</v>
      </c>
      <c r="L3328" s="185">
        <v>0</v>
      </c>
      <c r="M3328" s="185">
        <v>179573705569.2012</v>
      </c>
      <c r="N3328" s="174">
        <v>339704632712.89563</v>
      </c>
      <c r="O3328" s="119">
        <v>0.63165156109060794</v>
      </c>
      <c r="P3328" s="119">
        <v>0.51998577754861786</v>
      </c>
      <c r="Q3328" s="97">
        <v>17.222703851682198</v>
      </c>
      <c r="R3328" s="184">
        <v>3335041546058.8213</v>
      </c>
      <c r="S3328" s="199">
        <v>3464.1558928510017</v>
      </c>
      <c r="T3328" s="191">
        <v>4.2429424924030616E-2</v>
      </c>
      <c r="U3328" s="198">
        <v>2.0000000000000001E-4</v>
      </c>
    </row>
    <row r="3329" spans="1:21" x14ac:dyDescent="0.2">
      <c r="A3329">
        <f t="shared" si="51"/>
        <v>3325</v>
      </c>
      <c r="B3329" s="119">
        <v>0.57117412135848677</v>
      </c>
      <c r="C3329" s="97">
        <v>4000</v>
      </c>
      <c r="D3329" s="96">
        <v>1.1631189125337931</v>
      </c>
      <c r="E3329" s="98">
        <v>0</v>
      </c>
      <c r="F3329" s="119">
        <v>0</v>
      </c>
      <c r="G3329" s="179">
        <v>0</v>
      </c>
      <c r="H3329" s="97">
        <v>19175767.152023472</v>
      </c>
      <c r="I3329" s="174">
        <v>594145930187.25647</v>
      </c>
      <c r="J3329" s="186">
        <v>0.38492060083473401</v>
      </c>
      <c r="K3329" s="189">
        <v>17076211193.830156</v>
      </c>
      <c r="L3329" s="185">
        <v>0</v>
      </c>
      <c r="M3329" s="185">
        <v>0</v>
      </c>
      <c r="N3329" s="174">
        <v>611222141381.08667</v>
      </c>
      <c r="O3329" s="119">
        <v>0.37416676024601131</v>
      </c>
      <c r="P3329" s="119">
        <v>0.25291292251153646</v>
      </c>
      <c r="Q3329" s="97">
        <v>12.889588117855938</v>
      </c>
      <c r="R3329" s="184">
        <v>2238335025629.7715</v>
      </c>
      <c r="S3329" s="199">
        <v>2323.2095346270808</v>
      </c>
      <c r="T3329" s="191">
        <v>5.5006269090206034E-2</v>
      </c>
      <c r="U3329" s="198">
        <v>2.0000000000000001E-4</v>
      </c>
    </row>
    <row r="3330" spans="1:21" x14ac:dyDescent="0.2">
      <c r="A3330">
        <f t="shared" si="51"/>
        <v>3326</v>
      </c>
      <c r="B3330" s="119">
        <v>0.52528283108622031</v>
      </c>
      <c r="C3330" s="97">
        <v>5274.2443941449619</v>
      </c>
      <c r="D3330" s="96">
        <v>0.2</v>
      </c>
      <c r="E3330" s="98">
        <v>0.50361079224825067</v>
      </c>
      <c r="F3330" s="119">
        <v>0.64710626716324282</v>
      </c>
      <c r="G3330" s="179">
        <v>1</v>
      </c>
      <c r="H3330" s="97">
        <v>2845789.1087638591</v>
      </c>
      <c r="I3330" s="174">
        <v>152374927629.42911</v>
      </c>
      <c r="J3330" s="186">
        <v>0.52528283108622031</v>
      </c>
      <c r="K3330" s="189">
        <v>3951591314.9253759</v>
      </c>
      <c r="L3330" s="185">
        <v>0</v>
      </c>
      <c r="M3330" s="185">
        <v>251888979562.83685</v>
      </c>
      <c r="N3330" s="174">
        <v>408215498507.19135</v>
      </c>
      <c r="O3330" s="119">
        <v>0.6897119733366861</v>
      </c>
      <c r="P3330" s="119">
        <v>0.5373810026527841</v>
      </c>
      <c r="Q3330" s="97">
        <v>17.313851695632025</v>
      </c>
      <c r="R3330" s="184">
        <v>4164234116453.4497</v>
      </c>
      <c r="S3330" s="199">
        <v>4324.9677653158305</v>
      </c>
      <c r="T3330" s="191">
        <v>4.205265313366912E-2</v>
      </c>
      <c r="U3330" s="198">
        <v>2.0000000000000001E-4</v>
      </c>
    </row>
    <row r="3331" spans="1:21" x14ac:dyDescent="0.2">
      <c r="A3331">
        <f t="shared" si="51"/>
        <v>3327</v>
      </c>
      <c r="B3331" s="119">
        <v>0.41643345543869986</v>
      </c>
      <c r="C3331" s="97">
        <v>5331.6303981516767</v>
      </c>
      <c r="D3331" s="96">
        <v>0.55632393805145708</v>
      </c>
      <c r="E3331" s="98">
        <v>0.13292874925763293</v>
      </c>
      <c r="F3331" s="119">
        <v>0.51579667908396265</v>
      </c>
      <c r="G3331" s="179">
        <v>1</v>
      </c>
      <c r="H3331" s="97">
        <v>5720403.4129203316</v>
      </c>
      <c r="I3331" s="174">
        <v>220296248606.81058</v>
      </c>
      <c r="J3331" s="186">
        <v>0.41643345543869992</v>
      </c>
      <c r="K3331" s="189">
        <v>8092353891.8249149</v>
      </c>
      <c r="L3331" s="185">
        <v>0</v>
      </c>
      <c r="M3331" s="185">
        <v>185810342497.58157</v>
      </c>
      <c r="N3331" s="174">
        <v>414198944996.21704</v>
      </c>
      <c r="O3331" s="119">
        <v>0.58036604131808633</v>
      </c>
      <c r="P3331" s="119">
        <v>0.40952145527575884</v>
      </c>
      <c r="Q3331" s="97">
        <v>16.801396180144966</v>
      </c>
      <c r="R3331" s="184">
        <v>3117875060153.1348</v>
      </c>
      <c r="S3331" s="199">
        <v>3237.8496509550419</v>
      </c>
      <c r="T3331" s="191">
        <v>4.3657118991889884E-2</v>
      </c>
      <c r="U3331" s="198">
        <v>2.0000000000000001E-4</v>
      </c>
    </row>
    <row r="3332" spans="1:21" x14ac:dyDescent="0.2">
      <c r="A3332">
        <f t="shared" si="51"/>
        <v>3328</v>
      </c>
      <c r="B3332" s="119">
        <v>0.53694702862801424</v>
      </c>
      <c r="C3332" s="97">
        <v>10406.476982615584</v>
      </c>
      <c r="D3332" s="96">
        <v>0.75458808809610856</v>
      </c>
      <c r="E3332" s="98">
        <v>0.48254285781313527</v>
      </c>
      <c r="F3332" s="119">
        <v>0</v>
      </c>
      <c r="G3332" s="179">
        <v>0</v>
      </c>
      <c r="H3332" s="97">
        <v>6099423.6069521504</v>
      </c>
      <c r="I3332" s="174">
        <v>245523820890.02167</v>
      </c>
      <c r="J3332" s="186">
        <v>0.46213692902044234</v>
      </c>
      <c r="K3332" s="189">
        <v>35988607841.513504</v>
      </c>
      <c r="L3332" s="185">
        <v>53608227669.386581</v>
      </c>
      <c r="M3332" s="185">
        <v>0</v>
      </c>
      <c r="N3332" s="174">
        <v>335120656400.92175</v>
      </c>
      <c r="O3332" s="119">
        <v>0.46655496680555847</v>
      </c>
      <c r="P3332" s="119">
        <v>0.42633027533709089</v>
      </c>
      <c r="Q3332" s="97">
        <v>14.195440215790065</v>
      </c>
      <c r="R3332" s="184">
        <v>2241846767492.978</v>
      </c>
      <c r="S3332" s="199">
        <v>2323.7995293568056</v>
      </c>
      <c r="T3332" s="191">
        <v>5.0270924264106828E-2</v>
      </c>
      <c r="U3332" s="198">
        <v>2.0000000000000001E-4</v>
      </c>
    </row>
    <row r="3333" spans="1:21" x14ac:dyDescent="0.2">
      <c r="A3333">
        <f t="shared" si="51"/>
        <v>3329</v>
      </c>
      <c r="B3333" s="119">
        <v>0.51419537607195631</v>
      </c>
      <c r="C3333" s="97">
        <v>9997.4508386322614</v>
      </c>
      <c r="D3333" s="96">
        <v>0.77851934118011101</v>
      </c>
      <c r="E3333" s="98">
        <v>0.27679210898894191</v>
      </c>
      <c r="F3333" s="119">
        <v>0</v>
      </c>
      <c r="G3333" s="179">
        <v>0</v>
      </c>
      <c r="H3333" s="97">
        <v>6618076.2026597159</v>
      </c>
      <c r="I3333" s="174">
        <v>282151243643.76215</v>
      </c>
      <c r="J3333" s="186">
        <v>0.45849464323028066</v>
      </c>
      <c r="K3333" s="189">
        <v>21169538414.359043</v>
      </c>
      <c r="L3333" s="185">
        <v>23952525901.719528</v>
      </c>
      <c r="M3333" s="185">
        <v>0</v>
      </c>
      <c r="N3333" s="174">
        <v>327273307959.84076</v>
      </c>
      <c r="O3333" s="119">
        <v>0.45383125021313336</v>
      </c>
      <c r="P3333" s="119">
        <v>0.34260629710874391</v>
      </c>
      <c r="Q3333" s="97">
        <v>13.364057855008337</v>
      </c>
      <c r="R3333" s="184">
        <v>1669632230139.7737</v>
      </c>
      <c r="S3333" s="199">
        <v>1731.8555698156747</v>
      </c>
      <c r="T3333" s="191">
        <v>5.3509747911387816E-2</v>
      </c>
      <c r="U3333" s="198">
        <v>2.0000000000000001E-4</v>
      </c>
    </row>
    <row r="3334" spans="1:21" x14ac:dyDescent="0.2">
      <c r="A3334">
        <f t="shared" si="51"/>
        <v>3330</v>
      </c>
      <c r="B3334" s="119">
        <v>0.5066233546176474</v>
      </c>
      <c r="C3334" s="97">
        <v>4000</v>
      </c>
      <c r="D3334" s="96">
        <v>0.2</v>
      </c>
      <c r="E3334" s="98">
        <v>0</v>
      </c>
      <c r="F3334" s="119">
        <v>0</v>
      </c>
      <c r="G3334" s="179">
        <v>0</v>
      </c>
      <c r="H3334" s="97">
        <v>3438947.0652709324</v>
      </c>
      <c r="I3334" s="174">
        <v>184980835987.23337</v>
      </c>
      <c r="J3334" s="186">
        <v>0.5066233546176474</v>
      </c>
      <c r="K3334" s="189">
        <v>136705538.70875651</v>
      </c>
      <c r="L3334" s="185">
        <v>0</v>
      </c>
      <c r="M3334" s="185">
        <v>0</v>
      </c>
      <c r="N3334" s="174">
        <v>185117541525.94214</v>
      </c>
      <c r="O3334" s="119">
        <v>0.50624922357612356</v>
      </c>
      <c r="P3334" s="119">
        <v>0.40728235013258685</v>
      </c>
      <c r="Q3334" s="97">
        <v>12.997342124164811</v>
      </c>
      <c r="R3334" s="184">
        <v>1183904451671.311</v>
      </c>
      <c r="S3334" s="199">
        <v>1228.3221302995728</v>
      </c>
      <c r="T3334" s="191">
        <v>5.0520464582986653E-2</v>
      </c>
      <c r="U3334" s="198">
        <v>2.0000000000000001E-4</v>
      </c>
    </row>
    <row r="3335" spans="1:21" x14ac:dyDescent="0.2">
      <c r="A3335">
        <f t="shared" ref="A3335:A3398" si="52">A3334+1</f>
        <v>3331</v>
      </c>
      <c r="B3335" s="119">
        <v>0.54647733854815139</v>
      </c>
      <c r="C3335" s="97">
        <v>4000</v>
      </c>
      <c r="D3335" s="96">
        <v>0.9930290466002174</v>
      </c>
      <c r="E3335" s="98">
        <v>0.58816150381151755</v>
      </c>
      <c r="F3335" s="119">
        <v>0.54219754511600726</v>
      </c>
      <c r="G3335" s="179">
        <v>1</v>
      </c>
      <c r="H3335" s="97">
        <v>51570444.429636516</v>
      </c>
      <c r="I3335" s="174">
        <v>1136645612561.9255</v>
      </c>
      <c r="J3335" s="186">
        <v>0.366756841255507</v>
      </c>
      <c r="K3335" s="189">
        <v>14250132314.962084</v>
      </c>
      <c r="L3335" s="185">
        <v>0</v>
      </c>
      <c r="M3335" s="185">
        <v>716423551066.42041</v>
      </c>
      <c r="N3335" s="174">
        <v>1867319295943.3081</v>
      </c>
      <c r="O3335" s="119">
        <v>0.53017788521440734</v>
      </c>
      <c r="P3335" s="119">
        <v>0.40955535845468527</v>
      </c>
      <c r="Q3335" s="97">
        <v>16.504389012685387</v>
      </c>
      <c r="R3335" s="184">
        <v>13620431093319.543</v>
      </c>
      <c r="S3335" s="199">
        <v>14146.471524818638</v>
      </c>
      <c r="T3335" s="191">
        <v>4.4240154685941502E-2</v>
      </c>
      <c r="U3335" s="198">
        <v>2.0000000000000001E-4</v>
      </c>
    </row>
    <row r="3336" spans="1:21" x14ac:dyDescent="0.2">
      <c r="A3336">
        <f t="shared" si="52"/>
        <v>3332</v>
      </c>
      <c r="B3336" s="119">
        <v>0.60984232664519833</v>
      </c>
      <c r="C3336" s="97">
        <v>4931.735710808578</v>
      </c>
      <c r="D3336" s="96">
        <v>0.99492972979492522</v>
      </c>
      <c r="E3336" s="98">
        <v>0.26820217541806013</v>
      </c>
      <c r="F3336" s="119">
        <v>0.3899629805059428</v>
      </c>
      <c r="G3336" s="179">
        <v>1</v>
      </c>
      <c r="H3336" s="97">
        <v>22349170.787004363</v>
      </c>
      <c r="I3336" s="174">
        <v>572985213582.01196</v>
      </c>
      <c r="J3336" s="186">
        <v>0.40233701887142626</v>
      </c>
      <c r="K3336" s="189">
        <v>5215244980.7694969</v>
      </c>
      <c r="L3336" s="185">
        <v>0</v>
      </c>
      <c r="M3336" s="185">
        <v>384215536629.19818</v>
      </c>
      <c r="N3336" s="174">
        <v>962415995191.97974</v>
      </c>
      <c r="O3336" s="119">
        <v>0.55891173326359045</v>
      </c>
      <c r="P3336" s="119">
        <v>0.41765268550013668</v>
      </c>
      <c r="Q3336" s="97">
        <v>16.467348828535993</v>
      </c>
      <c r="R3336" s="184">
        <v>7169504023670.0293</v>
      </c>
      <c r="S3336" s="199">
        <v>7439.9166234191116</v>
      </c>
      <c r="T3336" s="191">
        <v>4.4414051448946779E-2</v>
      </c>
      <c r="U3336" s="198">
        <v>2.0000000000000001E-4</v>
      </c>
    </row>
    <row r="3337" spans="1:21" x14ac:dyDescent="0.2">
      <c r="A3337">
        <f t="shared" si="52"/>
        <v>3333</v>
      </c>
      <c r="B3337" s="119">
        <v>0.57407614825820785</v>
      </c>
      <c r="C3337" s="97">
        <v>6914.6873170015378</v>
      </c>
      <c r="D3337" s="96">
        <v>0.95496967370973385</v>
      </c>
      <c r="E3337" s="98">
        <v>0</v>
      </c>
      <c r="F3337" s="119">
        <v>0</v>
      </c>
      <c r="G3337" s="179">
        <v>0</v>
      </c>
      <c r="H3337" s="97">
        <v>10399755.246407494</v>
      </c>
      <c r="I3337" s="174">
        <v>364325116824.53589</v>
      </c>
      <c r="J3337" s="186">
        <v>0.41164652469303065</v>
      </c>
      <c r="K3337" s="189">
        <v>15045979483.259048</v>
      </c>
      <c r="L3337" s="185">
        <v>0</v>
      </c>
      <c r="M3337" s="185">
        <v>0</v>
      </c>
      <c r="N3337" s="174">
        <v>379371096307.79492</v>
      </c>
      <c r="O3337" s="119">
        <v>0.39532049135742525</v>
      </c>
      <c r="P3337" s="119">
        <v>0.28133862948124339</v>
      </c>
      <c r="Q3337" s="97">
        <v>12.815932083112193</v>
      </c>
      <c r="R3337" s="184">
        <v>1511266383521.8931</v>
      </c>
      <c r="S3337" s="199">
        <v>1569.0015632244392</v>
      </c>
      <c r="T3337" s="191">
        <v>5.5402637666764301E-2</v>
      </c>
      <c r="U3337" s="198">
        <v>2.0000000000000001E-4</v>
      </c>
    </row>
    <row r="3338" spans="1:21" x14ac:dyDescent="0.2">
      <c r="A3338">
        <f t="shared" si="52"/>
        <v>3334</v>
      </c>
      <c r="B3338" s="119">
        <v>0.54605062825419182</v>
      </c>
      <c r="C3338" s="97">
        <v>9703.2589997472896</v>
      </c>
      <c r="D3338" s="96">
        <v>0.4898178891437171</v>
      </c>
      <c r="E3338" s="98">
        <v>0</v>
      </c>
      <c r="F3338" s="119">
        <v>0.63299317921415355</v>
      </c>
      <c r="G3338" s="179">
        <v>1</v>
      </c>
      <c r="H3338" s="97">
        <v>13750607.806572586</v>
      </c>
      <c r="I3338" s="174">
        <v>479758384945.63452</v>
      </c>
      <c r="J3338" s="186">
        <v>0.46668448119075279</v>
      </c>
      <c r="K3338" s="189">
        <v>6125547510.8006916</v>
      </c>
      <c r="L3338" s="185">
        <v>0</v>
      </c>
      <c r="M3338" s="185">
        <v>348980967876.50507</v>
      </c>
      <c r="N3338" s="174">
        <v>834864900332.94031</v>
      </c>
      <c r="O3338" s="119">
        <v>0.60258919386339604</v>
      </c>
      <c r="P3338" s="119">
        <v>0.41197634980957565</v>
      </c>
      <c r="Q3338" s="97">
        <v>16.087150660783099</v>
      </c>
      <c r="R3338" s="184">
        <v>6013513021977.4707</v>
      </c>
      <c r="S3338" s="199">
        <v>6233.3100097490333</v>
      </c>
      <c r="T3338" s="191">
        <v>4.5665467065078208E-2</v>
      </c>
      <c r="U3338" s="198">
        <v>2.0000000000000001E-4</v>
      </c>
    </row>
    <row r="3339" spans="1:21" x14ac:dyDescent="0.2">
      <c r="A3339">
        <f t="shared" si="52"/>
        <v>3335</v>
      </c>
      <c r="B3339" s="119">
        <v>0.39672540013280599</v>
      </c>
      <c r="C3339" s="97">
        <v>12431.711911144128</v>
      </c>
      <c r="D3339" s="96">
        <v>0.59523648441802768</v>
      </c>
      <c r="E3339" s="98">
        <v>0</v>
      </c>
      <c r="F3339" s="119">
        <v>0</v>
      </c>
      <c r="G3339" s="179">
        <v>0</v>
      </c>
      <c r="H3339" s="97">
        <v>6845403.4169687564</v>
      </c>
      <c r="I3339" s="174">
        <v>289502144285.14325</v>
      </c>
      <c r="J3339" s="186">
        <v>0.39672540013280599</v>
      </c>
      <c r="K3339" s="189">
        <v>3938416568.2274146</v>
      </c>
      <c r="L3339" s="185">
        <v>0</v>
      </c>
      <c r="M3339" s="185">
        <v>0</v>
      </c>
      <c r="N3339" s="174">
        <v>293440560853.37067</v>
      </c>
      <c r="O3339" s="119">
        <v>0.39140074465785807</v>
      </c>
      <c r="P3339" s="119">
        <v>0.28442923057832875</v>
      </c>
      <c r="Q3339" s="97">
        <v>12.949298263789126</v>
      </c>
      <c r="R3339" s="184">
        <v>1194327072615.8748</v>
      </c>
      <c r="S3339" s="199">
        <v>1239.9151832873158</v>
      </c>
      <c r="T3339" s="191">
        <v>5.3524323364642093E-2</v>
      </c>
      <c r="U3339" s="198">
        <v>2.0000000000000001E-4</v>
      </c>
    </row>
    <row r="3340" spans="1:21" x14ac:dyDescent="0.2">
      <c r="A3340">
        <f t="shared" si="52"/>
        <v>3336</v>
      </c>
      <c r="B3340" s="119">
        <v>0.58468365555462176</v>
      </c>
      <c r="C3340" s="97">
        <v>11302.796994285356</v>
      </c>
      <c r="D3340" s="96">
        <v>0.42767155062603712</v>
      </c>
      <c r="E3340" s="98">
        <v>0.31579533103391733</v>
      </c>
      <c r="F3340" s="119">
        <v>0</v>
      </c>
      <c r="G3340" s="179">
        <v>0</v>
      </c>
      <c r="H3340" s="97">
        <v>3505054.5942393881</v>
      </c>
      <c r="I3340" s="174">
        <v>187820549016.30588</v>
      </c>
      <c r="J3340" s="186">
        <v>0.5390871198846745</v>
      </c>
      <c r="K3340" s="189">
        <v>10481685609.893793</v>
      </c>
      <c r="L3340" s="185">
        <v>20993136902.852158</v>
      </c>
      <c r="M3340" s="185">
        <v>0</v>
      </c>
      <c r="N3340" s="174">
        <v>219295371529.05185</v>
      </c>
      <c r="O3340" s="119">
        <v>0.53829749129475757</v>
      </c>
      <c r="P3340" s="119">
        <v>0.45040905805186154</v>
      </c>
      <c r="Q3340" s="97">
        <v>13.693404608345768</v>
      </c>
      <c r="R3340" s="184">
        <v>1522542592361.3037</v>
      </c>
      <c r="S3340" s="199">
        <v>1578.4911619963045</v>
      </c>
      <c r="T3340" s="191">
        <v>5.1744779290071291E-2</v>
      </c>
      <c r="U3340" s="198">
        <v>2.0000000000000001E-4</v>
      </c>
    </row>
    <row r="3341" spans="1:21" x14ac:dyDescent="0.2">
      <c r="A3341">
        <f t="shared" si="52"/>
        <v>3337</v>
      </c>
      <c r="B3341" s="119">
        <v>0.65491200577539654</v>
      </c>
      <c r="C3341" s="97">
        <v>14706.317685865284</v>
      </c>
      <c r="D3341" s="96">
        <v>0.73496835530886284</v>
      </c>
      <c r="E3341" s="98">
        <v>0.38709893298317277</v>
      </c>
      <c r="F3341" s="119">
        <v>0</v>
      </c>
      <c r="G3341" s="179">
        <v>0</v>
      </c>
      <c r="H3341" s="97">
        <v>4182922.1119555961</v>
      </c>
      <c r="I3341" s="174">
        <v>169268259422.84192</v>
      </c>
      <c r="J3341" s="186">
        <v>0.39520427725602236</v>
      </c>
      <c r="K3341" s="189">
        <v>14492402198.324722</v>
      </c>
      <c r="L3341" s="185">
        <v>38488658281.383942</v>
      </c>
      <c r="M3341" s="185">
        <v>0</v>
      </c>
      <c r="N3341" s="174">
        <v>222249319902.5506</v>
      </c>
      <c r="O3341" s="119">
        <v>0.43953550362056792</v>
      </c>
      <c r="P3341" s="119">
        <v>0.35256971593789088</v>
      </c>
      <c r="Q3341" s="97">
        <v>14.276245374836167</v>
      </c>
      <c r="R3341" s="184">
        <v>1234733668034.4978</v>
      </c>
      <c r="S3341" s="199">
        <v>1281.2908266794666</v>
      </c>
      <c r="T3341" s="191">
        <v>5.0950639029416475E-2</v>
      </c>
      <c r="U3341" s="198">
        <v>2.0000000000000001E-4</v>
      </c>
    </row>
    <row r="3342" spans="1:21" x14ac:dyDescent="0.2">
      <c r="A3342">
        <f t="shared" si="52"/>
        <v>3338</v>
      </c>
      <c r="B3342" s="119">
        <v>0.40855364044861248</v>
      </c>
      <c r="C3342" s="97">
        <v>13422.595132805905</v>
      </c>
      <c r="D3342" s="96">
        <v>1.3598477169439318</v>
      </c>
      <c r="E3342" s="98">
        <v>0</v>
      </c>
      <c r="F3342" s="119">
        <v>0.50524564906473013</v>
      </c>
      <c r="G3342" s="179">
        <v>1</v>
      </c>
      <c r="H3342" s="97">
        <v>42828319.789154716</v>
      </c>
      <c r="I3342" s="174">
        <v>951246064706.56018</v>
      </c>
      <c r="J3342" s="186">
        <v>0.33071070429747296</v>
      </c>
      <c r="K3342" s="189">
        <v>31579175953.850288</v>
      </c>
      <c r="L3342" s="185">
        <v>0</v>
      </c>
      <c r="M3342" s="185">
        <v>610868604422.73401</v>
      </c>
      <c r="N3342" s="174">
        <v>1593693845083.1445</v>
      </c>
      <c r="O3342" s="119">
        <v>0.50403792549979087</v>
      </c>
      <c r="P3342" s="119">
        <v>0.30401084565529551</v>
      </c>
      <c r="Q3342" s="97">
        <v>16.097800357062841</v>
      </c>
      <c r="R3342" s="184">
        <v>7943151196348.5039</v>
      </c>
      <c r="S3342" s="199">
        <v>8238.10489350639</v>
      </c>
      <c r="T3342" s="191">
        <v>4.617265356617882E-2</v>
      </c>
      <c r="U3342" s="198">
        <v>2.0000000000000001E-4</v>
      </c>
    </row>
    <row r="3343" spans="1:21" x14ac:dyDescent="0.2">
      <c r="A3343">
        <f t="shared" si="52"/>
        <v>3339</v>
      </c>
      <c r="B3343" s="119">
        <v>0.37062149345298012</v>
      </c>
      <c r="C3343" s="97">
        <v>7080.7878628269482</v>
      </c>
      <c r="D3343" s="96">
        <v>0.27270604472757654</v>
      </c>
      <c r="E3343" s="98">
        <v>0.1718887579447308</v>
      </c>
      <c r="F3343" s="119">
        <v>0</v>
      </c>
      <c r="G3343" s="179">
        <v>0</v>
      </c>
      <c r="H3343" s="97">
        <v>2593402.8285729443</v>
      </c>
      <c r="I3343" s="174">
        <v>108971431361.93355</v>
      </c>
      <c r="J3343" s="186">
        <v>0.37062149345298012</v>
      </c>
      <c r="K3343" s="189">
        <v>7047825013.8808098</v>
      </c>
      <c r="L3343" s="185">
        <v>23951194756.259289</v>
      </c>
      <c r="M3343" s="185">
        <v>0</v>
      </c>
      <c r="N3343" s="174">
        <v>139970451132.07364</v>
      </c>
      <c r="O3343" s="119">
        <v>0.42543343940420408</v>
      </c>
      <c r="P3343" s="119">
        <v>0.32401238377450436</v>
      </c>
      <c r="Q3343" s="97">
        <v>14.440708912250903</v>
      </c>
      <c r="R3343" s="184">
        <v>771609986896.26196</v>
      </c>
      <c r="S3343" s="199">
        <v>799.83953234054354</v>
      </c>
      <c r="T3343" s="191">
        <v>4.6935831083637483E-2</v>
      </c>
      <c r="U3343" s="198">
        <v>2.0000000000000001E-4</v>
      </c>
    </row>
    <row r="3344" spans="1:21" x14ac:dyDescent="0.2">
      <c r="A3344">
        <f t="shared" si="52"/>
        <v>3340</v>
      </c>
      <c r="B3344" s="119">
        <v>0.36268080776769751</v>
      </c>
      <c r="C3344" s="97">
        <v>11756.194942855085</v>
      </c>
      <c r="D3344" s="96">
        <v>0.66001620662546645</v>
      </c>
      <c r="E3344" s="98">
        <v>0.7</v>
      </c>
      <c r="F3344" s="119">
        <v>0.54824017381620571</v>
      </c>
      <c r="G3344" s="179">
        <v>1</v>
      </c>
      <c r="H3344" s="97">
        <v>4196155.2278206302</v>
      </c>
      <c r="I3344" s="174">
        <v>150125918027.86887</v>
      </c>
      <c r="J3344" s="186">
        <v>0.34080803124270787</v>
      </c>
      <c r="K3344" s="189">
        <v>1600613095.6461186</v>
      </c>
      <c r="L3344" s="185">
        <v>0</v>
      </c>
      <c r="M3344" s="185">
        <v>171556566299.48099</v>
      </c>
      <c r="N3344" s="174">
        <v>323283097422.99597</v>
      </c>
      <c r="O3344" s="119">
        <v>0.58279994562983573</v>
      </c>
      <c r="P3344" s="119">
        <v>0.33560429740319359</v>
      </c>
      <c r="Q3344" s="97">
        <v>17.036699638139098</v>
      </c>
      <c r="R3344" s="184">
        <v>1999686301830.1201</v>
      </c>
      <c r="S3344" s="199">
        <v>2075.8187039083359</v>
      </c>
      <c r="T3344" s="191">
        <v>4.3170017151958506E-2</v>
      </c>
      <c r="U3344" s="198">
        <v>2.0000000000000001E-4</v>
      </c>
    </row>
    <row r="3345" spans="1:21" x14ac:dyDescent="0.2">
      <c r="A3345">
        <f t="shared" si="52"/>
        <v>3341</v>
      </c>
      <c r="B3345" s="119">
        <v>0.41504494784635287</v>
      </c>
      <c r="C3345" s="97">
        <v>10385.832485572962</v>
      </c>
      <c r="D3345" s="96">
        <v>0.58958685320408111</v>
      </c>
      <c r="E3345" s="98">
        <v>0.7</v>
      </c>
      <c r="F3345" s="119">
        <v>0</v>
      </c>
      <c r="G3345" s="179">
        <v>0</v>
      </c>
      <c r="H3345" s="97">
        <v>3776284.6215619673</v>
      </c>
      <c r="I3345" s="174">
        <v>157584820761.7529</v>
      </c>
      <c r="J3345" s="186">
        <v>0.41504494784635293</v>
      </c>
      <c r="K3345" s="189">
        <v>35727562638.272903</v>
      </c>
      <c r="L3345" s="185">
        <v>64242359990.18042</v>
      </c>
      <c r="M3345" s="185">
        <v>0</v>
      </c>
      <c r="N3345" s="174">
        <v>257554743390.20624</v>
      </c>
      <c r="O3345" s="119">
        <v>0.45349066442790403</v>
      </c>
      <c r="P3345" s="119">
        <v>0.34157886101176826</v>
      </c>
      <c r="Q3345" s="97">
        <v>14.444732580923992</v>
      </c>
      <c r="R3345" s="184">
        <v>1416166544367.874</v>
      </c>
      <c r="S3345" s="199">
        <v>1469.3010425688612</v>
      </c>
      <c r="T3345" s="191">
        <v>4.9460855228666202E-2</v>
      </c>
      <c r="U3345" s="198">
        <v>2.0000000000000001E-4</v>
      </c>
    </row>
    <row r="3346" spans="1:21" x14ac:dyDescent="0.2">
      <c r="A3346">
        <f t="shared" si="52"/>
        <v>3342</v>
      </c>
      <c r="B3346" s="119">
        <v>0.36259941703252813</v>
      </c>
      <c r="C3346" s="97">
        <v>4550.8760878232488</v>
      </c>
      <c r="D3346" s="96">
        <v>1.1453145817645725</v>
      </c>
      <c r="E3346" s="98">
        <v>8.5790341858519359E-2</v>
      </c>
      <c r="F3346" s="119">
        <v>0</v>
      </c>
      <c r="G3346" s="179">
        <v>0</v>
      </c>
      <c r="H3346" s="97">
        <v>16572107.640682345</v>
      </c>
      <c r="I3346" s="174">
        <v>479333247321.59363</v>
      </c>
      <c r="J3346" s="186">
        <v>0.36259941703252818</v>
      </c>
      <c r="K3346" s="189">
        <v>12467403592.201189</v>
      </c>
      <c r="L3346" s="185">
        <v>43309887989.819717</v>
      </c>
      <c r="M3346" s="185">
        <v>0</v>
      </c>
      <c r="N3346" s="174">
        <v>535110538903.6145</v>
      </c>
      <c r="O3346" s="119">
        <v>0.38955290781989538</v>
      </c>
      <c r="P3346" s="119">
        <v>0.2644138182742885</v>
      </c>
      <c r="Q3346" s="97">
        <v>13.637992283559084</v>
      </c>
      <c r="R3346" s="184">
        <v>2123491172369.4539</v>
      </c>
      <c r="S3346" s="199">
        <v>2204.2492868359027</v>
      </c>
      <c r="T3346" s="191">
        <v>5.3118317275682288E-2</v>
      </c>
      <c r="U3346" s="198">
        <v>2.0000000000000001E-4</v>
      </c>
    </row>
    <row r="3347" spans="1:21" x14ac:dyDescent="0.2">
      <c r="A3347">
        <f t="shared" si="52"/>
        <v>3343</v>
      </c>
      <c r="B3347" s="119">
        <v>0.38712029098207595</v>
      </c>
      <c r="C3347" s="97">
        <v>11695.024573227118</v>
      </c>
      <c r="D3347" s="96">
        <v>0.85123349099597412</v>
      </c>
      <c r="E3347" s="98">
        <v>0.51740056401107271</v>
      </c>
      <c r="F3347" s="119">
        <v>0.47801770338859834</v>
      </c>
      <c r="G3347" s="179">
        <v>1</v>
      </c>
      <c r="H3347" s="97">
        <v>22526340.930457365</v>
      </c>
      <c r="I3347" s="174">
        <v>565305007601.91858</v>
      </c>
      <c r="J3347" s="186">
        <v>0.24923848180714914</v>
      </c>
      <c r="K3347" s="189">
        <v>4606208629.3114233</v>
      </c>
      <c r="L3347" s="185">
        <v>0</v>
      </c>
      <c r="M3347" s="185">
        <v>459693930966.56976</v>
      </c>
      <c r="N3347" s="174">
        <v>1029605147197.7997</v>
      </c>
      <c r="O3347" s="119">
        <v>0.49402521734695537</v>
      </c>
      <c r="P3347" s="119">
        <v>0.40160877698572095</v>
      </c>
      <c r="Q3347" s="97">
        <v>17.638920115078371</v>
      </c>
      <c r="R3347" s="184">
        <v>7660862079541.0625</v>
      </c>
      <c r="S3347" s="199">
        <v>7957.549014792362</v>
      </c>
      <c r="T3347" s="191">
        <v>4.1733371086581671E-2</v>
      </c>
      <c r="U3347" s="198">
        <v>2.0000000000000001E-4</v>
      </c>
    </row>
    <row r="3348" spans="1:21" x14ac:dyDescent="0.2">
      <c r="A3348">
        <f t="shared" si="52"/>
        <v>3344</v>
      </c>
      <c r="B3348" s="119">
        <v>0.52079275958067339</v>
      </c>
      <c r="C3348" s="97">
        <v>9318.9242185250732</v>
      </c>
      <c r="D3348" s="96">
        <v>0.76087980366973362</v>
      </c>
      <c r="E3348" s="98">
        <v>0.32265278175376222</v>
      </c>
      <c r="F3348" s="119">
        <v>0.32637693269491186</v>
      </c>
      <c r="G3348" s="179">
        <v>1</v>
      </c>
      <c r="H3348" s="97">
        <v>5626494.0845375732</v>
      </c>
      <c r="I3348" s="174">
        <v>201354048355.63541</v>
      </c>
      <c r="J3348" s="186">
        <v>0.31998655273272569</v>
      </c>
      <c r="K3348" s="189">
        <v>1865660619.0711818</v>
      </c>
      <c r="L3348" s="185">
        <v>0</v>
      </c>
      <c r="M3348" s="185">
        <v>207932271704.93982</v>
      </c>
      <c r="N3348" s="174">
        <v>411151980679.64636</v>
      </c>
      <c r="O3348" s="119">
        <v>0.56129221314845668</v>
      </c>
      <c r="P3348" s="119">
        <v>0.32927927968994114</v>
      </c>
      <c r="Q3348" s="97">
        <v>17.12293264127829</v>
      </c>
      <c r="R3348" s="184">
        <v>2502462042225.3286</v>
      </c>
      <c r="S3348" s="199">
        <v>2598.2977430002147</v>
      </c>
      <c r="T3348" s="191">
        <v>4.2838613253354314E-2</v>
      </c>
      <c r="U3348" s="198">
        <v>2.0000000000000001E-4</v>
      </c>
    </row>
    <row r="3349" spans="1:21" x14ac:dyDescent="0.2">
      <c r="A3349">
        <f t="shared" si="52"/>
        <v>3345</v>
      </c>
      <c r="B3349" s="119">
        <v>0.41435147552002394</v>
      </c>
      <c r="C3349" s="97">
        <v>7272.6790286112255</v>
      </c>
      <c r="D3349" s="96">
        <v>1.1656959465190213</v>
      </c>
      <c r="E3349" s="98">
        <v>0</v>
      </c>
      <c r="F3349" s="119">
        <v>0.60244378263859422</v>
      </c>
      <c r="G3349" s="179">
        <v>1</v>
      </c>
      <c r="H3349" s="97">
        <v>21517242.890255131</v>
      </c>
      <c r="I3349" s="174">
        <v>456558779399.07117</v>
      </c>
      <c r="J3349" s="186">
        <v>0.19562569024107812</v>
      </c>
      <c r="K3349" s="189">
        <v>14099447296.386318</v>
      </c>
      <c r="L3349" s="185">
        <v>0</v>
      </c>
      <c r="M3349" s="185">
        <v>426459999882.15472</v>
      </c>
      <c r="N3349" s="174">
        <v>897118226577.61218</v>
      </c>
      <c r="O3349" s="119">
        <v>0.47985049629804732</v>
      </c>
      <c r="P3349" s="119">
        <v>0.23863734520908009</v>
      </c>
      <c r="Q3349" s="97">
        <v>18.200405090624407</v>
      </c>
      <c r="R3349" s="184">
        <v>4076061004535.5342</v>
      </c>
      <c r="S3349" s="199">
        <v>4225.301924246789</v>
      </c>
      <c r="T3349" s="191">
        <v>4.1445690057874705E-2</v>
      </c>
      <c r="U3349" s="198">
        <v>2.0000000000000001E-4</v>
      </c>
    </row>
    <row r="3350" spans="1:21" x14ac:dyDescent="0.2">
      <c r="A3350">
        <f t="shared" si="52"/>
        <v>3346</v>
      </c>
      <c r="B3350" s="119">
        <v>0.48476901433463498</v>
      </c>
      <c r="C3350" s="97">
        <v>13623.951729111057</v>
      </c>
      <c r="D3350" s="96">
        <v>1.0786463653499094</v>
      </c>
      <c r="E3350" s="98">
        <v>0.7</v>
      </c>
      <c r="F3350" s="119">
        <v>0</v>
      </c>
      <c r="G3350" s="179">
        <v>0</v>
      </c>
      <c r="H3350" s="97">
        <v>8531947.8499563728</v>
      </c>
      <c r="I3350" s="174">
        <v>298087958260.02795</v>
      </c>
      <c r="J3350" s="186">
        <v>0.35687863571689249</v>
      </c>
      <c r="K3350" s="189">
        <v>55240424005.583603</v>
      </c>
      <c r="L3350" s="185">
        <v>109345139285.95204</v>
      </c>
      <c r="M3350" s="185">
        <v>0</v>
      </c>
      <c r="N3350" s="174">
        <v>462673521551.5636</v>
      </c>
      <c r="O3350" s="119">
        <v>0.41899379641639939</v>
      </c>
      <c r="P3350" s="119">
        <v>0.35323296504768736</v>
      </c>
      <c r="Q3350" s="97">
        <v>15.147131391272271</v>
      </c>
      <c r="R3350" s="184">
        <v>2635788548079.311</v>
      </c>
      <c r="S3350" s="199">
        <v>2738.1833364251811</v>
      </c>
      <c r="T3350" s="191">
        <v>4.9075910584170233E-2</v>
      </c>
      <c r="U3350" s="198">
        <v>2.0000000000000001E-4</v>
      </c>
    </row>
    <row r="3351" spans="1:21" x14ac:dyDescent="0.2">
      <c r="A3351">
        <f t="shared" si="52"/>
        <v>3347</v>
      </c>
      <c r="B3351" s="119">
        <v>0.43434898745001793</v>
      </c>
      <c r="C3351" s="97">
        <v>6560.328034219131</v>
      </c>
      <c r="D3351" s="96">
        <v>1.2064445786776434</v>
      </c>
      <c r="E3351" s="98">
        <v>0</v>
      </c>
      <c r="F3351" s="119">
        <v>0</v>
      </c>
      <c r="G3351" s="179">
        <v>0</v>
      </c>
      <c r="H3351" s="97">
        <v>15368701.506404413</v>
      </c>
      <c r="I3351" s="174">
        <v>501678636101.55713</v>
      </c>
      <c r="J3351" s="186">
        <v>0.3168282232787718</v>
      </c>
      <c r="K3351" s="189">
        <v>7832391919.5123453</v>
      </c>
      <c r="L3351" s="185">
        <v>0</v>
      </c>
      <c r="M3351" s="185">
        <v>0</v>
      </c>
      <c r="N3351" s="174">
        <v>509511028021.06946</v>
      </c>
      <c r="O3351" s="119">
        <v>0.31195782268014238</v>
      </c>
      <c r="P3351" s="119">
        <v>0.18404245467687644</v>
      </c>
      <c r="Q3351" s="97">
        <v>12.931194280241495</v>
      </c>
      <c r="R3351" s="184">
        <v>1325674632800.7666</v>
      </c>
      <c r="S3351" s="199">
        <v>1375.6404502624171</v>
      </c>
      <c r="T3351" s="191">
        <v>5.5104401556777073E-2</v>
      </c>
      <c r="U3351" s="198">
        <v>2.0000000000000001E-4</v>
      </c>
    </row>
    <row r="3352" spans="1:21" x14ac:dyDescent="0.2">
      <c r="A3352">
        <f t="shared" si="52"/>
        <v>3348</v>
      </c>
      <c r="B3352" s="119">
        <v>0.4239474513207484</v>
      </c>
      <c r="C3352" s="97">
        <v>4000</v>
      </c>
      <c r="D3352" s="96">
        <v>1.0625010055872282</v>
      </c>
      <c r="E3352" s="98">
        <v>0.7</v>
      </c>
      <c r="F3352" s="119">
        <v>0</v>
      </c>
      <c r="G3352" s="179">
        <v>0</v>
      </c>
      <c r="H3352" s="97">
        <v>16042056.772028057</v>
      </c>
      <c r="I3352" s="174">
        <v>559142260922.0697</v>
      </c>
      <c r="J3352" s="186">
        <v>0.4239474513207484</v>
      </c>
      <c r="K3352" s="189">
        <v>93299100222.156723</v>
      </c>
      <c r="L3352" s="185">
        <v>234980751903.8761</v>
      </c>
      <c r="M3352" s="185">
        <v>0</v>
      </c>
      <c r="N3352" s="174">
        <v>887422113048.10254</v>
      </c>
      <c r="O3352" s="119">
        <v>0.47895080787072353</v>
      </c>
      <c r="P3352" s="119">
        <v>0.28540356738261025</v>
      </c>
      <c r="Q3352" s="97">
        <v>14.018558802806078</v>
      </c>
      <c r="R3352" s="184">
        <v>3910210757118.9312</v>
      </c>
      <c r="S3352" s="199">
        <v>4061.0264847150365</v>
      </c>
      <c r="T3352" s="191">
        <v>5.1700964205001157E-2</v>
      </c>
      <c r="U3352" s="198">
        <v>2.0000000000000001E-4</v>
      </c>
    </row>
    <row r="3353" spans="1:21" x14ac:dyDescent="0.2">
      <c r="A3353">
        <f t="shared" si="52"/>
        <v>3349</v>
      </c>
      <c r="B3353" s="119">
        <v>0.32090247868277166</v>
      </c>
      <c r="C3353" s="97">
        <v>10310.644899172878</v>
      </c>
      <c r="D3353" s="96">
        <v>0.93809186272344747</v>
      </c>
      <c r="E3353" s="98">
        <v>0</v>
      </c>
      <c r="F3353" s="119">
        <v>0.45838748601752943</v>
      </c>
      <c r="G3353" s="179">
        <v>1</v>
      </c>
      <c r="H3353" s="97">
        <v>7412772.5630811136</v>
      </c>
      <c r="I3353" s="174">
        <v>305107897934.62469</v>
      </c>
      <c r="J3353" s="186">
        <v>0.32090247868277166</v>
      </c>
      <c r="K3353" s="189">
        <v>8664437340.4282608</v>
      </c>
      <c r="L3353" s="185">
        <v>0</v>
      </c>
      <c r="M3353" s="185">
        <v>229099630808.50708</v>
      </c>
      <c r="N3353" s="174">
        <v>542871966083.56006</v>
      </c>
      <c r="O3353" s="119">
        <v>0.5179666715677036</v>
      </c>
      <c r="P3353" s="119">
        <v>0.3146375557174893</v>
      </c>
      <c r="Q3353" s="97">
        <v>16.962367872039859</v>
      </c>
      <c r="R3353" s="184">
        <v>3089247619409.3174</v>
      </c>
      <c r="S3353" s="199">
        <v>3207.6946748370869</v>
      </c>
      <c r="T3353" s="191">
        <v>4.3867071452958754E-2</v>
      </c>
      <c r="U3353" s="198">
        <v>2.0000000000000001E-4</v>
      </c>
    </row>
    <row r="3354" spans="1:21" x14ac:dyDescent="0.2">
      <c r="A3354">
        <f t="shared" si="52"/>
        <v>3350</v>
      </c>
      <c r="B3354" s="119">
        <v>0.48310716978360185</v>
      </c>
      <c r="C3354" s="97">
        <v>15352.370071834333</v>
      </c>
      <c r="D3354" s="96">
        <v>0.758383092834787</v>
      </c>
      <c r="E3354" s="98">
        <v>0</v>
      </c>
      <c r="F3354" s="119">
        <v>0.33538653436596566</v>
      </c>
      <c r="G3354" s="179">
        <v>1</v>
      </c>
      <c r="H3354" s="97">
        <v>4328404.6740959864</v>
      </c>
      <c r="I3354" s="174">
        <v>222110069376.9534</v>
      </c>
      <c r="J3354" s="186">
        <v>0.4831071697836018</v>
      </c>
      <c r="K3354" s="189">
        <v>9934169023.0188713</v>
      </c>
      <c r="L3354" s="185">
        <v>0</v>
      </c>
      <c r="M3354" s="185">
        <v>170421306595.89972</v>
      </c>
      <c r="N3354" s="174">
        <v>402465544995.87201</v>
      </c>
      <c r="O3354" s="119">
        <v>0.6053686217446469</v>
      </c>
      <c r="P3354" s="119">
        <v>0.35148202220081215</v>
      </c>
      <c r="Q3354" s="97">
        <v>15.479806165734484</v>
      </c>
      <c r="R3354" s="184">
        <v>2366186917560.7383</v>
      </c>
      <c r="S3354" s="199">
        <v>2457.0658938651886</v>
      </c>
      <c r="T3354" s="191">
        <v>4.7589091472060648E-2</v>
      </c>
      <c r="U3354" s="198">
        <v>2.0000000000000001E-4</v>
      </c>
    </row>
    <row r="3355" spans="1:21" x14ac:dyDescent="0.2">
      <c r="A3355">
        <f t="shared" si="52"/>
        <v>3351</v>
      </c>
      <c r="B3355" s="119">
        <v>0.40063384275683761</v>
      </c>
      <c r="C3355" s="97">
        <v>11343.661120071019</v>
      </c>
      <c r="D3355" s="96">
        <v>0.61620674836254052</v>
      </c>
      <c r="E3355" s="98">
        <v>0</v>
      </c>
      <c r="F3355" s="119">
        <v>0</v>
      </c>
      <c r="G3355" s="179">
        <v>0</v>
      </c>
      <c r="H3355" s="97">
        <v>4419131.3003649153</v>
      </c>
      <c r="I3355" s="174">
        <v>212390261385.44763</v>
      </c>
      <c r="J3355" s="186">
        <v>0.40063384275683767</v>
      </c>
      <c r="K3355" s="189">
        <v>6439371321.6698856</v>
      </c>
      <c r="L3355" s="185">
        <v>0</v>
      </c>
      <c r="M3355" s="185">
        <v>0</v>
      </c>
      <c r="N3355" s="174">
        <v>218829632707.11752</v>
      </c>
      <c r="O3355" s="119">
        <v>0.38884462552138382</v>
      </c>
      <c r="P3355" s="119">
        <v>0.26790793469136398</v>
      </c>
      <c r="Q3355" s="97">
        <v>12.883982594619185</v>
      </c>
      <c r="R3355" s="184">
        <v>854171475473.33215</v>
      </c>
      <c r="S3355" s="199">
        <v>886.43378224936475</v>
      </c>
      <c r="T3355" s="191">
        <v>5.4479725625678078E-2</v>
      </c>
      <c r="U3355" s="198">
        <v>2.0000000000000001E-4</v>
      </c>
    </row>
    <row r="3356" spans="1:21" x14ac:dyDescent="0.2">
      <c r="A3356">
        <f t="shared" si="52"/>
        <v>3352</v>
      </c>
      <c r="B3356" s="119">
        <v>0.40857149116877445</v>
      </c>
      <c r="C3356" s="97">
        <v>9671.9473058108833</v>
      </c>
      <c r="D3356" s="96">
        <v>0.7189807161206726</v>
      </c>
      <c r="E3356" s="98">
        <v>6.2450168221183225E-2</v>
      </c>
      <c r="F3356" s="119">
        <v>0.47016710978396442</v>
      </c>
      <c r="G3356" s="179">
        <v>1</v>
      </c>
      <c r="H3356" s="97">
        <v>5090722.1840679301</v>
      </c>
      <c r="I3356" s="174">
        <v>248664831994.30228</v>
      </c>
      <c r="J3356" s="186">
        <v>0.40857149116877445</v>
      </c>
      <c r="K3356" s="189">
        <v>0</v>
      </c>
      <c r="L3356" s="185">
        <v>0</v>
      </c>
      <c r="M3356" s="185">
        <v>227530022532.91867</v>
      </c>
      <c r="N3356" s="174">
        <v>476194854527.22095</v>
      </c>
      <c r="O3356" s="119">
        <v>0.59559942015137213</v>
      </c>
      <c r="P3356" s="119">
        <v>0.34846691871580404</v>
      </c>
      <c r="Q3356" s="97">
        <v>16.645425901676251</v>
      </c>
      <c r="R3356" s="184">
        <v>2995795878776.3799</v>
      </c>
      <c r="S3356" s="199">
        <v>3107.2698374365291</v>
      </c>
      <c r="T3356" s="191">
        <v>4.4368871985045147E-2</v>
      </c>
      <c r="U3356" s="198">
        <v>2.0000000000000001E-4</v>
      </c>
    </row>
    <row r="3357" spans="1:21" x14ac:dyDescent="0.2">
      <c r="A3357">
        <f t="shared" si="52"/>
        <v>3353</v>
      </c>
      <c r="B3357" s="119">
        <v>0.40432245571267256</v>
      </c>
      <c r="C3357" s="97">
        <v>6556.5406743881358</v>
      </c>
      <c r="D3357" s="96">
        <v>0.97087696979841975</v>
      </c>
      <c r="E3357" s="98">
        <v>1.553591034049806E-2</v>
      </c>
      <c r="F3357" s="119">
        <v>0</v>
      </c>
      <c r="G3357" s="179">
        <v>0</v>
      </c>
      <c r="H3357" s="97">
        <v>10030432.025548913</v>
      </c>
      <c r="I3357" s="174">
        <v>356109120836.3302</v>
      </c>
      <c r="J3357" s="186">
        <v>0.40432245571267256</v>
      </c>
      <c r="K3357" s="189">
        <v>11229426326.698757</v>
      </c>
      <c r="L3357" s="185">
        <v>12470268443.695137</v>
      </c>
      <c r="M3357" s="185">
        <v>0</v>
      </c>
      <c r="N3357" s="174">
        <v>379808815606.72406</v>
      </c>
      <c r="O3357" s="119">
        <v>0.40535954582107481</v>
      </c>
      <c r="P3357" s="119">
        <v>0.26488083539392993</v>
      </c>
      <c r="Q3357" s="97">
        <v>13.183125992430956</v>
      </c>
      <c r="R3357" s="184">
        <v>1463153103136.5481</v>
      </c>
      <c r="S3357" s="199">
        <v>1517.4785254144292</v>
      </c>
      <c r="T3357" s="191">
        <v>5.5044665562309011E-2</v>
      </c>
      <c r="U3357" s="198">
        <v>2.0000000000000001E-4</v>
      </c>
    </row>
    <row r="3358" spans="1:21" x14ac:dyDescent="0.2">
      <c r="A3358">
        <f t="shared" si="52"/>
        <v>3354</v>
      </c>
      <c r="B3358" s="119">
        <v>0.26384811141193609</v>
      </c>
      <c r="C3358" s="97">
        <v>4000</v>
      </c>
      <c r="D3358" s="96">
        <v>1.0355183285090215</v>
      </c>
      <c r="E3358" s="98">
        <v>0.7</v>
      </c>
      <c r="F3358" s="119">
        <v>0.37796684235828498</v>
      </c>
      <c r="G3358" s="179">
        <v>1</v>
      </c>
      <c r="H3358" s="97">
        <v>17858783.017934676</v>
      </c>
      <c r="I3358" s="174">
        <v>613053229185.25305</v>
      </c>
      <c r="J3358" s="186">
        <v>0.26384811141193609</v>
      </c>
      <c r="K3358" s="189">
        <v>26021668127.230186</v>
      </c>
      <c r="L3358" s="185">
        <v>18796879881.085304</v>
      </c>
      <c r="M3358" s="185">
        <v>418383237822.50293</v>
      </c>
      <c r="N3358" s="174">
        <v>1076255015016.0715</v>
      </c>
      <c r="O3358" s="119">
        <v>0.47525635071791089</v>
      </c>
      <c r="P3358" s="119">
        <v>0.23676368814101978</v>
      </c>
      <c r="Q3358" s="97">
        <v>16.364677334528196</v>
      </c>
      <c r="R3358" s="184">
        <v>4483995058124.5127</v>
      </c>
      <c r="S3358" s="199">
        <v>4655.8881608711463</v>
      </c>
      <c r="T3358" s="191">
        <v>4.5051499735476626E-2</v>
      </c>
      <c r="U3358" s="198">
        <v>2.0000000000000001E-4</v>
      </c>
    </row>
    <row r="3359" spans="1:21" x14ac:dyDescent="0.2">
      <c r="A3359">
        <f t="shared" si="52"/>
        <v>3355</v>
      </c>
      <c r="B3359" s="119">
        <v>0.71876740396211003</v>
      </c>
      <c r="C3359" s="97">
        <v>4000</v>
      </c>
      <c r="D3359" s="96">
        <v>0.98028692991852306</v>
      </c>
      <c r="E3359" s="98">
        <v>0.421902203728513</v>
      </c>
      <c r="F3359" s="119">
        <v>0.45169466262866542</v>
      </c>
      <c r="G3359" s="179">
        <v>1</v>
      </c>
      <c r="H3359" s="97">
        <v>33833395.746300563</v>
      </c>
      <c r="I3359" s="174">
        <v>739675734832.28296</v>
      </c>
      <c r="J3359" s="186">
        <v>0.28910939370459543</v>
      </c>
      <c r="K3359" s="189">
        <v>10627292052.38509</v>
      </c>
      <c r="L3359" s="185">
        <v>0</v>
      </c>
      <c r="M3359" s="185">
        <v>539789039253.73578</v>
      </c>
      <c r="N3359" s="174">
        <v>1290092066138.4038</v>
      </c>
      <c r="O3359" s="119">
        <v>0.50049019878948808</v>
      </c>
      <c r="P3359" s="119">
        <v>0.30824431279612557</v>
      </c>
      <c r="Q3359" s="97">
        <v>17.067685407241118</v>
      </c>
      <c r="R3359" s="184">
        <v>7303509631390.3574</v>
      </c>
      <c r="S3359" s="199">
        <v>7578.7811377089838</v>
      </c>
      <c r="T3359" s="191">
        <v>4.3252441347139306E-2</v>
      </c>
      <c r="U3359" s="198">
        <v>2.0000000000000001E-4</v>
      </c>
    </row>
    <row r="3360" spans="1:21" x14ac:dyDescent="0.2">
      <c r="A3360">
        <f t="shared" si="52"/>
        <v>3356</v>
      </c>
      <c r="B3360" s="119">
        <v>0.5364918445048521</v>
      </c>
      <c r="C3360" s="97">
        <v>8824.7868619119163</v>
      </c>
      <c r="D3360" s="96">
        <v>0.46477791666524199</v>
      </c>
      <c r="E3360" s="98">
        <v>0.7</v>
      </c>
      <c r="F3360" s="119">
        <v>0</v>
      </c>
      <c r="G3360" s="179">
        <v>0</v>
      </c>
      <c r="H3360" s="97">
        <v>3263389.4266518624</v>
      </c>
      <c r="I3360" s="174">
        <v>175286327245.34457</v>
      </c>
      <c r="J3360" s="186">
        <v>0.5364918445048521</v>
      </c>
      <c r="K3360" s="189">
        <v>20355014869.371502</v>
      </c>
      <c r="L3360" s="185">
        <v>45200540777.324547</v>
      </c>
      <c r="M3360" s="185">
        <v>0</v>
      </c>
      <c r="N3360" s="174">
        <v>240841882892.04062</v>
      </c>
      <c r="O3360" s="119">
        <v>0.54060413445845268</v>
      </c>
      <c r="P3360" s="119">
        <v>0.44260389273438083</v>
      </c>
      <c r="Q3360" s="97">
        <v>14.138998970336329</v>
      </c>
      <c r="R3360" s="184">
        <v>1708447525561.3921</v>
      </c>
      <c r="S3360" s="199">
        <v>1773.7295183547951</v>
      </c>
      <c r="T3360" s="191">
        <v>4.989081443803469E-2</v>
      </c>
      <c r="U3360" s="198">
        <v>2.0000000000000001E-4</v>
      </c>
    </row>
    <row r="3361" spans="1:21" x14ac:dyDescent="0.2">
      <c r="A3361">
        <f t="shared" si="52"/>
        <v>3357</v>
      </c>
      <c r="B3361" s="119">
        <v>0.63618588911272134</v>
      </c>
      <c r="C3361" s="97">
        <v>11097.702137523913</v>
      </c>
      <c r="D3361" s="96">
        <v>0.72116158971519007</v>
      </c>
      <c r="E3361" s="98">
        <v>0</v>
      </c>
      <c r="F3361" s="119">
        <v>0.43861340124158571</v>
      </c>
      <c r="G3361" s="179">
        <v>1</v>
      </c>
      <c r="H3361" s="97">
        <v>4448328.6880291449</v>
      </c>
      <c r="I3361" s="174">
        <v>217151232182.8266</v>
      </c>
      <c r="J3361" s="186">
        <v>0.44007873986820123</v>
      </c>
      <c r="K3361" s="189">
        <v>5678536305.592907</v>
      </c>
      <c r="L3361" s="185">
        <v>0</v>
      </c>
      <c r="M3361" s="185">
        <v>196606964664.80621</v>
      </c>
      <c r="N3361" s="174">
        <v>419436733153.22571</v>
      </c>
      <c r="O3361" s="119">
        <v>0.60283039697269758</v>
      </c>
      <c r="P3361" s="119">
        <v>0.39044638313103386</v>
      </c>
      <c r="Q3361" s="97">
        <v>16.310633720655897</v>
      </c>
      <c r="R3361" s="184">
        <v>2895507395925.9707</v>
      </c>
      <c r="S3361" s="199">
        <v>3003.9042726197413</v>
      </c>
      <c r="T3361" s="191">
        <v>4.529704222611812E-2</v>
      </c>
      <c r="U3361" s="198">
        <v>2.0000000000000001E-4</v>
      </c>
    </row>
    <row r="3362" spans="1:21" x14ac:dyDescent="0.2">
      <c r="A3362">
        <f t="shared" si="52"/>
        <v>3358</v>
      </c>
      <c r="B3362" s="119">
        <v>0.34361437366485825</v>
      </c>
      <c r="C3362" s="97">
        <v>4000</v>
      </c>
      <c r="D3362" s="96">
        <v>0.79654839776652986</v>
      </c>
      <c r="E3362" s="98">
        <v>0</v>
      </c>
      <c r="F3362" s="119">
        <v>0</v>
      </c>
      <c r="G3362" s="179">
        <v>0</v>
      </c>
      <c r="H3362" s="97">
        <v>17001103.290565178</v>
      </c>
      <c r="I3362" s="174">
        <v>609682989914.27698</v>
      </c>
      <c r="J3362" s="186">
        <v>0.34361437366485825</v>
      </c>
      <c r="K3362" s="189">
        <v>26939955760.427052</v>
      </c>
      <c r="L3362" s="185">
        <v>0</v>
      </c>
      <c r="M3362" s="185">
        <v>0</v>
      </c>
      <c r="N3362" s="174">
        <v>636622945674.70398</v>
      </c>
      <c r="O3362" s="119">
        <v>0.32907365362315844</v>
      </c>
      <c r="P3362" s="119">
        <v>0.22068021117315825</v>
      </c>
      <c r="Q3362" s="97">
        <v>12.763151266085002</v>
      </c>
      <c r="R3362" s="184">
        <v>2014582841401.4978</v>
      </c>
      <c r="S3362" s="199">
        <v>2091.7940009252457</v>
      </c>
      <c r="T3362" s="191">
        <v>5.5988754917137007E-2</v>
      </c>
      <c r="U3362" s="198">
        <v>2.0000000000000001E-4</v>
      </c>
    </row>
    <row r="3363" spans="1:21" x14ac:dyDescent="0.2">
      <c r="A3363">
        <f t="shared" si="52"/>
        <v>3359</v>
      </c>
      <c r="B3363" s="119">
        <v>0.52035886289846311</v>
      </c>
      <c r="C3363" s="97">
        <v>6271.2142415065664</v>
      </c>
      <c r="D3363" s="96">
        <v>0.2</v>
      </c>
      <c r="E3363" s="98">
        <v>0.39882043572978076</v>
      </c>
      <c r="F3363" s="119">
        <v>0</v>
      </c>
      <c r="G3363" s="179">
        <v>0</v>
      </c>
      <c r="H3363" s="97">
        <v>2353564.0426959759</v>
      </c>
      <c r="I3363" s="174">
        <v>126548990152.13052</v>
      </c>
      <c r="J3363" s="186">
        <v>0.50211318828041263</v>
      </c>
      <c r="K3363" s="189">
        <v>10625295608.056541</v>
      </c>
      <c r="L3363" s="185">
        <v>19163308067.057686</v>
      </c>
      <c r="M3363" s="185">
        <v>0</v>
      </c>
      <c r="N3363" s="174">
        <v>156337593827.24475</v>
      </c>
      <c r="O3363" s="119">
        <v>0.50450158174849635</v>
      </c>
      <c r="P3363" s="119">
        <v>0.4026527473316574</v>
      </c>
      <c r="Q3363" s="97">
        <v>13.992011529542518</v>
      </c>
      <c r="R3363" s="184">
        <v>1029302882224.1171</v>
      </c>
      <c r="S3363" s="199">
        <v>1068.2588741387649</v>
      </c>
      <c r="T3363" s="191">
        <v>4.8808138690863291E-2</v>
      </c>
      <c r="U3363" s="198">
        <v>2.0000000000000001E-4</v>
      </c>
    </row>
    <row r="3364" spans="1:21" x14ac:dyDescent="0.2">
      <c r="A3364">
        <f t="shared" si="52"/>
        <v>3360</v>
      </c>
      <c r="B3364" s="119">
        <v>0.47085992548918232</v>
      </c>
      <c r="C3364" s="97">
        <v>11488.874048824682</v>
      </c>
      <c r="D3364" s="96">
        <v>0.9263645575592806</v>
      </c>
      <c r="E3364" s="98">
        <v>0</v>
      </c>
      <c r="F3364" s="119">
        <v>0</v>
      </c>
      <c r="G3364" s="179">
        <v>0</v>
      </c>
      <c r="H3364" s="97">
        <v>6855690.2424893184</v>
      </c>
      <c r="I3364" s="174">
        <v>295541638979.18005</v>
      </c>
      <c r="J3364" s="186">
        <v>0.47085992548918232</v>
      </c>
      <c r="K3364" s="189">
        <v>2275730525.297617</v>
      </c>
      <c r="L3364" s="185">
        <v>0</v>
      </c>
      <c r="M3364" s="185">
        <v>0</v>
      </c>
      <c r="N3364" s="174">
        <v>297817369504.47766</v>
      </c>
      <c r="O3364" s="119">
        <v>0.46726191403888312</v>
      </c>
      <c r="P3364" s="119">
        <v>0.32924867946589692</v>
      </c>
      <c r="Q3364" s="97">
        <v>12.963226052607338</v>
      </c>
      <c r="R3364" s="184">
        <v>1399885114729.4443</v>
      </c>
      <c r="S3364" s="199">
        <v>1453.6919297636184</v>
      </c>
      <c r="T3364" s="191">
        <v>5.6418109196591022E-2</v>
      </c>
      <c r="U3364" s="198">
        <v>2.0000000000000001E-4</v>
      </c>
    </row>
    <row r="3365" spans="1:21" x14ac:dyDescent="0.2">
      <c r="A3365">
        <f t="shared" si="52"/>
        <v>3361</v>
      </c>
      <c r="B3365" s="119">
        <v>0.60094793281907222</v>
      </c>
      <c r="C3365" s="97">
        <v>8112.8172283405402</v>
      </c>
      <c r="D3365" s="96">
        <v>0.85814694165663685</v>
      </c>
      <c r="E3365" s="98">
        <v>0.13622706000623308</v>
      </c>
      <c r="F3365" s="119">
        <v>0</v>
      </c>
      <c r="G3365" s="179">
        <v>0</v>
      </c>
      <c r="H3365" s="97">
        <v>7092921.5131738614</v>
      </c>
      <c r="I3365" s="174">
        <v>255300545694.58298</v>
      </c>
      <c r="J3365" s="186">
        <v>0.42997427359203655</v>
      </c>
      <c r="K3365" s="189">
        <v>15459360487.182144</v>
      </c>
      <c r="L3365" s="185">
        <v>42053486052.185493</v>
      </c>
      <c r="M3365" s="185">
        <v>0</v>
      </c>
      <c r="N3365" s="174">
        <v>312813392233.95056</v>
      </c>
      <c r="O3365" s="119">
        <v>0.45846967900008578</v>
      </c>
      <c r="P3365" s="119">
        <v>0.3349379985411815</v>
      </c>
      <c r="Q3365" s="97">
        <v>13.751483140091583</v>
      </c>
      <c r="R3365" s="184">
        <v>1598823755619.6038</v>
      </c>
      <c r="S3365" s="199">
        <v>1660.6384667662417</v>
      </c>
      <c r="T3365" s="191">
        <v>5.1945063927128644E-2</v>
      </c>
      <c r="U3365" s="198">
        <v>2.0000000000000001E-4</v>
      </c>
    </row>
    <row r="3366" spans="1:21" x14ac:dyDescent="0.2">
      <c r="A3366">
        <f t="shared" si="52"/>
        <v>3362</v>
      </c>
      <c r="B3366" s="119">
        <v>0.4176725596312999</v>
      </c>
      <c r="C3366" s="97">
        <v>12263.255942368467</v>
      </c>
      <c r="D3366" s="96">
        <v>0.77738970951612918</v>
      </c>
      <c r="E3366" s="98">
        <v>0.29448071180319202</v>
      </c>
      <c r="F3366" s="119">
        <v>0.44736987642790327</v>
      </c>
      <c r="G3366" s="179">
        <v>1</v>
      </c>
      <c r="H3366" s="97">
        <v>5605070.9730604012</v>
      </c>
      <c r="I3366" s="174">
        <v>283927645551.8717</v>
      </c>
      <c r="J3366" s="186">
        <v>0.4176725596312999</v>
      </c>
      <c r="K3366" s="189">
        <v>4434691103.4807892</v>
      </c>
      <c r="L3366" s="185">
        <v>0</v>
      </c>
      <c r="M3366" s="185">
        <v>280120103548.34814</v>
      </c>
      <c r="N3366" s="174">
        <v>568482440203.70068</v>
      </c>
      <c r="O3366" s="119">
        <v>0.60280642825770514</v>
      </c>
      <c r="P3366" s="119">
        <v>0.42967878942367882</v>
      </c>
      <c r="Q3366" s="97">
        <v>16.945705967230666</v>
      </c>
      <c r="R3366" s="184">
        <v>4447477351161.6045</v>
      </c>
      <c r="S3366" s="199">
        <v>4607.1162583546748</v>
      </c>
      <c r="T3366" s="191">
        <v>4.3830753858805936E-2</v>
      </c>
      <c r="U3366" s="198">
        <v>2.0000000000000001E-4</v>
      </c>
    </row>
    <row r="3367" spans="1:21" x14ac:dyDescent="0.2">
      <c r="A3367">
        <f t="shared" si="52"/>
        <v>3363</v>
      </c>
      <c r="B3367" s="119">
        <v>0.42959117098698635</v>
      </c>
      <c r="C3367" s="97">
        <v>12743.598055215874</v>
      </c>
      <c r="D3367" s="96">
        <v>0.7115665676088665</v>
      </c>
      <c r="E3367" s="98">
        <v>0</v>
      </c>
      <c r="F3367" s="119">
        <v>0</v>
      </c>
      <c r="G3367" s="179">
        <v>0</v>
      </c>
      <c r="H3367" s="97">
        <v>16623424.042291326</v>
      </c>
      <c r="I3367" s="174">
        <v>465713579148.26349</v>
      </c>
      <c r="J3367" s="186">
        <v>0.3250979310420451</v>
      </c>
      <c r="K3367" s="189">
        <v>13078532042.276331</v>
      </c>
      <c r="L3367" s="185">
        <v>0</v>
      </c>
      <c r="M3367" s="185">
        <v>0</v>
      </c>
      <c r="N3367" s="174">
        <v>478792111190.53979</v>
      </c>
      <c r="O3367" s="119">
        <v>0.31621766002538443</v>
      </c>
      <c r="P3367" s="119">
        <v>0.23116917184318792</v>
      </c>
      <c r="Q3367" s="97">
        <v>12.841341916981351</v>
      </c>
      <c r="R3367" s="184">
        <v>1460469102233.4626</v>
      </c>
      <c r="S3367" s="199">
        <v>1515.9609270947653</v>
      </c>
      <c r="T3367" s="191">
        <v>5.4994353267526969E-2</v>
      </c>
      <c r="U3367" s="198">
        <v>2.0000000000000001E-4</v>
      </c>
    </row>
    <row r="3368" spans="1:21" x14ac:dyDescent="0.2">
      <c r="A3368">
        <f t="shared" si="52"/>
        <v>3364</v>
      </c>
      <c r="B3368" s="119">
        <v>0.350708860391162</v>
      </c>
      <c r="C3368" s="97">
        <v>4598.0159596808035</v>
      </c>
      <c r="D3368" s="96">
        <v>0.76344492336275727</v>
      </c>
      <c r="E3368" s="98">
        <v>0.11159475164500443</v>
      </c>
      <c r="F3368" s="119">
        <v>0.45926617416145338</v>
      </c>
      <c r="G3368" s="179">
        <v>1</v>
      </c>
      <c r="H3368" s="97">
        <v>8453297.1442956924</v>
      </c>
      <c r="I3368" s="174">
        <v>358453230006.23828</v>
      </c>
      <c r="J3368" s="186">
        <v>0.350708860391162</v>
      </c>
      <c r="K3368" s="189">
        <v>15782647536.687031</v>
      </c>
      <c r="L3368" s="185">
        <v>0</v>
      </c>
      <c r="M3368" s="185">
        <v>210298880748.15735</v>
      </c>
      <c r="N3368" s="174">
        <v>584534758291.08264</v>
      </c>
      <c r="O3368" s="119">
        <v>0.50288169219727508</v>
      </c>
      <c r="P3368" s="119">
        <v>0.29567279743463731</v>
      </c>
      <c r="Q3368" s="97">
        <v>16.188860268647371</v>
      </c>
      <c r="R3368" s="184">
        <v>3055425822357.5859</v>
      </c>
      <c r="S3368" s="199">
        <v>3170.7419746075138</v>
      </c>
      <c r="T3368" s="191">
        <v>4.5222134023541742E-2</v>
      </c>
      <c r="U3368" s="198">
        <v>2.0000000000000001E-4</v>
      </c>
    </row>
    <row r="3369" spans="1:21" x14ac:dyDescent="0.2">
      <c r="A3369">
        <f t="shared" si="52"/>
        <v>3365</v>
      </c>
      <c r="B3369" s="119">
        <v>0.47496582501617768</v>
      </c>
      <c r="C3369" s="97">
        <v>10601.32746828067</v>
      </c>
      <c r="D3369" s="96">
        <v>0.54344417859159111</v>
      </c>
      <c r="E3369" s="98">
        <v>8.7332777918179713E-2</v>
      </c>
      <c r="F3369" s="119">
        <v>0</v>
      </c>
      <c r="G3369" s="179">
        <v>0</v>
      </c>
      <c r="H3369" s="97">
        <v>5877330.3471964663</v>
      </c>
      <c r="I3369" s="174">
        <v>221215775001.74826</v>
      </c>
      <c r="J3369" s="186">
        <v>0.38272687238446212</v>
      </c>
      <c r="K3369" s="189">
        <v>10854155372.504311</v>
      </c>
      <c r="L3369" s="185">
        <v>16633125862.296997</v>
      </c>
      <c r="M3369" s="185">
        <v>0</v>
      </c>
      <c r="N3369" s="174">
        <v>248703056236.54956</v>
      </c>
      <c r="O3369" s="119">
        <v>0.39393051239859916</v>
      </c>
      <c r="P3369" s="119">
        <v>0.28049394281221124</v>
      </c>
      <c r="Q3369" s="97">
        <v>13.436148511670552</v>
      </c>
      <c r="R3369" s="184">
        <v>1058731491015.3767</v>
      </c>
      <c r="S3369" s="199">
        <v>1098.2686891612327</v>
      </c>
      <c r="T3369" s="191">
        <v>5.2310193039584098E-2</v>
      </c>
      <c r="U3369" s="198">
        <v>2.0000000000000001E-4</v>
      </c>
    </row>
    <row r="3370" spans="1:21" x14ac:dyDescent="0.2">
      <c r="A3370">
        <f t="shared" si="52"/>
        <v>3366</v>
      </c>
      <c r="B3370" s="119">
        <v>0.46080675792204079</v>
      </c>
      <c r="C3370" s="97">
        <v>9761.7151547920548</v>
      </c>
      <c r="D3370" s="96">
        <v>1.0122880400041629</v>
      </c>
      <c r="E3370" s="98">
        <v>0.17296653325647512</v>
      </c>
      <c r="F3370" s="119">
        <v>0</v>
      </c>
      <c r="G3370" s="179">
        <v>0</v>
      </c>
      <c r="H3370" s="97">
        <v>7403091.8250738392</v>
      </c>
      <c r="I3370" s="174">
        <v>288643802172.51538</v>
      </c>
      <c r="J3370" s="186">
        <v>0.46080675792204073</v>
      </c>
      <c r="K3370" s="189">
        <v>16438641918.614828</v>
      </c>
      <c r="L3370" s="185">
        <v>27147739947.795845</v>
      </c>
      <c r="M3370" s="185">
        <v>0</v>
      </c>
      <c r="N3370" s="174">
        <v>332230184038.92603</v>
      </c>
      <c r="O3370" s="119">
        <v>0.46572290557896939</v>
      </c>
      <c r="P3370" s="119">
        <v>0.33557764935751339</v>
      </c>
      <c r="Q3370" s="97">
        <v>13.273066740525135</v>
      </c>
      <c r="R3370" s="184">
        <v>1632198297334.7922</v>
      </c>
      <c r="S3370" s="199">
        <v>1694.7062469786486</v>
      </c>
      <c r="T3370" s="191">
        <v>5.5225420107676226E-2</v>
      </c>
      <c r="U3370" s="198">
        <v>2.0000000000000001E-4</v>
      </c>
    </row>
    <row r="3371" spans="1:21" x14ac:dyDescent="0.2">
      <c r="A3371">
        <f t="shared" si="52"/>
        <v>3367</v>
      </c>
      <c r="B3371" s="119">
        <v>0.47103744756409455</v>
      </c>
      <c r="C3371" s="97">
        <v>13529.292155363768</v>
      </c>
      <c r="D3371" s="96">
        <v>1.0235645855081748</v>
      </c>
      <c r="E3371" s="98">
        <v>0</v>
      </c>
      <c r="F3371" s="119">
        <v>0.45358798858529081</v>
      </c>
      <c r="G3371" s="179">
        <v>1</v>
      </c>
      <c r="H3371" s="97">
        <v>7993894.1902817534</v>
      </c>
      <c r="I3371" s="174">
        <v>307991147859.74225</v>
      </c>
      <c r="J3371" s="186">
        <v>0.46216296945895108</v>
      </c>
      <c r="K3371" s="189">
        <v>6026709997.0043287</v>
      </c>
      <c r="L3371" s="185">
        <v>0</v>
      </c>
      <c r="M3371" s="185">
        <v>288842556624.05548</v>
      </c>
      <c r="N3371" s="174">
        <v>602860414480.802</v>
      </c>
      <c r="O3371" s="119">
        <v>0.61940731186135145</v>
      </c>
      <c r="P3371" s="119">
        <v>0.47699931956579067</v>
      </c>
      <c r="Q3371" s="97">
        <v>16.722170568629199</v>
      </c>
      <c r="R3371" s="184">
        <v>5121673720017.3838</v>
      </c>
      <c r="S3371" s="199">
        <v>5312.8227191671767</v>
      </c>
      <c r="T3371" s="191">
        <v>4.4351034052305602E-2</v>
      </c>
      <c r="U3371" s="198">
        <v>2.0000000000000001E-4</v>
      </c>
    </row>
    <row r="3372" spans="1:21" x14ac:dyDescent="0.2">
      <c r="A3372">
        <f t="shared" si="52"/>
        <v>3368</v>
      </c>
      <c r="B3372" s="119">
        <v>0.5737576025927511</v>
      </c>
      <c r="C3372" s="97">
        <v>8073.1367236964379</v>
      </c>
      <c r="D3372" s="96">
        <v>0.91232175417144779</v>
      </c>
      <c r="E3372" s="98">
        <v>0.51879294858633296</v>
      </c>
      <c r="F3372" s="119">
        <v>0</v>
      </c>
      <c r="G3372" s="179">
        <v>0</v>
      </c>
      <c r="H3372" s="97">
        <v>6817814.3958907491</v>
      </c>
      <c r="I3372" s="174">
        <v>247179021155.93781</v>
      </c>
      <c r="J3372" s="186">
        <v>0.37549193131657477</v>
      </c>
      <c r="K3372" s="189">
        <v>16423562394.937983</v>
      </c>
      <c r="L3372" s="185">
        <v>38603239471.125832</v>
      </c>
      <c r="M3372" s="185">
        <v>0</v>
      </c>
      <c r="N3372" s="174">
        <v>302205823022.00165</v>
      </c>
      <c r="O3372" s="119">
        <v>0.40931150291792601</v>
      </c>
      <c r="P3372" s="119">
        <v>0.2679945114249348</v>
      </c>
      <c r="Q3372" s="97">
        <v>14.221654864674251</v>
      </c>
      <c r="R3372" s="184">
        <v>1273577590076.9441</v>
      </c>
      <c r="S3372" s="199">
        <v>1320.9089097417311</v>
      </c>
      <c r="T3372" s="191">
        <v>5.083549579596898E-2</v>
      </c>
      <c r="U3372" s="198">
        <v>2.0000000000000001E-4</v>
      </c>
    </row>
    <row r="3373" spans="1:21" x14ac:dyDescent="0.2">
      <c r="A3373">
        <f t="shared" si="52"/>
        <v>3369</v>
      </c>
      <c r="B3373" s="119">
        <v>0.47066426520047</v>
      </c>
      <c r="C3373" s="97">
        <v>5190.7298383375</v>
      </c>
      <c r="D3373" s="96">
        <v>0.5926074144291239</v>
      </c>
      <c r="E3373" s="98">
        <v>0</v>
      </c>
      <c r="F3373" s="119">
        <v>0</v>
      </c>
      <c r="G3373" s="179">
        <v>0</v>
      </c>
      <c r="H3373" s="97">
        <v>12160152.947152618</v>
      </c>
      <c r="I3373" s="174">
        <v>309558955513.68445</v>
      </c>
      <c r="J3373" s="186">
        <v>0.26841546215216616</v>
      </c>
      <c r="K3373" s="189">
        <v>4223881035.6119428</v>
      </c>
      <c r="L3373" s="185">
        <v>0</v>
      </c>
      <c r="M3373" s="185">
        <v>0</v>
      </c>
      <c r="N3373" s="174">
        <v>313782836549.29639</v>
      </c>
      <c r="O3373" s="119">
        <v>0.26480227861186301</v>
      </c>
      <c r="P3373" s="119">
        <v>0.15109395962474362</v>
      </c>
      <c r="Q3373" s="97">
        <v>12.93968978823154</v>
      </c>
      <c r="R3373" s="184">
        <v>709337587379.44019</v>
      </c>
      <c r="S3373" s="199">
        <v>736.44827268806193</v>
      </c>
      <c r="T3373" s="191">
        <v>5.2552533956682607E-2</v>
      </c>
      <c r="U3373" s="198">
        <v>2.0000000000000001E-4</v>
      </c>
    </row>
    <row r="3374" spans="1:21" x14ac:dyDescent="0.2">
      <c r="A3374">
        <f t="shared" si="52"/>
        <v>3370</v>
      </c>
      <c r="B3374" s="119">
        <v>0.55252004505346708</v>
      </c>
      <c r="C3374" s="97">
        <v>15818.138538077506</v>
      </c>
      <c r="D3374" s="96">
        <v>1.099686299180884</v>
      </c>
      <c r="E3374" s="98">
        <v>5.8303809926873756E-2</v>
      </c>
      <c r="F3374" s="119">
        <v>0</v>
      </c>
      <c r="G3374" s="179">
        <v>0</v>
      </c>
      <c r="H3374" s="97">
        <v>7971623.6085079294</v>
      </c>
      <c r="I3374" s="174">
        <v>325402913498.67822</v>
      </c>
      <c r="J3374" s="186">
        <v>0.40246161278722947</v>
      </c>
      <c r="K3374" s="189">
        <v>7598873011.2545938</v>
      </c>
      <c r="L3374" s="185">
        <v>4780409174.4499311</v>
      </c>
      <c r="M3374" s="185">
        <v>0</v>
      </c>
      <c r="N3374" s="174">
        <v>337782195684.38275</v>
      </c>
      <c r="O3374" s="119">
        <v>0.3990337869608831</v>
      </c>
      <c r="P3374" s="119">
        <v>0.32850151503614994</v>
      </c>
      <c r="Q3374" s="97">
        <v>13.045668017203296</v>
      </c>
      <c r="R3374" s="184">
        <v>1556741447016.4966</v>
      </c>
      <c r="S3374" s="199">
        <v>1611.9431388513165</v>
      </c>
      <c r="T3374" s="191">
        <v>5.6313850576356676E-2</v>
      </c>
      <c r="U3374" s="198">
        <v>2.0000000000000001E-4</v>
      </c>
    </row>
    <row r="3375" spans="1:21" x14ac:dyDescent="0.2">
      <c r="A3375">
        <f t="shared" si="52"/>
        <v>3371</v>
      </c>
      <c r="B3375" s="119">
        <v>0.56119608199823012</v>
      </c>
      <c r="C3375" s="97">
        <v>6003.4475734038315</v>
      </c>
      <c r="D3375" s="96">
        <v>1.0303506939032618</v>
      </c>
      <c r="E3375" s="98">
        <v>0.47755027110503878</v>
      </c>
      <c r="F3375" s="119">
        <v>0.45456395258843402</v>
      </c>
      <c r="G3375" s="179">
        <v>1</v>
      </c>
      <c r="H3375" s="97">
        <v>27142332.648167722</v>
      </c>
      <c r="I3375" s="174">
        <v>583848830013.33032</v>
      </c>
      <c r="J3375" s="186">
        <v>0.31195419443498318</v>
      </c>
      <c r="K3375" s="189">
        <v>6286570937.8119631</v>
      </c>
      <c r="L3375" s="185">
        <v>0</v>
      </c>
      <c r="M3375" s="185">
        <v>441268398836.37512</v>
      </c>
      <c r="N3375" s="174">
        <v>1031403799787.5175</v>
      </c>
      <c r="O3375" s="119">
        <v>0.51885479830301529</v>
      </c>
      <c r="P3375" s="119">
        <v>0.39021166751912872</v>
      </c>
      <c r="Q3375" s="97">
        <v>17.399140905594965</v>
      </c>
      <c r="R3375" s="184">
        <v>7441457405528.5811</v>
      </c>
      <c r="S3375" s="199">
        <v>7727.4829050732769</v>
      </c>
      <c r="T3375" s="191">
        <v>4.2694349816204076E-2</v>
      </c>
      <c r="U3375" s="198">
        <v>2.0000000000000001E-4</v>
      </c>
    </row>
    <row r="3376" spans="1:21" x14ac:dyDescent="0.2">
      <c r="A3376">
        <f t="shared" si="52"/>
        <v>3372</v>
      </c>
      <c r="B3376" s="119">
        <v>0.54285122753051473</v>
      </c>
      <c r="C3376" s="97">
        <v>10215.451891999841</v>
      </c>
      <c r="D3376" s="96">
        <v>1.0877780290450456</v>
      </c>
      <c r="E3376" s="98">
        <v>2.6550438233325022E-2</v>
      </c>
      <c r="F3376" s="119">
        <v>0.57145721576377129</v>
      </c>
      <c r="G3376" s="179">
        <v>1</v>
      </c>
      <c r="H3376" s="97">
        <v>37357576.817290589</v>
      </c>
      <c r="I3376" s="174">
        <v>790892661265.34387</v>
      </c>
      <c r="J3376" s="186">
        <v>0.27623515343907745</v>
      </c>
      <c r="K3376" s="189">
        <v>18079593932.918259</v>
      </c>
      <c r="L3376" s="185">
        <v>0</v>
      </c>
      <c r="M3376" s="185">
        <v>633474656010.44006</v>
      </c>
      <c r="N3376" s="174">
        <v>1442446911208.7021</v>
      </c>
      <c r="O3376" s="119">
        <v>0.50279291030482209</v>
      </c>
      <c r="P3376" s="119">
        <v>0.28053987388867946</v>
      </c>
      <c r="Q3376" s="97">
        <v>16.655829606812265</v>
      </c>
      <c r="R3376" s="184">
        <v>6995358182574.1055</v>
      </c>
      <c r="S3376" s="199">
        <v>7256.5381060580412</v>
      </c>
      <c r="T3376" s="191">
        <v>4.5437300994331783E-2</v>
      </c>
      <c r="U3376" s="198">
        <v>2.0000000000000001E-4</v>
      </c>
    </row>
    <row r="3377" spans="1:21" x14ac:dyDescent="0.2">
      <c r="A3377">
        <f t="shared" si="52"/>
        <v>3373</v>
      </c>
      <c r="B3377" s="119">
        <v>0.46612848531923479</v>
      </c>
      <c r="C3377" s="97">
        <v>10161.537075301452</v>
      </c>
      <c r="D3377" s="96">
        <v>0.243367934562146</v>
      </c>
      <c r="E3377" s="98">
        <v>9.5593414374837954E-2</v>
      </c>
      <c r="F3377" s="119">
        <v>0.65699988984560242</v>
      </c>
      <c r="G3377" s="179">
        <v>1</v>
      </c>
      <c r="H3377" s="97">
        <v>1826536.1646173724</v>
      </c>
      <c r="I3377" s="174">
        <v>98460987494.342606</v>
      </c>
      <c r="J3377" s="186">
        <v>0.46612848531923479</v>
      </c>
      <c r="K3377" s="189">
        <v>2030330605.7985787</v>
      </c>
      <c r="L3377" s="185">
        <v>0</v>
      </c>
      <c r="M3377" s="185">
        <v>169558308018.19653</v>
      </c>
      <c r="N3377" s="174">
        <v>270049626118.33771</v>
      </c>
      <c r="O3377" s="119">
        <v>0.67225465181269384</v>
      </c>
      <c r="P3377" s="119">
        <v>0.47215706437021265</v>
      </c>
      <c r="Q3377" s="97">
        <v>17.391350806517028</v>
      </c>
      <c r="R3377" s="184">
        <v>2436422787154.125</v>
      </c>
      <c r="S3377" s="199">
        <v>2532.1441597462172</v>
      </c>
      <c r="T3377" s="191">
        <v>4.1895359554560814E-2</v>
      </c>
      <c r="U3377" s="198">
        <v>2.0000000000000001E-4</v>
      </c>
    </row>
    <row r="3378" spans="1:21" x14ac:dyDescent="0.2">
      <c r="A3378">
        <f t="shared" si="52"/>
        <v>3374</v>
      </c>
      <c r="B3378" s="119">
        <v>0.62766130273585397</v>
      </c>
      <c r="C3378" s="97">
        <v>8870.5503727593732</v>
      </c>
      <c r="D3378" s="96">
        <v>0.57304680997696844</v>
      </c>
      <c r="E3378" s="98">
        <v>3.8529717104860528E-2</v>
      </c>
      <c r="F3378" s="119">
        <v>0</v>
      </c>
      <c r="G3378" s="179">
        <v>0</v>
      </c>
      <c r="H3378" s="97">
        <v>4132615.9928035517</v>
      </c>
      <c r="I3378" s="174">
        <v>164388270713.41885</v>
      </c>
      <c r="J3378" s="186">
        <v>0.36868139692755941</v>
      </c>
      <c r="K3378" s="189">
        <v>5556366171.2678852</v>
      </c>
      <c r="L3378" s="185">
        <v>8531623096.3096666</v>
      </c>
      <c r="M3378" s="185">
        <v>0</v>
      </c>
      <c r="N3378" s="174">
        <v>178476259980.9964</v>
      </c>
      <c r="O3378" s="119">
        <v>0.37782165409201635</v>
      </c>
      <c r="P3378" s="119">
        <v>0.26407535279711303</v>
      </c>
      <c r="Q3378" s="97">
        <v>13.247697115372388</v>
      </c>
      <c r="R3378" s="184">
        <v>728317787604.73572</v>
      </c>
      <c r="S3378" s="199">
        <v>756.29362760711933</v>
      </c>
      <c r="T3378" s="191">
        <v>5.1951508783873085E-2</v>
      </c>
      <c r="U3378" s="198">
        <v>2.0000000000000001E-4</v>
      </c>
    </row>
    <row r="3379" spans="1:21" x14ac:dyDescent="0.2">
      <c r="A3379">
        <f t="shared" si="52"/>
        <v>3375</v>
      </c>
      <c r="B3379" s="119">
        <v>0.55832506696903572</v>
      </c>
      <c r="C3379" s="97">
        <v>4514.0227149500779</v>
      </c>
      <c r="D3379" s="96">
        <v>1.121291146105313</v>
      </c>
      <c r="E3379" s="98">
        <v>0.7</v>
      </c>
      <c r="F3379" s="119">
        <v>0.68114857046889243</v>
      </c>
      <c r="G3379" s="179">
        <v>1</v>
      </c>
      <c r="H3379" s="97">
        <v>18193808.173419472</v>
      </c>
      <c r="I3379" s="174">
        <v>516785939729.0097</v>
      </c>
      <c r="J3379" s="186">
        <v>0.3913054078137872</v>
      </c>
      <c r="K3379" s="189">
        <v>3594216054.5401692</v>
      </c>
      <c r="L3379" s="185">
        <v>0</v>
      </c>
      <c r="M3379" s="185">
        <v>536541717282.8064</v>
      </c>
      <c r="N3379" s="174">
        <v>1056921873066.3563</v>
      </c>
      <c r="O3379" s="119">
        <v>0.59744672034495039</v>
      </c>
      <c r="P3379" s="119">
        <v>0.42109451522863417</v>
      </c>
      <c r="Q3379" s="97">
        <v>17.177503572498203</v>
      </c>
      <c r="R3379" s="184">
        <v>8217512044082.8174</v>
      </c>
      <c r="S3379" s="199">
        <v>8528.2422423444405</v>
      </c>
      <c r="T3379" s="191">
        <v>4.3094227648544987E-2</v>
      </c>
      <c r="U3379" s="198">
        <v>2.0000000000000001E-4</v>
      </c>
    </row>
    <row r="3380" spans="1:21" x14ac:dyDescent="0.2">
      <c r="A3380">
        <f t="shared" si="52"/>
        <v>3376</v>
      </c>
      <c r="B3380" s="119">
        <v>0.4802117855268469</v>
      </c>
      <c r="C3380" s="97">
        <v>11112.424799006794</v>
      </c>
      <c r="D3380" s="96">
        <v>1.1036750387332148</v>
      </c>
      <c r="E3380" s="98">
        <v>0.60668410525743344</v>
      </c>
      <c r="F3380" s="119">
        <v>0</v>
      </c>
      <c r="G3380" s="179">
        <v>0</v>
      </c>
      <c r="H3380" s="97">
        <v>11861025.660843106</v>
      </c>
      <c r="I3380" s="174">
        <v>427101670636.22412</v>
      </c>
      <c r="J3380" s="186">
        <v>0.47793817976458675</v>
      </c>
      <c r="K3380" s="189">
        <v>42166910428.438316</v>
      </c>
      <c r="L3380" s="185">
        <v>96160234657.3125</v>
      </c>
      <c r="M3380" s="185">
        <v>0</v>
      </c>
      <c r="N3380" s="174">
        <v>565428815721.97498</v>
      </c>
      <c r="O3380" s="119">
        <v>0.49706766784651851</v>
      </c>
      <c r="P3380" s="119">
        <v>0.40220388311503302</v>
      </c>
      <c r="Q3380" s="97">
        <v>14.230881894574855</v>
      </c>
      <c r="R3380" s="184">
        <v>3494011679856.2197</v>
      </c>
      <c r="S3380" s="199">
        <v>3625.4627123694281</v>
      </c>
      <c r="T3380" s="191">
        <v>5.1323061257222614E-2</v>
      </c>
      <c r="U3380" s="198">
        <v>2.0000000000000001E-4</v>
      </c>
    </row>
    <row r="3381" spans="1:21" x14ac:dyDescent="0.2">
      <c r="A3381">
        <f t="shared" si="52"/>
        <v>3377</v>
      </c>
      <c r="B3381" s="119">
        <v>0.49885178201877944</v>
      </c>
      <c r="C3381" s="97">
        <v>8202.9410994344616</v>
      </c>
      <c r="D3381" s="96">
        <v>1.0120324105906049</v>
      </c>
      <c r="E3381" s="98">
        <v>0</v>
      </c>
      <c r="F3381" s="119">
        <v>0.5023804717063125</v>
      </c>
      <c r="G3381" s="179">
        <v>1</v>
      </c>
      <c r="H3381" s="97">
        <v>9603256.9089493901</v>
      </c>
      <c r="I3381" s="174">
        <v>335300705931.10065</v>
      </c>
      <c r="J3381" s="186">
        <v>0.38997032712728508</v>
      </c>
      <c r="K3381" s="189">
        <v>6789870736.5231762</v>
      </c>
      <c r="L3381" s="185">
        <v>0</v>
      </c>
      <c r="M3381" s="185">
        <v>205513215271.2352</v>
      </c>
      <c r="N3381" s="174">
        <v>547603791938.85901</v>
      </c>
      <c r="O3381" s="119">
        <v>0.53901726492775115</v>
      </c>
      <c r="P3381" s="119">
        <v>0.3404015671348522</v>
      </c>
      <c r="Q3381" s="97">
        <v>16.126439392181158</v>
      </c>
      <c r="R3381" s="184">
        <v>3230055720294.3628</v>
      </c>
      <c r="S3381" s="199">
        <v>3352.151745638696</v>
      </c>
      <c r="T3381" s="191">
        <v>4.6216222781709365E-2</v>
      </c>
      <c r="U3381" s="198">
        <v>2.0000000000000001E-4</v>
      </c>
    </row>
    <row r="3382" spans="1:21" x14ac:dyDescent="0.2">
      <c r="A3382">
        <f t="shared" si="52"/>
        <v>3378</v>
      </c>
      <c r="B3382" s="119">
        <v>0.50187836961410193</v>
      </c>
      <c r="C3382" s="97">
        <v>9634.4245173421878</v>
      </c>
      <c r="D3382" s="96">
        <v>0.83101201434664473</v>
      </c>
      <c r="E3382" s="98">
        <v>2.0112651945616011E-2</v>
      </c>
      <c r="F3382" s="119">
        <v>0.54804832649888746</v>
      </c>
      <c r="G3382" s="179">
        <v>1</v>
      </c>
      <c r="H3382" s="97">
        <v>7246435.5644463785</v>
      </c>
      <c r="I3382" s="174">
        <v>306484263151.14301</v>
      </c>
      <c r="J3382" s="186">
        <v>0.47876605425833407</v>
      </c>
      <c r="K3382" s="189">
        <v>9081731756.7320786</v>
      </c>
      <c r="L3382" s="185">
        <v>0</v>
      </c>
      <c r="M3382" s="185">
        <v>322866021407.49786</v>
      </c>
      <c r="N3382" s="174">
        <v>638432016315.37292</v>
      </c>
      <c r="O3382" s="119">
        <v>0.63440909624912745</v>
      </c>
      <c r="P3382" s="119">
        <v>0.45833559432121529</v>
      </c>
      <c r="Q3382" s="97">
        <v>16.691754483364992</v>
      </c>
      <c r="R3382" s="184">
        <v>5272477529055.2861</v>
      </c>
      <c r="S3382" s="199">
        <v>5465.9591200136738</v>
      </c>
      <c r="T3382" s="191">
        <v>4.4418276614298008E-2</v>
      </c>
      <c r="U3382" s="198">
        <v>2.0000000000000001E-4</v>
      </c>
    </row>
    <row r="3383" spans="1:21" x14ac:dyDescent="0.2">
      <c r="A3383">
        <f t="shared" si="52"/>
        <v>3379</v>
      </c>
      <c r="B3383" s="119">
        <v>0.43621736530661892</v>
      </c>
      <c r="C3383" s="97">
        <v>10307.740362400535</v>
      </c>
      <c r="D3383" s="96">
        <v>0.67944103806957024</v>
      </c>
      <c r="E3383" s="98">
        <v>6.4446685401749665E-2</v>
      </c>
      <c r="F3383" s="119">
        <v>0</v>
      </c>
      <c r="G3383" s="179">
        <v>0</v>
      </c>
      <c r="H3383" s="97">
        <v>4756843.6967877094</v>
      </c>
      <c r="I3383" s="174">
        <v>178400384895.89365</v>
      </c>
      <c r="J3383" s="186">
        <v>0.34137554273304038</v>
      </c>
      <c r="K3383" s="189">
        <v>9063808619.5128727</v>
      </c>
      <c r="L3383" s="185">
        <v>2208269545.6214066</v>
      </c>
      <c r="M3383" s="185">
        <v>0</v>
      </c>
      <c r="N3383" s="174">
        <v>189672463061.02792</v>
      </c>
      <c r="O3383" s="119">
        <v>0.33040190886302973</v>
      </c>
      <c r="P3383" s="119">
        <v>0.2615383452821603</v>
      </c>
      <c r="Q3383" s="97">
        <v>13.012508522492819</v>
      </c>
      <c r="R3383" s="184">
        <v>739955806892.46973</v>
      </c>
      <c r="S3383" s="199">
        <v>766.30612509434422</v>
      </c>
      <c r="T3383" s="191">
        <v>5.3287036893273861E-2</v>
      </c>
      <c r="U3383" s="198">
        <v>2.0000000000000001E-4</v>
      </c>
    </row>
    <row r="3384" spans="1:21" x14ac:dyDescent="0.2">
      <c r="A3384">
        <f t="shared" si="52"/>
        <v>3380</v>
      </c>
      <c r="B3384" s="119">
        <v>0.54568977386291917</v>
      </c>
      <c r="C3384" s="97">
        <v>6150.6618325505524</v>
      </c>
      <c r="D3384" s="96">
        <v>0.69204751876594839</v>
      </c>
      <c r="E3384" s="98">
        <v>0.39631987439873839</v>
      </c>
      <c r="F3384" s="119">
        <v>0.53537152376300545</v>
      </c>
      <c r="G3384" s="179">
        <v>1</v>
      </c>
      <c r="H3384" s="97">
        <v>9024459.317373991</v>
      </c>
      <c r="I3384" s="174">
        <v>303133078169.13635</v>
      </c>
      <c r="J3384" s="186">
        <v>0.44227195462298652</v>
      </c>
      <c r="K3384" s="189">
        <v>3130449867.3929462</v>
      </c>
      <c r="L3384" s="185">
        <v>0</v>
      </c>
      <c r="M3384" s="185">
        <v>387040143849.18964</v>
      </c>
      <c r="N3384" s="174">
        <v>693303671885.71887</v>
      </c>
      <c r="O3384" s="119">
        <v>0.63997839916998989</v>
      </c>
      <c r="P3384" s="119">
        <v>0.29139343922007632</v>
      </c>
      <c r="Q3384" s="97">
        <v>16.223836321443692</v>
      </c>
      <c r="R3384" s="184">
        <v>3560712211373.5571</v>
      </c>
      <c r="S3384" s="199">
        <v>3696.2432584352573</v>
      </c>
      <c r="T3384" s="191">
        <v>4.5203928872547268E-2</v>
      </c>
      <c r="U3384" s="198">
        <v>2.0000000000000001E-4</v>
      </c>
    </row>
    <row r="3385" spans="1:21" x14ac:dyDescent="0.2">
      <c r="A3385">
        <f t="shared" si="52"/>
        <v>3381</v>
      </c>
      <c r="B3385" s="119">
        <v>0.60307483209647061</v>
      </c>
      <c r="C3385" s="97">
        <v>6392.7027555503992</v>
      </c>
      <c r="D3385" s="96">
        <v>0.65674438253805079</v>
      </c>
      <c r="E3385" s="98">
        <v>8.5307455842445021E-2</v>
      </c>
      <c r="F3385" s="119">
        <v>0.4383524908149507</v>
      </c>
      <c r="G3385" s="179">
        <v>1</v>
      </c>
      <c r="H3385" s="97">
        <v>6122583.4483635221</v>
      </c>
      <c r="I3385" s="174">
        <v>262887321263.29129</v>
      </c>
      <c r="J3385" s="186">
        <v>0.49576826968572818</v>
      </c>
      <c r="K3385" s="189">
        <v>3881345505.1758499</v>
      </c>
      <c r="L3385" s="185">
        <v>0</v>
      </c>
      <c r="M3385" s="185">
        <v>238273052990.79776</v>
      </c>
      <c r="N3385" s="174">
        <v>505041719759.26489</v>
      </c>
      <c r="O3385" s="119">
        <v>0.63549133115308043</v>
      </c>
      <c r="P3385" s="119">
        <v>0.38837631361983976</v>
      </c>
      <c r="Q3385" s="97">
        <v>16.030394144342615</v>
      </c>
      <c r="R3385" s="184">
        <v>3453904370734.8076</v>
      </c>
      <c r="S3385" s="199">
        <v>3587.587212958842</v>
      </c>
      <c r="T3385" s="191">
        <v>4.519700258186219E-2</v>
      </c>
      <c r="U3385" s="198">
        <v>2.0000000000000001E-4</v>
      </c>
    </row>
    <row r="3386" spans="1:21" x14ac:dyDescent="0.2">
      <c r="A3386">
        <f t="shared" si="52"/>
        <v>3382</v>
      </c>
      <c r="B3386" s="119">
        <v>0.54321249449060605</v>
      </c>
      <c r="C3386" s="97">
        <v>10481.686729089044</v>
      </c>
      <c r="D3386" s="96">
        <v>0.49729926379546718</v>
      </c>
      <c r="E3386" s="98">
        <v>4.2792008189657088E-2</v>
      </c>
      <c r="F3386" s="119">
        <v>0</v>
      </c>
      <c r="G3386" s="179">
        <v>0</v>
      </c>
      <c r="H3386" s="97">
        <v>3738462.2140002381</v>
      </c>
      <c r="I3386" s="174">
        <v>179191155259.68735</v>
      </c>
      <c r="J3386" s="186">
        <v>0.51777598642679801</v>
      </c>
      <c r="K3386" s="189">
        <v>8562027312.9161854</v>
      </c>
      <c r="L3386" s="185">
        <v>7676546059.5704508</v>
      </c>
      <c r="M3386" s="185">
        <v>0</v>
      </c>
      <c r="N3386" s="174">
        <v>195429728632.17401</v>
      </c>
      <c r="O3386" s="119">
        <v>0.50617741074278255</v>
      </c>
      <c r="P3386" s="119">
        <v>0.38818354929550553</v>
      </c>
      <c r="Q3386" s="97">
        <v>13.11608568493498</v>
      </c>
      <c r="R3386" s="184">
        <v>1134535770678.293</v>
      </c>
      <c r="S3386" s="199">
        <v>1177.8875059803493</v>
      </c>
      <c r="T3386" s="191">
        <v>5.3494824864020019E-2</v>
      </c>
      <c r="U3386" s="198">
        <v>2.0000000000000001E-4</v>
      </c>
    </row>
    <row r="3387" spans="1:21" x14ac:dyDescent="0.2">
      <c r="A3387">
        <f t="shared" si="52"/>
        <v>3383</v>
      </c>
      <c r="B3387" s="119">
        <v>0.55805848182604612</v>
      </c>
      <c r="C3387" s="97">
        <v>4314.1852534494519</v>
      </c>
      <c r="D3387" s="96">
        <v>0.71666548114166129</v>
      </c>
      <c r="E3387" s="98">
        <v>0.43990015397943438</v>
      </c>
      <c r="F3387" s="119">
        <v>0.44864082893145019</v>
      </c>
      <c r="G3387" s="179">
        <v>1</v>
      </c>
      <c r="H3387" s="97">
        <v>7442641.8506924892</v>
      </c>
      <c r="I3387" s="174">
        <v>265086718179.67313</v>
      </c>
      <c r="J3387" s="186">
        <v>0.38757264840007866</v>
      </c>
      <c r="K3387" s="189">
        <v>2330148121.1742425</v>
      </c>
      <c r="L3387" s="185">
        <v>0</v>
      </c>
      <c r="M3387" s="185">
        <v>286684277990.3252</v>
      </c>
      <c r="N3387" s="174">
        <v>554101144291.17249</v>
      </c>
      <c r="O3387" s="119">
        <v>0.59932701318937154</v>
      </c>
      <c r="P3387" s="119">
        <v>0.38877996889531558</v>
      </c>
      <c r="Q3387" s="97">
        <v>16.941465336675666</v>
      </c>
      <c r="R3387" s="184">
        <v>3990441675033.7422</v>
      </c>
      <c r="S3387" s="199">
        <v>4138.8912582684834</v>
      </c>
      <c r="T3387" s="191">
        <v>4.3280972351961308E-2</v>
      </c>
      <c r="U3387" s="198">
        <v>2.0000000000000001E-4</v>
      </c>
    </row>
    <row r="3388" spans="1:21" x14ac:dyDescent="0.2">
      <c r="A3388">
        <f t="shared" si="52"/>
        <v>3384</v>
      </c>
      <c r="B3388" s="119">
        <v>0.72334189756056877</v>
      </c>
      <c r="C3388" s="97">
        <v>9863.0486152692665</v>
      </c>
      <c r="D3388" s="96">
        <v>0.99127274699896362</v>
      </c>
      <c r="E3388" s="98">
        <v>0.34747240880925256</v>
      </c>
      <c r="F3388" s="119">
        <v>0.72429117725866066</v>
      </c>
      <c r="G3388" s="179">
        <v>1</v>
      </c>
      <c r="H3388" s="97">
        <v>7160613.7296320554</v>
      </c>
      <c r="I3388" s="174">
        <v>267684437247.78494</v>
      </c>
      <c r="J3388" s="186">
        <v>0.40735834714605168</v>
      </c>
      <c r="K3388" s="189">
        <v>3220453267.0534501</v>
      </c>
      <c r="L3388" s="185">
        <v>0</v>
      </c>
      <c r="M3388" s="185">
        <v>262761425436.07559</v>
      </c>
      <c r="N3388" s="174">
        <v>533666315950.914</v>
      </c>
      <c r="O3388" s="119">
        <v>0.59822518439069627</v>
      </c>
      <c r="P3388" s="119">
        <v>0.43519562150441476</v>
      </c>
      <c r="Q3388" s="97">
        <v>16.931993699187245</v>
      </c>
      <c r="R3388" s="184">
        <v>4227190121045.5742</v>
      </c>
      <c r="S3388" s="199">
        <v>4390.5565357335017</v>
      </c>
      <c r="T3388" s="191">
        <v>4.4064147977453762E-2</v>
      </c>
      <c r="U3388" s="198">
        <v>2.0000000000000001E-4</v>
      </c>
    </row>
    <row r="3389" spans="1:21" x14ac:dyDescent="0.2">
      <c r="A3389">
        <f t="shared" si="52"/>
        <v>3385</v>
      </c>
      <c r="B3389" s="119">
        <v>0.29797483165944488</v>
      </c>
      <c r="C3389" s="97">
        <v>5482.1091168713101</v>
      </c>
      <c r="D3389" s="96">
        <v>0.72620438874640192</v>
      </c>
      <c r="E3389" s="98">
        <v>0.30006271266537893</v>
      </c>
      <c r="F3389" s="119">
        <v>0</v>
      </c>
      <c r="G3389" s="179">
        <v>0</v>
      </c>
      <c r="H3389" s="97">
        <v>7585781.7965185773</v>
      </c>
      <c r="I3389" s="174">
        <v>321561506002.43915</v>
      </c>
      <c r="J3389" s="186">
        <v>0.29797483165944483</v>
      </c>
      <c r="K3389" s="189">
        <v>35310337101.17981</v>
      </c>
      <c r="L3389" s="185">
        <v>74574321431.420044</v>
      </c>
      <c r="M3389" s="185">
        <v>0</v>
      </c>
      <c r="N3389" s="174">
        <v>431446164535.039</v>
      </c>
      <c r="O3389" s="119">
        <v>0.36036174509031632</v>
      </c>
      <c r="P3389" s="119">
        <v>0.23116855077536694</v>
      </c>
      <c r="Q3389" s="97">
        <v>13.878285005361116</v>
      </c>
      <c r="R3389" s="184">
        <v>1539937163927.6589</v>
      </c>
      <c r="S3389" s="199">
        <v>1598.7953556520065</v>
      </c>
      <c r="T3389" s="191">
        <v>5.1258317651594741E-2</v>
      </c>
      <c r="U3389" s="198">
        <v>2.0000000000000001E-4</v>
      </c>
    </row>
    <row r="3390" spans="1:21" x14ac:dyDescent="0.2">
      <c r="A3390">
        <f t="shared" si="52"/>
        <v>3386</v>
      </c>
      <c r="B3390" s="119">
        <v>0.45891465600809256</v>
      </c>
      <c r="C3390" s="97">
        <v>8886.9566910098893</v>
      </c>
      <c r="D3390" s="96">
        <v>0.6408275009473019</v>
      </c>
      <c r="E3390" s="98">
        <v>0.47402974066617332</v>
      </c>
      <c r="F3390" s="119">
        <v>0.52665953985292568</v>
      </c>
      <c r="G3390" s="179">
        <v>1</v>
      </c>
      <c r="H3390" s="97">
        <v>3998798.231186612</v>
      </c>
      <c r="I3390" s="174">
        <v>212884926328.84225</v>
      </c>
      <c r="J3390" s="186">
        <v>0.45891465600809256</v>
      </c>
      <c r="K3390" s="189">
        <v>0</v>
      </c>
      <c r="L3390" s="185">
        <v>0</v>
      </c>
      <c r="M3390" s="185">
        <v>120452485923.38899</v>
      </c>
      <c r="N3390" s="174">
        <v>333337412252.23126</v>
      </c>
      <c r="O3390" s="119">
        <v>0.582166880588187</v>
      </c>
      <c r="P3390" s="119">
        <v>0.42507802564976938</v>
      </c>
      <c r="Q3390" s="97">
        <v>16.07234923377419</v>
      </c>
      <c r="R3390" s="184">
        <v>2493974442278.145</v>
      </c>
      <c r="S3390" s="199">
        <v>2589.0846552616076</v>
      </c>
      <c r="T3390" s="191">
        <v>4.5706777686717166E-2</v>
      </c>
      <c r="U3390" s="198">
        <v>2.0000000000000001E-4</v>
      </c>
    </row>
    <row r="3391" spans="1:21" x14ac:dyDescent="0.2">
      <c r="A3391">
        <f t="shared" si="52"/>
        <v>3387</v>
      </c>
      <c r="B3391" s="119">
        <v>0.49575921321767608</v>
      </c>
      <c r="C3391" s="97">
        <v>5657.9541966131583</v>
      </c>
      <c r="D3391" s="96">
        <v>1.0785632769535152</v>
      </c>
      <c r="E3391" s="98">
        <v>0</v>
      </c>
      <c r="F3391" s="119">
        <v>0.5351041345036337</v>
      </c>
      <c r="G3391" s="179">
        <v>1</v>
      </c>
      <c r="H3391" s="97">
        <v>13587268.916511774</v>
      </c>
      <c r="I3391" s="174">
        <v>468910372911.20697</v>
      </c>
      <c r="J3391" s="186">
        <v>0.40365690871353976</v>
      </c>
      <c r="K3391" s="189">
        <v>2954460803.3244371</v>
      </c>
      <c r="L3391" s="185">
        <v>0</v>
      </c>
      <c r="M3391" s="185">
        <v>394384351389.98041</v>
      </c>
      <c r="N3391" s="174">
        <v>866249185104.51184</v>
      </c>
      <c r="O3391" s="119">
        <v>0.58272654264503976</v>
      </c>
      <c r="P3391" s="119">
        <v>0.43580053237575961</v>
      </c>
      <c r="Q3391" s="97">
        <v>17.036735218003475</v>
      </c>
      <c r="R3391" s="184">
        <v>6902946958541.3145</v>
      </c>
      <c r="S3391" s="199">
        <v>7167.0841747762597</v>
      </c>
      <c r="T3391" s="191">
        <v>4.3643781655966794E-2</v>
      </c>
      <c r="U3391" s="198">
        <v>2.0000000000000001E-4</v>
      </c>
    </row>
    <row r="3392" spans="1:21" x14ac:dyDescent="0.2">
      <c r="A3392">
        <f t="shared" si="52"/>
        <v>3388</v>
      </c>
      <c r="B3392" s="119">
        <v>0.3919888615395033</v>
      </c>
      <c r="C3392" s="97">
        <v>9013.5703679729322</v>
      </c>
      <c r="D3392" s="96">
        <v>0.63657044236439597</v>
      </c>
      <c r="E3392" s="98">
        <v>0.5697900333413054</v>
      </c>
      <c r="F3392" s="119">
        <v>0.41377118591957773</v>
      </c>
      <c r="G3392" s="179">
        <v>1</v>
      </c>
      <c r="H3392" s="97">
        <v>4346811.9360925611</v>
      </c>
      <c r="I3392" s="174">
        <v>165463706206.52594</v>
      </c>
      <c r="J3392" s="186">
        <v>0.36544480279982938</v>
      </c>
      <c r="K3392" s="189">
        <v>1179479646.9532902</v>
      </c>
      <c r="L3392" s="185">
        <v>0</v>
      </c>
      <c r="M3392" s="185">
        <v>133407312509.5537</v>
      </c>
      <c r="N3392" s="174">
        <v>300050498363.03296</v>
      </c>
      <c r="O3392" s="119">
        <v>0.55721854289515971</v>
      </c>
      <c r="P3392" s="119">
        <v>0.28992004197162613</v>
      </c>
      <c r="Q3392" s="97">
        <v>16.241167243076116</v>
      </c>
      <c r="R3392" s="184">
        <v>1558120904608.6179</v>
      </c>
      <c r="S3392" s="199">
        <v>1613.3624343611434</v>
      </c>
      <c r="T3392" s="191">
        <v>4.4865983823907905E-2</v>
      </c>
      <c r="U3392" s="198">
        <v>2.0000000000000001E-4</v>
      </c>
    </row>
    <row r="3393" spans="1:21" x14ac:dyDescent="0.2">
      <c r="A3393">
        <f t="shared" si="52"/>
        <v>3389</v>
      </c>
      <c r="B3393" s="119">
        <v>0.43306522991939006</v>
      </c>
      <c r="C3393" s="97">
        <v>7661.0328835031387</v>
      </c>
      <c r="D3393" s="96">
        <v>0.92324284911476828</v>
      </c>
      <c r="E3393" s="98">
        <v>7.3801844224170576E-2</v>
      </c>
      <c r="F3393" s="119">
        <v>0</v>
      </c>
      <c r="G3393" s="179">
        <v>0</v>
      </c>
      <c r="H3393" s="97">
        <v>8578130.4806207195</v>
      </c>
      <c r="I3393" s="174">
        <v>318333438195.75049</v>
      </c>
      <c r="J3393" s="186">
        <v>0.43306522991939</v>
      </c>
      <c r="K3393" s="189">
        <v>10152529184.707697</v>
      </c>
      <c r="L3393" s="185">
        <v>24989162625.740635</v>
      </c>
      <c r="M3393" s="185">
        <v>0</v>
      </c>
      <c r="N3393" s="174">
        <v>353475130006.19885</v>
      </c>
      <c r="O3393" s="119">
        <v>0.44656741112478521</v>
      </c>
      <c r="P3393" s="119">
        <v>0.3307741681516963</v>
      </c>
      <c r="Q3393" s="97">
        <v>13.652730156757867</v>
      </c>
      <c r="R3393" s="184">
        <v>1766065325346.3457</v>
      </c>
      <c r="S3393" s="199">
        <v>1834.0575468683714</v>
      </c>
      <c r="T3393" s="191">
        <v>5.24559948019169E-2</v>
      </c>
      <c r="U3393" s="198">
        <v>2.0000000000000001E-4</v>
      </c>
    </row>
    <row r="3394" spans="1:21" x14ac:dyDescent="0.2">
      <c r="A3394">
        <f t="shared" si="52"/>
        <v>3390</v>
      </c>
      <c r="B3394" s="119">
        <v>0.65572700454809707</v>
      </c>
      <c r="C3394" s="97">
        <v>4000</v>
      </c>
      <c r="D3394" s="96">
        <v>0.3722470890221562</v>
      </c>
      <c r="E3394" s="98">
        <v>0</v>
      </c>
      <c r="F3394" s="119">
        <v>0.31232010992330822</v>
      </c>
      <c r="G3394" s="179">
        <v>1</v>
      </c>
      <c r="H3394" s="97">
        <v>7191778.3123573512</v>
      </c>
      <c r="I3394" s="174">
        <v>243013995849.29373</v>
      </c>
      <c r="J3394" s="186">
        <v>0.44741739181387197</v>
      </c>
      <c r="K3394" s="189">
        <v>9320090930.274271</v>
      </c>
      <c r="L3394" s="185">
        <v>0</v>
      </c>
      <c r="M3394" s="185">
        <v>385183449300.62268</v>
      </c>
      <c r="N3394" s="174">
        <v>637517536080.19067</v>
      </c>
      <c r="O3394" s="119">
        <v>0.65390428348188878</v>
      </c>
      <c r="P3394" s="119">
        <v>0.43287059504693232</v>
      </c>
      <c r="Q3394" s="97">
        <v>17.148120800248343</v>
      </c>
      <c r="R3394" s="184">
        <v>5143962608282.6016</v>
      </c>
      <c r="S3394" s="199">
        <v>5333.1316899196963</v>
      </c>
      <c r="T3394" s="191">
        <v>4.2749342703243473E-2</v>
      </c>
      <c r="U3394" s="198">
        <v>2.0000000000000001E-4</v>
      </c>
    </row>
    <row r="3395" spans="1:21" x14ac:dyDescent="0.2">
      <c r="A3395">
        <f t="shared" si="52"/>
        <v>3391</v>
      </c>
      <c r="B3395" s="119">
        <v>0.39555488372355579</v>
      </c>
      <c r="C3395" s="97">
        <v>17000</v>
      </c>
      <c r="D3395" s="96">
        <v>0.61673851543797165</v>
      </c>
      <c r="E3395" s="98">
        <v>0</v>
      </c>
      <c r="F3395" s="119">
        <v>0.45694639271083437</v>
      </c>
      <c r="G3395" s="179">
        <v>1</v>
      </c>
      <c r="H3395" s="97">
        <v>3943218.4454629435</v>
      </c>
      <c r="I3395" s="174">
        <v>180038247578.6391</v>
      </c>
      <c r="J3395" s="186">
        <v>0.39555488372355585</v>
      </c>
      <c r="K3395" s="189">
        <v>2080173299.0076411</v>
      </c>
      <c r="L3395" s="185">
        <v>0</v>
      </c>
      <c r="M3395" s="185">
        <v>254809955665.97519</v>
      </c>
      <c r="N3395" s="174">
        <v>436928376543.62189</v>
      </c>
      <c r="O3395" s="119">
        <v>0.62953789999968079</v>
      </c>
      <c r="P3395" s="119">
        <v>0.29915892223090723</v>
      </c>
      <c r="Q3395" s="97">
        <v>16.836533400355727</v>
      </c>
      <c r="R3395" s="184">
        <v>2362531442142.0835</v>
      </c>
      <c r="S3395" s="199">
        <v>2452.6170819720373</v>
      </c>
      <c r="T3395" s="191">
        <v>4.3478803211146264E-2</v>
      </c>
      <c r="U3395" s="198">
        <v>2.0000000000000001E-4</v>
      </c>
    </row>
    <row r="3396" spans="1:21" x14ac:dyDescent="0.2">
      <c r="A3396">
        <f t="shared" si="52"/>
        <v>3392</v>
      </c>
      <c r="B3396" s="119">
        <v>0.52949459198937443</v>
      </c>
      <c r="C3396" s="97">
        <v>9414.0927482357711</v>
      </c>
      <c r="D3396" s="96">
        <v>1.229058441006631</v>
      </c>
      <c r="E3396" s="98">
        <v>0</v>
      </c>
      <c r="F3396" s="119">
        <v>0</v>
      </c>
      <c r="G3396" s="179">
        <v>0</v>
      </c>
      <c r="H3396" s="97">
        <v>11335142.009318121</v>
      </c>
      <c r="I3396" s="174">
        <v>399192458564.84381</v>
      </c>
      <c r="J3396" s="186">
        <v>0.42836850442882346</v>
      </c>
      <c r="K3396" s="189">
        <v>8506812961.3578148</v>
      </c>
      <c r="L3396" s="185">
        <v>0</v>
      </c>
      <c r="M3396" s="185">
        <v>0</v>
      </c>
      <c r="N3396" s="174">
        <v>407699271526.2016</v>
      </c>
      <c r="O3396" s="119">
        <v>0.4194304194230023</v>
      </c>
      <c r="P3396" s="119">
        <v>0.28430628317342826</v>
      </c>
      <c r="Q3396" s="97">
        <v>12.933014573476799</v>
      </c>
      <c r="R3396" s="184">
        <v>1625592224043.7061</v>
      </c>
      <c r="S3396" s="199">
        <v>1687.1046275808696</v>
      </c>
      <c r="T3396" s="191">
        <v>5.74495529803647E-2</v>
      </c>
      <c r="U3396" s="198">
        <v>2.0000000000000001E-4</v>
      </c>
    </row>
    <row r="3397" spans="1:21" x14ac:dyDescent="0.2">
      <c r="A3397">
        <f t="shared" si="52"/>
        <v>3393</v>
      </c>
      <c r="B3397" s="119">
        <v>0.53277356039174328</v>
      </c>
      <c r="C3397" s="97">
        <v>5806.0479968378168</v>
      </c>
      <c r="D3397" s="96">
        <v>1.123502253221883</v>
      </c>
      <c r="E3397" s="98">
        <v>0.37125065018991454</v>
      </c>
      <c r="F3397" s="119">
        <v>0</v>
      </c>
      <c r="G3397" s="179">
        <v>0</v>
      </c>
      <c r="H3397" s="97">
        <v>17581202.891287148</v>
      </c>
      <c r="I3397" s="174">
        <v>528526509930.92188</v>
      </c>
      <c r="J3397" s="186">
        <v>0.37021791266285164</v>
      </c>
      <c r="K3397" s="189">
        <v>60524625231.032898</v>
      </c>
      <c r="L3397" s="185">
        <v>82032262550.714157</v>
      </c>
      <c r="M3397" s="185">
        <v>0</v>
      </c>
      <c r="N3397" s="174">
        <v>671083397712.66895</v>
      </c>
      <c r="O3397" s="119">
        <v>0.38936411215771954</v>
      </c>
      <c r="P3397" s="119">
        <v>0.30254441113158553</v>
      </c>
      <c r="Q3397" s="97">
        <v>13.80227311156661</v>
      </c>
      <c r="R3397" s="184">
        <v>3076181843335.8584</v>
      </c>
      <c r="S3397" s="199">
        <v>3192.1792586513589</v>
      </c>
      <c r="T3397" s="191">
        <v>5.2422342986147306E-2</v>
      </c>
      <c r="U3397" s="198">
        <v>2.0000000000000001E-4</v>
      </c>
    </row>
    <row r="3398" spans="1:21" x14ac:dyDescent="0.2">
      <c r="A3398">
        <f t="shared" si="52"/>
        <v>3394</v>
      </c>
      <c r="B3398" s="119">
        <v>0.51054385030105742</v>
      </c>
      <c r="C3398" s="97">
        <v>9039.2176271080589</v>
      </c>
      <c r="D3398" s="96">
        <v>0.52395917749515797</v>
      </c>
      <c r="E3398" s="98">
        <v>0</v>
      </c>
      <c r="F3398" s="119">
        <v>0.45848991448541471</v>
      </c>
      <c r="G3398" s="179">
        <v>1</v>
      </c>
      <c r="H3398" s="97">
        <v>15943181.861269457</v>
      </c>
      <c r="I3398" s="174">
        <v>505311836410.95868</v>
      </c>
      <c r="J3398" s="186">
        <v>0.45420264823681022</v>
      </c>
      <c r="K3398" s="189">
        <v>18822645809.060146</v>
      </c>
      <c r="L3398" s="185">
        <v>0</v>
      </c>
      <c r="M3398" s="185">
        <v>358573512788.39569</v>
      </c>
      <c r="N3398" s="174">
        <v>882707995008.41455</v>
      </c>
      <c r="O3398" s="119">
        <v>0.5849870936187197</v>
      </c>
      <c r="P3398" s="119">
        <v>0.40206929498832877</v>
      </c>
      <c r="Q3398" s="97">
        <v>16.360494674440144</v>
      </c>
      <c r="R3398" s="184">
        <v>6222320654833.7129</v>
      </c>
      <c r="S3398" s="199">
        <v>6464.1751540718842</v>
      </c>
      <c r="T3398" s="191">
        <v>4.4608061743801518E-2</v>
      </c>
      <c r="U3398" s="198">
        <v>2.0000000000000001E-4</v>
      </c>
    </row>
    <row r="3399" spans="1:21" x14ac:dyDescent="0.2">
      <c r="A3399">
        <f t="shared" ref="A3399:A3462" si="53">A3398+1</f>
        <v>3395</v>
      </c>
      <c r="B3399" s="119">
        <v>0.76269430755451917</v>
      </c>
      <c r="C3399" s="97">
        <v>9407.2801259290154</v>
      </c>
      <c r="D3399" s="96">
        <v>0.99795451000165891</v>
      </c>
      <c r="E3399" s="98">
        <v>0.25572092813211578</v>
      </c>
      <c r="F3399" s="119">
        <v>0.64701825511323241</v>
      </c>
      <c r="G3399" s="179">
        <v>1</v>
      </c>
      <c r="H3399" s="97">
        <v>8144523.7553736018</v>
      </c>
      <c r="I3399" s="174">
        <v>304321721826.27509</v>
      </c>
      <c r="J3399" s="186">
        <v>0.4546451147413092</v>
      </c>
      <c r="K3399" s="189">
        <v>3140312753.4161406</v>
      </c>
      <c r="L3399" s="185">
        <v>0</v>
      </c>
      <c r="M3399" s="185">
        <v>277322014962.4646</v>
      </c>
      <c r="N3399" s="174">
        <v>584784049542.15588</v>
      </c>
      <c r="O3399" s="119">
        <v>0.61598122655700793</v>
      </c>
      <c r="P3399" s="119">
        <v>0.54976352687127095</v>
      </c>
      <c r="Q3399" s="97">
        <v>17.126114353453726</v>
      </c>
      <c r="R3399" s="184">
        <v>5905013167606.0186</v>
      </c>
      <c r="S3399" s="199">
        <v>6120.1628536763101</v>
      </c>
      <c r="T3399" s="191">
        <v>4.3537554510129674E-2</v>
      </c>
      <c r="U3399" s="198">
        <v>2.0000000000000001E-4</v>
      </c>
    </row>
    <row r="3400" spans="1:21" x14ac:dyDescent="0.2">
      <c r="A3400">
        <f t="shared" si="53"/>
        <v>3396</v>
      </c>
      <c r="B3400" s="119">
        <v>0.57344056728490211</v>
      </c>
      <c r="C3400" s="97">
        <v>12162.986859784845</v>
      </c>
      <c r="D3400" s="96">
        <v>0.98040609635839393</v>
      </c>
      <c r="E3400" s="98">
        <v>0.10347317813960114</v>
      </c>
      <c r="F3400" s="119">
        <v>0</v>
      </c>
      <c r="G3400" s="179">
        <v>0</v>
      </c>
      <c r="H3400" s="97">
        <v>7518802.2796354797</v>
      </c>
      <c r="I3400" s="174">
        <v>298055349052.62842</v>
      </c>
      <c r="J3400" s="186">
        <v>0.46822162972208925</v>
      </c>
      <c r="K3400" s="189">
        <v>12836822562.410397</v>
      </c>
      <c r="L3400" s="185">
        <v>13893460676.990871</v>
      </c>
      <c r="M3400" s="185">
        <v>0</v>
      </c>
      <c r="N3400" s="174">
        <v>324785632292.02966</v>
      </c>
      <c r="O3400" s="119">
        <v>0.46390823620832344</v>
      </c>
      <c r="P3400" s="119">
        <v>0.33174563907893018</v>
      </c>
      <c r="Q3400" s="97">
        <v>13.160152867798207</v>
      </c>
      <c r="R3400" s="184">
        <v>1543714584368.4221</v>
      </c>
      <c r="S3400" s="199">
        <v>1601.6127911089002</v>
      </c>
      <c r="T3400" s="191">
        <v>5.4501629447512911E-2</v>
      </c>
      <c r="U3400" s="198">
        <v>2.0000000000000001E-4</v>
      </c>
    </row>
    <row r="3401" spans="1:21" x14ac:dyDescent="0.2">
      <c r="A3401">
        <f t="shared" si="53"/>
        <v>3397</v>
      </c>
      <c r="B3401" s="119">
        <v>0.6737099759451235</v>
      </c>
      <c r="C3401" s="97">
        <v>13835.146384544963</v>
      </c>
      <c r="D3401" s="96">
        <v>0.91601839646193695</v>
      </c>
      <c r="E3401" s="98">
        <v>7.9956788511887866E-2</v>
      </c>
      <c r="F3401" s="119">
        <v>0.52015232416134982</v>
      </c>
      <c r="G3401" s="179">
        <v>1</v>
      </c>
      <c r="H3401" s="97">
        <v>6415239.3164432943</v>
      </c>
      <c r="I3401" s="174">
        <v>264224700119.8389</v>
      </c>
      <c r="J3401" s="186">
        <v>0.47284472912714626</v>
      </c>
      <c r="K3401" s="189">
        <v>3308703175.5387216</v>
      </c>
      <c r="L3401" s="185">
        <v>0</v>
      </c>
      <c r="M3401" s="185">
        <v>201702101582.14142</v>
      </c>
      <c r="N3401" s="174">
        <v>469235504877.51904</v>
      </c>
      <c r="O3401" s="119">
        <v>0.6101391200082148</v>
      </c>
      <c r="P3401" s="119">
        <v>0.41438382846635685</v>
      </c>
      <c r="Q3401" s="97">
        <v>16.094439439448376</v>
      </c>
      <c r="R3401" s="184">
        <v>3367726850609.563</v>
      </c>
      <c r="S3401" s="199">
        <v>3495.2088830866019</v>
      </c>
      <c r="T3401" s="191">
        <v>4.6088817936067748E-2</v>
      </c>
      <c r="U3401" s="198">
        <v>2.0000000000000001E-4</v>
      </c>
    </row>
    <row r="3402" spans="1:21" x14ac:dyDescent="0.2">
      <c r="A3402">
        <f t="shared" si="53"/>
        <v>3398</v>
      </c>
      <c r="B3402" s="119">
        <v>0.46531644254581789</v>
      </c>
      <c r="C3402" s="97">
        <v>9108.9492015121359</v>
      </c>
      <c r="D3402" s="96">
        <v>0.6996249550372915</v>
      </c>
      <c r="E3402" s="98">
        <v>0</v>
      </c>
      <c r="F3402" s="119">
        <v>0</v>
      </c>
      <c r="G3402" s="179">
        <v>0</v>
      </c>
      <c r="H3402" s="97">
        <v>6350928.9983885009</v>
      </c>
      <c r="I3402" s="174">
        <v>268064104766.98782</v>
      </c>
      <c r="J3402" s="186">
        <v>0.46531644254581783</v>
      </c>
      <c r="K3402" s="189">
        <v>3469202877.7769117</v>
      </c>
      <c r="L3402" s="185">
        <v>0</v>
      </c>
      <c r="M3402" s="185">
        <v>0</v>
      </c>
      <c r="N3402" s="174">
        <v>271533307644.76474</v>
      </c>
      <c r="O3402" s="119">
        <v>0.45937139972378305</v>
      </c>
      <c r="P3402" s="119">
        <v>0.34039982301821298</v>
      </c>
      <c r="Q3402" s="97">
        <v>12.966206322101261</v>
      </c>
      <c r="R3402" s="184">
        <v>1355913668582.5984</v>
      </c>
      <c r="S3402" s="199">
        <v>1408.7520245305873</v>
      </c>
      <c r="T3402" s="191">
        <v>5.3877183924514606E-2</v>
      </c>
      <c r="U3402" s="198">
        <v>2.0000000000000001E-4</v>
      </c>
    </row>
    <row r="3403" spans="1:21" x14ac:dyDescent="0.2">
      <c r="A3403">
        <f t="shared" si="53"/>
        <v>3399</v>
      </c>
      <c r="B3403" s="119">
        <v>0.41864593746927886</v>
      </c>
      <c r="C3403" s="97">
        <v>12155.222564792966</v>
      </c>
      <c r="D3403" s="96">
        <v>0.85449136061461184</v>
      </c>
      <c r="E3403" s="98">
        <v>0</v>
      </c>
      <c r="F3403" s="119">
        <v>0</v>
      </c>
      <c r="G3403" s="179">
        <v>0</v>
      </c>
      <c r="H3403" s="97">
        <v>5941229.5884980606</v>
      </c>
      <c r="I3403" s="174">
        <v>280414104735.11267</v>
      </c>
      <c r="J3403" s="186">
        <v>0.41864593746927881</v>
      </c>
      <c r="K3403" s="189">
        <v>4859242194.1368694</v>
      </c>
      <c r="L3403" s="185">
        <v>0</v>
      </c>
      <c r="M3403" s="185">
        <v>0</v>
      </c>
      <c r="N3403" s="174">
        <v>285273346929.24951</v>
      </c>
      <c r="O3403" s="119">
        <v>0.41151487518935531</v>
      </c>
      <c r="P3403" s="119">
        <v>0.29896822104755411</v>
      </c>
      <c r="Q3403" s="97">
        <v>12.91843009125699</v>
      </c>
      <c r="R3403" s="184">
        <v>1219313141139.4465</v>
      </c>
      <c r="S3403" s="199">
        <v>1265.942283597856</v>
      </c>
      <c r="T3403" s="191">
        <v>5.6310540171207131E-2</v>
      </c>
      <c r="U3403" s="198">
        <v>2.0000000000000001E-4</v>
      </c>
    </row>
    <row r="3404" spans="1:21" x14ac:dyDescent="0.2">
      <c r="A3404">
        <f t="shared" si="53"/>
        <v>3400</v>
      </c>
      <c r="B3404" s="119">
        <v>0.6787190323118848</v>
      </c>
      <c r="C3404" s="97">
        <v>7849.0439735164655</v>
      </c>
      <c r="D3404" s="96">
        <v>0.53686141421561073</v>
      </c>
      <c r="E3404" s="98">
        <v>0</v>
      </c>
      <c r="F3404" s="119">
        <v>0.30839665790487036</v>
      </c>
      <c r="G3404" s="179">
        <v>1</v>
      </c>
      <c r="H3404" s="97">
        <v>4287723.8000397589</v>
      </c>
      <c r="I3404" s="174">
        <v>229636606415.84067</v>
      </c>
      <c r="J3404" s="186">
        <v>0.55935623969336701</v>
      </c>
      <c r="K3404" s="189">
        <v>2222099922.139966</v>
      </c>
      <c r="L3404" s="185">
        <v>0</v>
      </c>
      <c r="M3404" s="185">
        <v>183520082185.12427</v>
      </c>
      <c r="N3404" s="174">
        <v>415378788523.10492</v>
      </c>
      <c r="O3404" s="119">
        <v>0.66268365649465166</v>
      </c>
      <c r="P3404" s="119">
        <v>0.50482159094344059</v>
      </c>
      <c r="Q3404" s="97">
        <v>16.2918121015705</v>
      </c>
      <c r="R3404" s="184">
        <v>3717337635684.3496</v>
      </c>
      <c r="S3404" s="199">
        <v>3859.9527457116651</v>
      </c>
      <c r="T3404" s="191">
        <v>4.5067085058025085E-2</v>
      </c>
      <c r="U3404" s="198">
        <v>2.0000000000000001E-4</v>
      </c>
    </row>
    <row r="3405" spans="1:21" x14ac:dyDescent="0.2">
      <c r="A3405">
        <f t="shared" si="53"/>
        <v>3401</v>
      </c>
      <c r="B3405" s="119">
        <v>0.46894658847362847</v>
      </c>
      <c r="C3405" s="97">
        <v>4384.124441669519</v>
      </c>
      <c r="D3405" s="96">
        <v>0.81512726703427296</v>
      </c>
      <c r="E3405" s="98">
        <v>0.53672766494135771</v>
      </c>
      <c r="F3405" s="119">
        <v>0.60287922324060472</v>
      </c>
      <c r="G3405" s="179">
        <v>1</v>
      </c>
      <c r="H3405" s="97">
        <v>12266062.290491881</v>
      </c>
      <c r="I3405" s="174">
        <v>339478630060.7854</v>
      </c>
      <c r="J3405" s="186">
        <v>0.32601390934550611</v>
      </c>
      <c r="K3405" s="189">
        <v>6021106634.1891537</v>
      </c>
      <c r="L3405" s="185">
        <v>0</v>
      </c>
      <c r="M3405" s="185">
        <v>330226735604.47302</v>
      </c>
      <c r="N3405" s="174">
        <v>675726472299.44763</v>
      </c>
      <c r="O3405" s="119">
        <v>0.55474538763198655</v>
      </c>
      <c r="P3405" s="119">
        <v>0.43344206231271182</v>
      </c>
      <c r="Q3405" s="97">
        <v>17.723721143477903</v>
      </c>
      <c r="R3405" s="184">
        <v>5591417939938.2666</v>
      </c>
      <c r="S3405" s="199">
        <v>5801.0346449066556</v>
      </c>
      <c r="T3405" s="191">
        <v>4.2004144611941859E-2</v>
      </c>
      <c r="U3405" s="198">
        <v>2.0000000000000001E-4</v>
      </c>
    </row>
    <row r="3406" spans="1:21" x14ac:dyDescent="0.2">
      <c r="A3406">
        <f t="shared" si="53"/>
        <v>3402</v>
      </c>
      <c r="B3406" s="119">
        <v>0.27381872393567208</v>
      </c>
      <c r="C3406" s="97">
        <v>13943.670061882442</v>
      </c>
      <c r="D3406" s="96">
        <v>0.80129292600612401</v>
      </c>
      <c r="E3406" s="98">
        <v>0.13314098131086571</v>
      </c>
      <c r="F3406" s="119">
        <v>0.4992635971745451</v>
      </c>
      <c r="G3406" s="179">
        <v>1</v>
      </c>
      <c r="H3406" s="97">
        <v>5120301.6625593426</v>
      </c>
      <c r="I3406" s="174">
        <v>191594005414.59674</v>
      </c>
      <c r="J3406" s="186">
        <v>0.27381872393567208</v>
      </c>
      <c r="K3406" s="189">
        <v>2731400916.3711648</v>
      </c>
      <c r="L3406" s="185">
        <v>0</v>
      </c>
      <c r="M3406" s="185">
        <v>285582797490.91425</v>
      </c>
      <c r="N3406" s="174">
        <v>479908203821.88214</v>
      </c>
      <c r="O3406" s="119">
        <v>0.58537916591512795</v>
      </c>
      <c r="P3406" s="119">
        <v>0.34351175505471448</v>
      </c>
      <c r="Q3406" s="97">
        <v>17.691561401488315</v>
      </c>
      <c r="R3406" s="184">
        <v>3103134898149.603</v>
      </c>
      <c r="S3406" s="199">
        <v>3220.1169087735361</v>
      </c>
      <c r="T3406" s="191">
        <v>4.2094648145962935E-2</v>
      </c>
      <c r="U3406" s="198">
        <v>2.0000000000000001E-4</v>
      </c>
    </row>
    <row r="3407" spans="1:21" x14ac:dyDescent="0.2">
      <c r="A3407">
        <f t="shared" si="53"/>
        <v>3403</v>
      </c>
      <c r="B3407" s="119">
        <v>0.65019916127390998</v>
      </c>
      <c r="C3407" s="97">
        <v>7536.7683010436222</v>
      </c>
      <c r="D3407" s="96">
        <v>0.90179682800946304</v>
      </c>
      <c r="E3407" s="98">
        <v>0</v>
      </c>
      <c r="F3407" s="119">
        <v>0</v>
      </c>
      <c r="G3407" s="179">
        <v>0</v>
      </c>
      <c r="H3407" s="97">
        <v>8466311.1547348909</v>
      </c>
      <c r="I3407" s="174">
        <v>320135917717.86902</v>
      </c>
      <c r="J3407" s="186">
        <v>0.46709415663958564</v>
      </c>
      <c r="K3407" s="189">
        <v>7826296251.6494493</v>
      </c>
      <c r="L3407" s="185">
        <v>0</v>
      </c>
      <c r="M3407" s="185">
        <v>0</v>
      </c>
      <c r="N3407" s="174">
        <v>327962213969.51849</v>
      </c>
      <c r="O3407" s="119">
        <v>0.45594769801854607</v>
      </c>
      <c r="P3407" s="119">
        <v>0.35227265152138604</v>
      </c>
      <c r="Q3407" s="97">
        <v>12.933784657853369</v>
      </c>
      <c r="R3407" s="184">
        <v>1677764535154.9941</v>
      </c>
      <c r="S3407" s="199">
        <v>1742.6478097659838</v>
      </c>
      <c r="T3407" s="191">
        <v>5.4362388469967993E-2</v>
      </c>
      <c r="U3407" s="198">
        <v>2.0000000000000001E-4</v>
      </c>
    </row>
    <row r="3408" spans="1:21" x14ac:dyDescent="0.2">
      <c r="A3408">
        <f t="shared" si="53"/>
        <v>3404</v>
      </c>
      <c r="B3408" s="119">
        <v>0.43930313636552715</v>
      </c>
      <c r="C3408" s="97">
        <v>8096.1482311026393</v>
      </c>
      <c r="D3408" s="96">
        <v>0.65291311049715595</v>
      </c>
      <c r="E3408" s="98">
        <v>0.17310815173749683</v>
      </c>
      <c r="F3408" s="119">
        <v>0.41612169512543695</v>
      </c>
      <c r="G3408" s="179">
        <v>1</v>
      </c>
      <c r="H3408" s="97">
        <v>22806840.264073253</v>
      </c>
      <c r="I3408" s="174">
        <v>567662868173.78394</v>
      </c>
      <c r="J3408" s="186">
        <v>0.26591027241673182</v>
      </c>
      <c r="K3408" s="189">
        <v>11645161906.650463</v>
      </c>
      <c r="L3408" s="185">
        <v>0</v>
      </c>
      <c r="M3408" s="185">
        <v>433638597118.42432</v>
      </c>
      <c r="N3408" s="174">
        <v>1012946627198.8588</v>
      </c>
      <c r="O3408" s="119">
        <v>0.49149506227039902</v>
      </c>
      <c r="P3408" s="119">
        <v>0.29955410040127267</v>
      </c>
      <c r="Q3408" s="97">
        <v>17.255066841966624</v>
      </c>
      <c r="R3408" s="184">
        <v>5566169020843.3311</v>
      </c>
      <c r="S3408" s="199">
        <v>5770.6085730363548</v>
      </c>
      <c r="T3408" s="191">
        <v>4.2618821701239096E-2</v>
      </c>
      <c r="U3408" s="198">
        <v>2.0000000000000001E-4</v>
      </c>
    </row>
    <row r="3409" spans="1:21" x14ac:dyDescent="0.2">
      <c r="A3409">
        <f t="shared" si="53"/>
        <v>3405</v>
      </c>
      <c r="B3409" s="119">
        <v>0.5432320805394022</v>
      </c>
      <c r="C3409" s="97">
        <v>12700.183986825647</v>
      </c>
      <c r="D3409" s="96">
        <v>0.38614895752177458</v>
      </c>
      <c r="E3409" s="98">
        <v>0.12729537941560182</v>
      </c>
      <c r="F3409" s="119">
        <v>0</v>
      </c>
      <c r="G3409" s="179">
        <v>0</v>
      </c>
      <c r="H3409" s="97">
        <v>3347460.8440655032</v>
      </c>
      <c r="I3409" s="174">
        <v>160822680711.17813</v>
      </c>
      <c r="J3409" s="186">
        <v>0.48644499195957203</v>
      </c>
      <c r="K3409" s="189">
        <v>10987448592.705162</v>
      </c>
      <c r="L3409" s="185">
        <v>20705580625.739799</v>
      </c>
      <c r="M3409" s="185">
        <v>0</v>
      </c>
      <c r="N3409" s="174">
        <v>192515709929.62311</v>
      </c>
      <c r="O3409" s="119">
        <v>0.49240579982128058</v>
      </c>
      <c r="P3409" s="119">
        <v>0.37219305739707614</v>
      </c>
      <c r="Q3409" s="97">
        <v>13.550453533711174</v>
      </c>
      <c r="R3409" s="184">
        <v>1104264724997.3755</v>
      </c>
      <c r="S3409" s="199">
        <v>1145.1829841439467</v>
      </c>
      <c r="T3409" s="191">
        <v>5.0834176449503693E-2</v>
      </c>
      <c r="U3409" s="198">
        <v>2.0000000000000001E-4</v>
      </c>
    </row>
    <row r="3410" spans="1:21" x14ac:dyDescent="0.2">
      <c r="A3410">
        <f t="shared" si="53"/>
        <v>3406</v>
      </c>
      <c r="B3410" s="119">
        <v>0.7385641862561676</v>
      </c>
      <c r="C3410" s="97">
        <v>6839.3282190648479</v>
      </c>
      <c r="D3410" s="96">
        <v>0.57871784799549286</v>
      </c>
      <c r="E3410" s="98">
        <v>0.54534921278448967</v>
      </c>
      <c r="F3410" s="119">
        <v>0</v>
      </c>
      <c r="G3410" s="179">
        <v>0</v>
      </c>
      <c r="H3410" s="97">
        <v>22597780.380807102</v>
      </c>
      <c r="I3410" s="174">
        <v>565819007949.30603</v>
      </c>
      <c r="J3410" s="186">
        <v>0.37457980340864949</v>
      </c>
      <c r="K3410" s="189">
        <v>67682377087.388519</v>
      </c>
      <c r="L3410" s="185">
        <v>93396020947.846497</v>
      </c>
      <c r="M3410" s="185">
        <v>0</v>
      </c>
      <c r="N3410" s="174">
        <v>726897405984.54114</v>
      </c>
      <c r="O3410" s="119">
        <v>0.39436265305217194</v>
      </c>
      <c r="P3410" s="119">
        <v>0.29487463206229331</v>
      </c>
      <c r="Q3410" s="97">
        <v>13.686667658894367</v>
      </c>
      <c r="R3410" s="184">
        <v>3220980048497.5576</v>
      </c>
      <c r="S3410" s="199">
        <v>3340.8845644719709</v>
      </c>
      <c r="T3410" s="191">
        <v>5.1634073176712252E-2</v>
      </c>
      <c r="U3410" s="198">
        <v>2.0000000000000001E-4</v>
      </c>
    </row>
    <row r="3411" spans="1:21" x14ac:dyDescent="0.2">
      <c r="A3411">
        <f t="shared" si="53"/>
        <v>3407</v>
      </c>
      <c r="B3411" s="119">
        <v>0.61144313843329812</v>
      </c>
      <c r="C3411" s="97">
        <v>17000</v>
      </c>
      <c r="D3411" s="96">
        <v>1.4998758661702229</v>
      </c>
      <c r="E3411" s="98">
        <v>0</v>
      </c>
      <c r="F3411" s="119">
        <v>0</v>
      </c>
      <c r="G3411" s="179">
        <v>0</v>
      </c>
      <c r="H3411" s="97">
        <v>5321499.0897431336</v>
      </c>
      <c r="I3411" s="174">
        <v>202431224618.37881</v>
      </c>
      <c r="J3411" s="186">
        <v>0.36992106275216785</v>
      </c>
      <c r="K3411" s="189">
        <v>4220166141.2945313</v>
      </c>
      <c r="L3411" s="185">
        <v>0</v>
      </c>
      <c r="M3411" s="185">
        <v>0</v>
      </c>
      <c r="N3411" s="174">
        <v>206651390759.67334</v>
      </c>
      <c r="O3411" s="119">
        <v>0.3623666575374751</v>
      </c>
      <c r="P3411" s="119">
        <v>0.26065457538942222</v>
      </c>
      <c r="Q3411" s="97">
        <v>12.909046825444449</v>
      </c>
      <c r="R3411" s="184">
        <v>748901071933.33777</v>
      </c>
      <c r="S3411" s="199">
        <v>777.35524524470827</v>
      </c>
      <c r="T3411" s="191">
        <v>5.8419540097830666E-2</v>
      </c>
      <c r="U3411" s="198">
        <v>2.0000000000000001E-4</v>
      </c>
    </row>
    <row r="3412" spans="1:21" x14ac:dyDescent="0.2">
      <c r="A3412">
        <f t="shared" si="53"/>
        <v>3408</v>
      </c>
      <c r="B3412" s="119">
        <v>0.55214451387567309</v>
      </c>
      <c r="C3412" s="97">
        <v>10242.6214976835</v>
      </c>
      <c r="D3412" s="96">
        <v>0.94296384677017486</v>
      </c>
      <c r="E3412" s="98">
        <v>0</v>
      </c>
      <c r="F3412" s="119">
        <v>0</v>
      </c>
      <c r="G3412" s="179">
        <v>0</v>
      </c>
      <c r="H3412" s="97">
        <v>9023109.425319897</v>
      </c>
      <c r="I3412" s="174">
        <v>319228498186.09589</v>
      </c>
      <c r="J3412" s="186">
        <v>0.36617807983384187</v>
      </c>
      <c r="K3412" s="189">
        <v>5614045357.6135111</v>
      </c>
      <c r="L3412" s="185">
        <v>0</v>
      </c>
      <c r="M3412" s="185">
        <v>0</v>
      </c>
      <c r="N3412" s="174">
        <v>324842543543.70941</v>
      </c>
      <c r="O3412" s="119">
        <v>0.35984965891112364</v>
      </c>
      <c r="P3412" s="119">
        <v>0.25043214523658835</v>
      </c>
      <c r="Q3412" s="97">
        <v>12.892452743508827</v>
      </c>
      <c r="R3412" s="184">
        <v>1142615909470.4509</v>
      </c>
      <c r="S3412" s="199">
        <v>1185.8350809014521</v>
      </c>
      <c r="T3412" s="191">
        <v>5.4600265264055377E-2</v>
      </c>
      <c r="U3412" s="198">
        <v>2.0000000000000001E-4</v>
      </c>
    </row>
    <row r="3413" spans="1:21" x14ac:dyDescent="0.2">
      <c r="A3413">
        <f t="shared" si="53"/>
        <v>3409</v>
      </c>
      <c r="B3413" s="119">
        <v>0.5458227596491696</v>
      </c>
      <c r="C3413" s="97">
        <v>13229.508672485641</v>
      </c>
      <c r="D3413" s="96">
        <v>0.62655387900003978</v>
      </c>
      <c r="E3413" s="98">
        <v>0.13767186848585994</v>
      </c>
      <c r="F3413" s="119">
        <v>0</v>
      </c>
      <c r="G3413" s="179">
        <v>0</v>
      </c>
      <c r="H3413" s="97">
        <v>3667701.2667723638</v>
      </c>
      <c r="I3413" s="174">
        <v>196951445622.3815</v>
      </c>
      <c r="J3413" s="186">
        <v>0.5458227596491696</v>
      </c>
      <c r="K3413" s="189">
        <v>11288572076.026127</v>
      </c>
      <c r="L3413" s="185">
        <v>20612457214.067657</v>
      </c>
      <c r="M3413" s="185">
        <v>0</v>
      </c>
      <c r="N3413" s="174">
        <v>228852474912.47528</v>
      </c>
      <c r="O3413" s="119">
        <v>0.54179246864241259</v>
      </c>
      <c r="P3413" s="119">
        <v>0.44122672965402399</v>
      </c>
      <c r="Q3413" s="97">
        <v>13.401773119762597</v>
      </c>
      <c r="R3413" s="184">
        <v>1506781208335.2324</v>
      </c>
      <c r="S3413" s="199">
        <v>1563.8671237437882</v>
      </c>
      <c r="T3413" s="191">
        <v>5.3665468988772259E-2</v>
      </c>
      <c r="U3413" s="198">
        <v>2.0000000000000001E-4</v>
      </c>
    </row>
    <row r="3414" spans="1:21" x14ac:dyDescent="0.2">
      <c r="A3414">
        <f t="shared" si="53"/>
        <v>3410</v>
      </c>
      <c r="B3414" s="119">
        <v>0.43606709447428926</v>
      </c>
      <c r="C3414" s="97">
        <v>12225.061670458377</v>
      </c>
      <c r="D3414" s="96">
        <v>0.72374319424115208</v>
      </c>
      <c r="E3414" s="98">
        <v>0</v>
      </c>
      <c r="F3414" s="119">
        <v>0.55695963379473212</v>
      </c>
      <c r="G3414" s="179">
        <v>1</v>
      </c>
      <c r="H3414" s="97">
        <v>12037227.306546034</v>
      </c>
      <c r="I3414" s="174">
        <v>326352871987.15948</v>
      </c>
      <c r="J3414" s="186">
        <v>0.20559995811999709</v>
      </c>
      <c r="K3414" s="189">
        <v>7121163978.3207912</v>
      </c>
      <c r="L3414" s="185">
        <v>0</v>
      </c>
      <c r="M3414" s="185">
        <v>374150865411.26752</v>
      </c>
      <c r="N3414" s="174">
        <v>707624901376.7478</v>
      </c>
      <c r="O3414" s="119">
        <v>0.51781505770785352</v>
      </c>
      <c r="P3414" s="119">
        <v>0.30993661283092883</v>
      </c>
      <c r="Q3414" s="97">
        <v>17.732094270176518</v>
      </c>
      <c r="R3414" s="184">
        <v>4105451698951.9736</v>
      </c>
      <c r="S3414" s="199">
        <v>4253.3705316368005</v>
      </c>
      <c r="T3414" s="191">
        <v>4.1696257598764448E-2</v>
      </c>
      <c r="U3414" s="198">
        <v>2.0000000000000001E-4</v>
      </c>
    </row>
    <row r="3415" spans="1:21" x14ac:dyDescent="0.2">
      <c r="A3415">
        <f t="shared" si="53"/>
        <v>3411</v>
      </c>
      <c r="B3415" s="119">
        <v>0.46508329136182874</v>
      </c>
      <c r="C3415" s="97">
        <v>5805.3578860285206</v>
      </c>
      <c r="D3415" s="96">
        <v>0.91432996401714972</v>
      </c>
      <c r="E3415" s="98">
        <v>0.32802578056659532</v>
      </c>
      <c r="F3415" s="119">
        <v>0</v>
      </c>
      <c r="G3415" s="179">
        <v>0</v>
      </c>
      <c r="H3415" s="97">
        <v>17722724.414978385</v>
      </c>
      <c r="I3415" s="174">
        <v>555477431013.91968</v>
      </c>
      <c r="J3415" s="186">
        <v>0.35742789346988413</v>
      </c>
      <c r="K3415" s="189">
        <v>60515556797.792946</v>
      </c>
      <c r="L3415" s="185">
        <v>80208710570.195877</v>
      </c>
      <c r="M3415" s="185">
        <v>0</v>
      </c>
      <c r="N3415" s="174">
        <v>696201698381.90857</v>
      </c>
      <c r="O3415" s="119">
        <v>0.37734768114485778</v>
      </c>
      <c r="P3415" s="119">
        <v>0.26232501255384977</v>
      </c>
      <c r="Q3415" s="97">
        <v>14.325253464610936</v>
      </c>
      <c r="R3415" s="184">
        <v>2860881893797.3779</v>
      </c>
      <c r="S3415" s="199">
        <v>2967.3131358947671</v>
      </c>
      <c r="T3415" s="191">
        <v>4.9856884226502259E-2</v>
      </c>
      <c r="U3415" s="198">
        <v>2.0000000000000001E-4</v>
      </c>
    </row>
    <row r="3416" spans="1:21" x14ac:dyDescent="0.2">
      <c r="A3416">
        <f t="shared" si="53"/>
        <v>3412</v>
      </c>
      <c r="B3416" s="119">
        <v>0.67205480593483025</v>
      </c>
      <c r="C3416" s="97">
        <v>12217.781650923169</v>
      </c>
      <c r="D3416" s="96">
        <v>0.71356766385207882</v>
      </c>
      <c r="E3416" s="98">
        <v>0.50411571787960385</v>
      </c>
      <c r="F3416" s="119">
        <v>0.5082316293298903</v>
      </c>
      <c r="G3416" s="179">
        <v>1</v>
      </c>
      <c r="H3416" s="97">
        <v>5115431.7392002419</v>
      </c>
      <c r="I3416" s="174">
        <v>240339364289.64581</v>
      </c>
      <c r="J3416" s="186">
        <v>0.46629533306682514</v>
      </c>
      <c r="K3416" s="189">
        <v>4465081941.8728352</v>
      </c>
      <c r="L3416" s="185">
        <v>0</v>
      </c>
      <c r="M3416" s="185">
        <v>256779247798.16702</v>
      </c>
      <c r="N3416" s="174">
        <v>501583694029.68573</v>
      </c>
      <c r="O3416" s="119">
        <v>0.63298015054742296</v>
      </c>
      <c r="P3416" s="119">
        <v>0.35992714031550288</v>
      </c>
      <c r="Q3416" s="97">
        <v>15.957484237875081</v>
      </c>
      <c r="R3416" s="184">
        <v>3118784031943.2437</v>
      </c>
      <c r="S3416" s="199">
        <v>3240.3533090208657</v>
      </c>
      <c r="T3416" s="191">
        <v>4.5741596464224071E-2</v>
      </c>
      <c r="U3416" s="198">
        <v>2.0000000000000001E-4</v>
      </c>
    </row>
    <row r="3417" spans="1:21" x14ac:dyDescent="0.2">
      <c r="A3417">
        <f t="shared" si="53"/>
        <v>3413</v>
      </c>
      <c r="B3417" s="119">
        <v>0.39948374861142888</v>
      </c>
      <c r="C3417" s="97">
        <v>6530.2125364908024</v>
      </c>
      <c r="D3417" s="96">
        <v>0.90387391837769504</v>
      </c>
      <c r="E3417" s="98">
        <v>0.670087641265395</v>
      </c>
      <c r="F3417" s="119">
        <v>0</v>
      </c>
      <c r="G3417" s="179">
        <v>0</v>
      </c>
      <c r="H3417" s="97">
        <v>7819625.6074113837</v>
      </c>
      <c r="I3417" s="174">
        <v>269982948903.1651</v>
      </c>
      <c r="J3417" s="186">
        <v>0.35830435512690395</v>
      </c>
      <c r="K3417" s="189">
        <v>24036534935.404129</v>
      </c>
      <c r="L3417" s="185">
        <v>34742319494.18219</v>
      </c>
      <c r="M3417" s="185">
        <v>0</v>
      </c>
      <c r="N3417" s="174">
        <v>328761803332.7514</v>
      </c>
      <c r="O3417" s="119">
        <v>0.37878464205683005</v>
      </c>
      <c r="P3417" s="119">
        <v>0.23732346823368466</v>
      </c>
      <c r="Q3417" s="97">
        <v>13.941835827007239</v>
      </c>
      <c r="R3417" s="184">
        <v>1214774715820.644</v>
      </c>
      <c r="S3417" s="199">
        <v>1260.4096275222835</v>
      </c>
      <c r="T3417" s="191">
        <v>5.1673281729028346E-2</v>
      </c>
      <c r="U3417" s="198">
        <v>2.0000000000000001E-4</v>
      </c>
    </row>
    <row r="3418" spans="1:21" x14ac:dyDescent="0.2">
      <c r="A3418">
        <f t="shared" si="53"/>
        <v>3414</v>
      </c>
      <c r="B3418" s="119">
        <v>0.46038611522109174</v>
      </c>
      <c r="C3418" s="97">
        <v>10810.861901415896</v>
      </c>
      <c r="D3418" s="96">
        <v>1.4406816760045986</v>
      </c>
      <c r="E3418" s="98">
        <v>0</v>
      </c>
      <c r="F3418" s="119">
        <v>0</v>
      </c>
      <c r="G3418" s="179">
        <v>0</v>
      </c>
      <c r="H3418" s="97">
        <v>16271297.226647373</v>
      </c>
      <c r="I3418" s="174">
        <v>535018767577.93573</v>
      </c>
      <c r="J3418" s="186">
        <v>0.43912661317385138</v>
      </c>
      <c r="K3418" s="189">
        <v>5626213457.7239704</v>
      </c>
      <c r="L3418" s="185">
        <v>0</v>
      </c>
      <c r="M3418" s="185">
        <v>0</v>
      </c>
      <c r="N3418" s="174">
        <v>540644981035.65973</v>
      </c>
      <c r="O3418" s="119">
        <v>0.4345568490081862</v>
      </c>
      <c r="P3418" s="119">
        <v>0.31262506917808969</v>
      </c>
      <c r="Q3418" s="97">
        <v>12.950688866047555</v>
      </c>
      <c r="R3418" s="184">
        <v>2310994084561.9048</v>
      </c>
      <c r="S3418" s="199">
        <v>2399.0888289714276</v>
      </c>
      <c r="T3418" s="191">
        <v>5.8714728964513754E-2</v>
      </c>
      <c r="U3418" s="198">
        <v>2.0000000000000001E-4</v>
      </c>
    </row>
    <row r="3419" spans="1:21" x14ac:dyDescent="0.2">
      <c r="A3419">
        <f t="shared" si="53"/>
        <v>3415</v>
      </c>
      <c r="B3419" s="119">
        <v>0.3781093792912314</v>
      </c>
      <c r="C3419" s="97">
        <v>10899.004446469442</v>
      </c>
      <c r="D3419" s="96">
        <v>0.65081917286897573</v>
      </c>
      <c r="E3419" s="98">
        <v>0.11190600839706027</v>
      </c>
      <c r="F3419" s="119">
        <v>0.58777946143367288</v>
      </c>
      <c r="G3419" s="179">
        <v>1</v>
      </c>
      <c r="H3419" s="97">
        <v>4086147.5294873966</v>
      </c>
      <c r="I3419" s="174">
        <v>204479827848.39011</v>
      </c>
      <c r="J3419" s="186">
        <v>0.37810937929123134</v>
      </c>
      <c r="K3419" s="189">
        <v>5129508851.0479202</v>
      </c>
      <c r="L3419" s="185">
        <v>0</v>
      </c>
      <c r="M3419" s="185">
        <v>169304617424.37332</v>
      </c>
      <c r="N3419" s="174">
        <v>378913954123.81134</v>
      </c>
      <c r="O3419" s="119">
        <v>0.56149801929783638</v>
      </c>
      <c r="P3419" s="119">
        <v>0.36192015264239341</v>
      </c>
      <c r="Q3419" s="97">
        <v>16.568847517061965</v>
      </c>
      <c r="R3419" s="184">
        <v>2468140205538.2725</v>
      </c>
      <c r="S3419" s="199">
        <v>2561.0328208697752</v>
      </c>
      <c r="T3419" s="191">
        <v>4.4279073423752667E-2</v>
      </c>
      <c r="U3419" s="198">
        <v>2.0000000000000001E-4</v>
      </c>
    </row>
    <row r="3420" spans="1:21" x14ac:dyDescent="0.2">
      <c r="A3420">
        <f t="shared" si="53"/>
        <v>3416</v>
      </c>
      <c r="B3420" s="119">
        <v>0.57568007680323574</v>
      </c>
      <c r="C3420" s="97">
        <v>9325.5805859675074</v>
      </c>
      <c r="D3420" s="96">
        <v>0.7039796867011654</v>
      </c>
      <c r="E3420" s="98">
        <v>0</v>
      </c>
      <c r="F3420" s="119">
        <v>0.31267683425967419</v>
      </c>
      <c r="G3420" s="179">
        <v>1</v>
      </c>
      <c r="H3420" s="97">
        <v>11771695.994222427</v>
      </c>
      <c r="I3420" s="174">
        <v>407396353941.0813</v>
      </c>
      <c r="J3420" s="186">
        <v>0.4795694543534863</v>
      </c>
      <c r="K3420" s="189">
        <v>8698941021.4538841</v>
      </c>
      <c r="L3420" s="185">
        <v>0</v>
      </c>
      <c r="M3420" s="185">
        <v>233164407701.84964</v>
      </c>
      <c r="N3420" s="174">
        <v>649259702664.38477</v>
      </c>
      <c r="O3420" s="119">
        <v>0.58821819952688315</v>
      </c>
      <c r="P3420" s="119">
        <v>0.42785825554393375</v>
      </c>
      <c r="Q3420" s="97">
        <v>15.767166786626563</v>
      </c>
      <c r="R3420" s="184">
        <v>4721476884952.8145</v>
      </c>
      <c r="S3420" s="199">
        <v>4896.7939498903197</v>
      </c>
      <c r="T3420" s="191">
        <v>4.6509767128368969E-2</v>
      </c>
      <c r="U3420" s="198">
        <v>2.0000000000000001E-4</v>
      </c>
    </row>
    <row r="3421" spans="1:21" x14ac:dyDescent="0.2">
      <c r="A3421">
        <f t="shared" si="53"/>
        <v>3417</v>
      </c>
      <c r="B3421" s="119">
        <v>0.54377299699869697</v>
      </c>
      <c r="C3421" s="97">
        <v>12375.497574445968</v>
      </c>
      <c r="D3421" s="96">
        <v>0.62027258195574186</v>
      </c>
      <c r="E3421" s="98">
        <v>0.51521417018578863</v>
      </c>
      <c r="F3421" s="119">
        <v>0.42166449644477366</v>
      </c>
      <c r="G3421" s="179">
        <v>1</v>
      </c>
      <c r="H3421" s="97">
        <v>3955119.6996543207</v>
      </c>
      <c r="I3421" s="174">
        <v>146110401271.3331</v>
      </c>
      <c r="J3421" s="186">
        <v>0.31506808160932365</v>
      </c>
      <c r="K3421" s="189">
        <v>2251931466.4678087</v>
      </c>
      <c r="L3421" s="185">
        <v>0</v>
      </c>
      <c r="M3421" s="185">
        <v>169536987905.68149</v>
      </c>
      <c r="N3421" s="174">
        <v>317899320643.48242</v>
      </c>
      <c r="O3421" s="119">
        <v>0.57145235097877223</v>
      </c>
      <c r="P3421" s="119">
        <v>0.3917519043721796</v>
      </c>
      <c r="Q3421" s="97">
        <v>17.419381292876185</v>
      </c>
      <c r="R3421" s="184">
        <v>2348734441185.4976</v>
      </c>
      <c r="S3421" s="199">
        <v>2440.3264254017326</v>
      </c>
      <c r="T3421" s="191">
        <v>4.2114755236534955E-2</v>
      </c>
      <c r="U3421" s="198">
        <v>2.0000000000000001E-4</v>
      </c>
    </row>
    <row r="3422" spans="1:21" x14ac:dyDescent="0.2">
      <c r="A3422">
        <f t="shared" si="53"/>
        <v>3418</v>
      </c>
      <c r="B3422" s="119">
        <v>0.56351122184197777</v>
      </c>
      <c r="C3422" s="97">
        <v>10691.009955097257</v>
      </c>
      <c r="D3422" s="96">
        <v>0.84167128653290635</v>
      </c>
      <c r="E3422" s="98">
        <v>0</v>
      </c>
      <c r="F3422" s="119">
        <v>0</v>
      </c>
      <c r="G3422" s="179">
        <v>0</v>
      </c>
      <c r="H3422" s="97">
        <v>7775875.4091944955</v>
      </c>
      <c r="I3422" s="174">
        <v>328302161572.47723</v>
      </c>
      <c r="J3422" s="186">
        <v>0.50112575373774249</v>
      </c>
      <c r="K3422" s="189">
        <v>5590882460.107419</v>
      </c>
      <c r="L3422" s="185">
        <v>0</v>
      </c>
      <c r="M3422" s="185">
        <v>0</v>
      </c>
      <c r="N3422" s="174">
        <v>333893044032.58466</v>
      </c>
      <c r="O3422" s="119">
        <v>0.49273463796892447</v>
      </c>
      <c r="P3422" s="119">
        <v>0.40259825652374975</v>
      </c>
      <c r="Q3422" s="97">
        <v>12.952038702240335</v>
      </c>
      <c r="R3422" s="184">
        <v>1938758059062.8511</v>
      </c>
      <c r="S3422" s="199">
        <v>2010.4571102134057</v>
      </c>
      <c r="T3422" s="191">
        <v>5.4952403382057376E-2</v>
      </c>
      <c r="U3422" s="198">
        <v>2.0000000000000001E-4</v>
      </c>
    </row>
    <row r="3423" spans="1:21" x14ac:dyDescent="0.2">
      <c r="A3423">
        <f t="shared" si="53"/>
        <v>3419</v>
      </c>
      <c r="B3423" s="119">
        <v>0.40611819503246394</v>
      </c>
      <c r="C3423" s="97">
        <v>8112.3058454956572</v>
      </c>
      <c r="D3423" s="96">
        <v>1.1395963693190969</v>
      </c>
      <c r="E3423" s="98">
        <v>6.7315918637601557E-3</v>
      </c>
      <c r="F3423" s="119">
        <v>0</v>
      </c>
      <c r="G3423" s="179">
        <v>0</v>
      </c>
      <c r="H3423" s="97">
        <v>10417587.295757854</v>
      </c>
      <c r="I3423" s="174">
        <v>402427475185.90137</v>
      </c>
      <c r="J3423" s="186">
        <v>0.40611819503246394</v>
      </c>
      <c r="K3423" s="189">
        <v>4023522871.664289</v>
      </c>
      <c r="L3423" s="185">
        <v>2206468806.719512</v>
      </c>
      <c r="M3423" s="185">
        <v>0</v>
      </c>
      <c r="N3423" s="174">
        <v>408657466864.28516</v>
      </c>
      <c r="O3423" s="119">
        <v>0.40424636350571758</v>
      </c>
      <c r="P3423" s="119">
        <v>0.27049617930315306</v>
      </c>
      <c r="Q3423" s="97">
        <v>13.024410148670539</v>
      </c>
      <c r="R3423" s="184">
        <v>1575654210002.9026</v>
      </c>
      <c r="S3423" s="199">
        <v>1635.6895028114579</v>
      </c>
      <c r="T3423" s="191">
        <v>5.5772488209311993E-2</v>
      </c>
      <c r="U3423" s="198">
        <v>2.0000000000000001E-4</v>
      </c>
    </row>
    <row r="3424" spans="1:21" x14ac:dyDescent="0.2">
      <c r="A3424">
        <f t="shared" si="53"/>
        <v>3420</v>
      </c>
      <c r="B3424" s="119">
        <v>0.41897476528413991</v>
      </c>
      <c r="C3424" s="97">
        <v>12408.823176642767</v>
      </c>
      <c r="D3424" s="96">
        <v>0.66915093483673416</v>
      </c>
      <c r="E3424" s="98">
        <v>0.3654605446200927</v>
      </c>
      <c r="F3424" s="119">
        <v>0.56522052243565557</v>
      </c>
      <c r="G3424" s="179">
        <v>1</v>
      </c>
      <c r="H3424" s="97">
        <v>4286473.8407966737</v>
      </c>
      <c r="I3424" s="174">
        <v>230151412239.20349</v>
      </c>
      <c r="J3424" s="186">
        <v>0.41897476528413991</v>
      </c>
      <c r="K3424" s="189">
        <v>1417593082.4608052</v>
      </c>
      <c r="L3424" s="185">
        <v>0</v>
      </c>
      <c r="M3424" s="185">
        <v>208210981858.54346</v>
      </c>
      <c r="N3424" s="174">
        <v>439779987180.20776</v>
      </c>
      <c r="O3424" s="119">
        <v>0.59801816152630172</v>
      </c>
      <c r="P3424" s="119">
        <v>0.37623086244797843</v>
      </c>
      <c r="Q3424" s="97">
        <v>16.414521744732383</v>
      </c>
      <c r="R3424" s="184">
        <v>2940828685341.9375</v>
      </c>
      <c r="S3424" s="199">
        <v>3053.6605364402044</v>
      </c>
      <c r="T3424" s="191">
        <v>4.4624538600935244E-2</v>
      </c>
      <c r="U3424" s="198">
        <v>2.0000000000000001E-4</v>
      </c>
    </row>
    <row r="3425" spans="1:21" x14ac:dyDescent="0.2">
      <c r="A3425">
        <f t="shared" si="53"/>
        <v>3421</v>
      </c>
      <c r="B3425" s="119">
        <v>0.48926912059893712</v>
      </c>
      <c r="C3425" s="97">
        <v>4000</v>
      </c>
      <c r="D3425" s="96">
        <v>0.76101517958875686</v>
      </c>
      <c r="E3425" s="98">
        <v>0</v>
      </c>
      <c r="F3425" s="119">
        <v>0</v>
      </c>
      <c r="G3425" s="179">
        <v>0</v>
      </c>
      <c r="H3425" s="97">
        <v>10666093.070002427</v>
      </c>
      <c r="I3425" s="174">
        <v>407976709312.85034</v>
      </c>
      <c r="J3425" s="186">
        <v>0.41108178142793339</v>
      </c>
      <c r="K3425" s="189">
        <v>12691488553.061239</v>
      </c>
      <c r="L3425" s="185">
        <v>0</v>
      </c>
      <c r="M3425" s="185">
        <v>0</v>
      </c>
      <c r="N3425" s="174">
        <v>420668197865.91156</v>
      </c>
      <c r="O3425" s="119">
        <v>0.39867951344135349</v>
      </c>
      <c r="P3425" s="119">
        <v>0.28756278242251332</v>
      </c>
      <c r="Q3425" s="97">
        <v>12.893829117944357</v>
      </c>
      <c r="R3425" s="184">
        <v>1806969991934.8604</v>
      </c>
      <c r="S3425" s="199">
        <v>1873.2589289236621</v>
      </c>
      <c r="T3425" s="191">
        <v>5.3546600396949647E-2</v>
      </c>
      <c r="U3425" s="198">
        <v>2.0000000000000001E-4</v>
      </c>
    </row>
    <row r="3426" spans="1:21" x14ac:dyDescent="0.2">
      <c r="A3426">
        <f t="shared" si="53"/>
        <v>3422</v>
      </c>
      <c r="B3426" s="119">
        <v>0.61805542274246961</v>
      </c>
      <c r="C3426" s="97">
        <v>8965.5341630444382</v>
      </c>
      <c r="D3426" s="96">
        <v>0.50990886948008785</v>
      </c>
      <c r="E3426" s="98">
        <v>0</v>
      </c>
      <c r="F3426" s="119">
        <v>0</v>
      </c>
      <c r="G3426" s="179">
        <v>0</v>
      </c>
      <c r="H3426" s="97">
        <v>8818610.4963639714</v>
      </c>
      <c r="I3426" s="174">
        <v>305252240994.29883</v>
      </c>
      <c r="J3426" s="186">
        <v>0.3705332622527151</v>
      </c>
      <c r="K3426" s="189">
        <v>13879638952.806921</v>
      </c>
      <c r="L3426" s="185">
        <v>0</v>
      </c>
      <c r="M3426" s="185">
        <v>0</v>
      </c>
      <c r="N3426" s="174">
        <v>319131879947.10577</v>
      </c>
      <c r="O3426" s="119">
        <v>0.35441808159158589</v>
      </c>
      <c r="P3426" s="119">
        <v>0.25256800802431406</v>
      </c>
      <c r="Q3426" s="97">
        <v>12.764617774191915</v>
      </c>
      <c r="R3426" s="184">
        <v>1137173227708.009</v>
      </c>
      <c r="S3426" s="199">
        <v>1181.0467848706039</v>
      </c>
      <c r="T3426" s="191">
        <v>5.4888845849140139E-2</v>
      </c>
      <c r="U3426" s="198">
        <v>2.0000000000000001E-4</v>
      </c>
    </row>
    <row r="3427" spans="1:21" x14ac:dyDescent="0.2">
      <c r="A3427">
        <f t="shared" si="53"/>
        <v>3423</v>
      </c>
      <c r="B3427" s="119">
        <v>0.55441127526361111</v>
      </c>
      <c r="C3427" s="97">
        <v>8011.8028053555072</v>
      </c>
      <c r="D3427" s="96">
        <v>0.35500923754919206</v>
      </c>
      <c r="E3427" s="98">
        <v>0</v>
      </c>
      <c r="F3427" s="119">
        <v>0.5390622249635959</v>
      </c>
      <c r="G3427" s="179">
        <v>1</v>
      </c>
      <c r="H3427" s="97">
        <v>2903224.4184793066</v>
      </c>
      <c r="I3427" s="174">
        <v>155350376120.22269</v>
      </c>
      <c r="J3427" s="186">
        <v>0.55441127526361111</v>
      </c>
      <c r="K3427" s="189">
        <v>7584177343.1717415</v>
      </c>
      <c r="L3427" s="185">
        <v>0</v>
      </c>
      <c r="M3427" s="185">
        <v>182737696311.64639</v>
      </c>
      <c r="N3427" s="174">
        <v>345672249775.04083</v>
      </c>
      <c r="O3427" s="119">
        <v>0.67207638836499362</v>
      </c>
      <c r="P3427" s="119">
        <v>0.54453302638963186</v>
      </c>
      <c r="Q3427" s="97">
        <v>16.674486155109765</v>
      </c>
      <c r="R3427" s="184">
        <v>3440030330912.8594</v>
      </c>
      <c r="S3427" s="199">
        <v>3571.6674682334992</v>
      </c>
      <c r="T3427" s="191">
        <v>4.3778022422148274E-2</v>
      </c>
      <c r="U3427" s="198">
        <v>2.0000000000000001E-4</v>
      </c>
    </row>
    <row r="3428" spans="1:21" x14ac:dyDescent="0.2">
      <c r="A3428">
        <f t="shared" si="53"/>
        <v>3424</v>
      </c>
      <c r="B3428" s="119">
        <v>0.55713243771185539</v>
      </c>
      <c r="C3428" s="97">
        <v>10583.555698561477</v>
      </c>
      <c r="D3428" s="96">
        <v>0.76168010180809942</v>
      </c>
      <c r="E3428" s="98">
        <v>0.30492176203523214</v>
      </c>
      <c r="F3428" s="119">
        <v>0</v>
      </c>
      <c r="G3428" s="179">
        <v>0</v>
      </c>
      <c r="H3428" s="97">
        <v>6610441.2211910533</v>
      </c>
      <c r="I3428" s="174">
        <v>215545088187.00583</v>
      </c>
      <c r="J3428" s="186">
        <v>0.31803191503836503</v>
      </c>
      <c r="K3428" s="189">
        <v>23582487496.892323</v>
      </c>
      <c r="L3428" s="185">
        <v>38601824318.503113</v>
      </c>
      <c r="M3428" s="185">
        <v>0</v>
      </c>
      <c r="N3428" s="174">
        <v>277729400002.40125</v>
      </c>
      <c r="O3428" s="119">
        <v>0.35801638799194302</v>
      </c>
      <c r="P3428" s="119">
        <v>0.28890575646210109</v>
      </c>
      <c r="Q3428" s="97">
        <v>14.614069311871157</v>
      </c>
      <c r="R3428" s="184">
        <v>1275543238451.5703</v>
      </c>
      <c r="S3428" s="199">
        <v>1324.6179019428241</v>
      </c>
      <c r="T3428" s="191">
        <v>5.0688800579096367E-2</v>
      </c>
      <c r="U3428" s="198">
        <v>2.0000000000000001E-4</v>
      </c>
    </row>
    <row r="3429" spans="1:21" x14ac:dyDescent="0.2">
      <c r="A3429">
        <f t="shared" si="53"/>
        <v>3425</v>
      </c>
      <c r="B3429" s="119">
        <v>0.65515895165286409</v>
      </c>
      <c r="C3429" s="97">
        <v>6001.5710466349592</v>
      </c>
      <c r="D3429" s="96">
        <v>0.54609415049816024</v>
      </c>
      <c r="E3429" s="98">
        <v>2.5180255185843117E-2</v>
      </c>
      <c r="F3429" s="119">
        <v>0</v>
      </c>
      <c r="G3429" s="179">
        <v>0</v>
      </c>
      <c r="H3429" s="97">
        <v>4417350.0852920534</v>
      </c>
      <c r="I3429" s="174">
        <v>192600348905.02417</v>
      </c>
      <c r="J3429" s="186">
        <v>0.50860297474456373</v>
      </c>
      <c r="K3429" s="189">
        <v>3096384883.8677969</v>
      </c>
      <c r="L3429" s="185">
        <v>4302233985.3267221</v>
      </c>
      <c r="M3429" s="185">
        <v>0</v>
      </c>
      <c r="N3429" s="174">
        <v>199998967774.21869</v>
      </c>
      <c r="O3429" s="119">
        <v>0.50699710456839975</v>
      </c>
      <c r="P3429" s="119">
        <v>0.36835116066578433</v>
      </c>
      <c r="Q3429" s="97">
        <v>13.193126714025656</v>
      </c>
      <c r="R3429" s="184">
        <v>1128529273167.7131</v>
      </c>
      <c r="S3429" s="199">
        <v>1171.2227197410796</v>
      </c>
      <c r="T3429" s="191">
        <v>5.1941183455969597E-2</v>
      </c>
      <c r="U3429" s="198">
        <v>2.0000000000000001E-4</v>
      </c>
    </row>
    <row r="3430" spans="1:21" x14ac:dyDescent="0.2">
      <c r="A3430">
        <f t="shared" si="53"/>
        <v>3426</v>
      </c>
      <c r="B3430" s="119">
        <v>0.32941838302529269</v>
      </c>
      <c r="C3430" s="97">
        <v>5971.412320699581</v>
      </c>
      <c r="D3430" s="96">
        <v>0.58626864706441084</v>
      </c>
      <c r="E3430" s="98">
        <v>0.7</v>
      </c>
      <c r="F3430" s="119">
        <v>0.5730894546645473</v>
      </c>
      <c r="G3430" s="179">
        <v>1</v>
      </c>
      <c r="H3430" s="97">
        <v>5824429.8876472879</v>
      </c>
      <c r="I3430" s="174">
        <v>250748386786.59872</v>
      </c>
      <c r="J3430" s="186">
        <v>0.32941838302529269</v>
      </c>
      <c r="K3430" s="189">
        <v>1682997104.6021791</v>
      </c>
      <c r="L3430" s="185">
        <v>0</v>
      </c>
      <c r="M3430" s="185">
        <v>198178547403.92429</v>
      </c>
      <c r="N3430" s="174">
        <v>450609931295.12518</v>
      </c>
      <c r="O3430" s="119">
        <v>0.53515013606445605</v>
      </c>
      <c r="P3430" s="119">
        <v>0.42255816177268224</v>
      </c>
      <c r="Q3430" s="97">
        <v>17.305973111354326</v>
      </c>
      <c r="R3430" s="184">
        <v>3574566832930.8643</v>
      </c>
      <c r="S3430" s="199">
        <v>3709.6672772746942</v>
      </c>
      <c r="T3430" s="191">
        <v>4.2433241209343442E-2</v>
      </c>
      <c r="U3430" s="198">
        <v>2.0000000000000001E-4</v>
      </c>
    </row>
    <row r="3431" spans="1:21" x14ac:dyDescent="0.2">
      <c r="A3431">
        <f t="shared" si="53"/>
        <v>3427</v>
      </c>
      <c r="B3431" s="119">
        <v>0.38551126382301204</v>
      </c>
      <c r="C3431" s="97">
        <v>5357.8950531776482</v>
      </c>
      <c r="D3431" s="96">
        <v>0.59802359771384406</v>
      </c>
      <c r="E3431" s="98">
        <v>0</v>
      </c>
      <c r="F3431" s="119">
        <v>0.65369331349412862</v>
      </c>
      <c r="G3431" s="179">
        <v>1</v>
      </c>
      <c r="H3431" s="97">
        <v>4664616.7513037315</v>
      </c>
      <c r="I3431" s="174">
        <v>198188694035.37512</v>
      </c>
      <c r="J3431" s="186">
        <v>0.38551126382301204</v>
      </c>
      <c r="K3431" s="189">
        <v>1464940389.3932664</v>
      </c>
      <c r="L3431" s="185">
        <v>0</v>
      </c>
      <c r="M3431" s="185">
        <v>264404626995.45151</v>
      </c>
      <c r="N3431" s="174">
        <v>464058261420.21991</v>
      </c>
      <c r="O3431" s="119">
        <v>0.62045587687241499</v>
      </c>
      <c r="P3431" s="119">
        <v>0.49543646529994267</v>
      </c>
      <c r="Q3431" s="97">
        <v>17.567968095471333</v>
      </c>
      <c r="R3431" s="184">
        <v>4381707983168.0869</v>
      </c>
      <c r="S3431" s="199">
        <v>4549.7809975191312</v>
      </c>
      <c r="T3431" s="191">
        <v>4.2101035567416574E-2</v>
      </c>
      <c r="U3431" s="198">
        <v>2.0000000000000001E-4</v>
      </c>
    </row>
    <row r="3432" spans="1:21" x14ac:dyDescent="0.2">
      <c r="A3432">
        <f t="shared" si="53"/>
        <v>3428</v>
      </c>
      <c r="B3432" s="119">
        <v>0.51730466737889402</v>
      </c>
      <c r="C3432" s="97">
        <v>11764.760625318981</v>
      </c>
      <c r="D3432" s="96">
        <v>1.1851474467025553</v>
      </c>
      <c r="E3432" s="98">
        <v>0</v>
      </c>
      <c r="F3432" s="119">
        <v>0.37704676768073653</v>
      </c>
      <c r="G3432" s="179">
        <v>1</v>
      </c>
      <c r="H3432" s="97">
        <v>18280605.398067575</v>
      </c>
      <c r="I3432" s="174">
        <v>623705695405.73682</v>
      </c>
      <c r="J3432" s="186">
        <v>0.37363376658558378</v>
      </c>
      <c r="K3432" s="189">
        <v>12180568639.684254</v>
      </c>
      <c r="L3432" s="185">
        <v>0</v>
      </c>
      <c r="M3432" s="185">
        <v>505944239026.80457</v>
      </c>
      <c r="N3432" s="174">
        <v>1141830503072.2258</v>
      </c>
      <c r="O3432" s="119">
        <v>0.55857055641858855</v>
      </c>
      <c r="P3432" s="119">
        <v>0.33157035913178973</v>
      </c>
      <c r="Q3432" s="97">
        <v>16.299458618278443</v>
      </c>
      <c r="R3432" s="184">
        <v>6508256879616.168</v>
      </c>
      <c r="S3432" s="199">
        <v>6758.3178537900212</v>
      </c>
      <c r="T3432" s="191">
        <v>4.5769152148233044E-2</v>
      </c>
      <c r="U3432" s="198">
        <v>2.0000000000000001E-4</v>
      </c>
    </row>
    <row r="3433" spans="1:21" x14ac:dyDescent="0.2">
      <c r="A3433">
        <f t="shared" si="53"/>
        <v>3429</v>
      </c>
      <c r="B3433" s="119">
        <v>0.33993297436798536</v>
      </c>
      <c r="C3433" s="97">
        <v>13400.1212995858</v>
      </c>
      <c r="D3433" s="96">
        <v>0.86858900733277566</v>
      </c>
      <c r="E3433" s="98">
        <v>0.57552809478454858</v>
      </c>
      <c r="F3433" s="119">
        <v>0</v>
      </c>
      <c r="G3433" s="179">
        <v>0</v>
      </c>
      <c r="H3433" s="97">
        <v>8388902.5017135069</v>
      </c>
      <c r="I3433" s="174">
        <v>270984628485.64584</v>
      </c>
      <c r="J3433" s="186">
        <v>0.33993297436798531</v>
      </c>
      <c r="K3433" s="189">
        <v>21959872152.128052</v>
      </c>
      <c r="L3433" s="185">
        <v>75920729913.67334</v>
      </c>
      <c r="M3433" s="185">
        <v>0</v>
      </c>
      <c r="N3433" s="174">
        <v>368865230551.44727</v>
      </c>
      <c r="O3433" s="119">
        <v>0.41438764632696556</v>
      </c>
      <c r="P3433" s="119">
        <v>0.33466867985109866</v>
      </c>
      <c r="Q3433" s="97">
        <v>15.117494321249076</v>
      </c>
      <c r="R3433" s="184">
        <v>1985933027116.2358</v>
      </c>
      <c r="S3433" s="199">
        <v>2062.111235191423</v>
      </c>
      <c r="T3433" s="191">
        <v>5.0089915425353466E-2</v>
      </c>
      <c r="U3433" s="198">
        <v>2.0000000000000001E-4</v>
      </c>
    </row>
    <row r="3434" spans="1:21" x14ac:dyDescent="0.2">
      <c r="A3434">
        <f t="shared" si="53"/>
        <v>3430</v>
      </c>
      <c r="B3434" s="119">
        <v>0.36845178882737462</v>
      </c>
      <c r="C3434" s="97">
        <v>8479.5366702660995</v>
      </c>
      <c r="D3434" s="96">
        <v>1.054828091486993</v>
      </c>
      <c r="E3434" s="98">
        <v>0.31766516817462698</v>
      </c>
      <c r="F3434" s="119">
        <v>0</v>
      </c>
      <c r="G3434" s="179">
        <v>0</v>
      </c>
      <c r="H3434" s="97">
        <v>9232308.3765670713</v>
      </c>
      <c r="I3434" s="174">
        <v>345924521251.47937</v>
      </c>
      <c r="J3434" s="186">
        <v>0.36845178882737462</v>
      </c>
      <c r="K3434" s="189">
        <v>33581124250.736908</v>
      </c>
      <c r="L3434" s="185">
        <v>65004235027.340073</v>
      </c>
      <c r="M3434" s="185">
        <v>0</v>
      </c>
      <c r="N3434" s="174">
        <v>444509880529.5564</v>
      </c>
      <c r="O3434" s="119">
        <v>0.40372532656065474</v>
      </c>
      <c r="P3434" s="119">
        <v>0.29265908164308324</v>
      </c>
      <c r="Q3434" s="97">
        <v>14.334495810840769</v>
      </c>
      <c r="R3434" s="184">
        <v>2026133101156.0613</v>
      </c>
      <c r="S3434" s="199">
        <v>2102.844381746213</v>
      </c>
      <c r="T3434" s="191">
        <v>5.1287611300611824E-2</v>
      </c>
      <c r="U3434" s="198">
        <v>2.0000000000000001E-4</v>
      </c>
    </row>
    <row r="3435" spans="1:21" x14ac:dyDescent="0.2">
      <c r="A3435">
        <f t="shared" si="53"/>
        <v>3431</v>
      </c>
      <c r="B3435" s="119">
        <v>0.61348699606378487</v>
      </c>
      <c r="C3435" s="97">
        <v>4000</v>
      </c>
      <c r="D3435" s="96">
        <v>0.9322654151079639</v>
      </c>
      <c r="E3435" s="98">
        <v>0</v>
      </c>
      <c r="F3435" s="119">
        <v>0.43056415478928634</v>
      </c>
      <c r="G3435" s="179">
        <v>1</v>
      </c>
      <c r="H3435" s="97">
        <v>15989011.822459171</v>
      </c>
      <c r="I3435" s="174">
        <v>540276267984.5274</v>
      </c>
      <c r="J3435" s="186">
        <v>0.46440297729572</v>
      </c>
      <c r="K3435" s="189">
        <v>0</v>
      </c>
      <c r="L3435" s="185">
        <v>0</v>
      </c>
      <c r="M3435" s="185">
        <v>320878018372.61005</v>
      </c>
      <c r="N3435" s="174">
        <v>861154286357.13745</v>
      </c>
      <c r="O3435" s="119">
        <v>0.58945107764557747</v>
      </c>
      <c r="P3435" s="119">
        <v>0.37050733699532595</v>
      </c>
      <c r="Q3435" s="97">
        <v>16.03105019288148</v>
      </c>
      <c r="R3435" s="184">
        <v>5550825979047.8838</v>
      </c>
      <c r="S3435" s="199">
        <v>5761.75608222747</v>
      </c>
      <c r="T3435" s="191">
        <v>4.5677903932675457E-2</v>
      </c>
      <c r="U3435" s="198">
        <v>2.0000000000000001E-4</v>
      </c>
    </row>
    <row r="3436" spans="1:21" x14ac:dyDescent="0.2">
      <c r="A3436">
        <f t="shared" si="53"/>
        <v>3432</v>
      </c>
      <c r="B3436" s="119">
        <v>0.29111587172340231</v>
      </c>
      <c r="C3436" s="97">
        <v>5914.3005274698135</v>
      </c>
      <c r="D3436" s="96">
        <v>1.4667036043968715</v>
      </c>
      <c r="E3436" s="98">
        <v>0.22471819312088676</v>
      </c>
      <c r="F3436" s="119">
        <v>0</v>
      </c>
      <c r="G3436" s="179">
        <v>0</v>
      </c>
      <c r="H3436" s="97">
        <v>19513842.358017121</v>
      </c>
      <c r="I3436" s="174">
        <v>541575100651.25458</v>
      </c>
      <c r="J3436" s="186">
        <v>0.29111587172340236</v>
      </c>
      <c r="K3436" s="189">
        <v>31251106190.414459</v>
      </c>
      <c r="L3436" s="185">
        <v>90891048434.645721</v>
      </c>
      <c r="M3436" s="185">
        <v>0</v>
      </c>
      <c r="N3436" s="174">
        <v>663717255276.3147</v>
      </c>
      <c r="O3436" s="119">
        <v>0.34709651503875411</v>
      </c>
      <c r="P3436" s="119">
        <v>0.237551855578812</v>
      </c>
      <c r="Q3436" s="97">
        <v>14.444599007239995</v>
      </c>
      <c r="R3436" s="184">
        <v>2431752414439.8374</v>
      </c>
      <c r="S3436" s="199">
        <v>2523.6006616893083</v>
      </c>
      <c r="T3436" s="191">
        <v>5.2466864838543396E-2</v>
      </c>
      <c r="U3436" s="198">
        <v>2.0000000000000001E-4</v>
      </c>
    </row>
    <row r="3437" spans="1:21" x14ac:dyDescent="0.2">
      <c r="A3437">
        <f t="shared" si="53"/>
        <v>3433</v>
      </c>
      <c r="B3437" s="119">
        <v>0.30399750132680309</v>
      </c>
      <c r="C3437" s="97">
        <v>11261.209393123465</v>
      </c>
      <c r="D3437" s="96">
        <v>0.41916814301084976</v>
      </c>
      <c r="E3437" s="98">
        <v>0</v>
      </c>
      <c r="F3437" s="119">
        <v>0</v>
      </c>
      <c r="G3437" s="179">
        <v>0</v>
      </c>
      <c r="H3437" s="97">
        <v>2770033.6337615238</v>
      </c>
      <c r="I3437" s="174">
        <v>148887595321.1095</v>
      </c>
      <c r="J3437" s="186">
        <v>0.30399750132680303</v>
      </c>
      <c r="K3437" s="189">
        <v>1640357993.9085717</v>
      </c>
      <c r="L3437" s="185">
        <v>0</v>
      </c>
      <c r="M3437" s="185">
        <v>0</v>
      </c>
      <c r="N3437" s="174">
        <v>150527953315.01807</v>
      </c>
      <c r="O3437" s="119">
        <v>0.30068472970898885</v>
      </c>
      <c r="P3437" s="119">
        <v>0.18417391922934004</v>
      </c>
      <c r="Q3437" s="97">
        <v>12.915726214687252</v>
      </c>
      <c r="R3437" s="184">
        <v>419178441469.04663</v>
      </c>
      <c r="S3437" s="199">
        <v>435.45633387066238</v>
      </c>
      <c r="T3437" s="191">
        <v>5.1629723151338999E-2</v>
      </c>
      <c r="U3437" s="198">
        <v>2.0000000000000001E-4</v>
      </c>
    </row>
    <row r="3438" spans="1:21" x14ac:dyDescent="0.2">
      <c r="A3438">
        <f t="shared" si="53"/>
        <v>3434</v>
      </c>
      <c r="B3438" s="119">
        <v>0.54669992682364632</v>
      </c>
      <c r="C3438" s="97">
        <v>12654.977736765592</v>
      </c>
      <c r="D3438" s="96">
        <v>1.0813418383134989</v>
      </c>
      <c r="E3438" s="98">
        <v>0.18504581779619911</v>
      </c>
      <c r="F3438" s="119">
        <v>0.34074503424671976</v>
      </c>
      <c r="G3438" s="179">
        <v>1</v>
      </c>
      <c r="H3438" s="97">
        <v>8203770.9901891602</v>
      </c>
      <c r="I3438" s="174">
        <v>298171136954.38818</v>
      </c>
      <c r="J3438" s="186">
        <v>0.26953861771436693</v>
      </c>
      <c r="K3438" s="189">
        <v>0</v>
      </c>
      <c r="L3438" s="185">
        <v>0</v>
      </c>
      <c r="M3438" s="185">
        <v>193601488404.70825</v>
      </c>
      <c r="N3438" s="174">
        <v>491772625359.09644</v>
      </c>
      <c r="O3438" s="119">
        <v>0.47837113066021564</v>
      </c>
      <c r="P3438" s="119">
        <v>0.26864713336096918</v>
      </c>
      <c r="Q3438" s="97">
        <v>17.170919076451508</v>
      </c>
      <c r="R3438" s="184">
        <v>2399370179321.0967</v>
      </c>
      <c r="S3438" s="199">
        <v>2489.4608354706161</v>
      </c>
      <c r="T3438" s="191">
        <v>4.4055397704997772E-2</v>
      </c>
      <c r="U3438" s="198">
        <v>2.0000000000000001E-4</v>
      </c>
    </row>
    <row r="3439" spans="1:21" x14ac:dyDescent="0.2">
      <c r="A3439">
        <f t="shared" si="53"/>
        <v>3435</v>
      </c>
      <c r="B3439" s="119">
        <v>0.47959184586516301</v>
      </c>
      <c r="C3439" s="97">
        <v>10451.430423599295</v>
      </c>
      <c r="D3439" s="96">
        <v>0.71528592701579019</v>
      </c>
      <c r="E3439" s="98">
        <v>5.2877528538144064E-2</v>
      </c>
      <c r="F3439" s="119">
        <v>0</v>
      </c>
      <c r="G3439" s="179">
        <v>0</v>
      </c>
      <c r="H3439" s="97">
        <v>4599223.8408001726</v>
      </c>
      <c r="I3439" s="174">
        <v>207075167043.90143</v>
      </c>
      <c r="J3439" s="186">
        <v>0.40196639825831237</v>
      </c>
      <c r="K3439" s="189">
        <v>8317190213.4512806</v>
      </c>
      <c r="L3439" s="185">
        <v>15620792696.369223</v>
      </c>
      <c r="M3439" s="185">
        <v>0</v>
      </c>
      <c r="N3439" s="174">
        <v>231013149953.72195</v>
      </c>
      <c r="O3439" s="119">
        <v>0.41440884746885126</v>
      </c>
      <c r="P3439" s="119">
        <v>0.28136830328631107</v>
      </c>
      <c r="Q3439" s="97">
        <v>13.468618824238321</v>
      </c>
      <c r="R3439" s="184">
        <v>984917386666.45251</v>
      </c>
      <c r="S3439" s="199">
        <v>1022.8007623945476</v>
      </c>
      <c r="T3439" s="191">
        <v>5.2926402054860044E-2</v>
      </c>
      <c r="U3439" s="198">
        <v>2.0000000000000001E-4</v>
      </c>
    </row>
    <row r="3440" spans="1:21" x14ac:dyDescent="0.2">
      <c r="A3440">
        <f t="shared" si="53"/>
        <v>3436</v>
      </c>
      <c r="B3440" s="119">
        <v>0.45147538574639617</v>
      </c>
      <c r="C3440" s="97">
        <v>13063.353940594407</v>
      </c>
      <c r="D3440" s="96">
        <v>0.68750303413596514</v>
      </c>
      <c r="E3440" s="98">
        <v>0</v>
      </c>
      <c r="F3440" s="119">
        <v>0</v>
      </c>
      <c r="G3440" s="179">
        <v>0</v>
      </c>
      <c r="H3440" s="97">
        <v>4236232.4464569017</v>
      </c>
      <c r="I3440" s="174">
        <v>176399666643.6763</v>
      </c>
      <c r="J3440" s="186">
        <v>0.41944141486500686</v>
      </c>
      <c r="K3440" s="189">
        <v>4644021486.4843931</v>
      </c>
      <c r="L3440" s="185">
        <v>0</v>
      </c>
      <c r="M3440" s="185">
        <v>0</v>
      </c>
      <c r="N3440" s="174">
        <v>181043688130.16071</v>
      </c>
      <c r="O3440" s="119">
        <v>0.40868216132199414</v>
      </c>
      <c r="P3440" s="119">
        <v>0.31002595572651453</v>
      </c>
      <c r="Q3440" s="97">
        <v>12.922120802022073</v>
      </c>
      <c r="R3440" s="184">
        <v>822036474501.46069</v>
      </c>
      <c r="S3440" s="199">
        <v>852.111653945488</v>
      </c>
      <c r="T3440" s="191">
        <v>5.4640995225383342E-2</v>
      </c>
      <c r="U3440" s="198">
        <v>2.0000000000000001E-4</v>
      </c>
    </row>
    <row r="3441" spans="1:21" x14ac:dyDescent="0.2">
      <c r="A3441">
        <f t="shared" si="53"/>
        <v>3437</v>
      </c>
      <c r="B3441" s="119">
        <v>0.58807507730461306</v>
      </c>
      <c r="C3441" s="97">
        <v>11010.699006668414</v>
      </c>
      <c r="D3441" s="96">
        <v>0.37723050847798023</v>
      </c>
      <c r="E3441" s="98">
        <v>0</v>
      </c>
      <c r="F3441" s="119">
        <v>0.5665075828540681</v>
      </c>
      <c r="G3441" s="179">
        <v>1</v>
      </c>
      <c r="H3441" s="97">
        <v>3172904.1259395718</v>
      </c>
      <c r="I3441" s="174">
        <v>142768756576.81461</v>
      </c>
      <c r="J3441" s="186">
        <v>0.44335458845677378</v>
      </c>
      <c r="K3441" s="189">
        <v>0</v>
      </c>
      <c r="L3441" s="185">
        <v>0</v>
      </c>
      <c r="M3441" s="185">
        <v>224512815380.39194</v>
      </c>
      <c r="N3441" s="174">
        <v>367281571957.20654</v>
      </c>
      <c r="O3441" s="119">
        <v>0.66136570459139365</v>
      </c>
      <c r="P3441" s="119">
        <v>0.48457962458527426</v>
      </c>
      <c r="Q3441" s="97">
        <v>17.542121297086599</v>
      </c>
      <c r="R3441" s="184">
        <v>3395196357165.5273</v>
      </c>
      <c r="S3441" s="199">
        <v>3520.6672738856441</v>
      </c>
      <c r="T3441" s="191">
        <v>4.1967241863740345E-2</v>
      </c>
      <c r="U3441" s="198">
        <v>2.0000000000000001E-4</v>
      </c>
    </row>
    <row r="3442" spans="1:21" x14ac:dyDescent="0.2">
      <c r="A3442">
        <f t="shared" si="53"/>
        <v>3438</v>
      </c>
      <c r="B3442" s="119">
        <v>0.68212945393548874</v>
      </c>
      <c r="C3442" s="97">
        <v>14849.822634421043</v>
      </c>
      <c r="D3442" s="96">
        <v>0.41898815392968669</v>
      </c>
      <c r="E3442" s="98">
        <v>0.44363975005291278</v>
      </c>
      <c r="F3442" s="119">
        <v>0</v>
      </c>
      <c r="G3442" s="179">
        <v>0</v>
      </c>
      <c r="H3442" s="97">
        <v>2469299.1918705394</v>
      </c>
      <c r="I3442" s="174">
        <v>132292362857.55365</v>
      </c>
      <c r="J3442" s="186">
        <v>0.52000219606187814</v>
      </c>
      <c r="K3442" s="189">
        <v>8632627382.8514061</v>
      </c>
      <c r="L3442" s="185">
        <v>24879405560.218433</v>
      </c>
      <c r="M3442" s="185">
        <v>0</v>
      </c>
      <c r="N3442" s="174">
        <v>165804395800.6235</v>
      </c>
      <c r="O3442" s="119">
        <v>0.53494265473499558</v>
      </c>
      <c r="P3442" s="119">
        <v>0.40770659756340799</v>
      </c>
      <c r="Q3442" s="97">
        <v>13.5950436891968</v>
      </c>
      <c r="R3442" s="184">
        <v>1036168614288.0825</v>
      </c>
      <c r="S3442" s="199">
        <v>1075.839421662019</v>
      </c>
      <c r="T3442" s="191">
        <v>5.150945474157681E-2</v>
      </c>
      <c r="U3442" s="198">
        <v>2.0000000000000001E-4</v>
      </c>
    </row>
    <row r="3443" spans="1:21" x14ac:dyDescent="0.2">
      <c r="A3443">
        <f t="shared" si="53"/>
        <v>3439</v>
      </c>
      <c r="B3443" s="119">
        <v>0.4332023849532482</v>
      </c>
      <c r="C3443" s="97">
        <v>8945.1011589980117</v>
      </c>
      <c r="D3443" s="96">
        <v>1.2577095487827505</v>
      </c>
      <c r="E3443" s="98">
        <v>0</v>
      </c>
      <c r="F3443" s="119">
        <v>0</v>
      </c>
      <c r="G3443" s="179">
        <v>0</v>
      </c>
      <c r="H3443" s="97">
        <v>11852251.011466676</v>
      </c>
      <c r="I3443" s="174">
        <v>405230349990.89594</v>
      </c>
      <c r="J3443" s="186">
        <v>0.43320238495324825</v>
      </c>
      <c r="K3443" s="189">
        <v>5157236919.5458508</v>
      </c>
      <c r="L3443" s="185">
        <v>0</v>
      </c>
      <c r="M3443" s="185">
        <v>0</v>
      </c>
      <c r="N3443" s="174">
        <v>410387586910.44177</v>
      </c>
      <c r="O3443" s="119">
        <v>0.4277584402420167</v>
      </c>
      <c r="P3443" s="119">
        <v>0.32283933911318968</v>
      </c>
      <c r="Q3443" s="97">
        <v>12.956793632848498</v>
      </c>
      <c r="R3443" s="184">
        <v>1858683957416.0845</v>
      </c>
      <c r="S3443" s="199">
        <v>1926.3123875960457</v>
      </c>
      <c r="T3443" s="191">
        <v>5.7074453932388906E-2</v>
      </c>
      <c r="U3443" s="198">
        <v>2.0000000000000001E-4</v>
      </c>
    </row>
    <row r="3444" spans="1:21" x14ac:dyDescent="0.2">
      <c r="A3444">
        <f t="shared" si="53"/>
        <v>3440</v>
      </c>
      <c r="B3444" s="119">
        <v>0.36155085140414722</v>
      </c>
      <c r="C3444" s="97">
        <v>11702.813714198615</v>
      </c>
      <c r="D3444" s="96">
        <v>0.73018760936756522</v>
      </c>
      <c r="E3444" s="98">
        <v>4.5092868596279673E-2</v>
      </c>
      <c r="F3444" s="119">
        <v>0.64289376984412216</v>
      </c>
      <c r="G3444" s="179">
        <v>1</v>
      </c>
      <c r="H3444" s="97">
        <v>4485011.5094816294</v>
      </c>
      <c r="I3444" s="174">
        <v>185786770449.15125</v>
      </c>
      <c r="J3444" s="186">
        <v>0.36155085140414722</v>
      </c>
      <c r="K3444" s="189">
        <v>4671263057.0378046</v>
      </c>
      <c r="L3444" s="185">
        <v>0</v>
      </c>
      <c r="M3444" s="185">
        <v>161614941170.00549</v>
      </c>
      <c r="N3444" s="174">
        <v>352072974676.19452</v>
      </c>
      <c r="O3444" s="119">
        <v>0.5580187407233157</v>
      </c>
      <c r="P3444" s="119">
        <v>0.38178522335451526</v>
      </c>
      <c r="Q3444" s="97">
        <v>16.74192922073561</v>
      </c>
      <c r="R3444" s="184">
        <v>2437275492474.7715</v>
      </c>
      <c r="S3444" s="199">
        <v>2528.4733983360802</v>
      </c>
      <c r="T3444" s="191">
        <v>4.4312302068495832E-2</v>
      </c>
      <c r="U3444" s="198">
        <v>2.0000000000000001E-4</v>
      </c>
    </row>
    <row r="3445" spans="1:21" x14ac:dyDescent="0.2">
      <c r="A3445">
        <f t="shared" si="53"/>
        <v>3441</v>
      </c>
      <c r="B3445" s="119">
        <v>0.72873725382656718</v>
      </c>
      <c r="C3445" s="97">
        <v>11026.644291808248</v>
      </c>
      <c r="D3445" s="96">
        <v>1.1631368048619239</v>
      </c>
      <c r="E3445" s="98">
        <v>0.7</v>
      </c>
      <c r="F3445" s="119">
        <v>0.63311896301302861</v>
      </c>
      <c r="G3445" s="179">
        <v>1</v>
      </c>
      <c r="H3445" s="97">
        <v>20299735.97325062</v>
      </c>
      <c r="I3445" s="174">
        <v>593903451433.11304</v>
      </c>
      <c r="J3445" s="186">
        <v>0.37592656415572523</v>
      </c>
      <c r="K3445" s="189">
        <v>9483313906.0576077</v>
      </c>
      <c r="L3445" s="185">
        <v>0</v>
      </c>
      <c r="M3445" s="185">
        <v>575646839065.8208</v>
      </c>
      <c r="N3445" s="174">
        <v>1179033604404.9915</v>
      </c>
      <c r="O3445" s="119">
        <v>0.57995086199023926</v>
      </c>
      <c r="P3445" s="119">
        <v>0.34723322475755675</v>
      </c>
      <c r="Q3445" s="97">
        <v>16.579151669675603</v>
      </c>
      <c r="R3445" s="184">
        <v>7173942139052.2627</v>
      </c>
      <c r="S3445" s="199">
        <v>7449.007129372596</v>
      </c>
      <c r="T3445" s="191">
        <v>4.4715890796400488E-2</v>
      </c>
      <c r="U3445" s="198">
        <v>2.0000000000000001E-4</v>
      </c>
    </row>
    <row r="3446" spans="1:21" x14ac:dyDescent="0.2">
      <c r="A3446">
        <f t="shared" si="53"/>
        <v>3442</v>
      </c>
      <c r="B3446" s="119">
        <v>0.48062541460064623</v>
      </c>
      <c r="C3446" s="97">
        <v>11998.03952500585</v>
      </c>
      <c r="D3446" s="96">
        <v>0.93886483834783308</v>
      </c>
      <c r="E3446" s="98">
        <v>3.1467515514440367E-2</v>
      </c>
      <c r="F3446" s="119">
        <v>0.53742530916790376</v>
      </c>
      <c r="G3446" s="179">
        <v>1</v>
      </c>
      <c r="H3446" s="97">
        <v>6707965.403098003</v>
      </c>
      <c r="I3446" s="174">
        <v>230013904324.19257</v>
      </c>
      <c r="J3446" s="186">
        <v>0.33512480927012811</v>
      </c>
      <c r="K3446" s="189">
        <v>3819520135.1244144</v>
      </c>
      <c r="L3446" s="185">
        <v>0</v>
      </c>
      <c r="M3446" s="185">
        <v>246422132780.94351</v>
      </c>
      <c r="N3446" s="174">
        <v>480255557240.2605</v>
      </c>
      <c r="O3446" s="119">
        <v>0.57098989882940809</v>
      </c>
      <c r="P3446" s="119">
        <v>0.33767616147832125</v>
      </c>
      <c r="Q3446" s="97">
        <v>17.190664958521509</v>
      </c>
      <c r="R3446" s="184">
        <v>2970758639063.8745</v>
      </c>
      <c r="S3446" s="199">
        <v>3076.0837465455957</v>
      </c>
      <c r="T3446" s="191">
        <v>4.3257063074279567E-2</v>
      </c>
      <c r="U3446" s="198">
        <v>2.0000000000000001E-4</v>
      </c>
    </row>
    <row r="3447" spans="1:21" x14ac:dyDescent="0.2">
      <c r="A3447">
        <f t="shared" si="53"/>
        <v>3443</v>
      </c>
      <c r="B3447" s="119">
        <v>0.2</v>
      </c>
      <c r="C3447" s="97">
        <v>11313.512400420244</v>
      </c>
      <c r="D3447" s="96">
        <v>0.58155718551139191</v>
      </c>
      <c r="E3447" s="98">
        <v>2.2688717586714674E-2</v>
      </c>
      <c r="F3447" s="119">
        <v>0</v>
      </c>
      <c r="G3447" s="179">
        <v>0</v>
      </c>
      <c r="H3447" s="97">
        <v>3532686.4096345808</v>
      </c>
      <c r="I3447" s="174">
        <v>174381371594.12592</v>
      </c>
      <c r="J3447" s="186">
        <v>0.19999999999999996</v>
      </c>
      <c r="K3447" s="189">
        <v>5394592866.3718433</v>
      </c>
      <c r="L3447" s="185">
        <v>2640228694.4763408</v>
      </c>
      <c r="M3447" s="185">
        <v>0</v>
      </c>
      <c r="N3447" s="174">
        <v>182416193154.97412</v>
      </c>
      <c r="O3447" s="119">
        <v>0.20276959317412244</v>
      </c>
      <c r="P3447" s="119">
        <v>8.957345639769955E-2</v>
      </c>
      <c r="Q3447" s="97">
        <v>13.247112895081887</v>
      </c>
      <c r="R3447" s="184">
        <v>236082019210.48917</v>
      </c>
      <c r="S3447" s="199">
        <v>245.15232444869204</v>
      </c>
      <c r="T3447" s="191">
        <v>5.2854315239775532E-2</v>
      </c>
      <c r="U3447" s="198">
        <v>2.0000000000000001E-4</v>
      </c>
    </row>
    <row r="3448" spans="1:21" x14ac:dyDescent="0.2">
      <c r="A3448">
        <f t="shared" si="53"/>
        <v>3444</v>
      </c>
      <c r="B3448" s="119">
        <v>0.54199387218820261</v>
      </c>
      <c r="C3448" s="97">
        <v>7757.2302192051984</v>
      </c>
      <c r="D3448" s="96">
        <v>1.034045624648362</v>
      </c>
      <c r="E3448" s="98">
        <v>0.7</v>
      </c>
      <c r="F3448" s="119">
        <v>0.67454316964993788</v>
      </c>
      <c r="G3448" s="179">
        <v>1</v>
      </c>
      <c r="H3448" s="97">
        <v>9296147.3622667696</v>
      </c>
      <c r="I3448" s="174">
        <v>336071980917.76874</v>
      </c>
      <c r="J3448" s="186">
        <v>0.43769324419972222</v>
      </c>
      <c r="K3448" s="189">
        <v>4023293725.0966725</v>
      </c>
      <c r="L3448" s="185">
        <v>0</v>
      </c>
      <c r="M3448" s="185">
        <v>416460528428.29614</v>
      </c>
      <c r="N3448" s="174">
        <v>756555803071.16162</v>
      </c>
      <c r="O3448" s="119">
        <v>0.6348042753826959</v>
      </c>
      <c r="P3448" s="119">
        <v>0.35775029695348454</v>
      </c>
      <c r="Q3448" s="97">
        <v>16.749930365540163</v>
      </c>
      <c r="R3448" s="184">
        <v>4872296484864.6602</v>
      </c>
      <c r="S3448" s="199">
        <v>5056.7434305867446</v>
      </c>
      <c r="T3448" s="191">
        <v>4.4237047603794308E-2</v>
      </c>
      <c r="U3448" s="198">
        <v>2.0000000000000001E-4</v>
      </c>
    </row>
    <row r="3449" spans="1:21" x14ac:dyDescent="0.2">
      <c r="A3449">
        <f t="shared" si="53"/>
        <v>3445</v>
      </c>
      <c r="B3449" s="119">
        <v>0.65364585867038039</v>
      </c>
      <c r="C3449" s="97">
        <v>9087.0573389500187</v>
      </c>
      <c r="D3449" s="96">
        <v>0.9183022873343506</v>
      </c>
      <c r="E3449" s="98">
        <v>0</v>
      </c>
      <c r="F3449" s="119">
        <v>0</v>
      </c>
      <c r="G3449" s="179">
        <v>0</v>
      </c>
      <c r="H3449" s="97">
        <v>7415628.1754974648</v>
      </c>
      <c r="I3449" s="174">
        <v>299652528913.4845</v>
      </c>
      <c r="J3449" s="186">
        <v>0.43913202247856642</v>
      </c>
      <c r="K3449" s="189">
        <v>5689075436.1491823</v>
      </c>
      <c r="L3449" s="185">
        <v>0</v>
      </c>
      <c r="M3449" s="185">
        <v>0</v>
      </c>
      <c r="N3449" s="174">
        <v>305341604349.63367</v>
      </c>
      <c r="O3449" s="119">
        <v>0.43095018558925519</v>
      </c>
      <c r="P3449" s="119">
        <v>0.32836269233214094</v>
      </c>
      <c r="Q3449" s="97">
        <v>12.905798104070318</v>
      </c>
      <c r="R3449" s="184">
        <v>1452180801710.2192</v>
      </c>
      <c r="S3449" s="199">
        <v>1507.326399727596</v>
      </c>
      <c r="T3449" s="191">
        <v>5.4897178548284138E-2</v>
      </c>
      <c r="U3449" s="198">
        <v>2.0000000000000001E-4</v>
      </c>
    </row>
    <row r="3450" spans="1:21" x14ac:dyDescent="0.2">
      <c r="A3450">
        <f t="shared" si="53"/>
        <v>3446</v>
      </c>
      <c r="B3450" s="119">
        <v>0.55888110912491418</v>
      </c>
      <c r="C3450" s="97">
        <v>9453.4441239033804</v>
      </c>
      <c r="D3450" s="96">
        <v>0.82229630354897676</v>
      </c>
      <c r="E3450" s="98">
        <v>2.8136182974014531E-2</v>
      </c>
      <c r="F3450" s="119">
        <v>0</v>
      </c>
      <c r="G3450" s="179">
        <v>0</v>
      </c>
      <c r="H3450" s="97">
        <v>8423448.1974468268</v>
      </c>
      <c r="I3450" s="174">
        <v>340896371789.51849</v>
      </c>
      <c r="J3450" s="186">
        <v>0.48462015024903982</v>
      </c>
      <c r="K3450" s="189">
        <v>10530854755.53566</v>
      </c>
      <c r="L3450" s="185">
        <v>11340398743.925627</v>
      </c>
      <c r="M3450" s="185">
        <v>0</v>
      </c>
      <c r="N3450" s="174">
        <v>362767625288.97974</v>
      </c>
      <c r="O3450" s="119">
        <v>0.48041103384653033</v>
      </c>
      <c r="P3450" s="119">
        <v>0.35053985080796846</v>
      </c>
      <c r="Q3450" s="97">
        <v>13.128694427147739</v>
      </c>
      <c r="R3450" s="184">
        <v>1853159638599.2407</v>
      </c>
      <c r="S3450" s="199">
        <v>1922.2539221149452</v>
      </c>
      <c r="T3450" s="191">
        <v>5.3683169556702305E-2</v>
      </c>
      <c r="U3450" s="198">
        <v>2.0000000000000001E-4</v>
      </c>
    </row>
    <row r="3451" spans="1:21" x14ac:dyDescent="0.2">
      <c r="A3451">
        <f t="shared" si="53"/>
        <v>3447</v>
      </c>
      <c r="B3451" s="119">
        <v>0.56970871895861908</v>
      </c>
      <c r="C3451" s="97">
        <v>9093.8568062924824</v>
      </c>
      <c r="D3451" s="96">
        <v>0.7039162096742233</v>
      </c>
      <c r="E3451" s="98">
        <v>9.5636892467172996E-3</v>
      </c>
      <c r="F3451" s="119">
        <v>0</v>
      </c>
      <c r="G3451" s="179">
        <v>0</v>
      </c>
      <c r="H3451" s="97">
        <v>5497815.8534325529</v>
      </c>
      <c r="I3451" s="174">
        <v>238626961866.77881</v>
      </c>
      <c r="J3451" s="186">
        <v>0.45752531441877475</v>
      </c>
      <c r="K3451" s="189">
        <v>6654911671.3951044</v>
      </c>
      <c r="L3451" s="185">
        <v>1140372564.884517</v>
      </c>
      <c r="M3451" s="185">
        <v>0</v>
      </c>
      <c r="N3451" s="174">
        <v>246422246103.05844</v>
      </c>
      <c r="O3451" s="119">
        <v>0.44675420157789147</v>
      </c>
      <c r="P3451" s="119">
        <v>0.33912685301115342</v>
      </c>
      <c r="Q3451" s="97">
        <v>12.935553701983599</v>
      </c>
      <c r="R3451" s="184">
        <v>1231384206706.0491</v>
      </c>
      <c r="S3451" s="199">
        <v>1277.8434066392174</v>
      </c>
      <c r="T3451" s="191">
        <v>5.4764019961881745E-2</v>
      </c>
      <c r="U3451" s="198">
        <v>2.0000000000000001E-4</v>
      </c>
    </row>
    <row r="3452" spans="1:21" x14ac:dyDescent="0.2">
      <c r="A3452">
        <f t="shared" si="53"/>
        <v>3448</v>
      </c>
      <c r="B3452" s="119">
        <v>0.52159024533772824</v>
      </c>
      <c r="C3452" s="97">
        <v>15677.931593667952</v>
      </c>
      <c r="D3452" s="96">
        <v>1.3880787339841321</v>
      </c>
      <c r="E3452" s="98">
        <v>0.5411462366354064</v>
      </c>
      <c r="F3452" s="119">
        <v>0.74932423821835892</v>
      </c>
      <c r="G3452" s="179">
        <v>1</v>
      </c>
      <c r="H3452" s="97">
        <v>11257354.759832794</v>
      </c>
      <c r="I3452" s="174">
        <v>393804129675.05682</v>
      </c>
      <c r="J3452" s="186">
        <v>0.38573787200285081</v>
      </c>
      <c r="K3452" s="189">
        <v>5975229070.6798811</v>
      </c>
      <c r="L3452" s="185">
        <v>0</v>
      </c>
      <c r="M3452" s="185">
        <v>324142813488.97693</v>
      </c>
      <c r="N3452" s="174">
        <v>723922172234.71362</v>
      </c>
      <c r="O3452" s="119">
        <v>0.56804368415538053</v>
      </c>
      <c r="P3452" s="119">
        <v>0.38728695963303561</v>
      </c>
      <c r="Q3452" s="97">
        <v>16.574364114559827</v>
      </c>
      <c r="R3452" s="184">
        <v>4891439462237.2529</v>
      </c>
      <c r="S3452" s="199">
        <v>5070.9712260611523</v>
      </c>
      <c r="T3452" s="191">
        <v>4.6220412779107885E-2</v>
      </c>
      <c r="U3452" s="198">
        <v>2.0000000000000001E-4</v>
      </c>
    </row>
    <row r="3453" spans="1:21" x14ac:dyDescent="0.2">
      <c r="A3453">
        <f t="shared" si="53"/>
        <v>3449</v>
      </c>
      <c r="B3453" s="119">
        <v>0.43101800606775631</v>
      </c>
      <c r="C3453" s="97">
        <v>7434.1631769168889</v>
      </c>
      <c r="D3453" s="96">
        <v>0.62894960317804605</v>
      </c>
      <c r="E3453" s="98">
        <v>0.7</v>
      </c>
      <c r="F3453" s="119">
        <v>0.50577266205730931</v>
      </c>
      <c r="G3453" s="179">
        <v>1</v>
      </c>
      <c r="H3453" s="97">
        <v>6938981.0675696572</v>
      </c>
      <c r="I3453" s="174">
        <v>275449171296.88458</v>
      </c>
      <c r="J3453" s="186">
        <v>0.43101800606775631</v>
      </c>
      <c r="K3453" s="189">
        <v>2590058737.8744121</v>
      </c>
      <c r="L3453" s="185">
        <v>0</v>
      </c>
      <c r="M3453" s="185">
        <v>286487803257.94824</v>
      </c>
      <c r="N3453" s="174">
        <v>564527033292.70715</v>
      </c>
      <c r="O3453" s="119">
        <v>0.61629253281722729</v>
      </c>
      <c r="P3453" s="119">
        <v>0.4373611935632607</v>
      </c>
      <c r="Q3453" s="97">
        <v>16.914106930523584</v>
      </c>
      <c r="R3453" s="184">
        <v>4535704666918.6973</v>
      </c>
      <c r="S3453" s="199">
        <v>4710.3439717605324</v>
      </c>
      <c r="T3453" s="191">
        <v>4.360483472714851E-2</v>
      </c>
      <c r="U3453" s="198">
        <v>2.0000000000000001E-4</v>
      </c>
    </row>
    <row r="3454" spans="1:21" x14ac:dyDescent="0.2">
      <c r="A3454">
        <f t="shared" si="53"/>
        <v>3450</v>
      </c>
      <c r="B3454" s="119">
        <v>0.38020394946144592</v>
      </c>
      <c r="C3454" s="97">
        <v>4142.0427133191997</v>
      </c>
      <c r="D3454" s="96">
        <v>0.66430400173932513</v>
      </c>
      <c r="E3454" s="98">
        <v>0.7</v>
      </c>
      <c r="F3454" s="119">
        <v>0</v>
      </c>
      <c r="G3454" s="179">
        <v>0</v>
      </c>
      <c r="H3454" s="97">
        <v>10210027.466734411</v>
      </c>
      <c r="I3454" s="174">
        <v>386933435283.03436</v>
      </c>
      <c r="J3454" s="186">
        <v>0.38020394946144598</v>
      </c>
      <c r="K3454" s="189">
        <v>37303502283.993019</v>
      </c>
      <c r="L3454" s="185">
        <v>56207573179.096397</v>
      </c>
      <c r="M3454" s="185">
        <v>0</v>
      </c>
      <c r="N3454" s="174">
        <v>480444510746.12378</v>
      </c>
      <c r="O3454" s="119">
        <v>0.39979576105110343</v>
      </c>
      <c r="P3454" s="119">
        <v>0.30367339589165632</v>
      </c>
      <c r="Q3454" s="97">
        <v>13.949852723835233</v>
      </c>
      <c r="R3454" s="184">
        <v>2287991976299.1802</v>
      </c>
      <c r="S3454" s="199">
        <v>2374.3589233423559</v>
      </c>
      <c r="T3454" s="191">
        <v>5.0468987329820234E-2</v>
      </c>
      <c r="U3454" s="198">
        <v>2.0000000000000001E-4</v>
      </c>
    </row>
    <row r="3455" spans="1:21" x14ac:dyDescent="0.2">
      <c r="A3455">
        <f t="shared" si="53"/>
        <v>3451</v>
      </c>
      <c r="B3455" s="119">
        <v>0.28754460807435234</v>
      </c>
      <c r="C3455" s="97">
        <v>12452.268690158849</v>
      </c>
      <c r="D3455" s="96">
        <v>1.7802387337594592</v>
      </c>
      <c r="E3455" s="98">
        <v>0</v>
      </c>
      <c r="F3455" s="119">
        <v>0.38276175940485768</v>
      </c>
      <c r="G3455" s="179">
        <v>1</v>
      </c>
      <c r="H3455" s="97">
        <v>13026931.108236952</v>
      </c>
      <c r="I3455" s="174">
        <v>462734151264.66827</v>
      </c>
      <c r="J3455" s="186">
        <v>0.28754460807435234</v>
      </c>
      <c r="K3455" s="189">
        <v>5612700284.5156536</v>
      </c>
      <c r="L3455" s="185">
        <v>0</v>
      </c>
      <c r="M3455" s="185">
        <v>214313888129.13983</v>
      </c>
      <c r="N3455" s="174">
        <v>682660739678.32373</v>
      </c>
      <c r="O3455" s="119">
        <v>0.44606025068149663</v>
      </c>
      <c r="P3455" s="119">
        <v>0.29135271932580875</v>
      </c>
      <c r="Q3455" s="97">
        <v>16.661148944801614</v>
      </c>
      <c r="R3455" s="184">
        <v>3445806299643.6528</v>
      </c>
      <c r="S3455" s="199">
        <v>3577.2611281104105</v>
      </c>
      <c r="T3455" s="191">
        <v>4.5495494401473983E-2</v>
      </c>
      <c r="U3455" s="198">
        <v>2.0000000000000001E-4</v>
      </c>
    </row>
    <row r="3456" spans="1:21" x14ac:dyDescent="0.2">
      <c r="A3456">
        <f t="shared" si="53"/>
        <v>3452</v>
      </c>
      <c r="B3456" s="119">
        <v>0.60827776862330751</v>
      </c>
      <c r="C3456" s="97">
        <v>7452.3357695266868</v>
      </c>
      <c r="D3456" s="96">
        <v>1.393953188645535</v>
      </c>
      <c r="E3456" s="98">
        <v>0</v>
      </c>
      <c r="F3456" s="119">
        <v>0</v>
      </c>
      <c r="G3456" s="179">
        <v>0</v>
      </c>
      <c r="H3456" s="97">
        <v>17309825.496360227</v>
      </c>
      <c r="I3456" s="174">
        <v>518655222466.18604</v>
      </c>
      <c r="J3456" s="186">
        <v>0.40767110330822742</v>
      </c>
      <c r="K3456" s="189">
        <v>5945531562.7578421</v>
      </c>
      <c r="L3456" s="185">
        <v>0</v>
      </c>
      <c r="M3456" s="185">
        <v>0</v>
      </c>
      <c r="N3456" s="174">
        <v>524600754028.94385</v>
      </c>
      <c r="O3456" s="119">
        <v>0.4030507870137342</v>
      </c>
      <c r="P3456" s="119">
        <v>0.30611974379623286</v>
      </c>
      <c r="Q3456" s="97">
        <v>12.947606281998103</v>
      </c>
      <c r="R3456" s="184">
        <v>2265176252274.4287</v>
      </c>
      <c r="S3456" s="199">
        <v>2351.6145783844877</v>
      </c>
      <c r="T3456" s="191">
        <v>5.7311012953088304E-2</v>
      </c>
      <c r="U3456" s="198">
        <v>2.0000000000000001E-4</v>
      </c>
    </row>
    <row r="3457" spans="1:21" x14ac:dyDescent="0.2">
      <c r="A3457">
        <f t="shared" si="53"/>
        <v>3453</v>
      </c>
      <c r="B3457" s="119">
        <v>0.57923899915421284</v>
      </c>
      <c r="C3457" s="97">
        <v>10389.736494461087</v>
      </c>
      <c r="D3457" s="96">
        <v>0.24429632895589759</v>
      </c>
      <c r="E3457" s="98">
        <v>0.14417003710382784</v>
      </c>
      <c r="F3457" s="119">
        <v>0.49622199603611639</v>
      </c>
      <c r="G3457" s="179">
        <v>1</v>
      </c>
      <c r="H3457" s="97">
        <v>2312357.6874015918</v>
      </c>
      <c r="I3457" s="174">
        <v>124912600493.69185</v>
      </c>
      <c r="J3457" s="186">
        <v>0.52088437932774423</v>
      </c>
      <c r="K3457" s="189">
        <v>3250425917.54286</v>
      </c>
      <c r="L3457" s="185">
        <v>0</v>
      </c>
      <c r="M3457" s="185">
        <v>155504475013.37582</v>
      </c>
      <c r="N3457" s="174">
        <v>283667501424.61053</v>
      </c>
      <c r="O3457" s="119">
        <v>0.66792495240920768</v>
      </c>
      <c r="P3457" s="119">
        <v>0.4101596585122006</v>
      </c>
      <c r="Q3457" s="97">
        <v>16.376993290476104</v>
      </c>
      <c r="R3457" s="184">
        <v>2113951641888.5918</v>
      </c>
      <c r="S3457" s="199">
        <v>2192.3944505223021</v>
      </c>
      <c r="T3457" s="191">
        <v>4.4089207997452619E-2</v>
      </c>
      <c r="U3457" s="198">
        <v>2.0000000000000001E-4</v>
      </c>
    </row>
    <row r="3458" spans="1:21" x14ac:dyDescent="0.2">
      <c r="A3458">
        <f t="shared" si="53"/>
        <v>3454</v>
      </c>
      <c r="B3458" s="119">
        <v>0.66578498458817603</v>
      </c>
      <c r="C3458" s="97">
        <v>13033.248394131442</v>
      </c>
      <c r="D3458" s="96">
        <v>1.6342451634992023</v>
      </c>
      <c r="E3458" s="98">
        <v>0.42324697073765355</v>
      </c>
      <c r="F3458" s="119">
        <v>0.42775221243890277</v>
      </c>
      <c r="G3458" s="179">
        <v>1</v>
      </c>
      <c r="H3458" s="97">
        <v>14171337.151501097</v>
      </c>
      <c r="I3458" s="174">
        <v>457118801521.7674</v>
      </c>
      <c r="J3458" s="186">
        <v>0.41940176006790064</v>
      </c>
      <c r="K3458" s="189">
        <v>0</v>
      </c>
      <c r="L3458" s="185">
        <v>0</v>
      </c>
      <c r="M3458" s="185">
        <v>306955208053.05054</v>
      </c>
      <c r="N3458" s="174">
        <v>764074009574.81787</v>
      </c>
      <c r="O3458" s="119">
        <v>0.57230136201613679</v>
      </c>
      <c r="P3458" s="119">
        <v>0.36336365086439915</v>
      </c>
      <c r="Q3458" s="97">
        <v>15.942830166976842</v>
      </c>
      <c r="R3458" s="184">
        <v>4655411616491.1328</v>
      </c>
      <c r="S3458" s="199">
        <v>4835.3573990496116</v>
      </c>
      <c r="T3458" s="191">
        <v>4.7605677774675809E-2</v>
      </c>
      <c r="U3458" s="198">
        <v>2.0000000000000001E-4</v>
      </c>
    </row>
    <row r="3459" spans="1:21" x14ac:dyDescent="0.2">
      <c r="A3459">
        <f t="shared" si="53"/>
        <v>3455</v>
      </c>
      <c r="B3459" s="119">
        <v>0.44804569849257442</v>
      </c>
      <c r="C3459" s="97">
        <v>10933.549230238303</v>
      </c>
      <c r="D3459" s="96">
        <v>0.75502767793522185</v>
      </c>
      <c r="E3459" s="98">
        <v>7.202213908247207E-2</v>
      </c>
      <c r="F3459" s="119">
        <v>0</v>
      </c>
      <c r="G3459" s="179">
        <v>0</v>
      </c>
      <c r="H3459" s="97">
        <v>5661350.6709671076</v>
      </c>
      <c r="I3459" s="174">
        <v>211009129940.67355</v>
      </c>
      <c r="J3459" s="186">
        <v>0.39850090281077188</v>
      </c>
      <c r="K3459" s="189">
        <v>7003584960.4011173</v>
      </c>
      <c r="L3459" s="185">
        <v>12078034952.97007</v>
      </c>
      <c r="M3459" s="185">
        <v>0</v>
      </c>
      <c r="N3459" s="174">
        <v>230090749854.04474</v>
      </c>
      <c r="O3459" s="119">
        <v>0.4074468739161351</v>
      </c>
      <c r="P3459" s="119">
        <v>0.29390359064133814</v>
      </c>
      <c r="Q3459" s="97">
        <v>13.238665032982183</v>
      </c>
      <c r="R3459" s="184">
        <v>999160069937.44507</v>
      </c>
      <c r="S3459" s="199">
        <v>1036.8513668216813</v>
      </c>
      <c r="T3459" s="191">
        <v>5.286924962722634E-2</v>
      </c>
      <c r="U3459" s="198">
        <v>2.0000000000000001E-4</v>
      </c>
    </row>
    <row r="3460" spans="1:21" x14ac:dyDescent="0.2">
      <c r="A3460">
        <f t="shared" si="53"/>
        <v>3456</v>
      </c>
      <c r="B3460" s="119">
        <v>0.43052258425961787</v>
      </c>
      <c r="C3460" s="97">
        <v>8282.3466298789917</v>
      </c>
      <c r="D3460" s="96">
        <v>0.98511115873007848</v>
      </c>
      <c r="E3460" s="98">
        <v>0.7</v>
      </c>
      <c r="F3460" s="119">
        <v>0.44711759977475513</v>
      </c>
      <c r="G3460" s="179">
        <v>1</v>
      </c>
      <c r="H3460" s="97">
        <v>9543393.3914254494</v>
      </c>
      <c r="I3460" s="174">
        <v>255631448594.58804</v>
      </c>
      <c r="J3460" s="186">
        <v>0.20401235770272053</v>
      </c>
      <c r="K3460" s="189">
        <v>3588739889.3062377</v>
      </c>
      <c r="L3460" s="185">
        <v>591878439.97758949</v>
      </c>
      <c r="M3460" s="185">
        <v>281321148279.77124</v>
      </c>
      <c r="N3460" s="174">
        <v>541133215203.64313</v>
      </c>
      <c r="O3460" s="119">
        <v>0.51314979030079189</v>
      </c>
      <c r="P3460" s="119">
        <v>0.24287927642955598</v>
      </c>
      <c r="Q3460" s="97">
        <v>17.918637410214878</v>
      </c>
      <c r="R3460" s="184">
        <v>2507190100322.3809</v>
      </c>
      <c r="S3460" s="199">
        <v>2602.9456004873296</v>
      </c>
      <c r="T3460" s="191">
        <v>4.1611203071049603E-2</v>
      </c>
      <c r="U3460" s="198">
        <v>2.0000000000000001E-4</v>
      </c>
    </row>
    <row r="3461" spans="1:21" x14ac:dyDescent="0.2">
      <c r="A3461">
        <f t="shared" si="53"/>
        <v>3457</v>
      </c>
      <c r="B3461" s="119">
        <v>0.36002615428905294</v>
      </c>
      <c r="C3461" s="97">
        <v>17000</v>
      </c>
      <c r="D3461" s="96">
        <v>1.1732204146205731</v>
      </c>
      <c r="E3461" s="98">
        <v>0</v>
      </c>
      <c r="F3461" s="119">
        <v>0.55817910907839707</v>
      </c>
      <c r="G3461" s="179">
        <v>1</v>
      </c>
      <c r="H3461" s="97">
        <v>9148505.5901098344</v>
      </c>
      <c r="I3461" s="174">
        <v>313905607342.32751</v>
      </c>
      <c r="J3461" s="186">
        <v>0.36002615428905294</v>
      </c>
      <c r="K3461" s="189">
        <v>3547521696.6254578</v>
      </c>
      <c r="L3461" s="185">
        <v>0</v>
      </c>
      <c r="M3461" s="185">
        <v>326900547672.9281</v>
      </c>
      <c r="N3461" s="174">
        <v>644353676711.8811</v>
      </c>
      <c r="O3461" s="119">
        <v>0.58125635081468019</v>
      </c>
      <c r="P3461" s="119">
        <v>0.28448026124585596</v>
      </c>
      <c r="Q3461" s="97">
        <v>16.364818632496821</v>
      </c>
      <c r="R3461" s="184">
        <v>3126779231889.3818</v>
      </c>
      <c r="S3461" s="199">
        <v>3241.9460468226157</v>
      </c>
      <c r="T3461" s="191">
        <v>4.5786910270913098E-2</v>
      </c>
      <c r="U3461" s="198">
        <v>2.0000000000000001E-4</v>
      </c>
    </row>
    <row r="3462" spans="1:21" x14ac:dyDescent="0.2">
      <c r="A3462">
        <f t="shared" si="53"/>
        <v>3458</v>
      </c>
      <c r="B3462" s="119">
        <v>0.71959885557026859</v>
      </c>
      <c r="C3462" s="97">
        <v>5034.0753771992722</v>
      </c>
      <c r="D3462" s="96">
        <v>1.1815560017241489</v>
      </c>
      <c r="E3462" s="98">
        <v>0</v>
      </c>
      <c r="F3462" s="119">
        <v>0</v>
      </c>
      <c r="G3462" s="179">
        <v>0</v>
      </c>
      <c r="H3462" s="97">
        <v>19022742.887759358</v>
      </c>
      <c r="I3462" s="174">
        <v>566251015128.79565</v>
      </c>
      <c r="J3462" s="186">
        <v>0.53463023477391369</v>
      </c>
      <c r="K3462" s="189">
        <v>25431505907.675076</v>
      </c>
      <c r="L3462" s="185">
        <v>0</v>
      </c>
      <c r="M3462" s="185">
        <v>0</v>
      </c>
      <c r="N3462" s="174">
        <v>591682521036.4707</v>
      </c>
      <c r="O3462" s="119">
        <v>0.51165093170060827</v>
      </c>
      <c r="P3462" s="119">
        <v>0.39252967219607077</v>
      </c>
      <c r="Q3462" s="97">
        <v>12.900174632992394</v>
      </c>
      <c r="R3462" s="184">
        <v>3321103189303.1069</v>
      </c>
      <c r="S3462" s="199">
        <v>3449.1957224027847</v>
      </c>
      <c r="T3462" s="191">
        <v>5.5749237211368347E-2</v>
      </c>
      <c r="U3462" s="198">
        <v>2.0000000000000001E-4</v>
      </c>
    </row>
    <row r="3463" spans="1:21" x14ac:dyDescent="0.2">
      <c r="A3463">
        <f t="shared" ref="A3463:A3526" si="54">A3462+1</f>
        <v>3459</v>
      </c>
      <c r="B3463" s="119">
        <v>0.568292082426747</v>
      </c>
      <c r="C3463" s="97">
        <v>7206.3942917613913</v>
      </c>
      <c r="D3463" s="96">
        <v>0.54237562244297832</v>
      </c>
      <c r="E3463" s="98">
        <v>0</v>
      </c>
      <c r="F3463" s="119">
        <v>0</v>
      </c>
      <c r="G3463" s="179">
        <v>0</v>
      </c>
      <c r="H3463" s="97">
        <v>4560692.5606259871</v>
      </c>
      <c r="I3463" s="174">
        <v>178076199995.97879</v>
      </c>
      <c r="J3463" s="186">
        <v>0.42444691287734748</v>
      </c>
      <c r="K3463" s="189">
        <v>3027903187.4029961</v>
      </c>
      <c r="L3463" s="185">
        <v>0</v>
      </c>
      <c r="M3463" s="185">
        <v>0</v>
      </c>
      <c r="N3463" s="174">
        <v>181104103183.38177</v>
      </c>
      <c r="O3463" s="119">
        <v>0.41735052942830259</v>
      </c>
      <c r="P3463" s="119">
        <v>0.29625744691170769</v>
      </c>
      <c r="Q3463" s="97">
        <v>12.951164472354503</v>
      </c>
      <c r="R3463" s="184">
        <v>818151438942.12036</v>
      </c>
      <c r="S3463" s="199">
        <v>848.83909957001958</v>
      </c>
      <c r="T3463" s="191">
        <v>5.2545849714003307E-2</v>
      </c>
      <c r="U3463" s="198">
        <v>2.0000000000000001E-4</v>
      </c>
    </row>
    <row r="3464" spans="1:21" x14ac:dyDescent="0.2">
      <c r="A3464">
        <f t="shared" si="54"/>
        <v>3460</v>
      </c>
      <c r="B3464" s="119">
        <v>0.3321545186931063</v>
      </c>
      <c r="C3464" s="97">
        <v>11096.126812322758</v>
      </c>
      <c r="D3464" s="96">
        <v>1.5372740922257488</v>
      </c>
      <c r="E3464" s="98">
        <v>0</v>
      </c>
      <c r="F3464" s="119">
        <v>0.42876013615079839</v>
      </c>
      <c r="G3464" s="179">
        <v>1</v>
      </c>
      <c r="H3464" s="97">
        <v>15646409.985708648</v>
      </c>
      <c r="I3464" s="174">
        <v>543373133216.79272</v>
      </c>
      <c r="J3464" s="186">
        <v>0.3321545186931063</v>
      </c>
      <c r="K3464" s="189">
        <v>10923578672.125513</v>
      </c>
      <c r="L3464" s="185">
        <v>0</v>
      </c>
      <c r="M3464" s="185">
        <v>218566009197.16159</v>
      </c>
      <c r="N3464" s="174">
        <v>772862721086.07983</v>
      </c>
      <c r="O3464" s="119">
        <v>0.45976683723698653</v>
      </c>
      <c r="P3464" s="119">
        <v>0.30017598341825313</v>
      </c>
      <c r="Q3464" s="97">
        <v>15.684912990854974</v>
      </c>
      <c r="R3464" s="184">
        <v>3806157524926.688</v>
      </c>
      <c r="S3464" s="199">
        <v>3951.5848859039479</v>
      </c>
      <c r="T3464" s="191">
        <v>4.8193044376657279E-2</v>
      </c>
      <c r="U3464" s="198">
        <v>2.0000000000000001E-4</v>
      </c>
    </row>
    <row r="3465" spans="1:21" x14ac:dyDescent="0.2">
      <c r="A3465">
        <f t="shared" si="54"/>
        <v>3461</v>
      </c>
      <c r="B3465" s="119">
        <v>0.41500442241540114</v>
      </c>
      <c r="C3465" s="97">
        <v>4000</v>
      </c>
      <c r="D3465" s="96">
        <v>0.85406707054514475</v>
      </c>
      <c r="E3465" s="98">
        <v>0</v>
      </c>
      <c r="F3465" s="119">
        <v>0.48950343330173823</v>
      </c>
      <c r="G3465" s="179">
        <v>1</v>
      </c>
      <c r="H3465" s="97">
        <v>11353209.494057056</v>
      </c>
      <c r="I3465" s="174">
        <v>432332507251.47589</v>
      </c>
      <c r="J3465" s="186">
        <v>0.41500442241540114</v>
      </c>
      <c r="K3465" s="189">
        <v>23935493609.638157</v>
      </c>
      <c r="L3465" s="185">
        <v>0</v>
      </c>
      <c r="M3465" s="185">
        <v>423632391299.58984</v>
      </c>
      <c r="N3465" s="174">
        <v>879900392160.70386</v>
      </c>
      <c r="O3465" s="119">
        <v>0.58907328615931165</v>
      </c>
      <c r="P3465" s="119">
        <v>0.4710144071940226</v>
      </c>
      <c r="Q3465" s="97">
        <v>16.998314994796601</v>
      </c>
      <c r="R3465" s="184">
        <v>7603885590109.0049</v>
      </c>
      <c r="S3465" s="199">
        <v>7897.974750173099</v>
      </c>
      <c r="T3465" s="191">
        <v>4.3556398772182897E-2</v>
      </c>
      <c r="U3465" s="198">
        <v>2.0000000000000001E-4</v>
      </c>
    </row>
    <row r="3466" spans="1:21" x14ac:dyDescent="0.2">
      <c r="A3466">
        <f t="shared" si="54"/>
        <v>3462</v>
      </c>
      <c r="B3466" s="119">
        <v>0.49165626493966602</v>
      </c>
      <c r="C3466" s="97">
        <v>7521.4135207743357</v>
      </c>
      <c r="D3466" s="96">
        <v>0.9707210439551992</v>
      </c>
      <c r="E3466" s="98">
        <v>0</v>
      </c>
      <c r="F3466" s="119">
        <v>0.7079245999173962</v>
      </c>
      <c r="G3466" s="179">
        <v>1</v>
      </c>
      <c r="H3466" s="97">
        <v>40169980.44743976</v>
      </c>
      <c r="I3466" s="174">
        <v>888461771488.96521</v>
      </c>
      <c r="J3466" s="186">
        <v>0.31400499795877146</v>
      </c>
      <c r="K3466" s="189">
        <v>18706847672.467751</v>
      </c>
      <c r="L3466" s="185">
        <v>0</v>
      </c>
      <c r="M3466" s="185">
        <v>1220350950792.5413</v>
      </c>
      <c r="N3466" s="174">
        <v>2127519569953.9741</v>
      </c>
      <c r="O3466" s="119">
        <v>0.59001205681225666</v>
      </c>
      <c r="P3466" s="119">
        <v>0.32062901622323176</v>
      </c>
      <c r="Q3466" s="97">
        <v>17.282422435852972</v>
      </c>
      <c r="R3466" s="184">
        <v>12501847844990.312</v>
      </c>
      <c r="S3466" s="199">
        <v>12980.527988215474</v>
      </c>
      <c r="T3466" s="191">
        <v>4.3494957519511816E-2</v>
      </c>
      <c r="U3466" s="198">
        <v>2.0000000000000001E-4</v>
      </c>
    </row>
    <row r="3467" spans="1:21" x14ac:dyDescent="0.2">
      <c r="A3467">
        <f t="shared" si="54"/>
        <v>3463</v>
      </c>
      <c r="B3467" s="119">
        <v>0.58095893659513076</v>
      </c>
      <c r="C3467" s="97">
        <v>6589.3811684009943</v>
      </c>
      <c r="D3467" s="96">
        <v>0.75296988814458943</v>
      </c>
      <c r="E3467" s="98">
        <v>0</v>
      </c>
      <c r="F3467" s="119">
        <v>0.609643544792694</v>
      </c>
      <c r="G3467" s="179">
        <v>1</v>
      </c>
      <c r="H3467" s="97">
        <v>7171844.0609625774</v>
      </c>
      <c r="I3467" s="174">
        <v>262877365242.82013</v>
      </c>
      <c r="J3467" s="186">
        <v>0.48402142318887853</v>
      </c>
      <c r="K3467" s="189">
        <v>6844721335.9765749</v>
      </c>
      <c r="L3467" s="185">
        <v>0</v>
      </c>
      <c r="M3467" s="185">
        <v>233307335854.24741</v>
      </c>
      <c r="N3467" s="174">
        <v>503029422433.04407</v>
      </c>
      <c r="O3467" s="119">
        <v>0.62398764591975742</v>
      </c>
      <c r="P3467" s="119">
        <v>0.43264339761591664</v>
      </c>
      <c r="Q3467" s="97">
        <v>16.263783342597414</v>
      </c>
      <c r="R3467" s="184">
        <v>3860200941102.7734</v>
      </c>
      <c r="S3467" s="199">
        <v>4004.2673916805365</v>
      </c>
      <c r="T3467" s="191">
        <v>4.4942282758341487E-2</v>
      </c>
      <c r="U3467" s="198">
        <v>2.0000000000000001E-4</v>
      </c>
    </row>
    <row r="3468" spans="1:21" x14ac:dyDescent="0.2">
      <c r="A3468">
        <f t="shared" si="54"/>
        <v>3464</v>
      </c>
      <c r="B3468" s="119">
        <v>0.52657452210892919</v>
      </c>
      <c r="C3468" s="97">
        <v>4000</v>
      </c>
      <c r="D3468" s="96">
        <v>1.0289230415085029</v>
      </c>
      <c r="E3468" s="98">
        <v>0.10634702606204136</v>
      </c>
      <c r="F3468" s="119">
        <v>0.58731579694798663</v>
      </c>
      <c r="G3468" s="179">
        <v>1</v>
      </c>
      <c r="H3468" s="97">
        <v>31032724.726429503</v>
      </c>
      <c r="I3468" s="174">
        <v>579773345967.3562</v>
      </c>
      <c r="J3468" s="186">
        <v>0.25794076469421467</v>
      </c>
      <c r="K3468" s="189">
        <v>6606918750.6366129</v>
      </c>
      <c r="L3468" s="185">
        <v>0</v>
      </c>
      <c r="M3468" s="185">
        <v>620173161048.25317</v>
      </c>
      <c r="N3468" s="174">
        <v>1206553425766.2461</v>
      </c>
      <c r="O3468" s="119">
        <v>0.53514887551431067</v>
      </c>
      <c r="P3468" s="119">
        <v>0.32288255201661042</v>
      </c>
      <c r="Q3468" s="97">
        <v>17.589615444145359</v>
      </c>
      <c r="R3468" s="184">
        <v>7280804494495.8398</v>
      </c>
      <c r="S3468" s="199">
        <v>7562.3761995868581</v>
      </c>
      <c r="T3468" s="191">
        <v>4.2905555693136289E-2</v>
      </c>
      <c r="U3468" s="198">
        <v>2.0000000000000001E-4</v>
      </c>
    </row>
    <row r="3469" spans="1:21" x14ac:dyDescent="0.2">
      <c r="A3469">
        <f t="shared" si="54"/>
        <v>3465</v>
      </c>
      <c r="B3469" s="119">
        <v>0.58671192837966213</v>
      </c>
      <c r="C3469" s="97">
        <v>9489.3846836113717</v>
      </c>
      <c r="D3469" s="96">
        <v>0.38766649474472042</v>
      </c>
      <c r="E3469" s="98">
        <v>0.64593613146532447</v>
      </c>
      <c r="F3469" s="119">
        <v>0</v>
      </c>
      <c r="G3469" s="179">
        <v>0</v>
      </c>
      <c r="H3469" s="97">
        <v>5210783.9541816832</v>
      </c>
      <c r="I3469" s="174">
        <v>191056242714.48654</v>
      </c>
      <c r="J3469" s="186">
        <v>0.45447238672600943</v>
      </c>
      <c r="K3469" s="189">
        <v>32999307614.19286</v>
      </c>
      <c r="L3469" s="185">
        <v>57240881537.176727</v>
      </c>
      <c r="M3469" s="185">
        <v>0</v>
      </c>
      <c r="N3469" s="174">
        <v>281296431865.85614</v>
      </c>
      <c r="O3469" s="119">
        <v>0.47146880241389794</v>
      </c>
      <c r="P3469" s="119">
        <v>0.38278183157864915</v>
      </c>
      <c r="Q3469" s="97">
        <v>14.558561389021992</v>
      </c>
      <c r="R3469" s="184">
        <v>1758263480602.6863</v>
      </c>
      <c r="S3469" s="199">
        <v>1823.095639693559</v>
      </c>
      <c r="T3469" s="191">
        <v>4.8438537620411747E-2</v>
      </c>
      <c r="U3469" s="198">
        <v>2.0000000000000001E-4</v>
      </c>
    </row>
    <row r="3470" spans="1:21" x14ac:dyDescent="0.2">
      <c r="A3470">
        <f t="shared" si="54"/>
        <v>3466</v>
      </c>
      <c r="B3470" s="119">
        <v>0.5645315714720579</v>
      </c>
      <c r="C3470" s="97">
        <v>6206.4060782388633</v>
      </c>
      <c r="D3470" s="96">
        <v>0.57058596231815129</v>
      </c>
      <c r="E3470" s="98">
        <v>0</v>
      </c>
      <c r="F3470" s="119">
        <v>0.29352803789898724</v>
      </c>
      <c r="G3470" s="179">
        <v>1</v>
      </c>
      <c r="H3470" s="97">
        <v>10527882.973207416</v>
      </c>
      <c r="I3470" s="174">
        <v>360639073724.83624</v>
      </c>
      <c r="J3470" s="186">
        <v>0.44667921736635186</v>
      </c>
      <c r="K3470" s="189">
        <v>6296540859.9165974</v>
      </c>
      <c r="L3470" s="185">
        <v>0</v>
      </c>
      <c r="M3470" s="185">
        <v>299842606428.98749</v>
      </c>
      <c r="N3470" s="174">
        <v>666778221013.74036</v>
      </c>
      <c r="O3470" s="119">
        <v>0.60134547246716874</v>
      </c>
      <c r="P3470" s="119">
        <v>0.38445578589157248</v>
      </c>
      <c r="Q3470" s="97">
        <v>16.262427153378582</v>
      </c>
      <c r="R3470" s="184">
        <v>4545793351448.6055</v>
      </c>
      <c r="S3470" s="199">
        <v>4717.6557934675566</v>
      </c>
      <c r="T3470" s="191">
        <v>4.488141041755199E-2</v>
      </c>
      <c r="U3470" s="198">
        <v>2.0000000000000001E-4</v>
      </c>
    </row>
    <row r="3471" spans="1:21" x14ac:dyDescent="0.2">
      <c r="A3471">
        <f t="shared" si="54"/>
        <v>3467</v>
      </c>
      <c r="B3471" s="119">
        <v>0.51786234055828317</v>
      </c>
      <c r="C3471" s="97">
        <v>6123.9157786114356</v>
      </c>
      <c r="D3471" s="96">
        <v>0.69612867276862811</v>
      </c>
      <c r="E3471" s="98">
        <v>5.6523993973324638E-2</v>
      </c>
      <c r="F3471" s="119">
        <v>0.40414786443027106</v>
      </c>
      <c r="G3471" s="179">
        <v>1</v>
      </c>
      <c r="H3471" s="97">
        <v>11623794.803508064</v>
      </c>
      <c r="I3471" s="174">
        <v>369002872369.5946</v>
      </c>
      <c r="J3471" s="186">
        <v>0.40329988941218142</v>
      </c>
      <c r="K3471" s="189">
        <v>10663226316.601725</v>
      </c>
      <c r="L3471" s="185">
        <v>0</v>
      </c>
      <c r="M3471" s="185">
        <v>169218533407.43604</v>
      </c>
      <c r="N3471" s="174">
        <v>548884632093.63239</v>
      </c>
      <c r="O3471" s="119">
        <v>0.51776571565024987</v>
      </c>
      <c r="P3471" s="119">
        <v>0.29750488304276146</v>
      </c>
      <c r="Q3471" s="97">
        <v>15.597137870312826</v>
      </c>
      <c r="R3471" s="184">
        <v>2769425134281.7354</v>
      </c>
      <c r="S3471" s="199">
        <v>2874.2590996857766</v>
      </c>
      <c r="T3471" s="191">
        <v>4.6205554715557894E-2</v>
      </c>
      <c r="U3471" s="198">
        <v>2.0000000000000001E-4</v>
      </c>
    </row>
    <row r="3472" spans="1:21" x14ac:dyDescent="0.2">
      <c r="A3472">
        <f t="shared" si="54"/>
        <v>3468</v>
      </c>
      <c r="B3472" s="119">
        <v>0.38537329493031464</v>
      </c>
      <c r="C3472" s="97">
        <v>15738.074636577745</v>
      </c>
      <c r="D3472" s="96">
        <v>1.0536784911621355</v>
      </c>
      <c r="E3472" s="98">
        <v>0</v>
      </c>
      <c r="F3472" s="119">
        <v>0</v>
      </c>
      <c r="G3472" s="179">
        <v>0</v>
      </c>
      <c r="H3472" s="97">
        <v>9398295.3335786872</v>
      </c>
      <c r="I3472" s="174">
        <v>321552740195.7998</v>
      </c>
      <c r="J3472" s="186">
        <v>0.37420082992320514</v>
      </c>
      <c r="K3472" s="189">
        <v>9201168543.4475212</v>
      </c>
      <c r="L3472" s="185">
        <v>0</v>
      </c>
      <c r="M3472" s="185">
        <v>0</v>
      </c>
      <c r="N3472" s="174">
        <v>330753908739.24731</v>
      </c>
      <c r="O3472" s="119">
        <v>0.36379102125806934</v>
      </c>
      <c r="P3472" s="119">
        <v>0.29670270401280613</v>
      </c>
      <c r="Q3472" s="97">
        <v>12.888097911407913</v>
      </c>
      <c r="R3472" s="184">
        <v>1322927228044.436</v>
      </c>
      <c r="S3472" s="199">
        <v>1372.7500990105627</v>
      </c>
      <c r="T3472" s="191">
        <v>5.9000302389097647E-2</v>
      </c>
      <c r="U3472" s="198">
        <v>2.0000000000000001E-4</v>
      </c>
    </row>
    <row r="3473" spans="1:21" x14ac:dyDescent="0.2">
      <c r="A3473">
        <f t="shared" si="54"/>
        <v>3469</v>
      </c>
      <c r="B3473" s="119">
        <v>0.44963133277642042</v>
      </c>
      <c r="C3473" s="97">
        <v>13001.406653109296</v>
      </c>
      <c r="D3473" s="96">
        <v>0.73703591919974998</v>
      </c>
      <c r="E3473" s="98">
        <v>0.4977511610554618</v>
      </c>
      <c r="F3473" s="119">
        <v>0.39022350358900132</v>
      </c>
      <c r="G3473" s="179">
        <v>1</v>
      </c>
      <c r="H3473" s="97">
        <v>4542834.0878844019</v>
      </c>
      <c r="I3473" s="174">
        <v>212654455493.93433</v>
      </c>
      <c r="J3473" s="186">
        <v>0.44963133277642042</v>
      </c>
      <c r="K3473" s="189">
        <v>1613074825.0541704</v>
      </c>
      <c r="L3473" s="185">
        <v>0</v>
      </c>
      <c r="M3473" s="185">
        <v>141039962853.32318</v>
      </c>
      <c r="N3473" s="174">
        <v>355307493172.31171</v>
      </c>
      <c r="O3473" s="119">
        <v>0.58666952015602503</v>
      </c>
      <c r="P3473" s="119">
        <v>0.41756042205536031</v>
      </c>
      <c r="Q3473" s="97">
        <v>16.04716982640646</v>
      </c>
      <c r="R3473" s="184">
        <v>2586455837906.9917</v>
      </c>
      <c r="S3473" s="199">
        <v>2684.6217712574994</v>
      </c>
      <c r="T3473" s="191">
        <v>4.6185453432176685E-2</v>
      </c>
      <c r="U3473" s="198">
        <v>2.0000000000000001E-4</v>
      </c>
    </row>
    <row r="3474" spans="1:21" x14ac:dyDescent="0.2">
      <c r="A3474">
        <f t="shared" si="54"/>
        <v>3470</v>
      </c>
      <c r="B3474" s="119">
        <v>0.50034254936021982</v>
      </c>
      <c r="C3474" s="97">
        <v>10071.027395279003</v>
      </c>
      <c r="D3474" s="96">
        <v>0.90239915887357036</v>
      </c>
      <c r="E3474" s="98">
        <v>0.1055979760227706</v>
      </c>
      <c r="F3474" s="119">
        <v>0</v>
      </c>
      <c r="G3474" s="179">
        <v>0</v>
      </c>
      <c r="H3474" s="97">
        <v>7897549.476717866</v>
      </c>
      <c r="I3474" s="174">
        <v>290145943988.7572</v>
      </c>
      <c r="J3474" s="186">
        <v>0.47255487174017141</v>
      </c>
      <c r="K3474" s="189">
        <v>19621600876.987602</v>
      </c>
      <c r="L3474" s="185">
        <v>24513321641.05085</v>
      </c>
      <c r="M3474" s="185">
        <v>0</v>
      </c>
      <c r="N3474" s="174">
        <v>334280866506.79565</v>
      </c>
      <c r="O3474" s="119">
        <v>0.46882891712616998</v>
      </c>
      <c r="P3474" s="119">
        <v>0.37823371821392215</v>
      </c>
      <c r="Q3474" s="97">
        <v>13.35086845586398</v>
      </c>
      <c r="R3474" s="184">
        <v>1856890499827.9663</v>
      </c>
      <c r="S3474" s="199">
        <v>1928.1554637161605</v>
      </c>
      <c r="T3474" s="191">
        <v>5.3569814624148109E-2</v>
      </c>
      <c r="U3474" s="198">
        <v>2.0000000000000001E-4</v>
      </c>
    </row>
    <row r="3475" spans="1:21" x14ac:dyDescent="0.2">
      <c r="A3475">
        <f t="shared" si="54"/>
        <v>3471</v>
      </c>
      <c r="B3475" s="119">
        <v>0.59716334926527681</v>
      </c>
      <c r="C3475" s="97">
        <v>13550.985171215485</v>
      </c>
      <c r="D3475" s="96">
        <v>0.5177066105508622</v>
      </c>
      <c r="E3475" s="98">
        <v>0.23004014655853533</v>
      </c>
      <c r="F3475" s="119">
        <v>0</v>
      </c>
      <c r="G3475" s="179">
        <v>0</v>
      </c>
      <c r="H3475" s="97">
        <v>2949416.8198058503</v>
      </c>
      <c r="I3475" s="174">
        <v>121878046610.99956</v>
      </c>
      <c r="J3475" s="186">
        <v>0.3327767968913633</v>
      </c>
      <c r="K3475" s="189">
        <v>11607276919.334074</v>
      </c>
      <c r="L3475" s="185">
        <v>25868387592.275711</v>
      </c>
      <c r="M3475" s="185">
        <v>0</v>
      </c>
      <c r="N3475" s="174">
        <v>159353711122.60934</v>
      </c>
      <c r="O3475" s="119">
        <v>0.38438324156301767</v>
      </c>
      <c r="P3475" s="119">
        <v>0.26378061597924263</v>
      </c>
      <c r="Q3475" s="97">
        <v>14.166178388853892</v>
      </c>
      <c r="R3475" s="184">
        <v>674910034066.81616</v>
      </c>
      <c r="S3475" s="199">
        <v>700.36768818432984</v>
      </c>
      <c r="T3475" s="191">
        <v>4.9039947022713727E-2</v>
      </c>
      <c r="U3475" s="198">
        <v>2.0000000000000001E-4</v>
      </c>
    </row>
    <row r="3476" spans="1:21" x14ac:dyDescent="0.2">
      <c r="A3476">
        <f t="shared" si="54"/>
        <v>3472</v>
      </c>
      <c r="B3476" s="119">
        <v>0.36093145912812474</v>
      </c>
      <c r="C3476" s="97">
        <v>6753.8034037648322</v>
      </c>
      <c r="D3476" s="96">
        <v>0.66505372673159968</v>
      </c>
      <c r="E3476" s="98">
        <v>0.32306803982742427</v>
      </c>
      <c r="F3476" s="119">
        <v>0.68725967554410528</v>
      </c>
      <c r="G3476" s="179">
        <v>1</v>
      </c>
      <c r="H3476" s="97">
        <v>5342001.2828694237</v>
      </c>
      <c r="I3476" s="174">
        <v>220789687391.21857</v>
      </c>
      <c r="J3476" s="186">
        <v>0.36093145912812474</v>
      </c>
      <c r="K3476" s="189">
        <v>2045143130.5383551</v>
      </c>
      <c r="L3476" s="185">
        <v>0</v>
      </c>
      <c r="M3476" s="185">
        <v>195034335560.74942</v>
      </c>
      <c r="N3476" s="174">
        <v>417869166082.50635</v>
      </c>
      <c r="O3476" s="119">
        <v>0.564093815987881</v>
      </c>
      <c r="P3476" s="119">
        <v>0.30395771277955763</v>
      </c>
      <c r="Q3476" s="97">
        <v>16.577850895203685</v>
      </c>
      <c r="R3476" s="184">
        <v>2300872076935.7471</v>
      </c>
      <c r="S3476" s="199">
        <v>2387.4410353720955</v>
      </c>
      <c r="T3476" s="191">
        <v>4.4103389465400884E-2</v>
      </c>
      <c r="U3476" s="198">
        <v>2.0000000000000001E-4</v>
      </c>
    </row>
    <row r="3477" spans="1:21" x14ac:dyDescent="0.2">
      <c r="A3477">
        <f t="shared" si="54"/>
        <v>3473</v>
      </c>
      <c r="B3477" s="119">
        <v>0.58207934476161938</v>
      </c>
      <c r="C3477" s="97">
        <v>7849.4321399186665</v>
      </c>
      <c r="D3477" s="96">
        <v>0.57283982685458168</v>
      </c>
      <c r="E3477" s="98">
        <v>0.17581512163893012</v>
      </c>
      <c r="F3477" s="119">
        <v>0</v>
      </c>
      <c r="G3477" s="179">
        <v>0</v>
      </c>
      <c r="H3477" s="97">
        <v>4497659.9909647135</v>
      </c>
      <c r="I3477" s="174">
        <v>201244435999.61316</v>
      </c>
      <c r="J3477" s="186">
        <v>0.47066795796798711</v>
      </c>
      <c r="K3477" s="189">
        <v>8976545386.667593</v>
      </c>
      <c r="L3477" s="185">
        <v>29045582405.171318</v>
      </c>
      <c r="M3477" s="185">
        <v>0</v>
      </c>
      <c r="N3477" s="174">
        <v>239266563791.45209</v>
      </c>
      <c r="O3477" s="119">
        <v>0.49298895674911797</v>
      </c>
      <c r="P3477" s="119">
        <v>0.35188813613530234</v>
      </c>
      <c r="Q3477" s="97">
        <v>13.869052221333352</v>
      </c>
      <c r="R3477" s="184">
        <v>1322975268996.6572</v>
      </c>
      <c r="S3477" s="199">
        <v>1373.3884984721735</v>
      </c>
      <c r="T3477" s="191">
        <v>5.059541724218368E-2</v>
      </c>
      <c r="U3477" s="198">
        <v>2.0000000000000001E-4</v>
      </c>
    </row>
    <row r="3478" spans="1:21" x14ac:dyDescent="0.2">
      <c r="A3478">
        <f t="shared" si="54"/>
        <v>3474</v>
      </c>
      <c r="B3478" s="119">
        <v>0.36861233015183981</v>
      </c>
      <c r="C3478" s="97">
        <v>14882.458035396103</v>
      </c>
      <c r="D3478" s="96">
        <v>0.81453808578898568</v>
      </c>
      <c r="E3478" s="98">
        <v>0.7</v>
      </c>
      <c r="F3478" s="119">
        <v>0</v>
      </c>
      <c r="G3478" s="179">
        <v>0</v>
      </c>
      <c r="H3478" s="97">
        <v>6364666.0572554665</v>
      </c>
      <c r="I3478" s="174">
        <v>253194614534.74921</v>
      </c>
      <c r="J3478" s="186">
        <v>0.36861233015183981</v>
      </c>
      <c r="K3478" s="189">
        <v>51201883679.902061</v>
      </c>
      <c r="L3478" s="185">
        <v>96936015876.194275</v>
      </c>
      <c r="M3478" s="185">
        <v>0</v>
      </c>
      <c r="N3478" s="174">
        <v>401332514090.84552</v>
      </c>
      <c r="O3478" s="119">
        <v>0.425780278315118</v>
      </c>
      <c r="P3478" s="119">
        <v>0.33930393392730462</v>
      </c>
      <c r="Q3478" s="97">
        <v>14.66447713541346</v>
      </c>
      <c r="R3478" s="184">
        <v>2157390455110.0493</v>
      </c>
      <c r="S3478" s="199">
        <v>2240.3618428292043</v>
      </c>
      <c r="T3478" s="191">
        <v>5.0748766607044651E-2</v>
      </c>
      <c r="U3478" s="198">
        <v>2.0000000000000001E-4</v>
      </c>
    </row>
    <row r="3479" spans="1:21" x14ac:dyDescent="0.2">
      <c r="A3479">
        <f t="shared" si="54"/>
        <v>3475</v>
      </c>
      <c r="B3479" s="119">
        <v>0.53113898796530534</v>
      </c>
      <c r="C3479" s="97">
        <v>16822.091104950658</v>
      </c>
      <c r="D3479" s="96">
        <v>1.2108734977583002</v>
      </c>
      <c r="E3479" s="98">
        <v>0</v>
      </c>
      <c r="F3479" s="119">
        <v>0</v>
      </c>
      <c r="G3479" s="179">
        <v>0</v>
      </c>
      <c r="H3479" s="97">
        <v>8705573.2631913032</v>
      </c>
      <c r="I3479" s="174">
        <v>330317286458.5199</v>
      </c>
      <c r="J3479" s="186">
        <v>0.44368998937446669</v>
      </c>
      <c r="K3479" s="189">
        <v>5067494883.6932812</v>
      </c>
      <c r="L3479" s="185">
        <v>0</v>
      </c>
      <c r="M3479" s="185">
        <v>0</v>
      </c>
      <c r="N3479" s="174">
        <v>335384781342.2132</v>
      </c>
      <c r="O3479" s="119">
        <v>0.43698605742471353</v>
      </c>
      <c r="P3479" s="119">
        <v>0.35514430027886346</v>
      </c>
      <c r="Q3479" s="97">
        <v>12.949599229159132</v>
      </c>
      <c r="R3479" s="184">
        <v>1631079015569.0088</v>
      </c>
      <c r="S3479" s="199">
        <v>1692.2963345295548</v>
      </c>
      <c r="T3479" s="191">
        <v>5.7280988290449447E-2</v>
      </c>
      <c r="U3479" s="198">
        <v>2.0000000000000001E-4</v>
      </c>
    </row>
    <row r="3480" spans="1:21" x14ac:dyDescent="0.2">
      <c r="A3480">
        <f t="shared" si="54"/>
        <v>3476</v>
      </c>
      <c r="B3480" s="119">
        <v>0.43548170663718511</v>
      </c>
      <c r="C3480" s="97">
        <v>6141.2375813336066</v>
      </c>
      <c r="D3480" s="96">
        <v>1.2232753912633716</v>
      </c>
      <c r="E3480" s="98">
        <v>2.4509311104366965E-2</v>
      </c>
      <c r="F3480" s="119">
        <v>0</v>
      </c>
      <c r="G3480" s="179">
        <v>0</v>
      </c>
      <c r="H3480" s="97">
        <v>20617353.337529987</v>
      </c>
      <c r="I3480" s="174">
        <v>518304484895.77643</v>
      </c>
      <c r="J3480" s="186">
        <v>0.33577904234545564</v>
      </c>
      <c r="K3480" s="189">
        <v>9214353649.5426502</v>
      </c>
      <c r="L3480" s="185">
        <v>9572645693.3393536</v>
      </c>
      <c r="M3480" s="185">
        <v>0</v>
      </c>
      <c r="N3480" s="174">
        <v>537091484238.65845</v>
      </c>
      <c r="O3480" s="119">
        <v>0.33829227509329424</v>
      </c>
      <c r="P3480" s="119">
        <v>0.22347580325920444</v>
      </c>
      <c r="Q3480" s="97">
        <v>13.160351310487101</v>
      </c>
      <c r="R3480" s="184">
        <v>1715321971515.4856</v>
      </c>
      <c r="S3480" s="199">
        <v>1780.0303103411441</v>
      </c>
      <c r="T3480" s="191">
        <v>5.4192112158053495E-2</v>
      </c>
      <c r="U3480" s="198">
        <v>2.0000000000000001E-4</v>
      </c>
    </row>
    <row r="3481" spans="1:21" x14ac:dyDescent="0.2">
      <c r="A3481">
        <f t="shared" si="54"/>
        <v>3477</v>
      </c>
      <c r="B3481" s="119">
        <v>0.49535458566325907</v>
      </c>
      <c r="C3481" s="97">
        <v>4000</v>
      </c>
      <c r="D3481" s="96">
        <v>1.0535680743282558</v>
      </c>
      <c r="E3481" s="98">
        <v>0.20230503287652274</v>
      </c>
      <c r="F3481" s="119">
        <v>0.58377554353717809</v>
      </c>
      <c r="G3481" s="179">
        <v>1</v>
      </c>
      <c r="H3481" s="97">
        <v>14678603.737038348</v>
      </c>
      <c r="I3481" s="174">
        <v>462668531641.20514</v>
      </c>
      <c r="J3481" s="186">
        <v>0.40920335345354086</v>
      </c>
      <c r="K3481" s="189">
        <v>5721889454.5493574</v>
      </c>
      <c r="L3481" s="185">
        <v>0</v>
      </c>
      <c r="M3481" s="185">
        <v>308121521518.46619</v>
      </c>
      <c r="N3481" s="174">
        <v>776511942614.2207</v>
      </c>
      <c r="O3481" s="119">
        <v>0.5612569594648219</v>
      </c>
      <c r="P3481" s="119">
        <v>0.37862774246311254</v>
      </c>
      <c r="Q3481" s="97">
        <v>16.327614028187114</v>
      </c>
      <c r="R3481" s="184">
        <v>5206538321731.4932</v>
      </c>
      <c r="S3481" s="199">
        <v>5404.4937952399923</v>
      </c>
      <c r="T3481" s="191">
        <v>4.5040407484157642E-2</v>
      </c>
      <c r="U3481" s="198">
        <v>2.0000000000000001E-4</v>
      </c>
    </row>
    <row r="3482" spans="1:21" x14ac:dyDescent="0.2">
      <c r="A3482">
        <f t="shared" si="54"/>
        <v>3478</v>
      </c>
      <c r="B3482" s="119">
        <v>0.33640819759754276</v>
      </c>
      <c r="C3482" s="97">
        <v>4000</v>
      </c>
      <c r="D3482" s="96">
        <v>0.75916417686928106</v>
      </c>
      <c r="E3482" s="98">
        <v>0.61937872585190801</v>
      </c>
      <c r="F3482" s="119">
        <v>0.44008928506926448</v>
      </c>
      <c r="G3482" s="179">
        <v>1</v>
      </c>
      <c r="H3482" s="97">
        <v>13774095.384447748</v>
      </c>
      <c r="I3482" s="174">
        <v>377736878765.28729</v>
      </c>
      <c r="J3482" s="186">
        <v>0.33640819759754281</v>
      </c>
      <c r="K3482" s="189">
        <v>1546687380.121289</v>
      </c>
      <c r="L3482" s="185">
        <v>0</v>
      </c>
      <c r="M3482" s="185">
        <v>324421415227.15448</v>
      </c>
      <c r="N3482" s="174">
        <v>703704981372.56311</v>
      </c>
      <c r="O3482" s="119">
        <v>0.54939346028103742</v>
      </c>
      <c r="P3482" s="119">
        <v>0.37781979888228812</v>
      </c>
      <c r="Q3482" s="97">
        <v>17.208752027206621</v>
      </c>
      <c r="R3482" s="184">
        <v>4951932441610.4062</v>
      </c>
      <c r="S3482" s="199">
        <v>5137.4029007871841</v>
      </c>
      <c r="T3482" s="191">
        <v>4.2937809743216315E-2</v>
      </c>
      <c r="U3482" s="198">
        <v>2.0000000000000001E-4</v>
      </c>
    </row>
    <row r="3483" spans="1:21" x14ac:dyDescent="0.2">
      <c r="A3483">
        <f t="shared" si="54"/>
        <v>3479</v>
      </c>
      <c r="B3483" s="119">
        <v>0.6484674890515254</v>
      </c>
      <c r="C3483" s="97">
        <v>11385.740287841469</v>
      </c>
      <c r="D3483" s="96">
        <v>0.95966551891742236</v>
      </c>
      <c r="E3483" s="98">
        <v>0.26347892157356645</v>
      </c>
      <c r="F3483" s="119">
        <v>0</v>
      </c>
      <c r="G3483" s="179">
        <v>0</v>
      </c>
      <c r="H3483" s="97">
        <v>6635227.9157089042</v>
      </c>
      <c r="I3483" s="174">
        <v>285457085616.34943</v>
      </c>
      <c r="J3483" s="186">
        <v>0.48366735575429942</v>
      </c>
      <c r="K3483" s="189">
        <v>13318503576.20541</v>
      </c>
      <c r="L3483" s="185">
        <v>25435136312.936058</v>
      </c>
      <c r="M3483" s="185">
        <v>0</v>
      </c>
      <c r="N3483" s="174">
        <v>324210725505.49084</v>
      </c>
      <c r="O3483" s="119">
        <v>0.48861549100433549</v>
      </c>
      <c r="P3483" s="119">
        <v>0.387173189064344</v>
      </c>
      <c r="Q3483" s="97">
        <v>13.625316199716012</v>
      </c>
      <c r="R3483" s="184">
        <v>1880270269054.4072</v>
      </c>
      <c r="S3483" s="199">
        <v>1952.29519586738</v>
      </c>
      <c r="T3483" s="191">
        <v>5.339301204567036E-2</v>
      </c>
      <c r="U3483" s="198">
        <v>2.0000000000000001E-4</v>
      </c>
    </row>
    <row r="3484" spans="1:21" x14ac:dyDescent="0.2">
      <c r="A3484">
        <f t="shared" si="54"/>
        <v>3480</v>
      </c>
      <c r="B3484" s="119">
        <v>0.4217108354624316</v>
      </c>
      <c r="C3484" s="97">
        <v>4225.9580957044955</v>
      </c>
      <c r="D3484" s="96">
        <v>0.80958958876376164</v>
      </c>
      <c r="E3484" s="98">
        <v>0</v>
      </c>
      <c r="F3484" s="119">
        <v>0</v>
      </c>
      <c r="G3484" s="179">
        <v>0</v>
      </c>
      <c r="H3484" s="97">
        <v>11581785.682372319</v>
      </c>
      <c r="I3484" s="174">
        <v>411877422876.68524</v>
      </c>
      <c r="J3484" s="186">
        <v>0.4217108354624316</v>
      </c>
      <c r="K3484" s="189">
        <v>18581320660.682808</v>
      </c>
      <c r="L3484" s="185">
        <v>0</v>
      </c>
      <c r="M3484" s="185">
        <v>0</v>
      </c>
      <c r="N3484" s="174">
        <v>430458743537.36804</v>
      </c>
      <c r="O3484" s="119">
        <v>0.40350712981710385</v>
      </c>
      <c r="P3484" s="119">
        <v>0.27873556604569588</v>
      </c>
      <c r="Q3484" s="97">
        <v>12.907081132597932</v>
      </c>
      <c r="R3484" s="184">
        <v>1753885350510.8853</v>
      </c>
      <c r="S3484" s="199">
        <v>1819.137518643643</v>
      </c>
      <c r="T3484" s="191">
        <v>5.466495520033391E-2</v>
      </c>
      <c r="U3484" s="198">
        <v>2.0000000000000001E-4</v>
      </c>
    </row>
    <row r="3485" spans="1:21" x14ac:dyDescent="0.2">
      <c r="A3485">
        <f t="shared" si="54"/>
        <v>3481</v>
      </c>
      <c r="B3485" s="119">
        <v>0.30934561801269822</v>
      </c>
      <c r="C3485" s="97">
        <v>4000</v>
      </c>
      <c r="D3485" s="96">
        <v>1.0128876575021224</v>
      </c>
      <c r="E3485" s="98">
        <v>0</v>
      </c>
      <c r="F3485" s="119">
        <v>0.35880477717537884</v>
      </c>
      <c r="G3485" s="179">
        <v>1</v>
      </c>
      <c r="H3485" s="97">
        <v>21125158.913950853</v>
      </c>
      <c r="I3485" s="174">
        <v>542036814006.05933</v>
      </c>
      <c r="J3485" s="186">
        <v>0.30934561801269822</v>
      </c>
      <c r="K3485" s="189">
        <v>5594862984.878293</v>
      </c>
      <c r="L3485" s="185">
        <v>0</v>
      </c>
      <c r="M3485" s="185">
        <v>507515327106.18427</v>
      </c>
      <c r="N3485" s="174">
        <v>1055147004097.1219</v>
      </c>
      <c r="O3485" s="119">
        <v>0.54370525876646492</v>
      </c>
      <c r="P3485" s="119">
        <v>0.30747214233584225</v>
      </c>
      <c r="Q3485" s="97">
        <v>17.120784201247442</v>
      </c>
      <c r="R3485" s="184">
        <v>5948445269418.293</v>
      </c>
      <c r="S3485" s="199">
        <v>6174.1945040028004</v>
      </c>
      <c r="T3485" s="191">
        <v>4.3503910292210832E-2</v>
      </c>
      <c r="U3485" s="198">
        <v>2.0000000000000001E-4</v>
      </c>
    </row>
    <row r="3486" spans="1:21" x14ac:dyDescent="0.2">
      <c r="A3486">
        <f t="shared" si="54"/>
        <v>3482</v>
      </c>
      <c r="B3486" s="119">
        <v>0.43430109866785194</v>
      </c>
      <c r="C3486" s="97">
        <v>15549.870883911848</v>
      </c>
      <c r="D3486" s="96">
        <v>0.73196795826908745</v>
      </c>
      <c r="E3486" s="98">
        <v>0</v>
      </c>
      <c r="F3486" s="119">
        <v>0</v>
      </c>
      <c r="G3486" s="179">
        <v>0</v>
      </c>
      <c r="H3486" s="97">
        <v>4052863.4986488437</v>
      </c>
      <c r="I3486" s="174">
        <v>167145842603.44058</v>
      </c>
      <c r="J3486" s="186">
        <v>0.43067624955062611</v>
      </c>
      <c r="K3486" s="189">
        <v>2742472985.3099666</v>
      </c>
      <c r="L3486" s="185">
        <v>0</v>
      </c>
      <c r="M3486" s="185">
        <v>0</v>
      </c>
      <c r="N3486" s="174">
        <v>169888315588.75055</v>
      </c>
      <c r="O3486" s="119">
        <v>0.42372392928237207</v>
      </c>
      <c r="P3486" s="119">
        <v>0.30517228998947116</v>
      </c>
      <c r="Q3486" s="97">
        <v>12.927003970906563</v>
      </c>
      <c r="R3486" s="184">
        <v>744298138206.88928</v>
      </c>
      <c r="S3486" s="199">
        <v>772.89386922078484</v>
      </c>
      <c r="T3486" s="191">
        <v>5.5735790222669959E-2</v>
      </c>
      <c r="U3486" s="198">
        <v>2.0000000000000001E-4</v>
      </c>
    </row>
    <row r="3487" spans="1:21" x14ac:dyDescent="0.2">
      <c r="A3487">
        <f t="shared" si="54"/>
        <v>3483</v>
      </c>
      <c r="B3487" s="119">
        <v>0.57027077875342302</v>
      </c>
      <c r="C3487" s="97">
        <v>10898.036083853118</v>
      </c>
      <c r="D3487" s="96">
        <v>1.4749745065679571</v>
      </c>
      <c r="E3487" s="98">
        <v>0</v>
      </c>
      <c r="F3487" s="119">
        <v>0.58671493979734646</v>
      </c>
      <c r="G3487" s="179">
        <v>1</v>
      </c>
      <c r="H3487" s="97">
        <v>17072733.81364388</v>
      </c>
      <c r="I3487" s="174">
        <v>534191380932.42029</v>
      </c>
      <c r="J3487" s="186">
        <v>0.33645178895162908</v>
      </c>
      <c r="K3487" s="189">
        <v>4426464533.7537718</v>
      </c>
      <c r="L3487" s="185">
        <v>0</v>
      </c>
      <c r="M3487" s="185">
        <v>405210987683.71564</v>
      </c>
      <c r="N3487" s="174">
        <v>943828833149.88977</v>
      </c>
      <c r="O3487" s="119">
        <v>0.53388752092107594</v>
      </c>
      <c r="P3487" s="119">
        <v>0.29297313499131095</v>
      </c>
      <c r="Q3487" s="97">
        <v>16.20232622245128</v>
      </c>
      <c r="R3487" s="184">
        <v>4691514586646.167</v>
      </c>
      <c r="S3487" s="199">
        <v>4869.0058450233455</v>
      </c>
      <c r="T3487" s="191">
        <v>4.6051310427566612E-2</v>
      </c>
      <c r="U3487" s="198">
        <v>2.0000000000000001E-4</v>
      </c>
    </row>
    <row r="3488" spans="1:21" x14ac:dyDescent="0.2">
      <c r="A3488">
        <f t="shared" si="54"/>
        <v>3484</v>
      </c>
      <c r="B3488" s="119">
        <v>0.43070464813172493</v>
      </c>
      <c r="C3488" s="97">
        <v>7409.4145969988213</v>
      </c>
      <c r="D3488" s="96">
        <v>1.0482467089497227</v>
      </c>
      <c r="E3488" s="98">
        <v>3.983910991172486E-2</v>
      </c>
      <c r="F3488" s="119">
        <v>0.33777623237871401</v>
      </c>
      <c r="G3488" s="179">
        <v>1</v>
      </c>
      <c r="H3488" s="97">
        <v>10196271.746329205</v>
      </c>
      <c r="I3488" s="174">
        <v>404606200166.82867</v>
      </c>
      <c r="J3488" s="186">
        <v>0.43070464813172493</v>
      </c>
      <c r="K3488" s="189">
        <v>5742153624.4080076</v>
      </c>
      <c r="L3488" s="185">
        <v>0</v>
      </c>
      <c r="M3488" s="185">
        <v>156272740972.69958</v>
      </c>
      <c r="N3488" s="174">
        <v>566621094763.93628</v>
      </c>
      <c r="O3488" s="119">
        <v>0.52819064912790537</v>
      </c>
      <c r="P3488" s="119">
        <v>0.34105072606562686</v>
      </c>
      <c r="Q3488" s="97">
        <v>15.029567132887179</v>
      </c>
      <c r="R3488" s="184">
        <v>3162750094753.7812</v>
      </c>
      <c r="S3488" s="199">
        <v>3282.2007756194862</v>
      </c>
      <c r="T3488" s="191">
        <v>4.8970593429859259E-2</v>
      </c>
      <c r="U3488" s="198">
        <v>2.0000000000000001E-4</v>
      </c>
    </row>
    <row r="3489" spans="1:21" x14ac:dyDescent="0.2">
      <c r="A3489">
        <f t="shared" si="54"/>
        <v>3485</v>
      </c>
      <c r="B3489" s="119">
        <v>0.45610789586308748</v>
      </c>
      <c r="C3489" s="97">
        <v>9389.3173190217949</v>
      </c>
      <c r="D3489" s="96">
        <v>0.80105429650877114</v>
      </c>
      <c r="E3489" s="98">
        <v>0.7</v>
      </c>
      <c r="F3489" s="119">
        <v>0.36567620967527725</v>
      </c>
      <c r="G3489" s="179">
        <v>1</v>
      </c>
      <c r="H3489" s="97">
        <v>6623579.504393545</v>
      </c>
      <c r="I3489" s="174">
        <v>255162836949.48468</v>
      </c>
      <c r="J3489" s="186">
        <v>0.45610789586308753</v>
      </c>
      <c r="K3489" s="189">
        <v>9417579717.0731812</v>
      </c>
      <c r="L3489" s="185">
        <v>10978690231.855757</v>
      </c>
      <c r="M3489" s="185">
        <v>178322424481.09079</v>
      </c>
      <c r="N3489" s="174">
        <v>453881531379.50439</v>
      </c>
      <c r="O3489" s="119">
        <v>0.59007176524639848</v>
      </c>
      <c r="P3489" s="119">
        <v>0.45024118794885726</v>
      </c>
      <c r="Q3489" s="97">
        <v>16.288130571144979</v>
      </c>
      <c r="R3489" s="184">
        <v>3618326413486.5693</v>
      </c>
      <c r="S3489" s="199">
        <v>3752.8207975640216</v>
      </c>
      <c r="T3489" s="191">
        <v>4.4796900108558191E-2</v>
      </c>
      <c r="U3489" s="198">
        <v>2.0000000000000001E-4</v>
      </c>
    </row>
    <row r="3490" spans="1:21" x14ac:dyDescent="0.2">
      <c r="A3490">
        <f t="shared" si="54"/>
        <v>3486</v>
      </c>
      <c r="B3490" s="119">
        <v>0.41550149630494215</v>
      </c>
      <c r="C3490" s="97">
        <v>11224.468112051129</v>
      </c>
      <c r="D3490" s="96">
        <v>0.6864066925624791</v>
      </c>
      <c r="E3490" s="98">
        <v>0</v>
      </c>
      <c r="F3490" s="119">
        <v>0</v>
      </c>
      <c r="G3490" s="179">
        <v>0</v>
      </c>
      <c r="H3490" s="97">
        <v>3928585.0622566389</v>
      </c>
      <c r="I3490" s="174">
        <v>199208224772.90225</v>
      </c>
      <c r="J3490" s="186">
        <v>0.41550149630494215</v>
      </c>
      <c r="K3490" s="189">
        <v>2898186289.5282412</v>
      </c>
      <c r="L3490" s="185">
        <v>0</v>
      </c>
      <c r="M3490" s="185">
        <v>0</v>
      </c>
      <c r="N3490" s="174">
        <v>202106411062.43048</v>
      </c>
      <c r="O3490" s="119">
        <v>0.40954324523542279</v>
      </c>
      <c r="P3490" s="119">
        <v>0.29331410523150653</v>
      </c>
      <c r="Q3490" s="97">
        <v>12.953049483027495</v>
      </c>
      <c r="R3490" s="184">
        <v>868224202291.42236</v>
      </c>
      <c r="S3490" s="199">
        <v>900.82956264066161</v>
      </c>
      <c r="T3490" s="191">
        <v>5.4885405739187335E-2</v>
      </c>
      <c r="U3490" s="198">
        <v>2.0000000000000001E-4</v>
      </c>
    </row>
    <row r="3491" spans="1:21" x14ac:dyDescent="0.2">
      <c r="A3491">
        <f t="shared" si="54"/>
        <v>3487</v>
      </c>
      <c r="B3491" s="119">
        <v>0.50384699792160526</v>
      </c>
      <c r="C3491" s="97">
        <v>4276.9576310303164</v>
      </c>
      <c r="D3491" s="96">
        <v>0.2</v>
      </c>
      <c r="E3491" s="98">
        <v>0.35696973840916946</v>
      </c>
      <c r="F3491" s="119">
        <v>0</v>
      </c>
      <c r="G3491" s="179">
        <v>0</v>
      </c>
      <c r="H3491" s="97">
        <v>3391297.6306082751</v>
      </c>
      <c r="I3491" s="174">
        <v>182314311746.96826</v>
      </c>
      <c r="J3491" s="186">
        <v>0.50384699792160526</v>
      </c>
      <c r="K3491" s="189">
        <v>18095753832.895988</v>
      </c>
      <c r="L3491" s="185">
        <v>41403286236.081627</v>
      </c>
      <c r="M3491" s="185">
        <v>0</v>
      </c>
      <c r="N3491" s="174">
        <v>241813351815.94589</v>
      </c>
      <c r="O3491" s="119">
        <v>0.51684965574542474</v>
      </c>
      <c r="P3491" s="119">
        <v>0.39530738066859367</v>
      </c>
      <c r="Q3491" s="97">
        <v>14.036324333527208</v>
      </c>
      <c r="R3491" s="184">
        <v>1571175843282.8721</v>
      </c>
      <c r="S3491" s="199">
        <v>1629.3011694012475</v>
      </c>
      <c r="T3491" s="191">
        <v>4.8432323220079447E-2</v>
      </c>
      <c r="U3491" s="198">
        <v>2.0000000000000001E-4</v>
      </c>
    </row>
    <row r="3492" spans="1:21" x14ac:dyDescent="0.2">
      <c r="A3492">
        <f t="shared" si="54"/>
        <v>3488</v>
      </c>
      <c r="B3492" s="119">
        <v>0.28317845621719384</v>
      </c>
      <c r="C3492" s="97">
        <v>10310.745073009577</v>
      </c>
      <c r="D3492" s="96">
        <v>0.85402609009293673</v>
      </c>
      <c r="E3492" s="98">
        <v>0.7</v>
      </c>
      <c r="F3492" s="119">
        <v>0</v>
      </c>
      <c r="G3492" s="179">
        <v>0</v>
      </c>
      <c r="H3492" s="97">
        <v>6200343.1618666798</v>
      </c>
      <c r="I3492" s="174">
        <v>229374217680.78903</v>
      </c>
      <c r="J3492" s="186">
        <v>0.28317845621719384</v>
      </c>
      <c r="K3492" s="189">
        <v>27307943517.880051</v>
      </c>
      <c r="L3492" s="185">
        <v>69861419233.501068</v>
      </c>
      <c r="M3492" s="185">
        <v>0</v>
      </c>
      <c r="N3492" s="174">
        <v>326543580432.17017</v>
      </c>
      <c r="O3492" s="119">
        <v>0.37006690526802394</v>
      </c>
      <c r="P3492" s="119">
        <v>0.26379415319023708</v>
      </c>
      <c r="Q3492" s="97">
        <v>15.504758603580351</v>
      </c>
      <c r="R3492" s="184">
        <v>1432281574931.3713</v>
      </c>
      <c r="S3492" s="199">
        <v>1487.5073198769401</v>
      </c>
      <c r="T3492" s="191">
        <v>4.7420277581364238E-2</v>
      </c>
      <c r="U3492" s="198">
        <v>2.0000000000000001E-4</v>
      </c>
    </row>
    <row r="3493" spans="1:21" x14ac:dyDescent="0.2">
      <c r="A3493">
        <f t="shared" si="54"/>
        <v>3489</v>
      </c>
      <c r="B3493" s="119">
        <v>0.43801496470593282</v>
      </c>
      <c r="C3493" s="97">
        <v>8180.4515927940929</v>
      </c>
      <c r="D3493" s="96">
        <v>0.98619912927531839</v>
      </c>
      <c r="E3493" s="98">
        <v>0.20798596727462973</v>
      </c>
      <c r="F3493" s="119">
        <v>0.39511660342798122</v>
      </c>
      <c r="G3493" s="179">
        <v>1</v>
      </c>
      <c r="H3493" s="97">
        <v>11967667.367534844</v>
      </c>
      <c r="I3493" s="174">
        <v>440546644752.72687</v>
      </c>
      <c r="J3493" s="186">
        <v>0.43801496470593282</v>
      </c>
      <c r="K3493" s="189">
        <v>3992317085.9220552</v>
      </c>
      <c r="L3493" s="185">
        <v>0</v>
      </c>
      <c r="M3493" s="185">
        <v>278332403596.07532</v>
      </c>
      <c r="N3493" s="174">
        <v>722871365434.72424</v>
      </c>
      <c r="O3493" s="119">
        <v>0.57497359254172153</v>
      </c>
      <c r="P3493" s="119">
        <v>0.37062822094188946</v>
      </c>
      <c r="Q3493" s="97">
        <v>15.712002062987642</v>
      </c>
      <c r="R3493" s="184">
        <v>4550378817637.3945</v>
      </c>
      <c r="S3493" s="199">
        <v>4724.0984408453251</v>
      </c>
      <c r="T3493" s="191">
        <v>4.6860149211369939E-2</v>
      </c>
      <c r="U3493" s="198">
        <v>2.0000000000000001E-4</v>
      </c>
    </row>
    <row r="3494" spans="1:21" x14ac:dyDescent="0.2">
      <c r="A3494">
        <f t="shared" si="54"/>
        <v>3490</v>
      </c>
      <c r="B3494" s="119">
        <v>0.5283758250780185</v>
      </c>
      <c r="C3494" s="97">
        <v>12014.838477278716</v>
      </c>
      <c r="D3494" s="96">
        <v>0.61853730377127147</v>
      </c>
      <c r="E3494" s="98">
        <v>0.36261663291170143</v>
      </c>
      <c r="F3494" s="119">
        <v>0.49275103285616634</v>
      </c>
      <c r="G3494" s="179">
        <v>1</v>
      </c>
      <c r="H3494" s="97">
        <v>3897896.4286853722</v>
      </c>
      <c r="I3494" s="174">
        <v>143448137406.05557</v>
      </c>
      <c r="J3494" s="186">
        <v>0.36146561460805648</v>
      </c>
      <c r="K3494" s="189">
        <v>5065115873.0202188</v>
      </c>
      <c r="L3494" s="185">
        <v>0</v>
      </c>
      <c r="M3494" s="185">
        <v>237172858817.27795</v>
      </c>
      <c r="N3494" s="174">
        <v>385686112096.3537</v>
      </c>
      <c r="O3494" s="119">
        <v>0.62638982485666539</v>
      </c>
      <c r="P3494" s="119">
        <v>0.4200131972942534</v>
      </c>
      <c r="Q3494" s="97">
        <v>17.507660370851152</v>
      </c>
      <c r="R3494" s="184">
        <v>3065616431440.8823</v>
      </c>
      <c r="S3494" s="199">
        <v>3183.3119159213602</v>
      </c>
      <c r="T3494" s="191">
        <v>4.2031903144832086E-2</v>
      </c>
      <c r="U3494" s="198">
        <v>2.0000000000000001E-4</v>
      </c>
    </row>
    <row r="3495" spans="1:21" x14ac:dyDescent="0.2">
      <c r="A3495">
        <f t="shared" si="54"/>
        <v>3491</v>
      </c>
      <c r="B3495" s="119">
        <v>0.59858364797672936</v>
      </c>
      <c r="C3495" s="97">
        <v>7853.5425951618654</v>
      </c>
      <c r="D3495" s="96">
        <v>0.91876267747882123</v>
      </c>
      <c r="E3495" s="98">
        <v>0</v>
      </c>
      <c r="F3495" s="119">
        <v>0.61007437422214172</v>
      </c>
      <c r="G3495" s="179">
        <v>1</v>
      </c>
      <c r="H3495" s="97">
        <v>9188330.7877575401</v>
      </c>
      <c r="I3495" s="174">
        <v>335502526338.01959</v>
      </c>
      <c r="J3495" s="186">
        <v>0.41909282352268185</v>
      </c>
      <c r="K3495" s="189">
        <v>10823699769.59458</v>
      </c>
      <c r="L3495" s="185">
        <v>0</v>
      </c>
      <c r="M3495" s="185">
        <v>341060110480.11499</v>
      </c>
      <c r="N3495" s="174">
        <v>687386336587.72913</v>
      </c>
      <c r="O3495" s="119">
        <v>0.60148822785527911</v>
      </c>
      <c r="P3495" s="119">
        <v>0.49287332111990517</v>
      </c>
      <c r="Q3495" s="97">
        <v>17.222886525612584</v>
      </c>
      <c r="R3495" s="184">
        <v>6260575125891.3955</v>
      </c>
      <c r="S3495" s="199">
        <v>6505.6152288680832</v>
      </c>
      <c r="T3495" s="191">
        <v>4.3054368086597121E-2</v>
      </c>
      <c r="U3495" s="198">
        <v>2.0000000000000001E-4</v>
      </c>
    </row>
    <row r="3496" spans="1:21" x14ac:dyDescent="0.2">
      <c r="A3496">
        <f t="shared" si="54"/>
        <v>3492</v>
      </c>
      <c r="B3496" s="119">
        <v>0.52589047082856799</v>
      </c>
      <c r="C3496" s="97">
        <v>8822.7127060965922</v>
      </c>
      <c r="D3496" s="96">
        <v>0.30815760015736443</v>
      </c>
      <c r="E3496" s="98">
        <v>0.22467771820091539</v>
      </c>
      <c r="F3496" s="119">
        <v>0.52057843049972619</v>
      </c>
      <c r="G3496" s="179">
        <v>1</v>
      </c>
      <c r="H3496" s="97">
        <v>3178075.1816472937</v>
      </c>
      <c r="I3496" s="174">
        <v>170827093291.11115</v>
      </c>
      <c r="J3496" s="186">
        <v>0.52589047082856799</v>
      </c>
      <c r="K3496" s="189">
        <v>6413965710.919343</v>
      </c>
      <c r="L3496" s="185">
        <v>0</v>
      </c>
      <c r="M3496" s="185">
        <v>194164090444.95309</v>
      </c>
      <c r="N3496" s="174">
        <v>371405149446.98358</v>
      </c>
      <c r="O3496" s="119">
        <v>0.66010827594111543</v>
      </c>
      <c r="P3496" s="119">
        <v>0.49505430369753373</v>
      </c>
      <c r="Q3496" s="97">
        <v>16.619717986885576</v>
      </c>
      <c r="R3496" s="184">
        <v>3359895719187.8325</v>
      </c>
      <c r="S3496" s="199">
        <v>3488.5704175025699</v>
      </c>
      <c r="T3496" s="191">
        <v>4.3509879917011815E-2</v>
      </c>
      <c r="U3496" s="198">
        <v>2.0000000000000001E-4</v>
      </c>
    </row>
    <row r="3497" spans="1:21" x14ac:dyDescent="0.2">
      <c r="A3497">
        <f t="shared" si="54"/>
        <v>3493</v>
      </c>
      <c r="B3497" s="119">
        <v>0.41902942745975297</v>
      </c>
      <c r="C3497" s="97">
        <v>17000</v>
      </c>
      <c r="D3497" s="96">
        <v>0.5141916250715064</v>
      </c>
      <c r="E3497" s="98">
        <v>4.7881086324137206E-2</v>
      </c>
      <c r="F3497" s="119">
        <v>0.6015631223625828</v>
      </c>
      <c r="G3497" s="179">
        <v>1</v>
      </c>
      <c r="H3497" s="97">
        <v>3198621.3383683246</v>
      </c>
      <c r="I3497" s="174">
        <v>171692086659.85818</v>
      </c>
      <c r="J3497" s="186">
        <v>0.41902942745975302</v>
      </c>
      <c r="K3497" s="189">
        <v>6628282838.7170601</v>
      </c>
      <c r="L3497" s="185">
        <v>0</v>
      </c>
      <c r="M3497" s="185">
        <v>251357936995.31903</v>
      </c>
      <c r="N3497" s="174">
        <v>429678306493.89429</v>
      </c>
      <c r="O3497" s="119">
        <v>0.6354297674383188</v>
      </c>
      <c r="P3497" s="119">
        <v>0.51883929339769896</v>
      </c>
      <c r="Q3497" s="97">
        <v>17.559869242630434</v>
      </c>
      <c r="R3497" s="184">
        <v>4215210543936.7646</v>
      </c>
      <c r="S3497" s="199">
        <v>4373.7777428460222</v>
      </c>
      <c r="T3497" s="191">
        <v>4.1992905254387751E-2</v>
      </c>
      <c r="U3497" s="198">
        <v>2.0000000000000001E-4</v>
      </c>
    </row>
    <row r="3498" spans="1:21" x14ac:dyDescent="0.2">
      <c r="A3498">
        <f t="shared" si="54"/>
        <v>3494</v>
      </c>
      <c r="B3498" s="119">
        <v>0.40338495957196741</v>
      </c>
      <c r="C3498" s="97">
        <v>6146.4099998109159</v>
      </c>
      <c r="D3498" s="96">
        <v>0.68474678959224011</v>
      </c>
      <c r="E3498" s="98">
        <v>0</v>
      </c>
      <c r="F3498" s="119">
        <v>0.40975154741428221</v>
      </c>
      <c r="G3498" s="179">
        <v>1</v>
      </c>
      <c r="H3498" s="97">
        <v>5266524.9675953509</v>
      </c>
      <c r="I3498" s="174">
        <v>214691980043.91269</v>
      </c>
      <c r="J3498" s="186">
        <v>0.40338495957196741</v>
      </c>
      <c r="K3498" s="189">
        <v>5424131592.3503828</v>
      </c>
      <c r="L3498" s="185">
        <v>0</v>
      </c>
      <c r="M3498" s="185">
        <v>153384082025.58563</v>
      </c>
      <c r="N3498" s="174">
        <v>373500193661.84869</v>
      </c>
      <c r="O3498" s="119">
        <v>0.56040340771659403</v>
      </c>
      <c r="P3498" s="119">
        <v>0.40169001846868629</v>
      </c>
      <c r="Q3498" s="97">
        <v>16.282783606484475</v>
      </c>
      <c r="R3498" s="184">
        <v>2678731306279.1904</v>
      </c>
      <c r="S3498" s="199">
        <v>2782.1632550462796</v>
      </c>
      <c r="T3498" s="191">
        <v>4.4867666705525916E-2</v>
      </c>
      <c r="U3498" s="198">
        <v>2.0000000000000001E-4</v>
      </c>
    </row>
    <row r="3499" spans="1:21" x14ac:dyDescent="0.2">
      <c r="A3499">
        <f t="shared" si="54"/>
        <v>3495</v>
      </c>
      <c r="B3499" s="119">
        <v>0.6760848029602452</v>
      </c>
      <c r="C3499" s="97">
        <v>14161.207178797915</v>
      </c>
      <c r="D3499" s="96">
        <v>0.58111941744417939</v>
      </c>
      <c r="E3499" s="98">
        <v>8.7694985802773406E-2</v>
      </c>
      <c r="F3499" s="119">
        <v>0.55975678778191151</v>
      </c>
      <c r="G3499" s="179">
        <v>1</v>
      </c>
      <c r="H3499" s="97">
        <v>3501736.4493775638</v>
      </c>
      <c r="I3499" s="174">
        <v>144059857310.87241</v>
      </c>
      <c r="J3499" s="186">
        <v>0.40800813293560523</v>
      </c>
      <c r="K3499" s="189">
        <v>1966618078.0197093</v>
      </c>
      <c r="L3499" s="185">
        <v>0</v>
      </c>
      <c r="M3499" s="185">
        <v>202832381135.16168</v>
      </c>
      <c r="N3499" s="174">
        <v>348858856524.05377</v>
      </c>
      <c r="O3499" s="119">
        <v>0.63361870907602202</v>
      </c>
      <c r="P3499" s="119">
        <v>0.4557448472993284</v>
      </c>
      <c r="Q3499" s="97">
        <v>17.300639623465106</v>
      </c>
      <c r="R3499" s="184">
        <v>2974615464818.9116</v>
      </c>
      <c r="S3499" s="199">
        <v>3086.9581972228443</v>
      </c>
      <c r="T3499" s="191">
        <v>4.2661433331189977E-2</v>
      </c>
      <c r="U3499" s="198">
        <v>2.0000000000000001E-4</v>
      </c>
    </row>
    <row r="3500" spans="1:21" x14ac:dyDescent="0.2">
      <c r="A3500">
        <f t="shared" si="54"/>
        <v>3496</v>
      </c>
      <c r="B3500" s="119">
        <v>0.62131303150216333</v>
      </c>
      <c r="C3500" s="97">
        <v>16138.723397747364</v>
      </c>
      <c r="D3500" s="96">
        <v>0.78867363865506845</v>
      </c>
      <c r="E3500" s="98">
        <v>0.7</v>
      </c>
      <c r="F3500" s="119">
        <v>0.66784459953647746</v>
      </c>
      <c r="G3500" s="179">
        <v>1</v>
      </c>
      <c r="H3500" s="97">
        <v>5526612.9340897165</v>
      </c>
      <c r="I3500" s="174">
        <v>258872782070.70242</v>
      </c>
      <c r="J3500" s="186">
        <v>0.47859247732097698</v>
      </c>
      <c r="K3500" s="189">
        <v>1527184411.8094535</v>
      </c>
      <c r="L3500" s="185">
        <v>0</v>
      </c>
      <c r="M3500" s="185">
        <v>154748880933.36731</v>
      </c>
      <c r="N3500" s="174">
        <v>415148847415.87915</v>
      </c>
      <c r="O3500" s="119">
        <v>0.596638223544808</v>
      </c>
      <c r="P3500" s="119">
        <v>0.38348071358365327</v>
      </c>
      <c r="Q3500" s="97">
        <v>15.673399038142174</v>
      </c>
      <c r="R3500" s="184">
        <v>2689616855395.2051</v>
      </c>
      <c r="S3500" s="199">
        <v>2792.1114003782932</v>
      </c>
      <c r="T3500" s="191">
        <v>4.7626201602506371E-2</v>
      </c>
      <c r="U3500" s="198">
        <v>2.0000000000000001E-4</v>
      </c>
    </row>
    <row r="3501" spans="1:21" x14ac:dyDescent="0.2">
      <c r="A3501">
        <f t="shared" si="54"/>
        <v>3497</v>
      </c>
      <c r="B3501" s="119">
        <v>0.57553718812498267</v>
      </c>
      <c r="C3501" s="97">
        <v>6527.6594481271632</v>
      </c>
      <c r="D3501" s="96">
        <v>0.27201015766060721</v>
      </c>
      <c r="E3501" s="98">
        <v>0</v>
      </c>
      <c r="F3501" s="119">
        <v>0.50014031649620672</v>
      </c>
      <c r="G3501" s="179">
        <v>1</v>
      </c>
      <c r="H3501" s="97">
        <v>2783163.5799841555</v>
      </c>
      <c r="I3501" s="174">
        <v>149377278272.09915</v>
      </c>
      <c r="J3501" s="186">
        <v>0.57369207503349351</v>
      </c>
      <c r="K3501" s="189">
        <v>6536875763.021512</v>
      </c>
      <c r="L3501" s="185">
        <v>0</v>
      </c>
      <c r="M3501" s="185">
        <v>201221816516.51199</v>
      </c>
      <c r="N3501" s="174">
        <v>357135970551.63263</v>
      </c>
      <c r="O3501" s="119">
        <v>0.69070055745707382</v>
      </c>
      <c r="P3501" s="119">
        <v>0.51768568077097721</v>
      </c>
      <c r="Q3501" s="97">
        <v>16.684480925494167</v>
      </c>
      <c r="R3501" s="184">
        <v>3393945079581.7764</v>
      </c>
      <c r="S3501" s="199">
        <v>3524.04045351488</v>
      </c>
      <c r="T3501" s="191">
        <v>4.3448802814256768E-2</v>
      </c>
      <c r="U3501" s="198">
        <v>2.0000000000000001E-4</v>
      </c>
    </row>
    <row r="3502" spans="1:21" x14ac:dyDescent="0.2">
      <c r="A3502">
        <f t="shared" si="54"/>
        <v>3498</v>
      </c>
      <c r="B3502" s="119">
        <v>0.51513256713433786</v>
      </c>
      <c r="C3502" s="97">
        <v>9933.820479558437</v>
      </c>
      <c r="D3502" s="96">
        <v>0.72737160891440122</v>
      </c>
      <c r="E3502" s="98">
        <v>0</v>
      </c>
      <c r="F3502" s="119">
        <v>0</v>
      </c>
      <c r="G3502" s="179">
        <v>0</v>
      </c>
      <c r="H3502" s="97">
        <v>5848609.8990462339</v>
      </c>
      <c r="I3502" s="174">
        <v>304291633056.03296</v>
      </c>
      <c r="J3502" s="186">
        <v>0.51513256713433786</v>
      </c>
      <c r="K3502" s="189">
        <v>3369813077.4778376</v>
      </c>
      <c r="L3502" s="185">
        <v>0</v>
      </c>
      <c r="M3502" s="185">
        <v>0</v>
      </c>
      <c r="N3502" s="174">
        <v>307661446133.5108</v>
      </c>
      <c r="O3502" s="119">
        <v>0.50949032471761746</v>
      </c>
      <c r="P3502" s="119">
        <v>0.35622580094443301</v>
      </c>
      <c r="Q3502" s="97">
        <v>12.964364217250605</v>
      </c>
      <c r="R3502" s="184">
        <v>1583828851567.0813</v>
      </c>
      <c r="S3502" s="199">
        <v>1644.2651393986666</v>
      </c>
      <c r="T3502" s="191">
        <v>5.5118561557222334E-2</v>
      </c>
      <c r="U3502" s="198">
        <v>2.0000000000000001E-4</v>
      </c>
    </row>
    <row r="3503" spans="1:21" x14ac:dyDescent="0.2">
      <c r="A3503">
        <f t="shared" si="54"/>
        <v>3499</v>
      </c>
      <c r="B3503" s="119">
        <v>0.49536055767153142</v>
      </c>
      <c r="C3503" s="97">
        <v>9548.1188091002696</v>
      </c>
      <c r="D3503" s="96">
        <v>0.97020880731204684</v>
      </c>
      <c r="E3503" s="98">
        <v>0.48680466784110332</v>
      </c>
      <c r="F3503" s="119">
        <v>0.36719189058446167</v>
      </c>
      <c r="G3503" s="179">
        <v>1</v>
      </c>
      <c r="H3503" s="97">
        <v>10137867.440025972</v>
      </c>
      <c r="I3503" s="174">
        <v>343073946788.54572</v>
      </c>
      <c r="J3503" s="186">
        <v>0.4553125533488368</v>
      </c>
      <c r="K3503" s="189">
        <v>8361885318.1467886</v>
      </c>
      <c r="L3503" s="185">
        <v>0</v>
      </c>
      <c r="M3503" s="185">
        <v>186441854126.88232</v>
      </c>
      <c r="N3503" s="174">
        <v>537877686233.57483</v>
      </c>
      <c r="O3503" s="119">
        <v>0.56771151846715295</v>
      </c>
      <c r="P3503" s="119">
        <v>0.36039874258179683</v>
      </c>
      <c r="Q3503" s="97">
        <v>15.290372670550777</v>
      </c>
      <c r="R3503" s="184">
        <v>3192476403463.3179</v>
      </c>
      <c r="S3503" s="199">
        <v>3311.7080483769673</v>
      </c>
      <c r="T3503" s="191">
        <v>4.7697482326828647E-2</v>
      </c>
      <c r="U3503" s="198">
        <v>2.0000000000000001E-4</v>
      </c>
    </row>
    <row r="3504" spans="1:21" x14ac:dyDescent="0.2">
      <c r="A3504">
        <f t="shared" si="54"/>
        <v>3500</v>
      </c>
      <c r="B3504" s="119">
        <v>0.47646883794920092</v>
      </c>
      <c r="C3504" s="97">
        <v>12664.49481737952</v>
      </c>
      <c r="D3504" s="96">
        <v>0.97023894375623221</v>
      </c>
      <c r="E3504" s="98">
        <v>0</v>
      </c>
      <c r="F3504" s="119">
        <v>0.40945800990586356</v>
      </c>
      <c r="G3504" s="179">
        <v>1</v>
      </c>
      <c r="H3504" s="97">
        <v>6737454.5481364056</v>
      </c>
      <c r="I3504" s="174">
        <v>309924723596.42261</v>
      </c>
      <c r="J3504" s="186">
        <v>0.40941988529237128</v>
      </c>
      <c r="K3504" s="189">
        <v>6750961080.415659</v>
      </c>
      <c r="L3504" s="185">
        <v>0</v>
      </c>
      <c r="M3504" s="185">
        <v>242018644222.38678</v>
      </c>
      <c r="N3504" s="174">
        <v>558694328899.22498</v>
      </c>
      <c r="O3504" s="119">
        <v>0.57366657147478917</v>
      </c>
      <c r="P3504" s="119">
        <v>0.39493890060088527</v>
      </c>
      <c r="Q3504" s="97">
        <v>16.512474522249185</v>
      </c>
      <c r="R3504" s="184">
        <v>3901924030359.4814</v>
      </c>
      <c r="S3504" s="199">
        <v>4049.2450619419801</v>
      </c>
      <c r="T3504" s="191">
        <v>4.5289512307576503E-2</v>
      </c>
      <c r="U3504" s="198">
        <v>2.0000000000000001E-4</v>
      </c>
    </row>
    <row r="3505" spans="1:21" x14ac:dyDescent="0.2">
      <c r="A3505">
        <f t="shared" si="54"/>
        <v>3501</v>
      </c>
      <c r="B3505" s="119">
        <v>0.44834045200739236</v>
      </c>
      <c r="C3505" s="97">
        <v>12723.832953909767</v>
      </c>
      <c r="D3505" s="96">
        <v>1.061588198659809</v>
      </c>
      <c r="E3505" s="98">
        <v>0.16478428666767853</v>
      </c>
      <c r="F3505" s="119">
        <v>0</v>
      </c>
      <c r="G3505" s="179">
        <v>0</v>
      </c>
      <c r="H3505" s="97">
        <v>9608081.934007613</v>
      </c>
      <c r="I3505" s="174">
        <v>313909627240.37152</v>
      </c>
      <c r="J3505" s="186">
        <v>0.2482301505731872</v>
      </c>
      <c r="K3505" s="189">
        <v>18301148505.445885</v>
      </c>
      <c r="L3505" s="185">
        <v>40427503175.77668</v>
      </c>
      <c r="M3505" s="185">
        <v>0</v>
      </c>
      <c r="N3505" s="174">
        <v>372638278921.59406</v>
      </c>
      <c r="O3505" s="119">
        <v>0.2959004557877753</v>
      </c>
      <c r="P3505" s="119">
        <v>0.18558540219775096</v>
      </c>
      <c r="Q3505" s="97">
        <v>14.036268749044035</v>
      </c>
      <c r="R3505" s="184">
        <v>996816268066.88025</v>
      </c>
      <c r="S3505" s="199">
        <v>1034.6838122210743</v>
      </c>
      <c r="T3505" s="191">
        <v>5.1880687356135574E-2</v>
      </c>
      <c r="U3505" s="198">
        <v>2.0000000000000001E-4</v>
      </c>
    </row>
    <row r="3506" spans="1:21" x14ac:dyDescent="0.2">
      <c r="A3506">
        <f t="shared" si="54"/>
        <v>3502</v>
      </c>
      <c r="B3506" s="119">
        <v>0.57198334637084525</v>
      </c>
      <c r="C3506" s="97">
        <v>4000</v>
      </c>
      <c r="D3506" s="96">
        <v>0.63755752078386019</v>
      </c>
      <c r="E3506" s="98">
        <v>0.14375891201042326</v>
      </c>
      <c r="F3506" s="119">
        <v>0.60045488230082578</v>
      </c>
      <c r="G3506" s="179">
        <v>1</v>
      </c>
      <c r="H3506" s="97">
        <v>10417102.705072401</v>
      </c>
      <c r="I3506" s="174">
        <v>389024206684.18414</v>
      </c>
      <c r="J3506" s="186">
        <v>0.50940404026601471</v>
      </c>
      <c r="K3506" s="189">
        <v>6308804307.5295296</v>
      </c>
      <c r="L3506" s="185">
        <v>0</v>
      </c>
      <c r="M3506" s="185">
        <v>363501787343.1095</v>
      </c>
      <c r="N3506" s="174">
        <v>758834798334.82324</v>
      </c>
      <c r="O3506" s="119">
        <v>0.64437204724096142</v>
      </c>
      <c r="P3506" s="119">
        <v>0.54909438629607543</v>
      </c>
      <c r="Q3506" s="97">
        <v>16.889182138583877</v>
      </c>
      <c r="R3506" s="184">
        <v>7662433705280.6094</v>
      </c>
      <c r="S3506" s="199">
        <v>7957.3280173981993</v>
      </c>
      <c r="T3506" s="191">
        <v>4.3437771118981172E-2</v>
      </c>
      <c r="U3506" s="198">
        <v>2.0000000000000001E-4</v>
      </c>
    </row>
    <row r="3507" spans="1:21" x14ac:dyDescent="0.2">
      <c r="A3507">
        <f t="shared" si="54"/>
        <v>3503</v>
      </c>
      <c r="B3507" s="119">
        <v>0.46850903699758917</v>
      </c>
      <c r="C3507" s="97">
        <v>12525.231245494071</v>
      </c>
      <c r="D3507" s="96">
        <v>0.2</v>
      </c>
      <c r="E3507" s="98">
        <v>0.47468646496592504</v>
      </c>
      <c r="F3507" s="119">
        <v>0.57464276863665043</v>
      </c>
      <c r="G3507" s="179">
        <v>1</v>
      </c>
      <c r="H3507" s="97">
        <v>1964261.3271656565</v>
      </c>
      <c r="I3507" s="174">
        <v>106182036027.3965</v>
      </c>
      <c r="J3507" s="186">
        <v>0.46850903699758917</v>
      </c>
      <c r="K3507" s="189">
        <v>2798648529.1625628</v>
      </c>
      <c r="L3507" s="185">
        <v>0</v>
      </c>
      <c r="M3507" s="185">
        <v>157926486384.11725</v>
      </c>
      <c r="N3507" s="174">
        <v>266907170940.6763</v>
      </c>
      <c r="O3507" s="119">
        <v>0.65973661154300978</v>
      </c>
      <c r="P3507" s="119">
        <v>0.39807292585237736</v>
      </c>
      <c r="Q3507" s="97">
        <v>16.752779585537912</v>
      </c>
      <c r="R3507" s="184">
        <v>1977751058570.4988</v>
      </c>
      <c r="S3507" s="199">
        <v>2053.4464991343452</v>
      </c>
      <c r="T3507" s="191">
        <v>4.2781432216191614E-2</v>
      </c>
      <c r="U3507" s="198">
        <v>2.0000000000000001E-4</v>
      </c>
    </row>
    <row r="3508" spans="1:21" x14ac:dyDescent="0.2">
      <c r="A3508">
        <f t="shared" si="54"/>
        <v>3504</v>
      </c>
      <c r="B3508" s="119">
        <v>0.52857196588040756</v>
      </c>
      <c r="C3508" s="97">
        <v>10449.716292427338</v>
      </c>
      <c r="D3508" s="96">
        <v>0.6801494714132249</v>
      </c>
      <c r="E3508" s="98">
        <v>0</v>
      </c>
      <c r="F3508" s="119">
        <v>0</v>
      </c>
      <c r="G3508" s="179">
        <v>0</v>
      </c>
      <c r="H3508" s="97">
        <v>10525977.473344633</v>
      </c>
      <c r="I3508" s="174">
        <v>385239436453.56537</v>
      </c>
      <c r="J3508" s="186">
        <v>0.45568053084610882</v>
      </c>
      <c r="K3508" s="189">
        <v>10517346780.489597</v>
      </c>
      <c r="L3508" s="185">
        <v>0</v>
      </c>
      <c r="M3508" s="185">
        <v>0</v>
      </c>
      <c r="N3508" s="174">
        <v>395756783234.05499</v>
      </c>
      <c r="O3508" s="119">
        <v>0.44357069377683045</v>
      </c>
      <c r="P3508" s="119">
        <v>0.34386539917559972</v>
      </c>
      <c r="Q3508" s="97">
        <v>12.882697471079531</v>
      </c>
      <c r="R3508" s="184">
        <v>1918038766798.3533</v>
      </c>
      <c r="S3508" s="199">
        <v>1988.1405557555709</v>
      </c>
      <c r="T3508" s="191">
        <v>5.5622370861334876E-2</v>
      </c>
      <c r="U3508" s="198">
        <v>2.0000000000000001E-4</v>
      </c>
    </row>
    <row r="3509" spans="1:21" x14ac:dyDescent="0.2">
      <c r="A3509">
        <f t="shared" si="54"/>
        <v>3505</v>
      </c>
      <c r="B3509" s="119">
        <v>0.51239115895963627</v>
      </c>
      <c r="C3509" s="97">
        <v>12665.104395792683</v>
      </c>
      <c r="D3509" s="96">
        <v>0.69872515768320664</v>
      </c>
      <c r="E3509" s="98">
        <v>0.65466419135584208</v>
      </c>
      <c r="F3509" s="119">
        <v>0.53290162933943819</v>
      </c>
      <c r="G3509" s="179">
        <v>1</v>
      </c>
      <c r="H3509" s="97">
        <v>4427850.4419753943</v>
      </c>
      <c r="I3509" s="174">
        <v>191041735928.85022</v>
      </c>
      <c r="J3509" s="186">
        <v>0.45865776086955934</v>
      </c>
      <c r="K3509" s="189">
        <v>201243760.46694508</v>
      </c>
      <c r="L3509" s="185">
        <v>0</v>
      </c>
      <c r="M3509" s="185">
        <v>264136850074.40726</v>
      </c>
      <c r="N3509" s="174">
        <v>455379829763.72437</v>
      </c>
      <c r="O3509" s="119">
        <v>0.65644597181299857</v>
      </c>
      <c r="P3509" s="119">
        <v>0.42278091314052152</v>
      </c>
      <c r="Q3509" s="97">
        <v>16.906651174933948</v>
      </c>
      <c r="R3509" s="184">
        <v>3524512147012.8667</v>
      </c>
      <c r="S3509" s="199">
        <v>3656.61815251285</v>
      </c>
      <c r="T3509" s="191">
        <v>4.3442445329771956E-2</v>
      </c>
      <c r="U3509" s="198">
        <v>2.0000000000000001E-4</v>
      </c>
    </row>
    <row r="3510" spans="1:21" x14ac:dyDescent="0.2">
      <c r="A3510">
        <f t="shared" si="54"/>
        <v>3506</v>
      </c>
      <c r="B3510" s="119">
        <v>0.24075216077047518</v>
      </c>
      <c r="C3510" s="97">
        <v>6133.6849830462961</v>
      </c>
      <c r="D3510" s="96">
        <v>0.87421899067679443</v>
      </c>
      <c r="E3510" s="98">
        <v>0.15432726549176232</v>
      </c>
      <c r="F3510" s="119">
        <v>0</v>
      </c>
      <c r="G3510" s="179">
        <v>0</v>
      </c>
      <c r="H3510" s="97">
        <v>41520643.963114679</v>
      </c>
      <c r="I3510" s="174">
        <v>831871564566.87</v>
      </c>
      <c r="J3510" s="186">
        <v>0.24075216077047523</v>
      </c>
      <c r="K3510" s="189">
        <v>37530907560.060722</v>
      </c>
      <c r="L3510" s="185">
        <v>65326832274.07206</v>
      </c>
      <c r="M3510" s="185">
        <v>0</v>
      </c>
      <c r="N3510" s="174">
        <v>934729304401.00269</v>
      </c>
      <c r="O3510" s="119">
        <v>0.27017056305309584</v>
      </c>
      <c r="P3510" s="119">
        <v>0.16176831248464113</v>
      </c>
      <c r="Q3510" s="97">
        <v>13.704069173536473</v>
      </c>
      <c r="R3510" s="184">
        <v>2096482637160.4077</v>
      </c>
      <c r="S3510" s="199">
        <v>2172.2909574431528</v>
      </c>
      <c r="T3510" s="191">
        <v>5.5535883242888322E-2</v>
      </c>
      <c r="U3510" s="198">
        <v>2.0000000000000001E-4</v>
      </c>
    </row>
    <row r="3511" spans="1:21" x14ac:dyDescent="0.2">
      <c r="A3511">
        <f t="shared" si="54"/>
        <v>3507</v>
      </c>
      <c r="B3511" s="119">
        <v>0.49440820092171778</v>
      </c>
      <c r="C3511" s="97">
        <v>11454.895968467157</v>
      </c>
      <c r="D3511" s="96">
        <v>1.1264288342832534</v>
      </c>
      <c r="E3511" s="98">
        <v>0</v>
      </c>
      <c r="F3511" s="119">
        <v>0.53456179396380721</v>
      </c>
      <c r="G3511" s="179">
        <v>1</v>
      </c>
      <c r="H3511" s="97">
        <v>9623344.7623365782</v>
      </c>
      <c r="I3511" s="174">
        <v>335394109916.41736</v>
      </c>
      <c r="J3511" s="186">
        <v>0.4351544315016227</v>
      </c>
      <c r="K3511" s="189">
        <v>10815440811.657703</v>
      </c>
      <c r="L3511" s="185">
        <v>0</v>
      </c>
      <c r="M3511" s="185">
        <v>294931864453.6308</v>
      </c>
      <c r="N3511" s="174">
        <v>641141415181.70581</v>
      </c>
      <c r="O3511" s="119">
        <v>0.59564663231799431</v>
      </c>
      <c r="P3511" s="119">
        <v>0.33110846150262246</v>
      </c>
      <c r="Q3511" s="97">
        <v>15.943391527986408</v>
      </c>
      <c r="R3511" s="184">
        <v>3603325953691.2056</v>
      </c>
      <c r="S3511" s="199">
        <v>3738.6682443284603</v>
      </c>
      <c r="T3511" s="191">
        <v>4.6467831337728763E-2</v>
      </c>
      <c r="U3511" s="198">
        <v>2.0000000000000001E-4</v>
      </c>
    </row>
    <row r="3512" spans="1:21" x14ac:dyDescent="0.2">
      <c r="A3512">
        <f t="shared" si="54"/>
        <v>3508</v>
      </c>
      <c r="B3512" s="119">
        <v>0.54096992135574318</v>
      </c>
      <c r="C3512" s="97">
        <v>13040.70635538326</v>
      </c>
      <c r="D3512" s="96">
        <v>0.48847678655920057</v>
      </c>
      <c r="E3512" s="98">
        <v>0.1240876651151558</v>
      </c>
      <c r="F3512" s="119">
        <v>0</v>
      </c>
      <c r="G3512" s="179">
        <v>0</v>
      </c>
      <c r="H3512" s="97">
        <v>3333022.8489009463</v>
      </c>
      <c r="I3512" s="174">
        <v>130647481248.88812</v>
      </c>
      <c r="J3512" s="186">
        <v>0.35223397303749193</v>
      </c>
      <c r="K3512" s="189">
        <v>7851376825.5176601</v>
      </c>
      <c r="L3512" s="185">
        <v>14643224842.992901</v>
      </c>
      <c r="M3512" s="185">
        <v>0</v>
      </c>
      <c r="N3512" s="174">
        <v>153142082917.39868</v>
      </c>
      <c r="O3512" s="119">
        <v>0.37699017906901072</v>
      </c>
      <c r="P3512" s="119">
        <v>0.22649414321064734</v>
      </c>
      <c r="Q3512" s="97">
        <v>13.52756697202719</v>
      </c>
      <c r="R3512" s="184">
        <v>539588609945.95605</v>
      </c>
      <c r="S3512" s="199">
        <v>560.16643678875357</v>
      </c>
      <c r="T3512" s="191">
        <v>4.9985231017820812E-2</v>
      </c>
      <c r="U3512" s="198">
        <v>2.0000000000000001E-4</v>
      </c>
    </row>
    <row r="3513" spans="1:21" x14ac:dyDescent="0.2">
      <c r="A3513">
        <f t="shared" si="54"/>
        <v>3509</v>
      </c>
      <c r="B3513" s="119">
        <v>0.45348537651095711</v>
      </c>
      <c r="C3513" s="97">
        <v>7654.7028799075888</v>
      </c>
      <c r="D3513" s="96">
        <v>1.2622966341956265</v>
      </c>
      <c r="E3513" s="98">
        <v>0.7</v>
      </c>
      <c r="F3513" s="119">
        <v>0</v>
      </c>
      <c r="G3513" s="179">
        <v>0</v>
      </c>
      <c r="H3513" s="97">
        <v>15192572.149133587</v>
      </c>
      <c r="I3513" s="174">
        <v>536178220421.07391</v>
      </c>
      <c r="J3513" s="186">
        <v>0.45348537651095711</v>
      </c>
      <c r="K3513" s="189">
        <v>92629706597.804428</v>
      </c>
      <c r="L3513" s="185">
        <v>146161585340.21872</v>
      </c>
      <c r="M3513" s="185">
        <v>0</v>
      </c>
      <c r="N3513" s="174">
        <v>774969512359.09705</v>
      </c>
      <c r="O3513" s="119">
        <v>0.46463537557842854</v>
      </c>
      <c r="P3513" s="119">
        <v>0.37087438512628607</v>
      </c>
      <c r="Q3513" s="97">
        <v>14.355104254226447</v>
      </c>
      <c r="R3513" s="184">
        <v>4445644298421.502</v>
      </c>
      <c r="S3513" s="199">
        <v>4613.6526959248122</v>
      </c>
      <c r="T3513" s="191">
        <v>5.1075496446198743E-2</v>
      </c>
      <c r="U3513" s="198">
        <v>2.0000000000000001E-4</v>
      </c>
    </row>
    <row r="3514" spans="1:21" x14ac:dyDescent="0.2">
      <c r="A3514">
        <f t="shared" si="54"/>
        <v>3510</v>
      </c>
      <c r="B3514" s="119">
        <v>0.54785232785022309</v>
      </c>
      <c r="C3514" s="97">
        <v>17000</v>
      </c>
      <c r="D3514" s="96">
        <v>0.69319884134488419</v>
      </c>
      <c r="E3514" s="98">
        <v>0.7</v>
      </c>
      <c r="F3514" s="119">
        <v>0</v>
      </c>
      <c r="G3514" s="179">
        <v>0</v>
      </c>
      <c r="H3514" s="97">
        <v>3797891.5962201771</v>
      </c>
      <c r="I3514" s="174">
        <v>175222021747.94092</v>
      </c>
      <c r="J3514" s="186">
        <v>0.47314664069463508</v>
      </c>
      <c r="K3514" s="189">
        <v>18414735016.580704</v>
      </c>
      <c r="L3514" s="185">
        <v>56473668551.066994</v>
      </c>
      <c r="M3514" s="185">
        <v>0</v>
      </c>
      <c r="N3514" s="174">
        <v>250110425315.58862</v>
      </c>
      <c r="O3514" s="119">
        <v>0.51211238254062097</v>
      </c>
      <c r="P3514" s="119">
        <v>0.35261861103817449</v>
      </c>
      <c r="Q3514" s="97">
        <v>14.14879564707388</v>
      </c>
      <c r="R3514" s="184">
        <v>1371550190484.6912</v>
      </c>
      <c r="S3514" s="199">
        <v>1422.6579070824939</v>
      </c>
      <c r="T3514" s="191">
        <v>5.1776386820469644E-2</v>
      </c>
      <c r="U3514" s="198">
        <v>2.0000000000000001E-4</v>
      </c>
    </row>
    <row r="3515" spans="1:21" x14ac:dyDescent="0.2">
      <c r="A3515">
        <f t="shared" si="54"/>
        <v>3511</v>
      </c>
      <c r="B3515" s="119">
        <v>0.44353103174650016</v>
      </c>
      <c r="C3515" s="97">
        <v>11869.680311467027</v>
      </c>
      <c r="D3515" s="96">
        <v>0.80774843684086783</v>
      </c>
      <c r="E3515" s="98">
        <v>0.20880021942053228</v>
      </c>
      <c r="F3515" s="119">
        <v>0</v>
      </c>
      <c r="G3515" s="179">
        <v>0</v>
      </c>
      <c r="H3515" s="97">
        <v>5609151.8896130314</v>
      </c>
      <c r="I3515" s="174">
        <v>199026792776.90253</v>
      </c>
      <c r="J3515" s="186">
        <v>0.3983476871285091</v>
      </c>
      <c r="K3515" s="189">
        <v>13460209945.684477</v>
      </c>
      <c r="L3515" s="185">
        <v>37358503629.353081</v>
      </c>
      <c r="M3515" s="185">
        <v>0</v>
      </c>
      <c r="N3515" s="174">
        <v>249845506351.94009</v>
      </c>
      <c r="O3515" s="119">
        <v>0.43694468264315428</v>
      </c>
      <c r="P3515" s="119">
        <v>0.3293557183270916</v>
      </c>
      <c r="Q3515" s="97">
        <v>14.333618199933102</v>
      </c>
      <c r="R3515" s="184">
        <v>1292883398487.9783</v>
      </c>
      <c r="S3515" s="199">
        <v>1342.6151948382071</v>
      </c>
      <c r="T3515" s="191">
        <v>5.012789226049523E-2</v>
      </c>
      <c r="U3515" s="198">
        <v>2.0000000000000001E-4</v>
      </c>
    </row>
    <row r="3516" spans="1:21" x14ac:dyDescent="0.2">
      <c r="A3516">
        <f t="shared" si="54"/>
        <v>3512</v>
      </c>
      <c r="B3516" s="119">
        <v>0.51577582453623971</v>
      </c>
      <c r="C3516" s="97">
        <v>5800.7028645888777</v>
      </c>
      <c r="D3516" s="96">
        <v>0.97332150743211687</v>
      </c>
      <c r="E3516" s="98">
        <v>7.72382895521809E-2</v>
      </c>
      <c r="F3516" s="119">
        <v>0.31700312375084772</v>
      </c>
      <c r="G3516" s="179">
        <v>1</v>
      </c>
      <c r="H3516" s="97">
        <v>13383822.800432064</v>
      </c>
      <c r="I3516" s="174">
        <v>485278628117.98035</v>
      </c>
      <c r="J3516" s="186">
        <v>0.51577582453623971</v>
      </c>
      <c r="K3516" s="189">
        <v>2125766645.213268</v>
      </c>
      <c r="L3516" s="185">
        <v>0</v>
      </c>
      <c r="M3516" s="185">
        <v>168125061377.40265</v>
      </c>
      <c r="N3516" s="174">
        <v>655529456140.59631</v>
      </c>
      <c r="O3516" s="119">
        <v>0.58699884504771793</v>
      </c>
      <c r="P3516" s="119">
        <v>0.37988430418430752</v>
      </c>
      <c r="Q3516" s="97">
        <v>14.3071277218147</v>
      </c>
      <c r="R3516" s="184">
        <v>3908452035411.5181</v>
      </c>
      <c r="S3516" s="199">
        <v>4060.8047583458451</v>
      </c>
      <c r="T3516" s="191">
        <v>5.0799438737222036E-2</v>
      </c>
      <c r="U3516" s="198">
        <v>2.0000000000000001E-4</v>
      </c>
    </row>
    <row r="3517" spans="1:21" x14ac:dyDescent="0.2">
      <c r="A3517">
        <f t="shared" si="54"/>
        <v>3513</v>
      </c>
      <c r="B3517" s="119">
        <v>0.65872986127264588</v>
      </c>
      <c r="C3517" s="97">
        <v>7575.7677157941253</v>
      </c>
      <c r="D3517" s="96">
        <v>1.128388755687467</v>
      </c>
      <c r="E3517" s="98">
        <v>0</v>
      </c>
      <c r="F3517" s="119">
        <v>0</v>
      </c>
      <c r="G3517" s="179">
        <v>0</v>
      </c>
      <c r="H3517" s="97">
        <v>9716026.6650726292</v>
      </c>
      <c r="I3517" s="174">
        <v>396827092582.6991</v>
      </c>
      <c r="J3517" s="186">
        <v>0.50932893783303201</v>
      </c>
      <c r="K3517" s="189">
        <v>17791131304.28801</v>
      </c>
      <c r="L3517" s="185">
        <v>0</v>
      </c>
      <c r="M3517" s="185">
        <v>0</v>
      </c>
      <c r="N3517" s="174">
        <v>414618223886.98712</v>
      </c>
      <c r="O3517" s="119">
        <v>0.48747380101557525</v>
      </c>
      <c r="P3517" s="119">
        <v>0.36488271554710316</v>
      </c>
      <c r="Q3517" s="97">
        <v>12.866628433556375</v>
      </c>
      <c r="R3517" s="184">
        <v>2159742302346.4783</v>
      </c>
      <c r="S3517" s="199">
        <v>2239.101981766994</v>
      </c>
      <c r="T3517" s="191">
        <v>5.6196053838722886E-2</v>
      </c>
      <c r="U3517" s="198">
        <v>2.0000000000000001E-4</v>
      </c>
    </row>
    <row r="3518" spans="1:21" x14ac:dyDescent="0.2">
      <c r="A3518">
        <f t="shared" si="54"/>
        <v>3514</v>
      </c>
      <c r="B3518" s="119">
        <v>0.47874333683729298</v>
      </c>
      <c r="C3518" s="97">
        <v>8270.4242501650842</v>
      </c>
      <c r="D3518" s="96">
        <v>0.60129877801338638</v>
      </c>
      <c r="E3518" s="98">
        <v>8.3704703886756646E-2</v>
      </c>
      <c r="F3518" s="119">
        <v>0</v>
      </c>
      <c r="G3518" s="179">
        <v>0</v>
      </c>
      <c r="H3518" s="97">
        <v>5243756.8583027134</v>
      </c>
      <c r="I3518" s="174">
        <v>221978169661.07404</v>
      </c>
      <c r="J3518" s="186">
        <v>0.43637564527912487</v>
      </c>
      <c r="K3518" s="189">
        <v>4405487648.70049</v>
      </c>
      <c r="L3518" s="185">
        <v>13243959367.535507</v>
      </c>
      <c r="M3518" s="185">
        <v>0</v>
      </c>
      <c r="N3518" s="174">
        <v>239627616677.31006</v>
      </c>
      <c r="O3518" s="119">
        <v>0.44845012443815685</v>
      </c>
      <c r="P3518" s="119">
        <v>0.32585177123450509</v>
      </c>
      <c r="Q3518" s="97">
        <v>13.501950030697525</v>
      </c>
      <c r="R3518" s="184">
        <v>1202883859273.929</v>
      </c>
      <c r="S3518" s="199">
        <v>1246.6406127477239</v>
      </c>
      <c r="T3518" s="191">
        <v>5.104716516241186E-2</v>
      </c>
      <c r="U3518" s="198">
        <v>2.0000000000000001E-4</v>
      </c>
    </row>
    <row r="3519" spans="1:21" x14ac:dyDescent="0.2">
      <c r="A3519">
        <f t="shared" si="54"/>
        <v>3515</v>
      </c>
      <c r="B3519" s="119">
        <v>0.48261052896895368</v>
      </c>
      <c r="C3519" s="97">
        <v>17000</v>
      </c>
      <c r="D3519" s="96">
        <v>0.66350111584300686</v>
      </c>
      <c r="E3519" s="98">
        <v>0.46635811089383561</v>
      </c>
      <c r="F3519" s="119">
        <v>0</v>
      </c>
      <c r="G3519" s="179">
        <v>0</v>
      </c>
      <c r="H3519" s="97">
        <v>3313352.8397147912</v>
      </c>
      <c r="I3519" s="174">
        <v>177836170342.04477</v>
      </c>
      <c r="J3519" s="186">
        <v>0.48261052896895373</v>
      </c>
      <c r="K3519" s="189">
        <v>22070930695.337315</v>
      </c>
      <c r="L3519" s="185">
        <v>36868618667.80941</v>
      </c>
      <c r="M3519" s="185">
        <v>0</v>
      </c>
      <c r="N3519" s="174">
        <v>236775719705.1915</v>
      </c>
      <c r="O3519" s="119">
        <v>0.48704530733311596</v>
      </c>
      <c r="P3519" s="119">
        <v>0.39326283050055255</v>
      </c>
      <c r="Q3519" s="97">
        <v>13.74440180426984</v>
      </c>
      <c r="R3519" s="184">
        <v>1410524241584.3269</v>
      </c>
      <c r="S3519" s="199">
        <v>1464.9295696118625</v>
      </c>
      <c r="T3519" s="191">
        <v>5.3065107342299578E-2</v>
      </c>
      <c r="U3519" s="198">
        <v>2.0000000000000001E-4</v>
      </c>
    </row>
    <row r="3520" spans="1:21" x14ac:dyDescent="0.2">
      <c r="A3520">
        <f t="shared" si="54"/>
        <v>3516</v>
      </c>
      <c r="B3520" s="119">
        <v>0.47884118604134412</v>
      </c>
      <c r="C3520" s="97">
        <v>11711.691572168382</v>
      </c>
      <c r="D3520" s="96">
        <v>0.4803073797949472</v>
      </c>
      <c r="E3520" s="98">
        <v>0.26898212193430965</v>
      </c>
      <c r="F3520" s="119">
        <v>0.54139433829300421</v>
      </c>
      <c r="G3520" s="179">
        <v>1</v>
      </c>
      <c r="H3520" s="97">
        <v>2761791.3935885685</v>
      </c>
      <c r="I3520" s="174">
        <v>148589919836.24927</v>
      </c>
      <c r="J3520" s="186">
        <v>0.47884118604134418</v>
      </c>
      <c r="K3520" s="189">
        <v>3953097829.1733813</v>
      </c>
      <c r="L3520" s="185">
        <v>0</v>
      </c>
      <c r="M3520" s="185">
        <v>143818000424.36441</v>
      </c>
      <c r="N3520" s="174">
        <v>296361018089.78705</v>
      </c>
      <c r="O3520" s="119">
        <v>0.62830589187426678</v>
      </c>
      <c r="P3520" s="119">
        <v>0.45097839844813314</v>
      </c>
      <c r="Q3520" s="97">
        <v>16.425824119697708</v>
      </c>
      <c r="R3520" s="184">
        <v>2411850940980.2944</v>
      </c>
      <c r="S3520" s="199">
        <v>2505.7288902321793</v>
      </c>
      <c r="T3520" s="191">
        <v>4.4404291250397077E-2</v>
      </c>
      <c r="U3520" s="198">
        <v>2.0000000000000001E-4</v>
      </c>
    </row>
    <row r="3521" spans="1:21" x14ac:dyDescent="0.2">
      <c r="A3521">
        <f t="shared" si="54"/>
        <v>3517</v>
      </c>
      <c r="B3521" s="119">
        <v>0.68969553712617526</v>
      </c>
      <c r="C3521" s="97">
        <v>4633.7985275675646</v>
      </c>
      <c r="D3521" s="96">
        <v>0.99068670820685933</v>
      </c>
      <c r="E3521" s="98">
        <v>0.7</v>
      </c>
      <c r="F3521" s="119">
        <v>0.57212137649016703</v>
      </c>
      <c r="G3521" s="179">
        <v>1</v>
      </c>
      <c r="H3521" s="97">
        <v>14256569.400037896</v>
      </c>
      <c r="I3521" s="174">
        <v>508007113323.23291</v>
      </c>
      <c r="J3521" s="186">
        <v>0.51199278997759157</v>
      </c>
      <c r="K3521" s="189">
        <v>3791814436.087276</v>
      </c>
      <c r="L3521" s="185">
        <v>0</v>
      </c>
      <c r="M3521" s="185">
        <v>443811054917.65436</v>
      </c>
      <c r="N3521" s="174">
        <v>955609982676.97449</v>
      </c>
      <c r="O3521" s="119">
        <v>0.64371954496511985</v>
      </c>
      <c r="P3521" s="119">
        <v>0.40849638272351602</v>
      </c>
      <c r="Q3521" s="97">
        <v>16.122084616542573</v>
      </c>
      <c r="R3521" s="184">
        <v>6838898340610.8008</v>
      </c>
      <c r="S3521" s="199">
        <v>7100.5114477579054</v>
      </c>
      <c r="T3521" s="191">
        <v>4.5686379195867051E-2</v>
      </c>
      <c r="U3521" s="198">
        <v>2.0000000000000001E-4</v>
      </c>
    </row>
    <row r="3522" spans="1:21" x14ac:dyDescent="0.2">
      <c r="A3522">
        <f t="shared" si="54"/>
        <v>3518</v>
      </c>
      <c r="B3522" s="119">
        <v>0.39054483041877408</v>
      </c>
      <c r="C3522" s="97">
        <v>5797.8802485643428</v>
      </c>
      <c r="D3522" s="96">
        <v>0.67445071329491357</v>
      </c>
      <c r="E3522" s="98">
        <v>0</v>
      </c>
      <c r="F3522" s="119">
        <v>0</v>
      </c>
      <c r="G3522" s="179">
        <v>0</v>
      </c>
      <c r="H3522" s="97">
        <v>7296230.2610790962</v>
      </c>
      <c r="I3522" s="174">
        <v>298205550214.10107</v>
      </c>
      <c r="J3522" s="186">
        <v>0.39054483041877408</v>
      </c>
      <c r="K3522" s="189">
        <v>4663783504.2907648</v>
      </c>
      <c r="L3522" s="185">
        <v>0</v>
      </c>
      <c r="M3522" s="185">
        <v>0</v>
      </c>
      <c r="N3522" s="174">
        <v>302869333718.39185</v>
      </c>
      <c r="O3522" s="119">
        <v>0.38453096128441444</v>
      </c>
      <c r="P3522" s="119">
        <v>0.25318270827882366</v>
      </c>
      <c r="Q3522" s="97">
        <v>12.902151628427388</v>
      </c>
      <c r="R3522" s="184">
        <v>1132522753716.5837</v>
      </c>
      <c r="S3522" s="199">
        <v>1175.8925638530313</v>
      </c>
      <c r="T3522" s="191">
        <v>5.3723737561506488E-2</v>
      </c>
      <c r="U3522" s="198">
        <v>2.0000000000000001E-4</v>
      </c>
    </row>
    <row r="3523" spans="1:21" x14ac:dyDescent="0.2">
      <c r="A3523">
        <f t="shared" si="54"/>
        <v>3519</v>
      </c>
      <c r="B3523" s="119">
        <v>0.46272538714695843</v>
      </c>
      <c r="C3523" s="97">
        <v>11098.240492470952</v>
      </c>
      <c r="D3523" s="96">
        <v>0.67656489529023323</v>
      </c>
      <c r="E3523" s="98">
        <v>0.7</v>
      </c>
      <c r="F3523" s="119">
        <v>0</v>
      </c>
      <c r="G3523" s="179">
        <v>0</v>
      </c>
      <c r="H3523" s="97">
        <v>7405271.196866354</v>
      </c>
      <c r="I3523" s="174">
        <v>224514682695.54953</v>
      </c>
      <c r="J3523" s="186">
        <v>0.30876388892054507</v>
      </c>
      <c r="K3523" s="189">
        <v>41460379050.023964</v>
      </c>
      <c r="L3523" s="185">
        <v>108641551070.97691</v>
      </c>
      <c r="M3523" s="185">
        <v>0</v>
      </c>
      <c r="N3523" s="174">
        <v>374616612816.55042</v>
      </c>
      <c r="O3523" s="119">
        <v>0.41705376125999505</v>
      </c>
      <c r="P3523" s="119">
        <v>0.27346307122973507</v>
      </c>
      <c r="Q3523" s="97">
        <v>14.978776948676749</v>
      </c>
      <c r="R3523" s="184">
        <v>1651913765064.3435</v>
      </c>
      <c r="S3523" s="199">
        <v>1715.0093772669168</v>
      </c>
      <c r="T3523" s="191">
        <v>4.9116472010171448E-2</v>
      </c>
      <c r="U3523" s="198">
        <v>2.0000000000000001E-4</v>
      </c>
    </row>
    <row r="3524" spans="1:21" x14ac:dyDescent="0.2">
      <c r="A3524">
        <f t="shared" si="54"/>
        <v>3520</v>
      </c>
      <c r="B3524" s="119">
        <v>0.62194409944959073</v>
      </c>
      <c r="C3524" s="97">
        <v>16650.285093035091</v>
      </c>
      <c r="D3524" s="96">
        <v>1.009246708475299</v>
      </c>
      <c r="E3524" s="98">
        <v>0.61046696337009687</v>
      </c>
      <c r="F3524" s="119">
        <v>0</v>
      </c>
      <c r="G3524" s="179">
        <v>0</v>
      </c>
      <c r="H3524" s="97">
        <v>8198075.7100169035</v>
      </c>
      <c r="I3524" s="174">
        <v>328870932305.98022</v>
      </c>
      <c r="J3524" s="186">
        <v>0.43964784709702631</v>
      </c>
      <c r="K3524" s="189">
        <v>58361421712.347565</v>
      </c>
      <c r="L3524" s="185">
        <v>89593643686.203506</v>
      </c>
      <c r="M3524" s="185">
        <v>0</v>
      </c>
      <c r="N3524" s="174">
        <v>476825997704.53125</v>
      </c>
      <c r="O3524" s="119">
        <v>0.45354555613825281</v>
      </c>
      <c r="P3524" s="119">
        <v>0.41863692208461506</v>
      </c>
      <c r="Q3524" s="97">
        <v>14.232054565756357</v>
      </c>
      <c r="R3524" s="184">
        <v>3062435767912.9053</v>
      </c>
      <c r="S3524" s="199">
        <v>3179.7193569460574</v>
      </c>
      <c r="T3524" s="191">
        <v>5.2416060150504706E-2</v>
      </c>
      <c r="U3524" s="198">
        <v>2.0000000000000001E-4</v>
      </c>
    </row>
    <row r="3525" spans="1:21" x14ac:dyDescent="0.2">
      <c r="A3525">
        <f t="shared" si="54"/>
        <v>3521</v>
      </c>
      <c r="B3525" s="119">
        <v>0.50946394836531717</v>
      </c>
      <c r="C3525" s="97">
        <v>9700.0941007560978</v>
      </c>
      <c r="D3525" s="96">
        <v>1.0281699931369741</v>
      </c>
      <c r="E3525" s="98">
        <v>0</v>
      </c>
      <c r="F3525" s="119">
        <v>0</v>
      </c>
      <c r="G3525" s="179">
        <v>0</v>
      </c>
      <c r="H3525" s="97">
        <v>8089769.5872736601</v>
      </c>
      <c r="I3525" s="174">
        <v>303164452607.26544</v>
      </c>
      <c r="J3525" s="186">
        <v>0.40023273674393522</v>
      </c>
      <c r="K3525" s="189">
        <v>7424384382.2836685</v>
      </c>
      <c r="L3525" s="185">
        <v>0</v>
      </c>
      <c r="M3525" s="185">
        <v>0</v>
      </c>
      <c r="N3525" s="174">
        <v>310588836989.54913</v>
      </c>
      <c r="O3525" s="119">
        <v>0.39066548471787377</v>
      </c>
      <c r="P3525" s="119">
        <v>0.25498902136437301</v>
      </c>
      <c r="Q3525" s="97">
        <v>12.882171478465109</v>
      </c>
      <c r="R3525" s="184">
        <v>1124514509994.2515</v>
      </c>
      <c r="S3525" s="199">
        <v>1166.9847199741948</v>
      </c>
      <c r="T3525" s="191">
        <v>5.596738052153475E-2</v>
      </c>
      <c r="U3525" s="198">
        <v>2.0000000000000001E-4</v>
      </c>
    </row>
    <row r="3526" spans="1:21" x14ac:dyDescent="0.2">
      <c r="A3526">
        <f t="shared" si="54"/>
        <v>3522</v>
      </c>
      <c r="B3526" s="119">
        <v>0.38583576698645217</v>
      </c>
      <c r="C3526" s="97">
        <v>15678.381449973949</v>
      </c>
      <c r="D3526" s="96">
        <v>0.93697512383337545</v>
      </c>
      <c r="E3526" s="98">
        <v>0</v>
      </c>
      <c r="F3526" s="119">
        <v>0.41328420568196556</v>
      </c>
      <c r="G3526" s="179">
        <v>1</v>
      </c>
      <c r="H3526" s="97">
        <v>6348655.8428866193</v>
      </c>
      <c r="I3526" s="174">
        <v>289496219267.1507</v>
      </c>
      <c r="J3526" s="186">
        <v>0.38583576698645217</v>
      </c>
      <c r="K3526" s="189">
        <v>13956106604.738197</v>
      </c>
      <c r="L3526" s="185">
        <v>0</v>
      </c>
      <c r="M3526" s="185">
        <v>213719925872.03165</v>
      </c>
      <c r="N3526" s="174">
        <v>517172251743.92059</v>
      </c>
      <c r="O3526" s="119">
        <v>0.54657599193510376</v>
      </c>
      <c r="P3526" s="119">
        <v>0.32866593461174443</v>
      </c>
      <c r="Q3526" s="97">
        <v>16.14100437804732</v>
      </c>
      <c r="R3526" s="184">
        <v>2922254552734.7563</v>
      </c>
      <c r="S3526" s="199">
        <v>3035.0442784438542</v>
      </c>
      <c r="T3526" s="191">
        <v>4.6134707985052474E-2</v>
      </c>
      <c r="U3526" s="198">
        <v>2.0000000000000001E-4</v>
      </c>
    </row>
    <row r="3527" spans="1:21" x14ac:dyDescent="0.2">
      <c r="A3527">
        <f t="shared" ref="A3527:A3590" si="55">A3526+1</f>
        <v>3523</v>
      </c>
      <c r="B3527" s="119">
        <v>0.5284494186680373</v>
      </c>
      <c r="C3527" s="97">
        <v>4000</v>
      </c>
      <c r="D3527" s="96">
        <v>0.22508221067856937</v>
      </c>
      <c r="E3527" s="98">
        <v>0.7</v>
      </c>
      <c r="F3527" s="119">
        <v>0</v>
      </c>
      <c r="G3527" s="179">
        <v>0</v>
      </c>
      <c r="H3527" s="97">
        <v>3285343.7915232163</v>
      </c>
      <c r="I3527" s="174">
        <v>177194869058.36087</v>
      </c>
      <c r="J3527" s="186">
        <v>0.5284494186680373</v>
      </c>
      <c r="K3527" s="189">
        <v>24658919595.628971</v>
      </c>
      <c r="L3527" s="185">
        <v>44713515067.697136</v>
      </c>
      <c r="M3527" s="185">
        <v>0</v>
      </c>
      <c r="N3527" s="174">
        <v>246567303721.68695</v>
      </c>
      <c r="O3527" s="119">
        <v>0.52484386877620404</v>
      </c>
      <c r="P3527" s="119">
        <v>0.43599336622042983</v>
      </c>
      <c r="Q3527" s="97">
        <v>14.254398920541368</v>
      </c>
      <c r="R3527" s="184">
        <v>1776122129799.6367</v>
      </c>
      <c r="S3527" s="199">
        <v>1843.1277841875462</v>
      </c>
      <c r="T3527" s="191">
        <v>4.8370953377027459E-2</v>
      </c>
      <c r="U3527" s="198">
        <v>2.0000000000000001E-4</v>
      </c>
    </row>
    <row r="3528" spans="1:21" x14ac:dyDescent="0.2">
      <c r="A3528">
        <f t="shared" si="55"/>
        <v>3524</v>
      </c>
      <c r="B3528" s="119">
        <v>0.56215160884974968</v>
      </c>
      <c r="C3528" s="97">
        <v>10464.285746707832</v>
      </c>
      <c r="D3528" s="96">
        <v>1.2452363789012417</v>
      </c>
      <c r="E3528" s="98">
        <v>0.7</v>
      </c>
      <c r="F3528" s="119">
        <v>0.55842906885753241</v>
      </c>
      <c r="G3528" s="179">
        <v>1</v>
      </c>
      <c r="H3528" s="97">
        <v>9277396.3875226937</v>
      </c>
      <c r="I3528" s="174">
        <v>264539920594.11902</v>
      </c>
      <c r="J3528" s="186">
        <v>0.22134223535473663</v>
      </c>
      <c r="K3528" s="189">
        <v>3049325853.0193825</v>
      </c>
      <c r="L3528" s="185">
        <v>0</v>
      </c>
      <c r="M3528" s="185">
        <v>314276990847.02863</v>
      </c>
      <c r="N3528" s="174">
        <v>581866237294.16711</v>
      </c>
      <c r="O3528" s="119">
        <v>0.53272630404533883</v>
      </c>
      <c r="P3528" s="119">
        <v>0.27341292360153235</v>
      </c>
      <c r="Q3528" s="97">
        <v>18.018114111143905</v>
      </c>
      <c r="R3528" s="184">
        <v>3023815112831.4346</v>
      </c>
      <c r="S3528" s="199">
        <v>3138.858193913472</v>
      </c>
      <c r="T3528" s="191">
        <v>4.20247792333628E-2</v>
      </c>
      <c r="U3528" s="198">
        <v>2.0000000000000001E-4</v>
      </c>
    </row>
    <row r="3529" spans="1:21" x14ac:dyDescent="0.2">
      <c r="A3529">
        <f t="shared" si="55"/>
        <v>3525</v>
      </c>
      <c r="B3529" s="119">
        <v>0.40582168721294798</v>
      </c>
      <c r="C3529" s="97">
        <v>4000</v>
      </c>
      <c r="D3529" s="96">
        <v>1.0319186009219103</v>
      </c>
      <c r="E3529" s="98">
        <v>0.53722583435487892</v>
      </c>
      <c r="F3529" s="119">
        <v>0.48541925611824349</v>
      </c>
      <c r="G3529" s="179">
        <v>1</v>
      </c>
      <c r="H3529" s="97">
        <v>80076817.024384826</v>
      </c>
      <c r="I3529" s="174">
        <v>1593662483216.3267</v>
      </c>
      <c r="J3529" s="186">
        <v>0.40582168721294798</v>
      </c>
      <c r="K3529" s="189">
        <v>14076952446.08836</v>
      </c>
      <c r="L3529" s="185">
        <v>0</v>
      </c>
      <c r="M3529" s="185">
        <v>585609626004.03625</v>
      </c>
      <c r="N3529" s="174">
        <v>2193349061666.4512</v>
      </c>
      <c r="O3529" s="119">
        <v>0.50846010700309197</v>
      </c>
      <c r="P3529" s="119">
        <v>0.33493441747565356</v>
      </c>
      <c r="Q3529" s="97">
        <v>15.444472914636984</v>
      </c>
      <c r="R3529" s="184">
        <v>12201122770909.52</v>
      </c>
      <c r="S3529" s="199">
        <v>12666.410094582485</v>
      </c>
      <c r="T3529" s="191">
        <v>4.7025092626625083E-2</v>
      </c>
      <c r="U3529" s="198">
        <v>2.0000000000000001E-4</v>
      </c>
    </row>
    <row r="3530" spans="1:21" x14ac:dyDescent="0.2">
      <c r="A3530">
        <f t="shared" si="55"/>
        <v>3526</v>
      </c>
      <c r="B3530" s="119">
        <v>0.8</v>
      </c>
      <c r="C3530" s="97">
        <v>13925.85480525859</v>
      </c>
      <c r="D3530" s="96">
        <v>0.65022049904782264</v>
      </c>
      <c r="E3530" s="98">
        <v>0.4861851494063148</v>
      </c>
      <c r="F3530" s="119">
        <v>0</v>
      </c>
      <c r="G3530" s="179">
        <v>0</v>
      </c>
      <c r="H3530" s="97">
        <v>13948585.47419103</v>
      </c>
      <c r="I3530" s="174">
        <v>487324404752.56104</v>
      </c>
      <c r="J3530" s="186">
        <v>0.49375879545419099</v>
      </c>
      <c r="K3530" s="189">
        <v>41706957050.153358</v>
      </c>
      <c r="L3530" s="185">
        <v>49937597828.824821</v>
      </c>
      <c r="M3530" s="185">
        <v>0</v>
      </c>
      <c r="N3530" s="174">
        <v>578968959631.53918</v>
      </c>
      <c r="O3530" s="119">
        <v>0.48460419972717139</v>
      </c>
      <c r="P3530" s="119">
        <v>0.39269585926876432</v>
      </c>
      <c r="Q3530" s="97">
        <v>13.58714543683875</v>
      </c>
      <c r="R3530" s="184">
        <v>3338346789483.8569</v>
      </c>
      <c r="S3530" s="199">
        <v>3459.3047513282386</v>
      </c>
      <c r="T3530" s="191">
        <v>5.2463423776892636E-2</v>
      </c>
      <c r="U3530" s="198">
        <v>2.0000000000000001E-4</v>
      </c>
    </row>
    <row r="3531" spans="1:21" x14ac:dyDescent="0.2">
      <c r="A3531">
        <f t="shared" si="55"/>
        <v>3527</v>
      </c>
      <c r="B3531" s="119">
        <v>0.48905863305695191</v>
      </c>
      <c r="C3531" s="97">
        <v>8100.0684797340491</v>
      </c>
      <c r="D3531" s="96">
        <v>1.350988907234387</v>
      </c>
      <c r="E3531" s="98">
        <v>8.9611142923783235E-2</v>
      </c>
      <c r="F3531" s="119">
        <v>0</v>
      </c>
      <c r="G3531" s="179">
        <v>0</v>
      </c>
      <c r="H3531" s="97">
        <v>15457392.150773639</v>
      </c>
      <c r="I3531" s="174">
        <v>536373018217.39697</v>
      </c>
      <c r="J3531" s="186">
        <v>0.43358573637140352</v>
      </c>
      <c r="K3531" s="189">
        <v>14613534260.047285</v>
      </c>
      <c r="L3531" s="185">
        <v>23790671384.179726</v>
      </c>
      <c r="M3531" s="185">
        <v>0</v>
      </c>
      <c r="N3531" s="174">
        <v>574777223861.6239</v>
      </c>
      <c r="O3531" s="119">
        <v>0.43772824798196458</v>
      </c>
      <c r="P3531" s="119">
        <v>0.30719077654372473</v>
      </c>
      <c r="Q3531" s="97">
        <v>13.363054410484438</v>
      </c>
      <c r="R3531" s="184">
        <v>2548158531682.6084</v>
      </c>
      <c r="S3531" s="199">
        <v>2645.0887769703027</v>
      </c>
      <c r="T3531" s="191">
        <v>5.5110154308918566E-2</v>
      </c>
      <c r="U3531" s="198">
        <v>2.0000000000000001E-4</v>
      </c>
    </row>
    <row r="3532" spans="1:21" x14ac:dyDescent="0.2">
      <c r="A3532">
        <f t="shared" si="55"/>
        <v>3528</v>
      </c>
      <c r="B3532" s="119">
        <v>0.54450683283676948</v>
      </c>
      <c r="C3532" s="97">
        <v>10114.85440566447</v>
      </c>
      <c r="D3532" s="96">
        <v>1.1492522428240248</v>
      </c>
      <c r="E3532" s="98">
        <v>0.7</v>
      </c>
      <c r="F3532" s="119">
        <v>0.49037763091638314</v>
      </c>
      <c r="G3532" s="179">
        <v>1</v>
      </c>
      <c r="H3532" s="97">
        <v>10261290.769794365</v>
      </c>
      <c r="I3532" s="174">
        <v>373661945172.60657</v>
      </c>
      <c r="J3532" s="186">
        <v>0.41169781151563378</v>
      </c>
      <c r="K3532" s="189">
        <v>4374997947.9455233</v>
      </c>
      <c r="L3532" s="185">
        <v>0</v>
      </c>
      <c r="M3532" s="185">
        <v>339843956032.78131</v>
      </c>
      <c r="N3532" s="174">
        <v>717880899153.3335</v>
      </c>
      <c r="O3532" s="119">
        <v>0.59301058212099544</v>
      </c>
      <c r="P3532" s="119">
        <v>0.37985590565058525</v>
      </c>
      <c r="Q3532" s="97">
        <v>16.813019328447023</v>
      </c>
      <c r="R3532" s="184">
        <v>4896726634033.4482</v>
      </c>
      <c r="S3532" s="199">
        <v>5083.2941669304901</v>
      </c>
      <c r="T3532" s="191">
        <v>4.4410547347252069E-2</v>
      </c>
      <c r="U3532" s="198">
        <v>2.0000000000000001E-4</v>
      </c>
    </row>
    <row r="3533" spans="1:21" x14ac:dyDescent="0.2">
      <c r="A3533">
        <f t="shared" si="55"/>
        <v>3529</v>
      </c>
      <c r="B3533" s="119">
        <v>0.62012248414819471</v>
      </c>
      <c r="C3533" s="97">
        <v>12059.059929477251</v>
      </c>
      <c r="D3533" s="96">
        <v>0.86920703779821606</v>
      </c>
      <c r="E3533" s="98">
        <v>0</v>
      </c>
      <c r="F3533" s="119">
        <v>0.58301656728763951</v>
      </c>
      <c r="G3533" s="179">
        <v>1</v>
      </c>
      <c r="H3533" s="97">
        <v>6093477.6621146677</v>
      </c>
      <c r="I3533" s="174">
        <v>275628232604.66602</v>
      </c>
      <c r="J3533" s="186">
        <v>0.47562678809292824</v>
      </c>
      <c r="K3533" s="189">
        <v>7420150954.5604515</v>
      </c>
      <c r="L3533" s="185">
        <v>0</v>
      </c>
      <c r="M3533" s="185">
        <v>258932417951.81082</v>
      </c>
      <c r="N3533" s="174">
        <v>541980801511.03723</v>
      </c>
      <c r="O3533" s="119">
        <v>0.62408503105630464</v>
      </c>
      <c r="P3533" s="119">
        <v>0.41444287956881526</v>
      </c>
      <c r="Q3533" s="97">
        <v>16.202174102911282</v>
      </c>
      <c r="R3533" s="184">
        <v>3924284520606.4707</v>
      </c>
      <c r="S3533" s="199">
        <v>4069.4627876706936</v>
      </c>
      <c r="T3533" s="191">
        <v>4.5589912290904908E-2</v>
      </c>
      <c r="U3533" s="198">
        <v>2.0000000000000001E-4</v>
      </c>
    </row>
    <row r="3534" spans="1:21" x14ac:dyDescent="0.2">
      <c r="A3534">
        <f t="shared" si="55"/>
        <v>3530</v>
      </c>
      <c r="B3534" s="119">
        <v>0.43601465620046681</v>
      </c>
      <c r="C3534" s="97">
        <v>8105.1553936418341</v>
      </c>
      <c r="D3534" s="96">
        <v>0.91287809188825453</v>
      </c>
      <c r="E3534" s="98">
        <v>0</v>
      </c>
      <c r="F3534" s="119">
        <v>0.50671362621711924</v>
      </c>
      <c r="G3534" s="179">
        <v>1</v>
      </c>
      <c r="H3534" s="97">
        <v>7200619.5766495243</v>
      </c>
      <c r="I3534" s="174">
        <v>263898337689.99368</v>
      </c>
      <c r="J3534" s="186">
        <v>0.39116974367883439</v>
      </c>
      <c r="K3534" s="189">
        <v>2141694889.3363576</v>
      </c>
      <c r="L3534" s="185">
        <v>0</v>
      </c>
      <c r="M3534" s="185">
        <v>221977835185.1947</v>
      </c>
      <c r="N3534" s="174">
        <v>488017867764.52472</v>
      </c>
      <c r="O3534" s="119">
        <v>0.57541195068520812</v>
      </c>
      <c r="P3534" s="119">
        <v>0.33059855597034826</v>
      </c>
      <c r="Q3534" s="97">
        <v>16.336642984246922</v>
      </c>
      <c r="R3534" s="184">
        <v>2858147176842.0781</v>
      </c>
      <c r="S3534" s="199">
        <v>2969.6898270995534</v>
      </c>
      <c r="T3534" s="191">
        <v>4.507107958652732E-2</v>
      </c>
      <c r="U3534" s="198">
        <v>2.0000000000000001E-4</v>
      </c>
    </row>
    <row r="3535" spans="1:21" x14ac:dyDescent="0.2">
      <c r="A3535">
        <f t="shared" si="55"/>
        <v>3531</v>
      </c>
      <c r="B3535" s="119">
        <v>0.46456872646313707</v>
      </c>
      <c r="C3535" s="97">
        <v>6254.1186593415514</v>
      </c>
      <c r="D3535" s="96">
        <v>1.0355161476592634</v>
      </c>
      <c r="E3535" s="98">
        <v>0.28044642918757717</v>
      </c>
      <c r="F3535" s="119">
        <v>0</v>
      </c>
      <c r="G3535" s="179">
        <v>0</v>
      </c>
      <c r="H3535" s="97">
        <v>15047054.866718449</v>
      </c>
      <c r="I3535" s="174">
        <v>518763427415.09595</v>
      </c>
      <c r="J3535" s="186">
        <v>0.43324465639681675</v>
      </c>
      <c r="K3535" s="189">
        <v>38448916376.039536</v>
      </c>
      <c r="L3535" s="185">
        <v>65084304866.79258</v>
      </c>
      <c r="M3535" s="185">
        <v>0</v>
      </c>
      <c r="N3535" s="174">
        <v>622296648657.9281</v>
      </c>
      <c r="O3535" s="119">
        <v>0.44483435247823044</v>
      </c>
      <c r="P3535" s="119">
        <v>0.32237121080461684</v>
      </c>
      <c r="Q3535" s="97">
        <v>13.803543669043336</v>
      </c>
      <c r="R3535" s="184">
        <v>3036297025051.7988</v>
      </c>
      <c r="S3535" s="199">
        <v>3152.0167646297919</v>
      </c>
      <c r="T3535" s="191">
        <v>5.1892588447470397E-2</v>
      </c>
      <c r="U3535" s="198">
        <v>2.0000000000000001E-4</v>
      </c>
    </row>
    <row r="3536" spans="1:21" x14ac:dyDescent="0.2">
      <c r="A3536">
        <f t="shared" si="55"/>
        <v>3532</v>
      </c>
      <c r="B3536" s="119">
        <v>0.37860724976694771</v>
      </c>
      <c r="C3536" s="97">
        <v>9475.9183995461517</v>
      </c>
      <c r="D3536" s="96">
        <v>0.54645318070326088</v>
      </c>
      <c r="E3536" s="98">
        <v>0.26982471684309761</v>
      </c>
      <c r="F3536" s="119">
        <v>0.42807573552950801</v>
      </c>
      <c r="G3536" s="179">
        <v>1</v>
      </c>
      <c r="H3536" s="97">
        <v>3558462.7642830359</v>
      </c>
      <c r="I3536" s="174">
        <v>168654119752.26569</v>
      </c>
      <c r="J3536" s="186">
        <v>0.37860724976694771</v>
      </c>
      <c r="K3536" s="189">
        <v>4846670719.805522</v>
      </c>
      <c r="L3536" s="185">
        <v>0</v>
      </c>
      <c r="M3536" s="185">
        <v>140034958815.09164</v>
      </c>
      <c r="N3536" s="174">
        <v>313535749287.16284</v>
      </c>
      <c r="O3536" s="119">
        <v>0.56096199522133805</v>
      </c>
      <c r="P3536" s="119">
        <v>0.43449339653609409</v>
      </c>
      <c r="Q3536" s="97">
        <v>16.878023358326388</v>
      </c>
      <c r="R3536" s="184">
        <v>2506621618201.1865</v>
      </c>
      <c r="S3536" s="199">
        <v>2602.9762094144339</v>
      </c>
      <c r="T3536" s="191">
        <v>4.3427268583693591E-2</v>
      </c>
      <c r="U3536" s="198">
        <v>2.0000000000000001E-4</v>
      </c>
    </row>
    <row r="3537" spans="1:21" x14ac:dyDescent="0.2">
      <c r="A3537">
        <f t="shared" si="55"/>
        <v>3533</v>
      </c>
      <c r="B3537" s="119">
        <v>0.63980538469206749</v>
      </c>
      <c r="C3537" s="97">
        <v>4000</v>
      </c>
      <c r="D3537" s="96">
        <v>0.8797661171862412</v>
      </c>
      <c r="E3537" s="98">
        <v>0.12101177190599589</v>
      </c>
      <c r="F3537" s="119">
        <v>0</v>
      </c>
      <c r="G3537" s="179">
        <v>0</v>
      </c>
      <c r="H3537" s="97">
        <v>11988371.999113791</v>
      </c>
      <c r="I3537" s="174">
        <v>422607785383.40326</v>
      </c>
      <c r="J3537" s="186">
        <v>0.41904264117910428</v>
      </c>
      <c r="K3537" s="189">
        <v>12171198294.368259</v>
      </c>
      <c r="L3537" s="185">
        <v>11381522654.07284</v>
      </c>
      <c r="M3537" s="185">
        <v>0</v>
      </c>
      <c r="N3537" s="174">
        <v>446160506331.84436</v>
      </c>
      <c r="O3537" s="119">
        <v>0.41732940959745823</v>
      </c>
      <c r="P3537" s="119">
        <v>0.30048195089802454</v>
      </c>
      <c r="Q3537" s="97">
        <v>13.274440760909442</v>
      </c>
      <c r="R3537" s="184">
        <v>2004900464833.3464</v>
      </c>
      <c r="S3537" s="199">
        <v>2080.3619475958221</v>
      </c>
      <c r="T3537" s="191">
        <v>5.3466219830878944E-2</v>
      </c>
      <c r="U3537" s="198">
        <v>2.0000000000000001E-4</v>
      </c>
    </row>
    <row r="3538" spans="1:21" x14ac:dyDescent="0.2">
      <c r="A3538">
        <f t="shared" si="55"/>
        <v>3534</v>
      </c>
      <c r="B3538" s="119">
        <v>0.59118834374749241</v>
      </c>
      <c r="C3538" s="97">
        <v>8998.9550468345678</v>
      </c>
      <c r="D3538" s="96">
        <v>1.2539905542166365</v>
      </c>
      <c r="E3538" s="98">
        <v>0.7</v>
      </c>
      <c r="F3538" s="119">
        <v>0</v>
      </c>
      <c r="G3538" s="179">
        <v>0</v>
      </c>
      <c r="H3538" s="97">
        <v>16629906.228025664</v>
      </c>
      <c r="I3538" s="174">
        <v>434067892643.85083</v>
      </c>
      <c r="J3538" s="186">
        <v>0.28287747293259657</v>
      </c>
      <c r="K3538" s="189">
        <v>47347031971.574631</v>
      </c>
      <c r="L3538" s="185">
        <v>135947902460.73868</v>
      </c>
      <c r="M3538" s="185">
        <v>0</v>
      </c>
      <c r="N3538" s="174">
        <v>617362827076.16406</v>
      </c>
      <c r="O3538" s="119">
        <v>0.37505716309073334</v>
      </c>
      <c r="P3538" s="119">
        <v>0.25044750203304822</v>
      </c>
      <c r="Q3538" s="97">
        <v>14.868901461850516</v>
      </c>
      <c r="R3538" s="184">
        <v>2439030821009.7319</v>
      </c>
      <c r="S3538" s="199">
        <v>2531.3250804136951</v>
      </c>
      <c r="T3538" s="191">
        <v>5.1146853958999379E-2</v>
      </c>
      <c r="U3538" s="198">
        <v>2.0000000000000001E-4</v>
      </c>
    </row>
    <row r="3539" spans="1:21" x14ac:dyDescent="0.2">
      <c r="A3539">
        <f t="shared" si="55"/>
        <v>3535</v>
      </c>
      <c r="B3539" s="119">
        <v>0.32926332862833124</v>
      </c>
      <c r="C3539" s="97">
        <v>4226.4393265873196</v>
      </c>
      <c r="D3539" s="96">
        <v>0.36203086021518222</v>
      </c>
      <c r="E3539" s="98">
        <v>0</v>
      </c>
      <c r="F3539" s="119">
        <v>0</v>
      </c>
      <c r="G3539" s="179">
        <v>0</v>
      </c>
      <c r="H3539" s="97">
        <v>4612900.837672919</v>
      </c>
      <c r="I3539" s="174">
        <v>224444713653.43863</v>
      </c>
      <c r="J3539" s="186">
        <v>0.3292633286283313</v>
      </c>
      <c r="K3539" s="189">
        <v>7359816635.3329096</v>
      </c>
      <c r="L3539" s="185">
        <v>0</v>
      </c>
      <c r="M3539" s="185">
        <v>0</v>
      </c>
      <c r="N3539" s="174">
        <v>231804530288.77155</v>
      </c>
      <c r="O3539" s="119">
        <v>0.31880918556035487</v>
      </c>
      <c r="P3539" s="119">
        <v>0.20565161997490145</v>
      </c>
      <c r="Q3539" s="97">
        <v>12.845725600789208</v>
      </c>
      <c r="R3539" s="184">
        <v>735139299667.76465</v>
      </c>
      <c r="S3539" s="199">
        <v>763.42405837538638</v>
      </c>
      <c r="T3539" s="191">
        <v>5.1911924839776503E-2</v>
      </c>
      <c r="U3539" s="198">
        <v>2.0000000000000001E-4</v>
      </c>
    </row>
    <row r="3540" spans="1:21" x14ac:dyDescent="0.2">
      <c r="A3540">
        <f t="shared" si="55"/>
        <v>3536</v>
      </c>
      <c r="B3540" s="119">
        <v>0.57753924224634878</v>
      </c>
      <c r="C3540" s="97">
        <v>4000</v>
      </c>
      <c r="D3540" s="96">
        <v>0.56059798348745282</v>
      </c>
      <c r="E3540" s="98">
        <v>0</v>
      </c>
      <c r="F3540" s="119">
        <v>0.40449297347134833</v>
      </c>
      <c r="G3540" s="179">
        <v>1</v>
      </c>
      <c r="H3540" s="97">
        <v>7097884.9684759052</v>
      </c>
      <c r="I3540" s="174">
        <v>257549020543.19351</v>
      </c>
      <c r="J3540" s="186">
        <v>0.41252962067482268</v>
      </c>
      <c r="K3540" s="189">
        <v>3120704138.2357807</v>
      </c>
      <c r="L3540" s="185">
        <v>0</v>
      </c>
      <c r="M3540" s="185">
        <v>272423414217.50204</v>
      </c>
      <c r="N3540" s="174">
        <v>533093138898.93134</v>
      </c>
      <c r="O3540" s="119">
        <v>0.60812137217417717</v>
      </c>
      <c r="P3540" s="119">
        <v>0.3169283110978357</v>
      </c>
      <c r="Q3540" s="97">
        <v>16.448826392203671</v>
      </c>
      <c r="R3540" s="184">
        <v>3067708777924.6216</v>
      </c>
      <c r="S3540" s="199">
        <v>3185.4399352942378</v>
      </c>
      <c r="T3540" s="191">
        <v>4.4123950089508056E-2</v>
      </c>
      <c r="U3540" s="198">
        <v>2.0000000000000001E-4</v>
      </c>
    </row>
    <row r="3541" spans="1:21" x14ac:dyDescent="0.2">
      <c r="A3541">
        <f t="shared" si="55"/>
        <v>3537</v>
      </c>
      <c r="B3541" s="119">
        <v>0.57253001243811585</v>
      </c>
      <c r="C3541" s="97">
        <v>6601.9496663083992</v>
      </c>
      <c r="D3541" s="96">
        <v>0.67096080111231171</v>
      </c>
      <c r="E3541" s="98">
        <v>0</v>
      </c>
      <c r="F3541" s="119">
        <v>0.56410176151981484</v>
      </c>
      <c r="G3541" s="179">
        <v>1</v>
      </c>
      <c r="H3541" s="97">
        <v>6806966.6775834337</v>
      </c>
      <c r="I3541" s="174">
        <v>262519322873.80261</v>
      </c>
      <c r="J3541" s="186">
        <v>0.4907911328433161</v>
      </c>
      <c r="K3541" s="189">
        <v>9636823907.3769989</v>
      </c>
      <c r="L3541" s="185">
        <v>0</v>
      </c>
      <c r="M3541" s="185">
        <v>227191504874.31223</v>
      </c>
      <c r="N3541" s="174">
        <v>499347651655.49188</v>
      </c>
      <c r="O3541" s="119">
        <v>0.62200224379993374</v>
      </c>
      <c r="P3541" s="119">
        <v>0.4290190706065577</v>
      </c>
      <c r="Q3541" s="97">
        <v>16.317229498748251</v>
      </c>
      <c r="R3541" s="184">
        <v>3819323991260.1562</v>
      </c>
      <c r="S3541" s="199">
        <v>3963.9228930064564</v>
      </c>
      <c r="T3541" s="191">
        <v>4.4722415092638738E-2</v>
      </c>
      <c r="U3541" s="198">
        <v>2.0000000000000001E-4</v>
      </c>
    </row>
    <row r="3542" spans="1:21" x14ac:dyDescent="0.2">
      <c r="A3542">
        <f t="shared" si="55"/>
        <v>3538</v>
      </c>
      <c r="B3542" s="119">
        <v>0.48964148971333765</v>
      </c>
      <c r="C3542" s="97">
        <v>8668.7584630592446</v>
      </c>
      <c r="D3542" s="96">
        <v>0.48819687559274072</v>
      </c>
      <c r="E3542" s="98">
        <v>0.7</v>
      </c>
      <c r="F3542" s="119">
        <v>0.52747674838035064</v>
      </c>
      <c r="G3542" s="179">
        <v>1</v>
      </c>
      <c r="H3542" s="97">
        <v>3520176.584410402</v>
      </c>
      <c r="I3542" s="174">
        <v>156191416705.83902</v>
      </c>
      <c r="J3542" s="186">
        <v>0.46195780660260222</v>
      </c>
      <c r="K3542" s="189">
        <v>1361464601.7629561</v>
      </c>
      <c r="L3542" s="185">
        <v>0</v>
      </c>
      <c r="M3542" s="185">
        <v>177465285606.82492</v>
      </c>
      <c r="N3542" s="174">
        <v>335018166914.42688</v>
      </c>
      <c r="O3542" s="119">
        <v>0.63914764601925667</v>
      </c>
      <c r="P3542" s="119">
        <v>0.43389454007520301</v>
      </c>
      <c r="Q3542" s="97">
        <v>16.826496061608967</v>
      </c>
      <c r="R3542" s="184">
        <v>2683540875473.4717</v>
      </c>
      <c r="S3542" s="199">
        <v>2784.6578484999063</v>
      </c>
      <c r="T3542" s="191">
        <v>4.3496736264472785E-2</v>
      </c>
      <c r="U3542" s="198">
        <v>2.0000000000000001E-4</v>
      </c>
    </row>
    <row r="3543" spans="1:21" x14ac:dyDescent="0.2">
      <c r="A3543">
        <f t="shared" si="55"/>
        <v>3539</v>
      </c>
      <c r="B3543" s="119">
        <v>0.51617356617689336</v>
      </c>
      <c r="C3543" s="97">
        <v>4666.020748073578</v>
      </c>
      <c r="D3543" s="96">
        <v>1.3530302441115953</v>
      </c>
      <c r="E3543" s="98">
        <v>0</v>
      </c>
      <c r="F3543" s="119">
        <v>0.56653663469245663</v>
      </c>
      <c r="G3543" s="179">
        <v>1</v>
      </c>
      <c r="H3543" s="97">
        <v>17692147.576561943</v>
      </c>
      <c r="I3543" s="174">
        <v>511813420858.25952</v>
      </c>
      <c r="J3543" s="186">
        <v>0.33131621088425334</v>
      </c>
      <c r="K3543" s="189">
        <v>14250884664.070024</v>
      </c>
      <c r="L3543" s="185">
        <v>0</v>
      </c>
      <c r="M3543" s="185">
        <v>338402495832.99146</v>
      </c>
      <c r="N3543" s="174">
        <v>864466801355.32104</v>
      </c>
      <c r="O3543" s="119">
        <v>0.50932445208371357</v>
      </c>
      <c r="P3543" s="119">
        <v>0.26110199580374399</v>
      </c>
      <c r="Q3543" s="97">
        <v>16.37965046389407</v>
      </c>
      <c r="R3543" s="184">
        <v>3984641801477.1943</v>
      </c>
      <c r="S3543" s="199">
        <v>4135.1376503609254</v>
      </c>
      <c r="T3543" s="191">
        <v>4.5345442172685366E-2</v>
      </c>
      <c r="U3543" s="198">
        <v>2.0000000000000001E-4</v>
      </c>
    </row>
    <row r="3544" spans="1:21" x14ac:dyDescent="0.2">
      <c r="A3544">
        <f t="shared" si="55"/>
        <v>3540</v>
      </c>
      <c r="B3544" s="119">
        <v>0.38374616668352013</v>
      </c>
      <c r="C3544" s="97">
        <v>8151.1493172462933</v>
      </c>
      <c r="D3544" s="96">
        <v>0.57641010698362027</v>
      </c>
      <c r="E3544" s="98">
        <v>0</v>
      </c>
      <c r="F3544" s="119">
        <v>0</v>
      </c>
      <c r="G3544" s="179">
        <v>0</v>
      </c>
      <c r="H3544" s="97">
        <v>4531353.2868212601</v>
      </c>
      <c r="I3544" s="174">
        <v>243221762068.77512</v>
      </c>
      <c r="J3544" s="186">
        <v>0.38374616668352013</v>
      </c>
      <c r="K3544" s="189">
        <v>6201782504.4500828</v>
      </c>
      <c r="L3544" s="185">
        <v>0</v>
      </c>
      <c r="M3544" s="185">
        <v>0</v>
      </c>
      <c r="N3544" s="174">
        <v>249423544573.22519</v>
      </c>
      <c r="O3544" s="119">
        <v>0.37420452430665568</v>
      </c>
      <c r="P3544" s="119">
        <v>0.26416083246842925</v>
      </c>
      <c r="Q3544" s="97">
        <v>12.859573340039335</v>
      </c>
      <c r="R3544" s="184">
        <v>969526256466.26721</v>
      </c>
      <c r="S3544" s="199">
        <v>1006.1337227360622</v>
      </c>
      <c r="T3544" s="191">
        <v>5.423522015197909E-2</v>
      </c>
      <c r="U3544" s="198">
        <v>2.0000000000000001E-4</v>
      </c>
    </row>
    <row r="3545" spans="1:21" x14ac:dyDescent="0.2">
      <c r="A3545">
        <f t="shared" si="55"/>
        <v>3541</v>
      </c>
      <c r="B3545" s="119">
        <v>0.51583962695061569</v>
      </c>
      <c r="C3545" s="97">
        <v>12157.147926941934</v>
      </c>
      <c r="D3545" s="96">
        <v>0.5830529863275864</v>
      </c>
      <c r="E3545" s="98">
        <v>0.47100785023524833</v>
      </c>
      <c r="F3545" s="119">
        <v>0</v>
      </c>
      <c r="G3545" s="179">
        <v>0</v>
      </c>
      <c r="H3545" s="97">
        <v>4431338.7268123329</v>
      </c>
      <c r="I3545" s="174">
        <v>175073778224.87747</v>
      </c>
      <c r="J3545" s="186">
        <v>0.40872534072227229</v>
      </c>
      <c r="K3545" s="189">
        <v>22585831529.670017</v>
      </c>
      <c r="L3545" s="185">
        <v>30936964960.791706</v>
      </c>
      <c r="M3545" s="185">
        <v>0</v>
      </c>
      <c r="N3545" s="174">
        <v>228596574715.3392</v>
      </c>
      <c r="O3545" s="119">
        <v>0.42129529606932298</v>
      </c>
      <c r="P3545" s="119">
        <v>0.33602248084087061</v>
      </c>
      <c r="Q3545" s="97">
        <v>13.831485456145138</v>
      </c>
      <c r="R3545" s="184">
        <v>1190242313895.127</v>
      </c>
      <c r="S3545" s="199">
        <v>1236.3301091685371</v>
      </c>
      <c r="T3545" s="191">
        <v>5.0821025424472345E-2</v>
      </c>
      <c r="U3545" s="198">
        <v>2.0000000000000001E-4</v>
      </c>
    </row>
    <row r="3546" spans="1:21" x14ac:dyDescent="0.2">
      <c r="A3546">
        <f t="shared" si="55"/>
        <v>3542</v>
      </c>
      <c r="B3546" s="119">
        <v>0.58313713592240357</v>
      </c>
      <c r="C3546" s="97">
        <v>8080.1939745884656</v>
      </c>
      <c r="D3546" s="96">
        <v>0.2950407231808837</v>
      </c>
      <c r="E3546" s="98">
        <v>0.53131909621583506</v>
      </c>
      <c r="F3546" s="119">
        <v>0.68916171119068026</v>
      </c>
      <c r="G3546" s="179">
        <v>1</v>
      </c>
      <c r="H3546" s="97">
        <v>2405878.4028583006</v>
      </c>
      <c r="I3546" s="174">
        <v>129955558544.1888</v>
      </c>
      <c r="J3546" s="186">
        <v>0.50160667903815392</v>
      </c>
      <c r="K3546" s="189">
        <v>1447193967.7678216</v>
      </c>
      <c r="L3546" s="185">
        <v>0</v>
      </c>
      <c r="M3546" s="185">
        <v>234101807195.67072</v>
      </c>
      <c r="N3546" s="174">
        <v>365504559707.62732</v>
      </c>
      <c r="O3546" s="119">
        <v>0.69073836480285922</v>
      </c>
      <c r="P3546" s="119">
        <v>0.55712278891982436</v>
      </c>
      <c r="Q3546" s="97">
        <v>17.541921473690859</v>
      </c>
      <c r="R3546" s="184">
        <v>3895572905354.9209</v>
      </c>
      <c r="S3546" s="199">
        <v>4045.5984105916332</v>
      </c>
      <c r="T3546" s="191">
        <v>4.1745903850485634E-2</v>
      </c>
      <c r="U3546" s="198">
        <v>2.0000000000000001E-4</v>
      </c>
    </row>
    <row r="3547" spans="1:21" x14ac:dyDescent="0.2">
      <c r="A3547">
        <f t="shared" si="55"/>
        <v>3543</v>
      </c>
      <c r="B3547" s="119">
        <v>0.46248171061795007</v>
      </c>
      <c r="C3547" s="97">
        <v>4751.5337813659053</v>
      </c>
      <c r="D3547" s="96">
        <v>0.2</v>
      </c>
      <c r="E3547" s="98">
        <v>0.56982696779790398</v>
      </c>
      <c r="F3547" s="119">
        <v>0.50902718659306323</v>
      </c>
      <c r="G3547" s="179">
        <v>1</v>
      </c>
      <c r="H3547" s="97">
        <v>4105012.9826942845</v>
      </c>
      <c r="I3547" s="174">
        <v>168428043701.72034</v>
      </c>
      <c r="J3547" s="186">
        <v>0.46248171061795007</v>
      </c>
      <c r="K3547" s="189">
        <v>4099116186.557446</v>
      </c>
      <c r="L3547" s="185">
        <v>0</v>
      </c>
      <c r="M3547" s="185">
        <v>224150663248.11899</v>
      </c>
      <c r="N3547" s="174">
        <v>396677823136.39679</v>
      </c>
      <c r="O3547" s="119">
        <v>0.64842399893189573</v>
      </c>
      <c r="P3547" s="119">
        <v>0.54821759287965122</v>
      </c>
      <c r="Q3547" s="97">
        <v>17.379391227361822</v>
      </c>
      <c r="R3547" s="184">
        <v>4160670392452.7974</v>
      </c>
      <c r="S3547" s="199">
        <v>4317.8692986887818</v>
      </c>
      <c r="T3547" s="191">
        <v>4.1738361987688009E-2</v>
      </c>
      <c r="U3547" s="198">
        <v>2.0000000000000001E-4</v>
      </c>
    </row>
    <row r="3548" spans="1:21" x14ac:dyDescent="0.2">
      <c r="A3548">
        <f t="shared" si="55"/>
        <v>3544</v>
      </c>
      <c r="B3548" s="119">
        <v>0.42347798577786128</v>
      </c>
      <c r="C3548" s="97">
        <v>7365.7170512612811</v>
      </c>
      <c r="D3548" s="96">
        <v>0.6299751413349487</v>
      </c>
      <c r="E3548" s="98">
        <v>0</v>
      </c>
      <c r="F3548" s="119">
        <v>0</v>
      </c>
      <c r="G3548" s="179">
        <v>0</v>
      </c>
      <c r="H3548" s="97">
        <v>5726753.708362801</v>
      </c>
      <c r="I3548" s="174">
        <v>248950117175.44965</v>
      </c>
      <c r="J3548" s="186">
        <v>0.42347798577786122</v>
      </c>
      <c r="K3548" s="189">
        <v>11401068828.420012</v>
      </c>
      <c r="L3548" s="185">
        <v>0</v>
      </c>
      <c r="M3548" s="185">
        <v>0</v>
      </c>
      <c r="N3548" s="174">
        <v>260351186003.86966</v>
      </c>
      <c r="O3548" s="119">
        <v>0.40493341243721087</v>
      </c>
      <c r="P3548" s="119">
        <v>0.29026437812714351</v>
      </c>
      <c r="Q3548" s="97">
        <v>12.824851561198052</v>
      </c>
      <c r="R3548" s="184">
        <v>1113843815169.3538</v>
      </c>
      <c r="S3548" s="199">
        <v>1154.9548577987132</v>
      </c>
      <c r="T3548" s="191">
        <v>5.4388653119661227E-2</v>
      </c>
      <c r="U3548" s="198">
        <v>2.0000000000000001E-4</v>
      </c>
    </row>
    <row r="3549" spans="1:21" x14ac:dyDescent="0.2">
      <c r="A3549">
        <f t="shared" si="55"/>
        <v>3545</v>
      </c>
      <c r="B3549" s="119">
        <v>0.50777276983958453</v>
      </c>
      <c r="C3549" s="97">
        <v>4412.4632493808995</v>
      </c>
      <c r="D3549" s="96">
        <v>1.1223670439119322</v>
      </c>
      <c r="E3549" s="98">
        <v>0</v>
      </c>
      <c r="F3549" s="119">
        <v>0</v>
      </c>
      <c r="G3549" s="179">
        <v>0</v>
      </c>
      <c r="H3549" s="97">
        <v>18568114.371058784</v>
      </c>
      <c r="I3549" s="174">
        <v>494130993608.62744</v>
      </c>
      <c r="J3549" s="186">
        <v>0.25205787618664921</v>
      </c>
      <c r="K3549" s="189">
        <v>12490621708.983088</v>
      </c>
      <c r="L3549" s="185">
        <v>0</v>
      </c>
      <c r="M3549" s="185">
        <v>0</v>
      </c>
      <c r="N3549" s="174">
        <v>506621615317.61053</v>
      </c>
      <c r="O3549" s="119">
        <v>0.24584345602567095</v>
      </c>
      <c r="P3549" s="119">
        <v>0.11344107381459671</v>
      </c>
      <c r="Q3549" s="97">
        <v>12.76131029850414</v>
      </c>
      <c r="R3549" s="184">
        <v>831504887063.15295</v>
      </c>
      <c r="S3549" s="199">
        <v>861.57877731798987</v>
      </c>
      <c r="T3549" s="191">
        <v>5.2734435666541554E-2</v>
      </c>
      <c r="U3549" s="198">
        <v>2.0000000000000001E-4</v>
      </c>
    </row>
    <row r="3550" spans="1:21" x14ac:dyDescent="0.2">
      <c r="A3550">
        <f t="shared" si="55"/>
        <v>3546</v>
      </c>
      <c r="B3550" s="119">
        <v>0.52950908743251324</v>
      </c>
      <c r="C3550" s="97">
        <v>4000</v>
      </c>
      <c r="D3550" s="96">
        <v>0.29310185910760767</v>
      </c>
      <c r="E3550" s="98">
        <v>0.17214879665186966</v>
      </c>
      <c r="F3550" s="119">
        <v>0.52687420919883476</v>
      </c>
      <c r="G3550" s="179">
        <v>1</v>
      </c>
      <c r="H3550" s="97">
        <v>4134560.6454191552</v>
      </c>
      <c r="I3550" s="174">
        <v>168903381343.72134</v>
      </c>
      <c r="J3550" s="186">
        <v>0.44116117313612335</v>
      </c>
      <c r="K3550" s="189">
        <v>4085958905.6407695</v>
      </c>
      <c r="L3550" s="185">
        <v>0</v>
      </c>
      <c r="M3550" s="185">
        <v>248123505071.02826</v>
      </c>
      <c r="N3550" s="174">
        <v>421112845320.39038</v>
      </c>
      <c r="O3550" s="119">
        <v>0.64831177901819614</v>
      </c>
      <c r="P3550" s="119">
        <v>0.45420663207174833</v>
      </c>
      <c r="Q3550" s="97">
        <v>17.381667608491433</v>
      </c>
      <c r="R3550" s="184">
        <v>3653608294718.3564</v>
      </c>
      <c r="S3550" s="199">
        <v>3793.5060894599869</v>
      </c>
      <c r="T3550" s="191">
        <v>4.1791132811845391E-2</v>
      </c>
      <c r="U3550" s="198">
        <v>2.0000000000000001E-4</v>
      </c>
    </row>
    <row r="3551" spans="1:21" x14ac:dyDescent="0.2">
      <c r="A3551">
        <f t="shared" si="55"/>
        <v>3547</v>
      </c>
      <c r="B3551" s="119">
        <v>0.35140404260558089</v>
      </c>
      <c r="C3551" s="97">
        <v>6624.0141418767807</v>
      </c>
      <c r="D3551" s="96">
        <v>1.1851018688805985</v>
      </c>
      <c r="E3551" s="98">
        <v>0.22958784449017425</v>
      </c>
      <c r="F3551" s="119">
        <v>0.4214496147552963</v>
      </c>
      <c r="G3551" s="179">
        <v>1</v>
      </c>
      <c r="H3551" s="97">
        <v>18223354.943277765</v>
      </c>
      <c r="I3551" s="174">
        <v>630935455287.83606</v>
      </c>
      <c r="J3551" s="186">
        <v>0.35140404260558089</v>
      </c>
      <c r="K3551" s="189">
        <v>4892840765.9542322</v>
      </c>
      <c r="L3551" s="185">
        <v>0</v>
      </c>
      <c r="M3551" s="185">
        <v>432929931996.82697</v>
      </c>
      <c r="N3551" s="174">
        <v>1068758228050.6173</v>
      </c>
      <c r="O3551" s="119">
        <v>0.53151143102300991</v>
      </c>
      <c r="P3551" s="119">
        <v>0.27342527348308532</v>
      </c>
      <c r="Q3551" s="97">
        <v>16.111069803831086</v>
      </c>
      <c r="R3551" s="184">
        <v>5014433941137.2051</v>
      </c>
      <c r="S3551" s="199">
        <v>5205.7326712369286</v>
      </c>
      <c r="T3551" s="191">
        <v>4.6085662790750576E-2</v>
      </c>
      <c r="U3551" s="198">
        <v>2.0000000000000001E-4</v>
      </c>
    </row>
    <row r="3552" spans="1:21" x14ac:dyDescent="0.2">
      <c r="A3552">
        <f t="shared" si="55"/>
        <v>3548</v>
      </c>
      <c r="B3552" s="119">
        <v>0.53881592317770988</v>
      </c>
      <c r="C3552" s="97">
        <v>4000</v>
      </c>
      <c r="D3552" s="96">
        <v>0.5021232042705166</v>
      </c>
      <c r="E3552" s="98">
        <v>0.38421996188523888</v>
      </c>
      <c r="F3552" s="119">
        <v>0</v>
      </c>
      <c r="G3552" s="179">
        <v>0</v>
      </c>
      <c r="H3552" s="97">
        <v>6723457.5445738127</v>
      </c>
      <c r="I3552" s="174">
        <v>273703339333.38168</v>
      </c>
      <c r="J3552" s="186">
        <v>0.48623951150401434</v>
      </c>
      <c r="K3552" s="189">
        <v>24995181522.039345</v>
      </c>
      <c r="L3552" s="185">
        <v>31686208039.68708</v>
      </c>
      <c r="M3552" s="185">
        <v>0</v>
      </c>
      <c r="N3552" s="174">
        <v>330384728895.10815</v>
      </c>
      <c r="O3552" s="119">
        <v>0.47954499887472407</v>
      </c>
      <c r="P3552" s="119">
        <v>0.37373060598788133</v>
      </c>
      <c r="Q3552" s="97">
        <v>13.696084153206488</v>
      </c>
      <c r="R3552" s="184">
        <v>1955741461704.7766</v>
      </c>
      <c r="S3552" s="199">
        <v>2031.9243154441147</v>
      </c>
      <c r="T3552" s="191">
        <v>5.0418717621963205E-2</v>
      </c>
      <c r="U3552" s="198">
        <v>2.0000000000000001E-4</v>
      </c>
    </row>
    <row r="3553" spans="1:21" x14ac:dyDescent="0.2">
      <c r="A3553">
        <f t="shared" si="55"/>
        <v>3549</v>
      </c>
      <c r="B3553" s="119">
        <v>0.35120353141992305</v>
      </c>
      <c r="C3553" s="97">
        <v>11522.661825933355</v>
      </c>
      <c r="D3553" s="96">
        <v>1.2964164696027101</v>
      </c>
      <c r="E3553" s="98">
        <v>0</v>
      </c>
      <c r="F3553" s="119">
        <v>0</v>
      </c>
      <c r="G3553" s="179">
        <v>0</v>
      </c>
      <c r="H3553" s="97">
        <v>7721885.5192511017</v>
      </c>
      <c r="I3553" s="174">
        <v>301187089742.64349</v>
      </c>
      <c r="J3553" s="186">
        <v>0.35120353141992311</v>
      </c>
      <c r="K3553" s="189">
        <v>6011405457.6065245</v>
      </c>
      <c r="L3553" s="185">
        <v>0</v>
      </c>
      <c r="M3553" s="185">
        <v>0</v>
      </c>
      <c r="N3553" s="174">
        <v>307198495200.25</v>
      </c>
      <c r="O3553" s="119">
        <v>0.34433101459938276</v>
      </c>
      <c r="P3553" s="119">
        <v>0.22831401031045304</v>
      </c>
      <c r="Q3553" s="97">
        <v>12.885408429717115</v>
      </c>
      <c r="R3553" s="184">
        <v>982830260171.8324</v>
      </c>
      <c r="S3553" s="199">
        <v>1019.5305822428116</v>
      </c>
      <c r="T3553" s="191">
        <v>5.7559669494425182E-2</v>
      </c>
      <c r="U3553" s="198">
        <v>2.0000000000000001E-4</v>
      </c>
    </row>
    <row r="3554" spans="1:21" x14ac:dyDescent="0.2">
      <c r="A3554">
        <f t="shared" si="55"/>
        <v>3550</v>
      </c>
      <c r="B3554" s="119">
        <v>0.48074019272662183</v>
      </c>
      <c r="C3554" s="97">
        <v>9379.6811142823772</v>
      </c>
      <c r="D3554" s="96">
        <v>0.62147135547546051</v>
      </c>
      <c r="E3554" s="98">
        <v>0.60001104185150544</v>
      </c>
      <c r="F3554" s="119">
        <v>0.50055891153654586</v>
      </c>
      <c r="G3554" s="179">
        <v>1</v>
      </c>
      <c r="H3554" s="97">
        <v>4743105.4336961983</v>
      </c>
      <c r="I3554" s="174">
        <v>165337935809.6217</v>
      </c>
      <c r="J3554" s="186">
        <v>0.33119305068602101</v>
      </c>
      <c r="K3554" s="189">
        <v>2116472375.9950953</v>
      </c>
      <c r="L3554" s="185">
        <v>0</v>
      </c>
      <c r="M3554" s="185">
        <v>224066586072.25272</v>
      </c>
      <c r="N3554" s="174">
        <v>391520994257.86951</v>
      </c>
      <c r="O3554" s="119">
        <v>0.59769986193535185</v>
      </c>
      <c r="P3554" s="119">
        <v>0.29134144928947919</v>
      </c>
      <c r="Q3554" s="97">
        <v>17.143529432089441</v>
      </c>
      <c r="R3554" s="184">
        <v>2123158231293.9211</v>
      </c>
      <c r="S3554" s="199">
        <v>2204.1141063340729</v>
      </c>
      <c r="T3554" s="191">
        <v>4.2816738225000664E-2</v>
      </c>
      <c r="U3554" s="198">
        <v>2.0000000000000001E-4</v>
      </c>
    </row>
    <row r="3555" spans="1:21" x14ac:dyDescent="0.2">
      <c r="A3555">
        <f t="shared" si="55"/>
        <v>3551</v>
      </c>
      <c r="B3555" s="119">
        <v>0.60421268253409099</v>
      </c>
      <c r="C3555" s="97">
        <v>12435.051894572547</v>
      </c>
      <c r="D3555" s="96">
        <v>0.49750861666551383</v>
      </c>
      <c r="E3555" s="98">
        <v>0.14721269058241823</v>
      </c>
      <c r="F3555" s="119">
        <v>0.28343740630372916</v>
      </c>
      <c r="G3555" s="179">
        <v>1</v>
      </c>
      <c r="H3555" s="97">
        <v>4353539.9766402896</v>
      </c>
      <c r="I3555" s="174">
        <v>186822132202.39429</v>
      </c>
      <c r="J3555" s="186">
        <v>0.53883831016961969</v>
      </c>
      <c r="K3555" s="189">
        <v>3176768441.5924678</v>
      </c>
      <c r="L3555" s="185">
        <v>0</v>
      </c>
      <c r="M3555" s="185">
        <v>135231943589.16458</v>
      </c>
      <c r="N3555" s="174">
        <v>325230844233.15131</v>
      </c>
      <c r="O3555" s="119">
        <v>0.64216688113330689</v>
      </c>
      <c r="P3555" s="119">
        <v>0.47410990485564181</v>
      </c>
      <c r="Q3555" s="97">
        <v>15.756935765866027</v>
      </c>
      <c r="R3555" s="184">
        <v>2671544776097.1284</v>
      </c>
      <c r="S3555" s="199">
        <v>2772.2595514588138</v>
      </c>
      <c r="T3555" s="191">
        <v>4.5795780588119707E-2</v>
      </c>
      <c r="U3555" s="198">
        <v>2.0000000000000001E-4</v>
      </c>
    </row>
    <row r="3556" spans="1:21" x14ac:dyDescent="0.2">
      <c r="A3556">
        <f t="shared" si="55"/>
        <v>3552</v>
      </c>
      <c r="B3556" s="119">
        <v>0.45570613895524453</v>
      </c>
      <c r="C3556" s="97">
        <v>6031.6720078285925</v>
      </c>
      <c r="D3556" s="96">
        <v>1.0941201980558946</v>
      </c>
      <c r="E3556" s="98">
        <v>0.11310885167989351</v>
      </c>
      <c r="F3556" s="119">
        <v>0</v>
      </c>
      <c r="G3556" s="179">
        <v>0</v>
      </c>
      <c r="H3556" s="97">
        <v>13398172.340863761</v>
      </c>
      <c r="I3556" s="174">
        <v>477217618198.28015</v>
      </c>
      <c r="J3556" s="186">
        <v>0.45570613895524459</v>
      </c>
      <c r="K3556" s="189">
        <v>16980296257.632515</v>
      </c>
      <c r="L3556" s="185">
        <v>37958588879.58062</v>
      </c>
      <c r="M3556" s="185">
        <v>0</v>
      </c>
      <c r="N3556" s="174">
        <v>532156503335.49329</v>
      </c>
      <c r="O3556" s="119">
        <v>0.46572365043141012</v>
      </c>
      <c r="P3556" s="119">
        <v>0.3349717555307119</v>
      </c>
      <c r="Q3556" s="97">
        <v>13.373353704323502</v>
      </c>
      <c r="R3556" s="184">
        <v>2622100912852.8569</v>
      </c>
      <c r="S3556" s="199">
        <v>2722.5778032531211</v>
      </c>
      <c r="T3556" s="191">
        <v>5.4604564024625629E-2</v>
      </c>
      <c r="U3556" s="198">
        <v>2.0000000000000001E-4</v>
      </c>
    </row>
    <row r="3557" spans="1:21" x14ac:dyDescent="0.2">
      <c r="A3557">
        <f t="shared" si="55"/>
        <v>3553</v>
      </c>
      <c r="B3557" s="119">
        <v>0.50466378269515744</v>
      </c>
      <c r="C3557" s="97">
        <v>9802.0910256057377</v>
      </c>
      <c r="D3557" s="96">
        <v>0.79720755624530537</v>
      </c>
      <c r="E3557" s="98">
        <v>0.26200470178443425</v>
      </c>
      <c r="F3557" s="119">
        <v>0</v>
      </c>
      <c r="G3557" s="179">
        <v>0</v>
      </c>
      <c r="H3557" s="97">
        <v>7127698.4079594165</v>
      </c>
      <c r="I3557" s="174">
        <v>262435266958.7222</v>
      </c>
      <c r="J3557" s="186">
        <v>0.39416624389005961</v>
      </c>
      <c r="K3557" s="189">
        <v>22176805983.071724</v>
      </c>
      <c r="L3557" s="185">
        <v>63048165477.597542</v>
      </c>
      <c r="M3557" s="185">
        <v>0</v>
      </c>
      <c r="N3557" s="174">
        <v>347660238419.39148</v>
      </c>
      <c r="O3557" s="119">
        <v>0.4426208085316079</v>
      </c>
      <c r="P3557" s="119">
        <v>0.30924737006141184</v>
      </c>
      <c r="Q3557" s="97">
        <v>14.195880582333759</v>
      </c>
      <c r="R3557" s="184">
        <v>1684856777278.4153</v>
      </c>
      <c r="S3557" s="199">
        <v>1747.6757359580463</v>
      </c>
      <c r="T3557" s="191">
        <v>5.0749297082350368E-2</v>
      </c>
      <c r="U3557" s="198">
        <v>2.0000000000000001E-4</v>
      </c>
    </row>
    <row r="3558" spans="1:21" x14ac:dyDescent="0.2">
      <c r="A3558">
        <f t="shared" si="55"/>
        <v>3554</v>
      </c>
      <c r="B3558" s="119">
        <v>0.59113401938976462</v>
      </c>
      <c r="C3558" s="97">
        <v>17000</v>
      </c>
      <c r="D3558" s="96">
        <v>0.55029059377875522</v>
      </c>
      <c r="E3558" s="98">
        <v>0.35701448548558412</v>
      </c>
      <c r="F3558" s="119">
        <v>0.49313544721538655</v>
      </c>
      <c r="G3558" s="179">
        <v>1</v>
      </c>
      <c r="H3558" s="97">
        <v>3378717.5478717415</v>
      </c>
      <c r="I3558" s="174">
        <v>141603802279.16986</v>
      </c>
      <c r="J3558" s="186">
        <v>0.43191998446368207</v>
      </c>
      <c r="K3558" s="189">
        <v>3682456571.1068192</v>
      </c>
      <c r="L3558" s="185">
        <v>0</v>
      </c>
      <c r="M3558" s="185">
        <v>186049851627.57855</v>
      </c>
      <c r="N3558" s="174">
        <v>331336110477.85522</v>
      </c>
      <c r="O3558" s="119">
        <v>0.63380170993018159</v>
      </c>
      <c r="P3558" s="119">
        <v>0.3743648346540206</v>
      </c>
      <c r="Q3558" s="97">
        <v>16.734597600642477</v>
      </c>
      <c r="R3558" s="184">
        <v>2253127390515.0547</v>
      </c>
      <c r="S3558" s="199">
        <v>2338.2764220439226</v>
      </c>
      <c r="T3558" s="191">
        <v>4.3880727487649589E-2</v>
      </c>
      <c r="U3558" s="198">
        <v>2.0000000000000001E-4</v>
      </c>
    </row>
    <row r="3559" spans="1:21" x14ac:dyDescent="0.2">
      <c r="A3559">
        <f t="shared" si="55"/>
        <v>3555</v>
      </c>
      <c r="B3559" s="119">
        <v>0.55794573006851911</v>
      </c>
      <c r="C3559" s="97">
        <v>5256.9465714870075</v>
      </c>
      <c r="D3559" s="96">
        <v>0.76250338305549048</v>
      </c>
      <c r="E3559" s="98">
        <v>0</v>
      </c>
      <c r="F3559" s="119">
        <v>0</v>
      </c>
      <c r="G3559" s="179">
        <v>0</v>
      </c>
      <c r="H3559" s="97">
        <v>8574592.9850925915</v>
      </c>
      <c r="I3559" s="174">
        <v>241427775409.13242</v>
      </c>
      <c r="J3559" s="186">
        <v>0.31474805206860179</v>
      </c>
      <c r="K3559" s="189">
        <v>5778404396.1341591</v>
      </c>
      <c r="L3559" s="185">
        <v>0</v>
      </c>
      <c r="M3559" s="185">
        <v>0</v>
      </c>
      <c r="N3559" s="174">
        <v>247206179805.26657</v>
      </c>
      <c r="O3559" s="119">
        <v>0.30739086735266724</v>
      </c>
      <c r="P3559" s="119">
        <v>0.18064676627300658</v>
      </c>
      <c r="Q3559" s="97">
        <v>12.850220887713057</v>
      </c>
      <c r="R3559" s="184">
        <v>661779409693.66992</v>
      </c>
      <c r="S3559" s="199">
        <v>686.96753109244503</v>
      </c>
      <c r="T3559" s="191">
        <v>5.3348326782563148E-2</v>
      </c>
      <c r="U3559" s="198">
        <v>2.0000000000000001E-4</v>
      </c>
    </row>
    <row r="3560" spans="1:21" x14ac:dyDescent="0.2">
      <c r="A3560">
        <f t="shared" si="55"/>
        <v>3556</v>
      </c>
      <c r="B3560" s="119">
        <v>0.47616330846233401</v>
      </c>
      <c r="C3560" s="97">
        <v>4526.6191788014303</v>
      </c>
      <c r="D3560" s="96">
        <v>1.4480113206156673</v>
      </c>
      <c r="E3560" s="98">
        <v>0.17546017017085133</v>
      </c>
      <c r="F3560" s="119">
        <v>0</v>
      </c>
      <c r="G3560" s="179">
        <v>0</v>
      </c>
      <c r="H3560" s="97">
        <v>22669583.347098678</v>
      </c>
      <c r="I3560" s="174">
        <v>690683551713.33362</v>
      </c>
      <c r="J3560" s="186">
        <v>0.41009639811396492</v>
      </c>
      <c r="K3560" s="189">
        <v>48626187367.774689</v>
      </c>
      <c r="L3560" s="185">
        <v>106298820741.29642</v>
      </c>
      <c r="M3560" s="185">
        <v>0</v>
      </c>
      <c r="N3560" s="174">
        <v>845608559822.40466</v>
      </c>
      <c r="O3560" s="119">
        <v>0.43552763167934738</v>
      </c>
      <c r="P3560" s="119">
        <v>0.30301927905146941</v>
      </c>
      <c r="Q3560" s="97">
        <v>13.922045962787596</v>
      </c>
      <c r="R3560" s="184">
        <v>3894467884367.0479</v>
      </c>
      <c r="S3560" s="199">
        <v>4044.3816428790988</v>
      </c>
      <c r="T3560" s="191">
        <v>5.2297255711616787E-2</v>
      </c>
      <c r="U3560" s="198">
        <v>2.0000000000000001E-4</v>
      </c>
    </row>
    <row r="3561" spans="1:21" x14ac:dyDescent="0.2">
      <c r="A3561">
        <f t="shared" si="55"/>
        <v>3557</v>
      </c>
      <c r="B3561" s="119">
        <v>0.49142164100917729</v>
      </c>
      <c r="C3561" s="97">
        <v>4000</v>
      </c>
      <c r="D3561" s="96">
        <v>0.79040181518210972</v>
      </c>
      <c r="E3561" s="98">
        <v>0</v>
      </c>
      <c r="F3561" s="119">
        <v>0.46990469146739489</v>
      </c>
      <c r="G3561" s="179">
        <v>1</v>
      </c>
      <c r="H3561" s="97">
        <v>11851203.323238917</v>
      </c>
      <c r="I3561" s="174">
        <v>315457815515.7688</v>
      </c>
      <c r="J3561" s="186">
        <v>0.40490715066005678</v>
      </c>
      <c r="K3561" s="189">
        <v>2340372498.3867226</v>
      </c>
      <c r="L3561" s="185">
        <v>0</v>
      </c>
      <c r="M3561" s="185">
        <v>328360585506.83179</v>
      </c>
      <c r="N3561" s="174">
        <v>646158773520.9873</v>
      </c>
      <c r="O3561" s="119">
        <v>0.60421619211631794</v>
      </c>
      <c r="P3561" s="119">
        <v>0.34875103851857042</v>
      </c>
      <c r="Q3561" s="97">
        <v>16.68019314329171</v>
      </c>
      <c r="R3561" s="184">
        <v>4093411933211.7935</v>
      </c>
      <c r="S3561" s="199">
        <v>4246.7280830283844</v>
      </c>
      <c r="T3561" s="191">
        <v>4.369984007844082E-2</v>
      </c>
      <c r="U3561" s="198">
        <v>2.0000000000000001E-4</v>
      </c>
    </row>
    <row r="3562" spans="1:21" x14ac:dyDescent="0.2">
      <c r="A3562">
        <f t="shared" si="55"/>
        <v>3558</v>
      </c>
      <c r="B3562" s="119">
        <v>0.40123987716947768</v>
      </c>
      <c r="C3562" s="97">
        <v>4376.9309980856642</v>
      </c>
      <c r="D3562" s="96">
        <v>0.75708090549319584</v>
      </c>
      <c r="E3562" s="98">
        <v>0</v>
      </c>
      <c r="F3562" s="119">
        <v>0.53043690553566358</v>
      </c>
      <c r="G3562" s="179">
        <v>1</v>
      </c>
      <c r="H3562" s="97">
        <v>11107896.13270957</v>
      </c>
      <c r="I3562" s="174">
        <v>355885909702.87872</v>
      </c>
      <c r="J3562" s="186">
        <v>0.40123987716947762</v>
      </c>
      <c r="K3562" s="189">
        <v>15854242513.631765</v>
      </c>
      <c r="L3562" s="185">
        <v>0</v>
      </c>
      <c r="M3562" s="185">
        <v>402861355305.28198</v>
      </c>
      <c r="N3562" s="174">
        <v>774601507521.79236</v>
      </c>
      <c r="O3562" s="119">
        <v>0.60041801936032502</v>
      </c>
      <c r="P3562" s="119">
        <v>0.45935510645491456</v>
      </c>
      <c r="Q3562" s="97">
        <v>17.170577425037795</v>
      </c>
      <c r="R3562" s="184">
        <v>6580890689475.9688</v>
      </c>
      <c r="S3562" s="199">
        <v>6833.1227442909631</v>
      </c>
      <c r="T3562" s="191">
        <v>4.3033951291793555E-2</v>
      </c>
      <c r="U3562" s="198">
        <v>2.0000000000000001E-4</v>
      </c>
    </row>
    <row r="3563" spans="1:21" x14ac:dyDescent="0.2">
      <c r="A3563">
        <f t="shared" si="55"/>
        <v>3559</v>
      </c>
      <c r="B3563" s="119">
        <v>0.50260413304785134</v>
      </c>
      <c r="C3563" s="97">
        <v>16197.165300026534</v>
      </c>
      <c r="D3563" s="96">
        <v>0.92857968358660647</v>
      </c>
      <c r="E3563" s="98">
        <v>0</v>
      </c>
      <c r="F3563" s="119">
        <v>0.44248114585119919</v>
      </c>
      <c r="G3563" s="179">
        <v>1</v>
      </c>
      <c r="H3563" s="97">
        <v>8457542.4588721506</v>
      </c>
      <c r="I3563" s="174">
        <v>323348675286.74493</v>
      </c>
      <c r="J3563" s="186">
        <v>0.42199636103110916</v>
      </c>
      <c r="K3563" s="189">
        <v>6597685346.1809454</v>
      </c>
      <c r="L3563" s="185">
        <v>0</v>
      </c>
      <c r="M3563" s="185">
        <v>134616676810.23225</v>
      </c>
      <c r="N3563" s="174">
        <v>464563037443.15814</v>
      </c>
      <c r="O3563" s="119">
        <v>0.52553751823894179</v>
      </c>
      <c r="P3563" s="119">
        <v>0.32912256802271961</v>
      </c>
      <c r="Q3563" s="97">
        <v>14.983648578654105</v>
      </c>
      <c r="R3563" s="184">
        <v>2437512668597.0249</v>
      </c>
      <c r="S3563" s="199">
        <v>2528.3980124148798</v>
      </c>
      <c r="T3563" s="191">
        <v>4.9151018816040615E-2</v>
      </c>
      <c r="U3563" s="198">
        <v>2.0000000000000001E-4</v>
      </c>
    </row>
    <row r="3564" spans="1:21" x14ac:dyDescent="0.2">
      <c r="A3564">
        <f t="shared" si="55"/>
        <v>3560</v>
      </c>
      <c r="B3564" s="119">
        <v>0.55308480430493434</v>
      </c>
      <c r="C3564" s="97">
        <v>4000</v>
      </c>
      <c r="D3564" s="96">
        <v>0.86405981143602417</v>
      </c>
      <c r="E3564" s="98">
        <v>0.19415013145260912</v>
      </c>
      <c r="F3564" s="119">
        <v>0</v>
      </c>
      <c r="G3564" s="179">
        <v>0</v>
      </c>
      <c r="H3564" s="97">
        <v>16462635.645385657</v>
      </c>
      <c r="I3564" s="174">
        <v>458334045994.93896</v>
      </c>
      <c r="J3564" s="186">
        <v>0.37533429766555015</v>
      </c>
      <c r="K3564" s="189">
        <v>24373847713.431152</v>
      </c>
      <c r="L3564" s="185">
        <v>42049188669.207474</v>
      </c>
      <c r="M3564" s="185">
        <v>0</v>
      </c>
      <c r="N3564" s="174">
        <v>524757082377.57758</v>
      </c>
      <c r="O3564" s="119">
        <v>0.3919296091312256</v>
      </c>
      <c r="P3564" s="119">
        <v>0.29424976758664229</v>
      </c>
      <c r="Q3564" s="97">
        <v>13.620775325791634</v>
      </c>
      <c r="R3564" s="184">
        <v>2372215026091.1836</v>
      </c>
      <c r="S3564" s="199">
        <v>2464.2763186923016</v>
      </c>
      <c r="T3564" s="191">
        <v>5.1723078499167519E-2</v>
      </c>
      <c r="U3564" s="198">
        <v>2.0000000000000001E-4</v>
      </c>
    </row>
    <row r="3565" spans="1:21" x14ac:dyDescent="0.2">
      <c r="A3565">
        <f t="shared" si="55"/>
        <v>3561</v>
      </c>
      <c r="B3565" s="119">
        <v>0.45119718125375624</v>
      </c>
      <c r="C3565" s="97">
        <v>15290.207168852907</v>
      </c>
      <c r="D3565" s="96">
        <v>1.3164583208024625</v>
      </c>
      <c r="E3565" s="98">
        <v>0.47459529060082672</v>
      </c>
      <c r="F3565" s="119">
        <v>0</v>
      </c>
      <c r="G3565" s="179">
        <v>0</v>
      </c>
      <c r="H3565" s="97">
        <v>20206901.592059683</v>
      </c>
      <c r="I3565" s="174">
        <v>603170917165.71106</v>
      </c>
      <c r="J3565" s="186">
        <v>0.37922762543684374</v>
      </c>
      <c r="K3565" s="189">
        <v>40839484076.822411</v>
      </c>
      <c r="L3565" s="185">
        <v>59412837084.159821</v>
      </c>
      <c r="M3565" s="185">
        <v>0</v>
      </c>
      <c r="N3565" s="174">
        <v>703423238326.69324</v>
      </c>
      <c r="O3565" s="119">
        <v>0.39274981158403943</v>
      </c>
      <c r="P3565" s="119">
        <v>0.29978106681740602</v>
      </c>
      <c r="Q3565" s="97">
        <v>13.801942519986705</v>
      </c>
      <c r="R3565" s="184">
        <v>2984775445162.313</v>
      </c>
      <c r="S3565" s="199">
        <v>3098.0526208911315</v>
      </c>
      <c r="T3565" s="191">
        <v>5.6293712562902443E-2</v>
      </c>
      <c r="U3565" s="198">
        <v>2.0000000000000001E-4</v>
      </c>
    </row>
    <row r="3566" spans="1:21" x14ac:dyDescent="0.2">
      <c r="A3566">
        <f t="shared" si="55"/>
        <v>3562</v>
      </c>
      <c r="B3566" s="119">
        <v>0.40185489050957218</v>
      </c>
      <c r="C3566" s="97">
        <v>7586.6728935902047</v>
      </c>
      <c r="D3566" s="96">
        <v>0.98414637611371136</v>
      </c>
      <c r="E3566" s="98">
        <v>0.42813348110925992</v>
      </c>
      <c r="F3566" s="119">
        <v>0</v>
      </c>
      <c r="G3566" s="179">
        <v>0</v>
      </c>
      <c r="H3566" s="97">
        <v>10968061.776070256</v>
      </c>
      <c r="I3566" s="174">
        <v>398273020289.85474</v>
      </c>
      <c r="J3566" s="186">
        <v>0.40185489050957224</v>
      </c>
      <c r="K3566" s="189">
        <v>44079320642.133232</v>
      </c>
      <c r="L3566" s="185">
        <v>86880706930.434891</v>
      </c>
      <c r="M3566" s="185">
        <v>0</v>
      </c>
      <c r="N3566" s="174">
        <v>529233047862.42285</v>
      </c>
      <c r="O3566" s="119">
        <v>0.43374563896379653</v>
      </c>
      <c r="P3566" s="119">
        <v>0.30035168335754436</v>
      </c>
      <c r="Q3566" s="97">
        <v>14.144854721487647</v>
      </c>
      <c r="R3566" s="184">
        <v>2449529585804.8936</v>
      </c>
      <c r="S3566" s="199">
        <v>2540.526345274503</v>
      </c>
      <c r="T3566" s="191">
        <v>5.1823233757505707E-2</v>
      </c>
      <c r="U3566" s="198">
        <v>2.0000000000000001E-4</v>
      </c>
    </row>
    <row r="3567" spans="1:21" x14ac:dyDescent="0.2">
      <c r="A3567">
        <f t="shared" si="55"/>
        <v>3563</v>
      </c>
      <c r="B3567" s="119">
        <v>0.61427608345416507</v>
      </c>
      <c r="C3567" s="97">
        <v>4000</v>
      </c>
      <c r="D3567" s="96">
        <v>0.53874830501368931</v>
      </c>
      <c r="E3567" s="98">
        <v>0.43815472315014486</v>
      </c>
      <c r="F3567" s="119">
        <v>0</v>
      </c>
      <c r="G3567" s="179">
        <v>0</v>
      </c>
      <c r="H3567" s="97">
        <v>5732020.743293778</v>
      </c>
      <c r="I3567" s="174">
        <v>250907429694.44296</v>
      </c>
      <c r="J3567" s="186">
        <v>0.53230965435066335</v>
      </c>
      <c r="K3567" s="189">
        <v>21357583468.201958</v>
      </c>
      <c r="L3567" s="185">
        <v>51781135558.278038</v>
      </c>
      <c r="M3567" s="185">
        <v>0</v>
      </c>
      <c r="N3567" s="174">
        <v>324046148720.92297</v>
      </c>
      <c r="O3567" s="119">
        <v>0.54000134336417216</v>
      </c>
      <c r="P3567" s="119">
        <v>0.43494464476485395</v>
      </c>
      <c r="Q3567" s="97">
        <v>13.980723562333198</v>
      </c>
      <c r="R3567" s="184">
        <v>2252905917571.5381</v>
      </c>
      <c r="S3567" s="199">
        <v>2337.7298837001567</v>
      </c>
      <c r="T3567" s="191">
        <v>5.0162022487167349E-2</v>
      </c>
      <c r="U3567" s="198">
        <v>2.0000000000000001E-4</v>
      </c>
    </row>
    <row r="3568" spans="1:21" x14ac:dyDescent="0.2">
      <c r="A3568">
        <f t="shared" si="55"/>
        <v>3564</v>
      </c>
      <c r="B3568" s="119">
        <v>0.48397829923329122</v>
      </c>
      <c r="C3568" s="97">
        <v>4664.2235754000867</v>
      </c>
      <c r="D3568" s="96">
        <v>0.70992328464237076</v>
      </c>
      <c r="E3568" s="98">
        <v>0.48118346953871149</v>
      </c>
      <c r="F3568" s="119">
        <v>0</v>
      </c>
      <c r="G3568" s="179">
        <v>0</v>
      </c>
      <c r="H3568" s="97">
        <v>7889642.0443531107</v>
      </c>
      <c r="I3568" s="174">
        <v>308436926599.29865</v>
      </c>
      <c r="J3568" s="186">
        <v>0.47530613389395238</v>
      </c>
      <c r="K3568" s="189">
        <v>48057459054.761444</v>
      </c>
      <c r="L3568" s="185">
        <v>105873669163.58479</v>
      </c>
      <c r="M3568" s="185">
        <v>0</v>
      </c>
      <c r="N3568" s="174">
        <v>462368054817.6449</v>
      </c>
      <c r="O3568" s="119">
        <v>0.50025276628191129</v>
      </c>
      <c r="P3568" s="119">
        <v>0.33797029693303116</v>
      </c>
      <c r="Q3568" s="97">
        <v>14.060139885446766</v>
      </c>
      <c r="R3568" s="184">
        <v>2470197685044.4707</v>
      </c>
      <c r="S3568" s="199">
        <v>2562.4239628778937</v>
      </c>
      <c r="T3568" s="191">
        <v>5.0346099786451715E-2</v>
      </c>
      <c r="U3568" s="198">
        <v>2.0000000000000001E-4</v>
      </c>
    </row>
    <row r="3569" spans="1:21" x14ac:dyDescent="0.2">
      <c r="A3569">
        <f t="shared" si="55"/>
        <v>3565</v>
      </c>
      <c r="B3569" s="119">
        <v>0.47256750898781263</v>
      </c>
      <c r="C3569" s="97">
        <v>6271.1881918750987</v>
      </c>
      <c r="D3569" s="96">
        <v>0.97832408585040898</v>
      </c>
      <c r="E3569" s="98">
        <v>0.57371429400045582</v>
      </c>
      <c r="F3569" s="119">
        <v>0</v>
      </c>
      <c r="G3569" s="179">
        <v>0</v>
      </c>
      <c r="H3569" s="97">
        <v>47867513.680072129</v>
      </c>
      <c r="I3569" s="174">
        <v>1096509473179.1127</v>
      </c>
      <c r="J3569" s="186">
        <v>0.31953933040551774</v>
      </c>
      <c r="K3569" s="189">
        <v>145267049492.38782</v>
      </c>
      <c r="L3569" s="185">
        <v>354656217944.01984</v>
      </c>
      <c r="M3569" s="185">
        <v>0</v>
      </c>
      <c r="N3569" s="174">
        <v>1596432740615.52</v>
      </c>
      <c r="O3569" s="119">
        <v>0.39719987010144381</v>
      </c>
      <c r="P3569" s="119">
        <v>0.27258306595086795</v>
      </c>
      <c r="Q3569" s="97">
        <v>14.820704218052979</v>
      </c>
      <c r="R3569" s="184">
        <v>6928642642273.7666</v>
      </c>
      <c r="S3569" s="199">
        <v>7188.5590227991452</v>
      </c>
      <c r="T3569" s="191">
        <v>4.8651919500331507E-2</v>
      </c>
      <c r="U3569" s="198">
        <v>2.0000000000000001E-4</v>
      </c>
    </row>
    <row r="3570" spans="1:21" x14ac:dyDescent="0.2">
      <c r="A3570">
        <f t="shared" si="55"/>
        <v>3566</v>
      </c>
      <c r="B3570" s="119">
        <v>0.46986197227847787</v>
      </c>
      <c r="C3570" s="97">
        <v>4000</v>
      </c>
      <c r="D3570" s="96">
        <v>0.8643197651162704</v>
      </c>
      <c r="E3570" s="98">
        <v>0.26371596310409134</v>
      </c>
      <c r="F3570" s="119">
        <v>0</v>
      </c>
      <c r="G3570" s="179">
        <v>0</v>
      </c>
      <c r="H3570" s="97">
        <v>9557053.5980510246</v>
      </c>
      <c r="I3570" s="174">
        <v>336493878289.19733</v>
      </c>
      <c r="J3570" s="186">
        <v>0.38642301838908721</v>
      </c>
      <c r="K3570" s="189">
        <v>38312866660.008354</v>
      </c>
      <c r="L3570" s="185">
        <v>73523175240.339066</v>
      </c>
      <c r="M3570" s="185">
        <v>0</v>
      </c>
      <c r="N3570" s="174">
        <v>448329920189.54474</v>
      </c>
      <c r="O3570" s="119">
        <v>0.42122444165759038</v>
      </c>
      <c r="P3570" s="119">
        <v>0.32624133238783154</v>
      </c>
      <c r="Q3570" s="97">
        <v>14.256670871783433</v>
      </c>
      <c r="R3570" s="184">
        <v>2341425422465.3906</v>
      </c>
      <c r="S3570" s="199">
        <v>2433.0203450123263</v>
      </c>
      <c r="T3570" s="191">
        <v>5.0148153118958198E-2</v>
      </c>
      <c r="U3570" s="198">
        <v>2.0000000000000001E-4</v>
      </c>
    </row>
    <row r="3571" spans="1:21" x14ac:dyDescent="0.2">
      <c r="A3571">
        <f t="shared" si="55"/>
        <v>3567</v>
      </c>
      <c r="B3571" s="119">
        <v>0.46685465357503664</v>
      </c>
      <c r="C3571" s="97">
        <v>13975.411059238017</v>
      </c>
      <c r="D3571" s="96">
        <v>0.99376781775734457</v>
      </c>
      <c r="E3571" s="98">
        <v>9.3616660087561449E-2</v>
      </c>
      <c r="F3571" s="119">
        <v>0</v>
      </c>
      <c r="G3571" s="179">
        <v>0</v>
      </c>
      <c r="H3571" s="97">
        <v>6886425.3327493509</v>
      </c>
      <c r="I3571" s="174">
        <v>270824926174.30954</v>
      </c>
      <c r="J3571" s="186">
        <v>0.37361009136681222</v>
      </c>
      <c r="K3571" s="189">
        <v>7049900510.0720234</v>
      </c>
      <c r="L3571" s="185">
        <v>22567333705.107162</v>
      </c>
      <c r="M3571" s="185">
        <v>0</v>
      </c>
      <c r="N3571" s="174">
        <v>300442160389.48871</v>
      </c>
      <c r="O3571" s="119">
        <v>0.39687103907754795</v>
      </c>
      <c r="P3571" s="119">
        <v>0.260659493991656</v>
      </c>
      <c r="Q3571" s="97">
        <v>13.78555042637257</v>
      </c>
      <c r="R3571" s="184">
        <v>1165594375564.8684</v>
      </c>
      <c r="S3571" s="199">
        <v>1209.7067735204253</v>
      </c>
      <c r="T3571" s="191">
        <v>5.3795141657215668E-2</v>
      </c>
      <c r="U3571" s="198">
        <v>2.0000000000000001E-4</v>
      </c>
    </row>
    <row r="3572" spans="1:21" x14ac:dyDescent="0.2">
      <c r="A3572">
        <f t="shared" si="55"/>
        <v>3568</v>
      </c>
      <c r="B3572" s="119">
        <v>0.44176944209435426</v>
      </c>
      <c r="C3572" s="97">
        <v>12393.543520437694</v>
      </c>
      <c r="D3572" s="96">
        <v>0.43210100130836654</v>
      </c>
      <c r="E3572" s="98">
        <v>0.62593119583821244</v>
      </c>
      <c r="F3572" s="119">
        <v>0</v>
      </c>
      <c r="G3572" s="179">
        <v>0</v>
      </c>
      <c r="H3572" s="97">
        <v>2787902.1247934215</v>
      </c>
      <c r="I3572" s="174">
        <v>135984657068.17146</v>
      </c>
      <c r="J3572" s="186">
        <v>0.44176944209435431</v>
      </c>
      <c r="K3572" s="189">
        <v>18955150213.714317</v>
      </c>
      <c r="L3572" s="185">
        <v>27156747091.26181</v>
      </c>
      <c r="M3572" s="185">
        <v>0</v>
      </c>
      <c r="N3572" s="174">
        <v>182096554373.14758</v>
      </c>
      <c r="O3572" s="119">
        <v>0.44920819090177128</v>
      </c>
      <c r="P3572" s="119">
        <v>0.35917307862699127</v>
      </c>
      <c r="Q3572" s="97">
        <v>13.559001180475938</v>
      </c>
      <c r="R3572" s="184">
        <v>1012319949618.1666</v>
      </c>
      <c r="S3572" s="199">
        <v>1050.2758308394095</v>
      </c>
      <c r="T3572" s="191">
        <v>5.1300146376955527E-2</v>
      </c>
      <c r="U3572" s="198">
        <v>2.0000000000000001E-4</v>
      </c>
    </row>
    <row r="3573" spans="1:21" x14ac:dyDescent="0.2">
      <c r="A3573">
        <f t="shared" si="55"/>
        <v>3569</v>
      </c>
      <c r="B3573" s="119">
        <v>0.44730160646551942</v>
      </c>
      <c r="C3573" s="97">
        <v>7032.1188655930155</v>
      </c>
      <c r="D3573" s="96">
        <v>0.87068121537519727</v>
      </c>
      <c r="E3573" s="98">
        <v>0</v>
      </c>
      <c r="F3573" s="119">
        <v>0</v>
      </c>
      <c r="G3573" s="179">
        <v>0</v>
      </c>
      <c r="H3573" s="97">
        <v>9339386.3482627384</v>
      </c>
      <c r="I3573" s="174">
        <v>318443298256.01447</v>
      </c>
      <c r="J3573" s="186">
        <v>0.44730160646551942</v>
      </c>
      <c r="K3573" s="189">
        <v>2025286972.1743701</v>
      </c>
      <c r="L3573" s="185">
        <v>0</v>
      </c>
      <c r="M3573" s="185">
        <v>0</v>
      </c>
      <c r="N3573" s="174">
        <v>320468585228.18884</v>
      </c>
      <c r="O3573" s="119">
        <v>0.44447476427890625</v>
      </c>
      <c r="P3573" s="119">
        <v>0.29806759468327282</v>
      </c>
      <c r="Q3573" s="97">
        <v>12.974478917899191</v>
      </c>
      <c r="R3573" s="184">
        <v>1373353664912.3413</v>
      </c>
      <c r="S3573" s="199">
        <v>1425.6059727513953</v>
      </c>
      <c r="T3573" s="191">
        <v>5.4715149384560437E-2</v>
      </c>
      <c r="U3573" s="198">
        <v>2.0000000000000001E-4</v>
      </c>
    </row>
    <row r="3574" spans="1:21" x14ac:dyDescent="0.2">
      <c r="A3574">
        <f t="shared" si="55"/>
        <v>3570</v>
      </c>
      <c r="B3574" s="119">
        <v>0.30240748546712048</v>
      </c>
      <c r="C3574" s="97">
        <v>4806.7055435747006</v>
      </c>
      <c r="D3574" s="96">
        <v>0.20433624178482079</v>
      </c>
      <c r="E3574" s="98">
        <v>0.57207061117863778</v>
      </c>
      <c r="F3574" s="119">
        <v>0.58962840815009787</v>
      </c>
      <c r="G3574" s="179">
        <v>1</v>
      </c>
      <c r="H3574" s="97">
        <v>2346468.6060229512</v>
      </c>
      <c r="I3574" s="174">
        <v>127170791402.34525</v>
      </c>
      <c r="J3574" s="186">
        <v>0.30240748546712048</v>
      </c>
      <c r="K3574" s="189">
        <v>1384281837.1838551</v>
      </c>
      <c r="L3574" s="185">
        <v>0</v>
      </c>
      <c r="M3574" s="185">
        <v>127154770397.96835</v>
      </c>
      <c r="N3574" s="174">
        <v>255709843637.49747</v>
      </c>
      <c r="O3574" s="119">
        <v>0.54820422075712905</v>
      </c>
      <c r="P3574" s="119">
        <v>0.33939078090675351</v>
      </c>
      <c r="Q3574" s="97">
        <v>17.530943879824829</v>
      </c>
      <c r="R3574" s="184">
        <v>1687225995044.3013</v>
      </c>
      <c r="S3574" s="199">
        <v>1749.1800661387776</v>
      </c>
      <c r="T3574" s="191">
        <v>4.1310369470608239E-2</v>
      </c>
      <c r="U3574" s="198">
        <v>2.0000000000000001E-4</v>
      </c>
    </row>
    <row r="3575" spans="1:21" x14ac:dyDescent="0.2">
      <c r="A3575">
        <f t="shared" si="55"/>
        <v>3571</v>
      </c>
      <c r="B3575" s="119">
        <v>0.5281765566887352</v>
      </c>
      <c r="C3575" s="97">
        <v>17000</v>
      </c>
      <c r="D3575" s="96">
        <v>0.62008810505977441</v>
      </c>
      <c r="E3575" s="98">
        <v>0</v>
      </c>
      <c r="F3575" s="119">
        <v>0.55437375076176931</v>
      </c>
      <c r="G3575" s="179">
        <v>1</v>
      </c>
      <c r="H3575" s="97">
        <v>3910480.4590052171</v>
      </c>
      <c r="I3575" s="174">
        <v>172143878671.84354</v>
      </c>
      <c r="J3575" s="186">
        <v>0.46808392214961714</v>
      </c>
      <c r="K3575" s="189">
        <v>5223634065.7836418</v>
      </c>
      <c r="L3575" s="185">
        <v>0</v>
      </c>
      <c r="M3575" s="185">
        <v>258366741862.62701</v>
      </c>
      <c r="N3575" s="174">
        <v>435734254600.25421</v>
      </c>
      <c r="O3575" s="119">
        <v>0.65928067935905255</v>
      </c>
      <c r="P3575" s="119">
        <v>0.41424508923756953</v>
      </c>
      <c r="Q3575" s="97">
        <v>16.897088412162585</v>
      </c>
      <c r="R3575" s="184">
        <v>3292148043969.6499</v>
      </c>
      <c r="S3575" s="199">
        <v>3418.5651332678408</v>
      </c>
      <c r="T3575" s="191">
        <v>4.4037087418946581E-2</v>
      </c>
      <c r="U3575" s="198">
        <v>2.0000000000000001E-4</v>
      </c>
    </row>
    <row r="3576" spans="1:21" x14ac:dyDescent="0.2">
      <c r="A3576">
        <f t="shared" si="55"/>
        <v>3572</v>
      </c>
      <c r="B3576" s="119">
        <v>0.47155230450415886</v>
      </c>
      <c r="C3576" s="97">
        <v>5992.8013671743793</v>
      </c>
      <c r="D3576" s="96">
        <v>0.24676984303898575</v>
      </c>
      <c r="E3576" s="98">
        <v>0.4547434091243846</v>
      </c>
      <c r="F3576" s="119">
        <v>0</v>
      </c>
      <c r="G3576" s="179">
        <v>0</v>
      </c>
      <c r="H3576" s="97">
        <v>3761289.748703754</v>
      </c>
      <c r="I3576" s="174">
        <v>151499304193.89557</v>
      </c>
      <c r="J3576" s="186">
        <v>0.45659960051574811</v>
      </c>
      <c r="K3576" s="189">
        <v>15436075022.772783</v>
      </c>
      <c r="L3576" s="185">
        <v>35473850430.450233</v>
      </c>
      <c r="M3576" s="185">
        <v>0</v>
      </c>
      <c r="N3576" s="174">
        <v>202409229647.11859</v>
      </c>
      <c r="O3576" s="119">
        <v>0.48196222221576657</v>
      </c>
      <c r="P3576" s="119">
        <v>0.36581216450645987</v>
      </c>
      <c r="Q3576" s="97">
        <v>14.21699401451786</v>
      </c>
      <c r="R3576" s="184">
        <v>1227566500046.3984</v>
      </c>
      <c r="S3576" s="199">
        <v>1274.6565367912483</v>
      </c>
      <c r="T3576" s="191">
        <v>4.7726455565772659E-2</v>
      </c>
      <c r="U3576" s="198">
        <v>2.0000000000000001E-4</v>
      </c>
    </row>
    <row r="3577" spans="1:21" x14ac:dyDescent="0.2">
      <c r="A3577">
        <f t="shared" si="55"/>
        <v>3573</v>
      </c>
      <c r="B3577" s="119">
        <v>0.52026954339395026</v>
      </c>
      <c r="C3577" s="97">
        <v>4000</v>
      </c>
      <c r="D3577" s="96">
        <v>0.80269256258460209</v>
      </c>
      <c r="E3577" s="98">
        <v>0.59869210459760569</v>
      </c>
      <c r="F3577" s="119">
        <v>0.48638994311718931</v>
      </c>
      <c r="G3577" s="179">
        <v>1</v>
      </c>
      <c r="H3577" s="97">
        <v>56374444.930451199</v>
      </c>
      <c r="I3577" s="174">
        <v>1186789293801.4812</v>
      </c>
      <c r="J3577" s="186">
        <v>0.21895283103096064</v>
      </c>
      <c r="K3577" s="189">
        <v>9314994897.0886288</v>
      </c>
      <c r="L3577" s="185">
        <v>0</v>
      </c>
      <c r="M3577" s="185">
        <v>962415197905.27869</v>
      </c>
      <c r="N3577" s="174">
        <v>2158519486603.8484</v>
      </c>
      <c r="O3577" s="119">
        <v>0.47707840509678345</v>
      </c>
      <c r="P3577" s="119">
        <v>0.29166698065320279</v>
      </c>
      <c r="Q3577" s="97">
        <v>17.955668899290906</v>
      </c>
      <c r="R3577" s="184">
        <v>12077471343621.678</v>
      </c>
      <c r="S3577" s="199">
        <v>12532.738332974977</v>
      </c>
      <c r="T3577" s="191">
        <v>4.0958836742477245E-2</v>
      </c>
      <c r="U3577" s="198">
        <v>2.0000000000000001E-4</v>
      </c>
    </row>
    <row r="3578" spans="1:21" x14ac:dyDescent="0.2">
      <c r="A3578">
        <f t="shared" si="55"/>
        <v>3574</v>
      </c>
      <c r="B3578" s="119">
        <v>0.44089033826399981</v>
      </c>
      <c r="C3578" s="97">
        <v>6510.732202373576</v>
      </c>
      <c r="D3578" s="96">
        <v>1.4238083757905993</v>
      </c>
      <c r="E3578" s="98">
        <v>0.21216188494351945</v>
      </c>
      <c r="F3578" s="119">
        <v>0.5207043376463415</v>
      </c>
      <c r="G3578" s="179">
        <v>1</v>
      </c>
      <c r="H3578" s="97">
        <v>33707339.785206988</v>
      </c>
      <c r="I3578" s="174">
        <v>764126779615.91992</v>
      </c>
      <c r="J3578" s="186">
        <v>0.34675371990929627</v>
      </c>
      <c r="K3578" s="189">
        <v>24585804972.793484</v>
      </c>
      <c r="L3578" s="185">
        <v>0</v>
      </c>
      <c r="M3578" s="185">
        <v>524370522753.43817</v>
      </c>
      <c r="N3578" s="174">
        <v>1313083107342.1516</v>
      </c>
      <c r="O3578" s="119">
        <v>0.52126191989653803</v>
      </c>
      <c r="P3578" s="119">
        <v>0.33707018311213183</v>
      </c>
      <c r="Q3578" s="97">
        <v>16.194517437999881</v>
      </c>
      <c r="R3578" s="184">
        <v>7653905316009.2334</v>
      </c>
      <c r="S3578" s="199">
        <v>7947.3853721580053</v>
      </c>
      <c r="T3578" s="191">
        <v>4.595965718685513E-2</v>
      </c>
      <c r="U3578" s="198">
        <v>2.0000000000000001E-4</v>
      </c>
    </row>
    <row r="3579" spans="1:21" x14ac:dyDescent="0.2">
      <c r="A3579">
        <f t="shared" si="55"/>
        <v>3575</v>
      </c>
      <c r="B3579" s="119">
        <v>0.56116126601973193</v>
      </c>
      <c r="C3579" s="97">
        <v>16463.190681703756</v>
      </c>
      <c r="D3579" s="96">
        <v>0.73232436181542393</v>
      </c>
      <c r="E3579" s="98">
        <v>0</v>
      </c>
      <c r="F3579" s="119">
        <v>0</v>
      </c>
      <c r="G3579" s="179">
        <v>0</v>
      </c>
      <c r="H3579" s="97">
        <v>4395487.2363718832</v>
      </c>
      <c r="I3579" s="174">
        <v>170837147282.13638</v>
      </c>
      <c r="J3579" s="186">
        <v>0.33322190405112995</v>
      </c>
      <c r="K3579" s="189">
        <v>6838650242.9564381</v>
      </c>
      <c r="L3579" s="185">
        <v>0</v>
      </c>
      <c r="M3579" s="185">
        <v>0</v>
      </c>
      <c r="N3579" s="174">
        <v>177675797525.09283</v>
      </c>
      <c r="O3579" s="119">
        <v>0.32039636401225191</v>
      </c>
      <c r="P3579" s="119">
        <v>0.25807682780993468</v>
      </c>
      <c r="Q3579" s="97">
        <v>12.797502343600618</v>
      </c>
      <c r="R3579" s="184">
        <v>651544523389.33716</v>
      </c>
      <c r="S3579" s="199">
        <v>676.49734462027357</v>
      </c>
      <c r="T3579" s="191">
        <v>5.6893697797759823E-2</v>
      </c>
      <c r="U3579" s="198">
        <v>2.0000000000000001E-4</v>
      </c>
    </row>
    <row r="3580" spans="1:21" x14ac:dyDescent="0.2">
      <c r="A3580">
        <f t="shared" si="55"/>
        <v>3576</v>
      </c>
      <c r="B3580" s="119">
        <v>0.68000806606068376</v>
      </c>
      <c r="C3580" s="97">
        <v>10872.474974578834</v>
      </c>
      <c r="D3580" s="96">
        <v>0.6863290446695488</v>
      </c>
      <c r="E3580" s="98">
        <v>0.60849708535341984</v>
      </c>
      <c r="F3580" s="119">
        <v>0</v>
      </c>
      <c r="G3580" s="179">
        <v>0</v>
      </c>
      <c r="H3580" s="97">
        <v>4950433.5962567292</v>
      </c>
      <c r="I3580" s="174">
        <v>210981854468.21722</v>
      </c>
      <c r="J3580" s="186">
        <v>0.44923677423382147</v>
      </c>
      <c r="K3580" s="189">
        <v>35445778309.295906</v>
      </c>
      <c r="L3580" s="185">
        <v>48052753655.372597</v>
      </c>
      <c r="M3580" s="185">
        <v>0</v>
      </c>
      <c r="N3580" s="174">
        <v>294480386432.88574</v>
      </c>
      <c r="O3580" s="119">
        <v>0.45240028465472032</v>
      </c>
      <c r="P3580" s="119">
        <v>0.36078857648298912</v>
      </c>
      <c r="Q3580" s="97">
        <v>13.803964553843194</v>
      </c>
      <c r="R3580" s="184">
        <v>1637166232047.6372</v>
      </c>
      <c r="S3580" s="199">
        <v>1699.9156646127831</v>
      </c>
      <c r="T3580" s="191">
        <v>5.1889874852445041E-2</v>
      </c>
      <c r="U3580" s="198">
        <v>2.0000000000000001E-4</v>
      </c>
    </row>
    <row r="3581" spans="1:21" x14ac:dyDescent="0.2">
      <c r="A3581">
        <f t="shared" si="55"/>
        <v>3577</v>
      </c>
      <c r="B3581" s="119">
        <v>0.51812523042727876</v>
      </c>
      <c r="C3581" s="97">
        <v>9540.4468349377439</v>
      </c>
      <c r="D3581" s="96">
        <v>0.44849022903110985</v>
      </c>
      <c r="E3581" s="98">
        <v>0</v>
      </c>
      <c r="F3581" s="119">
        <v>0.44799825357728662</v>
      </c>
      <c r="G3581" s="179">
        <v>1</v>
      </c>
      <c r="H3581" s="97">
        <v>3778592.4620205262</v>
      </c>
      <c r="I3581" s="174">
        <v>165255886916.43674</v>
      </c>
      <c r="J3581" s="186">
        <v>0.48814157229976252</v>
      </c>
      <c r="K3581" s="189">
        <v>7700077751.5425816</v>
      </c>
      <c r="L3581" s="185">
        <v>0</v>
      </c>
      <c r="M3581" s="185">
        <v>172492270094.47644</v>
      </c>
      <c r="N3581" s="174">
        <v>345448234762.45581</v>
      </c>
      <c r="O3581" s="119">
        <v>0.63298075527039022</v>
      </c>
      <c r="P3581" s="119">
        <v>0.45583763489967088</v>
      </c>
      <c r="Q3581" s="97">
        <v>16.489961707902747</v>
      </c>
      <c r="R3581" s="184">
        <v>2851865670942.2944</v>
      </c>
      <c r="S3581" s="199">
        <v>2961.3640310593314</v>
      </c>
      <c r="T3581" s="191">
        <v>4.4075288185489184E-2</v>
      </c>
      <c r="U3581" s="198">
        <v>2.0000000000000001E-4</v>
      </c>
    </row>
    <row r="3582" spans="1:21" x14ac:dyDescent="0.2">
      <c r="A3582">
        <f t="shared" si="55"/>
        <v>3578</v>
      </c>
      <c r="B3582" s="119">
        <v>0.50993949947921879</v>
      </c>
      <c r="C3582" s="97">
        <v>7693.4557916954464</v>
      </c>
      <c r="D3582" s="96">
        <v>1.2246049836434445</v>
      </c>
      <c r="E3582" s="98">
        <v>0</v>
      </c>
      <c r="F3582" s="119">
        <v>0.42721427580783322</v>
      </c>
      <c r="G3582" s="179">
        <v>1</v>
      </c>
      <c r="H3582" s="97">
        <v>12305042.559028178</v>
      </c>
      <c r="I3582" s="174">
        <v>356029598329.3222</v>
      </c>
      <c r="J3582" s="186">
        <v>0.3330748228942485</v>
      </c>
      <c r="K3582" s="189">
        <v>14429620560.272926</v>
      </c>
      <c r="L3582" s="185">
        <v>0</v>
      </c>
      <c r="M3582" s="185">
        <v>287176420198.46863</v>
      </c>
      <c r="N3582" s="174">
        <v>657635639088.06372</v>
      </c>
      <c r="O3582" s="119">
        <v>0.52966355663212494</v>
      </c>
      <c r="P3582" s="119">
        <v>0.25599329447597624</v>
      </c>
      <c r="Q3582" s="97">
        <v>16.11755498148511</v>
      </c>
      <c r="R3582" s="184">
        <v>2906004062047.3506</v>
      </c>
      <c r="S3582" s="199">
        <v>3015.5387186406442</v>
      </c>
      <c r="T3582" s="191">
        <v>4.644991893433581E-2</v>
      </c>
      <c r="U3582" s="198">
        <v>2.0000000000000001E-4</v>
      </c>
    </row>
    <row r="3583" spans="1:21" x14ac:dyDescent="0.2">
      <c r="A3583">
        <f t="shared" si="55"/>
        <v>3579</v>
      </c>
      <c r="B3583" s="119">
        <v>0.44295194837733903</v>
      </c>
      <c r="C3583" s="97">
        <v>11101.223870819718</v>
      </c>
      <c r="D3583" s="96">
        <v>0.85997047773619051</v>
      </c>
      <c r="E3583" s="98">
        <v>7.6363713493890054E-2</v>
      </c>
      <c r="F3583" s="119">
        <v>0</v>
      </c>
      <c r="G3583" s="179">
        <v>0</v>
      </c>
      <c r="H3583" s="97">
        <v>5493941.6319475099</v>
      </c>
      <c r="I3583" s="174">
        <v>285332880142.93921</v>
      </c>
      <c r="J3583" s="186">
        <v>0.44295194837733898</v>
      </c>
      <c r="K3583" s="189">
        <v>12361446487.822321</v>
      </c>
      <c r="L3583" s="185">
        <v>8676424114.8157482</v>
      </c>
      <c r="M3583" s="185">
        <v>0</v>
      </c>
      <c r="N3583" s="174">
        <v>306370750745.57727</v>
      </c>
      <c r="O3583" s="119">
        <v>0.43519132999092275</v>
      </c>
      <c r="P3583" s="119">
        <v>0.29598983412183177</v>
      </c>
      <c r="Q3583" s="97">
        <v>13.056381234236444</v>
      </c>
      <c r="R3583" s="184">
        <v>1304331308466.9629</v>
      </c>
      <c r="S3583" s="199">
        <v>1353.1064460053381</v>
      </c>
      <c r="T3583" s="191">
        <v>5.5651313042055665E-2</v>
      </c>
      <c r="U3583" s="198">
        <v>2.0000000000000001E-4</v>
      </c>
    </row>
    <row r="3584" spans="1:21" x14ac:dyDescent="0.2">
      <c r="A3584">
        <f t="shared" si="55"/>
        <v>3580</v>
      </c>
      <c r="B3584" s="119">
        <v>0.45977889505075298</v>
      </c>
      <c r="C3584" s="97">
        <v>8981.6790641196749</v>
      </c>
      <c r="D3584" s="96">
        <v>1.199056296277083</v>
      </c>
      <c r="E3584" s="98">
        <v>0.36738824144476723</v>
      </c>
      <c r="F3584" s="119">
        <v>0</v>
      </c>
      <c r="G3584" s="179">
        <v>0</v>
      </c>
      <c r="H3584" s="97">
        <v>13479504.245318172</v>
      </c>
      <c r="I3584" s="174">
        <v>416121035377.08484</v>
      </c>
      <c r="J3584" s="186">
        <v>0.26937455261856991</v>
      </c>
      <c r="K3584" s="189">
        <v>38315705295.227974</v>
      </c>
      <c r="L3584" s="185">
        <v>118828799391.04533</v>
      </c>
      <c r="M3584" s="185">
        <v>0</v>
      </c>
      <c r="N3584" s="174">
        <v>573265540063.35815</v>
      </c>
      <c r="O3584" s="119">
        <v>0.36136038672378507</v>
      </c>
      <c r="P3584" s="119">
        <v>0.17259484371520223</v>
      </c>
      <c r="Q3584" s="97">
        <v>14.710567011549795</v>
      </c>
      <c r="R3584" s="184">
        <v>1542698145206.4614</v>
      </c>
      <c r="S3584" s="199">
        <v>1601.0838070481316</v>
      </c>
      <c r="T3584" s="191">
        <v>5.0506812189692732E-2</v>
      </c>
      <c r="U3584" s="198">
        <v>2.0000000000000001E-4</v>
      </c>
    </row>
    <row r="3585" spans="1:21" x14ac:dyDescent="0.2">
      <c r="A3585">
        <f t="shared" si="55"/>
        <v>3581</v>
      </c>
      <c r="B3585" s="119">
        <v>0.59206097722624251</v>
      </c>
      <c r="C3585" s="97">
        <v>4000</v>
      </c>
      <c r="D3585" s="96">
        <v>0.81551406675995153</v>
      </c>
      <c r="E3585" s="98">
        <v>0</v>
      </c>
      <c r="F3585" s="119">
        <v>0</v>
      </c>
      <c r="G3585" s="179">
        <v>0</v>
      </c>
      <c r="H3585" s="97">
        <v>9259047.4629881084</v>
      </c>
      <c r="I3585" s="174">
        <v>345710203643.88086</v>
      </c>
      <c r="J3585" s="186">
        <v>0.41896715147146635</v>
      </c>
      <c r="K3585" s="189">
        <v>3048187797.3140025</v>
      </c>
      <c r="L3585" s="185">
        <v>0</v>
      </c>
      <c r="M3585" s="185">
        <v>0</v>
      </c>
      <c r="N3585" s="174">
        <v>348758391441.19489</v>
      </c>
      <c r="O3585" s="119">
        <v>0.41530533116855306</v>
      </c>
      <c r="P3585" s="119">
        <v>0.28973939306755908</v>
      </c>
      <c r="Q3585" s="97">
        <v>12.954739115237144</v>
      </c>
      <c r="R3585" s="184">
        <v>1515331998042.3845</v>
      </c>
      <c r="S3585" s="199">
        <v>1573.2759150658221</v>
      </c>
      <c r="T3585" s="191">
        <v>5.3264731962537108E-2</v>
      </c>
      <c r="U3585" s="198">
        <v>2.0000000000000001E-4</v>
      </c>
    </row>
    <row r="3586" spans="1:21" x14ac:dyDescent="0.2">
      <c r="A3586">
        <f t="shared" si="55"/>
        <v>3582</v>
      </c>
      <c r="B3586" s="119">
        <v>0.46306503588886538</v>
      </c>
      <c r="C3586" s="97">
        <v>7296.302463704209</v>
      </c>
      <c r="D3586" s="96">
        <v>1.1409292210381872</v>
      </c>
      <c r="E3586" s="98">
        <v>0.40254298264264543</v>
      </c>
      <c r="F3586" s="119">
        <v>0.30645648325945773</v>
      </c>
      <c r="G3586" s="179">
        <v>1</v>
      </c>
      <c r="H3586" s="97">
        <v>12364720.385875715</v>
      </c>
      <c r="I3586" s="174">
        <v>396840979524.39276</v>
      </c>
      <c r="J3586" s="186">
        <v>0.31550932468498205</v>
      </c>
      <c r="K3586" s="189">
        <v>5094314203.0396137</v>
      </c>
      <c r="L3586" s="185">
        <v>0</v>
      </c>
      <c r="M3586" s="185">
        <v>269635099327.37045</v>
      </c>
      <c r="N3586" s="174">
        <v>671570393054.80286</v>
      </c>
      <c r="O3586" s="119">
        <v>0.50763868158068759</v>
      </c>
      <c r="P3586" s="119">
        <v>0.33594036279937745</v>
      </c>
      <c r="Q3586" s="97">
        <v>17.001676307169532</v>
      </c>
      <c r="R3586" s="184">
        <v>4106285702488.0205</v>
      </c>
      <c r="S3586" s="199">
        <v>4255.7845795349122</v>
      </c>
      <c r="T3586" s="191">
        <v>4.379154121423693E-2</v>
      </c>
      <c r="U3586" s="198">
        <v>2.0000000000000001E-4</v>
      </c>
    </row>
    <row r="3587" spans="1:21" x14ac:dyDescent="0.2">
      <c r="A3587">
        <f t="shared" si="55"/>
        <v>3583</v>
      </c>
      <c r="B3587" s="119">
        <v>0.42812591470480105</v>
      </c>
      <c r="C3587" s="97">
        <v>9798.0865966173151</v>
      </c>
      <c r="D3587" s="96">
        <v>1.2520464897360915</v>
      </c>
      <c r="E3587" s="98">
        <v>0.18038859383764763</v>
      </c>
      <c r="F3587" s="119">
        <v>0</v>
      </c>
      <c r="G3587" s="179">
        <v>0</v>
      </c>
      <c r="H3587" s="97">
        <v>12132801.024328856</v>
      </c>
      <c r="I3587" s="174">
        <v>434803775953.95129</v>
      </c>
      <c r="J3587" s="186">
        <v>0.42731767518225272</v>
      </c>
      <c r="K3587" s="189">
        <v>28615454629.93811</v>
      </c>
      <c r="L3587" s="185">
        <v>62546781522.360611</v>
      </c>
      <c r="M3587" s="185">
        <v>0</v>
      </c>
      <c r="N3587" s="174">
        <v>525966012106.25</v>
      </c>
      <c r="O3587" s="119">
        <v>0.44838783969058976</v>
      </c>
      <c r="P3587" s="119">
        <v>0.32164666440608125</v>
      </c>
      <c r="Q3587" s="97">
        <v>13.852391183308441</v>
      </c>
      <c r="R3587" s="184">
        <v>2518727082436.8906</v>
      </c>
      <c r="S3587" s="199">
        <v>2612.2483322153221</v>
      </c>
      <c r="T3587" s="191">
        <v>5.3585042881025106E-2</v>
      </c>
      <c r="U3587" s="198">
        <v>2.0000000000000001E-4</v>
      </c>
    </row>
    <row r="3588" spans="1:21" x14ac:dyDescent="0.2">
      <c r="A3588">
        <f t="shared" si="55"/>
        <v>3584</v>
      </c>
      <c r="B3588" s="119">
        <v>0.58996814237616679</v>
      </c>
      <c r="C3588" s="97">
        <v>9528.0304531629336</v>
      </c>
      <c r="D3588" s="96">
        <v>0.72844816043711536</v>
      </c>
      <c r="E3588" s="98">
        <v>0.7</v>
      </c>
      <c r="F3588" s="119">
        <v>0.49414060803307508</v>
      </c>
      <c r="G3588" s="179">
        <v>1</v>
      </c>
      <c r="H3588" s="97">
        <v>6036627.4423112618</v>
      </c>
      <c r="I3588" s="174">
        <v>220240451795.9978</v>
      </c>
      <c r="J3588" s="186">
        <v>0.43786499958777214</v>
      </c>
      <c r="K3588" s="189">
        <v>3017098797.0392985</v>
      </c>
      <c r="L3588" s="185">
        <v>0</v>
      </c>
      <c r="M3588" s="185">
        <v>239296031804.30142</v>
      </c>
      <c r="N3588" s="174">
        <v>462553582397.3385</v>
      </c>
      <c r="O3588" s="119">
        <v>0.62235473193464752</v>
      </c>
      <c r="P3588" s="119">
        <v>0.44890337554887305</v>
      </c>
      <c r="Q3588" s="97">
        <v>16.984676286871441</v>
      </c>
      <c r="R3588" s="184">
        <v>3817233741156.8203</v>
      </c>
      <c r="S3588" s="199">
        <v>3961.3235158742295</v>
      </c>
      <c r="T3588" s="191">
        <v>4.3486636605450886E-2</v>
      </c>
      <c r="U3588" s="198">
        <v>2.0000000000000001E-4</v>
      </c>
    </row>
    <row r="3589" spans="1:21" x14ac:dyDescent="0.2">
      <c r="A3589">
        <f t="shared" si="55"/>
        <v>3585</v>
      </c>
      <c r="B3589" s="119">
        <v>0.59866055879038016</v>
      </c>
      <c r="C3589" s="97">
        <v>11936.180624459386</v>
      </c>
      <c r="D3589" s="96">
        <v>1.0736483253841054</v>
      </c>
      <c r="E3589" s="98">
        <v>0</v>
      </c>
      <c r="F3589" s="119">
        <v>0</v>
      </c>
      <c r="G3589" s="179">
        <v>0</v>
      </c>
      <c r="H3589" s="97">
        <v>11184786.757475277</v>
      </c>
      <c r="I3589" s="174">
        <v>364620067580.00018</v>
      </c>
      <c r="J3589" s="186">
        <v>0.38064631672671134</v>
      </c>
      <c r="K3589" s="189">
        <v>12048589675.963831</v>
      </c>
      <c r="L3589" s="185">
        <v>0</v>
      </c>
      <c r="M3589" s="185">
        <v>0</v>
      </c>
      <c r="N3589" s="174">
        <v>376668657255.96399</v>
      </c>
      <c r="O3589" s="119">
        <v>0.36847049271385612</v>
      </c>
      <c r="P3589" s="119">
        <v>0.27011199236611172</v>
      </c>
      <c r="Q3589" s="97">
        <v>12.849216117919076</v>
      </c>
      <c r="R3589" s="184">
        <v>1383020795880.5432</v>
      </c>
      <c r="S3589" s="199">
        <v>1436.3903930497295</v>
      </c>
      <c r="T3589" s="191">
        <v>5.7167297853178027E-2</v>
      </c>
      <c r="U3589" s="198">
        <v>2.0000000000000001E-4</v>
      </c>
    </row>
    <row r="3590" spans="1:21" x14ac:dyDescent="0.2">
      <c r="A3590">
        <f t="shared" si="55"/>
        <v>3586</v>
      </c>
      <c r="B3590" s="119">
        <v>0.3843719434282451</v>
      </c>
      <c r="C3590" s="97">
        <v>7358.4002935060453</v>
      </c>
      <c r="D3590" s="96">
        <v>0.95857100319647204</v>
      </c>
      <c r="E3590" s="98">
        <v>7.0950644967566756E-3</v>
      </c>
      <c r="F3590" s="119">
        <v>0.53710825160300768</v>
      </c>
      <c r="G3590" s="179">
        <v>1</v>
      </c>
      <c r="H3590" s="97">
        <v>10558512.754483856</v>
      </c>
      <c r="I3590" s="174">
        <v>356765661312.96283</v>
      </c>
      <c r="J3590" s="186">
        <v>0.3843719434282451</v>
      </c>
      <c r="K3590" s="189">
        <v>8265774421.2747545</v>
      </c>
      <c r="L3590" s="185">
        <v>0</v>
      </c>
      <c r="M3590" s="185">
        <v>272933723696.17175</v>
      </c>
      <c r="N3590" s="174">
        <v>637965159430.4093</v>
      </c>
      <c r="O3590" s="119">
        <v>0.55720549044032919</v>
      </c>
      <c r="P3590" s="119">
        <v>0.32849807928146629</v>
      </c>
      <c r="Q3590" s="97">
        <v>16.369075355026016</v>
      </c>
      <c r="R3590" s="184">
        <v>3686879961854.5625</v>
      </c>
      <c r="S3590" s="199">
        <v>3829.2738688595077</v>
      </c>
      <c r="T3590" s="191">
        <v>4.5338995993684725E-2</v>
      </c>
      <c r="U3590" s="198">
        <v>2.0000000000000001E-4</v>
      </c>
    </row>
    <row r="3591" spans="1:21" x14ac:dyDescent="0.2">
      <c r="A3591">
        <f t="shared" ref="A3591:A3654" si="56">A3590+1</f>
        <v>3587</v>
      </c>
      <c r="B3591" s="119">
        <v>0.39661130384811449</v>
      </c>
      <c r="C3591" s="97">
        <v>17000</v>
      </c>
      <c r="D3591" s="96">
        <v>1.4153692086742256</v>
      </c>
      <c r="E3591" s="98">
        <v>0</v>
      </c>
      <c r="F3591" s="119">
        <v>0</v>
      </c>
      <c r="G3591" s="179">
        <v>0</v>
      </c>
      <c r="H3591" s="97">
        <v>7368616.1576227136</v>
      </c>
      <c r="I3591" s="174">
        <v>309821052271.90356</v>
      </c>
      <c r="J3591" s="186">
        <v>0.39661130384811449</v>
      </c>
      <c r="K3591" s="189">
        <v>5532541835.2658701</v>
      </c>
      <c r="L3591" s="185">
        <v>0</v>
      </c>
      <c r="M3591" s="185">
        <v>0</v>
      </c>
      <c r="N3591" s="174">
        <v>315353594107.16943</v>
      </c>
      <c r="O3591" s="119">
        <v>0.38965318232395219</v>
      </c>
      <c r="P3591" s="119">
        <v>0.28193979055925483</v>
      </c>
      <c r="Q3591" s="97">
        <v>12.929499339184808</v>
      </c>
      <c r="R3591" s="184">
        <v>1230788193290.731</v>
      </c>
      <c r="S3591" s="199">
        <v>1276.6284919490661</v>
      </c>
      <c r="T3591" s="191">
        <v>5.7858592238303724E-2</v>
      </c>
      <c r="U3591" s="198">
        <v>2.0000000000000001E-4</v>
      </c>
    </row>
    <row r="3592" spans="1:21" x14ac:dyDescent="0.2">
      <c r="A3592">
        <f t="shared" si="56"/>
        <v>3588</v>
      </c>
      <c r="B3592" s="119">
        <v>0.42888899593865099</v>
      </c>
      <c r="C3592" s="97">
        <v>11351.709005898441</v>
      </c>
      <c r="D3592" s="96">
        <v>0.93471174089334719</v>
      </c>
      <c r="E3592" s="98">
        <v>0</v>
      </c>
      <c r="F3592" s="119">
        <v>0</v>
      </c>
      <c r="G3592" s="179">
        <v>0</v>
      </c>
      <c r="H3592" s="97">
        <v>6248551.639544745</v>
      </c>
      <c r="I3592" s="174">
        <v>265285335015.61945</v>
      </c>
      <c r="J3592" s="186">
        <v>0.42888899593865104</v>
      </c>
      <c r="K3592" s="189">
        <v>5989000425.0372267</v>
      </c>
      <c r="L3592" s="185">
        <v>0</v>
      </c>
      <c r="M3592" s="185">
        <v>0</v>
      </c>
      <c r="N3592" s="174">
        <v>271274335440.65668</v>
      </c>
      <c r="O3592" s="119">
        <v>0.4194202919611888</v>
      </c>
      <c r="P3592" s="119">
        <v>0.31593491620856851</v>
      </c>
      <c r="Q3592" s="97">
        <v>12.884331561338227</v>
      </c>
      <c r="R3592" s="184">
        <v>1221339140936.603</v>
      </c>
      <c r="S3592" s="199">
        <v>1267.5802289477492</v>
      </c>
      <c r="T3592" s="191">
        <v>5.6044210685842054E-2</v>
      </c>
      <c r="U3592" s="198">
        <v>2.0000000000000001E-4</v>
      </c>
    </row>
    <row r="3593" spans="1:21" x14ac:dyDescent="0.2">
      <c r="A3593">
        <f t="shared" si="56"/>
        <v>3589</v>
      </c>
      <c r="B3593" s="119">
        <v>0.44603574020932901</v>
      </c>
      <c r="C3593" s="97">
        <v>4000</v>
      </c>
      <c r="D3593" s="96">
        <v>0.33437011954322488</v>
      </c>
      <c r="E3593" s="98">
        <v>0.48262046306442913</v>
      </c>
      <c r="F3593" s="119">
        <v>0</v>
      </c>
      <c r="G3593" s="179">
        <v>0</v>
      </c>
      <c r="H3593" s="97">
        <v>5120498.8067567926</v>
      </c>
      <c r="I3593" s="174">
        <v>237059381797.29944</v>
      </c>
      <c r="J3593" s="186">
        <v>0.44603574020932901</v>
      </c>
      <c r="K3593" s="189">
        <v>19187557538.082619</v>
      </c>
      <c r="L3593" s="185">
        <v>50436716568.438332</v>
      </c>
      <c r="M3593" s="185">
        <v>0</v>
      </c>
      <c r="N3593" s="174">
        <v>306683655903.82043</v>
      </c>
      <c r="O3593" s="119">
        <v>0.47634207847740484</v>
      </c>
      <c r="P3593" s="119">
        <v>0.35121398535240589</v>
      </c>
      <c r="Q3593" s="97">
        <v>14.414595674555695</v>
      </c>
      <c r="R3593" s="184">
        <v>1783565901341.7771</v>
      </c>
      <c r="S3593" s="199">
        <v>1849.8458636587757</v>
      </c>
      <c r="T3593" s="191">
        <v>4.8246045412828842E-2</v>
      </c>
      <c r="U3593" s="198">
        <v>2.0000000000000001E-4</v>
      </c>
    </row>
    <row r="3594" spans="1:21" x14ac:dyDescent="0.2">
      <c r="A3594">
        <f t="shared" si="56"/>
        <v>3590</v>
      </c>
      <c r="B3594" s="119">
        <v>0.6093548117979708</v>
      </c>
      <c r="C3594" s="97">
        <v>6564.9736215808098</v>
      </c>
      <c r="D3594" s="96">
        <v>1.0410169468315964</v>
      </c>
      <c r="E3594" s="98">
        <v>0</v>
      </c>
      <c r="F3594" s="119">
        <v>0.41084277735785835</v>
      </c>
      <c r="G3594" s="179">
        <v>1</v>
      </c>
      <c r="H3594" s="97">
        <v>12090910.174705327</v>
      </c>
      <c r="I3594" s="174">
        <v>439801303024.36108</v>
      </c>
      <c r="J3594" s="186">
        <v>0.4776913155080228</v>
      </c>
      <c r="K3594" s="189">
        <v>5355732704.3920641</v>
      </c>
      <c r="L3594" s="185">
        <v>0</v>
      </c>
      <c r="M3594" s="185">
        <v>344071383992.73535</v>
      </c>
      <c r="N3594" s="174">
        <v>789228419721.48853</v>
      </c>
      <c r="O3594" s="119">
        <v>0.61496311849655916</v>
      </c>
      <c r="P3594" s="119">
        <v>0.38552276636918925</v>
      </c>
      <c r="Q3594" s="97">
        <v>16.047410750442896</v>
      </c>
      <c r="R3594" s="184">
        <v>5256101964530.8945</v>
      </c>
      <c r="S3594" s="199">
        <v>5442.4515040288425</v>
      </c>
      <c r="T3594" s="191">
        <v>4.6236532386750191E-2</v>
      </c>
      <c r="U3594" s="198">
        <v>2.0000000000000001E-4</v>
      </c>
    </row>
    <row r="3595" spans="1:21" x14ac:dyDescent="0.2">
      <c r="A3595">
        <f t="shared" si="56"/>
        <v>3591</v>
      </c>
      <c r="B3595" s="119">
        <v>0.51102539609510778</v>
      </c>
      <c r="C3595" s="97">
        <v>15233.733990375869</v>
      </c>
      <c r="D3595" s="96">
        <v>0.96379532867526718</v>
      </c>
      <c r="E3595" s="98">
        <v>0</v>
      </c>
      <c r="F3595" s="119">
        <v>0.50156208234757005</v>
      </c>
      <c r="G3595" s="179">
        <v>1</v>
      </c>
      <c r="H3595" s="97">
        <v>7266846.3997514769</v>
      </c>
      <c r="I3595" s="174">
        <v>289615681896.99744</v>
      </c>
      <c r="J3595" s="186">
        <v>0.42096866206915018</v>
      </c>
      <c r="K3595" s="189">
        <v>6091366801.1637526</v>
      </c>
      <c r="L3595" s="185">
        <v>0</v>
      </c>
      <c r="M3595" s="185">
        <v>334094763003.70789</v>
      </c>
      <c r="N3595" s="174">
        <v>629801811701.86902</v>
      </c>
      <c r="O3595" s="119">
        <v>0.61796414251920917</v>
      </c>
      <c r="P3595" s="119">
        <v>0.37849912343326148</v>
      </c>
      <c r="Q3595" s="97">
        <v>16.69660723644029</v>
      </c>
      <c r="R3595" s="184">
        <v>4250914375746.0938</v>
      </c>
      <c r="S3595" s="199">
        <v>4415.0155630682548</v>
      </c>
      <c r="T3595" s="191">
        <v>4.5055505390087972E-2</v>
      </c>
      <c r="U3595" s="198">
        <v>2.0000000000000001E-4</v>
      </c>
    </row>
    <row r="3596" spans="1:21" x14ac:dyDescent="0.2">
      <c r="A3596">
        <f t="shared" si="56"/>
        <v>3592</v>
      </c>
      <c r="B3596" s="119">
        <v>0.55128488248212071</v>
      </c>
      <c r="C3596" s="97">
        <v>12270.119440342618</v>
      </c>
      <c r="D3596" s="96">
        <v>0.61394161253501855</v>
      </c>
      <c r="E3596" s="98">
        <v>0</v>
      </c>
      <c r="F3596" s="119">
        <v>0</v>
      </c>
      <c r="G3596" s="179">
        <v>0</v>
      </c>
      <c r="H3596" s="97">
        <v>3928230.1865421436</v>
      </c>
      <c r="I3596" s="174">
        <v>169912178763.21973</v>
      </c>
      <c r="J3596" s="186">
        <v>0.4043978978810765</v>
      </c>
      <c r="K3596" s="189">
        <v>3183002679.7521386</v>
      </c>
      <c r="L3596" s="185">
        <v>0</v>
      </c>
      <c r="M3596" s="185">
        <v>0</v>
      </c>
      <c r="N3596" s="174">
        <v>173095181442.97186</v>
      </c>
      <c r="O3596" s="119">
        <v>0.39696152916236854</v>
      </c>
      <c r="P3596" s="119">
        <v>0.27912265835598743</v>
      </c>
      <c r="Q3596" s="97">
        <v>12.932724295195655</v>
      </c>
      <c r="R3596" s="184">
        <v>713818683575.31409</v>
      </c>
      <c r="S3596" s="199">
        <v>740.75262104693115</v>
      </c>
      <c r="T3596" s="191">
        <v>5.3477065511071793E-2</v>
      </c>
      <c r="U3596" s="198">
        <v>2.0000000000000001E-4</v>
      </c>
    </row>
    <row r="3597" spans="1:21" x14ac:dyDescent="0.2">
      <c r="A3597">
        <f t="shared" si="56"/>
        <v>3593</v>
      </c>
      <c r="B3597" s="119">
        <v>0.57252235024355036</v>
      </c>
      <c r="C3597" s="97">
        <v>6424.277443627464</v>
      </c>
      <c r="D3597" s="96">
        <v>1.0069483490253908</v>
      </c>
      <c r="E3597" s="98">
        <v>5.8732395462334594E-2</v>
      </c>
      <c r="F3597" s="119">
        <v>0.50377249862507212</v>
      </c>
      <c r="G3597" s="179">
        <v>1</v>
      </c>
      <c r="H3597" s="97">
        <v>11776774.841528123</v>
      </c>
      <c r="I3597" s="174">
        <v>359345216018.28381</v>
      </c>
      <c r="J3597" s="186">
        <v>0.26789029069396086</v>
      </c>
      <c r="K3597" s="189">
        <v>4960062195.4635382</v>
      </c>
      <c r="L3597" s="185">
        <v>0</v>
      </c>
      <c r="M3597" s="185">
        <v>345868888527.37634</v>
      </c>
      <c r="N3597" s="174">
        <v>710174166741.12366</v>
      </c>
      <c r="O3597" s="119">
        <v>0.52516723737217641</v>
      </c>
      <c r="P3597" s="119">
        <v>0.28848880444650843</v>
      </c>
      <c r="Q3597" s="97">
        <v>17.253151322491455</v>
      </c>
      <c r="R3597" s="184">
        <v>3792077797107.1982</v>
      </c>
      <c r="S3597" s="199">
        <v>3936.4915778915665</v>
      </c>
      <c r="T3597" s="191">
        <v>4.308071093868477E-2</v>
      </c>
      <c r="U3597" s="198">
        <v>2.0000000000000001E-4</v>
      </c>
    </row>
    <row r="3598" spans="1:21" x14ac:dyDescent="0.2">
      <c r="A3598">
        <f t="shared" si="56"/>
        <v>3594</v>
      </c>
      <c r="B3598" s="119">
        <v>0.53295952779332134</v>
      </c>
      <c r="C3598" s="97">
        <v>8236.1324950773032</v>
      </c>
      <c r="D3598" s="96">
        <v>0.63255774748825511</v>
      </c>
      <c r="E3598" s="98">
        <v>0</v>
      </c>
      <c r="F3598" s="119">
        <v>0</v>
      </c>
      <c r="G3598" s="179">
        <v>0</v>
      </c>
      <c r="H3598" s="97">
        <v>4958157.2625925485</v>
      </c>
      <c r="I3598" s="174">
        <v>264334614047.1767</v>
      </c>
      <c r="J3598" s="186">
        <v>0.53295952779332134</v>
      </c>
      <c r="K3598" s="189">
        <v>7128171241.6905832</v>
      </c>
      <c r="L3598" s="185">
        <v>0</v>
      </c>
      <c r="M3598" s="185">
        <v>0</v>
      </c>
      <c r="N3598" s="174">
        <v>271462785288.86728</v>
      </c>
      <c r="O3598" s="119">
        <v>0.51896487738494679</v>
      </c>
      <c r="P3598" s="119">
        <v>0.40366061287131283</v>
      </c>
      <c r="Q3598" s="97">
        <v>12.896171935355156</v>
      </c>
      <c r="R3598" s="184">
        <v>1593195113983.7834</v>
      </c>
      <c r="S3598" s="199">
        <v>1652.8015886198111</v>
      </c>
      <c r="T3598" s="191">
        <v>5.4751799589229481E-2</v>
      </c>
      <c r="U3598" s="198">
        <v>2.0000000000000001E-4</v>
      </c>
    </row>
    <row r="3599" spans="1:21" x14ac:dyDescent="0.2">
      <c r="A3599">
        <f t="shared" si="56"/>
        <v>3595</v>
      </c>
      <c r="B3599" s="119">
        <v>0.50288374409475667</v>
      </c>
      <c r="C3599" s="97">
        <v>11931.834355189625</v>
      </c>
      <c r="D3599" s="96">
        <v>1.2118390474799043</v>
      </c>
      <c r="E3599" s="98">
        <v>0.47156214456575246</v>
      </c>
      <c r="F3599" s="119">
        <v>0.38951353334852934</v>
      </c>
      <c r="G3599" s="179">
        <v>1</v>
      </c>
      <c r="H3599" s="97">
        <v>8866354.5483911447</v>
      </c>
      <c r="I3599" s="174">
        <v>283578273328.78925</v>
      </c>
      <c r="J3599" s="186">
        <v>0.3280052927988113</v>
      </c>
      <c r="K3599" s="189">
        <v>1722499071.961957</v>
      </c>
      <c r="L3599" s="185">
        <v>0</v>
      </c>
      <c r="M3599" s="185">
        <v>155408945304.77066</v>
      </c>
      <c r="N3599" s="174">
        <v>440709717705.52191</v>
      </c>
      <c r="O3599" s="119">
        <v>0.4931643712100614</v>
      </c>
      <c r="P3599" s="119">
        <v>0.26322965665231918</v>
      </c>
      <c r="Q3599" s="97">
        <v>15.825050250009564</v>
      </c>
      <c r="R3599" s="184">
        <v>1938578623140.5725</v>
      </c>
      <c r="S3599" s="199">
        <v>2013.0977807557153</v>
      </c>
      <c r="T3599" s="191">
        <v>4.7603870630849768E-2</v>
      </c>
      <c r="U3599" s="198">
        <v>2.0000000000000001E-4</v>
      </c>
    </row>
    <row r="3600" spans="1:21" x14ac:dyDescent="0.2">
      <c r="A3600">
        <f t="shared" si="56"/>
        <v>3596</v>
      </c>
      <c r="B3600" s="119">
        <v>0.47208426593071512</v>
      </c>
      <c r="C3600" s="97">
        <v>5550.2521446897881</v>
      </c>
      <c r="D3600" s="96">
        <v>1.3922381417449623</v>
      </c>
      <c r="E3600" s="98">
        <v>0</v>
      </c>
      <c r="F3600" s="119">
        <v>0</v>
      </c>
      <c r="G3600" s="179">
        <v>0</v>
      </c>
      <c r="H3600" s="97">
        <v>28209376.654316701</v>
      </c>
      <c r="I3600" s="174">
        <v>538672419077.95325</v>
      </c>
      <c r="J3600" s="186">
        <v>0.12570324631861718</v>
      </c>
      <c r="K3600" s="189">
        <v>12817478498.982836</v>
      </c>
      <c r="L3600" s="185">
        <v>0</v>
      </c>
      <c r="M3600" s="185">
        <v>0</v>
      </c>
      <c r="N3600" s="174">
        <v>551489897576.93604</v>
      </c>
      <c r="O3600" s="119">
        <v>0.12278170838289018</v>
      </c>
      <c r="P3600" s="119">
        <v>1.5049793940231048E-2</v>
      </c>
      <c r="Q3600" s="97">
        <v>11.318861345123207</v>
      </c>
      <c r="R3600" s="184">
        <v>23799225225.418922</v>
      </c>
      <c r="S3600" s="199">
        <v>24.70685432926393</v>
      </c>
      <c r="T3600" s="191">
        <v>0.21273619711189462</v>
      </c>
      <c r="U3600" s="198">
        <v>2.0000000000000001E-4</v>
      </c>
    </row>
    <row r="3601" spans="1:21" x14ac:dyDescent="0.2">
      <c r="A3601">
        <f t="shared" si="56"/>
        <v>3597</v>
      </c>
      <c r="B3601" s="119">
        <v>0.41878952749751852</v>
      </c>
      <c r="C3601" s="97">
        <v>4000</v>
      </c>
      <c r="D3601" s="96">
        <v>0.68614793232988303</v>
      </c>
      <c r="E3601" s="98">
        <v>4.9396617890851383E-2</v>
      </c>
      <c r="F3601" s="119">
        <v>0</v>
      </c>
      <c r="G3601" s="179">
        <v>0</v>
      </c>
      <c r="H3601" s="97">
        <v>7859649.7696785731</v>
      </c>
      <c r="I3601" s="174">
        <v>319415871633.19403</v>
      </c>
      <c r="J3601" s="186">
        <v>0.41878952749751852</v>
      </c>
      <c r="K3601" s="189">
        <v>9379823678.6620846</v>
      </c>
      <c r="L3601" s="185">
        <v>26039766386.667801</v>
      </c>
      <c r="M3601" s="185">
        <v>0</v>
      </c>
      <c r="N3601" s="174">
        <v>354835461698.52393</v>
      </c>
      <c r="O3601" s="119">
        <v>0.43569443235963562</v>
      </c>
      <c r="P3601" s="119">
        <v>0.32726517963737128</v>
      </c>
      <c r="Q3601" s="97">
        <v>13.7738301879912</v>
      </c>
      <c r="R3601" s="184">
        <v>1820631085826.0095</v>
      </c>
      <c r="S3601" s="199">
        <v>1889.7199686963127</v>
      </c>
      <c r="T3601" s="191">
        <v>5.0769907652639931E-2</v>
      </c>
      <c r="U3601" s="198">
        <v>2.0000000000000001E-4</v>
      </c>
    </row>
    <row r="3602" spans="1:21" x14ac:dyDescent="0.2">
      <c r="A3602">
        <f t="shared" si="56"/>
        <v>3598</v>
      </c>
      <c r="B3602" s="119">
        <v>0.6105847892288585</v>
      </c>
      <c r="C3602" s="97">
        <v>8539.1254696712622</v>
      </c>
      <c r="D3602" s="96">
        <v>0.96833910296082781</v>
      </c>
      <c r="E3602" s="98">
        <v>0.7</v>
      </c>
      <c r="F3602" s="119">
        <v>0</v>
      </c>
      <c r="G3602" s="179">
        <v>0</v>
      </c>
      <c r="H3602" s="97">
        <v>7113602.4727077568</v>
      </c>
      <c r="I3602" s="174">
        <v>277241544909.25305</v>
      </c>
      <c r="J3602" s="186">
        <v>0.46732414527283239</v>
      </c>
      <c r="K3602" s="189">
        <v>30200144382.056305</v>
      </c>
      <c r="L3602" s="185">
        <v>64393520176.112045</v>
      </c>
      <c r="M3602" s="185">
        <v>0</v>
      </c>
      <c r="N3602" s="174">
        <v>371835209467.42139</v>
      </c>
      <c r="O3602" s="119">
        <v>0.48698046752775581</v>
      </c>
      <c r="P3602" s="119">
        <v>0.36389407010327018</v>
      </c>
      <c r="Q3602" s="97">
        <v>13.989820533597719</v>
      </c>
      <c r="R3602" s="184">
        <v>2093349747174.8721</v>
      </c>
      <c r="S3602" s="199">
        <v>2172.6787107623536</v>
      </c>
      <c r="T3602" s="191">
        <v>5.1904987546436888E-2</v>
      </c>
      <c r="U3602" s="198">
        <v>2.0000000000000001E-4</v>
      </c>
    </row>
    <row r="3603" spans="1:21" x14ac:dyDescent="0.2">
      <c r="A3603">
        <f t="shared" si="56"/>
        <v>3599</v>
      </c>
      <c r="B3603" s="119">
        <v>0.48162987386485978</v>
      </c>
      <c r="C3603" s="97">
        <v>4193.2541802101077</v>
      </c>
      <c r="D3603" s="96">
        <v>0.25770072557939594</v>
      </c>
      <c r="E3603" s="98">
        <v>0</v>
      </c>
      <c r="F3603" s="119">
        <v>0.32683702318366592</v>
      </c>
      <c r="G3603" s="179">
        <v>1</v>
      </c>
      <c r="H3603" s="97">
        <v>3500053.3374477751</v>
      </c>
      <c r="I3603" s="174">
        <v>187680063391.03735</v>
      </c>
      <c r="J3603" s="186">
        <v>0.48162987386485978</v>
      </c>
      <c r="K3603" s="189">
        <v>7795897533.4949112</v>
      </c>
      <c r="L3603" s="185">
        <v>0</v>
      </c>
      <c r="M3603" s="185">
        <v>131826300280.44656</v>
      </c>
      <c r="N3603" s="174">
        <v>327302261204.97882</v>
      </c>
      <c r="O3603" s="119">
        <v>0.59838683900712453</v>
      </c>
      <c r="P3603" s="119">
        <v>0.41251998939800993</v>
      </c>
      <c r="Q3603" s="97">
        <v>15.965043590491142</v>
      </c>
      <c r="R3603" s="184">
        <v>2415504231898.2876</v>
      </c>
      <c r="S3603" s="199">
        <v>2506.7406522555884</v>
      </c>
      <c r="T3603" s="191">
        <v>4.4564764936577732E-2</v>
      </c>
      <c r="U3603" s="198">
        <v>2.0000000000000001E-4</v>
      </c>
    </row>
    <row r="3604" spans="1:21" x14ac:dyDescent="0.2">
      <c r="A3604">
        <f t="shared" si="56"/>
        <v>3600</v>
      </c>
      <c r="B3604" s="119">
        <v>0.54550989417744278</v>
      </c>
      <c r="C3604" s="97">
        <v>4000</v>
      </c>
      <c r="D3604" s="96">
        <v>0.75876109190445151</v>
      </c>
      <c r="E3604" s="98">
        <v>0.7</v>
      </c>
      <c r="F3604" s="119">
        <v>0</v>
      </c>
      <c r="G3604" s="179">
        <v>0</v>
      </c>
      <c r="H3604" s="97">
        <v>12580295.492966119</v>
      </c>
      <c r="I3604" s="174">
        <v>445890675371.45557</v>
      </c>
      <c r="J3604" s="186">
        <v>0.4243458976079556</v>
      </c>
      <c r="K3604" s="189">
        <v>39249563044.586388</v>
      </c>
      <c r="L3604" s="185">
        <v>82623343543.961975</v>
      </c>
      <c r="M3604" s="185">
        <v>0</v>
      </c>
      <c r="N3604" s="174">
        <v>567763581960.00391</v>
      </c>
      <c r="O3604" s="119">
        <v>0.44967758028670601</v>
      </c>
      <c r="P3604" s="119">
        <v>0.32782604388991543</v>
      </c>
      <c r="Q3604" s="97">
        <v>14.062969705197217</v>
      </c>
      <c r="R3604" s="184">
        <v>2946528023071.5269</v>
      </c>
      <c r="S3604" s="199">
        <v>3060.4605713567348</v>
      </c>
      <c r="T3604" s="191">
        <v>5.0706216862769236E-2</v>
      </c>
      <c r="U3604" s="198">
        <v>2.0000000000000001E-4</v>
      </c>
    </row>
    <row r="3605" spans="1:21" x14ac:dyDescent="0.2">
      <c r="A3605">
        <f t="shared" si="56"/>
        <v>3601</v>
      </c>
      <c r="B3605" s="119">
        <v>0.56450870640290174</v>
      </c>
      <c r="C3605" s="97">
        <v>6147.8514811629275</v>
      </c>
      <c r="D3605" s="96">
        <v>0.62732708097248235</v>
      </c>
      <c r="E3605" s="98">
        <v>0</v>
      </c>
      <c r="F3605" s="119">
        <v>0.38901058407487243</v>
      </c>
      <c r="G3605" s="179">
        <v>1</v>
      </c>
      <c r="H3605" s="97">
        <v>6620010.4620930683</v>
      </c>
      <c r="I3605" s="174">
        <v>243398507361.44922</v>
      </c>
      <c r="J3605" s="186">
        <v>0.35851518751076961</v>
      </c>
      <c r="K3605" s="189">
        <v>5800007504.2130775</v>
      </c>
      <c r="L3605" s="185">
        <v>0</v>
      </c>
      <c r="M3605" s="185">
        <v>199461212431.39328</v>
      </c>
      <c r="N3605" s="174">
        <v>448659727297.0556</v>
      </c>
      <c r="O3605" s="119">
        <v>0.550151966923076</v>
      </c>
      <c r="P3605" s="119">
        <v>0.47684742022632631</v>
      </c>
      <c r="Q3605" s="97">
        <v>17.377116726122861</v>
      </c>
      <c r="R3605" s="184">
        <v>4035107681219.3379</v>
      </c>
      <c r="S3605" s="199">
        <v>4189.7440931426154</v>
      </c>
      <c r="T3605" s="191">
        <v>4.2375236660811548E-2</v>
      </c>
      <c r="U3605" s="198">
        <v>2.0000000000000001E-4</v>
      </c>
    </row>
    <row r="3606" spans="1:21" x14ac:dyDescent="0.2">
      <c r="A3606">
        <f t="shared" si="56"/>
        <v>3602</v>
      </c>
      <c r="B3606" s="119">
        <v>0.61205567954950724</v>
      </c>
      <c r="C3606" s="97">
        <v>9990.2384867781857</v>
      </c>
      <c r="D3606" s="96">
        <v>0.92667974371168749</v>
      </c>
      <c r="E3606" s="98">
        <v>7.5183120149709584E-2</v>
      </c>
      <c r="F3606" s="119">
        <v>0.63822955457482322</v>
      </c>
      <c r="G3606" s="179">
        <v>1</v>
      </c>
      <c r="H3606" s="97">
        <v>10722494.063568333</v>
      </c>
      <c r="I3606" s="174">
        <v>343577365477.00134</v>
      </c>
      <c r="J3606" s="186">
        <v>0.36396106054527466</v>
      </c>
      <c r="K3606" s="189">
        <v>5519211420.5216532</v>
      </c>
      <c r="L3606" s="185">
        <v>0</v>
      </c>
      <c r="M3606" s="185">
        <v>309860278266.2652</v>
      </c>
      <c r="N3606" s="174">
        <v>658956855163.78821</v>
      </c>
      <c r="O3606" s="119">
        <v>0.56595056566894208</v>
      </c>
      <c r="P3606" s="119">
        <v>0.39838467323952903</v>
      </c>
      <c r="Q3606" s="97">
        <v>16.836162579174722</v>
      </c>
      <c r="R3606" s="184">
        <v>4717512016409.8584</v>
      </c>
      <c r="S3606" s="199">
        <v>4901.7753082021691</v>
      </c>
      <c r="T3606" s="191">
        <v>4.4236172909712254E-2</v>
      </c>
      <c r="U3606" s="198">
        <v>2.0000000000000001E-4</v>
      </c>
    </row>
    <row r="3607" spans="1:21" x14ac:dyDescent="0.2">
      <c r="A3607">
        <f t="shared" si="56"/>
        <v>3603</v>
      </c>
      <c r="B3607" s="119">
        <v>0.52029441302181623</v>
      </c>
      <c r="C3607" s="97">
        <v>5514.6455989576698</v>
      </c>
      <c r="D3607" s="96">
        <v>1.0943593167796406</v>
      </c>
      <c r="E3607" s="98">
        <v>0.65850882234373109</v>
      </c>
      <c r="F3607" s="119">
        <v>0.49851448379225161</v>
      </c>
      <c r="G3607" s="179">
        <v>1</v>
      </c>
      <c r="H3607" s="97">
        <v>13604458.458123069</v>
      </c>
      <c r="I3607" s="174">
        <v>463129500685.85211</v>
      </c>
      <c r="J3607" s="186">
        <v>0.4724358359042341</v>
      </c>
      <c r="K3607" s="189">
        <v>5812707732.7357321</v>
      </c>
      <c r="L3607" s="185">
        <v>0</v>
      </c>
      <c r="M3607" s="185">
        <v>356239807320.05133</v>
      </c>
      <c r="N3607" s="174">
        <v>825182015738.63916</v>
      </c>
      <c r="O3607" s="119">
        <v>0.61052084150612218</v>
      </c>
      <c r="P3607" s="119">
        <v>0.3800881037742444</v>
      </c>
      <c r="Q3607" s="97">
        <v>15.954348323920334</v>
      </c>
      <c r="R3607" s="184">
        <v>5420296886787.5781</v>
      </c>
      <c r="S3607" s="199">
        <v>5625.4702057502891</v>
      </c>
      <c r="T3607" s="191">
        <v>4.6353879621978046E-2</v>
      </c>
      <c r="U3607" s="198">
        <v>2.0000000000000001E-4</v>
      </c>
    </row>
    <row r="3608" spans="1:21" x14ac:dyDescent="0.2">
      <c r="A3608">
        <f t="shared" si="56"/>
        <v>3604</v>
      </c>
      <c r="B3608" s="119">
        <v>0.31065943068460511</v>
      </c>
      <c r="C3608" s="97">
        <v>8153.316944240989</v>
      </c>
      <c r="D3608" s="96">
        <v>0.26762551976511884</v>
      </c>
      <c r="E3608" s="98">
        <v>0.11341221076576183</v>
      </c>
      <c r="F3608" s="119">
        <v>0</v>
      </c>
      <c r="G3608" s="179">
        <v>0</v>
      </c>
      <c r="H3608" s="97">
        <v>6991735.1837971667</v>
      </c>
      <c r="I3608" s="174">
        <v>220957821217.11172</v>
      </c>
      <c r="J3608" s="186">
        <v>0.31065943068460511</v>
      </c>
      <c r="K3608" s="189">
        <v>11506708044.415764</v>
      </c>
      <c r="L3608" s="185">
        <v>23700604570.78587</v>
      </c>
      <c r="M3608" s="185">
        <v>0</v>
      </c>
      <c r="N3608" s="174">
        <v>256165133832.31335</v>
      </c>
      <c r="O3608" s="119">
        <v>0.34197907143207357</v>
      </c>
      <c r="P3608" s="119">
        <v>0.22629840709404836</v>
      </c>
      <c r="Q3608" s="97">
        <v>14.07045261288536</v>
      </c>
      <c r="R3608" s="184">
        <v>905191739653.91772</v>
      </c>
      <c r="S3608" s="199">
        <v>940.21746446147301</v>
      </c>
      <c r="T3608" s="191">
        <v>4.8713958896035775E-2</v>
      </c>
      <c r="U3608" s="198">
        <v>2.0000000000000001E-4</v>
      </c>
    </row>
    <row r="3609" spans="1:21" x14ac:dyDescent="0.2">
      <c r="A3609">
        <f t="shared" si="56"/>
        <v>3605</v>
      </c>
      <c r="B3609" s="119">
        <v>0.2</v>
      </c>
      <c r="C3609" s="97">
        <v>13522.900937174407</v>
      </c>
      <c r="D3609" s="96">
        <v>0.2</v>
      </c>
      <c r="E3609" s="98">
        <v>0.53471063539240049</v>
      </c>
      <c r="F3609" s="119">
        <v>0</v>
      </c>
      <c r="G3609" s="179">
        <v>0</v>
      </c>
      <c r="H3609" s="97">
        <v>1589180.527616682</v>
      </c>
      <c r="I3609" s="174">
        <v>86481820525.005615</v>
      </c>
      <c r="J3609" s="186">
        <v>0.19999999999999996</v>
      </c>
      <c r="K3609" s="189">
        <v>7913734371.3754387</v>
      </c>
      <c r="L3609" s="185">
        <v>19199448134.218277</v>
      </c>
      <c r="M3609" s="185">
        <v>0</v>
      </c>
      <c r="N3609" s="174">
        <v>113595003030.59933</v>
      </c>
      <c r="O3609" s="119">
        <v>0.28747675286015129</v>
      </c>
      <c r="P3609" s="119">
        <v>0.21243167797521886</v>
      </c>
      <c r="Q3609" s="97">
        <v>15.30567965188124</v>
      </c>
      <c r="R3609" s="184">
        <v>425315456635.22302</v>
      </c>
      <c r="S3609" s="199">
        <v>441.75894982330635</v>
      </c>
      <c r="T3609" s="191">
        <v>4.4335573966270858E-2</v>
      </c>
      <c r="U3609" s="198">
        <v>2.0000000000000001E-4</v>
      </c>
    </row>
    <row r="3610" spans="1:21" x14ac:dyDescent="0.2">
      <c r="A3610">
        <f t="shared" si="56"/>
        <v>3606</v>
      </c>
      <c r="B3610" s="119">
        <v>0.45851176118917675</v>
      </c>
      <c r="C3610" s="97">
        <v>11018.35337633012</v>
      </c>
      <c r="D3610" s="96">
        <v>0.79949980787699271</v>
      </c>
      <c r="E3610" s="98">
        <v>0</v>
      </c>
      <c r="F3610" s="119">
        <v>0.65273974218874986</v>
      </c>
      <c r="G3610" s="179">
        <v>1</v>
      </c>
      <c r="H3610" s="97">
        <v>5521740.6525232242</v>
      </c>
      <c r="I3610" s="174">
        <v>267143930482.32715</v>
      </c>
      <c r="J3610" s="186">
        <v>0.45851176118917669</v>
      </c>
      <c r="K3610" s="189">
        <v>7093167845.5630522</v>
      </c>
      <c r="L3610" s="185">
        <v>0</v>
      </c>
      <c r="M3610" s="185">
        <v>157169324883.60852</v>
      </c>
      <c r="N3610" s="174">
        <v>431406423211.49872</v>
      </c>
      <c r="O3610" s="119">
        <v>0.57538339859544652</v>
      </c>
      <c r="P3610" s="119">
        <v>0.40444773107655707</v>
      </c>
      <c r="Q3610" s="97">
        <v>15.552333713249732</v>
      </c>
      <c r="R3610" s="184">
        <v>2956316984702.5</v>
      </c>
      <c r="S3610" s="199">
        <v>3069.3804846259955</v>
      </c>
      <c r="T3610" s="191">
        <v>4.7255489030379481E-2</v>
      </c>
      <c r="U3610" s="198">
        <v>2.0000000000000001E-4</v>
      </c>
    </row>
    <row r="3611" spans="1:21" x14ac:dyDescent="0.2">
      <c r="A3611">
        <f t="shared" si="56"/>
        <v>3607</v>
      </c>
      <c r="B3611" s="119">
        <v>0.59994656059580564</v>
      </c>
      <c r="C3611" s="97">
        <v>11074.862412279581</v>
      </c>
      <c r="D3611" s="96">
        <v>0.86029635717330111</v>
      </c>
      <c r="E3611" s="98">
        <v>0.7</v>
      </c>
      <c r="F3611" s="119">
        <v>0.55382861968989017</v>
      </c>
      <c r="G3611" s="179">
        <v>1</v>
      </c>
      <c r="H3611" s="97">
        <v>9795460.4378334731</v>
      </c>
      <c r="I3611" s="174">
        <v>338102058547.92615</v>
      </c>
      <c r="J3611" s="186">
        <v>0.36883163756846338</v>
      </c>
      <c r="K3611" s="189">
        <v>2074014528.6339912</v>
      </c>
      <c r="L3611" s="185">
        <v>0</v>
      </c>
      <c r="M3611" s="185">
        <v>270188683199.5946</v>
      </c>
      <c r="N3611" s="174">
        <v>610364756276.15479</v>
      </c>
      <c r="O3611" s="119">
        <v>0.55844260169726967</v>
      </c>
      <c r="P3611" s="119">
        <v>0.37771832133644528</v>
      </c>
      <c r="Q3611" s="97">
        <v>16.893817528616584</v>
      </c>
      <c r="R3611" s="184">
        <v>4146791037879.4458</v>
      </c>
      <c r="S3611" s="199">
        <v>4305.3751220817785</v>
      </c>
      <c r="T3611" s="191">
        <v>4.3781855339506265E-2</v>
      </c>
      <c r="U3611" s="198">
        <v>2.0000000000000001E-4</v>
      </c>
    </row>
    <row r="3612" spans="1:21" x14ac:dyDescent="0.2">
      <c r="A3612">
        <f t="shared" si="56"/>
        <v>3608</v>
      </c>
      <c r="B3612" s="119">
        <v>0.49403470072586908</v>
      </c>
      <c r="C3612" s="97">
        <v>4553.5313322530637</v>
      </c>
      <c r="D3612" s="96">
        <v>0.77368835202459307</v>
      </c>
      <c r="E3612" s="98">
        <v>0.7</v>
      </c>
      <c r="F3612" s="119">
        <v>0</v>
      </c>
      <c r="G3612" s="179">
        <v>0</v>
      </c>
      <c r="H3612" s="97">
        <v>7991611.6797585543</v>
      </c>
      <c r="I3612" s="174">
        <v>295682610001.85419</v>
      </c>
      <c r="J3612" s="186">
        <v>0.44555852192248258</v>
      </c>
      <c r="K3612" s="189">
        <v>48792862267.742607</v>
      </c>
      <c r="L3612" s="185">
        <v>120000708794.93721</v>
      </c>
      <c r="M3612" s="185">
        <v>0</v>
      </c>
      <c r="N3612" s="174">
        <v>464476181064.534</v>
      </c>
      <c r="O3612" s="119">
        <v>0.49032540954972059</v>
      </c>
      <c r="P3612" s="119">
        <v>0.38665521036388445</v>
      </c>
      <c r="Q3612" s="97">
        <v>14.547503583118397</v>
      </c>
      <c r="R3612" s="184">
        <v>2922702211373.6675</v>
      </c>
      <c r="S3612" s="199">
        <v>3034.9958932676573</v>
      </c>
      <c r="T3612" s="191">
        <v>4.9343568398761889E-2</v>
      </c>
      <c r="U3612" s="198">
        <v>2.0000000000000001E-4</v>
      </c>
    </row>
    <row r="3613" spans="1:21" x14ac:dyDescent="0.2">
      <c r="A3613">
        <f t="shared" si="56"/>
        <v>3609</v>
      </c>
      <c r="B3613" s="119">
        <v>0.40824862517971272</v>
      </c>
      <c r="C3613" s="97">
        <v>16940.553517736364</v>
      </c>
      <c r="D3613" s="96">
        <v>0.65243450451286611</v>
      </c>
      <c r="E3613" s="98">
        <v>0.54700918144702093</v>
      </c>
      <c r="F3613" s="119">
        <v>0.63414673889166306</v>
      </c>
      <c r="G3613" s="179">
        <v>1</v>
      </c>
      <c r="H3613" s="97">
        <v>6450450.0764178066</v>
      </c>
      <c r="I3613" s="174">
        <v>267894086993.74863</v>
      </c>
      <c r="J3613" s="186">
        <v>0.40824862517971272</v>
      </c>
      <c r="K3613" s="189">
        <v>4408744790.2764883</v>
      </c>
      <c r="L3613" s="185">
        <v>0</v>
      </c>
      <c r="M3613" s="185">
        <v>250802791400.20584</v>
      </c>
      <c r="N3613" s="174">
        <v>523105623184.23096</v>
      </c>
      <c r="O3613" s="119">
        <v>0.5926329446471188</v>
      </c>
      <c r="P3613" s="119">
        <v>0.40550986262943223</v>
      </c>
      <c r="Q3613" s="97">
        <v>16.495965738368419</v>
      </c>
      <c r="R3613" s="184">
        <v>3750754420594.0317</v>
      </c>
      <c r="S3613" s="199">
        <v>3889.252695916759</v>
      </c>
      <c r="T3613" s="191">
        <v>4.4506264616171659E-2</v>
      </c>
      <c r="U3613" s="198">
        <v>2.0000000000000001E-4</v>
      </c>
    </row>
    <row r="3614" spans="1:21" x14ac:dyDescent="0.2">
      <c r="A3614">
        <f t="shared" si="56"/>
        <v>3610</v>
      </c>
      <c r="B3614" s="119">
        <v>0.64143777427061499</v>
      </c>
      <c r="C3614" s="97">
        <v>7183.6197657135999</v>
      </c>
      <c r="D3614" s="96">
        <v>1.2269448202633464</v>
      </c>
      <c r="E3614" s="98">
        <v>0</v>
      </c>
      <c r="F3614" s="119">
        <v>0.37835250599979015</v>
      </c>
      <c r="G3614" s="179">
        <v>1</v>
      </c>
      <c r="H3614" s="97">
        <v>13503916.781047327</v>
      </c>
      <c r="I3614" s="174">
        <v>461988531751.40607</v>
      </c>
      <c r="J3614" s="186">
        <v>0.46376327277547447</v>
      </c>
      <c r="K3614" s="189">
        <v>10641732492.601761</v>
      </c>
      <c r="L3614" s="185">
        <v>0</v>
      </c>
      <c r="M3614" s="185">
        <v>340600388219.14539</v>
      </c>
      <c r="N3614" s="174">
        <v>813230652463.15332</v>
      </c>
      <c r="O3614" s="119">
        <v>0.59851854153657591</v>
      </c>
      <c r="P3614" s="119">
        <v>0.40657079296520743</v>
      </c>
      <c r="Q3614" s="97">
        <v>16.01613097025113</v>
      </c>
      <c r="R3614" s="184">
        <v>5684683403863.1064</v>
      </c>
      <c r="S3614" s="199">
        <v>5892.2009819704817</v>
      </c>
      <c r="T3614" s="191">
        <v>4.6360898656964022E-2</v>
      </c>
      <c r="U3614" s="198">
        <v>2.0000000000000001E-4</v>
      </c>
    </row>
    <row r="3615" spans="1:21" x14ac:dyDescent="0.2">
      <c r="A3615">
        <f t="shared" si="56"/>
        <v>3611</v>
      </c>
      <c r="B3615" s="119">
        <v>0.64229756013270545</v>
      </c>
      <c r="C3615" s="97">
        <v>7583.592174499835</v>
      </c>
      <c r="D3615" s="96">
        <v>0.56344868821712457</v>
      </c>
      <c r="E3615" s="98">
        <v>5.9393539168817983E-2</v>
      </c>
      <c r="F3615" s="119">
        <v>0.63113671464620569</v>
      </c>
      <c r="G3615" s="179">
        <v>1</v>
      </c>
      <c r="H3615" s="97">
        <v>9410382.6022926271</v>
      </c>
      <c r="I3615" s="174">
        <v>357758963929.61426</v>
      </c>
      <c r="J3615" s="186">
        <v>0.49802042610840114</v>
      </c>
      <c r="K3615" s="189">
        <v>3698482537.8618073</v>
      </c>
      <c r="L3615" s="185">
        <v>0</v>
      </c>
      <c r="M3615" s="185">
        <v>416417394063.32715</v>
      </c>
      <c r="N3615" s="174">
        <v>777874840530.80322</v>
      </c>
      <c r="O3615" s="119">
        <v>0.65731035414654349</v>
      </c>
      <c r="P3615" s="119">
        <v>0.38717124302818018</v>
      </c>
      <c r="Q3615" s="97">
        <v>16.305160543589167</v>
      </c>
      <c r="R3615" s="184">
        <v>5367354939717.2227</v>
      </c>
      <c r="S3615" s="199">
        <v>5571.9508576207172</v>
      </c>
      <c r="T3615" s="191">
        <v>4.4519273552467716E-2</v>
      </c>
      <c r="U3615" s="198">
        <v>2.0000000000000001E-4</v>
      </c>
    </row>
    <row r="3616" spans="1:21" x14ac:dyDescent="0.2">
      <c r="A3616">
        <f t="shared" si="56"/>
        <v>3612</v>
      </c>
      <c r="B3616" s="119">
        <v>0.50820522414006597</v>
      </c>
      <c r="C3616" s="97">
        <v>8475.8413076176748</v>
      </c>
      <c r="D3616" s="96">
        <v>0.49325762324558831</v>
      </c>
      <c r="E3616" s="98">
        <v>0.50286398042776415</v>
      </c>
      <c r="F3616" s="119">
        <v>0</v>
      </c>
      <c r="G3616" s="179">
        <v>0</v>
      </c>
      <c r="H3616" s="97">
        <v>4432411.1785370559</v>
      </c>
      <c r="I3616" s="174">
        <v>208829083770.09122</v>
      </c>
      <c r="J3616" s="186">
        <v>0.50820522414006597</v>
      </c>
      <c r="K3616" s="189">
        <v>36896824034.868584</v>
      </c>
      <c r="L3616" s="185">
        <v>72901371500.628006</v>
      </c>
      <c r="M3616" s="185">
        <v>0</v>
      </c>
      <c r="N3616" s="174">
        <v>318627279305.58783</v>
      </c>
      <c r="O3616" s="119">
        <v>0.51611754299018142</v>
      </c>
      <c r="P3616" s="119">
        <v>0.40982178895422433</v>
      </c>
      <c r="Q3616" s="97">
        <v>13.972740819306503</v>
      </c>
      <c r="R3616" s="184">
        <v>2058995002512.0464</v>
      </c>
      <c r="S3616" s="199">
        <v>2138.4576437259129</v>
      </c>
      <c r="T3616" s="191">
        <v>5.0931469866702647E-2</v>
      </c>
      <c r="U3616" s="198">
        <v>2.0000000000000001E-4</v>
      </c>
    </row>
    <row r="3617" spans="1:21" x14ac:dyDescent="0.2">
      <c r="A3617">
        <f t="shared" si="56"/>
        <v>3613</v>
      </c>
      <c r="B3617" s="119">
        <v>0.57785211589398677</v>
      </c>
      <c r="C3617" s="97">
        <v>9310.8486393317235</v>
      </c>
      <c r="D3617" s="96">
        <v>0.85052786414191139</v>
      </c>
      <c r="E3617" s="98">
        <v>0.7</v>
      </c>
      <c r="F3617" s="119">
        <v>0</v>
      </c>
      <c r="G3617" s="179">
        <v>0</v>
      </c>
      <c r="H3617" s="97">
        <v>6028870.6751197064</v>
      </c>
      <c r="I3617" s="174">
        <v>209155738756.07672</v>
      </c>
      <c r="J3617" s="186">
        <v>0.37308929511788458</v>
      </c>
      <c r="K3617" s="189">
        <v>26524963346.420456</v>
      </c>
      <c r="L3617" s="185">
        <v>59178958889.960304</v>
      </c>
      <c r="M3617" s="185">
        <v>0</v>
      </c>
      <c r="N3617" s="174">
        <v>294859660992.45752</v>
      </c>
      <c r="O3617" s="119">
        <v>0.42520883946054755</v>
      </c>
      <c r="P3617" s="119">
        <v>0.34466633018603526</v>
      </c>
      <c r="Q3617" s="97">
        <v>15.201921017313156</v>
      </c>
      <c r="R3617" s="184">
        <v>1695403717249.343</v>
      </c>
      <c r="S3617" s="199">
        <v>1759.769629111219</v>
      </c>
      <c r="T3617" s="191">
        <v>4.8427547445640845E-2</v>
      </c>
      <c r="U3617" s="198">
        <v>2.0000000000000001E-4</v>
      </c>
    </row>
    <row r="3618" spans="1:21" x14ac:dyDescent="0.2">
      <c r="A3618">
        <f t="shared" si="56"/>
        <v>3614</v>
      </c>
      <c r="B3618" s="119">
        <v>0.48113527446218951</v>
      </c>
      <c r="C3618" s="97">
        <v>4109.4338976206736</v>
      </c>
      <c r="D3618" s="96">
        <v>0.66915332879758727</v>
      </c>
      <c r="E3618" s="98">
        <v>0.55107699948895128</v>
      </c>
      <c r="F3618" s="119">
        <v>0</v>
      </c>
      <c r="G3618" s="179">
        <v>0</v>
      </c>
      <c r="H3618" s="97">
        <v>8150689.7019478623</v>
      </c>
      <c r="I3618" s="174">
        <v>301982169934.07617</v>
      </c>
      <c r="J3618" s="186">
        <v>0.38282136319481841</v>
      </c>
      <c r="K3618" s="189">
        <v>18387627678.721733</v>
      </c>
      <c r="L3618" s="185">
        <v>57922278149.384598</v>
      </c>
      <c r="M3618" s="185">
        <v>0</v>
      </c>
      <c r="N3618" s="174">
        <v>378292075762.1825</v>
      </c>
      <c r="O3618" s="119">
        <v>0.42808998350789484</v>
      </c>
      <c r="P3618" s="119">
        <v>0.30633780255498072</v>
      </c>
      <c r="Q3618" s="97">
        <v>14.562120139740383</v>
      </c>
      <c r="R3618" s="184">
        <v>1913383034049.9651</v>
      </c>
      <c r="S3618" s="199">
        <v>1986.8600763634774</v>
      </c>
      <c r="T3618" s="191">
        <v>4.8039281996267363E-2</v>
      </c>
      <c r="U3618" s="198">
        <v>2.0000000000000001E-4</v>
      </c>
    </row>
    <row r="3619" spans="1:21" x14ac:dyDescent="0.2">
      <c r="A3619">
        <f t="shared" si="56"/>
        <v>3615</v>
      </c>
      <c r="B3619" s="119">
        <v>0.46987090352448313</v>
      </c>
      <c r="C3619" s="97">
        <v>8084.379138602184</v>
      </c>
      <c r="D3619" s="96">
        <v>0.4097117576601409</v>
      </c>
      <c r="E3619" s="98">
        <v>0.25942001587847885</v>
      </c>
      <c r="F3619" s="119">
        <v>0.45312885031876787</v>
      </c>
      <c r="G3619" s="179">
        <v>1</v>
      </c>
      <c r="H3619" s="97">
        <v>3296529.6805164488</v>
      </c>
      <c r="I3619" s="174">
        <v>176757669746.64288</v>
      </c>
      <c r="J3619" s="186">
        <v>0.46987090352448313</v>
      </c>
      <c r="K3619" s="189">
        <v>3027979681.3334427</v>
      </c>
      <c r="L3619" s="185">
        <v>0</v>
      </c>
      <c r="M3619" s="185">
        <v>198264199441.44235</v>
      </c>
      <c r="N3619" s="174">
        <v>378049848869.41864</v>
      </c>
      <c r="O3619" s="119">
        <v>0.63924015910759968</v>
      </c>
      <c r="P3619" s="119">
        <v>0.40434031934113102</v>
      </c>
      <c r="Q3619" s="97">
        <v>16.566051625963006</v>
      </c>
      <c r="R3619" s="184">
        <v>2781788538129.3799</v>
      </c>
      <c r="S3619" s="199">
        <v>2886.8854706347565</v>
      </c>
      <c r="T3619" s="191">
        <v>4.4081440214180256E-2</v>
      </c>
      <c r="U3619" s="198">
        <v>2.0000000000000001E-4</v>
      </c>
    </row>
    <row r="3620" spans="1:21" x14ac:dyDescent="0.2">
      <c r="A3620">
        <f t="shared" si="56"/>
        <v>3616</v>
      </c>
      <c r="B3620" s="119">
        <v>0.45716532476072069</v>
      </c>
      <c r="C3620" s="97">
        <v>8624.0085779792498</v>
      </c>
      <c r="D3620" s="96">
        <v>0.97955920600478363</v>
      </c>
      <c r="E3620" s="98">
        <v>0</v>
      </c>
      <c r="F3620" s="119">
        <v>0.52969528977492286</v>
      </c>
      <c r="G3620" s="179">
        <v>1</v>
      </c>
      <c r="H3620" s="97">
        <v>9544298.4869247768</v>
      </c>
      <c r="I3620" s="174">
        <v>356127629892.2757</v>
      </c>
      <c r="J3620" s="186">
        <v>0.45716532476072069</v>
      </c>
      <c r="K3620" s="189">
        <v>5189752327.6338987</v>
      </c>
      <c r="L3620" s="185">
        <v>0</v>
      </c>
      <c r="M3620" s="185">
        <v>415989329869.55463</v>
      </c>
      <c r="N3620" s="174">
        <v>777306712089.46423</v>
      </c>
      <c r="O3620" s="119">
        <v>0.63758701650651706</v>
      </c>
      <c r="P3620" s="119">
        <v>0.45307775147773516</v>
      </c>
      <c r="Q3620" s="97">
        <v>16.881549586247854</v>
      </c>
      <c r="R3620" s="184">
        <v>6374816554399.665</v>
      </c>
      <c r="S3620" s="199">
        <v>6619.7505902530756</v>
      </c>
      <c r="T3620" s="191">
        <v>4.3924799066031708E-2</v>
      </c>
      <c r="U3620" s="198">
        <v>2.0000000000000001E-4</v>
      </c>
    </row>
    <row r="3621" spans="1:21" x14ac:dyDescent="0.2">
      <c r="A3621">
        <f t="shared" si="56"/>
        <v>3617</v>
      </c>
      <c r="B3621" s="119">
        <v>0.52912205498262621</v>
      </c>
      <c r="C3621" s="97">
        <v>4000</v>
      </c>
      <c r="D3621" s="96">
        <v>0.214502065763163</v>
      </c>
      <c r="E3621" s="98">
        <v>0.35048315377628869</v>
      </c>
      <c r="F3621" s="119">
        <v>0.4042994891983418</v>
      </c>
      <c r="G3621" s="179">
        <v>1</v>
      </c>
      <c r="H3621" s="97">
        <v>3001958.5247399285</v>
      </c>
      <c r="I3621" s="174">
        <v>161278452135.12222</v>
      </c>
      <c r="J3621" s="186">
        <v>0.52912205498262621</v>
      </c>
      <c r="K3621" s="189">
        <v>2934179692.6079779</v>
      </c>
      <c r="L3621" s="185">
        <v>0</v>
      </c>
      <c r="M3621" s="185">
        <v>143579225837.53214</v>
      </c>
      <c r="N3621" s="174">
        <v>307791857665.26233</v>
      </c>
      <c r="O3621" s="119">
        <v>0.65043750087081464</v>
      </c>
      <c r="P3621" s="119">
        <v>0.50807252918514656</v>
      </c>
      <c r="Q3621" s="97">
        <v>16.48660780763062</v>
      </c>
      <c r="R3621" s="184">
        <v>2869812554197.4487</v>
      </c>
      <c r="S3621" s="199">
        <v>2977.5069855948327</v>
      </c>
      <c r="T3621" s="191">
        <v>4.3456441971228145E-2</v>
      </c>
      <c r="U3621" s="198">
        <v>2.0000000000000001E-4</v>
      </c>
    </row>
    <row r="3622" spans="1:21" x14ac:dyDescent="0.2">
      <c r="A3622">
        <f t="shared" si="56"/>
        <v>3618</v>
      </c>
      <c r="B3622" s="119">
        <v>0.42232646349850178</v>
      </c>
      <c r="C3622" s="97">
        <v>5238.2151310584641</v>
      </c>
      <c r="D3622" s="96">
        <v>0.84376277139151046</v>
      </c>
      <c r="E3622" s="98">
        <v>5.8003358535191188E-2</v>
      </c>
      <c r="F3622" s="119">
        <v>0.36161102471153683</v>
      </c>
      <c r="G3622" s="179">
        <v>1</v>
      </c>
      <c r="H3622" s="97">
        <v>10853023.783087548</v>
      </c>
      <c r="I3622" s="174">
        <v>397237576659.81665</v>
      </c>
      <c r="J3622" s="186">
        <v>0.40667086781409956</v>
      </c>
      <c r="K3622" s="189">
        <v>4890932933.7847338</v>
      </c>
      <c r="L3622" s="185">
        <v>0</v>
      </c>
      <c r="M3622" s="185">
        <v>187220712431.99634</v>
      </c>
      <c r="N3622" s="174">
        <v>589349222025.59778</v>
      </c>
      <c r="O3622" s="119">
        <v>0.52824625593667562</v>
      </c>
      <c r="P3622" s="119">
        <v>0.27809429693015603</v>
      </c>
      <c r="Q3622" s="97">
        <v>15.292119697802745</v>
      </c>
      <c r="R3622" s="184">
        <v>2752306222529.6431</v>
      </c>
      <c r="S3622" s="199">
        <v>2852.8727104515556</v>
      </c>
      <c r="T3622" s="191">
        <v>4.7464667931963744E-2</v>
      </c>
      <c r="U3622" s="198">
        <v>2.0000000000000001E-4</v>
      </c>
    </row>
    <row r="3623" spans="1:21" x14ac:dyDescent="0.2">
      <c r="A3623">
        <f t="shared" si="56"/>
        <v>3619</v>
      </c>
      <c r="B3623" s="119">
        <v>0.72405353732998479</v>
      </c>
      <c r="C3623" s="97">
        <v>5955.1857835336232</v>
      </c>
      <c r="D3623" s="96">
        <v>0.30085867631838742</v>
      </c>
      <c r="E3623" s="98">
        <v>0</v>
      </c>
      <c r="F3623" s="119">
        <v>0.18459719773714767</v>
      </c>
      <c r="G3623" s="179">
        <v>1</v>
      </c>
      <c r="H3623" s="97">
        <v>2590825.4147242047</v>
      </c>
      <c r="I3623" s="174">
        <v>138952642643.29581</v>
      </c>
      <c r="J3623" s="186">
        <v>0.56162875560746572</v>
      </c>
      <c r="K3623" s="189">
        <v>3481343708.9331403</v>
      </c>
      <c r="L3623" s="185">
        <v>0</v>
      </c>
      <c r="M3623" s="185">
        <v>104420217950.89261</v>
      </c>
      <c r="N3623" s="174">
        <v>246854204303.12155</v>
      </c>
      <c r="O3623" s="119">
        <v>0.65454009419435288</v>
      </c>
      <c r="P3623" s="119">
        <v>0.51702260511034648</v>
      </c>
      <c r="Q3623" s="97">
        <v>16.096883527369901</v>
      </c>
      <c r="R3623" s="184">
        <v>2285198557488.8613</v>
      </c>
      <c r="S3623" s="199">
        <v>2373.185216057349</v>
      </c>
      <c r="T3623" s="191">
        <v>4.4706734455278979E-2</v>
      </c>
      <c r="U3623" s="198">
        <v>2.0000000000000001E-4</v>
      </c>
    </row>
    <row r="3624" spans="1:21" x14ac:dyDescent="0.2">
      <c r="A3624">
        <f t="shared" si="56"/>
        <v>3620</v>
      </c>
      <c r="B3624" s="119">
        <v>0.61962585368949585</v>
      </c>
      <c r="C3624" s="97">
        <v>8216.263974917294</v>
      </c>
      <c r="D3624" s="96">
        <v>1.5349916565823767</v>
      </c>
      <c r="E3624" s="98">
        <v>0</v>
      </c>
      <c r="F3624" s="119">
        <v>0</v>
      </c>
      <c r="G3624" s="179">
        <v>0</v>
      </c>
      <c r="H3624" s="97">
        <v>30732523.257599004</v>
      </c>
      <c r="I3624" s="174">
        <v>713311417948.67944</v>
      </c>
      <c r="J3624" s="186">
        <v>0.36798319126000656</v>
      </c>
      <c r="K3624" s="189">
        <v>8457787558.1011992</v>
      </c>
      <c r="L3624" s="185">
        <v>0</v>
      </c>
      <c r="M3624" s="185">
        <v>0</v>
      </c>
      <c r="N3624" s="174">
        <v>721769205506.78064</v>
      </c>
      <c r="O3624" s="119">
        <v>0.36367111527659857</v>
      </c>
      <c r="P3624" s="119">
        <v>0.26551924921455822</v>
      </c>
      <c r="Q3624" s="97">
        <v>12.943169233889474</v>
      </c>
      <c r="R3624" s="184">
        <v>2610988312655.6143</v>
      </c>
      <c r="S3624" s="199">
        <v>2709.1659239802398</v>
      </c>
      <c r="T3624" s="191">
        <v>5.6545293364257482E-2</v>
      </c>
      <c r="U3624" s="198">
        <v>2.0000000000000001E-4</v>
      </c>
    </row>
    <row r="3625" spans="1:21" x14ac:dyDescent="0.2">
      <c r="A3625">
        <f t="shared" si="56"/>
        <v>3621</v>
      </c>
      <c r="B3625" s="119">
        <v>0.35868347537169787</v>
      </c>
      <c r="C3625" s="97">
        <v>4289.2827370393352</v>
      </c>
      <c r="D3625" s="96">
        <v>0.47388170574619731</v>
      </c>
      <c r="E3625" s="98">
        <v>0.47138948642567319</v>
      </c>
      <c r="F3625" s="119">
        <v>0</v>
      </c>
      <c r="G3625" s="179">
        <v>0</v>
      </c>
      <c r="H3625" s="97">
        <v>5641296.8088284489</v>
      </c>
      <c r="I3625" s="174">
        <v>220401675828.74109</v>
      </c>
      <c r="J3625" s="186">
        <v>0.35868347537169787</v>
      </c>
      <c r="K3625" s="189">
        <v>31128622964.959579</v>
      </c>
      <c r="L3625" s="185">
        <v>59434363236.226784</v>
      </c>
      <c r="M3625" s="185">
        <v>0</v>
      </c>
      <c r="N3625" s="174">
        <v>310964662029.92749</v>
      </c>
      <c r="O3625" s="119">
        <v>0.40712642017438094</v>
      </c>
      <c r="P3625" s="119">
        <v>0.2899319950332348</v>
      </c>
      <c r="Q3625" s="97">
        <v>14.077529103402773</v>
      </c>
      <c r="R3625" s="184">
        <v>1446022243025.4629</v>
      </c>
      <c r="S3625" s="199">
        <v>1500.4171213757015</v>
      </c>
      <c r="T3625" s="191">
        <v>4.9677503542847549E-2</v>
      </c>
      <c r="U3625" s="198">
        <v>2.0000000000000001E-4</v>
      </c>
    </row>
    <row r="3626" spans="1:21" x14ac:dyDescent="0.2">
      <c r="A3626">
        <f t="shared" si="56"/>
        <v>3622</v>
      </c>
      <c r="B3626" s="119">
        <v>0.4955058251732542</v>
      </c>
      <c r="C3626" s="97">
        <v>8833.5942393449259</v>
      </c>
      <c r="D3626" s="96">
        <v>0.59126605141270139</v>
      </c>
      <c r="E3626" s="98">
        <v>0.7</v>
      </c>
      <c r="F3626" s="119">
        <v>0</v>
      </c>
      <c r="G3626" s="179">
        <v>0</v>
      </c>
      <c r="H3626" s="97">
        <v>4515257.6258861842</v>
      </c>
      <c r="I3626" s="174">
        <v>241885778700.78229</v>
      </c>
      <c r="J3626" s="186">
        <v>0.49550582517325426</v>
      </c>
      <c r="K3626" s="189">
        <v>30451091186.192497</v>
      </c>
      <c r="L3626" s="185">
        <v>73255371579.347198</v>
      </c>
      <c r="M3626" s="185">
        <v>0</v>
      </c>
      <c r="N3626" s="174">
        <v>345592241466.32202</v>
      </c>
      <c r="O3626" s="119">
        <v>0.51638922470912874</v>
      </c>
      <c r="P3626" s="119">
        <v>0.38079554997129283</v>
      </c>
      <c r="Q3626" s="97">
        <v>14.048711112196759</v>
      </c>
      <c r="R3626" s="184">
        <v>2066834201610.6121</v>
      </c>
      <c r="S3626" s="199">
        <v>2140.111623602771</v>
      </c>
      <c r="T3626" s="191">
        <v>5.0897433969410426E-2</v>
      </c>
      <c r="U3626" s="198">
        <v>2.0000000000000001E-4</v>
      </c>
    </row>
    <row r="3627" spans="1:21" x14ac:dyDescent="0.2">
      <c r="A3627">
        <f t="shared" si="56"/>
        <v>3623</v>
      </c>
      <c r="B3627" s="119">
        <v>0.50586567257315795</v>
      </c>
      <c r="C3627" s="97">
        <v>9760.5822186456026</v>
      </c>
      <c r="D3627" s="96">
        <v>0.48884253788234877</v>
      </c>
      <c r="E3627" s="98">
        <v>0</v>
      </c>
      <c r="F3627" s="119">
        <v>0.53301763245520395</v>
      </c>
      <c r="G3627" s="179">
        <v>1</v>
      </c>
      <c r="H3627" s="97">
        <v>5125201.6283083139</v>
      </c>
      <c r="I3627" s="174">
        <v>204538797756.73975</v>
      </c>
      <c r="J3627" s="186">
        <v>0.49103379346842146</v>
      </c>
      <c r="K3627" s="189">
        <v>3326495642.785274</v>
      </c>
      <c r="L3627" s="185">
        <v>0</v>
      </c>
      <c r="M3627" s="185">
        <v>239894049111.26752</v>
      </c>
      <c r="N3627" s="174">
        <v>447759342510.79254</v>
      </c>
      <c r="O3627" s="119">
        <v>0.65291926556714908</v>
      </c>
      <c r="P3627" s="119">
        <v>0.44567112485657229</v>
      </c>
      <c r="Q3627" s="97">
        <v>16.827710668026366</v>
      </c>
      <c r="R3627" s="184">
        <v>3656884557778.8188</v>
      </c>
      <c r="S3627" s="199">
        <v>3798.356738829104</v>
      </c>
      <c r="T3627" s="191">
        <v>4.3487707336608596E-2</v>
      </c>
      <c r="U3627" s="198">
        <v>2.0000000000000001E-4</v>
      </c>
    </row>
    <row r="3628" spans="1:21" x14ac:dyDescent="0.2">
      <c r="A3628">
        <f t="shared" si="56"/>
        <v>3624</v>
      </c>
      <c r="B3628" s="119">
        <v>0.44309368317722225</v>
      </c>
      <c r="C3628" s="97">
        <v>7724.2851563977138</v>
      </c>
      <c r="D3628" s="96">
        <v>1.083758644960898</v>
      </c>
      <c r="E3628" s="98">
        <v>0.5533960974415173</v>
      </c>
      <c r="F3628" s="119">
        <v>0.62761445415073769</v>
      </c>
      <c r="G3628" s="179">
        <v>1</v>
      </c>
      <c r="H3628" s="97">
        <v>21439638.644840058</v>
      </c>
      <c r="I3628" s="174">
        <v>546320597192.74139</v>
      </c>
      <c r="J3628" s="186">
        <v>0.25005697436882546</v>
      </c>
      <c r="K3628" s="189">
        <v>9643841925.6107941</v>
      </c>
      <c r="L3628" s="185">
        <v>0</v>
      </c>
      <c r="M3628" s="185">
        <v>511064645461.24469</v>
      </c>
      <c r="N3628" s="174">
        <v>1067029084579.5969</v>
      </c>
      <c r="O3628" s="119">
        <v>0.51119786688222446</v>
      </c>
      <c r="P3628" s="119">
        <v>0.37073347772151533</v>
      </c>
      <c r="Q3628" s="97">
        <v>17.837649412447885</v>
      </c>
      <c r="R3628" s="184">
        <v>7511285131425.709</v>
      </c>
      <c r="S3628" s="199">
        <v>7800.1996804830123</v>
      </c>
      <c r="T3628" s="191">
        <v>4.1708230137420754E-2</v>
      </c>
      <c r="U3628" s="198">
        <v>2.0000000000000001E-4</v>
      </c>
    </row>
    <row r="3629" spans="1:21" x14ac:dyDescent="0.2">
      <c r="A3629">
        <f t="shared" si="56"/>
        <v>3625</v>
      </c>
      <c r="B3629" s="119">
        <v>0.41498964800709326</v>
      </c>
      <c r="C3629" s="97">
        <v>9789.3444274122248</v>
      </c>
      <c r="D3629" s="96">
        <v>0.68130554105933361</v>
      </c>
      <c r="E3629" s="98">
        <v>0.7</v>
      </c>
      <c r="F3629" s="119">
        <v>0</v>
      </c>
      <c r="G3629" s="179">
        <v>0</v>
      </c>
      <c r="H3629" s="97">
        <v>4373132.4185486771</v>
      </c>
      <c r="I3629" s="174">
        <v>234722003236.1763</v>
      </c>
      <c r="J3629" s="186">
        <v>0.41498964800709326</v>
      </c>
      <c r="K3629" s="189">
        <v>50511940673.33049</v>
      </c>
      <c r="L3629" s="185">
        <v>107693964446.65372</v>
      </c>
      <c r="M3629" s="185">
        <v>0</v>
      </c>
      <c r="N3629" s="174">
        <v>392927908356.16052</v>
      </c>
      <c r="O3629" s="119">
        <v>0.46716552618460905</v>
      </c>
      <c r="P3629" s="119">
        <v>0.36837104999140052</v>
      </c>
      <c r="Q3629" s="97">
        <v>15.027153873882249</v>
      </c>
      <c r="R3629" s="184">
        <v>2395229602992.6802</v>
      </c>
      <c r="S3629" s="199">
        <v>2488.576107209075</v>
      </c>
      <c r="T3629" s="191">
        <v>4.848247356599953E-2</v>
      </c>
      <c r="U3629" s="198">
        <v>2.0000000000000001E-4</v>
      </c>
    </row>
    <row r="3630" spans="1:21" x14ac:dyDescent="0.2">
      <c r="A3630">
        <f t="shared" si="56"/>
        <v>3626</v>
      </c>
      <c r="B3630" s="119">
        <v>0.45309465524257558</v>
      </c>
      <c r="C3630" s="97">
        <v>6367.5102525350312</v>
      </c>
      <c r="D3630" s="96">
        <v>0.67049723494771962</v>
      </c>
      <c r="E3630" s="98">
        <v>0</v>
      </c>
      <c r="F3630" s="119">
        <v>0</v>
      </c>
      <c r="G3630" s="179">
        <v>0</v>
      </c>
      <c r="H3630" s="97">
        <v>7422143.7501090206</v>
      </c>
      <c r="I3630" s="174">
        <v>267633398554.45523</v>
      </c>
      <c r="J3630" s="186">
        <v>0.45309465524257564</v>
      </c>
      <c r="K3630" s="189">
        <v>11391004433.369476</v>
      </c>
      <c r="L3630" s="185">
        <v>0</v>
      </c>
      <c r="M3630" s="185">
        <v>0</v>
      </c>
      <c r="N3630" s="174">
        <v>279024402987.82471</v>
      </c>
      <c r="O3630" s="119">
        <v>0.43459733683122004</v>
      </c>
      <c r="P3630" s="119">
        <v>0.33763189264752214</v>
      </c>
      <c r="Q3630" s="97">
        <v>12.901204810217651</v>
      </c>
      <c r="R3630" s="184">
        <v>1395797458320.4839</v>
      </c>
      <c r="S3630" s="199">
        <v>1447.3168910258535</v>
      </c>
      <c r="T3630" s="191">
        <v>5.3853457899383825E-2</v>
      </c>
      <c r="U3630" s="198">
        <v>2.0000000000000001E-4</v>
      </c>
    </row>
    <row r="3631" spans="1:21" x14ac:dyDescent="0.2">
      <c r="A3631">
        <f t="shared" si="56"/>
        <v>3627</v>
      </c>
      <c r="B3631" s="119">
        <v>0.46875837556351807</v>
      </c>
      <c r="C3631" s="97">
        <v>12052.649956092186</v>
      </c>
      <c r="D3631" s="96">
        <v>0.8902260443855925</v>
      </c>
      <c r="E3631" s="98">
        <v>0.19811790916704375</v>
      </c>
      <c r="F3631" s="119">
        <v>0</v>
      </c>
      <c r="G3631" s="179">
        <v>0</v>
      </c>
      <c r="H3631" s="97">
        <v>5536669.4460130306</v>
      </c>
      <c r="I3631" s="174">
        <v>263933698761.05444</v>
      </c>
      <c r="J3631" s="186">
        <v>0.46875837556351807</v>
      </c>
      <c r="K3631" s="189">
        <v>14604239133.738527</v>
      </c>
      <c r="L3631" s="185">
        <v>22383149138.958237</v>
      </c>
      <c r="M3631" s="185">
        <v>0</v>
      </c>
      <c r="N3631" s="174">
        <v>300921087033.75122</v>
      </c>
      <c r="O3631" s="119">
        <v>0.47064714737981944</v>
      </c>
      <c r="P3631" s="119">
        <v>0.35354364478524664</v>
      </c>
      <c r="Q3631" s="97">
        <v>13.410416804506969</v>
      </c>
      <c r="R3631" s="184">
        <v>1566242653200.4797</v>
      </c>
      <c r="S3631" s="199">
        <v>1625.6361793500123</v>
      </c>
      <c r="T3631" s="191">
        <v>5.45709452155487E-2</v>
      </c>
      <c r="U3631" s="198">
        <v>2.0000000000000001E-4</v>
      </c>
    </row>
    <row r="3632" spans="1:21" x14ac:dyDescent="0.2">
      <c r="A3632">
        <f t="shared" si="56"/>
        <v>3628</v>
      </c>
      <c r="B3632" s="119">
        <v>0.47006737036383794</v>
      </c>
      <c r="C3632" s="97">
        <v>6944.3495716252919</v>
      </c>
      <c r="D3632" s="96">
        <v>0.65106488932779161</v>
      </c>
      <c r="E3632" s="98">
        <v>0</v>
      </c>
      <c r="F3632" s="119">
        <v>0</v>
      </c>
      <c r="G3632" s="179">
        <v>0</v>
      </c>
      <c r="H3632" s="97">
        <v>9588377.9547446389</v>
      </c>
      <c r="I3632" s="174">
        <v>387567763652.90106</v>
      </c>
      <c r="J3632" s="186">
        <v>0.47006737036383794</v>
      </c>
      <c r="K3632" s="189">
        <v>3576969852.5436773</v>
      </c>
      <c r="L3632" s="185">
        <v>0</v>
      </c>
      <c r="M3632" s="185">
        <v>0</v>
      </c>
      <c r="N3632" s="174">
        <v>391144733505.44476</v>
      </c>
      <c r="O3632" s="119">
        <v>0.46576866283072849</v>
      </c>
      <c r="P3632" s="119">
        <v>0.3409200767377385</v>
      </c>
      <c r="Q3632" s="97">
        <v>12.970425033962789</v>
      </c>
      <c r="R3632" s="184">
        <v>1967649485587.7705</v>
      </c>
      <c r="S3632" s="199">
        <v>2041.3479196408505</v>
      </c>
      <c r="T3632" s="191">
        <v>5.3822914579749984E-2</v>
      </c>
      <c r="U3632" s="198">
        <v>2.0000000000000001E-4</v>
      </c>
    </row>
    <row r="3633" spans="1:21" x14ac:dyDescent="0.2">
      <c r="A3633">
        <f t="shared" si="56"/>
        <v>3629</v>
      </c>
      <c r="B3633" s="119">
        <v>0.49781286097752114</v>
      </c>
      <c r="C3633" s="97">
        <v>12204.361811698913</v>
      </c>
      <c r="D3633" s="96">
        <v>1.108841673124811</v>
      </c>
      <c r="E3633" s="98">
        <v>0.7</v>
      </c>
      <c r="F3633" s="119">
        <v>0</v>
      </c>
      <c r="G3633" s="179">
        <v>0</v>
      </c>
      <c r="H3633" s="97">
        <v>32982267.617688496</v>
      </c>
      <c r="I3633" s="174">
        <v>728340480355.31885</v>
      </c>
      <c r="J3633" s="186">
        <v>0.31878312890135996</v>
      </c>
      <c r="K3633" s="189">
        <v>104468471099.06946</v>
      </c>
      <c r="L3633" s="185">
        <v>199513003168.74844</v>
      </c>
      <c r="M3633" s="185">
        <v>0</v>
      </c>
      <c r="N3633" s="174">
        <v>1032321954623.1367</v>
      </c>
      <c r="O3633" s="119">
        <v>0.37952603644007182</v>
      </c>
      <c r="P3633" s="119">
        <v>0.29366454787548729</v>
      </c>
      <c r="Q3633" s="97">
        <v>14.357824505383217</v>
      </c>
      <c r="R3633" s="184">
        <v>4467118709566.8857</v>
      </c>
      <c r="S3633" s="199">
        <v>4640.6833715323601</v>
      </c>
      <c r="T3633" s="191">
        <v>5.1521904823539244E-2</v>
      </c>
      <c r="U3633" s="198">
        <v>2.0000000000000001E-4</v>
      </c>
    </row>
    <row r="3634" spans="1:21" x14ac:dyDescent="0.2">
      <c r="A3634">
        <f t="shared" si="56"/>
        <v>3630</v>
      </c>
      <c r="B3634" s="119">
        <v>0.48997832154476911</v>
      </c>
      <c r="C3634" s="97">
        <v>8513.6214591410771</v>
      </c>
      <c r="D3634" s="96">
        <v>0.48919878396029459</v>
      </c>
      <c r="E3634" s="98">
        <v>0</v>
      </c>
      <c r="F3634" s="119">
        <v>0</v>
      </c>
      <c r="G3634" s="179">
        <v>0</v>
      </c>
      <c r="H3634" s="97">
        <v>12086218.491158225</v>
      </c>
      <c r="I3634" s="174">
        <v>435838929912.91302</v>
      </c>
      <c r="J3634" s="186">
        <v>0.48997832154476906</v>
      </c>
      <c r="K3634" s="189">
        <v>32101981851.775017</v>
      </c>
      <c r="L3634" s="185">
        <v>0</v>
      </c>
      <c r="M3634" s="185">
        <v>0</v>
      </c>
      <c r="N3634" s="174">
        <v>467940911764.68805</v>
      </c>
      <c r="O3634" s="119">
        <v>0.45636451520611082</v>
      </c>
      <c r="P3634" s="119">
        <v>0.36004455661369866</v>
      </c>
      <c r="Q3634" s="97">
        <v>12.72439410577682</v>
      </c>
      <c r="R3634" s="184">
        <v>2385458037740.0781</v>
      </c>
      <c r="S3634" s="199">
        <v>2478.0920689453565</v>
      </c>
      <c r="T3634" s="191">
        <v>5.4666364536556357E-2</v>
      </c>
      <c r="U3634" s="198">
        <v>2.0000000000000001E-4</v>
      </c>
    </row>
    <row r="3635" spans="1:21" x14ac:dyDescent="0.2">
      <c r="A3635">
        <f t="shared" si="56"/>
        <v>3631</v>
      </c>
      <c r="B3635" s="119">
        <v>0.20246040412777266</v>
      </c>
      <c r="C3635" s="97">
        <v>8014.5711426965909</v>
      </c>
      <c r="D3635" s="96">
        <v>1.1104201584120093</v>
      </c>
      <c r="E3635" s="98">
        <v>0.38831059050186556</v>
      </c>
      <c r="F3635" s="119">
        <v>0</v>
      </c>
      <c r="G3635" s="179">
        <v>0</v>
      </c>
      <c r="H3635" s="97">
        <v>10256719.262516566</v>
      </c>
      <c r="I3635" s="174">
        <v>359039768273.38196</v>
      </c>
      <c r="J3635" s="186">
        <v>0.20246040412777266</v>
      </c>
      <c r="K3635" s="189">
        <v>37806604629.860123</v>
      </c>
      <c r="L3635" s="185">
        <v>91552623183.538925</v>
      </c>
      <c r="M3635" s="185">
        <v>0</v>
      </c>
      <c r="N3635" s="174">
        <v>488398996086.78101</v>
      </c>
      <c r="O3635" s="119">
        <v>0.29879962141337357</v>
      </c>
      <c r="P3635" s="119">
        <v>0.15264022149611056</v>
      </c>
      <c r="Q3635" s="97">
        <v>15.223698292664187</v>
      </c>
      <c r="R3635" s="184">
        <v>1188494779160.6948</v>
      </c>
      <c r="S3635" s="199">
        <v>1233.5382974961235</v>
      </c>
      <c r="T3635" s="191">
        <v>4.934232997047238E-2</v>
      </c>
      <c r="U3635" s="198">
        <v>2.0000000000000001E-4</v>
      </c>
    </row>
    <row r="3636" spans="1:21" x14ac:dyDescent="0.2">
      <c r="A3636">
        <f t="shared" si="56"/>
        <v>3632</v>
      </c>
      <c r="B3636" s="119">
        <v>0.56688562243694396</v>
      </c>
      <c r="C3636" s="97">
        <v>5449.3415858991111</v>
      </c>
      <c r="D3636" s="96">
        <v>1.2442359578807134</v>
      </c>
      <c r="E3636" s="98">
        <v>0.24348549103403166</v>
      </c>
      <c r="F3636" s="119">
        <v>0</v>
      </c>
      <c r="G3636" s="179">
        <v>0</v>
      </c>
      <c r="H3636" s="97">
        <v>15271148.480419982</v>
      </c>
      <c r="I3636" s="174">
        <v>551490780121.01172</v>
      </c>
      <c r="J3636" s="186">
        <v>0.53060693931374292</v>
      </c>
      <c r="K3636" s="189">
        <v>21834814178.570004</v>
      </c>
      <c r="L3636" s="185">
        <v>52750266781.49865</v>
      </c>
      <c r="M3636" s="185">
        <v>0</v>
      </c>
      <c r="N3636" s="174">
        <v>626075861081.08032</v>
      </c>
      <c r="O3636" s="119">
        <v>0.53479948539590094</v>
      </c>
      <c r="P3636" s="119">
        <v>0.42261751818347387</v>
      </c>
      <c r="Q3636" s="97">
        <v>13.586271647174604</v>
      </c>
      <c r="R3636" s="184">
        <v>3935284985727.9375</v>
      </c>
      <c r="S3636" s="199">
        <v>4086.217205358746</v>
      </c>
      <c r="T3636" s="191">
        <v>5.3739085007635398E-2</v>
      </c>
      <c r="U3636" s="198">
        <v>2.0000000000000001E-4</v>
      </c>
    </row>
    <row r="3637" spans="1:21" x14ac:dyDescent="0.2">
      <c r="A3637">
        <f t="shared" si="56"/>
        <v>3633</v>
      </c>
      <c r="B3637" s="119">
        <v>0.47797722868343256</v>
      </c>
      <c r="C3637" s="97">
        <v>8726.4981914752479</v>
      </c>
      <c r="D3637" s="96">
        <v>1.1878213772119515</v>
      </c>
      <c r="E3637" s="98">
        <v>0.53610660601279225</v>
      </c>
      <c r="F3637" s="119">
        <v>0</v>
      </c>
      <c r="G3637" s="179">
        <v>0</v>
      </c>
      <c r="H3637" s="97">
        <v>11894144.400198979</v>
      </c>
      <c r="I3637" s="174">
        <v>364997266013.48663</v>
      </c>
      <c r="J3637" s="186">
        <v>0.37414626591184297</v>
      </c>
      <c r="K3637" s="189">
        <v>32405387946.462299</v>
      </c>
      <c r="L3637" s="185">
        <v>91095003445.927704</v>
      </c>
      <c r="M3637" s="185">
        <v>0</v>
      </c>
      <c r="N3637" s="174">
        <v>488497657405.87659</v>
      </c>
      <c r="O3637" s="119">
        <v>0.42873975694361299</v>
      </c>
      <c r="P3637" s="119">
        <v>0.30297938200922458</v>
      </c>
      <c r="Q3637" s="97">
        <v>14.751252048272715</v>
      </c>
      <c r="R3637" s="184">
        <v>2351920264773.0889</v>
      </c>
      <c r="S3637" s="199">
        <v>2439.728166803292</v>
      </c>
      <c r="T3637" s="191">
        <v>5.007926160490489E-2</v>
      </c>
      <c r="U3637" s="198">
        <v>2.0000000000000001E-4</v>
      </c>
    </row>
    <row r="3638" spans="1:21" x14ac:dyDescent="0.2">
      <c r="A3638">
        <f t="shared" si="56"/>
        <v>3634</v>
      </c>
      <c r="B3638" s="119">
        <v>0.48792962446748239</v>
      </c>
      <c r="C3638" s="97">
        <v>11728.89015502889</v>
      </c>
      <c r="D3638" s="96">
        <v>1.2542329705037369</v>
      </c>
      <c r="E3638" s="98">
        <v>0.21038221764512796</v>
      </c>
      <c r="F3638" s="119">
        <v>0.49975503037183339</v>
      </c>
      <c r="G3638" s="179">
        <v>1</v>
      </c>
      <c r="H3638" s="97">
        <v>14878001.10273752</v>
      </c>
      <c r="I3638" s="174">
        <v>510665375645.84644</v>
      </c>
      <c r="J3638" s="186">
        <v>0.46125349687190542</v>
      </c>
      <c r="K3638" s="189">
        <v>7212348245.3338633</v>
      </c>
      <c r="L3638" s="185">
        <v>0</v>
      </c>
      <c r="M3638" s="185">
        <v>257179186276.89801</v>
      </c>
      <c r="N3638" s="174">
        <v>775056910168.07825</v>
      </c>
      <c r="O3638" s="119">
        <v>0.56936404731089052</v>
      </c>
      <c r="P3638" s="119">
        <v>0.39628384891364205</v>
      </c>
      <c r="Q3638" s="97">
        <v>15.435567679877781</v>
      </c>
      <c r="R3638" s="184">
        <v>5027856715825.7373</v>
      </c>
      <c r="S3638" s="199">
        <v>5223.6702934569212</v>
      </c>
      <c r="T3638" s="191">
        <v>4.7981404712978716E-2</v>
      </c>
      <c r="U3638" s="198">
        <v>2.0000000000000001E-4</v>
      </c>
    </row>
    <row r="3639" spans="1:21" x14ac:dyDescent="0.2">
      <c r="A3639">
        <f t="shared" si="56"/>
        <v>3635</v>
      </c>
      <c r="B3639" s="119">
        <v>0.49415547546495625</v>
      </c>
      <c r="C3639" s="97">
        <v>8760.0014709676452</v>
      </c>
      <c r="D3639" s="96">
        <v>0.86039118726864439</v>
      </c>
      <c r="E3639" s="98">
        <v>0</v>
      </c>
      <c r="F3639" s="119">
        <v>0</v>
      </c>
      <c r="G3639" s="179">
        <v>0</v>
      </c>
      <c r="H3639" s="97">
        <v>7849575.3095698897</v>
      </c>
      <c r="I3639" s="174">
        <v>243050988380.55811</v>
      </c>
      <c r="J3639" s="186">
        <v>0.26020357858404664</v>
      </c>
      <c r="K3639" s="189">
        <v>1831546135.244945</v>
      </c>
      <c r="L3639" s="185">
        <v>0</v>
      </c>
      <c r="M3639" s="185">
        <v>0</v>
      </c>
      <c r="N3639" s="174">
        <v>244882534515.80304</v>
      </c>
      <c r="O3639" s="119">
        <v>0.25825744200197137</v>
      </c>
      <c r="P3639" s="119">
        <v>0.14239000335518179</v>
      </c>
      <c r="Q3639" s="97">
        <v>12.936658838504515</v>
      </c>
      <c r="R3639" s="184">
        <v>493555312546.92786</v>
      </c>
      <c r="S3639" s="199">
        <v>512.55557578785852</v>
      </c>
      <c r="T3639" s="191">
        <v>5.408964606567962E-2</v>
      </c>
      <c r="U3639" s="198">
        <v>2.0000000000000001E-4</v>
      </c>
    </row>
    <row r="3640" spans="1:21" x14ac:dyDescent="0.2">
      <c r="A3640">
        <f t="shared" si="56"/>
        <v>3636</v>
      </c>
      <c r="B3640" s="119">
        <v>0.49010870804155016</v>
      </c>
      <c r="C3640" s="97">
        <v>7484.8518113614564</v>
      </c>
      <c r="D3640" s="96">
        <v>0.72224383644021162</v>
      </c>
      <c r="E3640" s="98">
        <v>1.0432222538484803E-3</v>
      </c>
      <c r="F3640" s="119">
        <v>0.56968641294266553</v>
      </c>
      <c r="G3640" s="179">
        <v>1</v>
      </c>
      <c r="H3640" s="97">
        <v>5393058.7335835006</v>
      </c>
      <c r="I3640" s="174">
        <v>215639761160.12778</v>
      </c>
      <c r="J3640" s="186">
        <v>0.44037763339305602</v>
      </c>
      <c r="K3640" s="189">
        <v>3513319502.7542996</v>
      </c>
      <c r="L3640" s="185">
        <v>0</v>
      </c>
      <c r="M3640" s="185">
        <v>318848926393.59039</v>
      </c>
      <c r="N3640" s="174">
        <v>538002007056.47241</v>
      </c>
      <c r="O3640" s="119">
        <v>0.65063338836814122</v>
      </c>
      <c r="P3640" s="119">
        <v>0.44180658819962038</v>
      </c>
      <c r="Q3640" s="97">
        <v>17.246959598236689</v>
      </c>
      <c r="R3640" s="184">
        <v>4439441729458.0176</v>
      </c>
      <c r="S3640" s="199">
        <v>4608.8674271582195</v>
      </c>
      <c r="T3640" s="191">
        <v>4.2901137225206956E-2</v>
      </c>
      <c r="U3640" s="198">
        <v>2.0000000000000001E-4</v>
      </c>
    </row>
    <row r="3641" spans="1:21" x14ac:dyDescent="0.2">
      <c r="A3641">
        <f t="shared" si="56"/>
        <v>3637</v>
      </c>
      <c r="B3641" s="119">
        <v>0.50059025884204933</v>
      </c>
      <c r="C3641" s="97">
        <v>5606.9460453584907</v>
      </c>
      <c r="D3641" s="96">
        <v>1.3100606813436881</v>
      </c>
      <c r="E3641" s="98">
        <v>0</v>
      </c>
      <c r="F3641" s="119">
        <v>0.64173938897942195</v>
      </c>
      <c r="G3641" s="179">
        <v>1</v>
      </c>
      <c r="H3641" s="97">
        <v>18069245.151457701</v>
      </c>
      <c r="I3641" s="174">
        <v>611825343286.27332</v>
      </c>
      <c r="J3641" s="186">
        <v>0.50059025884204933</v>
      </c>
      <c r="K3641" s="189">
        <v>23421742526.063332</v>
      </c>
      <c r="L3641" s="185">
        <v>0</v>
      </c>
      <c r="M3641" s="185">
        <v>359428394033.09888</v>
      </c>
      <c r="N3641" s="174">
        <v>994675479845.43555</v>
      </c>
      <c r="O3641" s="119">
        <v>0.59699523535108623</v>
      </c>
      <c r="P3641" s="119">
        <v>0.45183382996486077</v>
      </c>
      <c r="Q3641" s="97">
        <v>15.752241658325405</v>
      </c>
      <c r="R3641" s="184">
        <v>7622659803660.0098</v>
      </c>
      <c r="S3641" s="199">
        <v>7915.7787134920236</v>
      </c>
      <c r="T3641" s="191">
        <v>4.7162977890762292E-2</v>
      </c>
      <c r="U3641" s="198">
        <v>2.0000000000000001E-4</v>
      </c>
    </row>
    <row r="3642" spans="1:21" x14ac:dyDescent="0.2">
      <c r="A3642">
        <f t="shared" si="56"/>
        <v>3638</v>
      </c>
      <c r="B3642" s="119">
        <v>0.5558711936665659</v>
      </c>
      <c r="C3642" s="97">
        <v>4703.1464980996388</v>
      </c>
      <c r="D3642" s="96">
        <v>1.016715148366411</v>
      </c>
      <c r="E3642" s="98">
        <v>0</v>
      </c>
      <c r="F3642" s="119">
        <v>0.58025798661016914</v>
      </c>
      <c r="G3642" s="179">
        <v>1</v>
      </c>
      <c r="H3642" s="97">
        <v>18648612.296361577</v>
      </c>
      <c r="I3642" s="174">
        <v>416607410495.82794</v>
      </c>
      <c r="J3642" s="186">
        <v>0.21534440933567223</v>
      </c>
      <c r="K3642" s="189">
        <v>4603196340.5385685</v>
      </c>
      <c r="L3642" s="185">
        <v>0</v>
      </c>
      <c r="M3642" s="185">
        <v>440812035145.75562</v>
      </c>
      <c r="N3642" s="174">
        <v>862022641982.12207</v>
      </c>
      <c r="O3642" s="119">
        <v>0.51316947294740189</v>
      </c>
      <c r="P3642" s="119">
        <v>0.28923536153087021</v>
      </c>
      <c r="Q3642" s="97">
        <v>18.230189432966352</v>
      </c>
      <c r="R3642" s="184">
        <v>4837831628287.2354</v>
      </c>
      <c r="S3642" s="199">
        <v>5020.9549307401148</v>
      </c>
      <c r="T3642" s="191">
        <v>4.0743913727447144E-2</v>
      </c>
      <c r="U3642" s="198">
        <v>2.0000000000000001E-4</v>
      </c>
    </row>
    <row r="3643" spans="1:21" x14ac:dyDescent="0.2">
      <c r="A3643">
        <f t="shared" si="56"/>
        <v>3639</v>
      </c>
      <c r="B3643" s="119">
        <v>0.40726506013206315</v>
      </c>
      <c r="C3643" s="97">
        <v>14590.013187108172</v>
      </c>
      <c r="D3643" s="96">
        <v>0.49343704589331433</v>
      </c>
      <c r="E3643" s="98">
        <v>8.7404373226182497E-2</v>
      </c>
      <c r="F3643" s="119">
        <v>0</v>
      </c>
      <c r="G3643" s="179">
        <v>0</v>
      </c>
      <c r="H3643" s="97">
        <v>2865391.6132811313</v>
      </c>
      <c r="I3643" s="174">
        <v>154382001080.81146</v>
      </c>
      <c r="J3643" s="186">
        <v>0.40726506013206309</v>
      </c>
      <c r="K3643" s="189">
        <v>6265351504.4413891</v>
      </c>
      <c r="L3643" s="185">
        <v>13413074269.086245</v>
      </c>
      <c r="M3643" s="185">
        <v>0</v>
      </c>
      <c r="N3643" s="174">
        <v>174060426854.33908</v>
      </c>
      <c r="O3643" s="119">
        <v>0.42286954995433551</v>
      </c>
      <c r="P3643" s="119">
        <v>0.30964359829952132</v>
      </c>
      <c r="Q3643" s="97">
        <v>13.738660787160597</v>
      </c>
      <c r="R3643" s="184">
        <v>842103124712.12268</v>
      </c>
      <c r="S3643" s="199">
        <v>873.7789631865819</v>
      </c>
      <c r="T3643" s="191">
        <v>5.1151437994575784E-2</v>
      </c>
      <c r="U3643" s="198">
        <v>2.0000000000000001E-4</v>
      </c>
    </row>
    <row r="3644" spans="1:21" x14ac:dyDescent="0.2">
      <c r="A3644">
        <f t="shared" si="56"/>
        <v>3640</v>
      </c>
      <c r="B3644" s="119">
        <v>0.52803432049191723</v>
      </c>
      <c r="C3644" s="97">
        <v>4000</v>
      </c>
      <c r="D3644" s="96">
        <v>1.1791836796907256</v>
      </c>
      <c r="E3644" s="98">
        <v>2.7879906330020035E-2</v>
      </c>
      <c r="F3644" s="119">
        <v>0</v>
      </c>
      <c r="G3644" s="179">
        <v>0</v>
      </c>
      <c r="H3644" s="97">
        <v>16826316.465322856</v>
      </c>
      <c r="I3644" s="174">
        <v>527766912134.48749</v>
      </c>
      <c r="J3644" s="186">
        <v>0.40894806056515876</v>
      </c>
      <c r="K3644" s="189">
        <v>13812954082.814796</v>
      </c>
      <c r="L3644" s="185">
        <v>15123690132.635702</v>
      </c>
      <c r="M3644" s="185">
        <v>0</v>
      </c>
      <c r="N3644" s="174">
        <v>556703556349.93799</v>
      </c>
      <c r="O3644" s="119">
        <v>0.40942473719477462</v>
      </c>
      <c r="P3644" s="119">
        <v>0.29862051077932977</v>
      </c>
      <c r="Q3644" s="97">
        <v>13.111458866714587</v>
      </c>
      <c r="R3644" s="184">
        <v>2439009477844.7842</v>
      </c>
      <c r="S3644" s="199">
        <v>2531.7656433273482</v>
      </c>
      <c r="T3644" s="191">
        <v>5.4705284291935989E-2</v>
      </c>
      <c r="U3644" s="198">
        <v>2.0000000000000001E-4</v>
      </c>
    </row>
    <row r="3645" spans="1:21" x14ac:dyDescent="0.2">
      <c r="A3645">
        <f t="shared" si="56"/>
        <v>3641</v>
      </c>
      <c r="B3645" s="119">
        <v>0.56814532302446819</v>
      </c>
      <c r="C3645" s="97">
        <v>7800.8923788331786</v>
      </c>
      <c r="D3645" s="96">
        <v>1.1347492144344367</v>
      </c>
      <c r="E3645" s="98">
        <v>0.4587606187536698</v>
      </c>
      <c r="F3645" s="119">
        <v>0.30946339085441271</v>
      </c>
      <c r="G3645" s="179">
        <v>1</v>
      </c>
      <c r="H3645" s="97">
        <v>12255536.630889129</v>
      </c>
      <c r="I3645" s="174">
        <v>483637846659.67212</v>
      </c>
      <c r="J3645" s="186">
        <v>0.50532759467199062</v>
      </c>
      <c r="K3645" s="189">
        <v>5664209050.8398237</v>
      </c>
      <c r="L3645" s="185">
        <v>0</v>
      </c>
      <c r="M3645" s="185">
        <v>174290974189.98071</v>
      </c>
      <c r="N3645" s="174">
        <v>663593029900.49268</v>
      </c>
      <c r="O3645" s="119">
        <v>0.57840922342781942</v>
      </c>
      <c r="P3645" s="119">
        <v>0.41204698621994146</v>
      </c>
      <c r="Q3645" s="97">
        <v>15.003893961551288</v>
      </c>
      <c r="R3645" s="184">
        <v>4463721704767.0332</v>
      </c>
      <c r="S3645" s="199">
        <v>4635.6785001835142</v>
      </c>
      <c r="T3645" s="191">
        <v>4.8546851147472744E-2</v>
      </c>
      <c r="U3645" s="198">
        <v>2.0000000000000001E-4</v>
      </c>
    </row>
    <row r="3646" spans="1:21" x14ac:dyDescent="0.2">
      <c r="A3646">
        <f t="shared" si="56"/>
        <v>3642</v>
      </c>
      <c r="B3646" s="119">
        <v>0.45166960823906799</v>
      </c>
      <c r="C3646" s="97">
        <v>17000</v>
      </c>
      <c r="D3646" s="96">
        <v>1.1670567196022894</v>
      </c>
      <c r="E3646" s="98">
        <v>0.4336727936197729</v>
      </c>
      <c r="F3646" s="119">
        <v>0.40771368797838681</v>
      </c>
      <c r="G3646" s="179">
        <v>1</v>
      </c>
      <c r="H3646" s="97">
        <v>8322412.5459237108</v>
      </c>
      <c r="I3646" s="174">
        <v>334322803866.53638</v>
      </c>
      <c r="J3646" s="186">
        <v>0.39162265257801765</v>
      </c>
      <c r="K3646" s="189">
        <v>9576011238.4400444</v>
      </c>
      <c r="L3646" s="185">
        <v>0</v>
      </c>
      <c r="M3646" s="185">
        <v>307547903357.1264</v>
      </c>
      <c r="N3646" s="174">
        <v>651446718462.10291</v>
      </c>
      <c r="O3646" s="119">
        <v>0.57866084097123904</v>
      </c>
      <c r="P3646" s="119">
        <v>0.34493274472842694</v>
      </c>
      <c r="Q3646" s="97">
        <v>16.334167871174042</v>
      </c>
      <c r="R3646" s="184">
        <v>3882870881853.3867</v>
      </c>
      <c r="S3646" s="199">
        <v>4028.7936927305991</v>
      </c>
      <c r="T3646" s="191">
        <v>4.5844473239108431E-2</v>
      </c>
      <c r="U3646" s="198">
        <v>2.0000000000000001E-4</v>
      </c>
    </row>
    <row r="3647" spans="1:21" x14ac:dyDescent="0.2">
      <c r="A3647">
        <f t="shared" si="56"/>
        <v>3643</v>
      </c>
      <c r="B3647" s="119">
        <v>0.31623835515526311</v>
      </c>
      <c r="C3647" s="97">
        <v>4927.2328174093018</v>
      </c>
      <c r="D3647" s="96">
        <v>1.0100353895479546</v>
      </c>
      <c r="E3647" s="98">
        <v>2.288133369414419E-2</v>
      </c>
      <c r="F3647" s="119">
        <v>0.53685610116807025</v>
      </c>
      <c r="G3647" s="179">
        <v>1</v>
      </c>
      <c r="H3647" s="97">
        <v>15663833.476585783</v>
      </c>
      <c r="I3647" s="174">
        <v>479893068577.36005</v>
      </c>
      <c r="J3647" s="186">
        <v>0.31623835515526311</v>
      </c>
      <c r="K3647" s="189">
        <v>12301791850.835632</v>
      </c>
      <c r="L3647" s="185">
        <v>0</v>
      </c>
      <c r="M3647" s="185">
        <v>433011744787.66144</v>
      </c>
      <c r="N3647" s="174">
        <v>925206605215.85718</v>
      </c>
      <c r="O3647" s="119">
        <v>0.53844188711906005</v>
      </c>
      <c r="P3647" s="119">
        <v>0.41787073403376973</v>
      </c>
      <c r="Q3647" s="97">
        <v>17.515426497195882</v>
      </c>
      <c r="R3647" s="184">
        <v>7225589931509.5977</v>
      </c>
      <c r="S3647" s="199">
        <v>7506.2005255290942</v>
      </c>
      <c r="T3647" s="191">
        <v>4.2506633143459344E-2</v>
      </c>
      <c r="U3647" s="198">
        <v>2.0000000000000001E-4</v>
      </c>
    </row>
    <row r="3648" spans="1:21" x14ac:dyDescent="0.2">
      <c r="A3648">
        <f t="shared" si="56"/>
        <v>3644</v>
      </c>
      <c r="B3648" s="119">
        <v>0.28405863577876311</v>
      </c>
      <c r="C3648" s="97">
        <v>12743.376370293565</v>
      </c>
      <c r="D3648" s="96">
        <v>1.0002949376067827</v>
      </c>
      <c r="E3648" s="98">
        <v>0</v>
      </c>
      <c r="F3648" s="119">
        <v>0</v>
      </c>
      <c r="G3648" s="179">
        <v>0</v>
      </c>
      <c r="H3648" s="97">
        <v>20652578.582745794</v>
      </c>
      <c r="I3648" s="174">
        <v>634409175192.03357</v>
      </c>
      <c r="J3648" s="186">
        <v>0.28405863577876311</v>
      </c>
      <c r="K3648" s="189">
        <v>13275792931.633347</v>
      </c>
      <c r="L3648" s="185">
        <v>0</v>
      </c>
      <c r="M3648" s="185">
        <v>0</v>
      </c>
      <c r="N3648" s="174">
        <v>647684968123.66687</v>
      </c>
      <c r="O3648" s="119">
        <v>0.27823620077619399</v>
      </c>
      <c r="P3648" s="119">
        <v>0.15914759915977919</v>
      </c>
      <c r="Q3648" s="97">
        <v>12.829991124406172</v>
      </c>
      <c r="R3648" s="184">
        <v>1270255500675.4993</v>
      </c>
      <c r="S3648" s="199">
        <v>1318.4326040568806</v>
      </c>
      <c r="T3648" s="191">
        <v>6.1913469135329892E-2</v>
      </c>
      <c r="U3648" s="198">
        <v>2.0000000000000001E-4</v>
      </c>
    </row>
    <row r="3649" spans="1:21" x14ac:dyDescent="0.2">
      <c r="A3649">
        <f t="shared" si="56"/>
        <v>3645</v>
      </c>
      <c r="B3649" s="119">
        <v>0.57581351757070243</v>
      </c>
      <c r="C3649" s="97">
        <v>9745.6111650522198</v>
      </c>
      <c r="D3649" s="96">
        <v>1.0732485197735877</v>
      </c>
      <c r="E3649" s="98">
        <v>0.7</v>
      </c>
      <c r="F3649" s="119">
        <v>0</v>
      </c>
      <c r="G3649" s="179">
        <v>0</v>
      </c>
      <c r="H3649" s="97">
        <v>36882961.020124167</v>
      </c>
      <c r="I3649" s="174">
        <v>787261403023.51672</v>
      </c>
      <c r="J3649" s="186">
        <v>0.31166779323941041</v>
      </c>
      <c r="K3649" s="189">
        <v>70616049167.003448</v>
      </c>
      <c r="L3649" s="185">
        <v>195296967914.99927</v>
      </c>
      <c r="M3649" s="185">
        <v>0</v>
      </c>
      <c r="N3649" s="174">
        <v>1053174420105.5194</v>
      </c>
      <c r="O3649" s="119">
        <v>0.38132486969695278</v>
      </c>
      <c r="P3649" s="119">
        <v>0.26248019326498684</v>
      </c>
      <c r="Q3649" s="97">
        <v>14.494221943644412</v>
      </c>
      <c r="R3649" s="184">
        <v>4146321116523.5049</v>
      </c>
      <c r="S3649" s="199">
        <v>4306.8441380505737</v>
      </c>
      <c r="T3649" s="191">
        <v>5.2241635864595723E-2</v>
      </c>
      <c r="U3649" s="198">
        <v>2.0000000000000001E-4</v>
      </c>
    </row>
    <row r="3650" spans="1:21" x14ac:dyDescent="0.2">
      <c r="A3650">
        <f t="shared" si="56"/>
        <v>3646</v>
      </c>
      <c r="B3650" s="119">
        <v>0.40319046769241845</v>
      </c>
      <c r="C3650" s="97">
        <v>4000</v>
      </c>
      <c r="D3650" s="96">
        <v>0.67310759230411998</v>
      </c>
      <c r="E3650" s="98">
        <v>0</v>
      </c>
      <c r="F3650" s="119">
        <v>0.26204954077234077</v>
      </c>
      <c r="G3650" s="179">
        <v>1</v>
      </c>
      <c r="H3650" s="97">
        <v>11980751.742037395</v>
      </c>
      <c r="I3650" s="174">
        <v>415616666590.97845</v>
      </c>
      <c r="J3650" s="186">
        <v>0.40319046769241851</v>
      </c>
      <c r="K3650" s="189">
        <v>21173758438.293049</v>
      </c>
      <c r="L3650" s="185">
        <v>0</v>
      </c>
      <c r="M3650" s="185">
        <v>242468400712.25525</v>
      </c>
      <c r="N3650" s="174">
        <v>679258825741.52673</v>
      </c>
      <c r="O3650" s="119">
        <v>0.53226750253659816</v>
      </c>
      <c r="P3650" s="119">
        <v>0.36584756545134428</v>
      </c>
      <c r="Q3650" s="97">
        <v>15.944136291496696</v>
      </c>
      <c r="R3650" s="184">
        <v>4341923877287.3423</v>
      </c>
      <c r="S3650" s="199">
        <v>4506.4123690454444</v>
      </c>
      <c r="T3650" s="191">
        <v>4.5627090300615181E-2</v>
      </c>
      <c r="U3650" s="198">
        <v>2.0000000000000001E-4</v>
      </c>
    </row>
    <row r="3651" spans="1:21" x14ac:dyDescent="0.2">
      <c r="A3651">
        <f t="shared" si="56"/>
        <v>3647</v>
      </c>
      <c r="B3651" s="119">
        <v>0.58960003068426836</v>
      </c>
      <c r="C3651" s="97">
        <v>12713.775368035203</v>
      </c>
      <c r="D3651" s="96">
        <v>0.8143036262159643</v>
      </c>
      <c r="E3651" s="98">
        <v>0.7</v>
      </c>
      <c r="F3651" s="119">
        <v>0.30279941109876751</v>
      </c>
      <c r="G3651" s="179">
        <v>1</v>
      </c>
      <c r="H3651" s="97">
        <v>4761423.2779589044</v>
      </c>
      <c r="I3651" s="174">
        <v>205106120506.12347</v>
      </c>
      <c r="J3651" s="186">
        <v>0.46963747603873252</v>
      </c>
      <c r="K3651" s="189">
        <v>10137575085.323811</v>
      </c>
      <c r="L3651" s="185">
        <v>12566100163.999374</v>
      </c>
      <c r="M3651" s="185">
        <v>156203276319.85254</v>
      </c>
      <c r="N3651" s="174">
        <v>384013072075.29919</v>
      </c>
      <c r="O3651" s="119">
        <v>0.6024300701313392</v>
      </c>
      <c r="P3651" s="119">
        <v>0.46781354471763376</v>
      </c>
      <c r="Q3651" s="97">
        <v>16.395943012292726</v>
      </c>
      <c r="R3651" s="184">
        <v>3189924037371.2178</v>
      </c>
      <c r="S3651" s="199">
        <v>3311.1223156899673</v>
      </c>
      <c r="T3651" s="191">
        <v>4.5078105835033515E-2</v>
      </c>
      <c r="U3651" s="198">
        <v>2.0000000000000001E-4</v>
      </c>
    </row>
    <row r="3652" spans="1:21" x14ac:dyDescent="0.2">
      <c r="A3652">
        <f t="shared" si="56"/>
        <v>3648</v>
      </c>
      <c r="B3652" s="119">
        <v>0.49552776359774142</v>
      </c>
      <c r="C3652" s="97">
        <v>7596.5296758933455</v>
      </c>
      <c r="D3652" s="96">
        <v>0.73019488136267374</v>
      </c>
      <c r="E3652" s="98">
        <v>0</v>
      </c>
      <c r="F3652" s="119">
        <v>0</v>
      </c>
      <c r="G3652" s="179">
        <v>0</v>
      </c>
      <c r="H3652" s="97">
        <v>5909772.4733307399</v>
      </c>
      <c r="I3652" s="174">
        <v>222475044273.56146</v>
      </c>
      <c r="J3652" s="186">
        <v>0.41086861940754127</v>
      </c>
      <c r="K3652" s="189">
        <v>6113732153.7968845</v>
      </c>
      <c r="L3652" s="185">
        <v>0</v>
      </c>
      <c r="M3652" s="185">
        <v>0</v>
      </c>
      <c r="N3652" s="174">
        <v>228588776427.35834</v>
      </c>
      <c r="O3652" s="119">
        <v>0.39987971291476659</v>
      </c>
      <c r="P3652" s="119">
        <v>0.27626400937471174</v>
      </c>
      <c r="Q3652" s="97">
        <v>12.897706799331585</v>
      </c>
      <c r="R3652" s="184">
        <v>933213245231.95642</v>
      </c>
      <c r="S3652" s="199">
        <v>967.45202312764275</v>
      </c>
      <c r="T3652" s="191">
        <v>5.3759392905744614E-2</v>
      </c>
      <c r="U3652" s="198">
        <v>2.0000000000000001E-4</v>
      </c>
    </row>
    <row r="3653" spans="1:21" x14ac:dyDescent="0.2">
      <c r="A3653">
        <f t="shared" si="56"/>
        <v>3649</v>
      </c>
      <c r="B3653" s="119">
        <v>0.46875979135644352</v>
      </c>
      <c r="C3653" s="97">
        <v>6589.4950244578376</v>
      </c>
      <c r="D3653" s="96">
        <v>1.2342748610972045</v>
      </c>
      <c r="E3653" s="98">
        <v>0.28726223656882344</v>
      </c>
      <c r="F3653" s="119">
        <v>0.29164502739268955</v>
      </c>
      <c r="G3653" s="179">
        <v>1</v>
      </c>
      <c r="H3653" s="97">
        <v>13797040.861739209</v>
      </c>
      <c r="I3653" s="174">
        <v>516718943892.06433</v>
      </c>
      <c r="J3653" s="186">
        <v>0.46875979135644352</v>
      </c>
      <c r="K3653" s="189">
        <v>11129851481.610744</v>
      </c>
      <c r="L3653" s="185">
        <v>0</v>
      </c>
      <c r="M3653" s="185">
        <v>204778777240.9451</v>
      </c>
      <c r="N3653" s="174">
        <v>732627572614.62012</v>
      </c>
      <c r="O3653" s="119">
        <v>0.55422441264725497</v>
      </c>
      <c r="P3653" s="119">
        <v>0.3719522769439767</v>
      </c>
      <c r="Q3653" s="97">
        <v>15.075854151452804</v>
      </c>
      <c r="R3653" s="184">
        <v>4452907929867.0244</v>
      </c>
      <c r="S3653" s="199">
        <v>4613.0923551908436</v>
      </c>
      <c r="T3653" s="191">
        <v>4.8945147854580401E-2</v>
      </c>
      <c r="U3653" s="198">
        <v>2.0000000000000001E-4</v>
      </c>
    </row>
    <row r="3654" spans="1:21" x14ac:dyDescent="0.2">
      <c r="A3654">
        <f t="shared" si="56"/>
        <v>3650</v>
      </c>
      <c r="B3654" s="119">
        <v>0.59105615152522228</v>
      </c>
      <c r="C3654" s="97">
        <v>10346.200251549935</v>
      </c>
      <c r="D3654" s="96">
        <v>0.74103506051567525</v>
      </c>
      <c r="E3654" s="98">
        <v>0</v>
      </c>
      <c r="F3654" s="119">
        <v>0</v>
      </c>
      <c r="G3654" s="179">
        <v>0</v>
      </c>
      <c r="H3654" s="97">
        <v>4621807.4854115481</v>
      </c>
      <c r="I3654" s="174">
        <v>191122725670.37662</v>
      </c>
      <c r="J3654" s="186">
        <v>0.46044028533246328</v>
      </c>
      <c r="K3654" s="189">
        <v>6396618934.7950401</v>
      </c>
      <c r="L3654" s="185">
        <v>0</v>
      </c>
      <c r="M3654" s="185">
        <v>0</v>
      </c>
      <c r="N3654" s="174">
        <v>197519344605.17166</v>
      </c>
      <c r="O3654" s="119">
        <v>0.44552903168595359</v>
      </c>
      <c r="P3654" s="119">
        <v>0.33683673010204579</v>
      </c>
      <c r="Q3654" s="97">
        <v>12.898217386409618</v>
      </c>
      <c r="R3654" s="184">
        <v>977239377249.99805</v>
      </c>
      <c r="S3654" s="199">
        <v>1013.8251020365889</v>
      </c>
      <c r="T3654" s="191">
        <v>5.4884704505337591E-2</v>
      </c>
      <c r="U3654" s="198">
        <v>2.0000000000000001E-4</v>
      </c>
    </row>
    <row r="3655" spans="1:21" x14ac:dyDescent="0.2">
      <c r="A3655">
        <f t="shared" ref="A3655:A3718" si="57">A3654+1</f>
        <v>3651</v>
      </c>
      <c r="B3655" s="119">
        <v>0.46003804214395488</v>
      </c>
      <c r="C3655" s="97">
        <v>4000</v>
      </c>
      <c r="D3655" s="96">
        <v>0.57107918314241035</v>
      </c>
      <c r="E3655" s="98">
        <v>0</v>
      </c>
      <c r="F3655" s="119">
        <v>0</v>
      </c>
      <c r="G3655" s="179">
        <v>0</v>
      </c>
      <c r="H3655" s="97">
        <v>10894148.732604943</v>
      </c>
      <c r="I3655" s="174">
        <v>429256050530.8208</v>
      </c>
      <c r="J3655" s="186">
        <v>0.46003804214395494</v>
      </c>
      <c r="K3655" s="189">
        <v>13485019265.855534</v>
      </c>
      <c r="L3655" s="185">
        <v>0</v>
      </c>
      <c r="M3655" s="185">
        <v>0</v>
      </c>
      <c r="N3655" s="174">
        <v>442741069796.67633</v>
      </c>
      <c r="O3655" s="119">
        <v>0.44602619123482956</v>
      </c>
      <c r="P3655" s="119">
        <v>0.30787685021383515</v>
      </c>
      <c r="Q3655" s="97">
        <v>12.87443394450387</v>
      </c>
      <c r="R3655" s="184">
        <v>2036239650722.9487</v>
      </c>
      <c r="S3655" s="199">
        <v>2112.8563878503155</v>
      </c>
      <c r="T3655" s="191">
        <v>5.3704633115850157E-2</v>
      </c>
      <c r="U3655" s="198">
        <v>2.0000000000000001E-4</v>
      </c>
    </row>
    <row r="3656" spans="1:21" x14ac:dyDescent="0.2">
      <c r="A3656">
        <f t="shared" si="57"/>
        <v>3652</v>
      </c>
      <c r="B3656" s="119">
        <v>0.48782862446935282</v>
      </c>
      <c r="C3656" s="97">
        <v>9330.1807652455027</v>
      </c>
      <c r="D3656" s="96">
        <v>1.0837197991235112</v>
      </c>
      <c r="E3656" s="98">
        <v>0.48371358550354948</v>
      </c>
      <c r="F3656" s="119">
        <v>0</v>
      </c>
      <c r="G3656" s="179">
        <v>0</v>
      </c>
      <c r="H3656" s="97">
        <v>11699106.419482306</v>
      </c>
      <c r="I3656" s="174">
        <v>401661364231.72632</v>
      </c>
      <c r="J3656" s="186">
        <v>0.46713695281708567</v>
      </c>
      <c r="K3656" s="189">
        <v>38579714373.119133</v>
      </c>
      <c r="L3656" s="185">
        <v>83068071097.075851</v>
      </c>
      <c r="M3656" s="185">
        <v>0</v>
      </c>
      <c r="N3656" s="174">
        <v>523309149701.92126</v>
      </c>
      <c r="O3656" s="119">
        <v>0.48553579232075489</v>
      </c>
      <c r="P3656" s="119">
        <v>0.37595073426004155</v>
      </c>
      <c r="Q3656" s="97">
        <v>13.761054044757275</v>
      </c>
      <c r="R3656" s="184">
        <v>2934628182758.0669</v>
      </c>
      <c r="S3656" s="199">
        <v>3047.8879842453057</v>
      </c>
      <c r="T3656" s="191">
        <v>5.2560847659620234E-2</v>
      </c>
      <c r="U3656" s="198">
        <v>2.0000000000000001E-4</v>
      </c>
    </row>
    <row r="3657" spans="1:21" x14ac:dyDescent="0.2">
      <c r="A3657">
        <f t="shared" si="57"/>
        <v>3653</v>
      </c>
      <c r="B3657" s="119">
        <v>0.53102901873446551</v>
      </c>
      <c r="C3657" s="97">
        <v>4000</v>
      </c>
      <c r="D3657" s="96">
        <v>1.1660407587959567</v>
      </c>
      <c r="E3657" s="98">
        <v>0.53145179388975627</v>
      </c>
      <c r="F3657" s="119">
        <v>0.54045532466200918</v>
      </c>
      <c r="G3657" s="179">
        <v>1</v>
      </c>
      <c r="H3657" s="97">
        <v>23444174.270822506</v>
      </c>
      <c r="I3657" s="174">
        <v>701306027791.43054</v>
      </c>
      <c r="J3657" s="186">
        <v>0.45650840454584007</v>
      </c>
      <c r="K3657" s="189">
        <v>20630495325.604679</v>
      </c>
      <c r="L3657" s="185">
        <v>0</v>
      </c>
      <c r="M3657" s="185">
        <v>501459318349.17645</v>
      </c>
      <c r="N3657" s="174">
        <v>1223395841466.2117</v>
      </c>
      <c r="O3657" s="119">
        <v>0.58960438320625885</v>
      </c>
      <c r="P3657" s="119">
        <v>0.41941118837086694</v>
      </c>
      <c r="Q3657" s="97">
        <v>16.252519241936884</v>
      </c>
      <c r="R3657" s="184">
        <v>9011823760653.3965</v>
      </c>
      <c r="S3657" s="199">
        <v>9345.3774957743753</v>
      </c>
      <c r="T3657" s="191">
        <v>4.5261204661269455E-2</v>
      </c>
      <c r="U3657" s="198">
        <v>2.0000000000000001E-4</v>
      </c>
    </row>
    <row r="3658" spans="1:21" x14ac:dyDescent="0.2">
      <c r="A3658">
        <f t="shared" si="57"/>
        <v>3654</v>
      </c>
      <c r="B3658" s="119">
        <v>0.71732500958401779</v>
      </c>
      <c r="C3658" s="97">
        <v>7373.2368608626521</v>
      </c>
      <c r="D3658" s="96">
        <v>0.70211020594415197</v>
      </c>
      <c r="E3658" s="98">
        <v>0</v>
      </c>
      <c r="F3658" s="119">
        <v>0.42786576430214796</v>
      </c>
      <c r="G3658" s="179">
        <v>1</v>
      </c>
      <c r="H3658" s="97">
        <v>9642601.4616307393</v>
      </c>
      <c r="I3658" s="174">
        <v>300040788631.60376</v>
      </c>
      <c r="J3658" s="186">
        <v>0.40378772054070355</v>
      </c>
      <c r="K3658" s="189">
        <v>675989444.4102459</v>
      </c>
      <c r="L3658" s="185">
        <v>0</v>
      </c>
      <c r="M3658" s="185">
        <v>269459439998.4285</v>
      </c>
      <c r="N3658" s="174">
        <v>570176218074.4425</v>
      </c>
      <c r="O3658" s="119">
        <v>0.5905548625768372</v>
      </c>
      <c r="P3658" s="119">
        <v>0.34468742236391375</v>
      </c>
      <c r="Q3658" s="97">
        <v>16.591276058161341</v>
      </c>
      <c r="R3658" s="184">
        <v>3517831159740.0156</v>
      </c>
      <c r="S3658" s="199">
        <v>3646.708185431874</v>
      </c>
      <c r="T3658" s="191">
        <v>4.3979751673595857E-2</v>
      </c>
      <c r="U3658" s="198">
        <v>2.0000000000000001E-4</v>
      </c>
    </row>
    <row r="3659" spans="1:21" x14ac:dyDescent="0.2">
      <c r="A3659">
        <f t="shared" si="57"/>
        <v>3655</v>
      </c>
      <c r="B3659" s="119">
        <v>0.52257518285216398</v>
      </c>
      <c r="C3659" s="97">
        <v>11497.986527606481</v>
      </c>
      <c r="D3659" s="96">
        <v>0.96284449947425377</v>
      </c>
      <c r="E3659" s="98">
        <v>0</v>
      </c>
      <c r="F3659" s="119">
        <v>0</v>
      </c>
      <c r="G3659" s="179">
        <v>0</v>
      </c>
      <c r="H3659" s="97">
        <v>7046319.3631553473</v>
      </c>
      <c r="I3659" s="174">
        <v>226356297850.92447</v>
      </c>
      <c r="J3659" s="186">
        <v>0.25653712014242269</v>
      </c>
      <c r="K3659" s="189">
        <v>6073778516.6733313</v>
      </c>
      <c r="L3659" s="185">
        <v>0</v>
      </c>
      <c r="M3659" s="185">
        <v>0</v>
      </c>
      <c r="N3659" s="174">
        <v>232430076367.59781</v>
      </c>
      <c r="O3659" s="119">
        <v>0.24983338509487224</v>
      </c>
      <c r="P3659" s="119">
        <v>0.13788764301026174</v>
      </c>
      <c r="Q3659" s="97">
        <v>12.818999872228325</v>
      </c>
      <c r="R3659" s="184">
        <v>431341423604.83154</v>
      </c>
      <c r="S3659" s="199">
        <v>447.75272369446702</v>
      </c>
      <c r="T3659" s="191">
        <v>5.7374966232511121E-2</v>
      </c>
      <c r="U3659" s="198">
        <v>2.0000000000000001E-4</v>
      </c>
    </row>
    <row r="3660" spans="1:21" x14ac:dyDescent="0.2">
      <c r="A3660">
        <f t="shared" si="57"/>
        <v>3656</v>
      </c>
      <c r="B3660" s="119">
        <v>0.44178910498172824</v>
      </c>
      <c r="C3660" s="97">
        <v>5988.5424242033023</v>
      </c>
      <c r="D3660" s="96">
        <v>0.74675364833009472</v>
      </c>
      <c r="E3660" s="98">
        <v>0</v>
      </c>
      <c r="F3660" s="119">
        <v>0.62184077118363013</v>
      </c>
      <c r="G3660" s="179">
        <v>1</v>
      </c>
      <c r="H3660" s="97">
        <v>7300776.4004227081</v>
      </c>
      <c r="I3660" s="174">
        <v>247556779825.95477</v>
      </c>
      <c r="J3660" s="186">
        <v>0.44178910498172819</v>
      </c>
      <c r="K3660" s="189">
        <v>2744891383.0160117</v>
      </c>
      <c r="L3660" s="185">
        <v>0</v>
      </c>
      <c r="M3660" s="185">
        <v>302833504305.80066</v>
      </c>
      <c r="N3660" s="174">
        <v>553135175514.77136</v>
      </c>
      <c r="O3660" s="119">
        <v>0.6357120414713483</v>
      </c>
      <c r="P3660" s="119">
        <v>0.4410604584028513</v>
      </c>
      <c r="Q3660" s="97">
        <v>16.985455159686946</v>
      </c>
      <c r="R3660" s="184">
        <v>4486417411704.3643</v>
      </c>
      <c r="S3660" s="199">
        <v>4659.3435314350118</v>
      </c>
      <c r="T3660" s="191">
        <v>4.3462130238305717E-2</v>
      </c>
      <c r="U3660" s="198">
        <v>2.0000000000000001E-4</v>
      </c>
    </row>
    <row r="3661" spans="1:21" x14ac:dyDescent="0.2">
      <c r="A3661">
        <f t="shared" si="57"/>
        <v>3657</v>
      </c>
      <c r="B3661" s="119">
        <v>0.54232367004261217</v>
      </c>
      <c r="C3661" s="97">
        <v>4524.0967609424506</v>
      </c>
      <c r="D3661" s="96">
        <v>0.65223562355963705</v>
      </c>
      <c r="E3661" s="98">
        <v>0.25285439184832648</v>
      </c>
      <c r="F3661" s="119">
        <v>0</v>
      </c>
      <c r="G3661" s="179">
        <v>0</v>
      </c>
      <c r="H3661" s="97">
        <v>7285493.8731358442</v>
      </c>
      <c r="I3661" s="174">
        <v>324926724287.43726</v>
      </c>
      <c r="J3661" s="186">
        <v>0.52428271569047769</v>
      </c>
      <c r="K3661" s="189">
        <v>15313422305.690529</v>
      </c>
      <c r="L3661" s="185">
        <v>42005202018.369583</v>
      </c>
      <c r="M3661" s="185">
        <v>0</v>
      </c>
      <c r="N3661" s="174">
        <v>382245348611.49738</v>
      </c>
      <c r="O3661" s="119">
        <v>0.5335777865326512</v>
      </c>
      <c r="P3661" s="119">
        <v>0.42288385079682</v>
      </c>
      <c r="Q3661" s="97">
        <v>13.668075756797816</v>
      </c>
      <c r="R3661" s="184">
        <v>2508831709303.6826</v>
      </c>
      <c r="S3661" s="199">
        <v>2601.0700227718098</v>
      </c>
      <c r="T3661" s="191">
        <v>5.1659263773973708E-2</v>
      </c>
      <c r="U3661" s="198">
        <v>2.0000000000000001E-4</v>
      </c>
    </row>
    <row r="3662" spans="1:21" x14ac:dyDescent="0.2">
      <c r="A3662">
        <f t="shared" si="57"/>
        <v>3658</v>
      </c>
      <c r="B3662" s="119">
        <v>0.52883729891479014</v>
      </c>
      <c r="C3662" s="97">
        <v>8528.6485853582017</v>
      </c>
      <c r="D3662" s="96">
        <v>0.53234053422697358</v>
      </c>
      <c r="E3662" s="98">
        <v>0.26157331807550183</v>
      </c>
      <c r="F3662" s="119">
        <v>0.49157846273666261</v>
      </c>
      <c r="G3662" s="179">
        <v>1</v>
      </c>
      <c r="H3662" s="97">
        <v>3543753.4674064098</v>
      </c>
      <c r="I3662" s="174">
        <v>190197513879.16922</v>
      </c>
      <c r="J3662" s="186">
        <v>0.5272940149616393</v>
      </c>
      <c r="K3662" s="189">
        <v>5138321244.071496</v>
      </c>
      <c r="L3662" s="185">
        <v>0</v>
      </c>
      <c r="M3662" s="185">
        <v>141435660383.19971</v>
      </c>
      <c r="N3662" s="174">
        <v>336771495506.44037</v>
      </c>
      <c r="O3662" s="119">
        <v>0.63377851713565603</v>
      </c>
      <c r="P3662" s="119">
        <v>0.48027711241534476</v>
      </c>
      <c r="Q3662" s="97">
        <v>15.898671352437503</v>
      </c>
      <c r="R3662" s="184">
        <v>2819550186975.2241</v>
      </c>
      <c r="S3662" s="199">
        <v>2921.8596983911862</v>
      </c>
      <c r="T3662" s="191">
        <v>4.5984754796462184E-2</v>
      </c>
      <c r="U3662" s="198">
        <v>2.0000000000000001E-4</v>
      </c>
    </row>
    <row r="3663" spans="1:21" x14ac:dyDescent="0.2">
      <c r="A3663">
        <f t="shared" si="57"/>
        <v>3659</v>
      </c>
      <c r="B3663" s="119">
        <v>0.39618810431837936</v>
      </c>
      <c r="C3663" s="97">
        <v>10096.077907051527</v>
      </c>
      <c r="D3663" s="96">
        <v>0.42194725143204748</v>
      </c>
      <c r="E3663" s="98">
        <v>0.40822064994863427</v>
      </c>
      <c r="F3663" s="119">
        <v>0.64392117233432544</v>
      </c>
      <c r="G3663" s="179">
        <v>1</v>
      </c>
      <c r="H3663" s="97">
        <v>2681822.2361866473</v>
      </c>
      <c r="I3663" s="174">
        <v>127866758607.88649</v>
      </c>
      <c r="J3663" s="186">
        <v>0.39618810431837936</v>
      </c>
      <c r="K3663" s="189">
        <v>2346103865.6075301</v>
      </c>
      <c r="L3663" s="185">
        <v>0</v>
      </c>
      <c r="M3663" s="185">
        <v>190460633528.62228</v>
      </c>
      <c r="N3663" s="174">
        <v>320673496002.11633</v>
      </c>
      <c r="O3663" s="119">
        <v>0.63312932952760237</v>
      </c>
      <c r="P3663" s="119">
        <v>0.44129756009202509</v>
      </c>
      <c r="Q3663" s="97">
        <v>17.389128042144915</v>
      </c>
      <c r="R3663" s="184">
        <v>2685960324302.2456</v>
      </c>
      <c r="S3663" s="199">
        <v>2782.4526167301124</v>
      </c>
      <c r="T3663" s="191">
        <v>4.20900571259267E-2</v>
      </c>
      <c r="U3663" s="198">
        <v>2.0000000000000001E-4</v>
      </c>
    </row>
    <row r="3664" spans="1:21" x14ac:dyDescent="0.2">
      <c r="A3664">
        <f t="shared" si="57"/>
        <v>3660</v>
      </c>
      <c r="B3664" s="119">
        <v>0.57962230394318892</v>
      </c>
      <c r="C3664" s="97">
        <v>10056.12320484665</v>
      </c>
      <c r="D3664" s="96">
        <v>1.2772248510479647</v>
      </c>
      <c r="E3664" s="98">
        <v>0.7</v>
      </c>
      <c r="F3664" s="119">
        <v>0</v>
      </c>
      <c r="G3664" s="179">
        <v>0</v>
      </c>
      <c r="H3664" s="97">
        <v>10686083.404665245</v>
      </c>
      <c r="I3664" s="174">
        <v>379397696857.69922</v>
      </c>
      <c r="J3664" s="186">
        <v>0.4449105036836708</v>
      </c>
      <c r="K3664" s="189">
        <v>63960026778.554184</v>
      </c>
      <c r="L3664" s="185">
        <v>163972178234.19269</v>
      </c>
      <c r="M3664" s="185">
        <v>0</v>
      </c>
      <c r="N3664" s="174">
        <v>607329901870.44604</v>
      </c>
      <c r="O3664" s="119">
        <v>0.49392556182212766</v>
      </c>
      <c r="P3664" s="119">
        <v>0.35131838605314325</v>
      </c>
      <c r="Q3664" s="97">
        <v>14.627016675505613</v>
      </c>
      <c r="R3664" s="184">
        <v>3360934424336.1338</v>
      </c>
      <c r="S3664" s="199">
        <v>3489.798843806177</v>
      </c>
      <c r="T3664" s="191">
        <v>5.072534859409069E-2</v>
      </c>
      <c r="U3664" s="198">
        <v>2.0000000000000001E-4</v>
      </c>
    </row>
    <row r="3665" spans="1:21" x14ac:dyDescent="0.2">
      <c r="A3665">
        <f t="shared" si="57"/>
        <v>3661</v>
      </c>
      <c r="B3665" s="119">
        <v>0.52124190534786397</v>
      </c>
      <c r="C3665" s="97">
        <v>13819.202546046003</v>
      </c>
      <c r="D3665" s="96">
        <v>1.0372319816448066</v>
      </c>
      <c r="E3665" s="98">
        <v>0</v>
      </c>
      <c r="F3665" s="119">
        <v>0</v>
      </c>
      <c r="G3665" s="179">
        <v>0</v>
      </c>
      <c r="H3665" s="97">
        <v>9992109.2606633641</v>
      </c>
      <c r="I3665" s="174">
        <v>374664707524.56311</v>
      </c>
      <c r="J3665" s="186">
        <v>0.42675181924198835</v>
      </c>
      <c r="K3665" s="189">
        <v>4248894981.0008602</v>
      </c>
      <c r="L3665" s="185">
        <v>0</v>
      </c>
      <c r="M3665" s="185">
        <v>0</v>
      </c>
      <c r="N3665" s="174">
        <v>378913602505.56396</v>
      </c>
      <c r="O3665" s="119">
        <v>0.42196649707112843</v>
      </c>
      <c r="P3665" s="119">
        <v>0.30241707432503978</v>
      </c>
      <c r="Q3665" s="97">
        <v>12.964857402034866</v>
      </c>
      <c r="R3665" s="184">
        <v>1583467865170.8525</v>
      </c>
      <c r="S3665" s="199">
        <v>1643.575759143489</v>
      </c>
      <c r="T3665" s="191">
        <v>5.699925817592582E-2</v>
      </c>
      <c r="U3665" s="198">
        <v>2.0000000000000001E-4</v>
      </c>
    </row>
    <row r="3666" spans="1:21" x14ac:dyDescent="0.2">
      <c r="A3666">
        <f t="shared" si="57"/>
        <v>3662</v>
      </c>
      <c r="B3666" s="119">
        <v>0.4441001909387941</v>
      </c>
      <c r="C3666" s="97">
        <v>4000</v>
      </c>
      <c r="D3666" s="96">
        <v>0.95266215967569601</v>
      </c>
      <c r="E3666" s="98">
        <v>2.6229959341081382E-2</v>
      </c>
      <c r="F3666" s="119">
        <v>0</v>
      </c>
      <c r="G3666" s="179">
        <v>0</v>
      </c>
      <c r="H3666" s="97">
        <v>15847636.001552185</v>
      </c>
      <c r="I3666" s="174">
        <v>471279550306.16412</v>
      </c>
      <c r="J3666" s="186">
        <v>0.41878443838901691</v>
      </c>
      <c r="K3666" s="189">
        <v>8512623318.1826096</v>
      </c>
      <c r="L3666" s="185">
        <v>19761368622.451908</v>
      </c>
      <c r="M3666" s="185">
        <v>0</v>
      </c>
      <c r="N3666" s="174">
        <v>499553542246.79865</v>
      </c>
      <c r="O3666" s="119">
        <v>0.42672830571550813</v>
      </c>
      <c r="P3666" s="119">
        <v>0.28702849699209837</v>
      </c>
      <c r="Q3666" s="97">
        <v>13.375420313460218</v>
      </c>
      <c r="R3666" s="184">
        <v>2149846216085.936</v>
      </c>
      <c r="S3666" s="199">
        <v>2233.1182652027092</v>
      </c>
      <c r="T3666" s="191">
        <v>5.271979220730863E-2</v>
      </c>
      <c r="U3666" s="198">
        <v>2.0000000000000001E-4</v>
      </c>
    </row>
    <row r="3667" spans="1:21" x14ac:dyDescent="0.2">
      <c r="A3667">
        <f t="shared" si="57"/>
        <v>3663</v>
      </c>
      <c r="B3667" s="119">
        <v>0.5125503800685085</v>
      </c>
      <c r="C3667" s="97">
        <v>10120.762054530704</v>
      </c>
      <c r="D3667" s="96">
        <v>1.4147864847222911</v>
      </c>
      <c r="E3667" s="98">
        <v>0.32983887523962863</v>
      </c>
      <c r="F3667" s="119">
        <v>0</v>
      </c>
      <c r="G3667" s="179">
        <v>0</v>
      </c>
      <c r="H3667" s="97">
        <v>57162717.749021709</v>
      </c>
      <c r="I3667" s="174">
        <v>1010369720474.8706</v>
      </c>
      <c r="J3667" s="186">
        <v>7.4805358202234107E-2</v>
      </c>
      <c r="K3667" s="189">
        <v>77337023148.431885</v>
      </c>
      <c r="L3667" s="185">
        <v>110674162509.37918</v>
      </c>
      <c r="M3667" s="185">
        <v>0</v>
      </c>
      <c r="N3667" s="174">
        <v>1198380906132.6816</v>
      </c>
      <c r="O3667" s="119">
        <v>0.13695178054359472</v>
      </c>
      <c r="P3667" s="119">
        <v>7.2801151883086682E-2</v>
      </c>
      <c r="Q3667" s="97">
        <v>17.302814969150269</v>
      </c>
      <c r="R3667" s="184">
        <v>1064518673521.3855</v>
      </c>
      <c r="S3667" s="199">
        <v>1103.6002446322029</v>
      </c>
      <c r="T3667" s="191">
        <v>5.1643513529359648E-2</v>
      </c>
      <c r="U3667" s="198">
        <v>2.0000000000000001E-4</v>
      </c>
    </row>
    <row r="3668" spans="1:21" x14ac:dyDescent="0.2">
      <c r="A3668">
        <f t="shared" si="57"/>
        <v>3664</v>
      </c>
      <c r="B3668" s="119">
        <v>0.72227330114623223</v>
      </c>
      <c r="C3668" s="97">
        <v>4000</v>
      </c>
      <c r="D3668" s="96">
        <v>0.6001846498118677</v>
      </c>
      <c r="E3668" s="98">
        <v>0.46997752833334344</v>
      </c>
      <c r="F3668" s="119">
        <v>0</v>
      </c>
      <c r="G3668" s="179">
        <v>0</v>
      </c>
      <c r="H3668" s="97">
        <v>11689188.72291664</v>
      </c>
      <c r="I3668" s="174">
        <v>411095066093.44629</v>
      </c>
      <c r="J3668" s="186">
        <v>0.48877708988005419</v>
      </c>
      <c r="K3668" s="189">
        <v>40808928133.20816</v>
      </c>
      <c r="L3668" s="185">
        <v>115514267133.68036</v>
      </c>
      <c r="M3668" s="185">
        <v>0</v>
      </c>
      <c r="N3668" s="174">
        <v>567418261360.33484</v>
      </c>
      <c r="O3668" s="119">
        <v>0.5169824162389105</v>
      </c>
      <c r="P3668" s="119">
        <v>0.35086131754256167</v>
      </c>
      <c r="Q3668" s="97">
        <v>13.816136415595018</v>
      </c>
      <c r="R3668" s="184">
        <v>3119296397920.8643</v>
      </c>
      <c r="S3668" s="199">
        <v>3238.219498024524</v>
      </c>
      <c r="T3668" s="191">
        <v>5.1192583652553289E-2</v>
      </c>
      <c r="U3668" s="198">
        <v>2.0000000000000001E-4</v>
      </c>
    </row>
    <row r="3669" spans="1:21" x14ac:dyDescent="0.2">
      <c r="A3669">
        <f t="shared" si="57"/>
        <v>3665</v>
      </c>
      <c r="B3669" s="119">
        <v>0.4602994738236737</v>
      </c>
      <c r="C3669" s="97">
        <v>13975.055427960575</v>
      </c>
      <c r="D3669" s="96">
        <v>0.59401689121646362</v>
      </c>
      <c r="E3669" s="98">
        <v>0</v>
      </c>
      <c r="F3669" s="119">
        <v>0</v>
      </c>
      <c r="G3669" s="179">
        <v>0</v>
      </c>
      <c r="H3669" s="97">
        <v>3491358.1609475096</v>
      </c>
      <c r="I3669" s="174">
        <v>185221598738.49673</v>
      </c>
      <c r="J3669" s="186">
        <v>0.46029947382367364</v>
      </c>
      <c r="K3669" s="189">
        <v>4620092670.1249514</v>
      </c>
      <c r="L3669" s="185">
        <v>0</v>
      </c>
      <c r="M3669" s="185">
        <v>0</v>
      </c>
      <c r="N3669" s="174">
        <v>189841691408.62167</v>
      </c>
      <c r="O3669" s="119">
        <v>0.44909737059073473</v>
      </c>
      <c r="P3669" s="119">
        <v>0.32851707522399892</v>
      </c>
      <c r="Q3669" s="97">
        <v>12.908269516750046</v>
      </c>
      <c r="R3669" s="184">
        <v>902951113758.4906</v>
      </c>
      <c r="S3669" s="199">
        <v>937.56162500616983</v>
      </c>
      <c r="T3669" s="191">
        <v>5.4962382736148979E-2</v>
      </c>
      <c r="U3669" s="198">
        <v>2.0000000000000001E-4</v>
      </c>
    </row>
    <row r="3670" spans="1:21" x14ac:dyDescent="0.2">
      <c r="A3670">
        <f t="shared" si="57"/>
        <v>3666</v>
      </c>
      <c r="B3670" s="119">
        <v>0.38777672101796745</v>
      </c>
      <c r="C3670" s="97">
        <v>4000</v>
      </c>
      <c r="D3670" s="96">
        <v>0.86225875336054525</v>
      </c>
      <c r="E3670" s="98">
        <v>0</v>
      </c>
      <c r="F3670" s="119">
        <v>0.56087083932951187</v>
      </c>
      <c r="G3670" s="179">
        <v>1</v>
      </c>
      <c r="H3670" s="97">
        <v>26638014.901370347</v>
      </c>
      <c r="I3670" s="174">
        <v>643018999778.22168</v>
      </c>
      <c r="J3670" s="186">
        <v>0.32830510313953742</v>
      </c>
      <c r="K3670" s="189">
        <v>6811031606.7694645</v>
      </c>
      <c r="L3670" s="185">
        <v>0</v>
      </c>
      <c r="M3670" s="185">
        <v>463669314572.85156</v>
      </c>
      <c r="N3670" s="174">
        <v>1113499345957.8428</v>
      </c>
      <c r="O3670" s="119">
        <v>0.52271415588526859</v>
      </c>
      <c r="P3670" s="119">
        <v>0.2985013735724823</v>
      </c>
      <c r="Q3670" s="97">
        <v>16.767654952673073</v>
      </c>
      <c r="R3670" s="184">
        <v>6022889665519.875</v>
      </c>
      <c r="S3670" s="199">
        <v>6255.2501946783768</v>
      </c>
      <c r="T3670" s="191">
        <v>4.3689911354557631E-2</v>
      </c>
      <c r="U3670" s="198">
        <v>2.0000000000000001E-4</v>
      </c>
    </row>
    <row r="3671" spans="1:21" x14ac:dyDescent="0.2">
      <c r="A3671">
        <f t="shared" si="57"/>
        <v>3667</v>
      </c>
      <c r="B3671" s="119">
        <v>0.42897158988902589</v>
      </c>
      <c r="C3671" s="97">
        <v>10405.660033255037</v>
      </c>
      <c r="D3671" s="96">
        <v>0.84581430674106539</v>
      </c>
      <c r="E3671" s="98">
        <v>0.52942914900824434</v>
      </c>
      <c r="F3671" s="119">
        <v>0</v>
      </c>
      <c r="G3671" s="179">
        <v>0</v>
      </c>
      <c r="H3671" s="97">
        <v>5918489.2665893855</v>
      </c>
      <c r="I3671" s="174">
        <v>231488157924.15793</v>
      </c>
      <c r="J3671" s="186">
        <v>0.42897158988902584</v>
      </c>
      <c r="K3671" s="189">
        <v>33027043510.825691</v>
      </c>
      <c r="L3671" s="185">
        <v>40224698450.088013</v>
      </c>
      <c r="M3671" s="185">
        <v>0</v>
      </c>
      <c r="N3671" s="174">
        <v>304739899885.07166</v>
      </c>
      <c r="O3671" s="119">
        <v>0.4314551588251645</v>
      </c>
      <c r="P3671" s="119">
        <v>0.30613695239015526</v>
      </c>
      <c r="Q3671" s="97">
        <v>13.430677716257103</v>
      </c>
      <c r="R3671" s="184">
        <v>1384569497049.4275</v>
      </c>
      <c r="S3671" s="199">
        <v>1436.045990709667</v>
      </c>
      <c r="T3671" s="191">
        <v>5.3382173544944109E-2</v>
      </c>
      <c r="U3671" s="198">
        <v>2.0000000000000001E-4</v>
      </c>
    </row>
    <row r="3672" spans="1:21" x14ac:dyDescent="0.2">
      <c r="A3672">
        <f t="shared" si="57"/>
        <v>3668</v>
      </c>
      <c r="B3672" s="119">
        <v>0.59058226786504209</v>
      </c>
      <c r="C3672" s="97">
        <v>8222.5832272166081</v>
      </c>
      <c r="D3672" s="96">
        <v>0.96739915381190922</v>
      </c>
      <c r="E3672" s="98">
        <v>0.18902745020125389</v>
      </c>
      <c r="F3672" s="119">
        <v>0</v>
      </c>
      <c r="G3672" s="179">
        <v>0</v>
      </c>
      <c r="H3672" s="97">
        <v>15556215.822851814</v>
      </c>
      <c r="I3672" s="174">
        <v>531234601590.37311</v>
      </c>
      <c r="J3672" s="186">
        <v>0.49698642344888333</v>
      </c>
      <c r="K3672" s="189">
        <v>36822299178.143417</v>
      </c>
      <c r="L3672" s="185">
        <v>72861446380.734177</v>
      </c>
      <c r="M3672" s="185">
        <v>0</v>
      </c>
      <c r="N3672" s="174">
        <v>640918347149.25073</v>
      </c>
      <c r="O3672" s="119">
        <v>0.50288081655778216</v>
      </c>
      <c r="P3672" s="119">
        <v>0.38758290248020033</v>
      </c>
      <c r="Q3672" s="97">
        <v>13.659221356294639</v>
      </c>
      <c r="R3672" s="184">
        <v>3701125764713.8218</v>
      </c>
      <c r="S3672" s="199">
        <v>3841.2221065699214</v>
      </c>
      <c r="T3672" s="191">
        <v>5.3893574304856237E-2</v>
      </c>
      <c r="U3672" s="198">
        <v>2.0000000000000001E-4</v>
      </c>
    </row>
    <row r="3673" spans="1:21" x14ac:dyDescent="0.2">
      <c r="A3673">
        <f t="shared" si="57"/>
        <v>3669</v>
      </c>
      <c r="B3673" s="119">
        <v>0.63690832779442219</v>
      </c>
      <c r="C3673" s="97">
        <v>11777.711805206398</v>
      </c>
      <c r="D3673" s="96">
        <v>0.65610939357429299</v>
      </c>
      <c r="E3673" s="98">
        <v>5.5080343961174061E-2</v>
      </c>
      <c r="F3673" s="119">
        <v>0.35027470243328385</v>
      </c>
      <c r="G3673" s="179">
        <v>1</v>
      </c>
      <c r="H3673" s="97">
        <v>15926972.097941402</v>
      </c>
      <c r="I3673" s="174">
        <v>479347829036.62866</v>
      </c>
      <c r="J3673" s="186">
        <v>0.36521057249375</v>
      </c>
      <c r="K3673" s="189">
        <v>6894645118.4728174</v>
      </c>
      <c r="L3673" s="185">
        <v>0</v>
      </c>
      <c r="M3673" s="185">
        <v>309706037047.38843</v>
      </c>
      <c r="N3673" s="174">
        <v>795948511202.48987</v>
      </c>
      <c r="O3673" s="119">
        <v>0.53122497090323284</v>
      </c>
      <c r="P3673" s="119">
        <v>0.35412914612791491</v>
      </c>
      <c r="Q3673" s="97">
        <v>16.152039119480197</v>
      </c>
      <c r="R3673" s="184">
        <v>4843785132081.1465</v>
      </c>
      <c r="S3673" s="199">
        <v>5025.786202195909</v>
      </c>
      <c r="T3673" s="191">
        <v>4.5577909000668076E-2</v>
      </c>
      <c r="U3673" s="198">
        <v>2.0000000000000001E-4</v>
      </c>
    </row>
    <row r="3674" spans="1:21" x14ac:dyDescent="0.2">
      <c r="A3674">
        <f t="shared" si="57"/>
        <v>3670</v>
      </c>
      <c r="B3674" s="119">
        <v>0.41721767336982085</v>
      </c>
      <c r="C3674" s="97">
        <v>11866.934424092691</v>
      </c>
      <c r="D3674" s="96">
        <v>0.82619162665063384</v>
      </c>
      <c r="E3674" s="98">
        <v>0</v>
      </c>
      <c r="F3674" s="119">
        <v>0</v>
      </c>
      <c r="G3674" s="179">
        <v>0</v>
      </c>
      <c r="H3674" s="97">
        <v>5488630.3509858027</v>
      </c>
      <c r="I3674" s="174">
        <v>244225460378.83554</v>
      </c>
      <c r="J3674" s="186">
        <v>0.41721767336982085</v>
      </c>
      <c r="K3674" s="189">
        <v>6980387983.4236002</v>
      </c>
      <c r="L3674" s="185">
        <v>0</v>
      </c>
      <c r="M3674" s="185">
        <v>0</v>
      </c>
      <c r="N3674" s="174">
        <v>251205848362.25916</v>
      </c>
      <c r="O3674" s="119">
        <v>0.40562422818273741</v>
      </c>
      <c r="P3674" s="119">
        <v>0.30284338200582128</v>
      </c>
      <c r="Q3674" s="97">
        <v>12.868232733313626</v>
      </c>
      <c r="R3674" s="184">
        <v>1084427543966.5566</v>
      </c>
      <c r="S3674" s="199">
        <v>1125.8273583305556</v>
      </c>
      <c r="T3674" s="191">
        <v>5.5710000898635509E-2</v>
      </c>
      <c r="U3674" s="198">
        <v>2.0000000000000001E-4</v>
      </c>
    </row>
    <row r="3675" spans="1:21" x14ac:dyDescent="0.2">
      <c r="A3675">
        <f t="shared" si="57"/>
        <v>3671</v>
      </c>
      <c r="B3675" s="119">
        <v>0.52496560551985283</v>
      </c>
      <c r="C3675" s="97">
        <v>10970.389249692429</v>
      </c>
      <c r="D3675" s="96">
        <v>0.98270818828268491</v>
      </c>
      <c r="E3675" s="98">
        <v>0.31626772255139191</v>
      </c>
      <c r="F3675" s="119">
        <v>0</v>
      </c>
      <c r="G3675" s="179">
        <v>0</v>
      </c>
      <c r="H3675" s="97">
        <v>7607839.1764345057</v>
      </c>
      <c r="I3675" s="174">
        <v>316237309407.58624</v>
      </c>
      <c r="J3675" s="186">
        <v>0.4613175690996526</v>
      </c>
      <c r="K3675" s="189">
        <v>19922559032.205532</v>
      </c>
      <c r="L3675" s="185">
        <v>37342939514.618301</v>
      </c>
      <c r="M3675" s="185">
        <v>0</v>
      </c>
      <c r="N3675" s="174">
        <v>373502807954.41003</v>
      </c>
      <c r="O3675" s="119">
        <v>0.47057257590328594</v>
      </c>
      <c r="P3675" s="119">
        <v>0.36681565405857081</v>
      </c>
      <c r="Q3675" s="97">
        <v>13.644138256941565</v>
      </c>
      <c r="R3675" s="184">
        <v>2056525654774.3835</v>
      </c>
      <c r="S3675" s="199">
        <v>2132.6718791426983</v>
      </c>
      <c r="T3675" s="191">
        <v>5.3500992392006515E-2</v>
      </c>
      <c r="U3675" s="198">
        <v>2.0000000000000001E-4</v>
      </c>
    </row>
    <row r="3676" spans="1:21" x14ac:dyDescent="0.2">
      <c r="A3676">
        <f t="shared" si="57"/>
        <v>3672</v>
      </c>
      <c r="B3676" s="119">
        <v>0.43371415745838959</v>
      </c>
      <c r="C3676" s="97">
        <v>16039.638643112652</v>
      </c>
      <c r="D3676" s="96">
        <v>1.1917280551734581</v>
      </c>
      <c r="E3676" s="98">
        <v>0.60269059186843277</v>
      </c>
      <c r="F3676" s="119">
        <v>0</v>
      </c>
      <c r="G3676" s="179">
        <v>0</v>
      </c>
      <c r="H3676" s="97">
        <v>28924554.724958692</v>
      </c>
      <c r="I3676" s="174">
        <v>751646242111.49268</v>
      </c>
      <c r="J3676" s="186">
        <v>0.33959140178934122</v>
      </c>
      <c r="K3676" s="189">
        <v>74543373071.595779</v>
      </c>
      <c r="L3676" s="185">
        <v>127871745871.74355</v>
      </c>
      <c r="M3676" s="185">
        <v>0</v>
      </c>
      <c r="N3676" s="174">
        <v>954061361054.83203</v>
      </c>
      <c r="O3676" s="119">
        <v>0.37476624911254319</v>
      </c>
      <c r="P3676" s="119">
        <v>0.28433550891681897</v>
      </c>
      <c r="Q3676" s="97">
        <v>13.872254315265074</v>
      </c>
      <c r="R3676" s="184">
        <v>3769944988000.5464</v>
      </c>
      <c r="S3676" s="199">
        <v>3915.2758407176684</v>
      </c>
      <c r="T3676" s="191">
        <v>5.4516796690088493E-2</v>
      </c>
      <c r="U3676" s="198">
        <v>2.0000000000000001E-4</v>
      </c>
    </row>
    <row r="3677" spans="1:21" x14ac:dyDescent="0.2">
      <c r="A3677">
        <f t="shared" si="57"/>
        <v>3673</v>
      </c>
      <c r="B3677" s="119">
        <v>0.4980686695600805</v>
      </c>
      <c r="C3677" s="97">
        <v>9522.0357825815427</v>
      </c>
      <c r="D3677" s="96">
        <v>1.0997270724309121</v>
      </c>
      <c r="E3677" s="98">
        <v>0.7</v>
      </c>
      <c r="F3677" s="119">
        <v>0</v>
      </c>
      <c r="G3677" s="179">
        <v>0</v>
      </c>
      <c r="H3677" s="97">
        <v>9591415.4919583574</v>
      </c>
      <c r="I3677" s="174">
        <v>395412677046.55292</v>
      </c>
      <c r="J3677" s="186">
        <v>0.49806866956008045</v>
      </c>
      <c r="K3677" s="189">
        <v>76103657151.387741</v>
      </c>
      <c r="L3677" s="185">
        <v>74582187924.707855</v>
      </c>
      <c r="M3677" s="185">
        <v>0</v>
      </c>
      <c r="N3677" s="174">
        <v>546098522122.6485</v>
      </c>
      <c r="O3677" s="119">
        <v>0.46989399518261443</v>
      </c>
      <c r="P3677" s="119">
        <v>0.41828650256316863</v>
      </c>
      <c r="Q3677" s="97">
        <v>13.702834588352813</v>
      </c>
      <c r="R3677" s="184">
        <v>3415243491590.9038</v>
      </c>
      <c r="S3677" s="199">
        <v>3542.8952448697023</v>
      </c>
      <c r="T3677" s="191">
        <v>5.324989822646109E-2</v>
      </c>
      <c r="U3677" s="198">
        <v>2.0000000000000001E-4</v>
      </c>
    </row>
    <row r="3678" spans="1:21" x14ac:dyDescent="0.2">
      <c r="A3678">
        <f t="shared" si="57"/>
        <v>3674</v>
      </c>
      <c r="B3678" s="119">
        <v>0.47760874826751787</v>
      </c>
      <c r="C3678" s="97">
        <v>4000</v>
      </c>
      <c r="D3678" s="96">
        <v>0.75566232398511524</v>
      </c>
      <c r="E3678" s="98">
        <v>0.50050267373866797</v>
      </c>
      <c r="F3678" s="119">
        <v>0.42171402304666411</v>
      </c>
      <c r="G3678" s="179">
        <v>1</v>
      </c>
      <c r="H3678" s="97">
        <v>9630202.8921885882</v>
      </c>
      <c r="I3678" s="174">
        <v>354280932169.70782</v>
      </c>
      <c r="J3678" s="186">
        <v>0.4652774614343026</v>
      </c>
      <c r="K3678" s="189">
        <v>3598054945.7799716</v>
      </c>
      <c r="L3678" s="185">
        <v>0</v>
      </c>
      <c r="M3678" s="185">
        <v>299839761741.59314</v>
      </c>
      <c r="N3678" s="174">
        <v>657718748857.08105</v>
      </c>
      <c r="O3678" s="119">
        <v>0.61532492855197007</v>
      </c>
      <c r="P3678" s="119">
        <v>0.41359961251239136</v>
      </c>
      <c r="Q3678" s="97">
        <v>16.311199665277048</v>
      </c>
      <c r="R3678" s="184">
        <v>4857014419291.6641</v>
      </c>
      <c r="S3678" s="199">
        <v>5042.647389236512</v>
      </c>
      <c r="T3678" s="191">
        <v>4.4821548666224093E-2</v>
      </c>
      <c r="U3678" s="198">
        <v>2.0000000000000001E-4</v>
      </c>
    </row>
    <row r="3679" spans="1:21" x14ac:dyDescent="0.2">
      <c r="A3679">
        <f t="shared" si="57"/>
        <v>3675</v>
      </c>
      <c r="B3679" s="119">
        <v>0.53440173849612393</v>
      </c>
      <c r="C3679" s="97">
        <v>8866.6004803621709</v>
      </c>
      <c r="D3679" s="96">
        <v>0.95844113114661655</v>
      </c>
      <c r="E3679" s="98">
        <v>0.58793226845872781</v>
      </c>
      <c r="F3679" s="119">
        <v>0.46614974961336103</v>
      </c>
      <c r="G3679" s="179">
        <v>1</v>
      </c>
      <c r="H3679" s="97">
        <v>8052877.7554302486</v>
      </c>
      <c r="I3679" s="174">
        <v>276006290194.37756</v>
      </c>
      <c r="J3679" s="186">
        <v>0.4148575632632</v>
      </c>
      <c r="K3679" s="189">
        <v>3565251637.7039976</v>
      </c>
      <c r="L3679" s="185">
        <v>0</v>
      </c>
      <c r="M3679" s="185">
        <v>212363772533.9649</v>
      </c>
      <c r="N3679" s="174">
        <v>491935314366.04645</v>
      </c>
      <c r="O3679" s="119">
        <v>0.5781132330152472</v>
      </c>
      <c r="P3679" s="119">
        <v>0.34521073141337733</v>
      </c>
      <c r="Q3679" s="97">
        <v>15.927404726860923</v>
      </c>
      <c r="R3679" s="184">
        <v>2923191407973.8267</v>
      </c>
      <c r="S3679" s="199">
        <v>3035.6885435781046</v>
      </c>
      <c r="T3679" s="191">
        <v>4.6712605585540558E-2</v>
      </c>
      <c r="U3679" s="198">
        <v>2.0000000000000001E-4</v>
      </c>
    </row>
    <row r="3680" spans="1:21" x14ac:dyDescent="0.2">
      <c r="A3680">
        <f t="shared" si="57"/>
        <v>3676</v>
      </c>
      <c r="B3680" s="119">
        <v>0.55851113163278709</v>
      </c>
      <c r="C3680" s="97">
        <v>7514.5398347761329</v>
      </c>
      <c r="D3680" s="96">
        <v>1.0849975499821185</v>
      </c>
      <c r="E3680" s="98">
        <v>0.17110669057160349</v>
      </c>
      <c r="F3680" s="119">
        <v>0</v>
      </c>
      <c r="G3680" s="179">
        <v>0</v>
      </c>
      <c r="H3680" s="97">
        <v>12268629.877806151</v>
      </c>
      <c r="I3680" s="174">
        <v>426541383981.75391</v>
      </c>
      <c r="J3680" s="186">
        <v>0.43772796371426337</v>
      </c>
      <c r="K3680" s="189">
        <v>20557852647.433388</v>
      </c>
      <c r="L3680" s="185">
        <v>23583290082.46027</v>
      </c>
      <c r="M3680" s="185">
        <v>0</v>
      </c>
      <c r="N3680" s="174">
        <v>470682526711.64758</v>
      </c>
      <c r="O3680" s="119">
        <v>0.4367608990127354</v>
      </c>
      <c r="P3680" s="119">
        <v>0.32317582897899039</v>
      </c>
      <c r="Q3680" s="97">
        <v>13.371142976716181</v>
      </c>
      <c r="R3680" s="184">
        <v>2220387088664.2295</v>
      </c>
      <c r="S3680" s="199">
        <v>2304.1732843626196</v>
      </c>
      <c r="T3680" s="191">
        <v>5.4021035943164528E-2</v>
      </c>
      <c r="U3680" s="198">
        <v>2.0000000000000001E-4</v>
      </c>
    </row>
    <row r="3681" spans="1:21" x14ac:dyDescent="0.2">
      <c r="A3681">
        <f t="shared" si="57"/>
        <v>3677</v>
      </c>
      <c r="B3681" s="119">
        <v>0.38244390863238797</v>
      </c>
      <c r="C3681" s="97">
        <v>14202.096221717293</v>
      </c>
      <c r="D3681" s="96">
        <v>0.73390759994257626</v>
      </c>
      <c r="E3681" s="98">
        <v>0</v>
      </c>
      <c r="F3681" s="119">
        <v>0</v>
      </c>
      <c r="G3681" s="179">
        <v>0</v>
      </c>
      <c r="H3681" s="97">
        <v>7191737.3789951522</v>
      </c>
      <c r="I3681" s="174">
        <v>277374394635.75201</v>
      </c>
      <c r="J3681" s="186">
        <v>0.38244390863238797</v>
      </c>
      <c r="K3681" s="189">
        <v>5140919584.3011312</v>
      </c>
      <c r="L3681" s="185">
        <v>0</v>
      </c>
      <c r="M3681" s="185">
        <v>0</v>
      </c>
      <c r="N3681" s="174">
        <v>282515314220.05316</v>
      </c>
      <c r="O3681" s="119">
        <v>0.37548459251455979</v>
      </c>
      <c r="P3681" s="119">
        <v>0.24739377296388929</v>
      </c>
      <c r="Q3681" s="97">
        <v>12.925469340886869</v>
      </c>
      <c r="R3681" s="184">
        <v>969366556986.55591</v>
      </c>
      <c r="S3681" s="199">
        <v>1006.6581689209528</v>
      </c>
      <c r="T3681" s="191">
        <v>5.5320019640276143E-2</v>
      </c>
      <c r="U3681" s="198">
        <v>2.0000000000000001E-4</v>
      </c>
    </row>
    <row r="3682" spans="1:21" x14ac:dyDescent="0.2">
      <c r="A3682">
        <f t="shared" si="57"/>
        <v>3678</v>
      </c>
      <c r="B3682" s="119">
        <v>0.51346561903885291</v>
      </c>
      <c r="C3682" s="97">
        <v>7995.3395960705329</v>
      </c>
      <c r="D3682" s="96">
        <v>0.89947829705552307</v>
      </c>
      <c r="E3682" s="98">
        <v>0.15033792530124021</v>
      </c>
      <c r="F3682" s="119">
        <v>0.49048198875807775</v>
      </c>
      <c r="G3682" s="179">
        <v>1</v>
      </c>
      <c r="H3682" s="97">
        <v>18531717.946535282</v>
      </c>
      <c r="I3682" s="174">
        <v>469613523233.89349</v>
      </c>
      <c r="J3682" s="186">
        <v>0.25374159640922089</v>
      </c>
      <c r="K3682" s="189">
        <v>7007089674.408247</v>
      </c>
      <c r="L3682" s="185">
        <v>0</v>
      </c>
      <c r="M3682" s="185">
        <v>332318762399.89697</v>
      </c>
      <c r="N3682" s="174">
        <v>808939375308.19873</v>
      </c>
      <c r="O3682" s="119">
        <v>0.47595098811200404</v>
      </c>
      <c r="P3682" s="119">
        <v>0.30587545073807171</v>
      </c>
      <c r="Q3682" s="97">
        <v>17.363843145752551</v>
      </c>
      <c r="R3682" s="184">
        <v>4568634295681.5508</v>
      </c>
      <c r="S3682" s="199">
        <v>4743.3230904785551</v>
      </c>
      <c r="T3682" s="191">
        <v>4.2921350533116333E-2</v>
      </c>
      <c r="U3682" s="198">
        <v>2.0000000000000001E-4</v>
      </c>
    </row>
    <row r="3683" spans="1:21" x14ac:dyDescent="0.2">
      <c r="A3683">
        <f t="shared" si="57"/>
        <v>3679</v>
      </c>
      <c r="B3683" s="119">
        <v>0.62636461021931977</v>
      </c>
      <c r="C3683" s="97">
        <v>7468.9308508070544</v>
      </c>
      <c r="D3683" s="96">
        <v>0.94607958014013116</v>
      </c>
      <c r="E3683" s="98">
        <v>0</v>
      </c>
      <c r="F3683" s="119">
        <v>0</v>
      </c>
      <c r="G3683" s="179">
        <v>0</v>
      </c>
      <c r="H3683" s="97">
        <v>22694807.394498944</v>
      </c>
      <c r="I3683" s="174">
        <v>738873590628.23914</v>
      </c>
      <c r="J3683" s="186">
        <v>0.4886684106563931</v>
      </c>
      <c r="K3683" s="189">
        <v>16359649113.49534</v>
      </c>
      <c r="L3683" s="185">
        <v>0</v>
      </c>
      <c r="M3683" s="185">
        <v>0</v>
      </c>
      <c r="N3683" s="174">
        <v>755233239741.7345</v>
      </c>
      <c r="O3683" s="119">
        <v>0.47808301357572186</v>
      </c>
      <c r="P3683" s="119">
        <v>0.35892332678036709</v>
      </c>
      <c r="Q3683" s="97">
        <v>12.910933269119026</v>
      </c>
      <c r="R3683" s="184">
        <v>3842303899746.9922</v>
      </c>
      <c r="S3683" s="199">
        <v>3988.2652874532491</v>
      </c>
      <c r="T3683" s="191">
        <v>5.5891221406825752E-2</v>
      </c>
      <c r="U3683" s="198">
        <v>2.0000000000000001E-4</v>
      </c>
    </row>
    <row r="3684" spans="1:21" x14ac:dyDescent="0.2">
      <c r="A3684">
        <f t="shared" si="57"/>
        <v>3680</v>
      </c>
      <c r="B3684" s="119">
        <v>0.59596718649320968</v>
      </c>
      <c r="C3684" s="97">
        <v>6620.450515853895</v>
      </c>
      <c r="D3684" s="96">
        <v>0.6657406812544826</v>
      </c>
      <c r="E3684" s="98">
        <v>0</v>
      </c>
      <c r="F3684" s="119">
        <v>0.38566896507100185</v>
      </c>
      <c r="G3684" s="179">
        <v>1</v>
      </c>
      <c r="H3684" s="97">
        <v>11176914.323936738</v>
      </c>
      <c r="I3684" s="174">
        <v>310588412328.2746</v>
      </c>
      <c r="J3684" s="186">
        <v>0.34632393407700091</v>
      </c>
      <c r="K3684" s="189">
        <v>7465465264.3417349</v>
      </c>
      <c r="L3684" s="185">
        <v>0</v>
      </c>
      <c r="M3684" s="185">
        <v>241761799821.70477</v>
      </c>
      <c r="N3684" s="174">
        <v>559815677414.32104</v>
      </c>
      <c r="O3684" s="119">
        <v>0.53762988933028788</v>
      </c>
      <c r="P3684" s="119">
        <v>0.33150620697363214</v>
      </c>
      <c r="Q3684" s="97">
        <v>16.429476287001364</v>
      </c>
      <c r="R3684" s="184">
        <v>3306308185239.3711</v>
      </c>
      <c r="S3684" s="199">
        <v>3432.5533326231862</v>
      </c>
      <c r="T3684" s="191">
        <v>4.4137864544796068E-2</v>
      </c>
      <c r="U3684" s="198">
        <v>2.0000000000000001E-4</v>
      </c>
    </row>
    <row r="3685" spans="1:21" x14ac:dyDescent="0.2">
      <c r="A3685">
        <f t="shared" si="57"/>
        <v>3681</v>
      </c>
      <c r="B3685" s="119">
        <v>0.50279841153170746</v>
      </c>
      <c r="C3685" s="97">
        <v>4000</v>
      </c>
      <c r="D3685" s="96">
        <v>0.3084719343620197</v>
      </c>
      <c r="E3685" s="98">
        <v>0</v>
      </c>
      <c r="F3685" s="119">
        <v>0.41539563643798</v>
      </c>
      <c r="G3685" s="179">
        <v>1</v>
      </c>
      <c r="H3685" s="97">
        <v>5201127.1861879379</v>
      </c>
      <c r="I3685" s="174">
        <v>218135684883.04083</v>
      </c>
      <c r="J3685" s="186">
        <v>0.43625698129105195</v>
      </c>
      <c r="K3685" s="189">
        <v>2513892979.7013416</v>
      </c>
      <c r="L3685" s="185">
        <v>0</v>
      </c>
      <c r="M3685" s="185">
        <v>208817191575.30322</v>
      </c>
      <c r="N3685" s="174">
        <v>429466769438.04541</v>
      </c>
      <c r="O3685" s="119">
        <v>0.61056404667183772</v>
      </c>
      <c r="P3685" s="119">
        <v>0.35296890897581584</v>
      </c>
      <c r="Q3685" s="97">
        <v>16.500940864409813</v>
      </c>
      <c r="R3685" s="184">
        <v>2790961752542.2598</v>
      </c>
      <c r="S3685" s="199">
        <v>2898.6119041858396</v>
      </c>
      <c r="T3685" s="191">
        <v>4.3339454718681641E-2</v>
      </c>
      <c r="U3685" s="198">
        <v>2.0000000000000001E-4</v>
      </c>
    </row>
    <row r="3686" spans="1:21" x14ac:dyDescent="0.2">
      <c r="A3686">
        <f t="shared" si="57"/>
        <v>3682</v>
      </c>
      <c r="B3686" s="119">
        <v>0.58633526787200907</v>
      </c>
      <c r="C3686" s="97">
        <v>17000</v>
      </c>
      <c r="D3686" s="96">
        <v>1.4301126065800045</v>
      </c>
      <c r="E3686" s="98">
        <v>0.38207654050584461</v>
      </c>
      <c r="F3686" s="119">
        <v>0.54626621994335922</v>
      </c>
      <c r="G3686" s="179">
        <v>1</v>
      </c>
      <c r="H3686" s="97">
        <v>17414045.312393215</v>
      </c>
      <c r="I3686" s="174">
        <v>453172741956.91901</v>
      </c>
      <c r="J3686" s="186">
        <v>0.25147691535651473</v>
      </c>
      <c r="K3686" s="189">
        <v>5917015492.023407</v>
      </c>
      <c r="L3686" s="185">
        <v>0</v>
      </c>
      <c r="M3686" s="185">
        <v>304858540779.00104</v>
      </c>
      <c r="N3686" s="174">
        <v>763948298227.94348</v>
      </c>
      <c r="O3686" s="119">
        <v>0.4684208561289408</v>
      </c>
      <c r="P3686" s="119">
        <v>0.24427195927089124</v>
      </c>
      <c r="Q3686" s="97">
        <v>16.419427031428764</v>
      </c>
      <c r="R3686" s="184">
        <v>3078096342127.6465</v>
      </c>
      <c r="S3686" s="199">
        <v>3194.6725679888536</v>
      </c>
      <c r="T3686" s="191">
        <v>4.7936053834056518E-2</v>
      </c>
      <c r="U3686" s="198">
        <v>2.0000000000000001E-4</v>
      </c>
    </row>
    <row r="3687" spans="1:21" x14ac:dyDescent="0.2">
      <c r="A3687">
        <f t="shared" si="57"/>
        <v>3683</v>
      </c>
      <c r="B3687" s="119">
        <v>0.45367200542177399</v>
      </c>
      <c r="C3687" s="97">
        <v>11777.437596335212</v>
      </c>
      <c r="D3687" s="96">
        <v>1.2295509522348147</v>
      </c>
      <c r="E3687" s="98">
        <v>0.2347335677980758</v>
      </c>
      <c r="F3687" s="119">
        <v>0</v>
      </c>
      <c r="G3687" s="179">
        <v>0</v>
      </c>
      <c r="H3687" s="97">
        <v>10872424.694978666</v>
      </c>
      <c r="I3687" s="174">
        <v>366873871234.21783</v>
      </c>
      <c r="J3687" s="186">
        <v>0.29764817864474369</v>
      </c>
      <c r="K3687" s="189">
        <v>34097218750.587105</v>
      </c>
      <c r="L3687" s="185">
        <v>35301341299.0308</v>
      </c>
      <c r="M3687" s="185">
        <v>0</v>
      </c>
      <c r="N3687" s="174">
        <v>436272431283.83575</v>
      </c>
      <c r="O3687" s="119">
        <v>0.31503345787856585</v>
      </c>
      <c r="P3687" s="119">
        <v>0.19931823798969145</v>
      </c>
      <c r="Q3687" s="97">
        <v>13.69194636969663</v>
      </c>
      <c r="R3687" s="184">
        <v>1235437127303.9644</v>
      </c>
      <c r="S3687" s="199">
        <v>1280.3369725393663</v>
      </c>
      <c r="T3687" s="191">
        <v>5.4323315774921395E-2</v>
      </c>
      <c r="U3687" s="198">
        <v>2.0000000000000001E-4</v>
      </c>
    </row>
    <row r="3688" spans="1:21" x14ac:dyDescent="0.2">
      <c r="A3688">
        <f t="shared" si="57"/>
        <v>3684</v>
      </c>
      <c r="B3688" s="119">
        <v>0.43702255449751065</v>
      </c>
      <c r="C3688" s="97">
        <v>15048.714063621279</v>
      </c>
      <c r="D3688" s="96">
        <v>0.49941648532250155</v>
      </c>
      <c r="E3688" s="98">
        <v>0.1101172854162123</v>
      </c>
      <c r="F3688" s="119">
        <v>0</v>
      </c>
      <c r="G3688" s="179">
        <v>0</v>
      </c>
      <c r="H3688" s="97">
        <v>9477866.4794766437</v>
      </c>
      <c r="I3688" s="174">
        <v>324599370804.46338</v>
      </c>
      <c r="J3688" s="186">
        <v>0.37984971892518371</v>
      </c>
      <c r="K3688" s="189">
        <v>17993980280.315331</v>
      </c>
      <c r="L3688" s="185">
        <v>20913654677.552185</v>
      </c>
      <c r="M3688" s="185">
        <v>0</v>
      </c>
      <c r="N3688" s="174">
        <v>363507005762.33087</v>
      </c>
      <c r="O3688" s="119">
        <v>0.38521927029093739</v>
      </c>
      <c r="P3688" s="119">
        <v>0.30842855770865907</v>
      </c>
      <c r="Q3688" s="97">
        <v>13.461199638596321</v>
      </c>
      <c r="R3688" s="184">
        <v>1608833182087.3811</v>
      </c>
      <c r="S3688" s="199">
        <v>1669.8612748360713</v>
      </c>
      <c r="T3688" s="191">
        <v>5.2154241934228934E-2</v>
      </c>
      <c r="U3688" s="198">
        <v>2.0000000000000001E-4</v>
      </c>
    </row>
    <row r="3689" spans="1:21" x14ac:dyDescent="0.2">
      <c r="A3689">
        <f t="shared" si="57"/>
        <v>3685</v>
      </c>
      <c r="B3689" s="119">
        <v>0.57907131378970811</v>
      </c>
      <c r="C3689" s="97">
        <v>14563.129323295827</v>
      </c>
      <c r="D3689" s="96">
        <v>0.44275056417869457</v>
      </c>
      <c r="E3689" s="98">
        <v>0</v>
      </c>
      <c r="F3689" s="119">
        <v>0.38264280933174633</v>
      </c>
      <c r="G3689" s="179">
        <v>1</v>
      </c>
      <c r="H3689" s="97">
        <v>3056309.1172353746</v>
      </c>
      <c r="I3689" s="174">
        <v>151139532171.2218</v>
      </c>
      <c r="J3689" s="186">
        <v>0.50133100510065276</v>
      </c>
      <c r="K3689" s="189">
        <v>6196059498.0194397</v>
      </c>
      <c r="L3689" s="185">
        <v>0</v>
      </c>
      <c r="M3689" s="185">
        <v>121731216383.39859</v>
      </c>
      <c r="N3689" s="174">
        <v>279066808052.63983</v>
      </c>
      <c r="O3689" s="119">
        <v>0.62048191215881854</v>
      </c>
      <c r="P3689" s="119">
        <v>0.45560973912662706</v>
      </c>
      <c r="Q3689" s="97">
        <v>15.904142709256023</v>
      </c>
      <c r="R3689" s="184">
        <v>2215378454048.4844</v>
      </c>
      <c r="S3689" s="199">
        <v>2301.3689143586716</v>
      </c>
      <c r="T3689" s="191">
        <v>4.555320925217806E-2</v>
      </c>
      <c r="U3689" s="198">
        <v>2.0000000000000001E-4</v>
      </c>
    </row>
    <row r="3690" spans="1:21" x14ac:dyDescent="0.2">
      <c r="A3690">
        <f t="shared" si="57"/>
        <v>3686</v>
      </c>
      <c r="B3690" s="119">
        <v>0.42174159074447509</v>
      </c>
      <c r="C3690" s="97">
        <v>5684.6133740323949</v>
      </c>
      <c r="D3690" s="96">
        <v>0.66103713300241562</v>
      </c>
      <c r="E3690" s="98">
        <v>0</v>
      </c>
      <c r="F3690" s="119">
        <v>0</v>
      </c>
      <c r="G3690" s="179">
        <v>0</v>
      </c>
      <c r="H3690" s="97">
        <v>7047480.4741757056</v>
      </c>
      <c r="I3690" s="174">
        <v>279288290921.69836</v>
      </c>
      <c r="J3690" s="186">
        <v>0.42174159074447504</v>
      </c>
      <c r="K3690" s="189">
        <v>2449542816.9174104</v>
      </c>
      <c r="L3690" s="185">
        <v>0</v>
      </c>
      <c r="M3690" s="185">
        <v>0</v>
      </c>
      <c r="N3690" s="174">
        <v>281737833738.61578</v>
      </c>
      <c r="O3690" s="119">
        <v>0.41807479856930019</v>
      </c>
      <c r="P3690" s="119">
        <v>0.29493177932351916</v>
      </c>
      <c r="Q3690" s="97">
        <v>12.952206798356031</v>
      </c>
      <c r="R3690" s="184">
        <v>1240963143688.0703</v>
      </c>
      <c r="S3690" s="199">
        <v>1286.1040304279513</v>
      </c>
      <c r="T3690" s="191">
        <v>5.3589478146800158E-2</v>
      </c>
      <c r="U3690" s="198">
        <v>2.0000000000000001E-4</v>
      </c>
    </row>
    <row r="3691" spans="1:21" x14ac:dyDescent="0.2">
      <c r="A3691">
        <f t="shared" si="57"/>
        <v>3687</v>
      </c>
      <c r="B3691" s="119">
        <v>0.4830757502042814</v>
      </c>
      <c r="C3691" s="97">
        <v>10505.249189068838</v>
      </c>
      <c r="D3691" s="96">
        <v>0.99573105615930091</v>
      </c>
      <c r="E3691" s="98">
        <v>0.14771146252847828</v>
      </c>
      <c r="F3691" s="119">
        <v>0</v>
      </c>
      <c r="G3691" s="179">
        <v>0</v>
      </c>
      <c r="H3691" s="97">
        <v>14556611.704052269</v>
      </c>
      <c r="I3691" s="174">
        <v>409812971418.13806</v>
      </c>
      <c r="J3691" s="186">
        <v>0.29713804878717864</v>
      </c>
      <c r="K3691" s="189">
        <v>24265231207.568977</v>
      </c>
      <c r="L3691" s="185">
        <v>53130069111.267174</v>
      </c>
      <c r="M3691" s="185">
        <v>0</v>
      </c>
      <c r="N3691" s="174">
        <v>487208271736.97418</v>
      </c>
      <c r="O3691" s="119">
        <v>0.3371762991588968</v>
      </c>
      <c r="P3691" s="119">
        <v>0.24286613953899422</v>
      </c>
      <c r="Q3691" s="97">
        <v>14.333939725665937</v>
      </c>
      <c r="R3691" s="184">
        <v>1785420350681.5378</v>
      </c>
      <c r="S3691" s="199">
        <v>1854.1925836553912</v>
      </c>
      <c r="T3691" s="191">
        <v>4.9834403913228964E-2</v>
      </c>
      <c r="U3691" s="198">
        <v>2.0000000000000001E-4</v>
      </c>
    </row>
    <row r="3692" spans="1:21" x14ac:dyDescent="0.2">
      <c r="A3692">
        <f t="shared" si="57"/>
        <v>3688</v>
      </c>
      <c r="B3692" s="119">
        <v>0.49314386310919783</v>
      </c>
      <c r="C3692" s="97">
        <v>7104.0263309924139</v>
      </c>
      <c r="D3692" s="96">
        <v>0.49420587023155993</v>
      </c>
      <c r="E3692" s="98">
        <v>0.7</v>
      </c>
      <c r="F3692" s="119">
        <v>0.57285883760157918</v>
      </c>
      <c r="G3692" s="179">
        <v>1</v>
      </c>
      <c r="H3692" s="97">
        <v>4358148.9139326913</v>
      </c>
      <c r="I3692" s="174">
        <v>156362590936.94992</v>
      </c>
      <c r="J3692" s="186">
        <v>0.3738027030113249</v>
      </c>
      <c r="K3692" s="189">
        <v>3778636360.7472835</v>
      </c>
      <c r="L3692" s="185">
        <v>0</v>
      </c>
      <c r="M3692" s="185">
        <v>243812786415.35611</v>
      </c>
      <c r="N3692" s="174">
        <v>403954013713.05328</v>
      </c>
      <c r="O3692" s="119">
        <v>0.62754417500216408</v>
      </c>
      <c r="P3692" s="119">
        <v>0.41236578200168195</v>
      </c>
      <c r="Q3692" s="97">
        <v>17.489199267023317</v>
      </c>
      <c r="R3692" s="184">
        <v>3172829946285.7856</v>
      </c>
      <c r="S3692" s="199">
        <v>3287.7079216850266</v>
      </c>
      <c r="T3692" s="191">
        <v>4.1879631295617191E-2</v>
      </c>
      <c r="U3692" s="198">
        <v>2.0000000000000001E-4</v>
      </c>
    </row>
    <row r="3693" spans="1:21" x14ac:dyDescent="0.2">
      <c r="A3693">
        <f t="shared" si="57"/>
        <v>3689</v>
      </c>
      <c r="B3693" s="119">
        <v>0.64391710202632557</v>
      </c>
      <c r="C3693" s="97">
        <v>10563.533010270206</v>
      </c>
      <c r="D3693" s="96">
        <v>0.2</v>
      </c>
      <c r="E3693" s="98">
        <v>0</v>
      </c>
      <c r="F3693" s="119">
        <v>0.4717581481189943</v>
      </c>
      <c r="G3693" s="179">
        <v>1</v>
      </c>
      <c r="H3693" s="97">
        <v>2367641.4311297857</v>
      </c>
      <c r="I3693" s="174">
        <v>127555201000.44101</v>
      </c>
      <c r="J3693" s="186">
        <v>0.52055984529503785</v>
      </c>
      <c r="K3693" s="189">
        <v>3618799108.67521</v>
      </c>
      <c r="L3693" s="185">
        <v>0</v>
      </c>
      <c r="M3693" s="185">
        <v>208682603836.85928</v>
      </c>
      <c r="N3693" s="174">
        <v>339856603945.97552</v>
      </c>
      <c r="O3693" s="119">
        <v>0.6866019258108863</v>
      </c>
      <c r="P3693" s="119">
        <v>0.31794731650917796</v>
      </c>
      <c r="Q3693" s="97">
        <v>16.102277533316091</v>
      </c>
      <c r="R3693" s="184">
        <v>1937822821786.9998</v>
      </c>
      <c r="S3693" s="199">
        <v>2011.6121753623891</v>
      </c>
      <c r="T3693" s="191">
        <v>4.4340202200731531E-2</v>
      </c>
      <c r="U3693" s="198">
        <v>2.0000000000000001E-4</v>
      </c>
    </row>
    <row r="3694" spans="1:21" x14ac:dyDescent="0.2">
      <c r="A3694">
        <f t="shared" si="57"/>
        <v>3690</v>
      </c>
      <c r="B3694" s="119">
        <v>0.43929696490705039</v>
      </c>
      <c r="C3694" s="97">
        <v>5657.2205864035968</v>
      </c>
      <c r="D3694" s="96">
        <v>0.38959014586849139</v>
      </c>
      <c r="E3694" s="98">
        <v>0.7</v>
      </c>
      <c r="F3694" s="119">
        <v>0.52035817619024127</v>
      </c>
      <c r="G3694" s="179">
        <v>1</v>
      </c>
      <c r="H3694" s="97">
        <v>17764534.25367298</v>
      </c>
      <c r="I3694" s="174">
        <v>500828740378.79022</v>
      </c>
      <c r="J3694" s="186">
        <v>0.43929696490705039</v>
      </c>
      <c r="K3694" s="189">
        <v>13271578553.534481</v>
      </c>
      <c r="L3694" s="185">
        <v>0</v>
      </c>
      <c r="M3694" s="185">
        <v>647263122373.99182</v>
      </c>
      <c r="N3694" s="174">
        <v>1161363441306.3164</v>
      </c>
      <c r="O3694" s="119">
        <v>0.63530761968527649</v>
      </c>
      <c r="P3694" s="119">
        <v>0.49465914705508346</v>
      </c>
      <c r="Q3694" s="97">
        <v>17.3673306929978</v>
      </c>
      <c r="R3694" s="184">
        <v>10777510766064.684</v>
      </c>
      <c r="S3694" s="199">
        <v>11174.243502314326</v>
      </c>
      <c r="T3694" s="191">
        <v>4.2230956238458087E-2</v>
      </c>
      <c r="U3694" s="198">
        <v>2.0000000000000001E-4</v>
      </c>
    </row>
    <row r="3695" spans="1:21" x14ac:dyDescent="0.2">
      <c r="A3695">
        <f t="shared" si="57"/>
        <v>3691</v>
      </c>
      <c r="B3695" s="119">
        <v>0.49984939052359267</v>
      </c>
      <c r="C3695" s="97">
        <v>4000</v>
      </c>
      <c r="D3695" s="96">
        <v>0.98369985752833955</v>
      </c>
      <c r="E3695" s="98">
        <v>6.9256974424418097E-2</v>
      </c>
      <c r="F3695" s="119">
        <v>0.56002110676605843</v>
      </c>
      <c r="G3695" s="179">
        <v>1</v>
      </c>
      <c r="H3695" s="97">
        <v>18196917.259961456</v>
      </c>
      <c r="I3695" s="174">
        <v>455718475571.4317</v>
      </c>
      <c r="J3695" s="186">
        <v>0.37585272646962586</v>
      </c>
      <c r="K3695" s="189">
        <v>12225119103.785769</v>
      </c>
      <c r="L3695" s="185">
        <v>0</v>
      </c>
      <c r="M3695" s="185">
        <v>498188370015.34351</v>
      </c>
      <c r="N3695" s="174">
        <v>966131964690.56091</v>
      </c>
      <c r="O3695" s="119">
        <v>0.58980941360416439</v>
      </c>
      <c r="P3695" s="119">
        <v>0.45394483465816177</v>
      </c>
      <c r="Q3695" s="97">
        <v>17.336866474420585</v>
      </c>
      <c r="R3695" s="184">
        <v>8195337836611.0059</v>
      </c>
      <c r="S3695" s="199">
        <v>8512.0943880816103</v>
      </c>
      <c r="T3695" s="191">
        <v>4.2715676322921593E-2</v>
      </c>
      <c r="U3695" s="198">
        <v>2.0000000000000001E-4</v>
      </c>
    </row>
    <row r="3696" spans="1:21" x14ac:dyDescent="0.2">
      <c r="A3696">
        <f t="shared" si="57"/>
        <v>3692</v>
      </c>
      <c r="B3696" s="119">
        <v>0.59311704034418544</v>
      </c>
      <c r="C3696" s="97">
        <v>10565.056782622818</v>
      </c>
      <c r="D3696" s="96">
        <v>0.70067080384201996</v>
      </c>
      <c r="E3696" s="98">
        <v>0.29161739617919313</v>
      </c>
      <c r="F3696" s="119">
        <v>0</v>
      </c>
      <c r="G3696" s="179">
        <v>0</v>
      </c>
      <c r="H3696" s="97">
        <v>4336140.0066301087</v>
      </c>
      <c r="I3696" s="174">
        <v>232887128718.17227</v>
      </c>
      <c r="J3696" s="186">
        <v>0.58050518860453015</v>
      </c>
      <c r="K3696" s="189">
        <v>24167451701.719437</v>
      </c>
      <c r="L3696" s="185">
        <v>37938664745.275017</v>
      </c>
      <c r="M3696" s="185">
        <v>0</v>
      </c>
      <c r="N3696" s="174">
        <v>294993245165.16675</v>
      </c>
      <c r="O3696" s="119">
        <v>0.56117596280430926</v>
      </c>
      <c r="P3696" s="119">
        <v>0.46890275770538054</v>
      </c>
      <c r="Q3696" s="97">
        <v>13.614475951900378</v>
      </c>
      <c r="R3696" s="184">
        <v>2081191627835.0745</v>
      </c>
      <c r="S3696" s="199">
        <v>2162.5781257636577</v>
      </c>
      <c r="T3696" s="191">
        <v>5.3217685690814732E-2</v>
      </c>
      <c r="U3696" s="198">
        <v>2.0000000000000001E-4</v>
      </c>
    </row>
    <row r="3697" spans="1:21" x14ac:dyDescent="0.2">
      <c r="A3697">
        <f t="shared" si="57"/>
        <v>3693</v>
      </c>
      <c r="B3697" s="119">
        <v>0.57848633321686449</v>
      </c>
      <c r="C3697" s="97">
        <v>6887.6025624867671</v>
      </c>
      <c r="D3697" s="96">
        <v>0.5096573435252939</v>
      </c>
      <c r="E3697" s="98">
        <v>0.10846614539517946</v>
      </c>
      <c r="F3697" s="119">
        <v>0.54407548760819358</v>
      </c>
      <c r="G3697" s="179">
        <v>1</v>
      </c>
      <c r="H3697" s="97">
        <v>4536931.4174016826</v>
      </c>
      <c r="I3697" s="174">
        <v>190984645777.43768</v>
      </c>
      <c r="J3697" s="186">
        <v>0.48894162940357588</v>
      </c>
      <c r="K3697" s="189">
        <v>7748647824.7169437</v>
      </c>
      <c r="L3697" s="185">
        <v>0</v>
      </c>
      <c r="M3697" s="185">
        <v>241410466667.13535</v>
      </c>
      <c r="N3697" s="174">
        <v>440143760269.28992</v>
      </c>
      <c r="O3697" s="119">
        <v>0.65094349413450936</v>
      </c>
      <c r="P3697" s="119">
        <v>0.4020439012595044</v>
      </c>
      <c r="Q3697" s="97">
        <v>16.570447360682149</v>
      </c>
      <c r="R3697" s="184">
        <v>3220227472754.3262</v>
      </c>
      <c r="S3697" s="199">
        <v>3338.4373378029954</v>
      </c>
      <c r="T3697" s="191">
        <v>4.3975567945283643E-2</v>
      </c>
      <c r="U3697" s="198">
        <v>2.0000000000000001E-4</v>
      </c>
    </row>
    <row r="3698" spans="1:21" x14ac:dyDescent="0.2">
      <c r="A3698">
        <f t="shared" si="57"/>
        <v>3694</v>
      </c>
      <c r="B3698" s="119">
        <v>0.52730730944685056</v>
      </c>
      <c r="C3698" s="97">
        <v>8592.6401726610929</v>
      </c>
      <c r="D3698" s="96">
        <v>0.92622804749929588</v>
      </c>
      <c r="E3698" s="98">
        <v>0.7</v>
      </c>
      <c r="F3698" s="119">
        <v>0</v>
      </c>
      <c r="G3698" s="179">
        <v>0</v>
      </c>
      <c r="H3698" s="97">
        <v>16547281.980153061</v>
      </c>
      <c r="I3698" s="174">
        <v>522898753937.64819</v>
      </c>
      <c r="J3698" s="186">
        <v>0.43364288847826327</v>
      </c>
      <c r="K3698" s="189">
        <v>80397941319.151306</v>
      </c>
      <c r="L3698" s="185">
        <v>97455193904.667114</v>
      </c>
      <c r="M3698" s="185">
        <v>0</v>
      </c>
      <c r="N3698" s="174">
        <v>700751889161.46655</v>
      </c>
      <c r="O3698" s="119">
        <v>0.43484075587376381</v>
      </c>
      <c r="P3698" s="119">
        <v>0.34833979081754818</v>
      </c>
      <c r="Q3698" s="97">
        <v>13.710170700599354</v>
      </c>
      <c r="R3698" s="184">
        <v>3635558015742.0913</v>
      </c>
      <c r="S3698" s="199">
        <v>3774.5123257016558</v>
      </c>
      <c r="T3698" s="191">
        <v>5.2882446109135471E-2</v>
      </c>
      <c r="U3698" s="198">
        <v>2.0000000000000001E-4</v>
      </c>
    </row>
    <row r="3699" spans="1:21" x14ac:dyDescent="0.2">
      <c r="A3699">
        <f t="shared" si="57"/>
        <v>3695</v>
      </c>
      <c r="B3699" s="119">
        <v>0.5973880062938508</v>
      </c>
      <c r="C3699" s="97">
        <v>10863.292157956681</v>
      </c>
      <c r="D3699" s="96">
        <v>0.94477765165116256</v>
      </c>
      <c r="E3699" s="98">
        <v>0</v>
      </c>
      <c r="F3699" s="119">
        <v>0</v>
      </c>
      <c r="G3699" s="179">
        <v>0</v>
      </c>
      <c r="H3699" s="97">
        <v>6864348.0550893564</v>
      </c>
      <c r="I3699" s="174">
        <v>235258948964.96216</v>
      </c>
      <c r="J3699" s="186">
        <v>0.37961433260275068</v>
      </c>
      <c r="K3699" s="189">
        <v>5885982661.5983992</v>
      </c>
      <c r="L3699" s="185">
        <v>0</v>
      </c>
      <c r="M3699" s="185">
        <v>0</v>
      </c>
      <c r="N3699" s="174">
        <v>241144931626.56055</v>
      </c>
      <c r="O3699" s="119">
        <v>0.37034852152091441</v>
      </c>
      <c r="P3699" s="119">
        <v>0.26124064908490097</v>
      </c>
      <c r="Q3699" s="97">
        <v>12.866112176334564</v>
      </c>
      <c r="R3699" s="184">
        <v>879523588473.63306</v>
      </c>
      <c r="S3699" s="199">
        <v>912.24738636348968</v>
      </c>
      <c r="T3699" s="191">
        <v>5.7096730246814303E-2</v>
      </c>
      <c r="U3699" s="198">
        <v>2.0000000000000001E-4</v>
      </c>
    </row>
    <row r="3700" spans="1:21" x14ac:dyDescent="0.2">
      <c r="A3700">
        <f t="shared" si="57"/>
        <v>3696</v>
      </c>
      <c r="B3700" s="119">
        <v>0.44915333142220915</v>
      </c>
      <c r="C3700" s="97">
        <v>17000</v>
      </c>
      <c r="D3700" s="96">
        <v>0.96544315391709623</v>
      </c>
      <c r="E3700" s="98">
        <v>0.7</v>
      </c>
      <c r="F3700" s="119">
        <v>0</v>
      </c>
      <c r="G3700" s="179">
        <v>0</v>
      </c>
      <c r="H3700" s="97">
        <v>6359087.8027667897</v>
      </c>
      <c r="I3700" s="174">
        <v>236576151832.3349</v>
      </c>
      <c r="J3700" s="186">
        <v>0.39377854769059084</v>
      </c>
      <c r="K3700" s="189">
        <v>8959774291.095623</v>
      </c>
      <c r="L3700" s="185">
        <v>25501854607.178768</v>
      </c>
      <c r="M3700" s="185">
        <v>0</v>
      </c>
      <c r="N3700" s="174">
        <v>271037780730.60928</v>
      </c>
      <c r="O3700" s="119">
        <v>0.41898253766097121</v>
      </c>
      <c r="P3700" s="119">
        <v>0.31615785334857283</v>
      </c>
      <c r="Q3700" s="97">
        <v>13.797181471277398</v>
      </c>
      <c r="R3700" s="184">
        <v>1260053313728.0945</v>
      </c>
      <c r="S3700" s="199">
        <v>1306.6924463871724</v>
      </c>
      <c r="T3700" s="191">
        <v>5.3666074263062143E-2</v>
      </c>
      <c r="U3700" s="198">
        <v>2.0000000000000001E-4</v>
      </c>
    </row>
    <row r="3701" spans="1:21" x14ac:dyDescent="0.2">
      <c r="A3701">
        <f t="shared" si="57"/>
        <v>3697</v>
      </c>
      <c r="B3701" s="119">
        <v>0.42654358601522596</v>
      </c>
      <c r="C3701" s="97">
        <v>12621.506066948208</v>
      </c>
      <c r="D3701" s="96">
        <v>0.26794564154930633</v>
      </c>
      <c r="E3701" s="98">
        <v>0</v>
      </c>
      <c r="F3701" s="119">
        <v>0.56394925435925514</v>
      </c>
      <c r="G3701" s="179">
        <v>1</v>
      </c>
      <c r="H3701" s="97">
        <v>4893643.8846734203</v>
      </c>
      <c r="I3701" s="174">
        <v>228744915429.96533</v>
      </c>
      <c r="J3701" s="186">
        <v>0.42654358601522602</v>
      </c>
      <c r="K3701" s="189">
        <v>6167977478.3104525</v>
      </c>
      <c r="L3701" s="185">
        <v>0</v>
      </c>
      <c r="M3701" s="185">
        <v>281977960039.56934</v>
      </c>
      <c r="N3701" s="174">
        <v>516890852947.84509</v>
      </c>
      <c r="O3701" s="119">
        <v>0.62518429703090328</v>
      </c>
      <c r="P3701" s="119">
        <v>0.43124640546923049</v>
      </c>
      <c r="Q3701" s="97">
        <v>17.004842357577754</v>
      </c>
      <c r="R3701" s="184">
        <v>4127663113749.7842</v>
      </c>
      <c r="S3701" s="199">
        <v>4282.0409426328406</v>
      </c>
      <c r="T3701" s="191">
        <v>4.25885600372286E-2</v>
      </c>
      <c r="U3701" s="198">
        <v>2.0000000000000001E-4</v>
      </c>
    </row>
    <row r="3702" spans="1:21" x14ac:dyDescent="0.2">
      <c r="A3702">
        <f t="shared" si="57"/>
        <v>3698</v>
      </c>
      <c r="B3702" s="119">
        <v>0.54533359419566207</v>
      </c>
      <c r="C3702" s="97">
        <v>4583.7507765942019</v>
      </c>
      <c r="D3702" s="96">
        <v>1.3338856564175023</v>
      </c>
      <c r="E3702" s="98">
        <v>0.42744626475285108</v>
      </c>
      <c r="F3702" s="119">
        <v>0</v>
      </c>
      <c r="G3702" s="179">
        <v>0</v>
      </c>
      <c r="H3702" s="97">
        <v>19450698.57799641</v>
      </c>
      <c r="I3702" s="174">
        <v>571169642734.05359</v>
      </c>
      <c r="J3702" s="186">
        <v>0.34938950648422229</v>
      </c>
      <c r="K3702" s="189">
        <v>48358329671.223297</v>
      </c>
      <c r="L3702" s="185">
        <v>99657140844.095306</v>
      </c>
      <c r="M3702" s="185">
        <v>0</v>
      </c>
      <c r="N3702" s="174">
        <v>719185113249.37219</v>
      </c>
      <c r="O3702" s="119">
        <v>0.38833728218739738</v>
      </c>
      <c r="P3702" s="119">
        <v>0.27777285150489467</v>
      </c>
      <c r="Q3702" s="97">
        <v>14.573983592917866</v>
      </c>
      <c r="R3702" s="184">
        <v>3189041428882.0029</v>
      </c>
      <c r="S3702" s="199">
        <v>3310.9713024034431</v>
      </c>
      <c r="T3702" s="191">
        <v>5.0106396224737115E-2</v>
      </c>
      <c r="U3702" s="198">
        <v>2.0000000000000001E-4</v>
      </c>
    </row>
    <row r="3703" spans="1:21" x14ac:dyDescent="0.2">
      <c r="A3703">
        <f t="shared" si="57"/>
        <v>3699</v>
      </c>
      <c r="B3703" s="119">
        <v>0.54316942946227031</v>
      </c>
      <c r="C3703" s="97">
        <v>9730.3376678455061</v>
      </c>
      <c r="D3703" s="96">
        <v>1.0906994287894163</v>
      </c>
      <c r="E3703" s="98">
        <v>0.68222146646163906</v>
      </c>
      <c r="F3703" s="119">
        <v>0.64923303913703134</v>
      </c>
      <c r="G3703" s="179">
        <v>1</v>
      </c>
      <c r="H3703" s="97">
        <v>27092162.175738387</v>
      </c>
      <c r="I3703" s="174">
        <v>676129390968.15601</v>
      </c>
      <c r="J3703" s="186">
        <v>0.24061417091096537</v>
      </c>
      <c r="K3703" s="189">
        <v>7352899508.3213701</v>
      </c>
      <c r="L3703" s="185">
        <v>0</v>
      </c>
      <c r="M3703" s="185">
        <v>563346754478.28235</v>
      </c>
      <c r="N3703" s="174">
        <v>1246829044954.7598</v>
      </c>
      <c r="O3703" s="119">
        <v>0.49193890606006868</v>
      </c>
      <c r="P3703" s="119">
        <v>0.32141999978386165</v>
      </c>
      <c r="Q3703" s="97">
        <v>17.586393961135308</v>
      </c>
      <c r="R3703" s="184">
        <v>7416498074709.5879</v>
      </c>
      <c r="S3703" s="199">
        <v>7702.1266276161541</v>
      </c>
      <c r="T3703" s="191">
        <v>4.1889304980365909E-2</v>
      </c>
      <c r="U3703" s="198">
        <v>2.0000000000000001E-4</v>
      </c>
    </row>
    <row r="3704" spans="1:21" x14ac:dyDescent="0.2">
      <c r="A3704">
        <f t="shared" si="57"/>
        <v>3700</v>
      </c>
      <c r="B3704" s="119">
        <v>0.70000641525867735</v>
      </c>
      <c r="C3704" s="97">
        <v>6565.043824498126</v>
      </c>
      <c r="D3704" s="96">
        <v>0.89164882188916561</v>
      </c>
      <c r="E3704" s="98">
        <v>0.58929745942557576</v>
      </c>
      <c r="F3704" s="119">
        <v>0.42452906700846232</v>
      </c>
      <c r="G3704" s="179">
        <v>1</v>
      </c>
      <c r="H3704" s="97">
        <v>16688954.888134349</v>
      </c>
      <c r="I3704" s="174">
        <v>464559084616.6817</v>
      </c>
      <c r="J3704" s="186">
        <v>0.3338827545929367</v>
      </c>
      <c r="K3704" s="189">
        <v>5376983217.5268259</v>
      </c>
      <c r="L3704" s="185">
        <v>0</v>
      </c>
      <c r="M3704" s="185">
        <v>305060563222.80499</v>
      </c>
      <c r="N3704" s="174">
        <v>774996631057.01355</v>
      </c>
      <c r="O3704" s="119">
        <v>0.51504316460940902</v>
      </c>
      <c r="P3704" s="119">
        <v>0.26749255599278393</v>
      </c>
      <c r="Q3704" s="97">
        <v>16.332433603345272</v>
      </c>
      <c r="R3704" s="184">
        <v>3655942274432.877</v>
      </c>
      <c r="S3704" s="199">
        <v>3793.9978006279403</v>
      </c>
      <c r="T3704" s="191">
        <v>4.5541651539608562E-2</v>
      </c>
      <c r="U3704" s="198">
        <v>2.0000000000000001E-4</v>
      </c>
    </row>
    <row r="3705" spans="1:21" x14ac:dyDescent="0.2">
      <c r="A3705">
        <f t="shared" si="57"/>
        <v>3701</v>
      </c>
      <c r="B3705" s="119">
        <v>0.23196599664598372</v>
      </c>
      <c r="C3705" s="97">
        <v>12469.951010781111</v>
      </c>
      <c r="D3705" s="96">
        <v>0.69986937145681394</v>
      </c>
      <c r="E3705" s="98">
        <v>0</v>
      </c>
      <c r="F3705" s="119">
        <v>0.46525574374502737</v>
      </c>
      <c r="G3705" s="179">
        <v>1</v>
      </c>
      <c r="H3705" s="97">
        <v>10611576.049081478</v>
      </c>
      <c r="I3705" s="174">
        <v>376385496983.73602</v>
      </c>
      <c r="J3705" s="186">
        <v>0.23196599664598372</v>
      </c>
      <c r="K3705" s="189">
        <v>10683278981.780008</v>
      </c>
      <c r="L3705" s="185">
        <v>0</v>
      </c>
      <c r="M3705" s="185">
        <v>420350304136.49066</v>
      </c>
      <c r="N3705" s="174">
        <v>807419080102.00671</v>
      </c>
      <c r="O3705" s="119">
        <v>0.5246208452079234</v>
      </c>
      <c r="P3705" s="119">
        <v>0.42819902894204676</v>
      </c>
      <c r="Q3705" s="97">
        <v>17.988551872458761</v>
      </c>
      <c r="R3705" s="184">
        <v>6576299230296.1504</v>
      </c>
      <c r="S3705" s="199">
        <v>6829.8858602384717</v>
      </c>
      <c r="T3705" s="191">
        <v>4.188224873138198E-2</v>
      </c>
      <c r="U3705" s="198">
        <v>2.0000000000000001E-4</v>
      </c>
    </row>
    <row r="3706" spans="1:21" x14ac:dyDescent="0.2">
      <c r="A3706">
        <f t="shared" si="57"/>
        <v>3702</v>
      </c>
      <c r="B3706" s="119">
        <v>0.58194379417939468</v>
      </c>
      <c r="C3706" s="97">
        <v>4001.755630327847</v>
      </c>
      <c r="D3706" s="96">
        <v>0.59944678568885723</v>
      </c>
      <c r="E3706" s="98">
        <v>0</v>
      </c>
      <c r="F3706" s="119">
        <v>0.49321153772586457</v>
      </c>
      <c r="G3706" s="179">
        <v>1</v>
      </c>
      <c r="H3706" s="97">
        <v>7176145.1351244561</v>
      </c>
      <c r="I3706" s="174">
        <v>243985396719.68744</v>
      </c>
      <c r="J3706" s="186">
        <v>0.36815851521565701</v>
      </c>
      <c r="K3706" s="189">
        <v>5500494813.0678892</v>
      </c>
      <c r="L3706" s="185">
        <v>0</v>
      </c>
      <c r="M3706" s="185">
        <v>304084760537.30389</v>
      </c>
      <c r="N3706" s="174">
        <v>553570652070.0592</v>
      </c>
      <c r="O3706" s="119">
        <v>0.60171742951848262</v>
      </c>
      <c r="P3706" s="119">
        <v>0.40032952144679912</v>
      </c>
      <c r="Q3706" s="97">
        <v>17.501458370431934</v>
      </c>
      <c r="R3706" s="184">
        <v>4198284920143.9575</v>
      </c>
      <c r="S3706" s="199">
        <v>4347.1306744366693</v>
      </c>
      <c r="T3706" s="191">
        <v>4.2286740039192271E-2</v>
      </c>
      <c r="U3706" s="198">
        <v>2.0000000000000001E-4</v>
      </c>
    </row>
    <row r="3707" spans="1:21" x14ac:dyDescent="0.2">
      <c r="A3707">
        <f t="shared" si="57"/>
        <v>3703</v>
      </c>
      <c r="B3707" s="119">
        <v>0.64536022014158501</v>
      </c>
      <c r="C3707" s="97">
        <v>11358.968560263007</v>
      </c>
      <c r="D3707" s="96">
        <v>0.67484888382317776</v>
      </c>
      <c r="E3707" s="98">
        <v>0</v>
      </c>
      <c r="F3707" s="119">
        <v>0</v>
      </c>
      <c r="G3707" s="179">
        <v>0</v>
      </c>
      <c r="H3707" s="97">
        <v>4874342.1345176985</v>
      </c>
      <c r="I3707" s="174">
        <v>232685670100.34927</v>
      </c>
      <c r="J3707" s="186">
        <v>0.51636237110554017</v>
      </c>
      <c r="K3707" s="189">
        <v>5489342727.2700939</v>
      </c>
      <c r="L3707" s="185">
        <v>0</v>
      </c>
      <c r="M3707" s="185">
        <v>0</v>
      </c>
      <c r="N3707" s="174">
        <v>238175012827.61935</v>
      </c>
      <c r="O3707" s="119">
        <v>0.50446150042723936</v>
      </c>
      <c r="P3707" s="119">
        <v>0.40051935158152407</v>
      </c>
      <c r="Q3707" s="97">
        <v>12.92270426487719</v>
      </c>
      <c r="R3707" s="184">
        <v>1381507226805.25</v>
      </c>
      <c r="S3707" s="199">
        <v>1433.8645204137165</v>
      </c>
      <c r="T3707" s="191">
        <v>5.5137952520001705E-2</v>
      </c>
      <c r="U3707" s="198">
        <v>2.0000000000000001E-4</v>
      </c>
    </row>
    <row r="3708" spans="1:21" x14ac:dyDescent="0.2">
      <c r="A3708">
        <f t="shared" si="57"/>
        <v>3704</v>
      </c>
      <c r="B3708" s="119">
        <v>0.6681994479453679</v>
      </c>
      <c r="C3708" s="97">
        <v>12998.425803616617</v>
      </c>
      <c r="D3708" s="96">
        <v>0.56968038098159368</v>
      </c>
      <c r="E3708" s="98">
        <v>0.7</v>
      </c>
      <c r="F3708" s="119">
        <v>0.49500913463031659</v>
      </c>
      <c r="G3708" s="179">
        <v>1</v>
      </c>
      <c r="H3708" s="97">
        <v>3984631.7672513924</v>
      </c>
      <c r="I3708" s="174">
        <v>209139843637.13321</v>
      </c>
      <c r="J3708" s="186">
        <v>0.54454444379391997</v>
      </c>
      <c r="K3708" s="189">
        <v>923978510.64521575</v>
      </c>
      <c r="L3708" s="185">
        <v>0</v>
      </c>
      <c r="M3708" s="185">
        <v>174811749095.53336</v>
      </c>
      <c r="N3708" s="174">
        <v>384875571243.31177</v>
      </c>
      <c r="O3708" s="119">
        <v>0.65926589802850755</v>
      </c>
      <c r="P3708" s="119">
        <v>0.39854525815034847</v>
      </c>
      <c r="Q3708" s="97">
        <v>15.543281706927274</v>
      </c>
      <c r="R3708" s="184">
        <v>2599933327064.5864</v>
      </c>
      <c r="S3708" s="199">
        <v>2700.5240280583544</v>
      </c>
      <c r="T3708" s="191">
        <v>4.6720843377031959E-2</v>
      </c>
      <c r="U3708" s="198">
        <v>2.0000000000000001E-4</v>
      </c>
    </row>
    <row r="3709" spans="1:21" x14ac:dyDescent="0.2">
      <c r="A3709">
        <f t="shared" si="57"/>
        <v>3705</v>
      </c>
      <c r="B3709" s="119">
        <v>0.46707057196429552</v>
      </c>
      <c r="C3709" s="97">
        <v>13182.96045533705</v>
      </c>
      <c r="D3709" s="96">
        <v>1.701682331712725</v>
      </c>
      <c r="E3709" s="98">
        <v>4.5508669080112141E-2</v>
      </c>
      <c r="F3709" s="119">
        <v>0.57571774515575214</v>
      </c>
      <c r="G3709" s="179">
        <v>1</v>
      </c>
      <c r="H3709" s="97">
        <v>54932600.436925471</v>
      </c>
      <c r="I3709" s="174">
        <v>983192060690.18542</v>
      </c>
      <c r="J3709" s="186">
        <v>8.6082637345143542E-2</v>
      </c>
      <c r="K3709" s="189">
        <v>25919010327.833927</v>
      </c>
      <c r="L3709" s="185">
        <v>0</v>
      </c>
      <c r="M3709" s="185">
        <v>445994704551.27087</v>
      </c>
      <c r="N3709" s="174">
        <v>1455105775569.2903</v>
      </c>
      <c r="O3709" s="119">
        <v>0.30336731298405456</v>
      </c>
      <c r="P3709" s="119">
        <v>0.16787488020460292</v>
      </c>
      <c r="Q3709" s="97">
        <v>18.376047471799932</v>
      </c>
      <c r="R3709" s="184">
        <v>4095847072186.7705</v>
      </c>
      <c r="S3709" s="199">
        <v>4252.3447148634696</v>
      </c>
      <c r="T3709" s="191">
        <v>4.4326463645951587E-2</v>
      </c>
      <c r="U3709" s="198">
        <v>2.0000000000000001E-4</v>
      </c>
    </row>
    <row r="3710" spans="1:21" x14ac:dyDescent="0.2">
      <c r="A3710">
        <f t="shared" si="57"/>
        <v>3706</v>
      </c>
      <c r="B3710" s="119">
        <v>0.46404485550130836</v>
      </c>
      <c r="C3710" s="97">
        <v>12893.682097245066</v>
      </c>
      <c r="D3710" s="96">
        <v>0.2</v>
      </c>
      <c r="E3710" s="98">
        <v>0</v>
      </c>
      <c r="F3710" s="119">
        <v>0</v>
      </c>
      <c r="G3710" s="179">
        <v>0</v>
      </c>
      <c r="H3710" s="97">
        <v>1574817.7900469101</v>
      </c>
      <c r="I3710" s="174">
        <v>86999470738.816223</v>
      </c>
      <c r="J3710" s="186">
        <v>0.46404485550130836</v>
      </c>
      <c r="K3710" s="189">
        <v>3344150470.0568833</v>
      </c>
      <c r="L3710" s="185">
        <v>0</v>
      </c>
      <c r="M3710" s="185">
        <v>0</v>
      </c>
      <c r="N3710" s="174">
        <v>90343621208.873108</v>
      </c>
      <c r="O3710" s="119">
        <v>0.44686781742283288</v>
      </c>
      <c r="P3710" s="119">
        <v>0.33632467678393724</v>
      </c>
      <c r="Q3710" s="97">
        <v>12.857721865878586</v>
      </c>
      <c r="R3710" s="184">
        <v>484714237001.70935</v>
      </c>
      <c r="S3710" s="199">
        <v>502.87909418683046</v>
      </c>
      <c r="T3710" s="191">
        <v>4.9314162551726493E-2</v>
      </c>
      <c r="U3710" s="198">
        <v>2.0000000000000001E-4</v>
      </c>
    </row>
    <row r="3711" spans="1:21" x14ac:dyDescent="0.2">
      <c r="A3711">
        <f t="shared" si="57"/>
        <v>3707</v>
      </c>
      <c r="B3711" s="119">
        <v>0.40923825874850206</v>
      </c>
      <c r="C3711" s="97">
        <v>9310.4652756547639</v>
      </c>
      <c r="D3711" s="96">
        <v>0.61125155292933075</v>
      </c>
      <c r="E3711" s="98">
        <v>0</v>
      </c>
      <c r="F3711" s="119">
        <v>0.63062499477569756</v>
      </c>
      <c r="G3711" s="179">
        <v>1</v>
      </c>
      <c r="H3711" s="97">
        <v>3838222.4408799764</v>
      </c>
      <c r="I3711" s="174">
        <v>191768139444.55396</v>
      </c>
      <c r="J3711" s="186">
        <v>0.40923825874850206</v>
      </c>
      <c r="K3711" s="189">
        <v>6760038815.2496719</v>
      </c>
      <c r="L3711" s="185">
        <v>0</v>
      </c>
      <c r="M3711" s="185">
        <v>226659950518.58017</v>
      </c>
      <c r="N3711" s="174">
        <v>425188128778.38385</v>
      </c>
      <c r="O3711" s="119">
        <v>0.61103968408301823</v>
      </c>
      <c r="P3711" s="119">
        <v>0.40980624750291461</v>
      </c>
      <c r="Q3711" s="97">
        <v>17.004402792114991</v>
      </c>
      <c r="R3711" s="184">
        <v>3217140083577.52</v>
      </c>
      <c r="S3711" s="199">
        <v>3339.2969535987891</v>
      </c>
      <c r="T3711" s="191">
        <v>4.3297945705348312E-2</v>
      </c>
      <c r="U3711" s="198">
        <v>2.0000000000000001E-4</v>
      </c>
    </row>
    <row r="3712" spans="1:21" x14ac:dyDescent="0.2">
      <c r="A3712">
        <f t="shared" si="57"/>
        <v>3708</v>
      </c>
      <c r="B3712" s="119">
        <v>0.4846433307318484</v>
      </c>
      <c r="C3712" s="97">
        <v>9713.4289374434229</v>
      </c>
      <c r="D3712" s="96">
        <v>1.0895170255375943</v>
      </c>
      <c r="E3712" s="98">
        <v>0</v>
      </c>
      <c r="F3712" s="119">
        <v>0.49687529129024383</v>
      </c>
      <c r="G3712" s="179">
        <v>1</v>
      </c>
      <c r="H3712" s="97">
        <v>11152650.979362149</v>
      </c>
      <c r="I3712" s="174">
        <v>386746453326.83417</v>
      </c>
      <c r="J3712" s="186">
        <v>0.36090329678215161</v>
      </c>
      <c r="K3712" s="189">
        <v>3230277145.8042965</v>
      </c>
      <c r="L3712" s="185">
        <v>0</v>
      </c>
      <c r="M3712" s="185">
        <v>362737414879.32117</v>
      </c>
      <c r="N3712" s="174">
        <v>752714145351.95959</v>
      </c>
      <c r="O3712" s="119">
        <v>0.57095778600913882</v>
      </c>
      <c r="P3712" s="119">
        <v>0.35553133100070383</v>
      </c>
      <c r="Q3712" s="97">
        <v>16.702746819907148</v>
      </c>
      <c r="R3712" s="184">
        <v>4776320617399.8193</v>
      </c>
      <c r="S3712" s="199">
        <v>4960.8676419266612</v>
      </c>
      <c r="T3712" s="191">
        <v>4.5014893155055462E-2</v>
      </c>
      <c r="U3712" s="198">
        <v>2.0000000000000001E-4</v>
      </c>
    </row>
    <row r="3713" spans="1:21" x14ac:dyDescent="0.2">
      <c r="A3713">
        <f t="shared" si="57"/>
        <v>3709</v>
      </c>
      <c r="B3713" s="119">
        <v>0.47529989229973402</v>
      </c>
      <c r="C3713" s="97">
        <v>14058.556309630661</v>
      </c>
      <c r="D3713" s="96">
        <v>0.25054600699383278</v>
      </c>
      <c r="E3713" s="98">
        <v>0.69954720068628162</v>
      </c>
      <c r="F3713" s="119">
        <v>0.44389605456394143</v>
      </c>
      <c r="G3713" s="179">
        <v>1</v>
      </c>
      <c r="H3713" s="97">
        <v>2094574.6195111168</v>
      </c>
      <c r="I3713" s="174">
        <v>112447976256.71294</v>
      </c>
      <c r="J3713" s="186">
        <v>0.47529989229973402</v>
      </c>
      <c r="K3713" s="189">
        <v>1827544514.6724415</v>
      </c>
      <c r="L3713" s="185">
        <v>0</v>
      </c>
      <c r="M3713" s="185">
        <v>173317164573.16342</v>
      </c>
      <c r="N3713" s="174">
        <v>287592685344.54877</v>
      </c>
      <c r="O3713" s="119">
        <v>0.66795941778743373</v>
      </c>
      <c r="P3713" s="119">
        <v>0.51284466411983143</v>
      </c>
      <c r="Q3713" s="97">
        <v>17.363475744532835</v>
      </c>
      <c r="R3713" s="184">
        <v>2796545253905.0005</v>
      </c>
      <c r="S3713" s="199">
        <v>2901.5381956424085</v>
      </c>
      <c r="T3713" s="191">
        <v>4.2006318842748698E-2</v>
      </c>
      <c r="U3713" s="198">
        <v>2.0000000000000001E-4</v>
      </c>
    </row>
    <row r="3714" spans="1:21" x14ac:dyDescent="0.2">
      <c r="A3714">
        <f t="shared" si="57"/>
        <v>3710</v>
      </c>
      <c r="B3714" s="119">
        <v>0.44661876532933392</v>
      </c>
      <c r="C3714" s="97">
        <v>5897.9640262148241</v>
      </c>
      <c r="D3714" s="96">
        <v>0.86873258156202859</v>
      </c>
      <c r="E3714" s="98">
        <v>0</v>
      </c>
      <c r="F3714" s="119">
        <v>0.58893959073634317</v>
      </c>
      <c r="G3714" s="179">
        <v>1</v>
      </c>
      <c r="H3714" s="97">
        <v>19880991.594633069</v>
      </c>
      <c r="I3714" s="174">
        <v>546732938660.90009</v>
      </c>
      <c r="J3714" s="186">
        <v>0.35830159486228108</v>
      </c>
      <c r="K3714" s="189">
        <v>12111604612.08531</v>
      </c>
      <c r="L3714" s="185">
        <v>0</v>
      </c>
      <c r="M3714" s="185">
        <v>342912552518.71991</v>
      </c>
      <c r="N3714" s="174">
        <v>901757095791.70532</v>
      </c>
      <c r="O3714" s="119">
        <v>0.52145453370464456</v>
      </c>
      <c r="P3714" s="119">
        <v>0.353067201426703</v>
      </c>
      <c r="Q3714" s="97">
        <v>16.632982665689418</v>
      </c>
      <c r="R3714" s="184">
        <v>5695399296868.6221</v>
      </c>
      <c r="S3714" s="199">
        <v>5914.1507214975873</v>
      </c>
      <c r="T3714" s="191">
        <v>4.3966999303633493E-2</v>
      </c>
      <c r="U3714" s="198">
        <v>2.0000000000000001E-4</v>
      </c>
    </row>
    <row r="3715" spans="1:21" x14ac:dyDescent="0.2">
      <c r="A3715">
        <f t="shared" si="57"/>
        <v>3711</v>
      </c>
      <c r="B3715" s="119">
        <v>0.50250918200338213</v>
      </c>
      <c r="C3715" s="97">
        <v>15459.518545504292</v>
      </c>
      <c r="D3715" s="96">
        <v>0.29441287069121691</v>
      </c>
      <c r="E3715" s="98">
        <v>0</v>
      </c>
      <c r="F3715" s="119">
        <v>0</v>
      </c>
      <c r="G3715" s="179">
        <v>0</v>
      </c>
      <c r="H3715" s="97">
        <v>1743605.9556013446</v>
      </c>
      <c r="I3715" s="174">
        <v>94370221439.767212</v>
      </c>
      <c r="J3715" s="186">
        <v>0.50250918200338213</v>
      </c>
      <c r="K3715" s="189">
        <v>4687700449.2029047</v>
      </c>
      <c r="L3715" s="185">
        <v>0</v>
      </c>
      <c r="M3715" s="185">
        <v>0</v>
      </c>
      <c r="N3715" s="174">
        <v>99057921888.970123</v>
      </c>
      <c r="O3715" s="119">
        <v>0.47872902920706006</v>
      </c>
      <c r="P3715" s="119">
        <v>0.40022595126877192</v>
      </c>
      <c r="Q3715" s="97">
        <v>12.863869630623318</v>
      </c>
      <c r="R3715" s="184">
        <v>606932885515.89258</v>
      </c>
      <c r="S3715" s="199">
        <v>630.555937674505</v>
      </c>
      <c r="T3715" s="191">
        <v>5.2088663629755227E-2</v>
      </c>
      <c r="U3715" s="198">
        <v>2.0000000000000001E-4</v>
      </c>
    </row>
    <row r="3716" spans="1:21" x14ac:dyDescent="0.2">
      <c r="A3716">
        <f t="shared" si="57"/>
        <v>3712</v>
      </c>
      <c r="B3716" s="119">
        <v>0.46409428037490796</v>
      </c>
      <c r="C3716" s="97">
        <v>4000</v>
      </c>
      <c r="D3716" s="96">
        <v>0.95009824539793752</v>
      </c>
      <c r="E3716" s="98">
        <v>0.17232918817809453</v>
      </c>
      <c r="F3716" s="119">
        <v>0.50395248069441245</v>
      </c>
      <c r="G3716" s="179">
        <v>1</v>
      </c>
      <c r="H3716" s="97">
        <v>12371896.987286499</v>
      </c>
      <c r="I3716" s="174">
        <v>433287154292.68237</v>
      </c>
      <c r="J3716" s="186">
        <v>0.46409428037490796</v>
      </c>
      <c r="K3716" s="189">
        <v>7788431288.2298956</v>
      </c>
      <c r="L3716" s="185">
        <v>0</v>
      </c>
      <c r="M3716" s="185">
        <v>173083594330.52072</v>
      </c>
      <c r="N3716" s="174">
        <v>614159179911.43298</v>
      </c>
      <c r="O3716" s="119">
        <v>0.5528745260805793</v>
      </c>
      <c r="P3716" s="119">
        <v>0.34403872617014208</v>
      </c>
      <c r="Q3716" s="97">
        <v>14.52204613713684</v>
      </c>
      <c r="R3716" s="184">
        <v>3405154139470.3228</v>
      </c>
      <c r="S3716" s="199">
        <v>3534.723335889847</v>
      </c>
      <c r="T3716" s="191">
        <v>4.9642303413171454E-2</v>
      </c>
      <c r="U3716" s="198">
        <v>2.0000000000000001E-4</v>
      </c>
    </row>
    <row r="3717" spans="1:21" x14ac:dyDescent="0.2">
      <c r="A3717">
        <f t="shared" si="57"/>
        <v>3713</v>
      </c>
      <c r="B3717" s="119">
        <v>0.61048287272022417</v>
      </c>
      <c r="C3717" s="97">
        <v>4488.1489534494513</v>
      </c>
      <c r="D3717" s="96">
        <v>0.89202045152701748</v>
      </c>
      <c r="E3717" s="98">
        <v>0.23387307594912904</v>
      </c>
      <c r="F3717" s="119">
        <v>0</v>
      </c>
      <c r="G3717" s="179">
        <v>0</v>
      </c>
      <c r="H3717" s="97">
        <v>10259725.678665239</v>
      </c>
      <c r="I3717" s="174">
        <v>376624423011.22455</v>
      </c>
      <c r="J3717" s="186">
        <v>0.44071166704944176</v>
      </c>
      <c r="K3717" s="189">
        <v>32956070395.042503</v>
      </c>
      <c r="L3717" s="185">
        <v>85353134177.732346</v>
      </c>
      <c r="M3717" s="185">
        <v>0</v>
      </c>
      <c r="N3717" s="174">
        <v>494933627583.99939</v>
      </c>
      <c r="O3717" s="119">
        <v>0.47332666766361042</v>
      </c>
      <c r="P3717" s="119">
        <v>0.33272974891447377</v>
      </c>
      <c r="Q3717" s="97">
        <v>14.101376834175548</v>
      </c>
      <c r="R3717" s="184">
        <v>2599936693806.4863</v>
      </c>
      <c r="S3717" s="199">
        <v>2700.4461356262545</v>
      </c>
      <c r="T3717" s="191">
        <v>5.0747204609837969E-2</v>
      </c>
      <c r="U3717" s="198">
        <v>2.0000000000000001E-4</v>
      </c>
    </row>
    <row r="3718" spans="1:21" x14ac:dyDescent="0.2">
      <c r="A3718">
        <f t="shared" si="57"/>
        <v>3714</v>
      </c>
      <c r="B3718" s="119">
        <v>0.57960828093542083</v>
      </c>
      <c r="C3718" s="97">
        <v>4000</v>
      </c>
      <c r="D3718" s="96">
        <v>0.69730877054103935</v>
      </c>
      <c r="E3718" s="98">
        <v>0.6459751191781965</v>
      </c>
      <c r="F3718" s="119">
        <v>0.50950368413698865</v>
      </c>
      <c r="G3718" s="179">
        <v>1</v>
      </c>
      <c r="H3718" s="97">
        <v>14085822.18261998</v>
      </c>
      <c r="I3718" s="174">
        <v>439446379551.77899</v>
      </c>
      <c r="J3718" s="186">
        <v>0.44937983852315888</v>
      </c>
      <c r="K3718" s="189">
        <v>7288547964.6047792</v>
      </c>
      <c r="L3718" s="185">
        <v>0</v>
      </c>
      <c r="M3718" s="185">
        <v>425343633139.3252</v>
      </c>
      <c r="N3718" s="174">
        <v>872078560655.70898</v>
      </c>
      <c r="O3718" s="119">
        <v>0.61663395232385143</v>
      </c>
      <c r="P3718" s="119">
        <v>0.34378448321097643</v>
      </c>
      <c r="Q3718" s="97">
        <v>16.036982752126544</v>
      </c>
      <c r="R3718" s="184">
        <v>5276252808013.4219</v>
      </c>
      <c r="S3718" s="199">
        <v>5478.3455111565754</v>
      </c>
      <c r="T3718" s="191">
        <v>4.5503586230661745E-2</v>
      </c>
      <c r="U3718" s="198">
        <v>2.0000000000000001E-4</v>
      </c>
    </row>
    <row r="3719" spans="1:21" x14ac:dyDescent="0.2">
      <c r="A3719">
        <f t="shared" ref="A3719:A3782" si="58">A3718+1</f>
        <v>3715</v>
      </c>
      <c r="B3719" s="119">
        <v>0.38621417664700453</v>
      </c>
      <c r="C3719" s="97">
        <v>10391.052938867337</v>
      </c>
      <c r="D3719" s="96">
        <v>0.70947393883557053</v>
      </c>
      <c r="E3719" s="98">
        <v>0.7</v>
      </c>
      <c r="F3719" s="119">
        <v>0</v>
      </c>
      <c r="G3719" s="179">
        <v>0</v>
      </c>
      <c r="H3719" s="97">
        <v>4696135.1631695563</v>
      </c>
      <c r="I3719" s="174">
        <v>244195470617.73151</v>
      </c>
      <c r="J3719" s="186">
        <v>0.38621417664700453</v>
      </c>
      <c r="K3719" s="189">
        <v>21061822490.650719</v>
      </c>
      <c r="L3719" s="185">
        <v>30337175208.544502</v>
      </c>
      <c r="M3719" s="185">
        <v>0</v>
      </c>
      <c r="N3719" s="174">
        <v>295594468316.9267</v>
      </c>
      <c r="O3719" s="119">
        <v>0.40116276014086766</v>
      </c>
      <c r="P3719" s="119">
        <v>0.31621506976121438</v>
      </c>
      <c r="Q3719" s="97">
        <v>13.879001597487768</v>
      </c>
      <c r="R3719" s="184">
        <v>1438472406360.4619</v>
      </c>
      <c r="S3719" s="199">
        <v>1492.6068976811332</v>
      </c>
      <c r="T3719" s="191">
        <v>5.1880004107321874E-2</v>
      </c>
      <c r="U3719" s="198">
        <v>2.0000000000000001E-4</v>
      </c>
    </row>
    <row r="3720" spans="1:21" x14ac:dyDescent="0.2">
      <c r="A3720">
        <f t="shared" si="58"/>
        <v>3716</v>
      </c>
      <c r="B3720" s="119">
        <v>0.30828091716955441</v>
      </c>
      <c r="C3720" s="97">
        <v>9583.058192022414</v>
      </c>
      <c r="D3720" s="96">
        <v>0.90602129822746491</v>
      </c>
      <c r="E3720" s="98">
        <v>0</v>
      </c>
      <c r="F3720" s="119">
        <v>0.54064618552189547</v>
      </c>
      <c r="G3720" s="179">
        <v>1</v>
      </c>
      <c r="H3720" s="97">
        <v>7601982.0170174055</v>
      </c>
      <c r="I3720" s="174">
        <v>319580608345.50397</v>
      </c>
      <c r="J3720" s="186">
        <v>0.30828091716955441</v>
      </c>
      <c r="K3720" s="189">
        <v>7622308792.7146711</v>
      </c>
      <c r="L3720" s="185">
        <v>0</v>
      </c>
      <c r="M3720" s="185">
        <v>319705147053.8573</v>
      </c>
      <c r="N3720" s="174">
        <v>646908064192.07605</v>
      </c>
      <c r="O3720" s="119">
        <v>0.54765853187486291</v>
      </c>
      <c r="P3720" s="119">
        <v>0.3040128559052353</v>
      </c>
      <c r="Q3720" s="97">
        <v>16.958090092803662</v>
      </c>
      <c r="R3720" s="184">
        <v>3568042126139.7539</v>
      </c>
      <c r="S3720" s="199">
        <v>3701.9913763521563</v>
      </c>
      <c r="T3720" s="191">
        <v>4.3899548949740755E-2</v>
      </c>
      <c r="U3720" s="198">
        <v>2.0000000000000001E-4</v>
      </c>
    </row>
    <row r="3721" spans="1:21" x14ac:dyDescent="0.2">
      <c r="A3721">
        <f t="shared" si="58"/>
        <v>3717</v>
      </c>
      <c r="B3721" s="119">
        <v>0.61820214890066361</v>
      </c>
      <c r="C3721" s="97">
        <v>6773.8058878908905</v>
      </c>
      <c r="D3721" s="96">
        <v>0.46050639306820595</v>
      </c>
      <c r="E3721" s="98">
        <v>0</v>
      </c>
      <c r="F3721" s="119">
        <v>0</v>
      </c>
      <c r="G3721" s="179">
        <v>0</v>
      </c>
      <c r="H3721" s="97">
        <v>4047320.3118256675</v>
      </c>
      <c r="I3721" s="174">
        <v>147113548939.31033</v>
      </c>
      <c r="J3721" s="186">
        <v>0.31177764908957073</v>
      </c>
      <c r="K3721" s="189">
        <v>5212369492.5373907</v>
      </c>
      <c r="L3721" s="185">
        <v>0</v>
      </c>
      <c r="M3721" s="185">
        <v>0</v>
      </c>
      <c r="N3721" s="174">
        <v>152325918431.84772</v>
      </c>
      <c r="O3721" s="119">
        <v>0.30110907526248043</v>
      </c>
      <c r="P3721" s="119">
        <v>0.19406535733185648</v>
      </c>
      <c r="Q3721" s="97">
        <v>12.741745915562376</v>
      </c>
      <c r="R3721" s="184">
        <v>457317956081.73419</v>
      </c>
      <c r="S3721" s="199">
        <v>474.05791878092123</v>
      </c>
      <c r="T3721" s="191">
        <v>5.1184377212527367E-2</v>
      </c>
      <c r="U3721" s="198">
        <v>2.0000000000000001E-4</v>
      </c>
    </row>
    <row r="3722" spans="1:21" x14ac:dyDescent="0.2">
      <c r="A3722">
        <f t="shared" si="58"/>
        <v>3718</v>
      </c>
      <c r="B3722" s="119">
        <v>0.52921507312808114</v>
      </c>
      <c r="C3722" s="97">
        <v>13822.52306580912</v>
      </c>
      <c r="D3722" s="96">
        <v>1.3096513255274806</v>
      </c>
      <c r="E3722" s="98">
        <v>0.7</v>
      </c>
      <c r="F3722" s="119">
        <v>0.37774407820923228</v>
      </c>
      <c r="G3722" s="179">
        <v>1</v>
      </c>
      <c r="H3722" s="97">
        <v>9955082.0967107713</v>
      </c>
      <c r="I3722" s="174">
        <v>372777009939.65771</v>
      </c>
      <c r="J3722" s="186">
        <v>0.44576165009893753</v>
      </c>
      <c r="K3722" s="189">
        <v>15962873264.245142</v>
      </c>
      <c r="L3722" s="185">
        <v>24347460474.1479</v>
      </c>
      <c r="M3722" s="185">
        <v>354083883140.85449</v>
      </c>
      <c r="N3722" s="174">
        <v>767171226818.90527</v>
      </c>
      <c r="O3722" s="119">
        <v>0.61122569977763463</v>
      </c>
      <c r="P3722" s="119">
        <v>0.43046470115471874</v>
      </c>
      <c r="Q3722" s="97">
        <v>16.635676458013876</v>
      </c>
      <c r="R3722" s="184">
        <v>5837207944193.7598</v>
      </c>
      <c r="S3722" s="199">
        <v>6058.7989441581094</v>
      </c>
      <c r="T3722" s="191">
        <v>4.5156198431871596E-2</v>
      </c>
      <c r="U3722" s="198">
        <v>2.0000000000000001E-4</v>
      </c>
    </row>
    <row r="3723" spans="1:21" x14ac:dyDescent="0.2">
      <c r="A3723">
        <f t="shared" si="58"/>
        <v>3719</v>
      </c>
      <c r="B3723" s="119">
        <v>0.55942935965998564</v>
      </c>
      <c r="C3723" s="97">
        <v>10445.146727742245</v>
      </c>
      <c r="D3723" s="96">
        <v>0.47985752548277683</v>
      </c>
      <c r="E3723" s="98">
        <v>0</v>
      </c>
      <c r="F3723" s="119">
        <v>0</v>
      </c>
      <c r="G3723" s="179">
        <v>0</v>
      </c>
      <c r="H3723" s="97">
        <v>2904156.0953658083</v>
      </c>
      <c r="I3723" s="174">
        <v>152781722861.69925</v>
      </c>
      <c r="J3723" s="186">
        <v>0.53282423459437012</v>
      </c>
      <c r="K3723" s="189">
        <v>5101330684.4900026</v>
      </c>
      <c r="L3723" s="185">
        <v>0</v>
      </c>
      <c r="M3723" s="185">
        <v>0</v>
      </c>
      <c r="N3723" s="174">
        <v>157883053546.18924</v>
      </c>
      <c r="O3723" s="119">
        <v>0.51560824746766465</v>
      </c>
      <c r="P3723" s="119">
        <v>0.39659988482105246</v>
      </c>
      <c r="Q3723" s="97">
        <v>12.918762147227286</v>
      </c>
      <c r="R3723" s="184">
        <v>927508477511.9126</v>
      </c>
      <c r="S3723" s="199">
        <v>962.79270096364974</v>
      </c>
      <c r="T3723" s="191">
        <v>5.4541885646170636E-2</v>
      </c>
      <c r="U3723" s="198">
        <v>2.0000000000000001E-4</v>
      </c>
    </row>
    <row r="3724" spans="1:21" x14ac:dyDescent="0.2">
      <c r="A3724">
        <f t="shared" si="58"/>
        <v>3720</v>
      </c>
      <c r="B3724" s="119">
        <v>0.43656280569915923</v>
      </c>
      <c r="C3724" s="97">
        <v>14667.135273288779</v>
      </c>
      <c r="D3724" s="96">
        <v>1.0080737806252911</v>
      </c>
      <c r="E3724" s="98">
        <v>0</v>
      </c>
      <c r="F3724" s="119">
        <v>0.50026453759228973</v>
      </c>
      <c r="G3724" s="179">
        <v>1</v>
      </c>
      <c r="H3724" s="97">
        <v>6619488.6964415396</v>
      </c>
      <c r="I3724" s="174">
        <v>290434735004.84467</v>
      </c>
      <c r="J3724" s="186">
        <v>0.43656280569915928</v>
      </c>
      <c r="K3724" s="189">
        <v>8491062096.5452433</v>
      </c>
      <c r="L3724" s="185">
        <v>0</v>
      </c>
      <c r="M3724" s="185">
        <v>237022115699.46808</v>
      </c>
      <c r="N3724" s="174">
        <v>535947912800.85797</v>
      </c>
      <c r="O3724" s="119">
        <v>0.59037583277864147</v>
      </c>
      <c r="P3724" s="119">
        <v>0.33468900621070219</v>
      </c>
      <c r="Q3724" s="97">
        <v>15.753198746902369</v>
      </c>
      <c r="R3724" s="184">
        <v>3022153201424.1748</v>
      </c>
      <c r="S3724" s="199">
        <v>3137.5218913335593</v>
      </c>
      <c r="T3724" s="191">
        <v>4.7482708665228329E-2</v>
      </c>
      <c r="U3724" s="198">
        <v>2.0000000000000001E-4</v>
      </c>
    </row>
    <row r="3725" spans="1:21" x14ac:dyDescent="0.2">
      <c r="A3725">
        <f t="shared" si="58"/>
        <v>3721</v>
      </c>
      <c r="B3725" s="119">
        <v>0.5938769919912259</v>
      </c>
      <c r="C3725" s="97">
        <v>6647.1876061461417</v>
      </c>
      <c r="D3725" s="96">
        <v>0.89993501673158094</v>
      </c>
      <c r="E3725" s="98">
        <v>0.27860527634985544</v>
      </c>
      <c r="F3725" s="119">
        <v>0.54578366051181681</v>
      </c>
      <c r="G3725" s="179">
        <v>1</v>
      </c>
      <c r="H3725" s="97">
        <v>11430255.462819548</v>
      </c>
      <c r="I3725" s="174">
        <v>424812369514.60748</v>
      </c>
      <c r="J3725" s="186">
        <v>0.41791626481471222</v>
      </c>
      <c r="K3725" s="189">
        <v>3590375414.8294544</v>
      </c>
      <c r="L3725" s="185">
        <v>0</v>
      </c>
      <c r="M3725" s="185">
        <v>321681338663.4024</v>
      </c>
      <c r="N3725" s="174">
        <v>750084083592.83936</v>
      </c>
      <c r="O3725" s="119">
        <v>0.57977642661381434</v>
      </c>
      <c r="P3725" s="119">
        <v>0.27216305339613128</v>
      </c>
      <c r="Q3725" s="97">
        <v>15.774626363082856</v>
      </c>
      <c r="R3725" s="184">
        <v>3513940072239.9043</v>
      </c>
      <c r="S3725" s="199">
        <v>3646.4977914563233</v>
      </c>
      <c r="T3725" s="191">
        <v>4.6647244179595454E-2</v>
      </c>
      <c r="U3725" s="198">
        <v>2.0000000000000001E-4</v>
      </c>
    </row>
    <row r="3726" spans="1:21" x14ac:dyDescent="0.2">
      <c r="A3726">
        <f t="shared" si="58"/>
        <v>3722</v>
      </c>
      <c r="B3726" s="119">
        <v>0.51759266166520723</v>
      </c>
      <c r="C3726" s="97">
        <v>11081.489057130097</v>
      </c>
      <c r="D3726" s="96">
        <v>1.1794003404573976</v>
      </c>
      <c r="E3726" s="98">
        <v>0</v>
      </c>
      <c r="F3726" s="119">
        <v>0</v>
      </c>
      <c r="G3726" s="179">
        <v>0</v>
      </c>
      <c r="H3726" s="97">
        <v>8620231.2571584899</v>
      </c>
      <c r="I3726" s="174">
        <v>308945174743.11304</v>
      </c>
      <c r="J3726" s="186">
        <v>0.3542889002597005</v>
      </c>
      <c r="K3726" s="189">
        <v>6919252871.055747</v>
      </c>
      <c r="L3726" s="185">
        <v>0</v>
      </c>
      <c r="M3726" s="185">
        <v>0</v>
      </c>
      <c r="N3726" s="174">
        <v>315864427614.16876</v>
      </c>
      <c r="O3726" s="119">
        <v>0.34652792980531449</v>
      </c>
      <c r="P3726" s="119">
        <v>0.24717093780046973</v>
      </c>
      <c r="Q3726" s="97">
        <v>12.877948483195823</v>
      </c>
      <c r="R3726" s="184">
        <v>1094128559123.4189</v>
      </c>
      <c r="S3726" s="199">
        <v>1136.3949491349028</v>
      </c>
      <c r="T3726" s="191">
        <v>5.8213994446192824E-2</v>
      </c>
      <c r="U3726" s="198">
        <v>2.0000000000000001E-4</v>
      </c>
    </row>
    <row r="3727" spans="1:21" x14ac:dyDescent="0.2">
      <c r="A3727">
        <f t="shared" si="58"/>
        <v>3723</v>
      </c>
      <c r="B3727" s="119">
        <v>0.3872264073095823</v>
      </c>
      <c r="C3727" s="97">
        <v>6083.4733761917214</v>
      </c>
      <c r="D3727" s="96">
        <v>0.86385006416520949</v>
      </c>
      <c r="E3727" s="98">
        <v>0</v>
      </c>
      <c r="F3727" s="119">
        <v>0</v>
      </c>
      <c r="G3727" s="179">
        <v>0</v>
      </c>
      <c r="H3727" s="97">
        <v>8886192.7218179014</v>
      </c>
      <c r="I3727" s="174">
        <v>311540123973.34662</v>
      </c>
      <c r="J3727" s="186">
        <v>0.38722640730958235</v>
      </c>
      <c r="K3727" s="189">
        <v>7553365823.6038227</v>
      </c>
      <c r="L3727" s="185">
        <v>0</v>
      </c>
      <c r="M3727" s="185">
        <v>0</v>
      </c>
      <c r="N3727" s="174">
        <v>319093489796.95044</v>
      </c>
      <c r="O3727" s="119">
        <v>0.37806024502645247</v>
      </c>
      <c r="P3727" s="119">
        <v>0.25644834310285181</v>
      </c>
      <c r="Q3727" s="97">
        <v>12.917088273146083</v>
      </c>
      <c r="R3727" s="184">
        <v>1189196388831.9846</v>
      </c>
      <c r="S3727" s="199">
        <v>1234.1634963256936</v>
      </c>
      <c r="T3727" s="191">
        <v>5.4527215133082813E-2</v>
      </c>
      <c r="U3727" s="198">
        <v>2.0000000000000001E-4</v>
      </c>
    </row>
    <row r="3728" spans="1:21" x14ac:dyDescent="0.2">
      <c r="A3728">
        <f t="shared" si="58"/>
        <v>3724</v>
      </c>
      <c r="B3728" s="119">
        <v>0.54507314880880187</v>
      </c>
      <c r="C3728" s="97">
        <v>5478.2332885537016</v>
      </c>
      <c r="D3728" s="96">
        <v>0.46381272444545918</v>
      </c>
      <c r="E3728" s="98">
        <v>0.7</v>
      </c>
      <c r="F3728" s="119">
        <v>0</v>
      </c>
      <c r="G3728" s="179">
        <v>0</v>
      </c>
      <c r="H3728" s="97">
        <v>5747669.2944304086</v>
      </c>
      <c r="I3728" s="174">
        <v>197468859820.51984</v>
      </c>
      <c r="J3728" s="186">
        <v>0.37354478454794837</v>
      </c>
      <c r="K3728" s="189">
        <v>32335566104.407124</v>
      </c>
      <c r="L3728" s="185">
        <v>71142418009.321396</v>
      </c>
      <c r="M3728" s="185">
        <v>0</v>
      </c>
      <c r="N3728" s="174">
        <v>300946843934.24835</v>
      </c>
      <c r="O3728" s="119">
        <v>0.43422085905839558</v>
      </c>
      <c r="P3728" s="119">
        <v>0.3135180190873566</v>
      </c>
      <c r="Q3728" s="97">
        <v>14.786321378959038</v>
      </c>
      <c r="R3728" s="184">
        <v>1566995965331.5786</v>
      </c>
      <c r="S3728" s="199">
        <v>1624.9604467904906</v>
      </c>
      <c r="T3728" s="191">
        <v>4.7996558195417739E-2</v>
      </c>
      <c r="U3728" s="198">
        <v>2.0000000000000001E-4</v>
      </c>
    </row>
    <row r="3729" spans="1:21" x14ac:dyDescent="0.2">
      <c r="A3729">
        <f t="shared" si="58"/>
        <v>3725</v>
      </c>
      <c r="B3729" s="119">
        <v>0.53491148385768261</v>
      </c>
      <c r="C3729" s="97">
        <v>10041.131155271385</v>
      </c>
      <c r="D3729" s="96">
        <v>0.9135712136098264</v>
      </c>
      <c r="E3729" s="98">
        <v>0.7</v>
      </c>
      <c r="F3729" s="119">
        <v>0.44191519341869989</v>
      </c>
      <c r="G3729" s="179">
        <v>1</v>
      </c>
      <c r="H3729" s="97">
        <v>6105389.8667622618</v>
      </c>
      <c r="I3729" s="174">
        <v>289832948936.74512</v>
      </c>
      <c r="J3729" s="186">
        <v>0.53122830896662165</v>
      </c>
      <c r="K3729" s="189">
        <v>4117582570.0976791</v>
      </c>
      <c r="L3729" s="185">
        <v>0</v>
      </c>
      <c r="M3729" s="185">
        <v>278853080772.89551</v>
      </c>
      <c r="N3729" s="174">
        <v>572803612279.73828</v>
      </c>
      <c r="O3729" s="119">
        <v>0.65825341160846951</v>
      </c>
      <c r="P3729" s="119">
        <v>0.49463119521220278</v>
      </c>
      <c r="Q3729" s="97">
        <v>16.47988503081498</v>
      </c>
      <c r="R3729" s="184">
        <v>5030484043930.7598</v>
      </c>
      <c r="S3729" s="199">
        <v>5223.7567443713879</v>
      </c>
      <c r="T3729" s="191">
        <v>4.5057100189301952E-2</v>
      </c>
      <c r="U3729" s="198">
        <v>2.0000000000000001E-4</v>
      </c>
    </row>
    <row r="3730" spans="1:21" x14ac:dyDescent="0.2">
      <c r="A3730">
        <f t="shared" si="58"/>
        <v>3726</v>
      </c>
      <c r="B3730" s="119">
        <v>0.5898164062844653</v>
      </c>
      <c r="C3730" s="97">
        <v>8662.4473532937718</v>
      </c>
      <c r="D3730" s="96">
        <v>0.71790136911069014</v>
      </c>
      <c r="E3730" s="98">
        <v>0.7</v>
      </c>
      <c r="F3730" s="119">
        <v>0.68316695758352841</v>
      </c>
      <c r="G3730" s="179">
        <v>1</v>
      </c>
      <c r="H3730" s="97">
        <v>4913185.7806579964</v>
      </c>
      <c r="I3730" s="174">
        <v>191692225402.87225</v>
      </c>
      <c r="J3730" s="186">
        <v>0.43718458944475436</v>
      </c>
      <c r="K3730" s="189">
        <v>1610676262.3017607</v>
      </c>
      <c r="L3730" s="185">
        <v>0</v>
      </c>
      <c r="M3730" s="185">
        <v>236480756982.69275</v>
      </c>
      <c r="N3730" s="174">
        <v>429783658647.86676</v>
      </c>
      <c r="O3730" s="119">
        <v>0.63517885558400866</v>
      </c>
      <c r="P3730" s="119">
        <v>0.36058330526663401</v>
      </c>
      <c r="Q3730" s="97">
        <v>16.465956337575207</v>
      </c>
      <c r="R3730" s="184">
        <v>2791529557805.0923</v>
      </c>
      <c r="S3730" s="199">
        <v>2895.7327593488189</v>
      </c>
      <c r="T3730" s="191">
        <v>4.4663692344148978E-2</v>
      </c>
      <c r="U3730" s="198">
        <v>2.0000000000000001E-4</v>
      </c>
    </row>
    <row r="3731" spans="1:21" x14ac:dyDescent="0.2">
      <c r="A3731">
        <f t="shared" si="58"/>
        <v>3727</v>
      </c>
      <c r="B3731" s="119">
        <v>0.40187164503310335</v>
      </c>
      <c r="C3731" s="97">
        <v>4000</v>
      </c>
      <c r="D3731" s="96">
        <v>0.92062371318689351</v>
      </c>
      <c r="E3731" s="98">
        <v>0</v>
      </c>
      <c r="F3731" s="119">
        <v>0</v>
      </c>
      <c r="G3731" s="179">
        <v>0</v>
      </c>
      <c r="H3731" s="97">
        <v>10620043.602651963</v>
      </c>
      <c r="I3731" s="174">
        <v>419721358400.46667</v>
      </c>
      <c r="J3731" s="186">
        <v>0.40187164503310335</v>
      </c>
      <c r="K3731" s="189">
        <v>11671122590.383226</v>
      </c>
      <c r="L3731" s="185">
        <v>0</v>
      </c>
      <c r="M3731" s="185">
        <v>0</v>
      </c>
      <c r="N3731" s="174">
        <v>431392480990.84991</v>
      </c>
      <c r="O3731" s="119">
        <v>0.39099919490600016</v>
      </c>
      <c r="P3731" s="119">
        <v>0.24592428687985141</v>
      </c>
      <c r="Q3731" s="97">
        <v>12.881185732742843</v>
      </c>
      <c r="R3731" s="184">
        <v>1552738823991.6802</v>
      </c>
      <c r="S3731" s="199">
        <v>1612.1345106816536</v>
      </c>
      <c r="T3731" s="191">
        <v>5.4925312438799577E-2</v>
      </c>
      <c r="U3731" s="198">
        <v>2.0000000000000001E-4</v>
      </c>
    </row>
    <row r="3732" spans="1:21" x14ac:dyDescent="0.2">
      <c r="A3732">
        <f t="shared" si="58"/>
        <v>3728</v>
      </c>
      <c r="B3732" s="119">
        <v>0.61782475586419894</v>
      </c>
      <c r="C3732" s="97">
        <v>8286.6010462554968</v>
      </c>
      <c r="D3732" s="96">
        <v>0.93189578326151878</v>
      </c>
      <c r="E3732" s="98">
        <v>0.62365804242901302</v>
      </c>
      <c r="F3732" s="119">
        <v>0</v>
      </c>
      <c r="G3732" s="179">
        <v>0</v>
      </c>
      <c r="H3732" s="97">
        <v>8571906.4956027381</v>
      </c>
      <c r="I3732" s="174">
        <v>318541643957.38196</v>
      </c>
      <c r="J3732" s="186">
        <v>0.47080867904170121</v>
      </c>
      <c r="K3732" s="189">
        <v>59259237987.612839</v>
      </c>
      <c r="L3732" s="185">
        <v>133787897276.21519</v>
      </c>
      <c r="M3732" s="185">
        <v>0</v>
      </c>
      <c r="N3732" s="174">
        <v>511588779221.21002</v>
      </c>
      <c r="O3732" s="119">
        <v>0.50236146465830067</v>
      </c>
      <c r="P3732" s="119">
        <v>0.37865311162660126</v>
      </c>
      <c r="Q3732" s="97">
        <v>14.713349908445874</v>
      </c>
      <c r="R3732" s="184">
        <v>3125937911017.1992</v>
      </c>
      <c r="S3732" s="199">
        <v>3245.6384758569602</v>
      </c>
      <c r="T3732" s="191">
        <v>4.971155852149238E-2</v>
      </c>
      <c r="U3732" s="198">
        <v>2.0000000000000001E-4</v>
      </c>
    </row>
    <row r="3733" spans="1:21" x14ac:dyDescent="0.2">
      <c r="A3733">
        <f t="shared" si="58"/>
        <v>3729</v>
      </c>
      <c r="B3733" s="119">
        <v>0.40158899731382836</v>
      </c>
      <c r="C3733" s="97">
        <v>10847.366170716259</v>
      </c>
      <c r="D3733" s="96">
        <v>0.73747818287383082</v>
      </c>
      <c r="E3733" s="98">
        <v>0.46915311271465976</v>
      </c>
      <c r="F3733" s="119">
        <v>0.35578198446199122</v>
      </c>
      <c r="G3733" s="179">
        <v>1</v>
      </c>
      <c r="H3733" s="97">
        <v>5283645.2070302637</v>
      </c>
      <c r="I3733" s="174">
        <v>214225772927.87039</v>
      </c>
      <c r="J3733" s="186">
        <v>0.39027072667400686</v>
      </c>
      <c r="K3733" s="189">
        <v>2365249106.793694</v>
      </c>
      <c r="L3733" s="185">
        <v>0</v>
      </c>
      <c r="M3733" s="185">
        <v>156777211401.95367</v>
      </c>
      <c r="N3733" s="174">
        <v>373368233436.6178</v>
      </c>
      <c r="O3733" s="119">
        <v>0.55984360337904271</v>
      </c>
      <c r="P3733" s="119">
        <v>0.38552146878168403</v>
      </c>
      <c r="Q3733" s="97">
        <v>16.627653500690457</v>
      </c>
      <c r="R3733" s="184">
        <v>2590716539220.5127</v>
      </c>
      <c r="S3733" s="199">
        <v>2687.3260827262848</v>
      </c>
      <c r="T3733" s="191">
        <v>4.4217760473712238E-2</v>
      </c>
      <c r="U3733" s="198">
        <v>2.0000000000000001E-4</v>
      </c>
    </row>
    <row r="3734" spans="1:21" x14ac:dyDescent="0.2">
      <c r="A3734">
        <f t="shared" si="58"/>
        <v>3730</v>
      </c>
      <c r="B3734" s="119">
        <v>0.5387382971737803</v>
      </c>
      <c r="C3734" s="97">
        <v>9481.6954020577559</v>
      </c>
      <c r="D3734" s="96">
        <v>0.50736282074394867</v>
      </c>
      <c r="E3734" s="98">
        <v>0</v>
      </c>
      <c r="F3734" s="119">
        <v>0.4339219582174012</v>
      </c>
      <c r="G3734" s="179">
        <v>1</v>
      </c>
      <c r="H3734" s="97">
        <v>6035122.3355384888</v>
      </c>
      <c r="I3734" s="174">
        <v>291548682709.00305</v>
      </c>
      <c r="J3734" s="186">
        <v>0.5387382971737803</v>
      </c>
      <c r="K3734" s="189">
        <v>11310205103.184052</v>
      </c>
      <c r="L3734" s="185">
        <v>0</v>
      </c>
      <c r="M3734" s="185">
        <v>204763924675.73489</v>
      </c>
      <c r="N3734" s="174">
        <v>507622812487.922</v>
      </c>
      <c r="O3734" s="119">
        <v>0.63212206526697368</v>
      </c>
      <c r="P3734" s="119">
        <v>0.36380521130160831</v>
      </c>
      <c r="Q3734" s="97">
        <v>15.030393812111127</v>
      </c>
      <c r="R3734" s="184">
        <v>3065571965369.4248</v>
      </c>
      <c r="S3734" s="199">
        <v>3181.5785872336373</v>
      </c>
      <c r="T3734" s="191">
        <v>4.8178845822917621E-2</v>
      </c>
      <c r="U3734" s="198">
        <v>2.0000000000000001E-4</v>
      </c>
    </row>
    <row r="3735" spans="1:21" x14ac:dyDescent="0.2">
      <c r="A3735">
        <f t="shared" si="58"/>
        <v>3731</v>
      </c>
      <c r="B3735" s="119">
        <v>0.53451380874963617</v>
      </c>
      <c r="C3735" s="97">
        <v>11110.329329312679</v>
      </c>
      <c r="D3735" s="96">
        <v>0.54612168463602739</v>
      </c>
      <c r="E3735" s="98">
        <v>0.7</v>
      </c>
      <c r="F3735" s="119">
        <v>0.46559153488958183</v>
      </c>
      <c r="G3735" s="179">
        <v>1</v>
      </c>
      <c r="H3735" s="97">
        <v>4367731.0558379171</v>
      </c>
      <c r="I3735" s="174">
        <v>189240476543.32486</v>
      </c>
      <c r="J3735" s="186">
        <v>0.42971195961824371</v>
      </c>
      <c r="K3735" s="189">
        <v>270528748.19002855</v>
      </c>
      <c r="L3735" s="185">
        <v>0</v>
      </c>
      <c r="M3735" s="185">
        <v>260710108715.668</v>
      </c>
      <c r="N3735" s="174">
        <v>450221114007.18286</v>
      </c>
      <c r="O3735" s="119">
        <v>0.64387691729275931</v>
      </c>
      <c r="P3735" s="119">
        <v>0.44502587232856911</v>
      </c>
      <c r="Q3735" s="97">
        <v>17.176045935039003</v>
      </c>
      <c r="R3735" s="184">
        <v>3738384392198.8281</v>
      </c>
      <c r="S3735" s="199">
        <v>3883.5075294378744</v>
      </c>
      <c r="T3735" s="191">
        <v>4.2802024668410384E-2</v>
      </c>
      <c r="U3735" s="198">
        <v>2.0000000000000001E-4</v>
      </c>
    </row>
    <row r="3736" spans="1:21" x14ac:dyDescent="0.2">
      <c r="A3736">
        <f t="shared" si="58"/>
        <v>3732</v>
      </c>
      <c r="B3736" s="119">
        <v>0.57058918367885514</v>
      </c>
      <c r="C3736" s="97">
        <v>17000</v>
      </c>
      <c r="D3736" s="96">
        <v>0.82771904291478549</v>
      </c>
      <c r="E3736" s="98">
        <v>0.43789893968158849</v>
      </c>
      <c r="F3736" s="119">
        <v>0</v>
      </c>
      <c r="G3736" s="179">
        <v>0</v>
      </c>
      <c r="H3736" s="97">
        <v>8341527.4703725725</v>
      </c>
      <c r="I3736" s="174">
        <v>321307026888.71893</v>
      </c>
      <c r="J3736" s="186">
        <v>0.44417048273280579</v>
      </c>
      <c r="K3736" s="189">
        <v>37860534791.192261</v>
      </c>
      <c r="L3736" s="185">
        <v>95383802507.524826</v>
      </c>
      <c r="M3736" s="185">
        <v>0</v>
      </c>
      <c r="N3736" s="174">
        <v>454551364187.43604</v>
      </c>
      <c r="O3736" s="119">
        <v>0.48184244180226488</v>
      </c>
      <c r="P3736" s="119">
        <v>0.39174116594413971</v>
      </c>
      <c r="Q3736" s="97">
        <v>14.342457549138283</v>
      </c>
      <c r="R3736" s="184">
        <v>2747732811400.9761</v>
      </c>
      <c r="S3736" s="199">
        <v>2853.5076110901091</v>
      </c>
      <c r="T3736" s="191">
        <v>5.1440067147677307E-2</v>
      </c>
      <c r="U3736" s="198">
        <v>2.0000000000000001E-4</v>
      </c>
    </row>
    <row r="3737" spans="1:21" x14ac:dyDescent="0.2">
      <c r="A3737">
        <f t="shared" si="58"/>
        <v>3733</v>
      </c>
      <c r="B3737" s="119">
        <v>0.45388705791332018</v>
      </c>
      <c r="C3737" s="97">
        <v>10670.67134079168</v>
      </c>
      <c r="D3737" s="96">
        <v>1.2726892884432586</v>
      </c>
      <c r="E3737" s="98">
        <v>0</v>
      </c>
      <c r="F3737" s="119">
        <v>0.42430455079284479</v>
      </c>
      <c r="G3737" s="179">
        <v>1</v>
      </c>
      <c r="H3737" s="97">
        <v>11427240.982802223</v>
      </c>
      <c r="I3737" s="174">
        <v>419766911361.89185</v>
      </c>
      <c r="J3737" s="186">
        <v>0.45210802909607573</v>
      </c>
      <c r="K3737" s="189">
        <v>8540227415.4688931</v>
      </c>
      <c r="L3737" s="185">
        <v>0</v>
      </c>
      <c r="M3737" s="185">
        <v>182037735854.65039</v>
      </c>
      <c r="N3737" s="174">
        <v>610344874632.01111</v>
      </c>
      <c r="O3737" s="119">
        <v>0.54954205990755267</v>
      </c>
      <c r="P3737" s="119">
        <v>0.35282099636118863</v>
      </c>
      <c r="Q3737" s="97">
        <v>15.020537836563415</v>
      </c>
      <c r="R3737" s="184">
        <v>3449906984858.4062</v>
      </c>
      <c r="S3737" s="199">
        <v>3582.9717597367612</v>
      </c>
      <c r="T3737" s="191">
        <v>5.0128416212719282E-2</v>
      </c>
      <c r="U3737" s="198">
        <v>2.0000000000000001E-4</v>
      </c>
    </row>
    <row r="3738" spans="1:21" x14ac:dyDescent="0.2">
      <c r="A3738">
        <f t="shared" si="58"/>
        <v>3734</v>
      </c>
      <c r="B3738" s="119">
        <v>0.54574627894694805</v>
      </c>
      <c r="C3738" s="97">
        <v>4037.7958434149077</v>
      </c>
      <c r="D3738" s="96">
        <v>0.8995493311310585</v>
      </c>
      <c r="E3738" s="98">
        <v>0.16316613115929254</v>
      </c>
      <c r="F3738" s="119">
        <v>0.51517633247916184</v>
      </c>
      <c r="G3738" s="179">
        <v>1</v>
      </c>
      <c r="H3738" s="97">
        <v>14959512.994139895</v>
      </c>
      <c r="I3738" s="174">
        <v>429463241681.1297</v>
      </c>
      <c r="J3738" s="186">
        <v>0.35546266045143737</v>
      </c>
      <c r="K3738" s="189">
        <v>10389799648.252501</v>
      </c>
      <c r="L3738" s="185">
        <v>0</v>
      </c>
      <c r="M3738" s="185">
        <v>416324243489.65753</v>
      </c>
      <c r="N3738" s="174">
        <v>856177284819.03967</v>
      </c>
      <c r="O3738" s="119">
        <v>0.56730953957562613</v>
      </c>
      <c r="P3738" s="119">
        <v>0.41161892985853421</v>
      </c>
      <c r="Q3738" s="97">
        <v>17.356242852908458</v>
      </c>
      <c r="R3738" s="184">
        <v>6596459677335.4053</v>
      </c>
      <c r="S3738" s="199">
        <v>6833.0910309963811</v>
      </c>
      <c r="T3738" s="191">
        <v>4.2703802166722163E-2</v>
      </c>
      <c r="U3738" s="198">
        <v>2.0000000000000001E-4</v>
      </c>
    </row>
    <row r="3739" spans="1:21" x14ac:dyDescent="0.2">
      <c r="A3739">
        <f t="shared" si="58"/>
        <v>3735</v>
      </c>
      <c r="B3739" s="119">
        <v>0.40617083870744208</v>
      </c>
      <c r="C3739" s="97">
        <v>5840.4121983882678</v>
      </c>
      <c r="D3739" s="96">
        <v>0.81980009314623326</v>
      </c>
      <c r="E3739" s="98">
        <v>7.2817583701336175E-2</v>
      </c>
      <c r="F3739" s="119">
        <v>0.65721471845969714</v>
      </c>
      <c r="G3739" s="179">
        <v>1</v>
      </c>
      <c r="H3739" s="97">
        <v>10221820.240089735</v>
      </c>
      <c r="I3739" s="174">
        <v>410477534087.25385</v>
      </c>
      <c r="J3739" s="186">
        <v>0.40617083870744208</v>
      </c>
      <c r="K3739" s="189">
        <v>8211995956.2936325</v>
      </c>
      <c r="L3739" s="185">
        <v>0</v>
      </c>
      <c r="M3739" s="185">
        <v>300570243186.27234</v>
      </c>
      <c r="N3739" s="174">
        <v>719259773229.8197</v>
      </c>
      <c r="O3739" s="119">
        <v>0.56611006759264038</v>
      </c>
      <c r="P3739" s="119">
        <v>0.31193379198495252</v>
      </c>
      <c r="Q3739" s="97">
        <v>16.037804819666089</v>
      </c>
      <c r="R3739" s="184">
        <v>3915200834136.4492</v>
      </c>
      <c r="S3739" s="199">
        <v>4062.9210587661437</v>
      </c>
      <c r="T3739" s="191">
        <v>4.5435099386889131E-2</v>
      </c>
      <c r="U3739" s="198">
        <v>2.0000000000000001E-4</v>
      </c>
    </row>
    <row r="3740" spans="1:21" x14ac:dyDescent="0.2">
      <c r="A3740">
        <f t="shared" si="58"/>
        <v>3736</v>
      </c>
      <c r="B3740" s="119">
        <v>0.62798621467408411</v>
      </c>
      <c r="C3740" s="97">
        <v>10511.493941371673</v>
      </c>
      <c r="D3740" s="96">
        <v>0.50446453014241399</v>
      </c>
      <c r="E3740" s="98">
        <v>0.59461918876880371</v>
      </c>
      <c r="F3740" s="119">
        <v>0</v>
      </c>
      <c r="G3740" s="179">
        <v>0</v>
      </c>
      <c r="H3740" s="97">
        <v>3242676.7465716614</v>
      </c>
      <c r="I3740" s="174">
        <v>173716839033.28043</v>
      </c>
      <c r="J3740" s="186">
        <v>0.50286814353151421</v>
      </c>
      <c r="K3740" s="189">
        <v>23776341882.638611</v>
      </c>
      <c r="L3740" s="185">
        <v>45694338517.823578</v>
      </c>
      <c r="M3740" s="185">
        <v>0</v>
      </c>
      <c r="N3740" s="174">
        <v>243187519433.74261</v>
      </c>
      <c r="O3740" s="119">
        <v>0.50953328298925238</v>
      </c>
      <c r="P3740" s="119">
        <v>0.40427307259976408</v>
      </c>
      <c r="Q3740" s="97">
        <v>14.045342000139907</v>
      </c>
      <c r="R3740" s="184">
        <v>1541220411245.4678</v>
      </c>
      <c r="S3740" s="199">
        <v>1600.6819989621042</v>
      </c>
      <c r="T3740" s="191">
        <v>5.0898441645749859E-2</v>
      </c>
      <c r="U3740" s="198">
        <v>2.0000000000000001E-4</v>
      </c>
    </row>
    <row r="3741" spans="1:21" x14ac:dyDescent="0.2">
      <c r="A3741">
        <f t="shared" si="58"/>
        <v>3737</v>
      </c>
      <c r="B3741" s="119">
        <v>0.54928686029256446</v>
      </c>
      <c r="C3741" s="97">
        <v>11035.717291614761</v>
      </c>
      <c r="D3741" s="96">
        <v>0.91036178986644223</v>
      </c>
      <c r="E3741" s="98">
        <v>0</v>
      </c>
      <c r="F3741" s="119">
        <v>0.72527050926089565</v>
      </c>
      <c r="G3741" s="179">
        <v>1</v>
      </c>
      <c r="H3741" s="97">
        <v>6483973.2146262564</v>
      </c>
      <c r="I3741" s="174">
        <v>281977007384.36652</v>
      </c>
      <c r="J3741" s="186">
        <v>0.51883818261825909</v>
      </c>
      <c r="K3741" s="189">
        <v>5118880952.8413115</v>
      </c>
      <c r="L3741" s="185">
        <v>0</v>
      </c>
      <c r="M3741" s="185">
        <v>440681702882.65424</v>
      </c>
      <c r="N3741" s="174">
        <v>727777591219.86206</v>
      </c>
      <c r="O3741" s="119">
        <v>0.68543715329490262</v>
      </c>
      <c r="P3741" s="119">
        <v>0.55477922826260417</v>
      </c>
      <c r="Q3741" s="97">
        <v>17.294736940404484</v>
      </c>
      <c r="R3741" s="184">
        <v>7483345248949.4131</v>
      </c>
      <c r="S3741" s="199">
        <v>7749.7858078319696</v>
      </c>
      <c r="T3741" s="191">
        <v>4.3266759064411291E-2</v>
      </c>
      <c r="U3741" s="198">
        <v>2.0000000000000001E-4</v>
      </c>
    </row>
    <row r="3742" spans="1:21" x14ac:dyDescent="0.2">
      <c r="A3742">
        <f t="shared" si="58"/>
        <v>3738</v>
      </c>
      <c r="B3742" s="119">
        <v>0.45496147493688832</v>
      </c>
      <c r="C3742" s="97">
        <v>4957.194025415446</v>
      </c>
      <c r="D3742" s="96">
        <v>0.66024858789803842</v>
      </c>
      <c r="E3742" s="98">
        <v>0</v>
      </c>
      <c r="F3742" s="119">
        <v>0.45511979978430256</v>
      </c>
      <c r="G3742" s="179">
        <v>1</v>
      </c>
      <c r="H3742" s="97">
        <v>10417820.672709651</v>
      </c>
      <c r="I3742" s="174">
        <v>379385020618.52649</v>
      </c>
      <c r="J3742" s="186">
        <v>0.44607721030385117</v>
      </c>
      <c r="K3742" s="189">
        <v>4667390949.4326572</v>
      </c>
      <c r="L3742" s="185">
        <v>0</v>
      </c>
      <c r="M3742" s="185">
        <v>298165171801.63269</v>
      </c>
      <c r="N3742" s="174">
        <v>682217583369.5918</v>
      </c>
      <c r="O3742" s="119">
        <v>0.59770835435793712</v>
      </c>
      <c r="P3742" s="119">
        <v>0.39597304176360804</v>
      </c>
      <c r="Q3742" s="97">
        <v>16.418811303424221</v>
      </c>
      <c r="R3742" s="184">
        <v>4839827913265.5479</v>
      </c>
      <c r="S3742" s="199">
        <v>5023.933675708312</v>
      </c>
      <c r="T3742" s="191">
        <v>4.4473011835850396E-2</v>
      </c>
      <c r="U3742" s="198">
        <v>2.0000000000000001E-4</v>
      </c>
    </row>
    <row r="3743" spans="1:21" x14ac:dyDescent="0.2">
      <c r="A3743">
        <f t="shared" si="58"/>
        <v>3739</v>
      </c>
      <c r="B3743" s="119">
        <v>0.58606129037873755</v>
      </c>
      <c r="C3743" s="97">
        <v>9745.8577423236948</v>
      </c>
      <c r="D3743" s="96">
        <v>0.89995552084892338</v>
      </c>
      <c r="E3743" s="98">
        <v>0.22789339976769946</v>
      </c>
      <c r="F3743" s="119">
        <v>0</v>
      </c>
      <c r="G3743" s="179">
        <v>0</v>
      </c>
      <c r="H3743" s="97">
        <v>8839807.1218061056</v>
      </c>
      <c r="I3743" s="174">
        <v>318671629695.34985</v>
      </c>
      <c r="J3743" s="186">
        <v>0.42068141117617142</v>
      </c>
      <c r="K3743" s="189">
        <v>23223775925.883698</v>
      </c>
      <c r="L3743" s="185">
        <v>52404302975.177711</v>
      </c>
      <c r="M3743" s="185">
        <v>0</v>
      </c>
      <c r="N3743" s="174">
        <v>394299708596.41125</v>
      </c>
      <c r="O3743" s="119">
        <v>0.44631702592080996</v>
      </c>
      <c r="P3743" s="119">
        <v>0.34461147825115279</v>
      </c>
      <c r="Q3743" s="97">
        <v>13.991462824064728</v>
      </c>
      <c r="R3743" s="184">
        <v>2064546113913.8203</v>
      </c>
      <c r="S3743" s="199">
        <v>2142.8090165209619</v>
      </c>
      <c r="T3743" s="191">
        <v>5.2146143844184999E-2</v>
      </c>
      <c r="U3743" s="198">
        <v>2.0000000000000001E-4</v>
      </c>
    </row>
    <row r="3744" spans="1:21" x14ac:dyDescent="0.2">
      <c r="A3744">
        <f t="shared" si="58"/>
        <v>3740</v>
      </c>
      <c r="B3744" s="119">
        <v>0.42098104368015765</v>
      </c>
      <c r="C3744" s="97">
        <v>6694.7317253780147</v>
      </c>
      <c r="D3744" s="96">
        <v>0.76989676889978376</v>
      </c>
      <c r="E3744" s="98">
        <v>0</v>
      </c>
      <c r="F3744" s="119">
        <v>0</v>
      </c>
      <c r="G3744" s="179">
        <v>0</v>
      </c>
      <c r="H3744" s="97">
        <v>21707839.670658652</v>
      </c>
      <c r="I3744" s="174">
        <v>602572354515.83679</v>
      </c>
      <c r="J3744" s="186">
        <v>0.3311710023961334</v>
      </c>
      <c r="K3744" s="189">
        <v>18377311971.423409</v>
      </c>
      <c r="L3744" s="185">
        <v>0</v>
      </c>
      <c r="M3744" s="185">
        <v>0</v>
      </c>
      <c r="N3744" s="174">
        <v>620949666487.26025</v>
      </c>
      <c r="O3744" s="119">
        <v>0.32136983306569195</v>
      </c>
      <c r="P3744" s="119">
        <v>0.21816020685751661</v>
      </c>
      <c r="Q3744" s="97">
        <v>12.866052890482491</v>
      </c>
      <c r="R3744" s="184">
        <v>1920135150003.9492</v>
      </c>
      <c r="S3744" s="199">
        <v>1992.2696528327365</v>
      </c>
      <c r="T3744" s="191">
        <v>5.3190734277046112E-2</v>
      </c>
      <c r="U3744" s="198">
        <v>2.0000000000000001E-4</v>
      </c>
    </row>
    <row r="3745" spans="1:21" x14ac:dyDescent="0.2">
      <c r="A3745">
        <f t="shared" si="58"/>
        <v>3741</v>
      </c>
      <c r="B3745" s="119">
        <v>0.54196382548757516</v>
      </c>
      <c r="C3745" s="97">
        <v>10093.440752852772</v>
      </c>
      <c r="D3745" s="96">
        <v>1.1219144497848124</v>
      </c>
      <c r="E3745" s="98">
        <v>0.7</v>
      </c>
      <c r="F3745" s="119">
        <v>0</v>
      </c>
      <c r="G3745" s="179">
        <v>0</v>
      </c>
      <c r="H3745" s="97">
        <v>10922741.114287939</v>
      </c>
      <c r="I3745" s="174">
        <v>343396478547.90503</v>
      </c>
      <c r="J3745" s="186">
        <v>0.36818410467570095</v>
      </c>
      <c r="K3745" s="189">
        <v>52122130037.15918</v>
      </c>
      <c r="L3745" s="185">
        <v>119954193648.5948</v>
      </c>
      <c r="M3745" s="185">
        <v>0</v>
      </c>
      <c r="N3745" s="174">
        <v>515472802233.659</v>
      </c>
      <c r="O3745" s="119">
        <v>0.43144173457480411</v>
      </c>
      <c r="P3745" s="119">
        <v>0.35092850641088835</v>
      </c>
      <c r="Q3745" s="97">
        <v>14.715405086234677</v>
      </c>
      <c r="R3745" s="184">
        <v>2853279559684.6436</v>
      </c>
      <c r="S3745" s="199">
        <v>2962.5772199377384</v>
      </c>
      <c r="T3745" s="191">
        <v>5.0085638185591815E-2</v>
      </c>
      <c r="U3745" s="198">
        <v>2.0000000000000001E-4</v>
      </c>
    </row>
    <row r="3746" spans="1:21" x14ac:dyDescent="0.2">
      <c r="A3746">
        <f t="shared" si="58"/>
        <v>3742</v>
      </c>
      <c r="B3746" s="119">
        <v>0.46634967877168243</v>
      </c>
      <c r="C3746" s="97">
        <v>12366.694595774612</v>
      </c>
      <c r="D3746" s="96">
        <v>1.2072038736017436</v>
      </c>
      <c r="E3746" s="98">
        <v>0</v>
      </c>
      <c r="F3746" s="119">
        <v>0</v>
      </c>
      <c r="G3746" s="179">
        <v>0</v>
      </c>
      <c r="H3746" s="97">
        <v>10072995.623655055</v>
      </c>
      <c r="I3746" s="174">
        <v>365200796394.02997</v>
      </c>
      <c r="J3746" s="186">
        <v>0.40405199646951251</v>
      </c>
      <c r="K3746" s="189">
        <v>11176259871.424929</v>
      </c>
      <c r="L3746" s="185">
        <v>0</v>
      </c>
      <c r="M3746" s="185">
        <v>0</v>
      </c>
      <c r="N3746" s="174">
        <v>376377056265.4549</v>
      </c>
      <c r="O3746" s="119">
        <v>0.39205394813224514</v>
      </c>
      <c r="P3746" s="119">
        <v>0.29781407368606355</v>
      </c>
      <c r="Q3746" s="97">
        <v>12.8814791664468</v>
      </c>
      <c r="R3746" s="184">
        <v>1550202433451.3096</v>
      </c>
      <c r="S3746" s="199">
        <v>1607.9406437964194</v>
      </c>
      <c r="T3746" s="191">
        <v>5.7407968142546895E-2</v>
      </c>
      <c r="U3746" s="198">
        <v>2.0000000000000001E-4</v>
      </c>
    </row>
    <row r="3747" spans="1:21" x14ac:dyDescent="0.2">
      <c r="A3747">
        <f t="shared" si="58"/>
        <v>3743</v>
      </c>
      <c r="B3747" s="119">
        <v>0.70359418334296453</v>
      </c>
      <c r="C3747" s="97">
        <v>5913.3416744804408</v>
      </c>
      <c r="D3747" s="96">
        <v>0.69834847055048888</v>
      </c>
      <c r="E3747" s="98">
        <v>0.32815063024382085</v>
      </c>
      <c r="F3747" s="119">
        <v>0.39573712279714124</v>
      </c>
      <c r="G3747" s="179">
        <v>1</v>
      </c>
      <c r="H3747" s="97">
        <v>14343912.42519973</v>
      </c>
      <c r="I3747" s="174">
        <v>332022414870.18524</v>
      </c>
      <c r="J3747" s="186">
        <v>0.20009533708414839</v>
      </c>
      <c r="K3747" s="189">
        <v>9091371879.8892441</v>
      </c>
      <c r="L3747" s="185">
        <v>0</v>
      </c>
      <c r="M3747" s="185">
        <v>396397584187.54657</v>
      </c>
      <c r="N3747" s="174">
        <v>737511370937.62109</v>
      </c>
      <c r="O3747" s="119">
        <v>0.52006547897065725</v>
      </c>
      <c r="P3747" s="119">
        <v>0.34106033577060002</v>
      </c>
      <c r="Q3747" s="97">
        <v>18.236370724243642</v>
      </c>
      <c r="R3747" s="184">
        <v>4889952750250.1543</v>
      </c>
      <c r="S3747" s="199">
        <v>5078.132427572189</v>
      </c>
      <c r="T3747" s="191">
        <v>4.0930817625355304E-2</v>
      </c>
      <c r="U3747" s="198">
        <v>2.0000000000000001E-4</v>
      </c>
    </row>
    <row r="3748" spans="1:21" x14ac:dyDescent="0.2">
      <c r="A3748">
        <f t="shared" si="58"/>
        <v>3744</v>
      </c>
      <c r="B3748" s="119">
        <v>0.38972509355115525</v>
      </c>
      <c r="C3748" s="97">
        <v>4000</v>
      </c>
      <c r="D3748" s="96">
        <v>0.57788091581611223</v>
      </c>
      <c r="E3748" s="98">
        <v>0</v>
      </c>
      <c r="F3748" s="119">
        <v>0</v>
      </c>
      <c r="G3748" s="179">
        <v>0</v>
      </c>
      <c r="H3748" s="97">
        <v>28053931.619541988</v>
      </c>
      <c r="I3748" s="174">
        <v>762563420564.88757</v>
      </c>
      <c r="J3748" s="186">
        <v>0.38972509355115525</v>
      </c>
      <c r="K3748" s="189">
        <v>32526211032.000492</v>
      </c>
      <c r="L3748" s="185">
        <v>0</v>
      </c>
      <c r="M3748" s="185">
        <v>0</v>
      </c>
      <c r="N3748" s="174">
        <v>795089631596.88806</v>
      </c>
      <c r="O3748" s="119">
        <v>0.37378188396376388</v>
      </c>
      <c r="P3748" s="119">
        <v>0.27036603509404189</v>
      </c>
      <c r="Q3748" s="97">
        <v>12.817590270738211</v>
      </c>
      <c r="R3748" s="184">
        <v>3137993719902.3203</v>
      </c>
      <c r="S3748" s="199">
        <v>3258.7613511317213</v>
      </c>
      <c r="T3748" s="191">
        <v>5.4444114103738346E-2</v>
      </c>
      <c r="U3748" s="198">
        <v>2.0000000000000001E-4</v>
      </c>
    </row>
    <row r="3749" spans="1:21" x14ac:dyDescent="0.2">
      <c r="A3749">
        <f t="shared" si="58"/>
        <v>3745</v>
      </c>
      <c r="B3749" s="119">
        <v>0.59560788545796062</v>
      </c>
      <c r="C3749" s="97">
        <v>6849.1044788135896</v>
      </c>
      <c r="D3749" s="96">
        <v>1.1439855642005341</v>
      </c>
      <c r="E3749" s="98">
        <v>0</v>
      </c>
      <c r="F3749" s="119">
        <v>0.67110181921241008</v>
      </c>
      <c r="G3749" s="179">
        <v>1</v>
      </c>
      <c r="H3749" s="97">
        <v>11036661.166678183</v>
      </c>
      <c r="I3749" s="174">
        <v>386944957067.89386</v>
      </c>
      <c r="J3749" s="186">
        <v>0.44927953599513792</v>
      </c>
      <c r="K3749" s="189">
        <v>6442060785.2148237</v>
      </c>
      <c r="L3749" s="185">
        <v>0</v>
      </c>
      <c r="M3749" s="185">
        <v>444617871988.65997</v>
      </c>
      <c r="N3749" s="174">
        <v>838004889841.76868</v>
      </c>
      <c r="O3749" s="119">
        <v>0.63190651364580619</v>
      </c>
      <c r="P3749" s="119">
        <v>0.44819002864760765</v>
      </c>
      <c r="Q3749" s="97">
        <v>16.987652639080238</v>
      </c>
      <c r="R3749" s="184">
        <v>6840909065247.7246</v>
      </c>
      <c r="S3749" s="199">
        <v>7095.3850699221412</v>
      </c>
      <c r="T3749" s="191">
        <v>4.388420091770167E-2</v>
      </c>
      <c r="U3749" s="198">
        <v>2.0000000000000001E-4</v>
      </c>
    </row>
    <row r="3750" spans="1:21" x14ac:dyDescent="0.2">
      <c r="A3750">
        <f t="shared" si="58"/>
        <v>3746</v>
      </c>
      <c r="B3750" s="119">
        <v>0.45087966701702548</v>
      </c>
      <c r="C3750" s="97">
        <v>4000</v>
      </c>
      <c r="D3750" s="96">
        <v>0.57854124020902908</v>
      </c>
      <c r="E3750" s="98">
        <v>0.7</v>
      </c>
      <c r="F3750" s="119">
        <v>0</v>
      </c>
      <c r="G3750" s="179">
        <v>0</v>
      </c>
      <c r="H3750" s="97">
        <v>13829885.354168635</v>
      </c>
      <c r="I3750" s="174">
        <v>492162658164.28436</v>
      </c>
      <c r="J3750" s="186">
        <v>0.45087966701702542</v>
      </c>
      <c r="K3750" s="189">
        <v>73743263842.721375</v>
      </c>
      <c r="L3750" s="185">
        <v>172860234730.57056</v>
      </c>
      <c r="M3750" s="185">
        <v>0</v>
      </c>
      <c r="N3750" s="174">
        <v>738766156737.57642</v>
      </c>
      <c r="O3750" s="119">
        <v>0.4875620247771188</v>
      </c>
      <c r="P3750" s="119">
        <v>0.32204024293424649</v>
      </c>
      <c r="Q3750" s="97">
        <v>13.974780609952454</v>
      </c>
      <c r="R3750" s="184">
        <v>3749857473338.5454</v>
      </c>
      <c r="S3750" s="199">
        <v>3892.7398431478086</v>
      </c>
      <c r="T3750" s="191">
        <v>5.0586867655407319E-2</v>
      </c>
      <c r="U3750" s="198">
        <v>2.0000000000000001E-4</v>
      </c>
    </row>
    <row r="3751" spans="1:21" x14ac:dyDescent="0.2">
      <c r="A3751">
        <f t="shared" si="58"/>
        <v>3747</v>
      </c>
      <c r="B3751" s="119">
        <v>0.27905662641443985</v>
      </c>
      <c r="C3751" s="97">
        <v>9049.3068771641319</v>
      </c>
      <c r="D3751" s="96">
        <v>1.268691318500295</v>
      </c>
      <c r="E3751" s="98">
        <v>0</v>
      </c>
      <c r="F3751" s="119">
        <v>0.51530699980725936</v>
      </c>
      <c r="G3751" s="179">
        <v>1</v>
      </c>
      <c r="H3751" s="97">
        <v>14887373.489478976</v>
      </c>
      <c r="I3751" s="174">
        <v>507410558956.5412</v>
      </c>
      <c r="J3751" s="186">
        <v>0.27905662641443985</v>
      </c>
      <c r="K3751" s="189">
        <v>8784023294.8068581</v>
      </c>
      <c r="L3751" s="185">
        <v>0</v>
      </c>
      <c r="M3751" s="185">
        <v>420808774322.60779</v>
      </c>
      <c r="N3751" s="174">
        <v>937003356573.95581</v>
      </c>
      <c r="O3751" s="119">
        <v>0.51039656890473162</v>
      </c>
      <c r="P3751" s="119">
        <v>0.25607707191094659</v>
      </c>
      <c r="Q3751" s="97">
        <v>16.659325646628695</v>
      </c>
      <c r="R3751" s="184">
        <v>4212026514348.9043</v>
      </c>
      <c r="S3751" s="199">
        <v>4371.4341185152725</v>
      </c>
      <c r="T3751" s="191">
        <v>4.54118257705102E-2</v>
      </c>
      <c r="U3751" s="198">
        <v>2.0000000000000001E-4</v>
      </c>
    </row>
    <row r="3752" spans="1:21" x14ac:dyDescent="0.2">
      <c r="A3752">
        <f t="shared" si="58"/>
        <v>3748</v>
      </c>
      <c r="B3752" s="119">
        <v>0.59193973628035867</v>
      </c>
      <c r="C3752" s="97">
        <v>8604.1383439265373</v>
      </c>
      <c r="D3752" s="96">
        <v>0.50146488469674544</v>
      </c>
      <c r="E3752" s="98">
        <v>0</v>
      </c>
      <c r="F3752" s="119">
        <v>0.48183008628656065</v>
      </c>
      <c r="G3752" s="179">
        <v>1</v>
      </c>
      <c r="H3752" s="97">
        <v>5133254.9009385081</v>
      </c>
      <c r="I3752" s="174">
        <v>250268078608.44116</v>
      </c>
      <c r="J3752" s="186">
        <v>0.54388099069544371</v>
      </c>
      <c r="K3752" s="189">
        <v>10621748155.621132</v>
      </c>
      <c r="L3752" s="185">
        <v>0</v>
      </c>
      <c r="M3752" s="185">
        <v>184481796867.94843</v>
      </c>
      <c r="N3752" s="174">
        <v>445371623632.01074</v>
      </c>
      <c r="O3752" s="119">
        <v>0.6369994695974881</v>
      </c>
      <c r="P3752" s="119">
        <v>0.38855044083505169</v>
      </c>
      <c r="Q3752" s="97">
        <v>15.348182028789568</v>
      </c>
      <c r="R3752" s="184">
        <v>2924666993551.8232</v>
      </c>
      <c r="S3752" s="199">
        <v>3038.2817765669638</v>
      </c>
      <c r="T3752" s="191">
        <v>4.6847480009047447E-2</v>
      </c>
      <c r="U3752" s="198">
        <v>2.0000000000000001E-4</v>
      </c>
    </row>
    <row r="3753" spans="1:21" x14ac:dyDescent="0.2">
      <c r="A3753">
        <f t="shared" si="58"/>
        <v>3749</v>
      </c>
      <c r="B3753" s="119">
        <v>0.34005666615148844</v>
      </c>
      <c r="C3753" s="97">
        <v>12862.812445322117</v>
      </c>
      <c r="D3753" s="96">
        <v>0.97812889731350949</v>
      </c>
      <c r="E3753" s="98">
        <v>0.26423177096695899</v>
      </c>
      <c r="F3753" s="119">
        <v>0</v>
      </c>
      <c r="G3753" s="179">
        <v>0</v>
      </c>
      <c r="H3753" s="97">
        <v>6954352.1728303693</v>
      </c>
      <c r="I3753" s="174">
        <v>274892140556.95056</v>
      </c>
      <c r="J3753" s="186">
        <v>0.34005666615148844</v>
      </c>
      <c r="K3753" s="189">
        <v>13098269234.002619</v>
      </c>
      <c r="L3753" s="185">
        <v>29400220202.427776</v>
      </c>
      <c r="M3753" s="185">
        <v>0</v>
      </c>
      <c r="N3753" s="174">
        <v>317390629993.38098</v>
      </c>
      <c r="O3753" s="119">
        <v>0.36862802482047169</v>
      </c>
      <c r="P3753" s="119">
        <v>0.26365767157084219</v>
      </c>
      <c r="Q3753" s="97">
        <v>13.715177298134277</v>
      </c>
      <c r="R3753" s="184">
        <v>1230874093855.6753</v>
      </c>
      <c r="S3753" s="199">
        <v>1276.498152234127</v>
      </c>
      <c r="T3753" s="191">
        <v>5.3393471534438922E-2</v>
      </c>
      <c r="U3753" s="198">
        <v>2.0000000000000001E-4</v>
      </c>
    </row>
    <row r="3754" spans="1:21" x14ac:dyDescent="0.2">
      <c r="A3754">
        <f t="shared" si="58"/>
        <v>3750</v>
      </c>
      <c r="B3754" s="119">
        <v>0.44439740893284668</v>
      </c>
      <c r="C3754" s="97">
        <v>7691.5690445995842</v>
      </c>
      <c r="D3754" s="96">
        <v>1.0967847786407581</v>
      </c>
      <c r="E3754" s="98">
        <v>0.28983406399600004</v>
      </c>
      <c r="F3754" s="119">
        <v>0.36351738856247867</v>
      </c>
      <c r="G3754" s="179">
        <v>1</v>
      </c>
      <c r="H3754" s="97">
        <v>15125799.321573576</v>
      </c>
      <c r="I3754" s="174">
        <v>418304235428.52692</v>
      </c>
      <c r="J3754" s="186">
        <v>0.2524065707773494</v>
      </c>
      <c r="K3754" s="189">
        <v>9595471680.655632</v>
      </c>
      <c r="L3754" s="185">
        <v>0</v>
      </c>
      <c r="M3754" s="185">
        <v>271767873886.70923</v>
      </c>
      <c r="N3754" s="174">
        <v>699667580995.89172</v>
      </c>
      <c r="O3754" s="119">
        <v>0.46164356544257185</v>
      </c>
      <c r="P3754" s="119">
        <v>0.3411516654017141</v>
      </c>
      <c r="Q3754" s="97">
        <v>17.368006562861606</v>
      </c>
      <c r="R3754" s="184">
        <v>4410034807529.0352</v>
      </c>
      <c r="S3754" s="199">
        <v>4580.1132541890183</v>
      </c>
      <c r="T3754" s="191">
        <v>4.2475669067080328E-2</v>
      </c>
      <c r="U3754" s="198">
        <v>2.0000000000000001E-4</v>
      </c>
    </row>
    <row r="3755" spans="1:21" x14ac:dyDescent="0.2">
      <c r="A3755">
        <f t="shared" si="58"/>
        <v>3751</v>
      </c>
      <c r="B3755" s="119">
        <v>0.52286446181036472</v>
      </c>
      <c r="C3755" s="97">
        <v>8581.808750309594</v>
      </c>
      <c r="D3755" s="96">
        <v>1.1216784002610121</v>
      </c>
      <c r="E3755" s="98">
        <v>0.34767782542524545</v>
      </c>
      <c r="F3755" s="119">
        <v>0.53325072590259026</v>
      </c>
      <c r="G3755" s="179">
        <v>1</v>
      </c>
      <c r="H3755" s="97">
        <v>10842572.079566985</v>
      </c>
      <c r="I3755" s="174">
        <v>279185378756.81763</v>
      </c>
      <c r="J3755" s="186">
        <v>0.282109953002178</v>
      </c>
      <c r="K3755" s="189">
        <v>4472201962.1727676</v>
      </c>
      <c r="L3755" s="185">
        <v>0</v>
      </c>
      <c r="M3755" s="185">
        <v>304273027947.85272</v>
      </c>
      <c r="N3755" s="174">
        <v>587930608666.84314</v>
      </c>
      <c r="O3755" s="119">
        <v>0.54798881311659953</v>
      </c>
      <c r="P3755" s="119">
        <v>0.39236120825621629</v>
      </c>
      <c r="Q3755" s="97">
        <v>17.93389541580353</v>
      </c>
      <c r="R3755" s="184">
        <v>4385799755318.7046</v>
      </c>
      <c r="S3755" s="199">
        <v>4548.272925677119</v>
      </c>
      <c r="T3755" s="191">
        <v>4.1803910047963723E-2</v>
      </c>
      <c r="U3755" s="198">
        <v>2.0000000000000001E-4</v>
      </c>
    </row>
    <row r="3756" spans="1:21" x14ac:dyDescent="0.2">
      <c r="A3756">
        <f t="shared" si="58"/>
        <v>3752</v>
      </c>
      <c r="B3756" s="119">
        <v>0.65590858429567211</v>
      </c>
      <c r="C3756" s="97">
        <v>6504.617043268513</v>
      </c>
      <c r="D3756" s="96">
        <v>1.163504128063428</v>
      </c>
      <c r="E3756" s="98">
        <v>0.7</v>
      </c>
      <c r="F3756" s="119">
        <v>0</v>
      </c>
      <c r="G3756" s="179">
        <v>0</v>
      </c>
      <c r="H3756" s="97">
        <v>46795168.108866483</v>
      </c>
      <c r="I3756" s="174">
        <v>969158401306.95557</v>
      </c>
      <c r="J3756" s="186">
        <v>0.27050849205766303</v>
      </c>
      <c r="K3756" s="189">
        <v>113965407736.82117</v>
      </c>
      <c r="L3756" s="185">
        <v>324509810891.474</v>
      </c>
      <c r="M3756" s="185">
        <v>0</v>
      </c>
      <c r="N3756" s="174">
        <v>1407633619935.251</v>
      </c>
      <c r="O3756" s="119">
        <v>0.37067417190542806</v>
      </c>
      <c r="P3756" s="119">
        <v>0.26006555366879081</v>
      </c>
      <c r="Q3756" s="97">
        <v>15.338031444771442</v>
      </c>
      <c r="R3756" s="184">
        <v>5928964964138.4434</v>
      </c>
      <c r="S3756" s="199">
        <v>6157.1744038360894</v>
      </c>
      <c r="T3756" s="191">
        <v>4.8470573925188533E-2</v>
      </c>
      <c r="U3756" s="198">
        <v>2.0000000000000001E-4</v>
      </c>
    </row>
    <row r="3757" spans="1:21" x14ac:dyDescent="0.2">
      <c r="A3757">
        <f t="shared" si="58"/>
        <v>3753</v>
      </c>
      <c r="B3757" s="119">
        <v>0.69799899367805862</v>
      </c>
      <c r="C3757" s="97">
        <v>7704.2464863452497</v>
      </c>
      <c r="D3757" s="96">
        <v>0.98510369419669486</v>
      </c>
      <c r="E3757" s="98">
        <v>0.11141950877553342</v>
      </c>
      <c r="F3757" s="119">
        <v>0.58068993209928665</v>
      </c>
      <c r="G3757" s="179">
        <v>1</v>
      </c>
      <c r="H3757" s="97">
        <v>11144365.352204656</v>
      </c>
      <c r="I3757" s="174">
        <v>380845918379.23145</v>
      </c>
      <c r="J3757" s="186">
        <v>0.37154662617802137</v>
      </c>
      <c r="K3757" s="189">
        <v>3485570906.1657043</v>
      </c>
      <c r="L3757" s="185">
        <v>0</v>
      </c>
      <c r="M3757" s="185">
        <v>470651308952.17633</v>
      </c>
      <c r="N3757" s="174">
        <v>854982798237.57336</v>
      </c>
      <c r="O3757" s="119">
        <v>0.6058871176087357</v>
      </c>
      <c r="P3757" s="119">
        <v>0.41414978253506757</v>
      </c>
      <c r="Q3757" s="97">
        <v>17.347736751322095</v>
      </c>
      <c r="R3757" s="184">
        <v>6569332018770.9727</v>
      </c>
      <c r="S3757" s="199">
        <v>6823.0090614941919</v>
      </c>
      <c r="T3757" s="191">
        <v>4.3228963863642271E-2</v>
      </c>
      <c r="U3757" s="198">
        <v>2.0000000000000001E-4</v>
      </c>
    </row>
    <row r="3758" spans="1:21" x14ac:dyDescent="0.2">
      <c r="A3758">
        <f t="shared" si="58"/>
        <v>3754</v>
      </c>
      <c r="B3758" s="119">
        <v>0.32897965864119516</v>
      </c>
      <c r="C3758" s="97">
        <v>5318.4602266172333</v>
      </c>
      <c r="D3758" s="96">
        <v>0.85746319349091815</v>
      </c>
      <c r="E3758" s="98">
        <v>0.7</v>
      </c>
      <c r="F3758" s="119">
        <v>0.53286131731101394</v>
      </c>
      <c r="G3758" s="179">
        <v>1</v>
      </c>
      <c r="H3758" s="97">
        <v>8522666.1627128515</v>
      </c>
      <c r="I3758" s="174">
        <v>291659897228.38965</v>
      </c>
      <c r="J3758" s="186">
        <v>0.32897965864119516</v>
      </c>
      <c r="K3758" s="189">
        <v>2725633876.3830171</v>
      </c>
      <c r="L3758" s="185">
        <v>0</v>
      </c>
      <c r="M3758" s="185">
        <v>331785786253.66388</v>
      </c>
      <c r="N3758" s="174">
        <v>626171317358.43652</v>
      </c>
      <c r="O3758" s="119">
        <v>0.57712449039819291</v>
      </c>
      <c r="P3758" s="119">
        <v>0.45116839214889032</v>
      </c>
      <c r="Q3758" s="97">
        <v>17.642238902582505</v>
      </c>
      <c r="R3758" s="184">
        <v>5354812454658.6035</v>
      </c>
      <c r="S3758" s="199">
        <v>5554.8970745175639</v>
      </c>
      <c r="T3758" s="191">
        <v>4.2191062322122247E-2</v>
      </c>
      <c r="U3758" s="198">
        <v>2.0000000000000001E-4</v>
      </c>
    </row>
    <row r="3759" spans="1:21" x14ac:dyDescent="0.2">
      <c r="A3759">
        <f t="shared" si="58"/>
        <v>3755</v>
      </c>
      <c r="B3759" s="119">
        <v>0.41321864086715954</v>
      </c>
      <c r="C3759" s="97">
        <v>12204.035597997536</v>
      </c>
      <c r="D3759" s="96">
        <v>0.88063507643529604</v>
      </c>
      <c r="E3759" s="98">
        <v>0.24106994686461811</v>
      </c>
      <c r="F3759" s="119">
        <v>0</v>
      </c>
      <c r="G3759" s="179">
        <v>0</v>
      </c>
      <c r="H3759" s="97">
        <v>6712292.3760775598</v>
      </c>
      <c r="I3759" s="174">
        <v>312387020820.45959</v>
      </c>
      <c r="J3759" s="186">
        <v>0.41321864086715954</v>
      </c>
      <c r="K3759" s="189">
        <v>12232325280.969492</v>
      </c>
      <c r="L3759" s="185">
        <v>29316855657.531887</v>
      </c>
      <c r="M3759" s="185">
        <v>0</v>
      </c>
      <c r="N3759" s="174">
        <v>353936201758.96094</v>
      </c>
      <c r="O3759" s="119">
        <v>0.43097491563713697</v>
      </c>
      <c r="P3759" s="119">
        <v>0.30939665744760247</v>
      </c>
      <c r="Q3759" s="97">
        <v>13.497330317513747</v>
      </c>
      <c r="R3759" s="184">
        <v>1615650254728.6162</v>
      </c>
      <c r="S3759" s="199">
        <v>1677.4940524342792</v>
      </c>
      <c r="T3759" s="191">
        <v>5.3669261374877326E-2</v>
      </c>
      <c r="U3759" s="198">
        <v>2.0000000000000001E-4</v>
      </c>
    </row>
    <row r="3760" spans="1:21" x14ac:dyDescent="0.2">
      <c r="A3760">
        <f t="shared" si="58"/>
        <v>3756</v>
      </c>
      <c r="B3760" s="119">
        <v>0.50530048586052023</v>
      </c>
      <c r="C3760" s="97">
        <v>5867.1748391901137</v>
      </c>
      <c r="D3760" s="96">
        <v>1.029734380160868</v>
      </c>
      <c r="E3760" s="98">
        <v>0.43632834057886671</v>
      </c>
      <c r="F3760" s="119">
        <v>0</v>
      </c>
      <c r="G3760" s="179">
        <v>0</v>
      </c>
      <c r="H3760" s="97">
        <v>12174678.0094209</v>
      </c>
      <c r="I3760" s="174">
        <v>371749656180.2431</v>
      </c>
      <c r="J3760" s="186">
        <v>0.39254873624130371</v>
      </c>
      <c r="K3760" s="189">
        <v>13058280266.70627</v>
      </c>
      <c r="L3760" s="185">
        <v>19802289285.990017</v>
      </c>
      <c r="M3760" s="185">
        <v>0</v>
      </c>
      <c r="N3760" s="174">
        <v>404610225732.93939</v>
      </c>
      <c r="O3760" s="119">
        <v>0.3998210595578523</v>
      </c>
      <c r="P3760" s="119">
        <v>0.26727362493440432</v>
      </c>
      <c r="Q3760" s="97">
        <v>13.362174796135404</v>
      </c>
      <c r="R3760" s="184">
        <v>1599392349557.354</v>
      </c>
      <c r="S3760" s="199">
        <v>1660.9345950390043</v>
      </c>
      <c r="T3760" s="191">
        <v>5.365810781778714E-2</v>
      </c>
      <c r="U3760" s="198">
        <v>2.0000000000000001E-4</v>
      </c>
    </row>
    <row r="3761" spans="1:21" x14ac:dyDescent="0.2">
      <c r="A3761">
        <f t="shared" si="58"/>
        <v>3757</v>
      </c>
      <c r="B3761" s="119">
        <v>0.3497744086920333</v>
      </c>
      <c r="C3761" s="97">
        <v>10550.821852365345</v>
      </c>
      <c r="D3761" s="96">
        <v>1.1851942729014733</v>
      </c>
      <c r="E3761" s="98">
        <v>0</v>
      </c>
      <c r="F3761" s="119">
        <v>0</v>
      </c>
      <c r="G3761" s="179">
        <v>0</v>
      </c>
      <c r="H3761" s="97">
        <v>9971874.2798368353</v>
      </c>
      <c r="I3761" s="174">
        <v>388788231145.59741</v>
      </c>
      <c r="J3761" s="186">
        <v>0.34977440869203336</v>
      </c>
      <c r="K3761" s="189">
        <v>16288172519.421947</v>
      </c>
      <c r="L3761" s="185">
        <v>0</v>
      </c>
      <c r="M3761" s="185">
        <v>0</v>
      </c>
      <c r="N3761" s="174">
        <v>405076403665.01935</v>
      </c>
      <c r="O3761" s="119">
        <v>0.33570993626138063</v>
      </c>
      <c r="P3761" s="119">
        <v>0.24146417437339987</v>
      </c>
      <c r="Q3761" s="97">
        <v>12.803154316624541</v>
      </c>
      <c r="R3761" s="184">
        <v>1342480387217.8357</v>
      </c>
      <c r="S3761" s="199">
        <v>1393.4555486102674</v>
      </c>
      <c r="T3761" s="191">
        <v>5.8043683741543672E-2</v>
      </c>
      <c r="U3761" s="198">
        <v>2.0000000000000001E-4</v>
      </c>
    </row>
    <row r="3762" spans="1:21" x14ac:dyDescent="0.2">
      <c r="A3762">
        <f t="shared" si="58"/>
        <v>3758</v>
      </c>
      <c r="B3762" s="119">
        <v>0.43564258430163938</v>
      </c>
      <c r="C3762" s="97">
        <v>8947.0229558400879</v>
      </c>
      <c r="D3762" s="96">
        <v>0.94443892229238768</v>
      </c>
      <c r="E3762" s="98">
        <v>0.58778050114002911</v>
      </c>
      <c r="F3762" s="119">
        <v>0</v>
      </c>
      <c r="G3762" s="179">
        <v>0</v>
      </c>
      <c r="H3762" s="97">
        <v>7416784.939438439</v>
      </c>
      <c r="I3762" s="174">
        <v>317236612909.68585</v>
      </c>
      <c r="J3762" s="186">
        <v>0.43564258430163938</v>
      </c>
      <c r="K3762" s="189">
        <v>34461042481.285103</v>
      </c>
      <c r="L3762" s="185">
        <v>70719571342.014603</v>
      </c>
      <c r="M3762" s="185">
        <v>0</v>
      </c>
      <c r="N3762" s="174">
        <v>422417226732.98553</v>
      </c>
      <c r="O3762" s="119">
        <v>0.46110201627692371</v>
      </c>
      <c r="P3762" s="119">
        <v>0.3725647707240603</v>
      </c>
      <c r="Q3762" s="97">
        <v>14.329225988018862</v>
      </c>
      <c r="R3762" s="184">
        <v>2480107554587.7612</v>
      </c>
      <c r="S3762" s="199">
        <v>2574.8972256782854</v>
      </c>
      <c r="T3762" s="191">
        <v>5.0731668057710566E-2</v>
      </c>
      <c r="U3762" s="198">
        <v>2.0000000000000001E-4</v>
      </c>
    </row>
    <row r="3763" spans="1:21" x14ac:dyDescent="0.2">
      <c r="A3763">
        <f t="shared" si="58"/>
        <v>3759</v>
      </c>
      <c r="B3763" s="119">
        <v>0.45606508653620847</v>
      </c>
      <c r="C3763" s="97">
        <v>9424.710007566684</v>
      </c>
      <c r="D3763" s="96">
        <v>0.56640538155618536</v>
      </c>
      <c r="E3763" s="98">
        <v>0</v>
      </c>
      <c r="F3763" s="119">
        <v>0.3730393985406889</v>
      </c>
      <c r="G3763" s="179">
        <v>1</v>
      </c>
      <c r="H3763" s="97">
        <v>3943592.5720337415</v>
      </c>
      <c r="I3763" s="174">
        <v>190095177537.37854</v>
      </c>
      <c r="J3763" s="186">
        <v>0.45606508653620847</v>
      </c>
      <c r="K3763" s="189">
        <v>6797993509.1940022</v>
      </c>
      <c r="L3763" s="185">
        <v>0</v>
      </c>
      <c r="M3763" s="185">
        <v>161242197544.47406</v>
      </c>
      <c r="N3763" s="174">
        <v>358135368591.04663</v>
      </c>
      <c r="O3763" s="119">
        <v>0.6022569970618421</v>
      </c>
      <c r="P3763" s="119">
        <v>0.33224240658383875</v>
      </c>
      <c r="Q3763" s="97">
        <v>15.693647643830506</v>
      </c>
      <c r="R3763" s="184">
        <v>2055012171681.5571</v>
      </c>
      <c r="S3763" s="199">
        <v>2133.102071155834</v>
      </c>
      <c r="T3763" s="191">
        <v>4.6002379930731967E-2</v>
      </c>
      <c r="U3763" s="198">
        <v>2.0000000000000001E-4</v>
      </c>
    </row>
    <row r="3764" spans="1:21" x14ac:dyDescent="0.2">
      <c r="A3764">
        <f t="shared" si="58"/>
        <v>3760</v>
      </c>
      <c r="B3764" s="119">
        <v>0.55301902401370562</v>
      </c>
      <c r="C3764" s="97">
        <v>5384.3266729081297</v>
      </c>
      <c r="D3764" s="96">
        <v>0.74136313713812008</v>
      </c>
      <c r="E3764" s="98">
        <v>0.7</v>
      </c>
      <c r="F3764" s="119">
        <v>0.59749056791151578</v>
      </c>
      <c r="G3764" s="179">
        <v>1</v>
      </c>
      <c r="H3764" s="97">
        <v>9175534.9493331369</v>
      </c>
      <c r="I3764" s="174">
        <v>329534699138.185</v>
      </c>
      <c r="J3764" s="186">
        <v>0.45580111194711448</v>
      </c>
      <c r="K3764" s="189">
        <v>4298112806.1774921</v>
      </c>
      <c r="L3764" s="185">
        <v>0</v>
      </c>
      <c r="M3764" s="185">
        <v>357104401865.84637</v>
      </c>
      <c r="N3764" s="174">
        <v>690937213810.20886</v>
      </c>
      <c r="O3764" s="119">
        <v>0.63086166886467865</v>
      </c>
      <c r="P3764" s="119">
        <v>0.45337324921653871</v>
      </c>
      <c r="Q3764" s="97">
        <v>16.806861957315071</v>
      </c>
      <c r="R3764" s="184">
        <v>5723456209933.8652</v>
      </c>
      <c r="S3764" s="199">
        <v>5942.3833903141986</v>
      </c>
      <c r="T3764" s="191">
        <v>4.3664215882862602E-2</v>
      </c>
      <c r="U3764" s="198">
        <v>2.0000000000000001E-4</v>
      </c>
    </row>
    <row r="3765" spans="1:21" x14ac:dyDescent="0.2">
      <c r="A3765">
        <f t="shared" si="58"/>
        <v>3761</v>
      </c>
      <c r="B3765" s="119">
        <v>0.57657048833439428</v>
      </c>
      <c r="C3765" s="97">
        <v>5293.5369699170278</v>
      </c>
      <c r="D3765" s="96">
        <v>0.70987416962556704</v>
      </c>
      <c r="E3765" s="98">
        <v>0.33293342088883637</v>
      </c>
      <c r="F3765" s="119">
        <v>0</v>
      </c>
      <c r="G3765" s="179">
        <v>0</v>
      </c>
      <c r="H3765" s="97">
        <v>8362239.3803477176</v>
      </c>
      <c r="I3765" s="174">
        <v>356805410914.92267</v>
      </c>
      <c r="J3765" s="186">
        <v>0.50293321006593983</v>
      </c>
      <c r="K3765" s="189">
        <v>22633001476.10194</v>
      </c>
      <c r="L3765" s="185">
        <v>50861527894.893623</v>
      </c>
      <c r="M3765" s="185">
        <v>0</v>
      </c>
      <c r="N3765" s="174">
        <v>430299940285.91821</v>
      </c>
      <c r="O3765" s="119">
        <v>0.51159317579728192</v>
      </c>
      <c r="P3765" s="119">
        <v>0.35595152752382392</v>
      </c>
      <c r="Q3765" s="97">
        <v>13.575095937532414</v>
      </c>
      <c r="R3765" s="184">
        <v>2348250120733.9468</v>
      </c>
      <c r="S3765" s="199">
        <v>2439.4223126002807</v>
      </c>
      <c r="T3765" s="191">
        <v>5.1711585288460711E-2</v>
      </c>
      <c r="U3765" s="198">
        <v>2.0000000000000001E-4</v>
      </c>
    </row>
    <row r="3766" spans="1:21" x14ac:dyDescent="0.2">
      <c r="A3766">
        <f t="shared" si="58"/>
        <v>3762</v>
      </c>
      <c r="B3766" s="119">
        <v>0.39012247137427442</v>
      </c>
      <c r="C3766" s="97">
        <v>4000</v>
      </c>
      <c r="D3766" s="96">
        <v>0.49269394446129477</v>
      </c>
      <c r="E3766" s="98">
        <v>4.405262519807096E-2</v>
      </c>
      <c r="F3766" s="119">
        <v>0</v>
      </c>
      <c r="G3766" s="179">
        <v>0</v>
      </c>
      <c r="H3766" s="97">
        <v>6969058.7782984013</v>
      </c>
      <c r="I3766" s="174">
        <v>262658872511.44312</v>
      </c>
      <c r="J3766" s="186">
        <v>0.39012247137427436</v>
      </c>
      <c r="K3766" s="189">
        <v>3175231333.4654355</v>
      </c>
      <c r="L3766" s="185">
        <v>9946300015.8749542</v>
      </c>
      <c r="M3766" s="185">
        <v>0</v>
      </c>
      <c r="N3766" s="174">
        <v>275780403860.78351</v>
      </c>
      <c r="O3766" s="119">
        <v>0.40041339754143213</v>
      </c>
      <c r="P3766" s="119">
        <v>0.24869806793121846</v>
      </c>
      <c r="Q3766" s="97">
        <v>13.273943062628238</v>
      </c>
      <c r="R3766" s="184">
        <v>1064993688478.0122</v>
      </c>
      <c r="S3766" s="199">
        <v>1105.4805597787458</v>
      </c>
      <c r="T3766" s="191">
        <v>5.1078801714788291E-2</v>
      </c>
      <c r="U3766" s="198">
        <v>2.0000000000000001E-4</v>
      </c>
    </row>
    <row r="3767" spans="1:21" x14ac:dyDescent="0.2">
      <c r="A3767">
        <f t="shared" si="58"/>
        <v>3763</v>
      </c>
      <c r="B3767" s="119">
        <v>0.50146313326221426</v>
      </c>
      <c r="C3767" s="97">
        <v>6691.6844661067071</v>
      </c>
      <c r="D3767" s="96">
        <v>0.69812592100416382</v>
      </c>
      <c r="E3767" s="98">
        <v>0.17562315016422472</v>
      </c>
      <c r="F3767" s="119">
        <v>0</v>
      </c>
      <c r="G3767" s="179">
        <v>0</v>
      </c>
      <c r="H3767" s="97">
        <v>6691959.4481045539</v>
      </c>
      <c r="I3767" s="174">
        <v>255243722419.33179</v>
      </c>
      <c r="J3767" s="186">
        <v>0.45754514899613108</v>
      </c>
      <c r="K3767" s="189">
        <v>15133510046.992245</v>
      </c>
      <c r="L3767" s="185">
        <v>28927347113.316299</v>
      </c>
      <c r="M3767" s="185">
        <v>0</v>
      </c>
      <c r="N3767" s="174">
        <v>299304579579.64032</v>
      </c>
      <c r="O3767" s="119">
        <v>0.46750839860804999</v>
      </c>
      <c r="P3767" s="119">
        <v>0.33322361590865796</v>
      </c>
      <c r="Q3767" s="97">
        <v>13.562739650215773</v>
      </c>
      <c r="R3767" s="184">
        <v>1531666622756.3284</v>
      </c>
      <c r="S3767" s="199">
        <v>1589.5142932022225</v>
      </c>
      <c r="T3767" s="191">
        <v>5.1442457279765597E-2</v>
      </c>
      <c r="U3767" s="198">
        <v>2.0000000000000001E-4</v>
      </c>
    </row>
    <row r="3768" spans="1:21" x14ac:dyDescent="0.2">
      <c r="A3768">
        <f t="shared" si="58"/>
        <v>3764</v>
      </c>
      <c r="B3768" s="119">
        <v>0.48007955007070452</v>
      </c>
      <c r="C3768" s="97">
        <v>8086.077991026481</v>
      </c>
      <c r="D3768" s="96">
        <v>0.78028850656865978</v>
      </c>
      <c r="E3768" s="98">
        <v>0</v>
      </c>
      <c r="F3768" s="119">
        <v>0.44388403160291712</v>
      </c>
      <c r="G3768" s="179">
        <v>1</v>
      </c>
      <c r="H3768" s="97">
        <v>9164022.9562510122</v>
      </c>
      <c r="I3768" s="174">
        <v>332635155025.20538</v>
      </c>
      <c r="J3768" s="186">
        <v>0.40566975131374572</v>
      </c>
      <c r="K3768" s="189">
        <v>12491293594.181637</v>
      </c>
      <c r="L3768" s="185">
        <v>0</v>
      </c>
      <c r="M3768" s="185">
        <v>271982671677.80289</v>
      </c>
      <c r="N3768" s="174">
        <v>617109120297.18994</v>
      </c>
      <c r="O3768" s="119">
        <v>0.57125416942429175</v>
      </c>
      <c r="P3768" s="119">
        <v>0.37840030426592614</v>
      </c>
      <c r="Q3768" s="97">
        <v>16.623760526943091</v>
      </c>
      <c r="R3768" s="184">
        <v>4172279358043.1279</v>
      </c>
      <c r="S3768" s="199">
        <v>4330.8860022383315</v>
      </c>
      <c r="T3768" s="191">
        <v>4.4911852007145966E-2</v>
      </c>
      <c r="U3768" s="198">
        <v>2.0000000000000001E-4</v>
      </c>
    </row>
    <row r="3769" spans="1:21" x14ac:dyDescent="0.2">
      <c r="A3769">
        <f t="shared" si="58"/>
        <v>3765</v>
      </c>
      <c r="B3769" s="119">
        <v>0.48822867416938626</v>
      </c>
      <c r="C3769" s="97">
        <v>10093.526913834463</v>
      </c>
      <c r="D3769" s="96">
        <v>0.96754859789443792</v>
      </c>
      <c r="E3769" s="98">
        <v>0.14643455572796468</v>
      </c>
      <c r="F3769" s="119">
        <v>0</v>
      </c>
      <c r="G3769" s="179">
        <v>0</v>
      </c>
      <c r="H3769" s="97">
        <v>11841548.458285559</v>
      </c>
      <c r="I3769" s="174">
        <v>291558828952.35498</v>
      </c>
      <c r="J3769" s="186">
        <v>0.2624490807038834</v>
      </c>
      <c r="K3769" s="189">
        <v>9865173351.7158642</v>
      </c>
      <c r="L3769" s="185">
        <v>43432742756.354195</v>
      </c>
      <c r="M3769" s="185">
        <v>0</v>
      </c>
      <c r="N3769" s="174">
        <v>344856745060.42505</v>
      </c>
      <c r="O3769" s="119">
        <v>0.3226427855289129</v>
      </c>
      <c r="P3769" s="119">
        <v>0.19389579716783079</v>
      </c>
      <c r="Q3769" s="97">
        <v>14.661739139048386</v>
      </c>
      <c r="R3769" s="184">
        <v>1031137731620.0833</v>
      </c>
      <c r="S3769" s="199">
        <v>1070.157138593888</v>
      </c>
      <c r="T3769" s="191">
        <v>5.1136160808384769E-2</v>
      </c>
      <c r="U3769" s="198">
        <v>2.0000000000000001E-4</v>
      </c>
    </row>
    <row r="3770" spans="1:21" x14ac:dyDescent="0.2">
      <c r="A3770">
        <f t="shared" si="58"/>
        <v>3766</v>
      </c>
      <c r="B3770" s="119">
        <v>0.40836162511518359</v>
      </c>
      <c r="C3770" s="97">
        <v>9756.9829787756644</v>
      </c>
      <c r="D3770" s="96">
        <v>0.96018058182872035</v>
      </c>
      <c r="E3770" s="98">
        <v>0</v>
      </c>
      <c r="F3770" s="119">
        <v>0.26848124271121976</v>
      </c>
      <c r="G3770" s="179">
        <v>1</v>
      </c>
      <c r="H3770" s="97">
        <v>9890095.8372590877</v>
      </c>
      <c r="I3770" s="174">
        <v>341721931096.13544</v>
      </c>
      <c r="J3770" s="186">
        <v>0.3529639412653508</v>
      </c>
      <c r="K3770" s="189">
        <v>4437881022.4869366</v>
      </c>
      <c r="L3770" s="185">
        <v>0</v>
      </c>
      <c r="M3770" s="185">
        <v>290765427967.6062</v>
      </c>
      <c r="N3770" s="174">
        <v>636925240086.22864</v>
      </c>
      <c r="O3770" s="119">
        <v>0.55458292395943143</v>
      </c>
      <c r="P3770" s="119">
        <v>0.30862002058912674</v>
      </c>
      <c r="Q3770" s="97">
        <v>16.322717399068498</v>
      </c>
      <c r="R3770" s="184">
        <v>3437500035717.8799</v>
      </c>
      <c r="S3770" s="199">
        <v>3566.7145406970085</v>
      </c>
      <c r="T3770" s="191">
        <v>4.4953560548094351E-2</v>
      </c>
      <c r="U3770" s="198">
        <v>2.0000000000000001E-4</v>
      </c>
    </row>
    <row r="3771" spans="1:21" x14ac:dyDescent="0.2">
      <c r="A3771">
        <f t="shared" si="58"/>
        <v>3767</v>
      </c>
      <c r="B3771" s="119">
        <v>0.36103734715409097</v>
      </c>
      <c r="C3771" s="97">
        <v>4000</v>
      </c>
      <c r="D3771" s="96">
        <v>0.45058023381670065</v>
      </c>
      <c r="E3771" s="98">
        <v>0.7</v>
      </c>
      <c r="F3771" s="119">
        <v>0.48433127337122817</v>
      </c>
      <c r="G3771" s="179">
        <v>1</v>
      </c>
      <c r="H3771" s="97">
        <v>6247010.7387025366</v>
      </c>
      <c r="I3771" s="174">
        <v>246429868531.08215</v>
      </c>
      <c r="J3771" s="186">
        <v>0.36103734715409097</v>
      </c>
      <c r="K3771" s="189">
        <v>2298635981.7678475</v>
      </c>
      <c r="L3771" s="185">
        <v>0</v>
      </c>
      <c r="M3771" s="185">
        <v>193468913968.57391</v>
      </c>
      <c r="N3771" s="174">
        <v>442197418481.42389</v>
      </c>
      <c r="O3771" s="119">
        <v>0.55121424726067647</v>
      </c>
      <c r="P3771" s="119">
        <v>0.40399169651414907</v>
      </c>
      <c r="Q3771" s="97">
        <v>16.929577011266748</v>
      </c>
      <c r="R3771" s="184">
        <v>3323250456564.3359</v>
      </c>
      <c r="S3771" s="199">
        <v>3448.3036297577728</v>
      </c>
      <c r="T3771" s="191">
        <v>4.2776838826846658E-2</v>
      </c>
      <c r="U3771" s="198">
        <v>2.0000000000000001E-4</v>
      </c>
    </row>
    <row r="3772" spans="1:21" x14ac:dyDescent="0.2">
      <c r="A3772">
        <f t="shared" si="58"/>
        <v>3768</v>
      </c>
      <c r="B3772" s="119">
        <v>0.53516532112164772</v>
      </c>
      <c r="C3772" s="97">
        <v>9745.5999970314406</v>
      </c>
      <c r="D3772" s="96">
        <v>0.65051418226606839</v>
      </c>
      <c r="E3772" s="98">
        <v>0</v>
      </c>
      <c r="F3772" s="119">
        <v>0.50794567636847787</v>
      </c>
      <c r="G3772" s="179">
        <v>1</v>
      </c>
      <c r="H3772" s="97">
        <v>4952597.2957876781</v>
      </c>
      <c r="I3772" s="174">
        <v>220519090618.2085</v>
      </c>
      <c r="J3772" s="186">
        <v>0.49086371920388738</v>
      </c>
      <c r="K3772" s="189">
        <v>4941822389.5731726</v>
      </c>
      <c r="L3772" s="185">
        <v>0</v>
      </c>
      <c r="M3772" s="185">
        <v>195669221114.28726</v>
      </c>
      <c r="N3772" s="174">
        <v>421130134122.06891</v>
      </c>
      <c r="O3772" s="119">
        <v>0.62873723919028179</v>
      </c>
      <c r="P3772" s="119">
        <v>0.43749641548081597</v>
      </c>
      <c r="Q3772" s="97">
        <v>16.375798968739421</v>
      </c>
      <c r="R3772" s="184">
        <v>3283943332505.1338</v>
      </c>
      <c r="S3772" s="199">
        <v>3406.8959584886866</v>
      </c>
      <c r="T3772" s="191">
        <v>4.4694674979876378E-2</v>
      </c>
      <c r="U3772" s="198">
        <v>2.0000000000000001E-4</v>
      </c>
    </row>
    <row r="3773" spans="1:21" x14ac:dyDescent="0.2">
      <c r="A3773">
        <f t="shared" si="58"/>
        <v>3769</v>
      </c>
      <c r="B3773" s="119">
        <v>0.55814562688031666</v>
      </c>
      <c r="C3773" s="97">
        <v>10427.749025370133</v>
      </c>
      <c r="D3773" s="96">
        <v>0.68519245827141495</v>
      </c>
      <c r="E3773" s="98">
        <v>0.57239868249363079</v>
      </c>
      <c r="F3773" s="119">
        <v>0</v>
      </c>
      <c r="G3773" s="179">
        <v>0</v>
      </c>
      <c r="H3773" s="97">
        <v>5959502.53865101</v>
      </c>
      <c r="I3773" s="174">
        <v>247533011389.44766</v>
      </c>
      <c r="J3773" s="186">
        <v>0.4480605941706155</v>
      </c>
      <c r="K3773" s="189">
        <v>34635683918.017181</v>
      </c>
      <c r="L3773" s="185">
        <v>88216054306.329514</v>
      </c>
      <c r="M3773" s="185">
        <v>0</v>
      </c>
      <c r="N3773" s="174">
        <v>370384749613.79431</v>
      </c>
      <c r="O3773" s="119">
        <v>0.48998408221260709</v>
      </c>
      <c r="P3773" s="119">
        <v>0.366097749257079</v>
      </c>
      <c r="Q3773" s="97">
        <v>14.694902124161811</v>
      </c>
      <c r="R3773" s="184">
        <v>2204933126853.959</v>
      </c>
      <c r="S3773" s="199">
        <v>2289.2993606700661</v>
      </c>
      <c r="T3773" s="191">
        <v>4.8929243659103477E-2</v>
      </c>
      <c r="U3773" s="198">
        <v>2.0000000000000001E-4</v>
      </c>
    </row>
    <row r="3774" spans="1:21" x14ac:dyDescent="0.2">
      <c r="A3774">
        <f t="shared" si="58"/>
        <v>3770</v>
      </c>
      <c r="B3774" s="119">
        <v>0.62289687891742573</v>
      </c>
      <c r="C3774" s="97">
        <v>6092.6074831797105</v>
      </c>
      <c r="D3774" s="96">
        <v>1.0905037073191257</v>
      </c>
      <c r="E3774" s="98">
        <v>0.68015062709326013</v>
      </c>
      <c r="F3774" s="119">
        <v>0.32236274397818626</v>
      </c>
      <c r="G3774" s="179">
        <v>1</v>
      </c>
      <c r="H3774" s="97">
        <v>11064807.800349791</v>
      </c>
      <c r="I3774" s="174">
        <v>318314769058.83258</v>
      </c>
      <c r="J3774" s="186">
        <v>0.26222366434580135</v>
      </c>
      <c r="K3774" s="189">
        <v>13910637930.244186</v>
      </c>
      <c r="L3774" s="185">
        <v>17418081165.224552</v>
      </c>
      <c r="M3774" s="185">
        <v>206127619633.15964</v>
      </c>
      <c r="N3774" s="174">
        <v>555771107787.46094</v>
      </c>
      <c r="O3774" s="119">
        <v>0.47196808564041731</v>
      </c>
      <c r="P3774" s="119">
        <v>0.2302054252395945</v>
      </c>
      <c r="Q3774" s="97">
        <v>17.043359827984123</v>
      </c>
      <c r="R3774" s="184">
        <v>2346524489739.4473</v>
      </c>
      <c r="S3774" s="199">
        <v>2436.4702664636316</v>
      </c>
      <c r="T3774" s="191">
        <v>4.3862900595720899E-2</v>
      </c>
      <c r="U3774" s="198">
        <v>2.0000000000000001E-4</v>
      </c>
    </row>
    <row r="3775" spans="1:21" x14ac:dyDescent="0.2">
      <c r="A3775">
        <f t="shared" si="58"/>
        <v>3771</v>
      </c>
      <c r="B3775" s="119">
        <v>0.46618146703764984</v>
      </c>
      <c r="C3775" s="97">
        <v>14362.117314936726</v>
      </c>
      <c r="D3775" s="96">
        <v>0.8723471244237444</v>
      </c>
      <c r="E3775" s="98">
        <v>0</v>
      </c>
      <c r="F3775" s="119">
        <v>0</v>
      </c>
      <c r="G3775" s="179">
        <v>0</v>
      </c>
      <c r="H3775" s="97">
        <v>5351962.1872319672</v>
      </c>
      <c r="I3775" s="174">
        <v>227310174594.79681</v>
      </c>
      <c r="J3775" s="186">
        <v>0.41298473454592832</v>
      </c>
      <c r="K3775" s="189">
        <v>6438721039.9315805</v>
      </c>
      <c r="L3775" s="185">
        <v>0</v>
      </c>
      <c r="M3775" s="185">
        <v>0</v>
      </c>
      <c r="N3775" s="174">
        <v>233748895634.72839</v>
      </c>
      <c r="O3775" s="119">
        <v>0.40160887973270731</v>
      </c>
      <c r="P3775" s="119">
        <v>0.28695716435833873</v>
      </c>
      <c r="Q3775" s="97">
        <v>12.889337806158178</v>
      </c>
      <c r="R3775" s="184">
        <v>951481056307.4635</v>
      </c>
      <c r="S3775" s="199">
        <v>988.26770381417873</v>
      </c>
      <c r="T3775" s="191">
        <v>5.6313027261365375E-2</v>
      </c>
      <c r="U3775" s="198">
        <v>2.0000000000000001E-4</v>
      </c>
    </row>
    <row r="3776" spans="1:21" x14ac:dyDescent="0.2">
      <c r="A3776">
        <f t="shared" si="58"/>
        <v>3772</v>
      </c>
      <c r="B3776" s="119">
        <v>0.52230625041675804</v>
      </c>
      <c r="C3776" s="97">
        <v>10014.733675916001</v>
      </c>
      <c r="D3776" s="96">
        <v>0.44343515552261759</v>
      </c>
      <c r="E3776" s="98">
        <v>0</v>
      </c>
      <c r="F3776" s="119">
        <v>0.48644906991846404</v>
      </c>
      <c r="G3776" s="179">
        <v>1</v>
      </c>
      <c r="H3776" s="97">
        <v>3015327.6305742478</v>
      </c>
      <c r="I3776" s="174">
        <v>161199257345.81793</v>
      </c>
      <c r="J3776" s="186">
        <v>0.52230625041675804</v>
      </c>
      <c r="K3776" s="189">
        <v>4864227382.7583046</v>
      </c>
      <c r="L3776" s="185">
        <v>0</v>
      </c>
      <c r="M3776" s="185">
        <v>156225744991.29294</v>
      </c>
      <c r="N3776" s="174">
        <v>322289229719.86914</v>
      </c>
      <c r="O3776" s="119">
        <v>0.64903185206998204</v>
      </c>
      <c r="P3776" s="119">
        <v>0.4254030237299336</v>
      </c>
      <c r="Q3776" s="97">
        <v>16.052294946175863</v>
      </c>
      <c r="R3776" s="184">
        <v>2419382668271.5308</v>
      </c>
      <c r="S3776" s="199">
        <v>2509.6301719320691</v>
      </c>
      <c r="T3776" s="191">
        <v>4.5215275441529729E-2</v>
      </c>
      <c r="U3776" s="198">
        <v>2.0000000000000001E-4</v>
      </c>
    </row>
    <row r="3777" spans="1:21" x14ac:dyDescent="0.2">
      <c r="A3777">
        <f t="shared" si="58"/>
        <v>3773</v>
      </c>
      <c r="B3777" s="119">
        <v>0.38626196592840867</v>
      </c>
      <c r="C3777" s="97">
        <v>4000</v>
      </c>
      <c r="D3777" s="96">
        <v>0.92691663013030523</v>
      </c>
      <c r="E3777" s="98">
        <v>0</v>
      </c>
      <c r="F3777" s="119">
        <v>0</v>
      </c>
      <c r="G3777" s="179">
        <v>0</v>
      </c>
      <c r="H3777" s="97">
        <v>12481121.873664109</v>
      </c>
      <c r="I3777" s="174">
        <v>451039992351.51886</v>
      </c>
      <c r="J3777" s="186">
        <v>0.38626196592840867</v>
      </c>
      <c r="K3777" s="189">
        <v>6506928165.8350725</v>
      </c>
      <c r="L3777" s="185">
        <v>0</v>
      </c>
      <c r="M3777" s="185">
        <v>0</v>
      </c>
      <c r="N3777" s="174">
        <v>457546920517.35394</v>
      </c>
      <c r="O3777" s="119">
        <v>0.38076880500264287</v>
      </c>
      <c r="P3777" s="119">
        <v>0.23913953286839396</v>
      </c>
      <c r="Q3777" s="97">
        <v>12.930122498621275</v>
      </c>
      <c r="R3777" s="184">
        <v>1597424331140.7207</v>
      </c>
      <c r="S3777" s="199">
        <v>1658.6351842544511</v>
      </c>
      <c r="T3777" s="191">
        <v>5.4324590051501746E-2</v>
      </c>
      <c r="U3777" s="198">
        <v>2.0000000000000001E-4</v>
      </c>
    </row>
    <row r="3778" spans="1:21" x14ac:dyDescent="0.2">
      <c r="A3778">
        <f t="shared" si="58"/>
        <v>3774</v>
      </c>
      <c r="B3778" s="119">
        <v>0.58765682966554866</v>
      </c>
      <c r="C3778" s="97">
        <v>7464.4076576246516</v>
      </c>
      <c r="D3778" s="96">
        <v>0.63694872916508616</v>
      </c>
      <c r="E3778" s="98">
        <v>0.49669706674804448</v>
      </c>
      <c r="F3778" s="119">
        <v>0.55235747649724021</v>
      </c>
      <c r="G3778" s="179">
        <v>1</v>
      </c>
      <c r="H3778" s="97">
        <v>23509269.372334104</v>
      </c>
      <c r="I3778" s="174">
        <v>605224541606.69604</v>
      </c>
      <c r="J3778" s="186">
        <v>0.36467986085694404</v>
      </c>
      <c r="K3778" s="189">
        <v>16067105653.900616</v>
      </c>
      <c r="L3778" s="185">
        <v>0</v>
      </c>
      <c r="M3778" s="185">
        <v>561219347696.54102</v>
      </c>
      <c r="N3778" s="174">
        <v>1182510994957.1377</v>
      </c>
      <c r="O3778" s="119">
        <v>0.56632765583870504</v>
      </c>
      <c r="P3778" s="119">
        <v>0.26854909916346331</v>
      </c>
      <c r="Q3778" s="97">
        <v>15.935555896793348</v>
      </c>
      <c r="R3778" s="184">
        <v>5478086181750.3633</v>
      </c>
      <c r="S3778" s="199">
        <v>5684.2111259887461</v>
      </c>
      <c r="T3778" s="191">
        <v>4.5824953182282309E-2</v>
      </c>
      <c r="U3778" s="198">
        <v>2.0000000000000001E-4</v>
      </c>
    </row>
    <row r="3779" spans="1:21" x14ac:dyDescent="0.2">
      <c r="A3779">
        <f t="shared" si="58"/>
        <v>3775</v>
      </c>
      <c r="B3779" s="119">
        <v>0.48255698235511413</v>
      </c>
      <c r="C3779" s="97">
        <v>5801.5689593516254</v>
      </c>
      <c r="D3779" s="96">
        <v>1.0390411544030984</v>
      </c>
      <c r="E3779" s="98">
        <v>0.7</v>
      </c>
      <c r="F3779" s="119">
        <v>0.38626360203517035</v>
      </c>
      <c r="G3779" s="179">
        <v>1</v>
      </c>
      <c r="H3779" s="97">
        <v>14740720.12865573</v>
      </c>
      <c r="I3779" s="174">
        <v>382360261900.50079</v>
      </c>
      <c r="J3779" s="186">
        <v>0.30437846430301674</v>
      </c>
      <c r="K3779" s="189">
        <v>10607579021.009794</v>
      </c>
      <c r="L3779" s="185">
        <v>8307053731.5572968</v>
      </c>
      <c r="M3779" s="185">
        <v>325439243814.4776</v>
      </c>
      <c r="N3779" s="174">
        <v>726714138467.54541</v>
      </c>
      <c r="O3779" s="119">
        <v>0.52755168376529804</v>
      </c>
      <c r="P3779" s="119">
        <v>0.33459429147962516</v>
      </c>
      <c r="Q3779" s="97">
        <v>17.339128961714891</v>
      </c>
      <c r="R3779" s="184">
        <v>4516788677773.542</v>
      </c>
      <c r="S3779" s="199">
        <v>4679.658627770641</v>
      </c>
      <c r="T3779" s="191">
        <v>4.2628172231121697E-2</v>
      </c>
      <c r="U3779" s="198">
        <v>2.0000000000000001E-4</v>
      </c>
    </row>
    <row r="3780" spans="1:21" x14ac:dyDescent="0.2">
      <c r="A3780">
        <f t="shared" si="58"/>
        <v>3776</v>
      </c>
      <c r="B3780" s="119">
        <v>0.6212676603567896</v>
      </c>
      <c r="C3780" s="97">
        <v>4000</v>
      </c>
      <c r="D3780" s="96">
        <v>0.76018688724785211</v>
      </c>
      <c r="E3780" s="98">
        <v>0.6923254437153471</v>
      </c>
      <c r="F3780" s="119">
        <v>0</v>
      </c>
      <c r="G3780" s="179">
        <v>0</v>
      </c>
      <c r="H3780" s="97">
        <v>10954796.585931154</v>
      </c>
      <c r="I3780" s="174">
        <v>320523916350.27502</v>
      </c>
      <c r="J3780" s="186">
        <v>0.38219379134887066</v>
      </c>
      <c r="K3780" s="189">
        <v>29509631526.247749</v>
      </c>
      <c r="L3780" s="185">
        <v>59026738488.251106</v>
      </c>
      <c r="M3780" s="185">
        <v>0</v>
      </c>
      <c r="N3780" s="174">
        <v>409060286364.77386</v>
      </c>
      <c r="O3780" s="119">
        <v>0.41491107119392195</v>
      </c>
      <c r="P3780" s="119">
        <v>0.26984949822518933</v>
      </c>
      <c r="Q3780" s="97">
        <v>14.608611703319017</v>
      </c>
      <c r="R3780" s="184">
        <v>1803718919725.9854</v>
      </c>
      <c r="S3780" s="199">
        <v>1871.3348007523055</v>
      </c>
      <c r="T3780" s="191">
        <v>4.8486528618284785E-2</v>
      </c>
      <c r="U3780" s="198">
        <v>2.0000000000000001E-4</v>
      </c>
    </row>
    <row r="3781" spans="1:21" x14ac:dyDescent="0.2">
      <c r="A3781">
        <f t="shared" si="58"/>
        <v>3777</v>
      </c>
      <c r="B3781" s="119">
        <v>0.67871591746415483</v>
      </c>
      <c r="C3781" s="97">
        <v>10613.677658733141</v>
      </c>
      <c r="D3781" s="96">
        <v>1.022966861284383</v>
      </c>
      <c r="E3781" s="98">
        <v>0</v>
      </c>
      <c r="F3781" s="119">
        <v>0.54762834421075313</v>
      </c>
      <c r="G3781" s="179">
        <v>1</v>
      </c>
      <c r="H3781" s="97">
        <v>7814272.963156146</v>
      </c>
      <c r="I3781" s="174">
        <v>250554353377.65353</v>
      </c>
      <c r="J3781" s="186">
        <v>0.30064721727715149</v>
      </c>
      <c r="K3781" s="189">
        <v>3807574457.6276836</v>
      </c>
      <c r="L3781" s="185">
        <v>0</v>
      </c>
      <c r="M3781" s="185">
        <v>251516991030.02319</v>
      </c>
      <c r="N3781" s="174">
        <v>505878918865.30444</v>
      </c>
      <c r="O3781" s="119">
        <v>0.5466566240079247</v>
      </c>
      <c r="P3781" s="119">
        <v>0.30317964363383582</v>
      </c>
      <c r="Q3781" s="97">
        <v>17.248701626126504</v>
      </c>
      <c r="R3781" s="184">
        <v>2807724096146.1123</v>
      </c>
      <c r="S3781" s="199">
        <v>2916.2754971884915</v>
      </c>
      <c r="T3781" s="191">
        <v>4.3319739432364023E-2</v>
      </c>
      <c r="U3781" s="198">
        <v>2.0000000000000001E-4</v>
      </c>
    </row>
    <row r="3782" spans="1:21" x14ac:dyDescent="0.2">
      <c r="A3782">
        <f t="shared" si="58"/>
        <v>3778</v>
      </c>
      <c r="B3782" s="119">
        <v>0.37309032167296252</v>
      </c>
      <c r="C3782" s="97">
        <v>8352.5915892250632</v>
      </c>
      <c r="D3782" s="96">
        <v>0.90734097657804003</v>
      </c>
      <c r="E3782" s="98">
        <v>0.59812558795077964</v>
      </c>
      <c r="F3782" s="119">
        <v>0.45497490360383191</v>
      </c>
      <c r="G3782" s="179">
        <v>1</v>
      </c>
      <c r="H3782" s="97">
        <v>7698903.3826456582</v>
      </c>
      <c r="I3782" s="174">
        <v>278692072433.15668</v>
      </c>
      <c r="J3782" s="186">
        <v>0.37309032167296252</v>
      </c>
      <c r="K3782" s="189">
        <v>7203347037.5134325</v>
      </c>
      <c r="L3782" s="185">
        <v>0</v>
      </c>
      <c r="M3782" s="185">
        <v>225486695900.3956</v>
      </c>
      <c r="N3782" s="174">
        <v>511382115371.06567</v>
      </c>
      <c r="O3782" s="119">
        <v>0.55607472988328355</v>
      </c>
      <c r="P3782" s="119">
        <v>0.27757122948753177</v>
      </c>
      <c r="Q3782" s="97">
        <v>16.222741571513488</v>
      </c>
      <c r="R3782" s="184">
        <v>2486152849782.522</v>
      </c>
      <c r="S3782" s="199">
        <v>2580.9293475863069</v>
      </c>
      <c r="T3782" s="191">
        <v>4.5541600350774682E-2</v>
      </c>
      <c r="U3782" s="198">
        <v>2.0000000000000001E-4</v>
      </c>
    </row>
    <row r="3783" spans="1:21" x14ac:dyDescent="0.2">
      <c r="A3783">
        <f t="shared" ref="A3783:A3846" si="59">A3782+1</f>
        <v>3779</v>
      </c>
      <c r="B3783" s="119">
        <v>0.52260144261739461</v>
      </c>
      <c r="C3783" s="97">
        <v>15899.328080653338</v>
      </c>
      <c r="D3783" s="96">
        <v>1.0144497274574822</v>
      </c>
      <c r="E3783" s="98">
        <v>0.48367689965039073</v>
      </c>
      <c r="F3783" s="119">
        <v>0</v>
      </c>
      <c r="G3783" s="179">
        <v>0</v>
      </c>
      <c r="H3783" s="97">
        <v>6483005.6035758294</v>
      </c>
      <c r="I3783" s="174">
        <v>256541560545.57681</v>
      </c>
      <c r="J3783" s="186">
        <v>0.43197758525973529</v>
      </c>
      <c r="K3783" s="189">
        <v>26760667877.437222</v>
      </c>
      <c r="L3783" s="185">
        <v>63018852208.175652</v>
      </c>
      <c r="M3783" s="185">
        <v>0</v>
      </c>
      <c r="N3783" s="174">
        <v>346321080631.18964</v>
      </c>
      <c r="O3783" s="119">
        <v>0.46556590004836723</v>
      </c>
      <c r="P3783" s="119">
        <v>0.37350242638505854</v>
      </c>
      <c r="Q3783" s="97">
        <v>14.53383033044825</v>
      </c>
      <c r="R3783" s="184">
        <v>2022886541376.594</v>
      </c>
      <c r="S3783" s="199">
        <v>2100.051245188341</v>
      </c>
      <c r="T3783" s="191">
        <v>5.1505575581309013E-2</v>
      </c>
      <c r="U3783" s="198">
        <v>2.0000000000000001E-4</v>
      </c>
    </row>
    <row r="3784" spans="1:21" x14ac:dyDescent="0.2">
      <c r="A3784">
        <f t="shared" si="59"/>
        <v>3780</v>
      </c>
      <c r="B3784" s="119">
        <v>0.33049944840933687</v>
      </c>
      <c r="C3784" s="97">
        <v>5286.4041815123583</v>
      </c>
      <c r="D3784" s="96">
        <v>1.139747775397089</v>
      </c>
      <c r="E3784" s="98">
        <v>0.58139108031296249</v>
      </c>
      <c r="F3784" s="119">
        <v>0.34675543773143858</v>
      </c>
      <c r="G3784" s="179">
        <v>1</v>
      </c>
      <c r="H3784" s="97">
        <v>21068365.950744756</v>
      </c>
      <c r="I3784" s="174">
        <v>612117192088.27271</v>
      </c>
      <c r="J3784" s="186">
        <v>0.33049944840933676</v>
      </c>
      <c r="K3784" s="189">
        <v>17538253059.05164</v>
      </c>
      <c r="L3784" s="185">
        <v>13317044568.093885</v>
      </c>
      <c r="M3784" s="185">
        <v>254553062105.78561</v>
      </c>
      <c r="N3784" s="174">
        <v>897525551821.20386</v>
      </c>
      <c r="O3784" s="119">
        <v>0.46416559265728941</v>
      </c>
      <c r="P3784" s="119">
        <v>0.30198486646582123</v>
      </c>
      <c r="Q3784" s="97">
        <v>16.37898415806319</v>
      </c>
      <c r="R3784" s="184">
        <v>4752727505020.2148</v>
      </c>
      <c r="S3784" s="199">
        <v>4931.5930122472273</v>
      </c>
      <c r="T3784" s="191">
        <v>4.5796324030268148E-2</v>
      </c>
      <c r="U3784" s="198">
        <v>2.0000000000000001E-4</v>
      </c>
    </row>
    <row r="3785" spans="1:21" x14ac:dyDescent="0.2">
      <c r="A3785">
        <f t="shared" si="59"/>
        <v>3781</v>
      </c>
      <c r="B3785" s="119">
        <v>0.46903104303319298</v>
      </c>
      <c r="C3785" s="97">
        <v>13134.671365940187</v>
      </c>
      <c r="D3785" s="96">
        <v>1.080330459054095</v>
      </c>
      <c r="E3785" s="98">
        <v>0.16546699266733406</v>
      </c>
      <c r="F3785" s="119">
        <v>0</v>
      </c>
      <c r="G3785" s="179">
        <v>0</v>
      </c>
      <c r="H3785" s="97">
        <v>9191954.8353621103</v>
      </c>
      <c r="I3785" s="174">
        <v>364404581956.03766</v>
      </c>
      <c r="J3785" s="186">
        <v>0.46903104303319298</v>
      </c>
      <c r="K3785" s="189">
        <v>18104978660.243591</v>
      </c>
      <c r="L3785" s="185">
        <v>42169766205.282326</v>
      </c>
      <c r="M3785" s="185">
        <v>0</v>
      </c>
      <c r="N3785" s="174">
        <v>424679326821.5636</v>
      </c>
      <c r="O3785" s="119">
        <v>0.48189977990411886</v>
      </c>
      <c r="P3785" s="119">
        <v>0.38268230876070092</v>
      </c>
      <c r="Q3785" s="97">
        <v>13.782131244779928</v>
      </c>
      <c r="R3785" s="184">
        <v>2413426728964.3403</v>
      </c>
      <c r="S3785" s="199">
        <v>2505.5851871982777</v>
      </c>
      <c r="T3785" s="191">
        <v>5.2765141410955209E-2</v>
      </c>
      <c r="U3785" s="198">
        <v>2.0000000000000001E-4</v>
      </c>
    </row>
    <row r="3786" spans="1:21" x14ac:dyDescent="0.2">
      <c r="A3786">
        <f t="shared" si="59"/>
        <v>3782</v>
      </c>
      <c r="B3786" s="119">
        <v>0.58172899569357106</v>
      </c>
      <c r="C3786" s="97">
        <v>12024.00991690039</v>
      </c>
      <c r="D3786" s="96">
        <v>0.38680396862806371</v>
      </c>
      <c r="E3786" s="98">
        <v>0.480265885037023</v>
      </c>
      <c r="F3786" s="119">
        <v>0.44142050133964084</v>
      </c>
      <c r="G3786" s="179">
        <v>1</v>
      </c>
      <c r="H3786" s="97">
        <v>2271621.3816349637</v>
      </c>
      <c r="I3786" s="174">
        <v>122442600244.47824</v>
      </c>
      <c r="J3786" s="186">
        <v>0.5198501560697345</v>
      </c>
      <c r="K3786" s="189">
        <v>3567259172.3622603</v>
      </c>
      <c r="L3786" s="185">
        <v>0</v>
      </c>
      <c r="M3786" s="185">
        <v>134240832869.63525</v>
      </c>
      <c r="N3786" s="174">
        <v>260250692286.47577</v>
      </c>
      <c r="O3786" s="119">
        <v>0.65722964899591496</v>
      </c>
      <c r="P3786" s="119">
        <v>0.43795355883133108</v>
      </c>
      <c r="Q3786" s="97">
        <v>16.462761058170098</v>
      </c>
      <c r="R3786" s="184">
        <v>2061909634660.7598</v>
      </c>
      <c r="S3786" s="199">
        <v>2141.0204256913676</v>
      </c>
      <c r="T3786" s="191">
        <v>4.4044697990323088E-2</v>
      </c>
      <c r="U3786" s="198">
        <v>2.0000000000000001E-4</v>
      </c>
    </row>
    <row r="3787" spans="1:21" x14ac:dyDescent="0.2">
      <c r="A3787">
        <f t="shared" si="59"/>
        <v>3783</v>
      </c>
      <c r="B3787" s="119">
        <v>0.53675478887892014</v>
      </c>
      <c r="C3787" s="97">
        <v>5879.3849067355104</v>
      </c>
      <c r="D3787" s="96">
        <v>1.1596708594928784</v>
      </c>
      <c r="E3787" s="98">
        <v>0.137522951982853</v>
      </c>
      <c r="F3787" s="119">
        <v>0</v>
      </c>
      <c r="G3787" s="179">
        <v>0</v>
      </c>
      <c r="H3787" s="97">
        <v>14243038.51977898</v>
      </c>
      <c r="I3787" s="174">
        <v>508328904191.05408</v>
      </c>
      <c r="J3787" s="186">
        <v>0.49216370665492981</v>
      </c>
      <c r="K3787" s="189">
        <v>33389605409.140305</v>
      </c>
      <c r="L3787" s="185">
        <v>39214849384.081017</v>
      </c>
      <c r="M3787" s="185">
        <v>0</v>
      </c>
      <c r="N3787" s="174">
        <v>580933358984.27539</v>
      </c>
      <c r="O3787" s="119">
        <v>0.48465613626673093</v>
      </c>
      <c r="P3787" s="119">
        <v>0.37083673413495422</v>
      </c>
      <c r="Q3787" s="97">
        <v>13.190361766655332</v>
      </c>
      <c r="R3787" s="184">
        <v>3114852235151.6572</v>
      </c>
      <c r="S3787" s="199">
        <v>3233.4324653461545</v>
      </c>
      <c r="T3787" s="191">
        <v>5.4850688967243454E-2</v>
      </c>
      <c r="U3787" s="198">
        <v>2.0000000000000001E-4</v>
      </c>
    </row>
    <row r="3788" spans="1:21" x14ac:dyDescent="0.2">
      <c r="A3788">
        <f t="shared" si="59"/>
        <v>3784</v>
      </c>
      <c r="B3788" s="119">
        <v>0.43031523575033487</v>
      </c>
      <c r="C3788" s="97">
        <v>6834.2906142690344</v>
      </c>
      <c r="D3788" s="96">
        <v>0.95982423690646068</v>
      </c>
      <c r="E3788" s="98">
        <v>0</v>
      </c>
      <c r="F3788" s="119">
        <v>0.51001528047990674</v>
      </c>
      <c r="G3788" s="179">
        <v>1</v>
      </c>
      <c r="H3788" s="97">
        <v>8734275.2937498298</v>
      </c>
      <c r="I3788" s="174">
        <v>307439671107.22681</v>
      </c>
      <c r="J3788" s="186">
        <v>0.43031523575033481</v>
      </c>
      <c r="K3788" s="189">
        <v>735093357.29937303</v>
      </c>
      <c r="L3788" s="185">
        <v>0</v>
      </c>
      <c r="M3788" s="185">
        <v>294037751664.15527</v>
      </c>
      <c r="N3788" s="174">
        <v>602212516128.6814</v>
      </c>
      <c r="O3788" s="119">
        <v>0.61029315406042239</v>
      </c>
      <c r="P3788" s="119">
        <v>0.35828644157558015</v>
      </c>
      <c r="Q3788" s="97">
        <v>16.404761530743901</v>
      </c>
      <c r="R3788" s="184">
        <v>3826222157989.6045</v>
      </c>
      <c r="S3788" s="199">
        <v>3970.4196981808136</v>
      </c>
      <c r="T3788" s="191">
        <v>4.5109415236746657E-2</v>
      </c>
      <c r="U3788" s="198">
        <v>2.0000000000000001E-4</v>
      </c>
    </row>
    <row r="3789" spans="1:21" x14ac:dyDescent="0.2">
      <c r="A3789">
        <f t="shared" si="59"/>
        <v>3785</v>
      </c>
      <c r="B3789" s="119">
        <v>0.52984036466090789</v>
      </c>
      <c r="C3789" s="97">
        <v>7801.890285897879</v>
      </c>
      <c r="D3789" s="96">
        <v>0.76994943082909117</v>
      </c>
      <c r="E3789" s="98">
        <v>0.7</v>
      </c>
      <c r="F3789" s="119">
        <v>0</v>
      </c>
      <c r="G3789" s="179">
        <v>0</v>
      </c>
      <c r="H3789" s="97">
        <v>28495339.74280493</v>
      </c>
      <c r="I3789" s="174">
        <v>791454393202.76611</v>
      </c>
      <c r="J3789" s="186">
        <v>0.46608991874725736</v>
      </c>
      <c r="K3789" s="189">
        <v>115080457629.44977</v>
      </c>
      <c r="L3789" s="185">
        <v>242316110351.22589</v>
      </c>
      <c r="M3789" s="185">
        <v>0</v>
      </c>
      <c r="N3789" s="174">
        <v>1148850961183.4419</v>
      </c>
      <c r="O3789" s="119">
        <v>0.48983011819159933</v>
      </c>
      <c r="P3789" s="119">
        <v>0.39079374484687635</v>
      </c>
      <c r="Q3789" s="97">
        <v>14.22697822331045</v>
      </c>
      <c r="R3789" s="184">
        <v>6989991206663.376</v>
      </c>
      <c r="S3789" s="199">
        <v>7254.3417838247042</v>
      </c>
      <c r="T3789" s="191">
        <v>5.1497094643935093E-2</v>
      </c>
      <c r="U3789" s="198">
        <v>2.0000000000000001E-4</v>
      </c>
    </row>
    <row r="3790" spans="1:21" x14ac:dyDescent="0.2">
      <c r="A3790">
        <f t="shared" si="59"/>
        <v>3786</v>
      </c>
      <c r="B3790" s="119">
        <v>0.4735132706282873</v>
      </c>
      <c r="C3790" s="97">
        <v>8393.0357952851573</v>
      </c>
      <c r="D3790" s="96">
        <v>0.63345476822612812</v>
      </c>
      <c r="E3790" s="98">
        <v>0</v>
      </c>
      <c r="F3790" s="119">
        <v>0.50598861859116706</v>
      </c>
      <c r="G3790" s="179">
        <v>1</v>
      </c>
      <c r="H3790" s="97">
        <v>4806325.1861829916</v>
      </c>
      <c r="I3790" s="174">
        <v>204529808239.52893</v>
      </c>
      <c r="J3790" s="186">
        <v>0.47227438083696449</v>
      </c>
      <c r="K3790" s="189">
        <v>5259695710.718338</v>
      </c>
      <c r="L3790" s="185">
        <v>0</v>
      </c>
      <c r="M3790" s="185">
        <v>241547523331.72003</v>
      </c>
      <c r="N3790" s="174">
        <v>451337027281.96729</v>
      </c>
      <c r="O3790" s="119">
        <v>0.64216359326825967</v>
      </c>
      <c r="P3790" s="119">
        <v>0.54794727826755141</v>
      </c>
      <c r="Q3790" s="97">
        <v>17.09159037811159</v>
      </c>
      <c r="R3790" s="184">
        <v>4583852585413.042</v>
      </c>
      <c r="S3790" s="199">
        <v>4760.005806587912</v>
      </c>
      <c r="T3790" s="191">
        <v>4.3149847173407987E-2</v>
      </c>
      <c r="U3790" s="198">
        <v>2.0000000000000001E-4</v>
      </c>
    </row>
    <row r="3791" spans="1:21" x14ac:dyDescent="0.2">
      <c r="A3791">
        <f t="shared" si="59"/>
        <v>3787</v>
      </c>
      <c r="B3791" s="119">
        <v>0.61456281495465348</v>
      </c>
      <c r="C3791" s="97">
        <v>8556.6217589585358</v>
      </c>
      <c r="D3791" s="96">
        <v>0.90850581898414429</v>
      </c>
      <c r="E3791" s="98">
        <v>0.46457403496440108</v>
      </c>
      <c r="F3791" s="119">
        <v>0.36314125693826282</v>
      </c>
      <c r="G3791" s="179">
        <v>1</v>
      </c>
      <c r="H3791" s="97">
        <v>7338785.2409675382</v>
      </c>
      <c r="I3791" s="174">
        <v>263007677191.7164</v>
      </c>
      <c r="J3791" s="186">
        <v>0.38883270356077071</v>
      </c>
      <c r="K3791" s="189">
        <v>2699404344.8255014</v>
      </c>
      <c r="L3791" s="185">
        <v>0</v>
      </c>
      <c r="M3791" s="185">
        <v>184950650368.46487</v>
      </c>
      <c r="N3791" s="174">
        <v>450657731905.00677</v>
      </c>
      <c r="O3791" s="119">
        <v>0.55524733907641066</v>
      </c>
      <c r="P3791" s="119">
        <v>0.4157735461300216</v>
      </c>
      <c r="Q3791" s="97">
        <v>16.677569948883203</v>
      </c>
      <c r="R3791" s="184">
        <v>3362605841874.5381</v>
      </c>
      <c r="S3791" s="199">
        <v>3487.9262386729292</v>
      </c>
      <c r="T3791" s="191">
        <v>4.4276936905153469E-2</v>
      </c>
      <c r="U3791" s="198">
        <v>2.0000000000000001E-4</v>
      </c>
    </row>
    <row r="3792" spans="1:21" x14ac:dyDescent="0.2">
      <c r="A3792">
        <f t="shared" si="59"/>
        <v>3788</v>
      </c>
      <c r="B3792" s="119">
        <v>0.58701736403993554</v>
      </c>
      <c r="C3792" s="97">
        <v>9951.9773089531554</v>
      </c>
      <c r="D3792" s="96">
        <v>0.85360254141603886</v>
      </c>
      <c r="E3792" s="98">
        <v>0</v>
      </c>
      <c r="F3792" s="119">
        <v>0.59707703372573717</v>
      </c>
      <c r="G3792" s="179">
        <v>1</v>
      </c>
      <c r="H3792" s="97">
        <v>7466142.9179770639</v>
      </c>
      <c r="I3792" s="174">
        <v>262848947804.34219</v>
      </c>
      <c r="J3792" s="186">
        <v>0.36487672884928479</v>
      </c>
      <c r="K3792" s="189">
        <v>13384318397.594778</v>
      </c>
      <c r="L3792" s="185">
        <v>0</v>
      </c>
      <c r="M3792" s="185">
        <v>265974397822.38452</v>
      </c>
      <c r="N3792" s="174">
        <v>542207664024.32147</v>
      </c>
      <c r="O3792" s="119">
        <v>0.56931504845048786</v>
      </c>
      <c r="P3792" s="119">
        <v>0.36027750144601589</v>
      </c>
      <c r="Q3792" s="97">
        <v>16.6869427237955</v>
      </c>
      <c r="R3792" s="184">
        <v>3486684171597.4473</v>
      </c>
      <c r="S3792" s="199">
        <v>3618.5373052379546</v>
      </c>
      <c r="T3792" s="191">
        <v>4.4432874394741209E-2</v>
      </c>
      <c r="U3792" s="198">
        <v>2.0000000000000001E-4</v>
      </c>
    </row>
    <row r="3793" spans="1:21" x14ac:dyDescent="0.2">
      <c r="A3793">
        <f t="shared" si="59"/>
        <v>3789</v>
      </c>
      <c r="B3793" s="119">
        <v>0.57890112563044505</v>
      </c>
      <c r="C3793" s="97">
        <v>14224.478608232796</v>
      </c>
      <c r="D3793" s="96">
        <v>0.78776558939038088</v>
      </c>
      <c r="E3793" s="98">
        <v>0.22561552718313099</v>
      </c>
      <c r="F3793" s="119">
        <v>0</v>
      </c>
      <c r="G3793" s="179">
        <v>0</v>
      </c>
      <c r="H3793" s="97">
        <v>6911015.3702738285</v>
      </c>
      <c r="I3793" s="174">
        <v>258115517133.27811</v>
      </c>
      <c r="J3793" s="186">
        <v>0.44061341329732284</v>
      </c>
      <c r="K3793" s="189">
        <v>15523136238.823803</v>
      </c>
      <c r="L3793" s="185">
        <v>30315665615.051819</v>
      </c>
      <c r="M3793" s="185">
        <v>0</v>
      </c>
      <c r="N3793" s="174">
        <v>303954318987.15375</v>
      </c>
      <c r="O3793" s="119">
        <v>0.45395535743964988</v>
      </c>
      <c r="P3793" s="119">
        <v>0.35798896880037623</v>
      </c>
      <c r="Q3793" s="97">
        <v>13.656356259738951</v>
      </c>
      <c r="R3793" s="184">
        <v>1613760575942.3359</v>
      </c>
      <c r="S3793" s="199">
        <v>1674.3078319866879</v>
      </c>
      <c r="T3793" s="191">
        <v>5.2494926267059004E-2</v>
      </c>
      <c r="U3793" s="198">
        <v>2.0000000000000001E-4</v>
      </c>
    </row>
    <row r="3794" spans="1:21" x14ac:dyDescent="0.2">
      <c r="A3794">
        <f t="shared" si="59"/>
        <v>3790</v>
      </c>
      <c r="B3794" s="119">
        <v>0.58226242742570378</v>
      </c>
      <c r="C3794" s="97">
        <v>4000</v>
      </c>
      <c r="D3794" s="96">
        <v>0.46402256707820216</v>
      </c>
      <c r="E3794" s="98">
        <v>0</v>
      </c>
      <c r="F3794" s="119">
        <v>0</v>
      </c>
      <c r="G3794" s="179">
        <v>0</v>
      </c>
      <c r="H3794" s="97">
        <v>7189311.8022022126</v>
      </c>
      <c r="I3794" s="174">
        <v>247221008428.91452</v>
      </c>
      <c r="J3794" s="186">
        <v>0.42917415152823712</v>
      </c>
      <c r="K3794" s="189">
        <v>14162424861.634331</v>
      </c>
      <c r="L3794" s="185">
        <v>0</v>
      </c>
      <c r="M3794" s="185">
        <v>0</v>
      </c>
      <c r="N3794" s="174">
        <v>261383433290.54886</v>
      </c>
      <c r="O3794" s="119">
        <v>0.40592039517093209</v>
      </c>
      <c r="P3794" s="119">
        <v>0.32953619561306452</v>
      </c>
      <c r="Q3794" s="97">
        <v>12.789920768070049</v>
      </c>
      <c r="R3794" s="184">
        <v>1295908610480.3369</v>
      </c>
      <c r="S3794" s="199">
        <v>1346.1213306087855</v>
      </c>
      <c r="T3794" s="191">
        <v>5.333935229468862E-2</v>
      </c>
      <c r="U3794" s="198">
        <v>2.0000000000000001E-4</v>
      </c>
    </row>
    <row r="3795" spans="1:21" x14ac:dyDescent="0.2">
      <c r="A3795">
        <f t="shared" si="59"/>
        <v>3791</v>
      </c>
      <c r="B3795" s="119">
        <v>0.55737335295230961</v>
      </c>
      <c r="C3795" s="97">
        <v>11002.626006604001</v>
      </c>
      <c r="D3795" s="96">
        <v>0.95667929274563979</v>
      </c>
      <c r="E3795" s="98">
        <v>0</v>
      </c>
      <c r="F3795" s="119">
        <v>0</v>
      </c>
      <c r="G3795" s="179">
        <v>0</v>
      </c>
      <c r="H3795" s="97">
        <v>7111127.8331424296</v>
      </c>
      <c r="I3795" s="174">
        <v>279575809638.86517</v>
      </c>
      <c r="J3795" s="186">
        <v>0.42900066653854596</v>
      </c>
      <c r="K3795" s="189">
        <v>7291168692.9716501</v>
      </c>
      <c r="L3795" s="185">
        <v>0</v>
      </c>
      <c r="M3795" s="185">
        <v>0</v>
      </c>
      <c r="N3795" s="174">
        <v>286866978331.83685</v>
      </c>
      <c r="O3795" s="119">
        <v>0.41809694995422869</v>
      </c>
      <c r="P3795" s="119">
        <v>0.30060404945734559</v>
      </c>
      <c r="Q3795" s="97">
        <v>12.887734939247553</v>
      </c>
      <c r="R3795" s="184">
        <v>1231607534209.5386</v>
      </c>
      <c r="S3795" s="199">
        <v>1278.2896170015063</v>
      </c>
      <c r="T3795" s="191">
        <v>5.5976985482804491E-2</v>
      </c>
      <c r="U3795" s="198">
        <v>2.0000000000000001E-4</v>
      </c>
    </row>
    <row r="3796" spans="1:21" x14ac:dyDescent="0.2">
      <c r="A3796">
        <f t="shared" si="59"/>
        <v>3792</v>
      </c>
      <c r="B3796" s="119">
        <v>0.53942846626385488</v>
      </c>
      <c r="C3796" s="97">
        <v>13701.629245568518</v>
      </c>
      <c r="D3796" s="96">
        <v>0.80951512208194654</v>
      </c>
      <c r="E3796" s="98">
        <v>0</v>
      </c>
      <c r="F3796" s="119">
        <v>0.51299361050753534</v>
      </c>
      <c r="G3796" s="179">
        <v>1</v>
      </c>
      <c r="H3796" s="97">
        <v>4787613.1626327224</v>
      </c>
      <c r="I3796" s="174">
        <v>254014565351.4921</v>
      </c>
      <c r="J3796" s="186">
        <v>0.53942846626385488</v>
      </c>
      <c r="K3796" s="189">
        <v>7834705531.7230158</v>
      </c>
      <c r="L3796" s="185">
        <v>0</v>
      </c>
      <c r="M3796" s="185">
        <v>257763702550.58316</v>
      </c>
      <c r="N3796" s="174">
        <v>519612973433.79828</v>
      </c>
      <c r="O3796" s="119">
        <v>0.66055635056315931</v>
      </c>
      <c r="P3796" s="119">
        <v>0.45972230526071267</v>
      </c>
      <c r="Q3796" s="97">
        <v>16.271163252923103</v>
      </c>
      <c r="R3796" s="184">
        <v>4181918171963.9121</v>
      </c>
      <c r="S3796" s="199">
        <v>4343.5046097234226</v>
      </c>
      <c r="T3796" s="191">
        <v>4.5747830599423771E-2</v>
      </c>
      <c r="U3796" s="198">
        <v>2.0000000000000001E-4</v>
      </c>
    </row>
    <row r="3797" spans="1:21" x14ac:dyDescent="0.2">
      <c r="A3797">
        <f t="shared" si="59"/>
        <v>3793</v>
      </c>
      <c r="B3797" s="119">
        <v>0.5190253434230323</v>
      </c>
      <c r="C3797" s="97">
        <v>7835.9237636550051</v>
      </c>
      <c r="D3797" s="96">
        <v>0.9086292075016752</v>
      </c>
      <c r="E3797" s="98">
        <v>0.5924749500785178</v>
      </c>
      <c r="F3797" s="119">
        <v>0</v>
      </c>
      <c r="G3797" s="179">
        <v>0</v>
      </c>
      <c r="H3797" s="97">
        <v>14373326.525033524</v>
      </c>
      <c r="I3797" s="174">
        <v>491781641831.72693</v>
      </c>
      <c r="J3797" s="186">
        <v>0.42547605478055439</v>
      </c>
      <c r="K3797" s="189">
        <v>30523574415.849602</v>
      </c>
      <c r="L3797" s="185">
        <v>68724342444.869736</v>
      </c>
      <c r="M3797" s="185">
        <v>0</v>
      </c>
      <c r="N3797" s="174">
        <v>591029558692.44629</v>
      </c>
      <c r="O3797" s="119">
        <v>0.44705173006999305</v>
      </c>
      <c r="P3797" s="119">
        <v>0.29749915720497327</v>
      </c>
      <c r="Q3797" s="97">
        <v>13.625726408540405</v>
      </c>
      <c r="R3797" s="184">
        <v>2623199930407.8232</v>
      </c>
      <c r="S3797" s="199">
        <v>2721.77116901609</v>
      </c>
      <c r="T3797" s="191">
        <v>5.1969151683359444E-2</v>
      </c>
      <c r="U3797" s="198">
        <v>2.0000000000000001E-4</v>
      </c>
    </row>
    <row r="3798" spans="1:21" x14ac:dyDescent="0.2">
      <c r="A3798">
        <f t="shared" si="59"/>
        <v>3794</v>
      </c>
      <c r="B3798" s="119">
        <v>0.52666040616469967</v>
      </c>
      <c r="C3798" s="97">
        <v>6550.9225975211957</v>
      </c>
      <c r="D3798" s="96">
        <v>0.94457918987545142</v>
      </c>
      <c r="E3798" s="98">
        <v>0</v>
      </c>
      <c r="F3798" s="119">
        <v>0</v>
      </c>
      <c r="G3798" s="179">
        <v>0</v>
      </c>
      <c r="H3798" s="97">
        <v>44334679.155947044</v>
      </c>
      <c r="I3798" s="174">
        <v>929080454705.02844</v>
      </c>
      <c r="J3798" s="186">
        <v>0.27775754922149942</v>
      </c>
      <c r="K3798" s="189">
        <v>8866763958.9870224</v>
      </c>
      <c r="L3798" s="185">
        <v>0</v>
      </c>
      <c r="M3798" s="185">
        <v>0</v>
      </c>
      <c r="N3798" s="174">
        <v>937947218664.0155</v>
      </c>
      <c r="O3798" s="119">
        <v>0.27513180378746344</v>
      </c>
      <c r="P3798" s="119">
        <v>0.16139321395391379</v>
      </c>
      <c r="Q3798" s="97">
        <v>12.943415637751304</v>
      </c>
      <c r="R3798" s="184">
        <v>2032527817367.8491</v>
      </c>
      <c r="S3798" s="199">
        <v>2108.3331600852393</v>
      </c>
      <c r="T3798" s="191">
        <v>5.5542127297369244E-2</v>
      </c>
      <c r="U3798" s="198">
        <v>2.0000000000000001E-4</v>
      </c>
    </row>
    <row r="3799" spans="1:21" x14ac:dyDescent="0.2">
      <c r="A3799">
        <f t="shared" si="59"/>
        <v>3795</v>
      </c>
      <c r="B3799" s="119">
        <v>0.5642991700732618</v>
      </c>
      <c r="C3799" s="97">
        <v>4000</v>
      </c>
      <c r="D3799" s="96">
        <v>1.1203415423338223</v>
      </c>
      <c r="E3799" s="98">
        <v>0</v>
      </c>
      <c r="F3799" s="119">
        <v>0.4908324689196123</v>
      </c>
      <c r="G3799" s="179">
        <v>1</v>
      </c>
      <c r="H3799" s="97">
        <v>15025362.294424364</v>
      </c>
      <c r="I3799" s="174">
        <v>542951814272.55133</v>
      </c>
      <c r="J3799" s="186">
        <v>0.44754695572876335</v>
      </c>
      <c r="K3799" s="189">
        <v>6285986601.8100767</v>
      </c>
      <c r="L3799" s="185">
        <v>0</v>
      </c>
      <c r="M3799" s="185">
        <v>394875339141.80927</v>
      </c>
      <c r="N3799" s="174">
        <v>944113140016.17065</v>
      </c>
      <c r="O3799" s="119">
        <v>0.59198064216007418</v>
      </c>
      <c r="P3799" s="119">
        <v>0.33118505504488943</v>
      </c>
      <c r="Q3799" s="97">
        <v>15.604577043141409</v>
      </c>
      <c r="R3799" s="184">
        <v>5303570493096.3076</v>
      </c>
      <c r="S3799" s="199">
        <v>5505.5830083644632</v>
      </c>
      <c r="T3799" s="191">
        <v>4.7311563598750425E-2</v>
      </c>
      <c r="U3799" s="198">
        <v>2.0000000000000001E-4</v>
      </c>
    </row>
    <row r="3800" spans="1:21" x14ac:dyDescent="0.2">
      <c r="A3800">
        <f t="shared" si="59"/>
        <v>3796</v>
      </c>
      <c r="B3800" s="119">
        <v>0.5146783919886283</v>
      </c>
      <c r="C3800" s="97">
        <v>12474.966154038215</v>
      </c>
      <c r="D3800" s="96">
        <v>0.67312689874038212</v>
      </c>
      <c r="E3800" s="98">
        <v>0.37490380204179929</v>
      </c>
      <c r="F3800" s="119">
        <v>0.30636602894899534</v>
      </c>
      <c r="G3800" s="179">
        <v>1</v>
      </c>
      <c r="H3800" s="97">
        <v>4604323.2513571996</v>
      </c>
      <c r="I3800" s="174">
        <v>247573365860.31122</v>
      </c>
      <c r="J3800" s="186">
        <v>0.5146783919886283</v>
      </c>
      <c r="K3800" s="189">
        <v>4298950132.5489473</v>
      </c>
      <c r="L3800" s="185">
        <v>0</v>
      </c>
      <c r="M3800" s="185">
        <v>112663853083.27516</v>
      </c>
      <c r="N3800" s="174">
        <v>364536169076.13531</v>
      </c>
      <c r="O3800" s="119">
        <v>0.59679055951614124</v>
      </c>
      <c r="P3800" s="119">
        <v>0.40537885243231747</v>
      </c>
      <c r="Q3800" s="97">
        <v>15.026658509194663</v>
      </c>
      <c r="R3800" s="184">
        <v>2434471579862.98</v>
      </c>
      <c r="S3800" s="199">
        <v>2528.1041180022085</v>
      </c>
      <c r="T3800" s="191">
        <v>4.8671602449229995E-2</v>
      </c>
      <c r="U3800" s="198">
        <v>2.0000000000000001E-4</v>
      </c>
    </row>
    <row r="3801" spans="1:21" x14ac:dyDescent="0.2">
      <c r="A3801">
        <f t="shared" si="59"/>
        <v>3797</v>
      </c>
      <c r="B3801" s="119">
        <v>0.55666322890468256</v>
      </c>
      <c r="C3801" s="97">
        <v>12226.873952754806</v>
      </c>
      <c r="D3801" s="96">
        <v>0.77650888205928026</v>
      </c>
      <c r="E3801" s="98">
        <v>8.6269225228255697E-3</v>
      </c>
      <c r="F3801" s="119">
        <v>0</v>
      </c>
      <c r="G3801" s="179">
        <v>0</v>
      </c>
      <c r="H3801" s="97">
        <v>4919560.0934653394</v>
      </c>
      <c r="I3801" s="174">
        <v>237601703049.96658</v>
      </c>
      <c r="J3801" s="186">
        <v>0.52192254259923621</v>
      </c>
      <c r="K3801" s="189">
        <v>3487348967.8616443</v>
      </c>
      <c r="L3801" s="185">
        <v>2467828170.580617</v>
      </c>
      <c r="M3801" s="185">
        <v>0</v>
      </c>
      <c r="N3801" s="174">
        <v>243556880188.40884</v>
      </c>
      <c r="O3801" s="119">
        <v>0.51726704423522774</v>
      </c>
      <c r="P3801" s="119">
        <v>0.40240585507130383</v>
      </c>
      <c r="Q3801" s="97">
        <v>13.028199839978678</v>
      </c>
      <c r="R3801" s="184">
        <v>1411162310053.187</v>
      </c>
      <c r="S3801" s="199">
        <v>1465.2730116240077</v>
      </c>
      <c r="T3801" s="191">
        <v>5.5058828188140355E-2</v>
      </c>
      <c r="U3801" s="198">
        <v>2.0000000000000001E-4</v>
      </c>
    </row>
    <row r="3802" spans="1:21" x14ac:dyDescent="0.2">
      <c r="A3802">
        <f t="shared" si="59"/>
        <v>3798</v>
      </c>
      <c r="B3802" s="119">
        <v>0.39564195699653049</v>
      </c>
      <c r="C3802" s="97">
        <v>4000</v>
      </c>
      <c r="D3802" s="96">
        <v>0.83172045131096861</v>
      </c>
      <c r="E3802" s="98">
        <v>0</v>
      </c>
      <c r="F3802" s="119">
        <v>0.51089469229614815</v>
      </c>
      <c r="G3802" s="179">
        <v>1</v>
      </c>
      <c r="H3802" s="97">
        <v>23737933.596117359</v>
      </c>
      <c r="I3802" s="174">
        <v>643192309080.29553</v>
      </c>
      <c r="J3802" s="186">
        <v>0.35382925778383001</v>
      </c>
      <c r="K3802" s="189">
        <v>9400262831.8332691</v>
      </c>
      <c r="L3802" s="185">
        <v>0</v>
      </c>
      <c r="M3802" s="185">
        <v>514905503405.43372</v>
      </c>
      <c r="N3802" s="174">
        <v>1167498075317.5625</v>
      </c>
      <c r="O3802" s="119">
        <v>0.54775650048463576</v>
      </c>
      <c r="P3802" s="119">
        <v>0.33460641780307387</v>
      </c>
      <c r="Q3802" s="97">
        <v>16.76848233660553</v>
      </c>
      <c r="R3802" s="184">
        <v>7093531835236.71</v>
      </c>
      <c r="S3802" s="199">
        <v>7363.7291080526429</v>
      </c>
      <c r="T3802" s="191">
        <v>4.403405599490743E-2</v>
      </c>
      <c r="U3802" s="198">
        <v>2.0000000000000001E-4</v>
      </c>
    </row>
    <row r="3803" spans="1:21" x14ac:dyDescent="0.2">
      <c r="A3803">
        <f t="shared" si="59"/>
        <v>3799</v>
      </c>
      <c r="B3803" s="119">
        <v>0.32054491449816558</v>
      </c>
      <c r="C3803" s="97">
        <v>15756.039873599133</v>
      </c>
      <c r="D3803" s="96">
        <v>0.30623539111576126</v>
      </c>
      <c r="E3803" s="98">
        <v>0</v>
      </c>
      <c r="F3803" s="119">
        <v>0</v>
      </c>
      <c r="G3803" s="179">
        <v>0</v>
      </c>
      <c r="H3803" s="97">
        <v>1941164.054776933</v>
      </c>
      <c r="I3803" s="174">
        <v>103843485416.2803</v>
      </c>
      <c r="J3803" s="186">
        <v>0.32054491449816547</v>
      </c>
      <c r="K3803" s="189">
        <v>1927717844.0593073</v>
      </c>
      <c r="L3803" s="185">
        <v>0</v>
      </c>
      <c r="M3803" s="185">
        <v>0</v>
      </c>
      <c r="N3803" s="174">
        <v>105771203260.33961</v>
      </c>
      <c r="O3803" s="119">
        <v>0.31470286928686481</v>
      </c>
      <c r="P3803" s="119">
        <v>0.20004808990836961</v>
      </c>
      <c r="Q3803" s="97">
        <v>12.868888567789506</v>
      </c>
      <c r="R3803" s="184">
        <v>327411147342.00293</v>
      </c>
      <c r="S3803" s="199">
        <v>340.2446081759249</v>
      </c>
      <c r="T3803" s="191">
        <v>5.0823020584423291E-2</v>
      </c>
      <c r="U3803" s="198">
        <v>2.0000000000000001E-4</v>
      </c>
    </row>
    <row r="3804" spans="1:21" x14ac:dyDescent="0.2">
      <c r="A3804">
        <f t="shared" si="59"/>
        <v>3800</v>
      </c>
      <c r="B3804" s="119">
        <v>0.59903079928429803</v>
      </c>
      <c r="C3804" s="97">
        <v>17000</v>
      </c>
      <c r="D3804" s="96">
        <v>0.76744215234491431</v>
      </c>
      <c r="E3804" s="98">
        <v>0.7</v>
      </c>
      <c r="F3804" s="119">
        <v>0.60304249411061517</v>
      </c>
      <c r="G3804" s="179">
        <v>1</v>
      </c>
      <c r="H3804" s="97">
        <v>13529082.073774969</v>
      </c>
      <c r="I3804" s="174">
        <v>467671426623.36316</v>
      </c>
      <c r="J3804" s="186">
        <v>0.38028145552917048</v>
      </c>
      <c r="K3804" s="189">
        <v>3840770429.9862156</v>
      </c>
      <c r="L3804" s="185">
        <v>0</v>
      </c>
      <c r="M3804" s="185">
        <v>422241383548.71539</v>
      </c>
      <c r="N3804" s="174">
        <v>893753580602.06482</v>
      </c>
      <c r="O3804" s="119">
        <v>0.57693741189529535</v>
      </c>
      <c r="P3804" s="119">
        <v>0.36919630134720149</v>
      </c>
      <c r="Q3804" s="97">
        <v>16.406117879335582</v>
      </c>
      <c r="R3804" s="184">
        <v>5714047874100.373</v>
      </c>
      <c r="S3804" s="199">
        <v>5935.2312036431513</v>
      </c>
      <c r="T3804" s="191">
        <v>4.4943760227788683E-2</v>
      </c>
      <c r="U3804" s="198">
        <v>2.0000000000000001E-4</v>
      </c>
    </row>
    <row r="3805" spans="1:21" x14ac:dyDescent="0.2">
      <c r="A3805">
        <f t="shared" si="59"/>
        <v>3801</v>
      </c>
      <c r="B3805" s="119">
        <v>0.47097551872188997</v>
      </c>
      <c r="C3805" s="97">
        <v>6931.4916056667153</v>
      </c>
      <c r="D3805" s="96">
        <v>1.0887238664268222</v>
      </c>
      <c r="E3805" s="98">
        <v>5.7355020797715539E-2</v>
      </c>
      <c r="F3805" s="119">
        <v>0.44175575112394949</v>
      </c>
      <c r="G3805" s="179">
        <v>1</v>
      </c>
      <c r="H3805" s="97">
        <v>45785069.575060308</v>
      </c>
      <c r="I3805" s="174">
        <v>825878498658.04236</v>
      </c>
      <c r="J3805" s="186">
        <v>0.13410910356832018</v>
      </c>
      <c r="K3805" s="189">
        <v>22448600865.768265</v>
      </c>
      <c r="L3805" s="185">
        <v>0</v>
      </c>
      <c r="M3805" s="185">
        <v>664312264938.14001</v>
      </c>
      <c r="N3805" s="174">
        <v>1512639364461.9507</v>
      </c>
      <c r="O3805" s="119">
        <v>0.42456097081033384</v>
      </c>
      <c r="P3805" s="119">
        <v>0.21800170835851979</v>
      </c>
      <c r="Q3805" s="97">
        <v>18.563457512372231</v>
      </c>
      <c r="R3805" s="184">
        <v>6207764217168.6709</v>
      </c>
      <c r="S3805" s="199">
        <v>6440.9580806956892</v>
      </c>
      <c r="T3805" s="191">
        <v>4.0329239605298974E-2</v>
      </c>
      <c r="U3805" s="198">
        <v>2.0000000000000001E-4</v>
      </c>
    </row>
    <row r="3806" spans="1:21" x14ac:dyDescent="0.2">
      <c r="A3806">
        <f t="shared" si="59"/>
        <v>3802</v>
      </c>
      <c r="B3806" s="119">
        <v>0.56879030584722057</v>
      </c>
      <c r="C3806" s="97">
        <v>10247.254997154727</v>
      </c>
      <c r="D3806" s="96">
        <v>0.62565155826273322</v>
      </c>
      <c r="E3806" s="98">
        <v>0.25398028356110819</v>
      </c>
      <c r="F3806" s="119">
        <v>0.48728681733483981</v>
      </c>
      <c r="G3806" s="179">
        <v>1</v>
      </c>
      <c r="H3806" s="97">
        <v>4152144.4979749117</v>
      </c>
      <c r="I3806" s="174">
        <v>193416805245.02887</v>
      </c>
      <c r="J3806" s="186">
        <v>0.47820994962719809</v>
      </c>
      <c r="K3806" s="189">
        <v>2786106890.2208714</v>
      </c>
      <c r="L3806" s="185">
        <v>0</v>
      </c>
      <c r="M3806" s="185">
        <v>156207476348.82156</v>
      </c>
      <c r="N3806" s="174">
        <v>352410388484.07135</v>
      </c>
      <c r="O3806" s="119">
        <v>0.61706416404965059</v>
      </c>
      <c r="P3806" s="119">
        <v>0.41788275646751794</v>
      </c>
      <c r="Q3806" s="97">
        <v>16.228426968810616</v>
      </c>
      <c r="R3806" s="184">
        <v>2608990769465.0928</v>
      </c>
      <c r="S3806" s="199">
        <v>2707.9111975980522</v>
      </c>
      <c r="T3806" s="191">
        <v>4.5278210427585681E-2</v>
      </c>
      <c r="U3806" s="198">
        <v>2.0000000000000001E-4</v>
      </c>
    </row>
    <row r="3807" spans="1:21" x14ac:dyDescent="0.2">
      <c r="A3807">
        <f t="shared" si="59"/>
        <v>3803</v>
      </c>
      <c r="B3807" s="119">
        <v>0.54106262260831739</v>
      </c>
      <c r="C3807" s="97">
        <v>4881.0085050252683</v>
      </c>
      <c r="D3807" s="96">
        <v>0.64691511905192112</v>
      </c>
      <c r="E3807" s="98">
        <v>0</v>
      </c>
      <c r="F3807" s="119">
        <v>0</v>
      </c>
      <c r="G3807" s="179">
        <v>0</v>
      </c>
      <c r="H3807" s="97">
        <v>6550179.286956612</v>
      </c>
      <c r="I3807" s="174">
        <v>234106821219.99341</v>
      </c>
      <c r="J3807" s="186">
        <v>0.40263764435465732</v>
      </c>
      <c r="K3807" s="189">
        <v>10050199887.979191</v>
      </c>
      <c r="L3807" s="185">
        <v>0</v>
      </c>
      <c r="M3807" s="185">
        <v>0</v>
      </c>
      <c r="N3807" s="174">
        <v>244157021107.9726</v>
      </c>
      <c r="O3807" s="119">
        <v>0.38606392966143999</v>
      </c>
      <c r="P3807" s="119">
        <v>0.27642828119835844</v>
      </c>
      <c r="Q3807" s="97">
        <v>12.806201009387554</v>
      </c>
      <c r="R3807" s="184">
        <v>1007372170051.4871</v>
      </c>
      <c r="S3807" s="199">
        <v>1045.2201656585091</v>
      </c>
      <c r="T3807" s="191">
        <v>5.3031624922405034E-2</v>
      </c>
      <c r="U3807" s="198">
        <v>2.0000000000000001E-4</v>
      </c>
    </row>
    <row r="3808" spans="1:21" x14ac:dyDescent="0.2">
      <c r="A3808">
        <f t="shared" si="59"/>
        <v>3804</v>
      </c>
      <c r="B3808" s="119">
        <v>0.4734737526320355</v>
      </c>
      <c r="C3808" s="97">
        <v>5000.3610149907254</v>
      </c>
      <c r="D3808" s="96">
        <v>0.92945574302568379</v>
      </c>
      <c r="E3808" s="98">
        <v>0.53537929644405091</v>
      </c>
      <c r="F3808" s="119">
        <v>0.64160679811052346</v>
      </c>
      <c r="G3808" s="179">
        <v>1</v>
      </c>
      <c r="H3808" s="97">
        <v>12898748.265914956</v>
      </c>
      <c r="I3808" s="174">
        <v>361342985185.20404</v>
      </c>
      <c r="J3808" s="186">
        <v>0.34767966510491366</v>
      </c>
      <c r="K3808" s="189">
        <v>8487726436.0991335</v>
      </c>
      <c r="L3808" s="185">
        <v>0</v>
      </c>
      <c r="M3808" s="185">
        <v>430363736645.68555</v>
      </c>
      <c r="N3808" s="174">
        <v>800194448266.98877</v>
      </c>
      <c r="O3808" s="119">
        <v>0.58726050700736432</v>
      </c>
      <c r="P3808" s="119">
        <v>0.32249060064671542</v>
      </c>
      <c r="Q3808" s="97">
        <v>17.134853385274749</v>
      </c>
      <c r="R3808" s="184">
        <v>4768173168982.0322</v>
      </c>
      <c r="S3808" s="199">
        <v>4953.3467183394523</v>
      </c>
      <c r="T3808" s="191">
        <v>4.307216479351518E-2</v>
      </c>
      <c r="U3808" s="198">
        <v>2.0000000000000001E-4</v>
      </c>
    </row>
    <row r="3809" spans="1:21" x14ac:dyDescent="0.2">
      <c r="A3809">
        <f t="shared" si="59"/>
        <v>3805</v>
      </c>
      <c r="B3809" s="119">
        <v>0.55057866977846648</v>
      </c>
      <c r="C3809" s="97">
        <v>6000.1757247748556</v>
      </c>
      <c r="D3809" s="96">
        <v>0.97125154694546356</v>
      </c>
      <c r="E3809" s="98">
        <v>0</v>
      </c>
      <c r="F3809" s="119">
        <v>0.48768019907272536</v>
      </c>
      <c r="G3809" s="179">
        <v>1</v>
      </c>
      <c r="H3809" s="97">
        <v>20762850.474263895</v>
      </c>
      <c r="I3809" s="174">
        <v>613091225089.06836</v>
      </c>
      <c r="J3809" s="186">
        <v>0.4329469888853158</v>
      </c>
      <c r="K3809" s="189">
        <v>0</v>
      </c>
      <c r="L3809" s="185">
        <v>0</v>
      </c>
      <c r="M3809" s="185">
        <v>299345869672.41254</v>
      </c>
      <c r="N3809" s="174">
        <v>912437094761.48096</v>
      </c>
      <c r="O3809" s="119">
        <v>0.5533671290339639</v>
      </c>
      <c r="P3809" s="119">
        <v>0.29240639395298779</v>
      </c>
      <c r="Q3809" s="97">
        <v>14.852859969110195</v>
      </c>
      <c r="R3809" s="184">
        <v>4322975162207.4409</v>
      </c>
      <c r="S3809" s="199">
        <v>4490.594997925944</v>
      </c>
      <c r="T3809" s="191">
        <v>4.9422468308502637E-2</v>
      </c>
      <c r="U3809" s="198">
        <v>2.0000000000000001E-4</v>
      </c>
    </row>
    <row r="3810" spans="1:21" x14ac:dyDescent="0.2">
      <c r="A3810">
        <f t="shared" si="59"/>
        <v>3806</v>
      </c>
      <c r="B3810" s="119">
        <v>0.53395178362579276</v>
      </c>
      <c r="C3810" s="97">
        <v>10697.219601825534</v>
      </c>
      <c r="D3810" s="96">
        <v>0.94010049289045305</v>
      </c>
      <c r="E3810" s="98">
        <v>0</v>
      </c>
      <c r="F3810" s="119">
        <v>0.38865888574226037</v>
      </c>
      <c r="G3810" s="179">
        <v>1</v>
      </c>
      <c r="H3810" s="97">
        <v>7367941.8719176156</v>
      </c>
      <c r="I3810" s="174">
        <v>282194563912.07092</v>
      </c>
      <c r="J3810" s="186">
        <v>0.43245869907057422</v>
      </c>
      <c r="K3810" s="189">
        <v>7955567875.2149916</v>
      </c>
      <c r="L3810" s="185">
        <v>0</v>
      </c>
      <c r="M3810" s="185">
        <v>215571253410.82825</v>
      </c>
      <c r="N3810" s="174">
        <v>505721385198.11414</v>
      </c>
      <c r="O3810" s="119">
        <v>0.58232557558841991</v>
      </c>
      <c r="P3810" s="119">
        <v>0.35113097146456357</v>
      </c>
      <c r="Q3810" s="97">
        <v>16.012459762394428</v>
      </c>
      <c r="R3810" s="184">
        <v>3067323661557.8638</v>
      </c>
      <c r="S3810" s="199">
        <v>3180.6523790609535</v>
      </c>
      <c r="T3810" s="191">
        <v>4.6120880032322238E-2</v>
      </c>
      <c r="U3810" s="198">
        <v>2.0000000000000001E-4</v>
      </c>
    </row>
    <row r="3811" spans="1:21" x14ac:dyDescent="0.2">
      <c r="A3811">
        <f t="shared" si="59"/>
        <v>3807</v>
      </c>
      <c r="B3811" s="119">
        <v>0.5038007244984154</v>
      </c>
      <c r="C3811" s="97">
        <v>8418.5943137833092</v>
      </c>
      <c r="D3811" s="96">
        <v>0.35934646162179151</v>
      </c>
      <c r="E3811" s="98">
        <v>3.5999078898542911E-2</v>
      </c>
      <c r="F3811" s="119">
        <v>0</v>
      </c>
      <c r="G3811" s="179">
        <v>0</v>
      </c>
      <c r="H3811" s="97">
        <v>3899303.2701268652</v>
      </c>
      <c r="I3811" s="174">
        <v>175015043995.10306</v>
      </c>
      <c r="J3811" s="186">
        <v>0.47234560658142621</v>
      </c>
      <c r="K3811" s="189">
        <v>4589840331.1976213</v>
      </c>
      <c r="L3811" s="185">
        <v>2799612395.3894386</v>
      </c>
      <c r="M3811" s="185">
        <v>0</v>
      </c>
      <c r="N3811" s="174">
        <v>182404496721.69012</v>
      </c>
      <c r="O3811" s="119">
        <v>0.46548894659435763</v>
      </c>
      <c r="P3811" s="119">
        <v>0.34928801772966211</v>
      </c>
      <c r="Q3811" s="97">
        <v>13.003689622095399</v>
      </c>
      <c r="R3811" s="184">
        <v>977634470245.95483</v>
      </c>
      <c r="S3811" s="199">
        <v>1014.4479024307967</v>
      </c>
      <c r="T3811" s="191">
        <v>5.218295869992147E-2</v>
      </c>
      <c r="U3811" s="198">
        <v>2.0000000000000001E-4</v>
      </c>
    </row>
    <row r="3812" spans="1:21" x14ac:dyDescent="0.2">
      <c r="A3812">
        <f t="shared" si="59"/>
        <v>3808</v>
      </c>
      <c r="B3812" s="119">
        <v>0.54113620310312593</v>
      </c>
      <c r="C3812" s="97">
        <v>10146.259862667705</v>
      </c>
      <c r="D3812" s="96">
        <v>0.67652280686466804</v>
      </c>
      <c r="E3812" s="98">
        <v>0.7</v>
      </c>
      <c r="F3812" s="119">
        <v>0.43755929563703794</v>
      </c>
      <c r="G3812" s="179">
        <v>1</v>
      </c>
      <c r="H3812" s="97">
        <v>5365372.1479636505</v>
      </c>
      <c r="I3812" s="174">
        <v>220234918500.86053</v>
      </c>
      <c r="J3812" s="186">
        <v>0.42199607038291453</v>
      </c>
      <c r="K3812" s="189">
        <v>1708160461.3533707</v>
      </c>
      <c r="L3812" s="185">
        <v>0</v>
      </c>
      <c r="M3812" s="185">
        <v>206046692885.25186</v>
      </c>
      <c r="N3812" s="174">
        <v>427989771847.46582</v>
      </c>
      <c r="O3812" s="119">
        <v>0.6022938897907506</v>
      </c>
      <c r="P3812" s="119">
        <v>0.38246637176540493</v>
      </c>
      <c r="Q3812" s="97">
        <v>16.587787752034004</v>
      </c>
      <c r="R3812" s="184">
        <v>2957584560781.875</v>
      </c>
      <c r="S3812" s="199">
        <v>3069.2788062765399</v>
      </c>
      <c r="T3812" s="191">
        <v>4.3902214363711473E-2</v>
      </c>
      <c r="U3812" s="198">
        <v>2.0000000000000001E-4</v>
      </c>
    </row>
    <row r="3813" spans="1:21" x14ac:dyDescent="0.2">
      <c r="A3813">
        <f t="shared" si="59"/>
        <v>3809</v>
      </c>
      <c r="B3813" s="119">
        <v>0.49204433902474404</v>
      </c>
      <c r="C3813" s="97">
        <v>9668.9086435347126</v>
      </c>
      <c r="D3813" s="96">
        <v>0.54885760107683335</v>
      </c>
      <c r="E3813" s="98">
        <v>0.36839799086696495</v>
      </c>
      <c r="F3813" s="119">
        <v>0</v>
      </c>
      <c r="G3813" s="179">
        <v>0</v>
      </c>
      <c r="H3813" s="97">
        <v>3625271.5365616321</v>
      </c>
      <c r="I3813" s="174">
        <v>159803970539.22958</v>
      </c>
      <c r="J3813" s="186">
        <v>0.45393541097626966</v>
      </c>
      <c r="K3813" s="189">
        <v>17217225892.984642</v>
      </c>
      <c r="L3813" s="185">
        <v>36208140085.73494</v>
      </c>
      <c r="M3813" s="185">
        <v>0</v>
      </c>
      <c r="N3813" s="174">
        <v>213229336517.94919</v>
      </c>
      <c r="O3813" s="119">
        <v>0.476047033530061</v>
      </c>
      <c r="P3813" s="119">
        <v>0.39246291395896704</v>
      </c>
      <c r="Q3813" s="97">
        <v>14.234560281750332</v>
      </c>
      <c r="R3813" s="184">
        <v>1347158075710.2759</v>
      </c>
      <c r="S3813" s="199">
        <v>1399.4948136705718</v>
      </c>
      <c r="T3813" s="191">
        <v>4.9816116745014398E-2</v>
      </c>
      <c r="U3813" s="198">
        <v>2.0000000000000001E-4</v>
      </c>
    </row>
    <row r="3814" spans="1:21" x14ac:dyDescent="0.2">
      <c r="A3814">
        <f t="shared" si="59"/>
        <v>3810</v>
      </c>
      <c r="B3814" s="119">
        <v>0.66341360860654641</v>
      </c>
      <c r="C3814" s="97">
        <v>4000</v>
      </c>
      <c r="D3814" s="96">
        <v>0.69871754204561243</v>
      </c>
      <c r="E3814" s="98">
        <v>0</v>
      </c>
      <c r="F3814" s="119">
        <v>0.58818819898842767</v>
      </c>
      <c r="G3814" s="179">
        <v>1</v>
      </c>
      <c r="H3814" s="97">
        <v>8819402.7971030604</v>
      </c>
      <c r="I3814" s="174">
        <v>315931754185.48206</v>
      </c>
      <c r="J3814" s="186">
        <v>0.42649446755323639</v>
      </c>
      <c r="K3814" s="189">
        <v>10847775885.530558</v>
      </c>
      <c r="L3814" s="185">
        <v>0</v>
      </c>
      <c r="M3814" s="185">
        <v>299411673625.81702</v>
      </c>
      <c r="N3814" s="174">
        <v>626191203696.82959</v>
      </c>
      <c r="O3814" s="119">
        <v>0.59769680885896748</v>
      </c>
      <c r="P3814" s="119">
        <v>0.36016980697657275</v>
      </c>
      <c r="Q3814" s="97">
        <v>16.345943163329199</v>
      </c>
      <c r="R3814" s="184">
        <v>4042617027799.6455</v>
      </c>
      <c r="S3814" s="199">
        <v>4194.7168692109344</v>
      </c>
      <c r="T3814" s="191">
        <v>4.4652629528324807E-2</v>
      </c>
      <c r="U3814" s="198">
        <v>2.0000000000000001E-4</v>
      </c>
    </row>
    <row r="3815" spans="1:21" x14ac:dyDescent="0.2">
      <c r="A3815">
        <f t="shared" si="59"/>
        <v>3811</v>
      </c>
      <c r="B3815" s="119">
        <v>0.43639535450319245</v>
      </c>
      <c r="C3815" s="97">
        <v>5680.771625753232</v>
      </c>
      <c r="D3815" s="96">
        <v>0.45098994216355187</v>
      </c>
      <c r="E3815" s="98">
        <v>0.18252670003283997</v>
      </c>
      <c r="F3815" s="119">
        <v>0.42553870099054908</v>
      </c>
      <c r="G3815" s="179">
        <v>1</v>
      </c>
      <c r="H3815" s="97">
        <v>4142538.1781605072</v>
      </c>
      <c r="I3815" s="174">
        <v>191841847861.86768</v>
      </c>
      <c r="J3815" s="186">
        <v>0.43639535450319245</v>
      </c>
      <c r="K3815" s="189">
        <v>6486330308.6277943</v>
      </c>
      <c r="L3815" s="185">
        <v>0</v>
      </c>
      <c r="M3815" s="185">
        <v>238527257912.88428</v>
      </c>
      <c r="N3815" s="174">
        <v>436855436083.37976</v>
      </c>
      <c r="O3815" s="119">
        <v>0.62844747909726106</v>
      </c>
      <c r="P3815" s="119">
        <v>0.42123875405461919</v>
      </c>
      <c r="Q3815" s="97">
        <v>16.934632903599763</v>
      </c>
      <c r="R3815" s="184">
        <v>3418875445435.9458</v>
      </c>
      <c r="S3815" s="199">
        <v>3550.6116519879206</v>
      </c>
      <c r="T3815" s="191">
        <v>4.3102167298019932E-2</v>
      </c>
      <c r="U3815" s="198">
        <v>2.0000000000000001E-4</v>
      </c>
    </row>
    <row r="3816" spans="1:21" x14ac:dyDescent="0.2">
      <c r="A3816">
        <f t="shared" si="59"/>
        <v>3812</v>
      </c>
      <c r="B3816" s="119">
        <v>0.39070306095452367</v>
      </c>
      <c r="C3816" s="97">
        <v>9695.1495722385407</v>
      </c>
      <c r="D3816" s="96">
        <v>1.1953810520853372</v>
      </c>
      <c r="E3816" s="98">
        <v>0.12387770030940062</v>
      </c>
      <c r="F3816" s="119">
        <v>0.57239707666058171</v>
      </c>
      <c r="G3816" s="179">
        <v>1</v>
      </c>
      <c r="H3816" s="97">
        <v>46107901.907138415</v>
      </c>
      <c r="I3816" s="174">
        <v>938069656498.94312</v>
      </c>
      <c r="J3816" s="186">
        <v>0.27225618207591118</v>
      </c>
      <c r="K3816" s="189">
        <v>20095491351.236996</v>
      </c>
      <c r="L3816" s="185">
        <v>0</v>
      </c>
      <c r="M3816" s="185">
        <v>781774637462.77563</v>
      </c>
      <c r="N3816" s="174">
        <v>1739939785312.9558</v>
      </c>
      <c r="O3816" s="119">
        <v>0.5062330205935579</v>
      </c>
      <c r="P3816" s="119">
        <v>0.26441030347628414</v>
      </c>
      <c r="Q3816" s="97">
        <v>16.875051592161224</v>
      </c>
      <c r="R3816" s="184">
        <v>8011733120133.4775</v>
      </c>
      <c r="S3816" s="199">
        <v>8317.8585817795392</v>
      </c>
      <c r="T3816" s="191">
        <v>4.4852069673165781E-2</v>
      </c>
      <c r="U3816" s="198">
        <v>2.0000000000000001E-4</v>
      </c>
    </row>
    <row r="3817" spans="1:21" x14ac:dyDescent="0.2">
      <c r="A3817">
        <f t="shared" si="59"/>
        <v>3813</v>
      </c>
      <c r="B3817" s="119">
        <v>0.58939783166589421</v>
      </c>
      <c r="C3817" s="97">
        <v>12098.809189280799</v>
      </c>
      <c r="D3817" s="96">
        <v>1.490897329676774</v>
      </c>
      <c r="E3817" s="98">
        <v>0.7</v>
      </c>
      <c r="F3817" s="119">
        <v>0</v>
      </c>
      <c r="G3817" s="179">
        <v>0</v>
      </c>
      <c r="H3817" s="97">
        <v>21361233.570461765</v>
      </c>
      <c r="I3817" s="174">
        <v>655770947321.95984</v>
      </c>
      <c r="J3817" s="186">
        <v>0.41313118654906311</v>
      </c>
      <c r="K3817" s="189">
        <v>102372191604.54523</v>
      </c>
      <c r="L3817" s="185">
        <v>228143617761.22134</v>
      </c>
      <c r="M3817" s="185">
        <v>0</v>
      </c>
      <c r="N3817" s="174">
        <v>986286756687.72632</v>
      </c>
      <c r="O3817" s="119">
        <v>0.45973883427501583</v>
      </c>
      <c r="P3817" s="119">
        <v>0.3832679598530972</v>
      </c>
      <c r="Q3817" s="97">
        <v>15.008297773232908</v>
      </c>
      <c r="R3817" s="184">
        <v>5952267649080.2666</v>
      </c>
      <c r="S3817" s="199">
        <v>6171.9782143868033</v>
      </c>
      <c r="T3817" s="191">
        <v>4.9626533384962868E-2</v>
      </c>
      <c r="U3817" s="198">
        <v>2.0000000000000001E-4</v>
      </c>
    </row>
    <row r="3818" spans="1:21" x14ac:dyDescent="0.2">
      <c r="A3818">
        <f t="shared" si="59"/>
        <v>3814</v>
      </c>
      <c r="B3818" s="119">
        <v>0.41473352925465745</v>
      </c>
      <c r="C3818" s="97">
        <v>12398.390755767017</v>
      </c>
      <c r="D3818" s="96">
        <v>0.47526669350556161</v>
      </c>
      <c r="E3818" s="98">
        <v>0</v>
      </c>
      <c r="F3818" s="119">
        <v>0.67671955553858054</v>
      </c>
      <c r="G3818" s="179">
        <v>1</v>
      </c>
      <c r="H3818" s="97">
        <v>3262770.1299759331</v>
      </c>
      <c r="I3818" s="174">
        <v>175052678219.28525</v>
      </c>
      <c r="J3818" s="186">
        <v>0.41473352925465745</v>
      </c>
      <c r="K3818" s="189">
        <v>4737458875.4369755</v>
      </c>
      <c r="L3818" s="185">
        <v>0</v>
      </c>
      <c r="M3818" s="185">
        <v>204416673346.49417</v>
      </c>
      <c r="N3818" s="174">
        <v>384206810441.21637</v>
      </c>
      <c r="O3818" s="119">
        <v>0.61460012499358818</v>
      </c>
      <c r="P3818" s="119">
        <v>0.47533359080039961</v>
      </c>
      <c r="Q3818" s="97">
        <v>17.238688821958466</v>
      </c>
      <c r="R3818" s="184">
        <v>3411940230037.1226</v>
      </c>
      <c r="S3818" s="199">
        <v>3544.8478368912592</v>
      </c>
      <c r="T3818" s="191">
        <v>4.2726870387195151E-2</v>
      </c>
      <c r="U3818" s="198">
        <v>2.0000000000000001E-4</v>
      </c>
    </row>
    <row r="3819" spans="1:21" x14ac:dyDescent="0.2">
      <c r="A3819">
        <f t="shared" si="59"/>
        <v>3815</v>
      </c>
      <c r="B3819" s="119">
        <v>0.57183000729902123</v>
      </c>
      <c r="C3819" s="97">
        <v>6117.5894841238987</v>
      </c>
      <c r="D3819" s="96">
        <v>1.4128143374020141</v>
      </c>
      <c r="E3819" s="98">
        <v>0</v>
      </c>
      <c r="F3819" s="119">
        <v>0.46491618483702379</v>
      </c>
      <c r="G3819" s="179">
        <v>1</v>
      </c>
      <c r="H3819" s="97">
        <v>36169380.529780902</v>
      </c>
      <c r="I3819" s="174">
        <v>820744092399.99451</v>
      </c>
      <c r="J3819" s="186">
        <v>0.34983622301927364</v>
      </c>
      <c r="K3819" s="189">
        <v>37582351669.093559</v>
      </c>
      <c r="L3819" s="185">
        <v>0</v>
      </c>
      <c r="M3819" s="185">
        <v>442706961525.24976</v>
      </c>
      <c r="N3819" s="174">
        <v>1301033405594.3376</v>
      </c>
      <c r="O3819" s="119">
        <v>0.49290939019189983</v>
      </c>
      <c r="P3819" s="119">
        <v>0.28307294732782284</v>
      </c>
      <c r="Q3819" s="97">
        <v>15.864527050094187</v>
      </c>
      <c r="R3819" s="184">
        <v>6190015094117.6045</v>
      </c>
      <c r="S3819" s="199">
        <v>6420.841140457881</v>
      </c>
      <c r="T3819" s="191">
        <v>4.6145671500773186E-2</v>
      </c>
      <c r="U3819" s="198">
        <v>2.0000000000000001E-4</v>
      </c>
    </row>
    <row r="3820" spans="1:21" x14ac:dyDescent="0.2">
      <c r="A3820">
        <f t="shared" si="59"/>
        <v>3816</v>
      </c>
      <c r="B3820" s="119">
        <v>0.47797890997769737</v>
      </c>
      <c r="C3820" s="97">
        <v>4000</v>
      </c>
      <c r="D3820" s="96">
        <v>1.7567067013913822</v>
      </c>
      <c r="E3820" s="98">
        <v>0.60813656840860308</v>
      </c>
      <c r="F3820" s="119">
        <v>0.40277148787679573</v>
      </c>
      <c r="G3820" s="179">
        <v>1</v>
      </c>
      <c r="H3820" s="97">
        <v>49725583.847262979</v>
      </c>
      <c r="I3820" s="174">
        <v>1000957038095.3362</v>
      </c>
      <c r="J3820" s="186">
        <v>0.2770882455206527</v>
      </c>
      <c r="K3820" s="189">
        <v>18578639333.770382</v>
      </c>
      <c r="L3820" s="185">
        <v>21953407736.564686</v>
      </c>
      <c r="M3820" s="185">
        <v>684113777556.83801</v>
      </c>
      <c r="N3820" s="174">
        <v>1725602862722.509</v>
      </c>
      <c r="O3820" s="119">
        <v>0.48806547320705373</v>
      </c>
      <c r="P3820" s="119">
        <v>0.29949280683893181</v>
      </c>
      <c r="Q3820" s="97">
        <v>17.219211742403672</v>
      </c>
      <c r="R3820" s="184">
        <v>9458295507669.5332</v>
      </c>
      <c r="S3820" s="199">
        <v>9824.7481601824693</v>
      </c>
      <c r="T3820" s="191">
        <v>4.3682173390316534E-2</v>
      </c>
      <c r="U3820" s="198">
        <v>2.0000000000000001E-4</v>
      </c>
    </row>
    <row r="3821" spans="1:21" x14ac:dyDescent="0.2">
      <c r="A3821">
        <f t="shared" si="59"/>
        <v>3817</v>
      </c>
      <c r="B3821" s="119">
        <v>0.55042429978418261</v>
      </c>
      <c r="C3821" s="97">
        <v>9282.8973222773293</v>
      </c>
      <c r="D3821" s="96">
        <v>0.76698064431583779</v>
      </c>
      <c r="E3821" s="98">
        <v>0.3960504121555265</v>
      </c>
      <c r="F3821" s="119">
        <v>0.40142766135993257</v>
      </c>
      <c r="G3821" s="179">
        <v>1</v>
      </c>
      <c r="H3821" s="97">
        <v>5656416.972344391</v>
      </c>
      <c r="I3821" s="174">
        <v>249813676836.67856</v>
      </c>
      <c r="J3821" s="186">
        <v>0.47179076564249112</v>
      </c>
      <c r="K3821" s="189">
        <v>3978465250.0566235</v>
      </c>
      <c r="L3821" s="185">
        <v>0</v>
      </c>
      <c r="M3821" s="185">
        <v>229521651299.50058</v>
      </c>
      <c r="N3821" s="174">
        <v>483313793386.23578</v>
      </c>
      <c r="O3821" s="119">
        <v>0.62377095590445986</v>
      </c>
      <c r="P3821" s="119">
        <v>0.39903087575495455</v>
      </c>
      <c r="Q3821" s="97">
        <v>16.310088026136032</v>
      </c>
      <c r="R3821" s="184">
        <v>3420045950470.9756</v>
      </c>
      <c r="S3821" s="199">
        <v>3548.8535104643502</v>
      </c>
      <c r="T3821" s="191">
        <v>4.5305695187351322E-2</v>
      </c>
      <c r="U3821" s="198">
        <v>2.0000000000000001E-4</v>
      </c>
    </row>
    <row r="3822" spans="1:21" x14ac:dyDescent="0.2">
      <c r="A3822">
        <f t="shared" si="59"/>
        <v>3818</v>
      </c>
      <c r="B3822" s="119">
        <v>0.717775649238519</v>
      </c>
      <c r="C3822" s="97">
        <v>6137.3951426326166</v>
      </c>
      <c r="D3822" s="96">
        <v>1.237760606132374</v>
      </c>
      <c r="E3822" s="98">
        <v>0.36179081224737486</v>
      </c>
      <c r="F3822" s="119">
        <v>0.39446446753212039</v>
      </c>
      <c r="G3822" s="179">
        <v>1</v>
      </c>
      <c r="H3822" s="97">
        <v>14460414.174838144</v>
      </c>
      <c r="I3822" s="174">
        <v>489947617415.5282</v>
      </c>
      <c r="J3822" s="186">
        <v>0.3874328327889589</v>
      </c>
      <c r="K3822" s="189">
        <v>7214832886.3156109</v>
      </c>
      <c r="L3822" s="185">
        <v>0</v>
      </c>
      <c r="M3822" s="185">
        <v>388604117909.76849</v>
      </c>
      <c r="N3822" s="174">
        <v>885766568211.61218</v>
      </c>
      <c r="O3822" s="119">
        <v>0.56527882811410657</v>
      </c>
      <c r="P3822" s="119">
        <v>0.29300959471384808</v>
      </c>
      <c r="Q3822" s="97">
        <v>15.973411779541644</v>
      </c>
      <c r="R3822" s="184">
        <v>4460768028891.4102</v>
      </c>
      <c r="S3822" s="199">
        <v>4630.4733252268734</v>
      </c>
      <c r="T3822" s="191">
        <v>4.6429369484996083E-2</v>
      </c>
      <c r="U3822" s="198">
        <v>2.0000000000000001E-4</v>
      </c>
    </row>
    <row r="3823" spans="1:21" x14ac:dyDescent="0.2">
      <c r="A3823">
        <f t="shared" si="59"/>
        <v>3819</v>
      </c>
      <c r="B3823" s="119">
        <v>0.60761140107499112</v>
      </c>
      <c r="C3823" s="97">
        <v>11829.39209965633</v>
      </c>
      <c r="D3823" s="96">
        <v>0.84695640386079629</v>
      </c>
      <c r="E3823" s="98">
        <v>0.33116146436323168</v>
      </c>
      <c r="F3823" s="119">
        <v>0</v>
      </c>
      <c r="G3823" s="179">
        <v>0</v>
      </c>
      <c r="H3823" s="97">
        <v>5822748.6940521961</v>
      </c>
      <c r="I3823" s="174">
        <v>264705142091.24933</v>
      </c>
      <c r="J3823" s="186">
        <v>0.5005920879511534</v>
      </c>
      <c r="K3823" s="189">
        <v>28474888402.709381</v>
      </c>
      <c r="L3823" s="185">
        <v>32309640798.502651</v>
      </c>
      <c r="M3823" s="185">
        <v>0</v>
      </c>
      <c r="N3823" s="174">
        <v>325489671292.4613</v>
      </c>
      <c r="O3823" s="119">
        <v>0.48651931651428437</v>
      </c>
      <c r="P3823" s="119">
        <v>0.39432945983519357</v>
      </c>
      <c r="Q3823" s="97">
        <v>13.449708951854486</v>
      </c>
      <c r="R3823" s="184">
        <v>1895819263897.4575</v>
      </c>
      <c r="S3823" s="199">
        <v>1966.5157276918833</v>
      </c>
      <c r="T3823" s="191">
        <v>5.3926296441452436E-2</v>
      </c>
      <c r="U3823" s="198">
        <v>2.0000000000000001E-4</v>
      </c>
    </row>
    <row r="3824" spans="1:21" x14ac:dyDescent="0.2">
      <c r="A3824">
        <f t="shared" si="59"/>
        <v>3820</v>
      </c>
      <c r="B3824" s="119">
        <v>0.51533201580426935</v>
      </c>
      <c r="C3824" s="97">
        <v>9433.7998961707544</v>
      </c>
      <c r="D3824" s="96">
        <v>0.66403395359713102</v>
      </c>
      <c r="E3824" s="98">
        <v>8.8189785643780397E-2</v>
      </c>
      <c r="F3824" s="119">
        <v>0</v>
      </c>
      <c r="G3824" s="179">
        <v>0</v>
      </c>
      <c r="H3824" s="97">
        <v>4910464.9132376146</v>
      </c>
      <c r="I3824" s="174">
        <v>229536888576.77737</v>
      </c>
      <c r="J3824" s="186">
        <v>0.51370027551587283</v>
      </c>
      <c r="K3824" s="189">
        <v>12194978687.615396</v>
      </c>
      <c r="L3824" s="185">
        <v>11249451272.637274</v>
      </c>
      <c r="M3824" s="185">
        <v>0</v>
      </c>
      <c r="N3824" s="174">
        <v>252981318537.03003</v>
      </c>
      <c r="O3824" s="119">
        <v>0.50166836292490813</v>
      </c>
      <c r="P3824" s="119">
        <v>0.40050554952049677</v>
      </c>
      <c r="Q3824" s="97">
        <v>13.294904675596211</v>
      </c>
      <c r="R3824" s="184">
        <v>1512767500958.2732</v>
      </c>
      <c r="S3824" s="199">
        <v>1570.0534036540241</v>
      </c>
      <c r="T3824" s="191">
        <v>5.3106529693570936E-2</v>
      </c>
      <c r="U3824" s="198">
        <v>2.0000000000000001E-4</v>
      </c>
    </row>
    <row r="3825" spans="1:21" x14ac:dyDescent="0.2">
      <c r="A3825">
        <f t="shared" si="59"/>
        <v>3821</v>
      </c>
      <c r="B3825" s="119">
        <v>0.49175675270214836</v>
      </c>
      <c r="C3825" s="97">
        <v>10900.395749784495</v>
      </c>
      <c r="D3825" s="96">
        <v>0.77464589848531162</v>
      </c>
      <c r="E3825" s="98">
        <v>0</v>
      </c>
      <c r="F3825" s="119">
        <v>0</v>
      </c>
      <c r="G3825" s="179">
        <v>0</v>
      </c>
      <c r="H3825" s="97">
        <v>6104543.2617875403</v>
      </c>
      <c r="I3825" s="174">
        <v>255742395470.94827</v>
      </c>
      <c r="J3825" s="186">
        <v>0.45067223772118581</v>
      </c>
      <c r="K3825" s="189">
        <v>5336444870.6938028</v>
      </c>
      <c r="L3825" s="185">
        <v>0</v>
      </c>
      <c r="M3825" s="185">
        <v>0</v>
      </c>
      <c r="N3825" s="174">
        <v>261078840341.64209</v>
      </c>
      <c r="O3825" s="119">
        <v>0.44146050861972275</v>
      </c>
      <c r="P3825" s="119">
        <v>0.33570179752524792</v>
      </c>
      <c r="Q3825" s="97">
        <v>12.919930562993668</v>
      </c>
      <c r="R3825" s="184">
        <v>1263785862659.8716</v>
      </c>
      <c r="S3825" s="199">
        <v>1312.4514837330148</v>
      </c>
      <c r="T3825" s="191">
        <v>5.4028267904128062E-2</v>
      </c>
      <c r="U3825" s="198">
        <v>2.0000000000000001E-4</v>
      </c>
    </row>
    <row r="3826" spans="1:21" x14ac:dyDescent="0.2">
      <c r="A3826">
        <f t="shared" si="59"/>
        <v>3822</v>
      </c>
      <c r="B3826" s="119">
        <v>0.40444043848578104</v>
      </c>
      <c r="C3826" s="97">
        <v>8708.4355279851807</v>
      </c>
      <c r="D3826" s="96">
        <v>1.3381747445771122</v>
      </c>
      <c r="E3826" s="98">
        <v>0</v>
      </c>
      <c r="F3826" s="119">
        <v>0</v>
      </c>
      <c r="G3826" s="179">
        <v>0</v>
      </c>
      <c r="H3826" s="97">
        <v>12609432.047320429</v>
      </c>
      <c r="I3826" s="174">
        <v>340194643315.83026</v>
      </c>
      <c r="J3826" s="186">
        <v>0.24025495491435411</v>
      </c>
      <c r="K3826" s="189">
        <v>6006349918.168191</v>
      </c>
      <c r="L3826" s="185">
        <v>0</v>
      </c>
      <c r="M3826" s="185">
        <v>0</v>
      </c>
      <c r="N3826" s="174">
        <v>346200993233.99847</v>
      </c>
      <c r="O3826" s="119">
        <v>0.23608669613696243</v>
      </c>
      <c r="P3826" s="119">
        <v>0.10255554469931477</v>
      </c>
      <c r="Q3826" s="97">
        <v>12.795632616874773</v>
      </c>
      <c r="R3826" s="184">
        <v>459669145902.55054</v>
      </c>
      <c r="S3826" s="199">
        <v>476.80681761554769</v>
      </c>
      <c r="T3826" s="191">
        <v>5.8271656441169939E-2</v>
      </c>
      <c r="U3826" s="198">
        <v>2.0000000000000001E-4</v>
      </c>
    </row>
    <row r="3827" spans="1:21" x14ac:dyDescent="0.2">
      <c r="A3827">
        <f t="shared" si="59"/>
        <v>3823</v>
      </c>
      <c r="B3827" s="119">
        <v>0.36834676780463799</v>
      </c>
      <c r="C3827" s="97">
        <v>6778.5652856350989</v>
      </c>
      <c r="D3827" s="96">
        <v>0.97037601837195242</v>
      </c>
      <c r="E3827" s="98">
        <v>0</v>
      </c>
      <c r="F3827" s="119">
        <v>0</v>
      </c>
      <c r="G3827" s="179">
        <v>0</v>
      </c>
      <c r="H3827" s="97">
        <v>9014323.7099597864</v>
      </c>
      <c r="I3827" s="174">
        <v>337046000441.95483</v>
      </c>
      <c r="J3827" s="186">
        <v>0.32859617832658172</v>
      </c>
      <c r="K3827" s="189">
        <v>6255947464.3542881</v>
      </c>
      <c r="L3827" s="185">
        <v>0</v>
      </c>
      <c r="M3827" s="185">
        <v>0</v>
      </c>
      <c r="N3827" s="174">
        <v>343301947906.30914</v>
      </c>
      <c r="O3827" s="119">
        <v>0.3226082122193818</v>
      </c>
      <c r="P3827" s="119">
        <v>0.20572504963228783</v>
      </c>
      <c r="Q3827" s="97">
        <v>12.87734761753287</v>
      </c>
      <c r="R3827" s="184">
        <v>1020935548766.3375</v>
      </c>
      <c r="S3827" s="199">
        <v>1058.4421255443392</v>
      </c>
      <c r="T3827" s="191">
        <v>5.5122274743001992E-2</v>
      </c>
      <c r="U3827" s="198">
        <v>2.0000000000000001E-4</v>
      </c>
    </row>
    <row r="3828" spans="1:21" x14ac:dyDescent="0.2">
      <c r="A3828">
        <f t="shared" si="59"/>
        <v>3824</v>
      </c>
      <c r="B3828" s="119">
        <v>0.54499790709992391</v>
      </c>
      <c r="C3828" s="97">
        <v>4576.8012131443556</v>
      </c>
      <c r="D3828" s="96">
        <v>0.38199699229069273</v>
      </c>
      <c r="E3828" s="98">
        <v>0.23715249719730735</v>
      </c>
      <c r="F3828" s="119">
        <v>0.57760004230441175</v>
      </c>
      <c r="G3828" s="179">
        <v>1</v>
      </c>
      <c r="H3828" s="97">
        <v>8793612.5755463764</v>
      </c>
      <c r="I3828" s="174">
        <v>313755788246.94611</v>
      </c>
      <c r="J3828" s="186">
        <v>0.40100021067696068</v>
      </c>
      <c r="K3828" s="189">
        <v>10259640266.350857</v>
      </c>
      <c r="L3828" s="185">
        <v>0</v>
      </c>
      <c r="M3828" s="185">
        <v>224056766810.44012</v>
      </c>
      <c r="N3828" s="174">
        <v>548072195323.73706</v>
      </c>
      <c r="O3828" s="119">
        <v>0.55660833233165319</v>
      </c>
      <c r="P3828" s="119">
        <v>0.40439699914703042</v>
      </c>
      <c r="Q3828" s="97">
        <v>16.649058363843185</v>
      </c>
      <c r="R3828" s="184">
        <v>4020864639541.6025</v>
      </c>
      <c r="S3828" s="199">
        <v>4173.1224462325226</v>
      </c>
      <c r="T3828" s="191">
        <v>4.4027470538200768E-2</v>
      </c>
      <c r="U3828" s="198">
        <v>2.0000000000000001E-4</v>
      </c>
    </row>
    <row r="3829" spans="1:21" x14ac:dyDescent="0.2">
      <c r="A3829">
        <f t="shared" si="59"/>
        <v>3825</v>
      </c>
      <c r="B3829" s="119">
        <v>0.38077259630306493</v>
      </c>
      <c r="C3829" s="97">
        <v>7016.1160467758127</v>
      </c>
      <c r="D3829" s="96">
        <v>0.23957531544967492</v>
      </c>
      <c r="E3829" s="98">
        <v>3.0343422461851483E-2</v>
      </c>
      <c r="F3829" s="119">
        <v>0.5281310753456272</v>
      </c>
      <c r="G3829" s="179">
        <v>1</v>
      </c>
      <c r="H3829" s="97">
        <v>2277027.5929755969</v>
      </c>
      <c r="I3829" s="174">
        <v>122120450783.35522</v>
      </c>
      <c r="J3829" s="186">
        <v>0.38077259630306493</v>
      </c>
      <c r="K3829" s="189">
        <v>4960954521.2135267</v>
      </c>
      <c r="L3829" s="185">
        <v>0</v>
      </c>
      <c r="M3829" s="185">
        <v>145113168956.55161</v>
      </c>
      <c r="N3829" s="174">
        <v>272194574261.12036</v>
      </c>
      <c r="O3829" s="119">
        <v>0.59733246598715983</v>
      </c>
      <c r="P3829" s="119">
        <v>0.44907372188758771</v>
      </c>
      <c r="Q3829" s="97">
        <v>17.24554517829419</v>
      </c>
      <c r="R3829" s="184">
        <v>2321654350407.2017</v>
      </c>
      <c r="S3829" s="199">
        <v>2410.8252444751697</v>
      </c>
      <c r="T3829" s="191">
        <v>4.1942934775612888E-2</v>
      </c>
      <c r="U3829" s="198">
        <v>2.0000000000000001E-4</v>
      </c>
    </row>
    <row r="3830" spans="1:21" x14ac:dyDescent="0.2">
      <c r="A3830">
        <f t="shared" si="59"/>
        <v>3826</v>
      </c>
      <c r="B3830" s="119">
        <v>0.49715322164390424</v>
      </c>
      <c r="C3830" s="97">
        <v>9433.4679607517355</v>
      </c>
      <c r="D3830" s="96">
        <v>1.0004028981935893</v>
      </c>
      <c r="E3830" s="98">
        <v>0.56218992362375664</v>
      </c>
      <c r="F3830" s="119">
        <v>0.47380236646207496</v>
      </c>
      <c r="G3830" s="179">
        <v>1</v>
      </c>
      <c r="H3830" s="97">
        <v>8678584.4268900771</v>
      </c>
      <c r="I3830" s="174">
        <v>278388241576.77045</v>
      </c>
      <c r="J3830" s="186">
        <v>0.39176829272308855</v>
      </c>
      <c r="K3830" s="189">
        <v>4028849368.3866343</v>
      </c>
      <c r="L3830" s="185">
        <v>0</v>
      </c>
      <c r="M3830" s="185">
        <v>231899371446.44077</v>
      </c>
      <c r="N3830" s="174">
        <v>514316462391.59784</v>
      </c>
      <c r="O3830" s="119">
        <v>0.57276638959608617</v>
      </c>
      <c r="P3830" s="119">
        <v>0.27432190785943228</v>
      </c>
      <c r="Q3830" s="97">
        <v>15.528771417003886</v>
      </c>
      <c r="R3830" s="184">
        <v>2357115830320.709</v>
      </c>
      <c r="S3830" s="199">
        <v>2445.9338053507363</v>
      </c>
      <c r="T3830" s="191">
        <v>4.7208950996986132E-2</v>
      </c>
      <c r="U3830" s="198">
        <v>2.0000000000000001E-4</v>
      </c>
    </row>
    <row r="3831" spans="1:21" x14ac:dyDescent="0.2">
      <c r="A3831">
        <f t="shared" si="59"/>
        <v>3827</v>
      </c>
      <c r="B3831" s="119">
        <v>0.53265531388297749</v>
      </c>
      <c r="C3831" s="97">
        <v>11135.438988298996</v>
      </c>
      <c r="D3831" s="96">
        <v>0.54261446410161795</v>
      </c>
      <c r="E3831" s="98">
        <v>0.29697040275046832</v>
      </c>
      <c r="F3831" s="119">
        <v>0.39040958081594762</v>
      </c>
      <c r="G3831" s="179">
        <v>1</v>
      </c>
      <c r="H3831" s="97">
        <v>3556495.1980768009</v>
      </c>
      <c r="I3831" s="174">
        <v>190676718349.58585</v>
      </c>
      <c r="J3831" s="186">
        <v>0.53265531388297749</v>
      </c>
      <c r="K3831" s="189">
        <v>5204662488.2729511</v>
      </c>
      <c r="L3831" s="185">
        <v>0</v>
      </c>
      <c r="M3831" s="185">
        <v>143700395526.70285</v>
      </c>
      <c r="N3831" s="174">
        <v>339581776364.56165</v>
      </c>
      <c r="O3831" s="119">
        <v>0.63762339075458518</v>
      </c>
      <c r="P3831" s="119">
        <v>0.49110363716299194</v>
      </c>
      <c r="Q3831" s="97">
        <v>16.087285046381567</v>
      </c>
      <c r="R3831" s="184">
        <v>2927276325695.3657</v>
      </c>
      <c r="S3831" s="199">
        <v>3034.4644992651529</v>
      </c>
      <c r="T3831" s="191">
        <v>4.5500225089066551E-2</v>
      </c>
      <c r="U3831" s="198">
        <v>2.0000000000000001E-4</v>
      </c>
    </row>
    <row r="3832" spans="1:21" x14ac:dyDescent="0.2">
      <c r="A3832">
        <f t="shared" si="59"/>
        <v>3828</v>
      </c>
      <c r="B3832" s="119">
        <v>0.27780750061899018</v>
      </c>
      <c r="C3832" s="97">
        <v>9108.6098282051207</v>
      </c>
      <c r="D3832" s="96">
        <v>1.0728365728010503</v>
      </c>
      <c r="E3832" s="98">
        <v>0.53441567368966181</v>
      </c>
      <c r="F3832" s="119">
        <v>0.47594483234416685</v>
      </c>
      <c r="G3832" s="179">
        <v>1</v>
      </c>
      <c r="H3832" s="97">
        <v>9490831.8167501576</v>
      </c>
      <c r="I3832" s="174">
        <v>338227226467.98871</v>
      </c>
      <c r="J3832" s="186">
        <v>0.27780750061899018</v>
      </c>
      <c r="K3832" s="189">
        <v>6478893911.772069</v>
      </c>
      <c r="L3832" s="185">
        <v>0</v>
      </c>
      <c r="M3832" s="185">
        <v>286948506096.26715</v>
      </c>
      <c r="N3832" s="174">
        <v>631654626476.02795</v>
      </c>
      <c r="O3832" s="119">
        <v>0.5121799979654813</v>
      </c>
      <c r="P3832" s="119">
        <v>0.39139909957997365</v>
      </c>
      <c r="Q3832" s="97">
        <v>17.379909851844275</v>
      </c>
      <c r="R3832" s="184">
        <v>4573570503118.3057</v>
      </c>
      <c r="S3832" s="199">
        <v>4749.9132304517989</v>
      </c>
      <c r="T3832" s="191">
        <v>4.3269273594721422E-2</v>
      </c>
      <c r="U3832" s="198">
        <v>2.0000000000000001E-4</v>
      </c>
    </row>
    <row r="3833" spans="1:21" x14ac:dyDescent="0.2">
      <c r="A3833">
        <f t="shared" si="59"/>
        <v>3829</v>
      </c>
      <c r="B3833" s="119">
        <v>0.54277053782178253</v>
      </c>
      <c r="C3833" s="97">
        <v>10357.771484517931</v>
      </c>
      <c r="D3833" s="96">
        <v>0.99143447265572004</v>
      </c>
      <c r="E3833" s="98">
        <v>0</v>
      </c>
      <c r="F3833" s="119">
        <v>0</v>
      </c>
      <c r="G3833" s="179">
        <v>0</v>
      </c>
      <c r="H3833" s="97">
        <v>10214150.217406634</v>
      </c>
      <c r="I3833" s="174">
        <v>364684138281.69659</v>
      </c>
      <c r="J3833" s="186">
        <v>0.42382632095858097</v>
      </c>
      <c r="K3833" s="189">
        <v>15041150554.884808</v>
      </c>
      <c r="L3833" s="185">
        <v>0</v>
      </c>
      <c r="M3833" s="185">
        <v>0</v>
      </c>
      <c r="N3833" s="174">
        <v>379725288836.58142</v>
      </c>
      <c r="O3833" s="119">
        <v>0.40703830159281146</v>
      </c>
      <c r="P3833" s="119">
        <v>0.28427729788616762</v>
      </c>
      <c r="Q3833" s="97">
        <v>12.871151305788361</v>
      </c>
      <c r="R3833" s="184">
        <v>1496483936847.6987</v>
      </c>
      <c r="S3833" s="199">
        <v>1553.3145568480024</v>
      </c>
      <c r="T3833" s="191">
        <v>5.644715328906065E-2</v>
      </c>
      <c r="U3833" s="198">
        <v>2.0000000000000001E-4</v>
      </c>
    </row>
    <row r="3834" spans="1:21" x14ac:dyDescent="0.2">
      <c r="A3834">
        <f t="shared" si="59"/>
        <v>3830</v>
      </c>
      <c r="B3834" s="119">
        <v>0.56981920336618541</v>
      </c>
      <c r="C3834" s="97">
        <v>5401.6379663662537</v>
      </c>
      <c r="D3834" s="96">
        <v>0.82730142975636534</v>
      </c>
      <c r="E3834" s="98">
        <v>0.16147849491999886</v>
      </c>
      <c r="F3834" s="119">
        <v>0</v>
      </c>
      <c r="G3834" s="179">
        <v>0</v>
      </c>
      <c r="H3834" s="97">
        <v>10495483.075942291</v>
      </c>
      <c r="I3834" s="174">
        <v>327911581231.55701</v>
      </c>
      <c r="J3834" s="186">
        <v>0.36509124104977364</v>
      </c>
      <c r="K3834" s="189">
        <v>18967258786.326485</v>
      </c>
      <c r="L3834" s="185">
        <v>54002365194.155777</v>
      </c>
      <c r="M3834" s="185">
        <v>0</v>
      </c>
      <c r="N3834" s="174">
        <v>400881205212.03925</v>
      </c>
      <c r="O3834" s="119">
        <v>0.40640353347464603</v>
      </c>
      <c r="P3834" s="119">
        <v>0.26236008988209925</v>
      </c>
      <c r="Q3834" s="97">
        <v>14.095968359227092</v>
      </c>
      <c r="R3834" s="184">
        <v>1645998049255.178</v>
      </c>
      <c r="S3834" s="199">
        <v>1706.9897921902955</v>
      </c>
      <c r="T3834" s="191">
        <v>5.0211504132899598E-2</v>
      </c>
      <c r="U3834" s="198">
        <v>2.0000000000000001E-4</v>
      </c>
    </row>
    <row r="3835" spans="1:21" x14ac:dyDescent="0.2">
      <c r="A3835">
        <f t="shared" si="59"/>
        <v>3831</v>
      </c>
      <c r="B3835" s="119">
        <v>0.52969388382880223</v>
      </c>
      <c r="C3835" s="97">
        <v>6899.655921807107</v>
      </c>
      <c r="D3835" s="96">
        <v>0.68171462025715157</v>
      </c>
      <c r="E3835" s="98">
        <v>0</v>
      </c>
      <c r="F3835" s="119">
        <v>0</v>
      </c>
      <c r="G3835" s="179">
        <v>0</v>
      </c>
      <c r="H3835" s="97">
        <v>4930859.8562730746</v>
      </c>
      <c r="I3835" s="174">
        <v>172082771109.83713</v>
      </c>
      <c r="J3835" s="186">
        <v>0.30756874800340472</v>
      </c>
      <c r="K3835" s="189">
        <v>5486269415.3299856</v>
      </c>
      <c r="L3835" s="185">
        <v>0</v>
      </c>
      <c r="M3835" s="185">
        <v>0</v>
      </c>
      <c r="N3835" s="174">
        <v>177569040525.16711</v>
      </c>
      <c r="O3835" s="119">
        <v>0.29806593709508505</v>
      </c>
      <c r="P3835" s="119">
        <v>0.17084164482335537</v>
      </c>
      <c r="Q3835" s="97">
        <v>12.803783584436816</v>
      </c>
      <c r="R3835" s="184">
        <v>461780694950.82214</v>
      </c>
      <c r="S3835" s="199">
        <v>479.58260931193666</v>
      </c>
      <c r="T3835" s="191">
        <v>5.3452362086189129E-2</v>
      </c>
      <c r="U3835" s="198">
        <v>2.0000000000000001E-4</v>
      </c>
    </row>
    <row r="3836" spans="1:21" x14ac:dyDescent="0.2">
      <c r="A3836">
        <f t="shared" si="59"/>
        <v>3832</v>
      </c>
      <c r="B3836" s="119">
        <v>0.38345744753102085</v>
      </c>
      <c r="C3836" s="97">
        <v>10145.139192857694</v>
      </c>
      <c r="D3836" s="96">
        <v>0.51653152166970917</v>
      </c>
      <c r="E3836" s="98">
        <v>0</v>
      </c>
      <c r="F3836" s="119">
        <v>0</v>
      </c>
      <c r="G3836" s="179">
        <v>0</v>
      </c>
      <c r="H3836" s="97">
        <v>3162964.1547116153</v>
      </c>
      <c r="I3836" s="174">
        <v>167230260382.19943</v>
      </c>
      <c r="J3836" s="186">
        <v>0.38345744753102085</v>
      </c>
      <c r="K3836" s="189">
        <v>3999435544.2975755</v>
      </c>
      <c r="L3836" s="185">
        <v>0</v>
      </c>
      <c r="M3836" s="185">
        <v>0</v>
      </c>
      <c r="N3836" s="174">
        <v>171229695926.49701</v>
      </c>
      <c r="O3836" s="119">
        <v>0.37450097922052689</v>
      </c>
      <c r="P3836" s="119">
        <v>0.26891918835006789</v>
      </c>
      <c r="Q3836" s="97">
        <v>12.898357792129856</v>
      </c>
      <c r="R3836" s="184">
        <v>686679009366.125</v>
      </c>
      <c r="S3836" s="199">
        <v>712.93831828439932</v>
      </c>
      <c r="T3836" s="191">
        <v>5.3355203170887537E-2</v>
      </c>
      <c r="U3836" s="198">
        <v>2.0000000000000001E-4</v>
      </c>
    </row>
    <row r="3837" spans="1:21" x14ac:dyDescent="0.2">
      <c r="A3837">
        <f t="shared" si="59"/>
        <v>3833</v>
      </c>
      <c r="B3837" s="119">
        <v>0.46184156394365972</v>
      </c>
      <c r="C3837" s="97">
        <v>4000</v>
      </c>
      <c r="D3837" s="96">
        <v>0.58110944117655605</v>
      </c>
      <c r="E3837" s="98">
        <v>0.53432040187045493</v>
      </c>
      <c r="F3837" s="119">
        <v>0.6546622724436818</v>
      </c>
      <c r="G3837" s="179">
        <v>1</v>
      </c>
      <c r="H3837" s="97">
        <v>17807132.165990978</v>
      </c>
      <c r="I3837" s="174">
        <v>468325244797.69012</v>
      </c>
      <c r="J3837" s="186">
        <v>0.37275639323543697</v>
      </c>
      <c r="K3837" s="189">
        <v>9671113197.1154003</v>
      </c>
      <c r="L3837" s="185">
        <v>0</v>
      </c>
      <c r="M3837" s="185">
        <v>564491990142.99719</v>
      </c>
      <c r="N3837" s="174">
        <v>1042488348137.8026</v>
      </c>
      <c r="O3837" s="119">
        <v>0.60064443151312563</v>
      </c>
      <c r="P3837" s="119">
        <v>0.37275210545705234</v>
      </c>
      <c r="Q3837" s="97">
        <v>17.197314057564466</v>
      </c>
      <c r="R3837" s="184">
        <v>7251747654963.9707</v>
      </c>
      <c r="S3837" s="199">
        <v>7530.3353962299925</v>
      </c>
      <c r="T3837" s="191">
        <v>4.277722228528847E-2</v>
      </c>
      <c r="U3837" s="198">
        <v>2.0000000000000001E-4</v>
      </c>
    </row>
    <row r="3838" spans="1:21" x14ac:dyDescent="0.2">
      <c r="A3838">
        <f t="shared" si="59"/>
        <v>3834</v>
      </c>
      <c r="B3838" s="119">
        <v>0.73512647697944233</v>
      </c>
      <c r="C3838" s="97">
        <v>9221.2141767656212</v>
      </c>
      <c r="D3838" s="96">
        <v>0.67979588694506754</v>
      </c>
      <c r="E3838" s="98">
        <v>0</v>
      </c>
      <c r="F3838" s="119">
        <v>0</v>
      </c>
      <c r="G3838" s="179">
        <v>0</v>
      </c>
      <c r="H3838" s="97">
        <v>4964430.4703089306</v>
      </c>
      <c r="I3838" s="174">
        <v>207213855033.67487</v>
      </c>
      <c r="J3838" s="186">
        <v>0.5032093496625285</v>
      </c>
      <c r="K3838" s="189">
        <v>3143142249.7823439</v>
      </c>
      <c r="L3838" s="185">
        <v>0</v>
      </c>
      <c r="M3838" s="185">
        <v>0</v>
      </c>
      <c r="N3838" s="174">
        <v>210356997283.45721</v>
      </c>
      <c r="O3838" s="119">
        <v>0.49569042427456766</v>
      </c>
      <c r="P3838" s="119">
        <v>0.41052547179193072</v>
      </c>
      <c r="Q3838" s="97">
        <v>12.956690119318234</v>
      </c>
      <c r="R3838" s="184">
        <v>1277668126085.4143</v>
      </c>
      <c r="S3838" s="199">
        <v>1325.2606634718788</v>
      </c>
      <c r="T3838" s="191">
        <v>5.3771612281534431E-2</v>
      </c>
      <c r="U3838" s="198">
        <v>2.0000000000000001E-4</v>
      </c>
    </row>
    <row r="3839" spans="1:21" x14ac:dyDescent="0.2">
      <c r="A3839">
        <f t="shared" si="59"/>
        <v>3835</v>
      </c>
      <c r="B3839" s="119">
        <v>0.55153046146946261</v>
      </c>
      <c r="C3839" s="97">
        <v>8899.8028275963534</v>
      </c>
      <c r="D3839" s="96">
        <v>0.68172619478475716</v>
      </c>
      <c r="E3839" s="98">
        <v>0.52861232625873389</v>
      </c>
      <c r="F3839" s="119">
        <v>0</v>
      </c>
      <c r="G3839" s="179">
        <v>0</v>
      </c>
      <c r="H3839" s="97">
        <v>4931407.2366229519</v>
      </c>
      <c r="I3839" s="174">
        <v>233304955901.19769</v>
      </c>
      <c r="J3839" s="186">
        <v>0.48565231905466544</v>
      </c>
      <c r="K3839" s="189">
        <v>55852710755.503395</v>
      </c>
      <c r="L3839" s="185">
        <v>73127854504.456131</v>
      </c>
      <c r="M3839" s="185">
        <v>0</v>
      </c>
      <c r="N3839" s="174">
        <v>362285521161.15723</v>
      </c>
      <c r="O3839" s="119">
        <v>0.47423197022412089</v>
      </c>
      <c r="P3839" s="119">
        <v>0.41363396942499975</v>
      </c>
      <c r="Q3839" s="97">
        <v>14.097430142734423</v>
      </c>
      <c r="R3839" s="184">
        <v>2337604798378.7036</v>
      </c>
      <c r="S3839" s="199">
        <v>2424.9802446799767</v>
      </c>
      <c r="T3839" s="191">
        <v>5.1006539486764799E-2</v>
      </c>
      <c r="U3839" s="198">
        <v>2.0000000000000001E-4</v>
      </c>
    </row>
    <row r="3840" spans="1:21" x14ac:dyDescent="0.2">
      <c r="A3840">
        <f t="shared" si="59"/>
        <v>3836</v>
      </c>
      <c r="B3840" s="119">
        <v>0.46079682746244705</v>
      </c>
      <c r="C3840" s="97">
        <v>6166.2722271662224</v>
      </c>
      <c r="D3840" s="96">
        <v>1.2200208985745413</v>
      </c>
      <c r="E3840" s="98">
        <v>0.54412060496710368</v>
      </c>
      <c r="F3840" s="119">
        <v>0</v>
      </c>
      <c r="G3840" s="179">
        <v>0</v>
      </c>
      <c r="H3840" s="97">
        <v>34332366.201629065</v>
      </c>
      <c r="I3840" s="174">
        <v>818763678082.04065</v>
      </c>
      <c r="J3840" s="186">
        <v>0.38732722717663415</v>
      </c>
      <c r="K3840" s="189">
        <v>126973931032.23764</v>
      </c>
      <c r="L3840" s="185">
        <v>185048548731.77567</v>
      </c>
      <c r="M3840" s="185">
        <v>0</v>
      </c>
      <c r="N3840" s="174">
        <v>1130786157846.054</v>
      </c>
      <c r="O3840" s="119">
        <v>0.41136717221224423</v>
      </c>
      <c r="P3840" s="119">
        <v>0.28504046320922138</v>
      </c>
      <c r="Q3840" s="97">
        <v>13.562208510998287</v>
      </c>
      <c r="R3840" s="184">
        <v>4762840222499.7461</v>
      </c>
      <c r="S3840" s="199">
        <v>4939.6221193677284</v>
      </c>
      <c r="T3840" s="191">
        <v>5.3577380031527254E-2</v>
      </c>
      <c r="U3840" s="198">
        <v>2.0000000000000001E-4</v>
      </c>
    </row>
    <row r="3841" spans="1:21" x14ac:dyDescent="0.2">
      <c r="A3841">
        <f t="shared" si="59"/>
        <v>3837</v>
      </c>
      <c r="B3841" s="119">
        <v>0.44314777662674781</v>
      </c>
      <c r="C3841" s="97">
        <v>4000</v>
      </c>
      <c r="D3841" s="96">
        <v>0.32156861298362116</v>
      </c>
      <c r="E3841" s="98">
        <v>0.34035937527883947</v>
      </c>
      <c r="F3841" s="119">
        <v>0.52158630968491559</v>
      </c>
      <c r="G3841" s="179">
        <v>1</v>
      </c>
      <c r="H3841" s="97">
        <v>6621659.9671906922</v>
      </c>
      <c r="I3841" s="174">
        <v>330116898592.59186</v>
      </c>
      <c r="J3841" s="186">
        <v>0.44314777662674776</v>
      </c>
      <c r="K3841" s="189">
        <v>4203993212.6709943</v>
      </c>
      <c r="L3841" s="185">
        <v>0</v>
      </c>
      <c r="M3841" s="185">
        <v>375126110089.54608</v>
      </c>
      <c r="N3841" s="174">
        <v>709447001894.80896</v>
      </c>
      <c r="O3841" s="119">
        <v>0.62921043646336938</v>
      </c>
      <c r="P3841" s="119">
        <v>0.45099606824046634</v>
      </c>
      <c r="Q3841" s="97">
        <v>17.018000222118385</v>
      </c>
      <c r="R3841" s="184">
        <v>5964256690297.4082</v>
      </c>
      <c r="S3841" s="199">
        <v>6194.844534758493</v>
      </c>
      <c r="T3841" s="191">
        <v>4.2737119405957105E-2</v>
      </c>
      <c r="U3841" s="198">
        <v>2.0000000000000001E-4</v>
      </c>
    </row>
    <row r="3842" spans="1:21" x14ac:dyDescent="0.2">
      <c r="A3842">
        <f t="shared" si="59"/>
        <v>3838</v>
      </c>
      <c r="B3842" s="119">
        <v>0.51296039397769</v>
      </c>
      <c r="C3842" s="97">
        <v>17000</v>
      </c>
      <c r="D3842" s="96">
        <v>0.80389841584041488</v>
      </c>
      <c r="E3842" s="98">
        <v>0.64002497380809154</v>
      </c>
      <c r="F3842" s="119">
        <v>0</v>
      </c>
      <c r="G3842" s="179">
        <v>0</v>
      </c>
      <c r="H3842" s="97">
        <v>4990690.8320626235</v>
      </c>
      <c r="I3842" s="174">
        <v>204845423013.19922</v>
      </c>
      <c r="J3842" s="186">
        <v>0.39433620398024027</v>
      </c>
      <c r="K3842" s="189">
        <v>35947294289.043869</v>
      </c>
      <c r="L3842" s="185">
        <v>60346336995.877953</v>
      </c>
      <c r="M3842" s="185">
        <v>0</v>
      </c>
      <c r="N3842" s="174">
        <v>301139054298.12103</v>
      </c>
      <c r="O3842" s="119">
        <v>0.42855629075162149</v>
      </c>
      <c r="P3842" s="119">
        <v>0.31468067196984917</v>
      </c>
      <c r="Q3842" s="97">
        <v>14.275514469863884</v>
      </c>
      <c r="R3842" s="184">
        <v>1462654475548.9373</v>
      </c>
      <c r="S3842" s="199">
        <v>1518.3766528284341</v>
      </c>
      <c r="T3842" s="191">
        <v>5.046848172623393E-2</v>
      </c>
      <c r="U3842" s="198">
        <v>2.0000000000000001E-4</v>
      </c>
    </row>
    <row r="3843" spans="1:21" x14ac:dyDescent="0.2">
      <c r="A3843">
        <f t="shared" si="59"/>
        <v>3839</v>
      </c>
      <c r="B3843" s="119">
        <v>0.45512348009642306</v>
      </c>
      <c r="C3843" s="97">
        <v>4000</v>
      </c>
      <c r="D3843" s="96">
        <v>0.72304830261235853</v>
      </c>
      <c r="E3843" s="98">
        <v>0.36042009503182471</v>
      </c>
      <c r="F3843" s="119">
        <v>0.48052015117819097</v>
      </c>
      <c r="G3843" s="179">
        <v>1</v>
      </c>
      <c r="H3843" s="97">
        <v>16201421.455479003</v>
      </c>
      <c r="I3843" s="174">
        <v>449501411083.56543</v>
      </c>
      <c r="J3843" s="186">
        <v>0.38000688176960007</v>
      </c>
      <c r="K3843" s="189">
        <v>8209524929.9027405</v>
      </c>
      <c r="L3843" s="185">
        <v>0</v>
      </c>
      <c r="M3843" s="185">
        <v>450699278481.01105</v>
      </c>
      <c r="N3843" s="174">
        <v>908410214494.47913</v>
      </c>
      <c r="O3843" s="119">
        <v>0.5849483458939454</v>
      </c>
      <c r="P3843" s="119">
        <v>0.38898069323612783</v>
      </c>
      <c r="Q3843" s="97">
        <v>17.117478026841177</v>
      </c>
      <c r="R3843" s="184">
        <v>6553960315214.4854</v>
      </c>
      <c r="S3843" s="199">
        <v>6789.8983421468783</v>
      </c>
      <c r="T3843" s="191">
        <v>4.3046738505266566E-2</v>
      </c>
      <c r="U3843" s="198">
        <v>2.0000000000000001E-4</v>
      </c>
    </row>
    <row r="3844" spans="1:21" x14ac:dyDescent="0.2">
      <c r="A3844">
        <f t="shared" si="59"/>
        <v>3840</v>
      </c>
      <c r="B3844" s="119">
        <v>0.38741041719850022</v>
      </c>
      <c r="C3844" s="97">
        <v>11407.404853064407</v>
      </c>
      <c r="D3844" s="96">
        <v>0.66799648359764918</v>
      </c>
      <c r="E3844" s="98">
        <v>0</v>
      </c>
      <c r="F3844" s="119">
        <v>0</v>
      </c>
      <c r="G3844" s="179">
        <v>0</v>
      </c>
      <c r="H3844" s="97">
        <v>4909355.9176552854</v>
      </c>
      <c r="I3844" s="174">
        <v>216593718117.86465</v>
      </c>
      <c r="J3844" s="186">
        <v>0.38741041719850022</v>
      </c>
      <c r="K3844" s="189">
        <v>5018313200.2829971</v>
      </c>
      <c r="L3844" s="185">
        <v>0</v>
      </c>
      <c r="M3844" s="185">
        <v>0</v>
      </c>
      <c r="N3844" s="174">
        <v>221612031318.14764</v>
      </c>
      <c r="O3844" s="119">
        <v>0.37863766781756364</v>
      </c>
      <c r="P3844" s="119">
        <v>0.28729259795396256</v>
      </c>
      <c r="Q3844" s="97">
        <v>12.914650267300807</v>
      </c>
      <c r="R3844" s="184">
        <v>926513664055.42102</v>
      </c>
      <c r="S3844" s="199">
        <v>962.20652709173589</v>
      </c>
      <c r="T3844" s="191">
        <v>5.4088730093925723E-2</v>
      </c>
      <c r="U3844" s="198">
        <v>2.0000000000000001E-4</v>
      </c>
    </row>
    <row r="3845" spans="1:21" x14ac:dyDescent="0.2">
      <c r="A3845">
        <f t="shared" si="59"/>
        <v>3841</v>
      </c>
      <c r="B3845" s="119">
        <v>0.4198181126043391</v>
      </c>
      <c r="C3845" s="97">
        <v>4000</v>
      </c>
      <c r="D3845" s="96">
        <v>0.85673895962692037</v>
      </c>
      <c r="E3845" s="98">
        <v>4.7362734913914586E-2</v>
      </c>
      <c r="F3845" s="119">
        <v>0.5312410567559479</v>
      </c>
      <c r="G3845" s="179">
        <v>1</v>
      </c>
      <c r="H3845" s="97">
        <v>13442883.301795531</v>
      </c>
      <c r="I3845" s="174">
        <v>471183652987.74713</v>
      </c>
      <c r="J3845" s="186">
        <v>0.4198181126043391</v>
      </c>
      <c r="K3845" s="189">
        <v>9172408072.2023945</v>
      </c>
      <c r="L3845" s="185">
        <v>0</v>
      </c>
      <c r="M3845" s="185">
        <v>512768928111.70233</v>
      </c>
      <c r="N3845" s="174">
        <v>993124989171.65186</v>
      </c>
      <c r="O3845" s="119">
        <v>0.61223570145369122</v>
      </c>
      <c r="P3845" s="119">
        <v>0.34151111817610708</v>
      </c>
      <c r="Q3845" s="97">
        <v>16.562589274579082</v>
      </c>
      <c r="R3845" s="184">
        <v>6095070823734.916</v>
      </c>
      <c r="S3845" s="199">
        <v>6318.0151107409438</v>
      </c>
      <c r="T3845" s="191">
        <v>4.4467315439270058E-2</v>
      </c>
      <c r="U3845" s="198">
        <v>2.0000000000000001E-4</v>
      </c>
    </row>
    <row r="3846" spans="1:21" x14ac:dyDescent="0.2">
      <c r="A3846">
        <f t="shared" si="59"/>
        <v>3842</v>
      </c>
      <c r="B3846" s="119">
        <v>0.36432365138622802</v>
      </c>
      <c r="C3846" s="97">
        <v>10068.918214475752</v>
      </c>
      <c r="D3846" s="96">
        <v>0.75379790823779946</v>
      </c>
      <c r="E3846" s="98">
        <v>0</v>
      </c>
      <c r="F3846" s="119">
        <v>0</v>
      </c>
      <c r="G3846" s="179">
        <v>0</v>
      </c>
      <c r="H3846" s="97">
        <v>5736464.6488935286</v>
      </c>
      <c r="I3846" s="174">
        <v>250547574339.80142</v>
      </c>
      <c r="J3846" s="186">
        <v>0.36432365138622802</v>
      </c>
      <c r="K3846" s="189">
        <v>5703238765.7063227</v>
      </c>
      <c r="L3846" s="185">
        <v>0</v>
      </c>
      <c r="M3846" s="185">
        <v>0</v>
      </c>
      <c r="N3846" s="174">
        <v>256250813105.50775</v>
      </c>
      <c r="O3846" s="119">
        <v>0.35621509263994183</v>
      </c>
      <c r="P3846" s="119">
        <v>0.22627416149534021</v>
      </c>
      <c r="Q3846" s="97">
        <v>12.867204237035576</v>
      </c>
      <c r="R3846" s="184">
        <v>832995269405.1604</v>
      </c>
      <c r="S3846" s="199">
        <v>864.32657198521201</v>
      </c>
      <c r="T3846" s="191">
        <v>5.6434300966820089E-2</v>
      </c>
      <c r="U3846" s="198">
        <v>2.0000000000000001E-4</v>
      </c>
    </row>
    <row r="3847" spans="1:21" x14ac:dyDescent="0.2">
      <c r="A3847">
        <f t="shared" ref="A3847:A3910" si="60">A3846+1</f>
        <v>3843</v>
      </c>
      <c r="B3847" s="119">
        <v>0.59181204918404307</v>
      </c>
      <c r="C3847" s="97">
        <v>9675.5953737433956</v>
      </c>
      <c r="D3847" s="96">
        <v>0.6112091618063169</v>
      </c>
      <c r="E3847" s="98">
        <v>0</v>
      </c>
      <c r="F3847" s="119">
        <v>0</v>
      </c>
      <c r="G3847" s="179">
        <v>0</v>
      </c>
      <c r="H3847" s="97">
        <v>4196073.6843429953</v>
      </c>
      <c r="I3847" s="174">
        <v>182223714772.34708</v>
      </c>
      <c r="J3847" s="186">
        <v>0.39320813829351509</v>
      </c>
      <c r="K3847" s="189">
        <v>1803560224.1098502</v>
      </c>
      <c r="L3847" s="185">
        <v>0</v>
      </c>
      <c r="M3847" s="185">
        <v>0</v>
      </c>
      <c r="N3847" s="174">
        <v>184027274996.45694</v>
      </c>
      <c r="O3847" s="119">
        <v>0.38935449997802013</v>
      </c>
      <c r="P3847" s="119">
        <v>0.28362005087095327</v>
      </c>
      <c r="Q3847" s="97">
        <v>12.964265828514476</v>
      </c>
      <c r="R3847" s="184">
        <v>783502227155.82642</v>
      </c>
      <c r="S3847" s="199">
        <v>812.85134821337454</v>
      </c>
      <c r="T3847" s="191">
        <v>5.3004177973473274E-2</v>
      </c>
      <c r="U3847" s="198">
        <v>2.0000000000000001E-4</v>
      </c>
    </row>
    <row r="3848" spans="1:21" x14ac:dyDescent="0.2">
      <c r="A3848">
        <f t="shared" si="60"/>
        <v>3844</v>
      </c>
      <c r="B3848" s="119">
        <v>0.51258894921614062</v>
      </c>
      <c r="C3848" s="97">
        <v>6859.6380279267923</v>
      </c>
      <c r="D3848" s="96">
        <v>1.3421634158303872</v>
      </c>
      <c r="E3848" s="98">
        <v>0</v>
      </c>
      <c r="F3848" s="119">
        <v>0</v>
      </c>
      <c r="G3848" s="179">
        <v>0</v>
      </c>
      <c r="H3848" s="97">
        <v>16307958.236562252</v>
      </c>
      <c r="I3848" s="174">
        <v>460061543056.77222</v>
      </c>
      <c r="J3848" s="186">
        <v>0.27676102487373133</v>
      </c>
      <c r="K3848" s="189">
        <v>9120029112.9357071</v>
      </c>
      <c r="L3848" s="185">
        <v>0</v>
      </c>
      <c r="M3848" s="185">
        <v>0</v>
      </c>
      <c r="N3848" s="174">
        <v>469181572169.70795</v>
      </c>
      <c r="O3848" s="119">
        <v>0.27138129823079876</v>
      </c>
      <c r="P3848" s="119">
        <v>0.16357221628006521</v>
      </c>
      <c r="Q3848" s="97">
        <v>12.856872128836974</v>
      </c>
      <c r="R3848" s="184">
        <v>1067705077590.6549</v>
      </c>
      <c r="S3848" s="199">
        <v>1109.0628911095214</v>
      </c>
      <c r="T3848" s="191">
        <v>5.5835239723146635E-2</v>
      </c>
      <c r="U3848" s="198">
        <v>2.0000000000000001E-4</v>
      </c>
    </row>
    <row r="3849" spans="1:21" x14ac:dyDescent="0.2">
      <c r="A3849">
        <f t="shared" si="60"/>
        <v>3845</v>
      </c>
      <c r="B3849" s="119">
        <v>0.55800445126124043</v>
      </c>
      <c r="C3849" s="97">
        <v>4000</v>
      </c>
      <c r="D3849" s="96">
        <v>0.2</v>
      </c>
      <c r="E3849" s="98">
        <v>0</v>
      </c>
      <c r="F3849" s="119">
        <v>0.54596529859476561</v>
      </c>
      <c r="G3849" s="179">
        <v>1</v>
      </c>
      <c r="H3849" s="97">
        <v>3458663.4717495455</v>
      </c>
      <c r="I3849" s="174">
        <v>185440534953.90701</v>
      </c>
      <c r="J3849" s="186">
        <v>0.55388541917076073</v>
      </c>
      <c r="K3849" s="189">
        <v>3190772373.9430146</v>
      </c>
      <c r="L3849" s="185">
        <v>0</v>
      </c>
      <c r="M3849" s="185">
        <v>220352728053.47577</v>
      </c>
      <c r="N3849" s="174">
        <v>408984035381.32581</v>
      </c>
      <c r="O3849" s="119">
        <v>0.68216596918470918</v>
      </c>
      <c r="P3849" s="119">
        <v>0.45978484460430302</v>
      </c>
      <c r="Q3849" s="97">
        <v>16.478812141527882</v>
      </c>
      <c r="R3849" s="184">
        <v>3437637439094.3633</v>
      </c>
      <c r="S3849" s="199">
        <v>3571.0268514552563</v>
      </c>
      <c r="T3849" s="191">
        <v>4.3720621589819778E-2</v>
      </c>
      <c r="U3849" s="198">
        <v>2.0000000000000001E-4</v>
      </c>
    </row>
    <row r="3850" spans="1:21" x14ac:dyDescent="0.2">
      <c r="A3850">
        <f t="shared" si="60"/>
        <v>3846</v>
      </c>
      <c r="B3850" s="119">
        <v>0.407499534570955</v>
      </c>
      <c r="C3850" s="97">
        <v>9432.7737341489301</v>
      </c>
      <c r="D3850" s="96">
        <v>0.7519635248755363</v>
      </c>
      <c r="E3850" s="98">
        <v>0.10766277170437383</v>
      </c>
      <c r="F3850" s="119">
        <v>0.50732855890300588</v>
      </c>
      <c r="G3850" s="179">
        <v>1</v>
      </c>
      <c r="H3850" s="97">
        <v>5862777.6617675647</v>
      </c>
      <c r="I3850" s="174">
        <v>239536820761.49643</v>
      </c>
      <c r="J3850" s="186">
        <v>0.407499534570955</v>
      </c>
      <c r="K3850" s="189">
        <v>8623687647.1242218</v>
      </c>
      <c r="L3850" s="185">
        <v>0</v>
      </c>
      <c r="M3850" s="185">
        <v>97387771432.319244</v>
      </c>
      <c r="N3850" s="174">
        <v>345548279840.93988</v>
      </c>
      <c r="O3850" s="119">
        <v>0.50795032230971049</v>
      </c>
      <c r="P3850" s="119">
        <v>0.30175642316584911</v>
      </c>
      <c r="Q3850" s="97">
        <v>14.838353753843284</v>
      </c>
      <c r="R3850" s="184">
        <v>1702319643931.8953</v>
      </c>
      <c r="S3850" s="199">
        <v>1767.6699753707767</v>
      </c>
      <c r="T3850" s="191">
        <v>4.9361501019932509E-2</v>
      </c>
      <c r="U3850" s="198">
        <v>2.0000000000000001E-4</v>
      </c>
    </row>
    <row r="3851" spans="1:21" x14ac:dyDescent="0.2">
      <c r="A3851">
        <f t="shared" si="60"/>
        <v>3847</v>
      </c>
      <c r="B3851" s="119">
        <v>0.62368835227441266</v>
      </c>
      <c r="C3851" s="97">
        <v>17000</v>
      </c>
      <c r="D3851" s="96">
        <v>1.1462302900877208</v>
      </c>
      <c r="E3851" s="98">
        <v>3.201768388589242E-2</v>
      </c>
      <c r="F3851" s="119">
        <v>0.50547883775123092</v>
      </c>
      <c r="G3851" s="179">
        <v>1</v>
      </c>
      <c r="H3851" s="97">
        <v>7603161.7058012886</v>
      </c>
      <c r="I3851" s="174">
        <v>281437142274.38898</v>
      </c>
      <c r="J3851" s="186">
        <v>0.46160537433595383</v>
      </c>
      <c r="K3851" s="189">
        <v>5552499410.0211306</v>
      </c>
      <c r="L3851" s="185">
        <v>0</v>
      </c>
      <c r="M3851" s="185">
        <v>198713060391.45749</v>
      </c>
      <c r="N3851" s="174">
        <v>485702702075.86755</v>
      </c>
      <c r="O3851" s="119">
        <v>0.59477401400096053</v>
      </c>
      <c r="P3851" s="119">
        <v>0.36656002169989843</v>
      </c>
      <c r="Q3851" s="97">
        <v>15.656741525146867</v>
      </c>
      <c r="R3851" s="184">
        <v>2950434723808.833</v>
      </c>
      <c r="S3851" s="199">
        <v>3058.9869122192681</v>
      </c>
      <c r="T3851" s="191">
        <v>4.7782307286693748E-2</v>
      </c>
      <c r="U3851" s="198">
        <v>2.0000000000000001E-4</v>
      </c>
    </row>
    <row r="3852" spans="1:21" x14ac:dyDescent="0.2">
      <c r="A3852">
        <f t="shared" si="60"/>
        <v>3848</v>
      </c>
      <c r="B3852" s="119">
        <v>0.65201015604324408</v>
      </c>
      <c r="C3852" s="97">
        <v>6430.0818143116594</v>
      </c>
      <c r="D3852" s="96">
        <v>1.2458329570653799</v>
      </c>
      <c r="E3852" s="98">
        <v>0.18910417401651669</v>
      </c>
      <c r="F3852" s="119">
        <v>0</v>
      </c>
      <c r="G3852" s="179">
        <v>0</v>
      </c>
      <c r="H3852" s="97">
        <v>13270718.395812009</v>
      </c>
      <c r="I3852" s="174">
        <v>455219758963.61243</v>
      </c>
      <c r="J3852" s="186">
        <v>0.50456886022665426</v>
      </c>
      <c r="K3852" s="189">
        <v>31885815871.606903</v>
      </c>
      <c r="L3852" s="185">
        <v>59628454520.047234</v>
      </c>
      <c r="M3852" s="185">
        <v>0</v>
      </c>
      <c r="N3852" s="174">
        <v>546734029355.2666</v>
      </c>
      <c r="O3852" s="119">
        <v>0.50736274615295796</v>
      </c>
      <c r="P3852" s="119">
        <v>0.38408222894471361</v>
      </c>
      <c r="Q3852" s="97">
        <v>13.697406421605313</v>
      </c>
      <c r="R3852" s="184">
        <v>3144775521537.7202</v>
      </c>
      <c r="S3852" s="199">
        <v>3263.5048603239006</v>
      </c>
      <c r="T3852" s="191">
        <v>5.3303316504964872E-2</v>
      </c>
      <c r="U3852" s="198">
        <v>2.0000000000000001E-4</v>
      </c>
    </row>
    <row r="3853" spans="1:21" x14ac:dyDescent="0.2">
      <c r="A3853">
        <f t="shared" si="60"/>
        <v>3849</v>
      </c>
      <c r="B3853" s="119">
        <v>0.30891013097453157</v>
      </c>
      <c r="C3853" s="97">
        <v>10191.271130002366</v>
      </c>
      <c r="D3853" s="96">
        <v>0.96726926698712434</v>
      </c>
      <c r="E3853" s="98">
        <v>0.53886756705111982</v>
      </c>
      <c r="F3853" s="119">
        <v>0.46717247862055744</v>
      </c>
      <c r="G3853" s="179">
        <v>1</v>
      </c>
      <c r="H3853" s="97">
        <v>12679290.540666724</v>
      </c>
      <c r="I3853" s="174">
        <v>436572941667.91101</v>
      </c>
      <c r="J3853" s="186">
        <v>0.30891013097453157</v>
      </c>
      <c r="K3853" s="189">
        <v>1016256503.3050421</v>
      </c>
      <c r="L3853" s="185">
        <v>0</v>
      </c>
      <c r="M3853" s="185">
        <v>440342730773.54303</v>
      </c>
      <c r="N3853" s="174">
        <v>877931928944.75916</v>
      </c>
      <c r="O3853" s="119">
        <v>0.55486760778244426</v>
      </c>
      <c r="P3853" s="119">
        <v>0.37927995973926704</v>
      </c>
      <c r="Q3853" s="97">
        <v>17.485956551880076</v>
      </c>
      <c r="R3853" s="184">
        <v>6157934117243.4717</v>
      </c>
      <c r="S3853" s="199">
        <v>6397.2254934948414</v>
      </c>
      <c r="T3853" s="191">
        <v>4.2466052428064421E-2</v>
      </c>
      <c r="U3853" s="198">
        <v>2.0000000000000001E-4</v>
      </c>
    </row>
    <row r="3854" spans="1:21" x14ac:dyDescent="0.2">
      <c r="A3854">
        <f t="shared" si="60"/>
        <v>3850</v>
      </c>
      <c r="B3854" s="119">
        <v>0.58679998174216497</v>
      </c>
      <c r="C3854" s="97">
        <v>13116.435139491565</v>
      </c>
      <c r="D3854" s="96">
        <v>0.65249859198650406</v>
      </c>
      <c r="E3854" s="98">
        <v>0.7</v>
      </c>
      <c r="F3854" s="119">
        <v>0</v>
      </c>
      <c r="G3854" s="179">
        <v>0</v>
      </c>
      <c r="H3854" s="97">
        <v>9035547.626586426</v>
      </c>
      <c r="I3854" s="174">
        <v>308123655026.86621</v>
      </c>
      <c r="J3854" s="186">
        <v>0.42728502751568664</v>
      </c>
      <c r="K3854" s="189">
        <v>57376110669.700653</v>
      </c>
      <c r="L3854" s="185">
        <v>138688787258.30685</v>
      </c>
      <c r="M3854" s="185">
        <v>0</v>
      </c>
      <c r="N3854" s="174">
        <v>504188552954.87378</v>
      </c>
      <c r="O3854" s="119">
        <v>0.48118437596648095</v>
      </c>
      <c r="P3854" s="119">
        <v>0.40751555154325247</v>
      </c>
      <c r="Q3854" s="97">
        <v>15.060868594357478</v>
      </c>
      <c r="R3854" s="184">
        <v>3343341626476.3521</v>
      </c>
      <c r="S3854" s="199">
        <v>3468.6788290656436</v>
      </c>
      <c r="T3854" s="191">
        <v>4.9202739727068734E-2</v>
      </c>
      <c r="U3854" s="198">
        <v>2.0000000000000001E-4</v>
      </c>
    </row>
    <row r="3855" spans="1:21" x14ac:dyDescent="0.2">
      <c r="A3855">
        <f t="shared" si="60"/>
        <v>3851</v>
      </c>
      <c r="B3855" s="119">
        <v>0.56403644320636948</v>
      </c>
      <c r="C3855" s="97">
        <v>10676.669879696405</v>
      </c>
      <c r="D3855" s="96">
        <v>0.32822686177092869</v>
      </c>
      <c r="E3855" s="98">
        <v>0</v>
      </c>
      <c r="F3855" s="119">
        <v>0</v>
      </c>
      <c r="G3855" s="179">
        <v>0</v>
      </c>
      <c r="H3855" s="97">
        <v>2283845.8265744424</v>
      </c>
      <c r="I3855" s="174">
        <v>122441753746.0136</v>
      </c>
      <c r="J3855" s="186">
        <v>0.51019171902520943</v>
      </c>
      <c r="K3855" s="189">
        <v>4534909120.6851606</v>
      </c>
      <c r="L3855" s="185">
        <v>0</v>
      </c>
      <c r="M3855" s="185">
        <v>0</v>
      </c>
      <c r="N3855" s="174">
        <v>126976662866.69876</v>
      </c>
      <c r="O3855" s="119">
        <v>0.49197047247745301</v>
      </c>
      <c r="P3855" s="119">
        <v>0.3795253888410699</v>
      </c>
      <c r="Q3855" s="97">
        <v>12.896530433197151</v>
      </c>
      <c r="R3855" s="184">
        <v>727677339266.61951</v>
      </c>
      <c r="S3855" s="199">
        <v>755.07089804319969</v>
      </c>
      <c r="T3855" s="191">
        <v>5.3004985331439276E-2</v>
      </c>
      <c r="U3855" s="198">
        <v>2.0000000000000001E-4</v>
      </c>
    </row>
    <row r="3856" spans="1:21" x14ac:dyDescent="0.2">
      <c r="A3856">
        <f t="shared" si="60"/>
        <v>3852</v>
      </c>
      <c r="B3856" s="119">
        <v>0.48595280476145747</v>
      </c>
      <c r="C3856" s="97">
        <v>7017.3831679782497</v>
      </c>
      <c r="D3856" s="96">
        <v>1.3929055323894373</v>
      </c>
      <c r="E3856" s="98">
        <v>0</v>
      </c>
      <c r="F3856" s="119">
        <v>0.40753486063745031</v>
      </c>
      <c r="G3856" s="179">
        <v>1</v>
      </c>
      <c r="H3856" s="97">
        <v>29107548.410065893</v>
      </c>
      <c r="I3856" s="174">
        <v>783457703322.19897</v>
      </c>
      <c r="J3856" s="186">
        <v>0.30438971889856326</v>
      </c>
      <c r="K3856" s="189">
        <v>16629186012.461571</v>
      </c>
      <c r="L3856" s="185">
        <v>0</v>
      </c>
      <c r="M3856" s="185">
        <v>533776186772.0553</v>
      </c>
      <c r="N3856" s="174">
        <v>1333863076106.7161</v>
      </c>
      <c r="O3856" s="119">
        <v>0.49892483825495676</v>
      </c>
      <c r="P3856" s="119">
        <v>0.24447296778282532</v>
      </c>
      <c r="Q3856" s="97">
        <v>16.036920772315828</v>
      </c>
      <c r="R3856" s="184">
        <v>5567066440850.4375</v>
      </c>
      <c r="S3856" s="199">
        <v>5783.6344765805825</v>
      </c>
      <c r="T3856" s="191">
        <v>4.7069932667345583E-2</v>
      </c>
      <c r="U3856" s="198">
        <v>2.0000000000000001E-4</v>
      </c>
    </row>
    <row r="3857" spans="1:21" x14ac:dyDescent="0.2">
      <c r="A3857">
        <f t="shared" si="60"/>
        <v>3853</v>
      </c>
      <c r="B3857" s="119">
        <v>0.67828154023470499</v>
      </c>
      <c r="C3857" s="97">
        <v>6148.9594450731765</v>
      </c>
      <c r="D3857" s="96">
        <v>1.1446425110023553</v>
      </c>
      <c r="E3857" s="98">
        <v>0</v>
      </c>
      <c r="F3857" s="119">
        <v>0.76531091919252492</v>
      </c>
      <c r="G3857" s="179">
        <v>1</v>
      </c>
      <c r="H3857" s="97">
        <v>18690393.776472479</v>
      </c>
      <c r="I3857" s="174">
        <v>656554314268.72327</v>
      </c>
      <c r="J3857" s="186">
        <v>0.42448181394408013</v>
      </c>
      <c r="K3857" s="189">
        <v>11731829199.3983</v>
      </c>
      <c r="L3857" s="185">
        <v>0</v>
      </c>
      <c r="M3857" s="185">
        <v>507265438376.97382</v>
      </c>
      <c r="N3857" s="174">
        <v>1175551581845.0952</v>
      </c>
      <c r="O3857" s="119">
        <v>0.58228641562525452</v>
      </c>
      <c r="P3857" s="119">
        <v>0.27797546803927442</v>
      </c>
      <c r="Q3857" s="97">
        <v>15.600698181010893</v>
      </c>
      <c r="R3857" s="184">
        <v>5495907453023.1279</v>
      </c>
      <c r="S3857" s="199">
        <v>5705.8925922574235</v>
      </c>
      <c r="T3857" s="191">
        <v>4.7507827371488259E-2</v>
      </c>
      <c r="U3857" s="198">
        <v>2.0000000000000001E-4</v>
      </c>
    </row>
    <row r="3858" spans="1:21" x14ac:dyDescent="0.2">
      <c r="A3858">
        <f t="shared" si="60"/>
        <v>3854</v>
      </c>
      <c r="B3858" s="119">
        <v>0.68375265251036665</v>
      </c>
      <c r="C3858" s="97">
        <v>8423.7150199437056</v>
      </c>
      <c r="D3858" s="96">
        <v>0.79618426830113964</v>
      </c>
      <c r="E3858" s="98">
        <v>0.7</v>
      </c>
      <c r="F3858" s="119">
        <v>0</v>
      </c>
      <c r="G3858" s="179">
        <v>0</v>
      </c>
      <c r="H3858" s="97">
        <v>7500173.7483801693</v>
      </c>
      <c r="I3858" s="174">
        <v>268758597165.15619</v>
      </c>
      <c r="J3858" s="186">
        <v>0.41205469288235685</v>
      </c>
      <c r="K3858" s="189">
        <v>28990734976.292538</v>
      </c>
      <c r="L3858" s="185">
        <v>79378919832.459442</v>
      </c>
      <c r="M3858" s="185">
        <v>0</v>
      </c>
      <c r="N3858" s="174">
        <v>377128251973.90814</v>
      </c>
      <c r="O3858" s="119">
        <v>0.46203480160485139</v>
      </c>
      <c r="P3858" s="119">
        <v>0.33663717150359307</v>
      </c>
      <c r="Q3858" s="97">
        <v>14.568746048633455</v>
      </c>
      <c r="R3858" s="184">
        <v>2042704609508.6824</v>
      </c>
      <c r="S3858" s="199">
        <v>2120.9713440711007</v>
      </c>
      <c r="T3858" s="191">
        <v>4.9161316518692509E-2</v>
      </c>
      <c r="U3858" s="198">
        <v>2.0000000000000001E-4</v>
      </c>
    </row>
    <row r="3859" spans="1:21" x14ac:dyDescent="0.2">
      <c r="A3859">
        <f t="shared" si="60"/>
        <v>3855</v>
      </c>
      <c r="B3859" s="119">
        <v>0.52329168493622447</v>
      </c>
      <c r="C3859" s="97">
        <v>14595.595663111981</v>
      </c>
      <c r="D3859" s="96">
        <v>0.90689842923825881</v>
      </c>
      <c r="E3859" s="98">
        <v>0</v>
      </c>
      <c r="F3859" s="119">
        <v>0</v>
      </c>
      <c r="G3859" s="179">
        <v>0</v>
      </c>
      <c r="H3859" s="97">
        <v>15014761.644640371</v>
      </c>
      <c r="I3859" s="174">
        <v>525575222408.63727</v>
      </c>
      <c r="J3859" s="186">
        <v>0.45712504163059708</v>
      </c>
      <c r="K3859" s="189">
        <v>14369912132.97579</v>
      </c>
      <c r="L3859" s="185">
        <v>0</v>
      </c>
      <c r="M3859" s="185">
        <v>0</v>
      </c>
      <c r="N3859" s="174">
        <v>539945134541.61304</v>
      </c>
      <c r="O3859" s="119">
        <v>0.44495927466319729</v>
      </c>
      <c r="P3859" s="119">
        <v>0.3544994618747192</v>
      </c>
      <c r="Q3859" s="97">
        <v>12.915796839032401</v>
      </c>
      <c r="R3859" s="184">
        <v>2632207155967.6157</v>
      </c>
      <c r="S3859" s="199">
        <v>2733.3757513373125</v>
      </c>
      <c r="T3859" s="191">
        <v>5.7504729242494751E-2</v>
      </c>
      <c r="U3859" s="198">
        <v>2.0000000000000001E-4</v>
      </c>
    </row>
    <row r="3860" spans="1:21" x14ac:dyDescent="0.2">
      <c r="A3860">
        <f t="shared" si="60"/>
        <v>3856</v>
      </c>
      <c r="B3860" s="119">
        <v>0.57285620524108138</v>
      </c>
      <c r="C3860" s="97">
        <v>4000</v>
      </c>
      <c r="D3860" s="96">
        <v>1.0488313938479428</v>
      </c>
      <c r="E3860" s="98">
        <v>0</v>
      </c>
      <c r="F3860" s="119">
        <v>0</v>
      </c>
      <c r="G3860" s="179">
        <v>0</v>
      </c>
      <c r="H3860" s="97">
        <v>24176295.49954408</v>
      </c>
      <c r="I3860" s="174">
        <v>718927558618.55566</v>
      </c>
      <c r="J3860" s="186">
        <v>0.45661679106189046</v>
      </c>
      <c r="K3860" s="189">
        <v>15414990511.759552</v>
      </c>
      <c r="L3860" s="185">
        <v>0</v>
      </c>
      <c r="M3860" s="185">
        <v>0</v>
      </c>
      <c r="N3860" s="174">
        <v>734342549130.31519</v>
      </c>
      <c r="O3860" s="119">
        <v>0.4470316955093242</v>
      </c>
      <c r="P3860" s="119">
        <v>0.28629721026858196</v>
      </c>
      <c r="Q3860" s="97">
        <v>12.934503407671766</v>
      </c>
      <c r="R3860" s="184">
        <v>3036295908081.1641</v>
      </c>
      <c r="S3860" s="199">
        <v>3151.8015565323599</v>
      </c>
      <c r="T3860" s="191">
        <v>5.4465528295948286E-2</v>
      </c>
      <c r="U3860" s="198">
        <v>2.0000000000000001E-4</v>
      </c>
    </row>
    <row r="3861" spans="1:21" x14ac:dyDescent="0.2">
      <c r="A3861">
        <f t="shared" si="60"/>
        <v>3857</v>
      </c>
      <c r="B3861" s="119">
        <v>0.67057314987030181</v>
      </c>
      <c r="C3861" s="97">
        <v>4000</v>
      </c>
      <c r="D3861" s="96">
        <v>0.52113080541314583</v>
      </c>
      <c r="E3861" s="98">
        <v>0.7</v>
      </c>
      <c r="F3861" s="119">
        <v>0.63753582238545192</v>
      </c>
      <c r="G3861" s="179">
        <v>1</v>
      </c>
      <c r="H3861" s="97">
        <v>6693037.5853221463</v>
      </c>
      <c r="I3861" s="174">
        <v>283088486415.10956</v>
      </c>
      <c r="J3861" s="186">
        <v>0.50192691501713282</v>
      </c>
      <c r="K3861" s="189">
        <v>3193719344.8276529</v>
      </c>
      <c r="L3861" s="185">
        <v>0</v>
      </c>
      <c r="M3861" s="185">
        <v>263524551766.75293</v>
      </c>
      <c r="N3861" s="174">
        <v>549806757526.69019</v>
      </c>
      <c r="O3861" s="119">
        <v>0.64187892790582135</v>
      </c>
      <c r="P3861" s="119">
        <v>0.39399991197500756</v>
      </c>
      <c r="Q3861" s="97">
        <v>16.245898052478353</v>
      </c>
      <c r="R3861" s="184">
        <v>3887209893533.5908</v>
      </c>
      <c r="S3861" s="199">
        <v>4037.345912975682</v>
      </c>
      <c r="T3861" s="191">
        <v>4.4413010683524531E-2</v>
      </c>
      <c r="U3861" s="198">
        <v>2.0000000000000001E-4</v>
      </c>
    </row>
    <row r="3862" spans="1:21" x14ac:dyDescent="0.2">
      <c r="A3862">
        <f t="shared" si="60"/>
        <v>3858</v>
      </c>
      <c r="B3862" s="119">
        <v>0.30518950487841101</v>
      </c>
      <c r="C3862" s="97">
        <v>5866.3393807265247</v>
      </c>
      <c r="D3862" s="96">
        <v>0.44561195414634663</v>
      </c>
      <c r="E3862" s="98">
        <v>0.6138559244003734</v>
      </c>
      <c r="F3862" s="119">
        <v>0</v>
      </c>
      <c r="G3862" s="179">
        <v>0</v>
      </c>
      <c r="H3862" s="97">
        <v>20296831.418964807</v>
      </c>
      <c r="I3862" s="174">
        <v>610630881367.65735</v>
      </c>
      <c r="J3862" s="186">
        <v>0.30518950487841101</v>
      </c>
      <c r="K3862" s="189">
        <v>91394596928.547272</v>
      </c>
      <c r="L3862" s="185">
        <v>134660555472.54575</v>
      </c>
      <c r="M3862" s="185">
        <v>0</v>
      </c>
      <c r="N3862" s="174">
        <v>836686033768.75037</v>
      </c>
      <c r="O3862" s="119">
        <v>0.35148976898947681</v>
      </c>
      <c r="P3862" s="119">
        <v>0.21762328250179858</v>
      </c>
      <c r="Q3862" s="97">
        <v>14.5586976061633</v>
      </c>
      <c r="R3862" s="184">
        <v>2895011791027.7588</v>
      </c>
      <c r="S3862" s="199">
        <v>3002.4925218696967</v>
      </c>
      <c r="T3862" s="191">
        <v>4.8488015827360405E-2</v>
      </c>
      <c r="U3862" s="198">
        <v>2.0000000000000001E-4</v>
      </c>
    </row>
    <row r="3863" spans="1:21" x14ac:dyDescent="0.2">
      <c r="A3863">
        <f t="shared" si="60"/>
        <v>3859</v>
      </c>
      <c r="B3863" s="119">
        <v>0.45253173462037921</v>
      </c>
      <c r="C3863" s="97">
        <v>11175.100207997024</v>
      </c>
      <c r="D3863" s="96">
        <v>0.85474221346639334</v>
      </c>
      <c r="E3863" s="98">
        <v>0</v>
      </c>
      <c r="F3863" s="119">
        <v>0</v>
      </c>
      <c r="G3863" s="179">
        <v>0</v>
      </c>
      <c r="H3863" s="97">
        <v>6387800.7148725735</v>
      </c>
      <c r="I3863" s="174">
        <v>231549165824.55957</v>
      </c>
      <c r="J3863" s="186">
        <v>0.3541060616868279</v>
      </c>
      <c r="K3863" s="189">
        <v>5095634790.5286112</v>
      </c>
      <c r="L3863" s="185">
        <v>0</v>
      </c>
      <c r="M3863" s="185">
        <v>0</v>
      </c>
      <c r="N3863" s="174">
        <v>236644800615.0882</v>
      </c>
      <c r="O3863" s="119">
        <v>0.34648115227500698</v>
      </c>
      <c r="P3863" s="119">
        <v>0.24086123596821793</v>
      </c>
      <c r="Q3863" s="97">
        <v>12.892883176462256</v>
      </c>
      <c r="R3863" s="184">
        <v>818581104907.61951</v>
      </c>
      <c r="S3863" s="199">
        <v>850.17359751400522</v>
      </c>
      <c r="T3863" s="191">
        <v>5.6183724509795599E-2</v>
      </c>
      <c r="U3863" s="198">
        <v>2.0000000000000001E-4</v>
      </c>
    </row>
    <row r="3864" spans="1:21" x14ac:dyDescent="0.2">
      <c r="A3864">
        <f t="shared" si="60"/>
        <v>3860</v>
      </c>
      <c r="B3864" s="119">
        <v>0.53351697067606252</v>
      </c>
      <c r="C3864" s="97">
        <v>4000</v>
      </c>
      <c r="D3864" s="96">
        <v>0.58611467115554405</v>
      </c>
      <c r="E3864" s="98">
        <v>0.24609267313909294</v>
      </c>
      <c r="F3864" s="119">
        <v>0</v>
      </c>
      <c r="G3864" s="179">
        <v>0</v>
      </c>
      <c r="H3864" s="97">
        <v>12862548.772979669</v>
      </c>
      <c r="I3864" s="174">
        <v>458047337723.02795</v>
      </c>
      <c r="J3864" s="186">
        <v>0.41635899748216398</v>
      </c>
      <c r="K3864" s="189">
        <v>31963289398.832623</v>
      </c>
      <c r="L3864" s="185">
        <v>87363040051.661713</v>
      </c>
      <c r="M3864" s="185">
        <v>0</v>
      </c>
      <c r="N3864" s="174">
        <v>577373667173.52234</v>
      </c>
      <c r="O3864" s="119">
        <v>0.45135858663388378</v>
      </c>
      <c r="P3864" s="119">
        <v>0.36411724648992366</v>
      </c>
      <c r="Q3864" s="97">
        <v>14.676779539158414</v>
      </c>
      <c r="R3864" s="184">
        <v>3483552897210.8979</v>
      </c>
      <c r="S3864" s="199">
        <v>3620.0213562043455</v>
      </c>
      <c r="T3864" s="191">
        <v>4.8080920999619081E-2</v>
      </c>
      <c r="U3864" s="198">
        <v>2.0000000000000001E-4</v>
      </c>
    </row>
    <row r="3865" spans="1:21" x14ac:dyDescent="0.2">
      <c r="A3865">
        <f t="shared" si="60"/>
        <v>3861</v>
      </c>
      <c r="B3865" s="119">
        <v>0.42639961141824556</v>
      </c>
      <c r="C3865" s="97">
        <v>6816.057442182806</v>
      </c>
      <c r="D3865" s="96">
        <v>0.83935160274072174</v>
      </c>
      <c r="E3865" s="98">
        <v>0.10050516044041208</v>
      </c>
      <c r="F3865" s="119">
        <v>0.33740466349085518</v>
      </c>
      <c r="G3865" s="179">
        <v>1</v>
      </c>
      <c r="H3865" s="97">
        <v>11171758.227763765</v>
      </c>
      <c r="I3865" s="174">
        <v>339987348482.77411</v>
      </c>
      <c r="J3865" s="186">
        <v>0.3283200640765872</v>
      </c>
      <c r="K3865" s="189">
        <v>11162051527.515457</v>
      </c>
      <c r="L3865" s="185">
        <v>0</v>
      </c>
      <c r="M3865" s="185">
        <v>278012633062.09784</v>
      </c>
      <c r="N3865" s="174">
        <v>629162033072.38745</v>
      </c>
      <c r="O3865" s="119">
        <v>0.53092010790539823</v>
      </c>
      <c r="P3865" s="119">
        <v>0.39556563255606642</v>
      </c>
      <c r="Q3865" s="97">
        <v>16.973882668504054</v>
      </c>
      <c r="R3865" s="184">
        <v>4542821591278.4609</v>
      </c>
      <c r="S3865" s="199">
        <v>4717.4764186291686</v>
      </c>
      <c r="T3865" s="191">
        <v>4.3427772772258726E-2</v>
      </c>
      <c r="U3865" s="198">
        <v>2.0000000000000001E-4</v>
      </c>
    </row>
    <row r="3866" spans="1:21" x14ac:dyDescent="0.2">
      <c r="A3866">
        <f t="shared" si="60"/>
        <v>3862</v>
      </c>
      <c r="B3866" s="119">
        <v>0.59680999242150323</v>
      </c>
      <c r="C3866" s="97">
        <v>6060.74686912781</v>
      </c>
      <c r="D3866" s="96">
        <v>1.2191048804399767</v>
      </c>
      <c r="E3866" s="98">
        <v>0</v>
      </c>
      <c r="F3866" s="119">
        <v>0</v>
      </c>
      <c r="G3866" s="179">
        <v>0</v>
      </c>
      <c r="H3866" s="97">
        <v>16236213.287950896</v>
      </c>
      <c r="I3866" s="174">
        <v>576784193362.83691</v>
      </c>
      <c r="J3866" s="186">
        <v>0.55756912895361688</v>
      </c>
      <c r="K3866" s="189">
        <v>9439099254.7015095</v>
      </c>
      <c r="L3866" s="185">
        <v>0</v>
      </c>
      <c r="M3866" s="185">
        <v>0</v>
      </c>
      <c r="N3866" s="174">
        <v>586223292617.53845</v>
      </c>
      <c r="O3866" s="119">
        <v>0.54859140593266498</v>
      </c>
      <c r="P3866" s="119">
        <v>0.41483559282201066</v>
      </c>
      <c r="Q3866" s="97">
        <v>12.968869703806375</v>
      </c>
      <c r="R3866" s="184">
        <v>3453485670877.6533</v>
      </c>
      <c r="S3866" s="199">
        <v>3585.8313168482887</v>
      </c>
      <c r="T3866" s="191">
        <v>5.5739293892444225E-2</v>
      </c>
      <c r="U3866" s="198">
        <v>2.0000000000000001E-4</v>
      </c>
    </row>
    <row r="3867" spans="1:21" x14ac:dyDescent="0.2">
      <c r="A3867">
        <f t="shared" si="60"/>
        <v>3863</v>
      </c>
      <c r="B3867" s="119">
        <v>0.43421533852069083</v>
      </c>
      <c r="C3867" s="97">
        <v>4000</v>
      </c>
      <c r="D3867" s="96">
        <v>0.72037434150095536</v>
      </c>
      <c r="E3867" s="98">
        <v>0</v>
      </c>
      <c r="F3867" s="119">
        <v>0</v>
      </c>
      <c r="G3867" s="179">
        <v>0</v>
      </c>
      <c r="H3867" s="97">
        <v>24588523.100124519</v>
      </c>
      <c r="I3867" s="174">
        <v>623666247641.23279</v>
      </c>
      <c r="J3867" s="186">
        <v>0.33559708244267739</v>
      </c>
      <c r="K3867" s="189">
        <v>7458650482.6464157</v>
      </c>
      <c r="L3867" s="185">
        <v>0</v>
      </c>
      <c r="M3867" s="185">
        <v>0</v>
      </c>
      <c r="N3867" s="174">
        <v>631124898123.87915</v>
      </c>
      <c r="O3867" s="119">
        <v>0.3316309873822913</v>
      </c>
      <c r="P3867" s="119">
        <v>0.223728504641002</v>
      </c>
      <c r="Q3867" s="97">
        <v>12.916169628413368</v>
      </c>
      <c r="R3867" s="184">
        <v>2095794894342.1172</v>
      </c>
      <c r="S3867" s="199">
        <v>2176.1839450560869</v>
      </c>
      <c r="T3867" s="191">
        <v>5.282751820646412E-2</v>
      </c>
      <c r="U3867" s="198">
        <v>2.0000000000000001E-4</v>
      </c>
    </row>
    <row r="3868" spans="1:21" x14ac:dyDescent="0.2">
      <c r="A3868">
        <f t="shared" si="60"/>
        <v>3864</v>
      </c>
      <c r="B3868" s="119">
        <v>0.42944769635154578</v>
      </c>
      <c r="C3868" s="97">
        <v>12971.954863456584</v>
      </c>
      <c r="D3868" s="96">
        <v>0.73767517159009077</v>
      </c>
      <c r="E3868" s="98">
        <v>0</v>
      </c>
      <c r="F3868" s="119">
        <v>0</v>
      </c>
      <c r="G3868" s="179">
        <v>0</v>
      </c>
      <c r="H3868" s="97">
        <v>6281961.3564079832</v>
      </c>
      <c r="I3868" s="174">
        <v>238686971489.28827</v>
      </c>
      <c r="J3868" s="186">
        <v>0.38681079248854067</v>
      </c>
      <c r="K3868" s="189">
        <v>0</v>
      </c>
      <c r="L3868" s="185">
        <v>0</v>
      </c>
      <c r="M3868" s="185">
        <v>0</v>
      </c>
      <c r="N3868" s="174">
        <v>238686971489.28827</v>
      </c>
      <c r="O3868" s="119">
        <v>0.38681079248854067</v>
      </c>
      <c r="P3868" s="119">
        <v>0.26110965341625475</v>
      </c>
      <c r="Q3868" s="97">
        <v>13</v>
      </c>
      <c r="R3868" s="184">
        <v>888321584077.5769</v>
      </c>
      <c r="S3868" s="199">
        <v>922.93283412166136</v>
      </c>
      <c r="T3868" s="191">
        <v>5.3607215136697792E-2</v>
      </c>
      <c r="U3868" s="198">
        <v>2.0000000000000001E-4</v>
      </c>
    </row>
    <row r="3869" spans="1:21" x14ac:dyDescent="0.2">
      <c r="A3869">
        <f t="shared" si="60"/>
        <v>3865</v>
      </c>
      <c r="B3869" s="119">
        <v>0.56326494661314397</v>
      </c>
      <c r="C3869" s="97">
        <v>11335.448652273182</v>
      </c>
      <c r="D3869" s="96">
        <v>0.63927670450724317</v>
      </c>
      <c r="E3869" s="98">
        <v>8.7596711645722553E-2</v>
      </c>
      <c r="F3869" s="119">
        <v>0.40587670149173566</v>
      </c>
      <c r="G3869" s="179">
        <v>1</v>
      </c>
      <c r="H3869" s="97">
        <v>4512116.3933754917</v>
      </c>
      <c r="I3869" s="174">
        <v>179555402257.12875</v>
      </c>
      <c r="J3869" s="186">
        <v>0.38598664657092074</v>
      </c>
      <c r="K3869" s="189">
        <v>1159733689.6671822</v>
      </c>
      <c r="L3869" s="185">
        <v>0</v>
      </c>
      <c r="M3869" s="185">
        <v>158272021120.08127</v>
      </c>
      <c r="N3869" s="174">
        <v>338987157066.8772</v>
      </c>
      <c r="O3869" s="119">
        <v>0.5779676321139624</v>
      </c>
      <c r="P3869" s="119">
        <v>0.39963840633458725</v>
      </c>
      <c r="Q3869" s="97">
        <v>16.734880018199298</v>
      </c>
      <c r="R3869" s="184">
        <v>2464023971314.9805</v>
      </c>
      <c r="S3869" s="199">
        <v>2558.5345596681782</v>
      </c>
      <c r="T3869" s="191">
        <v>4.3755666846589776E-2</v>
      </c>
      <c r="U3869" s="198">
        <v>2.0000000000000001E-4</v>
      </c>
    </row>
    <row r="3870" spans="1:21" x14ac:dyDescent="0.2">
      <c r="A3870">
        <f t="shared" si="60"/>
        <v>3866</v>
      </c>
      <c r="B3870" s="119">
        <v>0.46599902260650938</v>
      </c>
      <c r="C3870" s="97">
        <v>4000</v>
      </c>
      <c r="D3870" s="96">
        <v>0.99717342246960128</v>
      </c>
      <c r="E3870" s="98">
        <v>0</v>
      </c>
      <c r="F3870" s="119">
        <v>0.53434458312548894</v>
      </c>
      <c r="G3870" s="179">
        <v>1</v>
      </c>
      <c r="H3870" s="97">
        <v>16191761.741645981</v>
      </c>
      <c r="I3870" s="174">
        <v>530459602929.78015</v>
      </c>
      <c r="J3870" s="186">
        <v>0.38636947939195743</v>
      </c>
      <c r="K3870" s="189">
        <v>0</v>
      </c>
      <c r="L3870" s="185">
        <v>0</v>
      </c>
      <c r="M3870" s="185">
        <v>563718127539.08337</v>
      </c>
      <c r="N3870" s="174">
        <v>1094177730468.8635</v>
      </c>
      <c r="O3870" s="119">
        <v>0.59947107712806424</v>
      </c>
      <c r="P3870" s="119">
        <v>0.36422194473917302</v>
      </c>
      <c r="Q3870" s="97">
        <v>17.093910868814373</v>
      </c>
      <c r="R3870" s="184">
        <v>7337524642263.1504</v>
      </c>
      <c r="S3870" s="199">
        <v>7620.4140552757171</v>
      </c>
      <c r="T3870" s="191">
        <v>4.3357664845304997E-2</v>
      </c>
      <c r="U3870" s="198">
        <v>2.0000000000000001E-4</v>
      </c>
    </row>
    <row r="3871" spans="1:21" x14ac:dyDescent="0.2">
      <c r="A3871">
        <f t="shared" si="60"/>
        <v>3867</v>
      </c>
      <c r="B3871" s="119">
        <v>0.50934751801411227</v>
      </c>
      <c r="C3871" s="97">
        <v>10421.720329265008</v>
      </c>
      <c r="D3871" s="96">
        <v>0.8788908366660606</v>
      </c>
      <c r="E3871" s="98">
        <v>0</v>
      </c>
      <c r="F3871" s="119">
        <v>0.35944307340368775</v>
      </c>
      <c r="G3871" s="179">
        <v>1</v>
      </c>
      <c r="H3871" s="97">
        <v>8543990.2976431865</v>
      </c>
      <c r="I3871" s="174">
        <v>322950511947.23242</v>
      </c>
      <c r="J3871" s="186">
        <v>0.39577646147285572</v>
      </c>
      <c r="K3871" s="189">
        <v>4555254963.7997532</v>
      </c>
      <c r="L3871" s="185">
        <v>0</v>
      </c>
      <c r="M3871" s="185">
        <v>238458135476.8009</v>
      </c>
      <c r="N3871" s="174">
        <v>565963902387.83313</v>
      </c>
      <c r="O3871" s="119">
        <v>0.56290289519639936</v>
      </c>
      <c r="P3871" s="119">
        <v>0.40879531883868553</v>
      </c>
      <c r="Q3871" s="97">
        <v>16.441864049609201</v>
      </c>
      <c r="R3871" s="184">
        <v>4097993022427.9399</v>
      </c>
      <c r="S3871" s="199">
        <v>4253.3147302740335</v>
      </c>
      <c r="T3871" s="191">
        <v>4.4987541456643083E-2</v>
      </c>
      <c r="U3871" s="198">
        <v>2.0000000000000001E-4</v>
      </c>
    </row>
    <row r="3872" spans="1:21" x14ac:dyDescent="0.2">
      <c r="A3872">
        <f t="shared" si="60"/>
        <v>3868</v>
      </c>
      <c r="B3872" s="119">
        <v>0.41109574292880657</v>
      </c>
      <c r="C3872" s="97">
        <v>14716.69571130714</v>
      </c>
      <c r="D3872" s="96">
        <v>0.93753599019144096</v>
      </c>
      <c r="E3872" s="98">
        <v>0</v>
      </c>
      <c r="F3872" s="119">
        <v>0</v>
      </c>
      <c r="G3872" s="179">
        <v>0</v>
      </c>
      <c r="H3872" s="97">
        <v>6760611.8728986112</v>
      </c>
      <c r="I3872" s="174">
        <v>244154923788.66318</v>
      </c>
      <c r="J3872" s="186">
        <v>0.36924979313622419</v>
      </c>
      <c r="K3872" s="189">
        <v>3641273441.840703</v>
      </c>
      <c r="L3872" s="185">
        <v>0</v>
      </c>
      <c r="M3872" s="185">
        <v>0</v>
      </c>
      <c r="N3872" s="174">
        <v>247796197230.50388</v>
      </c>
      <c r="O3872" s="119">
        <v>0.36382380403639392</v>
      </c>
      <c r="P3872" s="119">
        <v>0.25954938669978317</v>
      </c>
      <c r="Q3872" s="97">
        <v>12.937271291229086</v>
      </c>
      <c r="R3872" s="184">
        <v>894824524963.98425</v>
      </c>
      <c r="S3872" s="199">
        <v>928.45751257955828</v>
      </c>
      <c r="T3872" s="191">
        <v>5.7860051463980135E-2</v>
      </c>
      <c r="U3872" s="198">
        <v>2.0000000000000001E-4</v>
      </c>
    </row>
    <row r="3873" spans="1:21" x14ac:dyDescent="0.2">
      <c r="A3873">
        <f t="shared" si="60"/>
        <v>3869</v>
      </c>
      <c r="B3873" s="119">
        <v>0.57412986495152729</v>
      </c>
      <c r="C3873" s="97">
        <v>6570.9450454805574</v>
      </c>
      <c r="D3873" s="96">
        <v>0.93496417741924576</v>
      </c>
      <c r="E3873" s="98">
        <v>0</v>
      </c>
      <c r="F3873" s="119">
        <v>0</v>
      </c>
      <c r="G3873" s="179">
        <v>0</v>
      </c>
      <c r="H3873" s="97">
        <v>10587181.39349016</v>
      </c>
      <c r="I3873" s="174">
        <v>414239059095.33313</v>
      </c>
      <c r="J3873" s="186">
        <v>0.49832946552282176</v>
      </c>
      <c r="K3873" s="189">
        <v>11836349178.732029</v>
      </c>
      <c r="L3873" s="185">
        <v>0</v>
      </c>
      <c r="M3873" s="185">
        <v>0</v>
      </c>
      <c r="N3873" s="174">
        <v>426075408274.06519</v>
      </c>
      <c r="O3873" s="119">
        <v>0.48448590298568278</v>
      </c>
      <c r="P3873" s="119">
        <v>0.37854916740059119</v>
      </c>
      <c r="Q3873" s="97">
        <v>12.904196150408316</v>
      </c>
      <c r="R3873" s="184">
        <v>2343264934306.5454</v>
      </c>
      <c r="S3873" s="199">
        <v>2433.3535763757491</v>
      </c>
      <c r="T3873" s="191">
        <v>5.5144807639075907E-2</v>
      </c>
      <c r="U3873" s="198">
        <v>2.0000000000000001E-4</v>
      </c>
    </row>
    <row r="3874" spans="1:21" x14ac:dyDescent="0.2">
      <c r="A3874">
        <f t="shared" si="60"/>
        <v>3870</v>
      </c>
      <c r="B3874" s="119">
        <v>0.41248787682212396</v>
      </c>
      <c r="C3874" s="97">
        <v>9883.8725110720879</v>
      </c>
      <c r="D3874" s="96">
        <v>0.75927760779815801</v>
      </c>
      <c r="E3874" s="98">
        <v>0.36811321549365661</v>
      </c>
      <c r="F3874" s="119">
        <v>0</v>
      </c>
      <c r="G3874" s="179">
        <v>0</v>
      </c>
      <c r="H3874" s="97">
        <v>5895228.3168972628</v>
      </c>
      <c r="I3874" s="174">
        <v>278000185594.61981</v>
      </c>
      <c r="J3874" s="186">
        <v>0.41248787682212396</v>
      </c>
      <c r="K3874" s="189">
        <v>13735422213.235643</v>
      </c>
      <c r="L3874" s="185">
        <v>33148560086.022984</v>
      </c>
      <c r="M3874" s="185">
        <v>0</v>
      </c>
      <c r="N3874" s="174">
        <v>324884167893.87848</v>
      </c>
      <c r="O3874" s="119">
        <v>0.43458736477124549</v>
      </c>
      <c r="P3874" s="119">
        <v>0.29513942365273038</v>
      </c>
      <c r="Q3874" s="97">
        <v>14.098204879539194</v>
      </c>
      <c r="R3874" s="184">
        <v>1484946809907.1545</v>
      </c>
      <c r="S3874" s="199">
        <v>1541.7328801602148</v>
      </c>
      <c r="T3874" s="191">
        <v>5.076470977893878E-2</v>
      </c>
      <c r="U3874" s="198">
        <v>2.0000000000000001E-4</v>
      </c>
    </row>
    <row r="3875" spans="1:21" x14ac:dyDescent="0.2">
      <c r="A3875">
        <f t="shared" si="60"/>
        <v>3871</v>
      </c>
      <c r="B3875" s="119">
        <v>0.61184907990981485</v>
      </c>
      <c r="C3875" s="97">
        <v>13269.741533302178</v>
      </c>
      <c r="D3875" s="96">
        <v>0.49935735068659814</v>
      </c>
      <c r="E3875" s="98">
        <v>0.7</v>
      </c>
      <c r="F3875" s="119">
        <v>0.54057805564126316</v>
      </c>
      <c r="G3875" s="179">
        <v>1</v>
      </c>
      <c r="H3875" s="97">
        <v>3966877.5144151011</v>
      </c>
      <c r="I3875" s="174">
        <v>212073563501.88513</v>
      </c>
      <c r="J3875" s="186">
        <v>0.53760851631157003</v>
      </c>
      <c r="K3875" s="189">
        <v>6444430478.4011822</v>
      </c>
      <c r="L3875" s="185">
        <v>0</v>
      </c>
      <c r="M3875" s="185">
        <v>234047039884.69608</v>
      </c>
      <c r="N3875" s="174">
        <v>452565033864.98236</v>
      </c>
      <c r="O3875" s="119">
        <v>0.66565059867348797</v>
      </c>
      <c r="P3875" s="119">
        <v>0.4456381702682744</v>
      </c>
      <c r="Q3875" s="97">
        <v>16.38448880137199</v>
      </c>
      <c r="R3875" s="184">
        <v>3584081385862.3037</v>
      </c>
      <c r="S3875" s="199">
        <v>3720.9452874106837</v>
      </c>
      <c r="T3875" s="191">
        <v>4.4561287069281537E-2</v>
      </c>
      <c r="U3875" s="198">
        <v>2.0000000000000001E-4</v>
      </c>
    </row>
    <row r="3876" spans="1:21" x14ac:dyDescent="0.2">
      <c r="A3876">
        <f t="shared" si="60"/>
        <v>3872</v>
      </c>
      <c r="B3876" s="119">
        <v>0.45745312090656859</v>
      </c>
      <c r="C3876" s="97">
        <v>10596.828747276364</v>
      </c>
      <c r="D3876" s="96">
        <v>1.0996465951989065</v>
      </c>
      <c r="E3876" s="98">
        <v>0.5789357391719705</v>
      </c>
      <c r="F3876" s="119">
        <v>0</v>
      </c>
      <c r="G3876" s="179">
        <v>0</v>
      </c>
      <c r="H3876" s="97">
        <v>23018737.179483749</v>
      </c>
      <c r="I3876" s="174">
        <v>623920141189.43872</v>
      </c>
      <c r="J3876" s="186">
        <v>0.42192419833808525</v>
      </c>
      <c r="K3876" s="189">
        <v>95475029607.445953</v>
      </c>
      <c r="L3876" s="185">
        <v>261421013385.76837</v>
      </c>
      <c r="M3876" s="185">
        <v>0</v>
      </c>
      <c r="N3876" s="174">
        <v>980816184182.65295</v>
      </c>
      <c r="O3876" s="119">
        <v>0.48162318661228748</v>
      </c>
      <c r="P3876" s="119">
        <v>0.35729367139597085</v>
      </c>
      <c r="Q3876" s="97">
        <v>14.767046369897663</v>
      </c>
      <c r="R3876" s="184">
        <v>5521630898568.1504</v>
      </c>
      <c r="S3876" s="199">
        <v>5735.2637735490525</v>
      </c>
      <c r="T3876" s="191">
        <v>5.0668500791475064E-2</v>
      </c>
      <c r="U3876" s="198">
        <v>2.0000000000000001E-4</v>
      </c>
    </row>
    <row r="3877" spans="1:21" x14ac:dyDescent="0.2">
      <c r="A3877">
        <f t="shared" si="60"/>
        <v>3873</v>
      </c>
      <c r="B3877" s="119">
        <v>0.52282026686083194</v>
      </c>
      <c r="C3877" s="97">
        <v>5884.7970118711401</v>
      </c>
      <c r="D3877" s="96">
        <v>0.70348717395989702</v>
      </c>
      <c r="E3877" s="98">
        <v>0.7</v>
      </c>
      <c r="F3877" s="119">
        <v>0</v>
      </c>
      <c r="G3877" s="179">
        <v>0</v>
      </c>
      <c r="H3877" s="97">
        <v>6457321.0623583803</v>
      </c>
      <c r="I3877" s="174">
        <v>245574256544.9718</v>
      </c>
      <c r="J3877" s="186">
        <v>0.45655670402174897</v>
      </c>
      <c r="K3877" s="189">
        <v>29337756993.318661</v>
      </c>
      <c r="L3877" s="185">
        <v>39008784912.268356</v>
      </c>
      <c r="M3877" s="185">
        <v>0</v>
      </c>
      <c r="N3877" s="174">
        <v>313920798450.55884</v>
      </c>
      <c r="O3877" s="119">
        <v>0.45656612049281464</v>
      </c>
      <c r="P3877" s="119">
        <v>0.3762351068723308</v>
      </c>
      <c r="Q3877" s="97">
        <v>13.815371615981288</v>
      </c>
      <c r="R3877" s="184">
        <v>1848775397034.4644</v>
      </c>
      <c r="S3877" s="199">
        <v>1918.7939876477751</v>
      </c>
      <c r="T3877" s="191">
        <v>5.1383436714394312E-2</v>
      </c>
      <c r="U3877" s="198">
        <v>2.0000000000000001E-4</v>
      </c>
    </row>
    <row r="3878" spans="1:21" x14ac:dyDescent="0.2">
      <c r="A3878">
        <f t="shared" si="60"/>
        <v>3874</v>
      </c>
      <c r="B3878" s="119">
        <v>0.47129748650972858</v>
      </c>
      <c r="C3878" s="97">
        <v>14786.615971207219</v>
      </c>
      <c r="D3878" s="96">
        <v>1.1836340713500015</v>
      </c>
      <c r="E3878" s="98">
        <v>0.32585774224972763</v>
      </c>
      <c r="F3878" s="119">
        <v>0.18562639390149105</v>
      </c>
      <c r="G3878" s="179">
        <v>1</v>
      </c>
      <c r="H3878" s="97">
        <v>13437875.732564172</v>
      </c>
      <c r="I3878" s="174">
        <v>320810311823.05359</v>
      </c>
      <c r="J3878" s="186">
        <v>0.20834785844327763</v>
      </c>
      <c r="K3878" s="189">
        <v>9304908732.8730812</v>
      </c>
      <c r="L3878" s="185">
        <v>7784315386.3659573</v>
      </c>
      <c r="M3878" s="185">
        <v>183970201995.07343</v>
      </c>
      <c r="N3878" s="174">
        <v>521869737937.36609</v>
      </c>
      <c r="O3878" s="119">
        <v>0.42202821763625259</v>
      </c>
      <c r="P3878" s="119">
        <v>0.28968562423853078</v>
      </c>
      <c r="Q3878" s="97">
        <v>17.161466086712601</v>
      </c>
      <c r="R3878" s="184">
        <v>2670392605549.5386</v>
      </c>
      <c r="S3878" s="199">
        <v>2772.7330519534262</v>
      </c>
      <c r="T3878" s="191">
        <v>4.4631383011056999E-2</v>
      </c>
      <c r="U3878" s="198">
        <v>2.0000000000000001E-4</v>
      </c>
    </row>
    <row r="3879" spans="1:21" x14ac:dyDescent="0.2">
      <c r="A3879">
        <f t="shared" si="60"/>
        <v>3875</v>
      </c>
      <c r="B3879" s="119">
        <v>0.61576666496090937</v>
      </c>
      <c r="C3879" s="97">
        <v>7462.5919554286993</v>
      </c>
      <c r="D3879" s="96">
        <v>0.63650910305239849</v>
      </c>
      <c r="E3879" s="98">
        <v>0</v>
      </c>
      <c r="F3879" s="119">
        <v>0</v>
      </c>
      <c r="G3879" s="179">
        <v>0</v>
      </c>
      <c r="H3879" s="97">
        <v>7872066.5677741747</v>
      </c>
      <c r="I3879" s="174">
        <v>270518948172.68396</v>
      </c>
      <c r="J3879" s="186">
        <v>0.42619272463105184</v>
      </c>
      <c r="K3879" s="189">
        <v>501395042.38385868</v>
      </c>
      <c r="L3879" s="185">
        <v>0</v>
      </c>
      <c r="M3879" s="185">
        <v>0</v>
      </c>
      <c r="N3879" s="174">
        <v>271020343215.06781</v>
      </c>
      <c r="O3879" s="119">
        <v>0.42540425644192958</v>
      </c>
      <c r="P3879" s="119">
        <v>0.31030378061800934</v>
      </c>
      <c r="Q3879" s="97">
        <v>12.994560712102571</v>
      </c>
      <c r="R3879" s="184">
        <v>1240438305040.0994</v>
      </c>
      <c r="S3879" s="199">
        <v>1288.0830623237291</v>
      </c>
      <c r="T3879" s="191">
        <v>5.3635323247218585E-2</v>
      </c>
      <c r="U3879" s="198">
        <v>2.0000000000000001E-4</v>
      </c>
    </row>
    <row r="3880" spans="1:21" x14ac:dyDescent="0.2">
      <c r="A3880">
        <f t="shared" si="60"/>
        <v>3876</v>
      </c>
      <c r="B3880" s="119">
        <v>0.55414385051271187</v>
      </c>
      <c r="C3880" s="97">
        <v>5187.0188312568034</v>
      </c>
      <c r="D3880" s="96">
        <v>0.84800829236326236</v>
      </c>
      <c r="E3880" s="98">
        <v>0.33204988856199585</v>
      </c>
      <c r="F3880" s="119">
        <v>0</v>
      </c>
      <c r="G3880" s="179">
        <v>0</v>
      </c>
      <c r="H3880" s="97">
        <v>10996635.330907134</v>
      </c>
      <c r="I3880" s="174">
        <v>390804520416.67145</v>
      </c>
      <c r="J3880" s="186">
        <v>0.47386115528611072</v>
      </c>
      <c r="K3880" s="189">
        <v>31904539730.478035</v>
      </c>
      <c r="L3880" s="185">
        <v>44477885703.156853</v>
      </c>
      <c r="M3880" s="185">
        <v>0</v>
      </c>
      <c r="N3880" s="174">
        <v>467186945850.30634</v>
      </c>
      <c r="O3880" s="119">
        <v>0.47255042560401861</v>
      </c>
      <c r="P3880" s="119">
        <v>0.35738624262380925</v>
      </c>
      <c r="Q3880" s="97">
        <v>13.539516441634946</v>
      </c>
      <c r="R3880" s="184">
        <v>2513104883103.9062</v>
      </c>
      <c r="S3880" s="199">
        <v>2608.8856842255982</v>
      </c>
      <c r="T3880" s="191">
        <v>5.282774309387045E-2</v>
      </c>
      <c r="U3880" s="198">
        <v>2.0000000000000001E-4</v>
      </c>
    </row>
    <row r="3881" spans="1:21" x14ac:dyDescent="0.2">
      <c r="A3881">
        <f t="shared" si="60"/>
        <v>3877</v>
      </c>
      <c r="B3881" s="119">
        <v>0.46141820794256239</v>
      </c>
      <c r="C3881" s="97">
        <v>10047.320845806909</v>
      </c>
      <c r="D3881" s="96">
        <v>0.82725099481853548</v>
      </c>
      <c r="E3881" s="98">
        <v>0</v>
      </c>
      <c r="F3881" s="119">
        <v>0.49114657154583491</v>
      </c>
      <c r="G3881" s="179">
        <v>1</v>
      </c>
      <c r="H3881" s="97">
        <v>12437068.211662848</v>
      </c>
      <c r="I3881" s="174">
        <v>440677876647.70874</v>
      </c>
      <c r="J3881" s="186">
        <v>0.43516853811517753</v>
      </c>
      <c r="K3881" s="189">
        <v>18920249730.562618</v>
      </c>
      <c r="L3881" s="185">
        <v>0</v>
      </c>
      <c r="M3881" s="185">
        <v>282320783354.22504</v>
      </c>
      <c r="N3881" s="174">
        <v>741918909732.49646</v>
      </c>
      <c r="O3881" s="119">
        <v>0.56289948748501584</v>
      </c>
      <c r="P3881" s="119">
        <v>0.40814254588496096</v>
      </c>
      <c r="Q3881" s="97">
        <v>16.036966116693844</v>
      </c>
      <c r="R3881" s="184">
        <v>5197072731120.207</v>
      </c>
      <c r="S3881" s="199">
        <v>5391.567342486599</v>
      </c>
      <c r="T3881" s="191">
        <v>4.615147166642692E-2</v>
      </c>
      <c r="U3881" s="198">
        <v>2.0000000000000001E-4</v>
      </c>
    </row>
    <row r="3882" spans="1:21" x14ac:dyDescent="0.2">
      <c r="A3882">
        <f t="shared" si="60"/>
        <v>3878</v>
      </c>
      <c r="B3882" s="119">
        <v>0.5116280463475863</v>
      </c>
      <c r="C3882" s="97">
        <v>9141.1574036114416</v>
      </c>
      <c r="D3882" s="96">
        <v>0.71059522259767283</v>
      </c>
      <c r="E3882" s="98">
        <v>0</v>
      </c>
      <c r="F3882" s="119">
        <v>0.33594148654138811</v>
      </c>
      <c r="G3882" s="179">
        <v>1</v>
      </c>
      <c r="H3882" s="97">
        <v>5512897.9347972116</v>
      </c>
      <c r="I3882" s="174">
        <v>252120817736.3475</v>
      </c>
      <c r="J3882" s="186">
        <v>0.5116280463475863</v>
      </c>
      <c r="K3882" s="189">
        <v>5800109393.4515896</v>
      </c>
      <c r="L3882" s="185">
        <v>0</v>
      </c>
      <c r="M3882" s="185">
        <v>160012220889.38541</v>
      </c>
      <c r="N3882" s="174">
        <v>417933148019.18451</v>
      </c>
      <c r="O3882" s="119">
        <v>0.61493532961332475</v>
      </c>
      <c r="P3882" s="119">
        <v>0.46942174222868865</v>
      </c>
      <c r="Q3882" s="97">
        <v>15.978149087199457</v>
      </c>
      <c r="R3882" s="184">
        <v>3416192613265.002</v>
      </c>
      <c r="S3882" s="199">
        <v>3544.9152439594104</v>
      </c>
      <c r="T3882" s="191">
        <v>4.6113897188528069E-2</v>
      </c>
      <c r="U3882" s="198">
        <v>2.0000000000000001E-4</v>
      </c>
    </row>
    <row r="3883" spans="1:21" x14ac:dyDescent="0.2">
      <c r="A3883">
        <f t="shared" si="60"/>
        <v>3879</v>
      </c>
      <c r="B3883" s="119">
        <v>0.45759804425085104</v>
      </c>
      <c r="C3883" s="97">
        <v>8704.1148344691901</v>
      </c>
      <c r="D3883" s="96">
        <v>0.62092807337873979</v>
      </c>
      <c r="E3883" s="98">
        <v>0.29779887260141047</v>
      </c>
      <c r="F3883" s="119">
        <v>0</v>
      </c>
      <c r="G3883" s="179">
        <v>0</v>
      </c>
      <c r="H3883" s="97">
        <v>4437659.5520171421</v>
      </c>
      <c r="I3883" s="174">
        <v>199532979030.83783</v>
      </c>
      <c r="J3883" s="186">
        <v>0.45759804425085104</v>
      </c>
      <c r="K3883" s="189">
        <v>22532124900.997105</v>
      </c>
      <c r="L3883" s="185">
        <v>72767196872.164627</v>
      </c>
      <c r="M3883" s="185">
        <v>0</v>
      </c>
      <c r="N3883" s="174">
        <v>294832300803.99957</v>
      </c>
      <c r="O3883" s="119">
        <v>0.50713459162396102</v>
      </c>
      <c r="P3883" s="119">
        <v>0.34947810148323516</v>
      </c>
      <c r="Q3883" s="97">
        <v>14.292743106042209</v>
      </c>
      <c r="R3883" s="184">
        <v>1651360128739.1287</v>
      </c>
      <c r="S3883" s="199">
        <v>1712.6499417081668</v>
      </c>
      <c r="T3883" s="191">
        <v>5.0250522929245381E-2</v>
      </c>
      <c r="U3883" s="198">
        <v>2.0000000000000001E-4</v>
      </c>
    </row>
    <row r="3884" spans="1:21" x14ac:dyDescent="0.2">
      <c r="A3884">
        <f t="shared" si="60"/>
        <v>3880</v>
      </c>
      <c r="B3884" s="119">
        <v>0.69231737977165442</v>
      </c>
      <c r="C3884" s="97">
        <v>6676.9218292188089</v>
      </c>
      <c r="D3884" s="96">
        <v>1.1502030000773678</v>
      </c>
      <c r="E3884" s="98">
        <v>0.33977452104560968</v>
      </c>
      <c r="F3884" s="119">
        <v>0</v>
      </c>
      <c r="G3884" s="179">
        <v>0</v>
      </c>
      <c r="H3884" s="97">
        <v>35612294.056218304</v>
      </c>
      <c r="I3884" s="174">
        <v>775366286513.73413</v>
      </c>
      <c r="J3884" s="186">
        <v>0.32322107551456936</v>
      </c>
      <c r="K3884" s="189">
        <v>64092137593.872055</v>
      </c>
      <c r="L3884" s="185">
        <v>126184165532.65543</v>
      </c>
      <c r="M3884" s="185">
        <v>0</v>
      </c>
      <c r="N3884" s="174">
        <v>965642589640.2616</v>
      </c>
      <c r="O3884" s="119">
        <v>0.36407057978024915</v>
      </c>
      <c r="P3884" s="119">
        <v>0.28163005872260971</v>
      </c>
      <c r="Q3884" s="97">
        <v>14.480220168394005</v>
      </c>
      <c r="R3884" s="184">
        <v>4188651711003.0435</v>
      </c>
      <c r="S3884" s="199">
        <v>4346.8172092498107</v>
      </c>
      <c r="T3884" s="191">
        <v>4.9600593946105498E-2</v>
      </c>
      <c r="U3884" s="198">
        <v>2.0000000000000001E-4</v>
      </c>
    </row>
    <row r="3885" spans="1:21" x14ac:dyDescent="0.2">
      <c r="A3885">
        <f t="shared" si="60"/>
        <v>3881</v>
      </c>
      <c r="B3885" s="119">
        <v>0.59905191363694077</v>
      </c>
      <c r="C3885" s="97">
        <v>9629.227291938214</v>
      </c>
      <c r="D3885" s="96">
        <v>0.92546989786899991</v>
      </c>
      <c r="E3885" s="98">
        <v>0</v>
      </c>
      <c r="F3885" s="119">
        <v>0</v>
      </c>
      <c r="G3885" s="179">
        <v>0</v>
      </c>
      <c r="H3885" s="97">
        <v>8972584.8845129162</v>
      </c>
      <c r="I3885" s="174">
        <v>313577790593.38812</v>
      </c>
      <c r="J3885" s="186">
        <v>0.40905326539914033</v>
      </c>
      <c r="K3885" s="189">
        <v>7765599877.7116194</v>
      </c>
      <c r="L3885" s="185">
        <v>0</v>
      </c>
      <c r="M3885" s="185">
        <v>0</v>
      </c>
      <c r="N3885" s="174">
        <v>321343390471.09973</v>
      </c>
      <c r="O3885" s="119">
        <v>0.39916806445225239</v>
      </c>
      <c r="P3885" s="119">
        <v>0.26660408535172042</v>
      </c>
      <c r="Q3885" s="97">
        <v>12.916897099218444</v>
      </c>
      <c r="R3885" s="184">
        <v>1215685574793.7258</v>
      </c>
      <c r="S3885" s="199">
        <v>1261.0564472454519</v>
      </c>
      <c r="T3885" s="191">
        <v>5.6359255383206679E-2</v>
      </c>
      <c r="U3885" s="198">
        <v>2.0000000000000001E-4</v>
      </c>
    </row>
    <row r="3886" spans="1:21" x14ac:dyDescent="0.2">
      <c r="A3886">
        <f t="shared" si="60"/>
        <v>3882</v>
      </c>
      <c r="B3886" s="119">
        <v>0.59001357079804395</v>
      </c>
      <c r="C3886" s="97">
        <v>17000</v>
      </c>
      <c r="D3886" s="96">
        <v>0.37285389589402912</v>
      </c>
      <c r="E3886" s="98">
        <v>0.23196160411732983</v>
      </c>
      <c r="F3886" s="119">
        <v>0</v>
      </c>
      <c r="G3886" s="179">
        <v>0</v>
      </c>
      <c r="H3886" s="97">
        <v>2078376.0220612048</v>
      </c>
      <c r="I3886" s="174">
        <v>112356851801.30649</v>
      </c>
      <c r="J3886" s="186">
        <v>0.51656594779670617</v>
      </c>
      <c r="K3886" s="189">
        <v>8011980709.2565937</v>
      </c>
      <c r="L3886" s="185">
        <v>23438436245.976303</v>
      </c>
      <c r="M3886" s="185">
        <v>0</v>
      </c>
      <c r="N3886" s="174">
        <v>143807268756.5394</v>
      </c>
      <c r="O3886" s="119">
        <v>0.53398185851773972</v>
      </c>
      <c r="P3886" s="119">
        <v>0.41450253672114235</v>
      </c>
      <c r="Q3886" s="97">
        <v>13.851374679569897</v>
      </c>
      <c r="R3886" s="184">
        <v>943300765771.13867</v>
      </c>
      <c r="S3886" s="199">
        <v>979.64128256959407</v>
      </c>
      <c r="T3886" s="191">
        <v>5.0503627865963859E-2</v>
      </c>
      <c r="U3886" s="198">
        <v>2.0000000000000001E-4</v>
      </c>
    </row>
    <row r="3887" spans="1:21" x14ac:dyDescent="0.2">
      <c r="A3887">
        <f t="shared" si="60"/>
        <v>3883</v>
      </c>
      <c r="B3887" s="119">
        <v>0.62463333563784229</v>
      </c>
      <c r="C3887" s="97">
        <v>4004.7884198489655</v>
      </c>
      <c r="D3887" s="96">
        <v>0.61948209554995126</v>
      </c>
      <c r="E3887" s="98">
        <v>0</v>
      </c>
      <c r="F3887" s="119">
        <v>0.32977983892722218</v>
      </c>
      <c r="G3887" s="179">
        <v>1</v>
      </c>
      <c r="H3887" s="97">
        <v>6394134.4367102413</v>
      </c>
      <c r="I3887" s="174">
        <v>226452500529.25995</v>
      </c>
      <c r="J3887" s="186">
        <v>0.37421903763173425</v>
      </c>
      <c r="K3887" s="189">
        <v>6648164534.5966597</v>
      </c>
      <c r="L3887" s="185">
        <v>0</v>
      </c>
      <c r="M3887" s="185">
        <v>174264913851.53973</v>
      </c>
      <c r="N3887" s="174">
        <v>407365578915.39636</v>
      </c>
      <c r="O3887" s="119">
        <v>0.55025456126018146</v>
      </c>
      <c r="P3887" s="119">
        <v>0.3711517602011068</v>
      </c>
      <c r="Q3887" s="97">
        <v>16.495354875360761</v>
      </c>
      <c r="R3887" s="184">
        <v>2754774217378.5679</v>
      </c>
      <c r="S3887" s="199">
        <v>2857.9521116835058</v>
      </c>
      <c r="T3887" s="191">
        <v>4.4077406540362421E-2</v>
      </c>
      <c r="U3887" s="198">
        <v>2.0000000000000001E-4</v>
      </c>
    </row>
    <row r="3888" spans="1:21" x14ac:dyDescent="0.2">
      <c r="A3888">
        <f t="shared" si="60"/>
        <v>3884</v>
      </c>
      <c r="B3888" s="119">
        <v>0.57687543252582529</v>
      </c>
      <c r="C3888" s="97">
        <v>12383.979353129565</v>
      </c>
      <c r="D3888" s="96">
        <v>0.5995669178061791</v>
      </c>
      <c r="E3888" s="98">
        <v>0</v>
      </c>
      <c r="F3888" s="119">
        <v>0</v>
      </c>
      <c r="G3888" s="179">
        <v>0</v>
      </c>
      <c r="H3888" s="97">
        <v>4095817.9926394448</v>
      </c>
      <c r="I3888" s="174">
        <v>200993659488.27826</v>
      </c>
      <c r="J3888" s="186">
        <v>0.50078876827555052</v>
      </c>
      <c r="K3888" s="189">
        <v>8129346640.7434216</v>
      </c>
      <c r="L3888" s="185">
        <v>0</v>
      </c>
      <c r="M3888" s="185">
        <v>0</v>
      </c>
      <c r="N3888" s="174">
        <v>209123006129.02167</v>
      </c>
      <c r="O3888" s="119">
        <v>0.4813213478015394</v>
      </c>
      <c r="P3888" s="119">
        <v>0.39116970991708722</v>
      </c>
      <c r="Q3888" s="97">
        <v>12.882161267666032</v>
      </c>
      <c r="R3888" s="184">
        <v>1181980123849.6187</v>
      </c>
      <c r="S3888" s="199">
        <v>1227.0901219908576</v>
      </c>
      <c r="T3888" s="191">
        <v>5.4381649646610367E-2</v>
      </c>
      <c r="U3888" s="198">
        <v>2.0000000000000001E-4</v>
      </c>
    </row>
    <row r="3889" spans="1:21" x14ac:dyDescent="0.2">
      <c r="A3889">
        <f t="shared" si="60"/>
        <v>3885</v>
      </c>
      <c r="B3889" s="119">
        <v>0.49594815860465463</v>
      </c>
      <c r="C3889" s="97">
        <v>12809.997530166571</v>
      </c>
      <c r="D3889" s="96">
        <v>0.89044068736436766</v>
      </c>
      <c r="E3889" s="98">
        <v>0.33409537251307486</v>
      </c>
      <c r="F3889" s="119">
        <v>0.31347335167733781</v>
      </c>
      <c r="G3889" s="179">
        <v>1</v>
      </c>
      <c r="H3889" s="97">
        <v>9000483.3360573612</v>
      </c>
      <c r="I3889" s="174">
        <v>338852650075.02002</v>
      </c>
      <c r="J3889" s="186">
        <v>0.35525660892162358</v>
      </c>
      <c r="K3889" s="189">
        <v>7554326825.0768623</v>
      </c>
      <c r="L3889" s="185">
        <v>0</v>
      </c>
      <c r="M3889" s="185">
        <v>152854463326.81711</v>
      </c>
      <c r="N3889" s="174">
        <v>499261440226.914</v>
      </c>
      <c r="O3889" s="119">
        <v>0.48604437374719062</v>
      </c>
      <c r="P3889" s="119">
        <v>0.36128531705586814</v>
      </c>
      <c r="Q3889" s="97">
        <v>16.276929305284401</v>
      </c>
      <c r="R3889" s="184">
        <v>3138951523446.606</v>
      </c>
      <c r="S3889" s="199">
        <v>3255.7582954915556</v>
      </c>
      <c r="T3889" s="191">
        <v>4.5565237806076436E-2</v>
      </c>
      <c r="U3889" s="198">
        <v>2.0000000000000001E-4</v>
      </c>
    </row>
    <row r="3890" spans="1:21" x14ac:dyDescent="0.2">
      <c r="A3890">
        <f t="shared" si="60"/>
        <v>3886</v>
      </c>
      <c r="B3890" s="119">
        <v>0.47658066882824018</v>
      </c>
      <c r="C3890" s="97">
        <v>12731.48291351236</v>
      </c>
      <c r="D3890" s="96">
        <v>0.8230890277569255</v>
      </c>
      <c r="E3890" s="98">
        <v>0</v>
      </c>
      <c r="F3890" s="119">
        <v>0.69476416704568433</v>
      </c>
      <c r="G3890" s="179">
        <v>1</v>
      </c>
      <c r="H3890" s="97">
        <v>19688448.432506591</v>
      </c>
      <c r="I3890" s="174">
        <v>566065848603.15588</v>
      </c>
      <c r="J3890" s="186">
        <v>0.33065192782808328</v>
      </c>
      <c r="K3890" s="189">
        <v>12276435829.558451</v>
      </c>
      <c r="L3890" s="185">
        <v>0</v>
      </c>
      <c r="M3890" s="185">
        <v>512370695729.81042</v>
      </c>
      <c r="N3890" s="174">
        <v>1090712980162.5248</v>
      </c>
      <c r="O3890" s="119">
        <v>0.54741011756654268</v>
      </c>
      <c r="P3890" s="119">
        <v>0.28488873898957057</v>
      </c>
      <c r="Q3890" s="97">
        <v>16.491880561957903</v>
      </c>
      <c r="R3890" s="184">
        <v>5383873356468.5078</v>
      </c>
      <c r="S3890" s="199">
        <v>5590.3494619494677</v>
      </c>
      <c r="T3890" s="191">
        <v>4.4546234314068602E-2</v>
      </c>
      <c r="U3890" s="198">
        <v>2.0000000000000001E-4</v>
      </c>
    </row>
    <row r="3891" spans="1:21" x14ac:dyDescent="0.2">
      <c r="A3891">
        <f t="shared" si="60"/>
        <v>3887</v>
      </c>
      <c r="B3891" s="119">
        <v>0.50812382887527285</v>
      </c>
      <c r="C3891" s="97">
        <v>11141.053663209557</v>
      </c>
      <c r="D3891" s="96">
        <v>0.97735452069604567</v>
      </c>
      <c r="E3891" s="98">
        <v>0.43403291344453993</v>
      </c>
      <c r="F3891" s="119">
        <v>0.55399761594097097</v>
      </c>
      <c r="G3891" s="179">
        <v>1</v>
      </c>
      <c r="H3891" s="97">
        <v>29043222.000090372</v>
      </c>
      <c r="I3891" s="174">
        <v>848463109638.70959</v>
      </c>
      <c r="J3891" s="186">
        <v>0.46169691536380975</v>
      </c>
      <c r="K3891" s="189">
        <v>8888400599.7868214</v>
      </c>
      <c r="L3891" s="185">
        <v>0</v>
      </c>
      <c r="M3891" s="185">
        <v>484274826338.80444</v>
      </c>
      <c r="N3891" s="174">
        <v>1341626336577.301</v>
      </c>
      <c r="O3891" s="119">
        <v>0.58075236028756128</v>
      </c>
      <c r="P3891" s="119">
        <v>0.37128118729481391</v>
      </c>
      <c r="Q3891" s="97">
        <v>15.398457287549432</v>
      </c>
      <c r="R3891" s="184">
        <v>8145589628046.376</v>
      </c>
      <c r="S3891" s="199">
        <v>8458.4580681214502</v>
      </c>
      <c r="T3891" s="191">
        <v>4.766418999435465E-2</v>
      </c>
      <c r="U3891" s="198">
        <v>2.0000000000000001E-4</v>
      </c>
    </row>
    <row r="3892" spans="1:21" x14ac:dyDescent="0.2">
      <c r="A3892">
        <f t="shared" si="60"/>
        <v>3888</v>
      </c>
      <c r="B3892" s="119">
        <v>0.36203721934334976</v>
      </c>
      <c r="C3892" s="97">
        <v>13869.469957451984</v>
      </c>
      <c r="D3892" s="96">
        <v>0.95432546345838398</v>
      </c>
      <c r="E3892" s="98">
        <v>0.40756722678496315</v>
      </c>
      <c r="F3892" s="119">
        <v>0</v>
      </c>
      <c r="G3892" s="179">
        <v>0</v>
      </c>
      <c r="H3892" s="97">
        <v>7674573.9773907373</v>
      </c>
      <c r="I3892" s="174">
        <v>368748318666.98639</v>
      </c>
      <c r="J3892" s="186">
        <v>0.36203721934334976</v>
      </c>
      <c r="K3892" s="189">
        <v>24920577750.013779</v>
      </c>
      <c r="L3892" s="185">
        <v>37533037658.352829</v>
      </c>
      <c r="M3892" s="185">
        <v>0</v>
      </c>
      <c r="N3892" s="174">
        <v>431201934075.35303</v>
      </c>
      <c r="O3892" s="119">
        <v>0.37923541879530837</v>
      </c>
      <c r="P3892" s="119">
        <v>0.26682674626704717</v>
      </c>
      <c r="Q3892" s="97">
        <v>13.981421048700023</v>
      </c>
      <c r="R3892" s="184">
        <v>1709112966082.04</v>
      </c>
      <c r="S3892" s="199">
        <v>1773.6817892472643</v>
      </c>
      <c r="T3892" s="191">
        <v>5.2347606118927852E-2</v>
      </c>
      <c r="U3892" s="198">
        <v>2.0000000000000001E-4</v>
      </c>
    </row>
    <row r="3893" spans="1:21" x14ac:dyDescent="0.2">
      <c r="A3893">
        <f t="shared" si="60"/>
        <v>3889</v>
      </c>
      <c r="B3893" s="119">
        <v>0.51256955416697147</v>
      </c>
      <c r="C3893" s="97">
        <v>8379.3675892887914</v>
      </c>
      <c r="D3893" s="96">
        <v>0.87906808183476126</v>
      </c>
      <c r="E3893" s="98">
        <v>6.1154908003349731E-2</v>
      </c>
      <c r="F3893" s="119">
        <v>0.52315286837242336</v>
      </c>
      <c r="G3893" s="179">
        <v>1</v>
      </c>
      <c r="H3893" s="97">
        <v>7326485.9408512795</v>
      </c>
      <c r="I3893" s="174">
        <v>280301258947.27429</v>
      </c>
      <c r="J3893" s="186">
        <v>0.4320786335987119</v>
      </c>
      <c r="K3893" s="189">
        <v>4385899565.2130737</v>
      </c>
      <c r="L3893" s="185">
        <v>0</v>
      </c>
      <c r="M3893" s="185">
        <v>161959470385.43384</v>
      </c>
      <c r="N3893" s="174">
        <v>446646628897.9212</v>
      </c>
      <c r="O3893" s="119">
        <v>0.56124852411586346</v>
      </c>
      <c r="P3893" s="119">
        <v>0.37144686705750873</v>
      </c>
      <c r="Q3893" s="97">
        <v>16.148592641113844</v>
      </c>
      <c r="R3893" s="184">
        <v>2903736147322.75</v>
      </c>
      <c r="S3893" s="199">
        <v>3010.3366791913686</v>
      </c>
      <c r="T3893" s="191">
        <v>4.534797416223376E-2</v>
      </c>
      <c r="U3893" s="198">
        <v>2.0000000000000001E-4</v>
      </c>
    </row>
    <row r="3894" spans="1:21" x14ac:dyDescent="0.2">
      <c r="A3894">
        <f t="shared" si="60"/>
        <v>3890</v>
      </c>
      <c r="B3894" s="119">
        <v>0.55650860266092073</v>
      </c>
      <c r="C3894" s="97">
        <v>8868.6987345250054</v>
      </c>
      <c r="D3894" s="96">
        <v>1.1078070815604448</v>
      </c>
      <c r="E3894" s="98">
        <v>0</v>
      </c>
      <c r="F3894" s="119">
        <v>0</v>
      </c>
      <c r="G3894" s="179">
        <v>0</v>
      </c>
      <c r="H3894" s="97">
        <v>8716652.437174974</v>
      </c>
      <c r="I3894" s="174">
        <v>273460511010.93393</v>
      </c>
      <c r="J3894" s="186">
        <v>0.32602216685981777</v>
      </c>
      <c r="K3894" s="189">
        <v>8214105447.1983519</v>
      </c>
      <c r="L3894" s="185">
        <v>0</v>
      </c>
      <c r="M3894" s="185">
        <v>0</v>
      </c>
      <c r="N3894" s="174">
        <v>281674616458.13226</v>
      </c>
      <c r="O3894" s="119">
        <v>0.3165148122732227</v>
      </c>
      <c r="P3894" s="119">
        <v>0.22514653885758723</v>
      </c>
      <c r="Q3894" s="97">
        <v>12.868319166892441</v>
      </c>
      <c r="R3894" s="184">
        <v>892826178884.88928</v>
      </c>
      <c r="S3894" s="199">
        <v>927.14089999756879</v>
      </c>
      <c r="T3894" s="191">
        <v>5.7495371359081102E-2</v>
      </c>
      <c r="U3894" s="198">
        <v>2.0000000000000001E-4</v>
      </c>
    </row>
    <row r="3895" spans="1:21" x14ac:dyDescent="0.2">
      <c r="A3895">
        <f t="shared" si="60"/>
        <v>3891</v>
      </c>
      <c r="B3895" s="119">
        <v>0.45261635706557607</v>
      </c>
      <c r="C3895" s="97">
        <v>7866.7676770819899</v>
      </c>
      <c r="D3895" s="96">
        <v>0.43552948876230396</v>
      </c>
      <c r="E3895" s="98">
        <v>0</v>
      </c>
      <c r="F3895" s="119">
        <v>0</v>
      </c>
      <c r="G3895" s="179">
        <v>0</v>
      </c>
      <c r="H3895" s="97">
        <v>4097765.1859827554</v>
      </c>
      <c r="I3895" s="174">
        <v>174185474329.43018</v>
      </c>
      <c r="J3895" s="186">
        <v>0.45261635706557612</v>
      </c>
      <c r="K3895" s="189">
        <v>5600430676.1982689</v>
      </c>
      <c r="L3895" s="185">
        <v>0</v>
      </c>
      <c r="M3895" s="185">
        <v>0</v>
      </c>
      <c r="N3895" s="174">
        <v>179785905005.62845</v>
      </c>
      <c r="O3895" s="119">
        <v>0.4385171064564708</v>
      </c>
      <c r="P3895" s="119">
        <v>0.32162350182899313</v>
      </c>
      <c r="Q3895" s="97">
        <v>12.893057750711735</v>
      </c>
      <c r="R3895" s="184">
        <v>875379899797.79199</v>
      </c>
      <c r="S3895" s="199">
        <v>908.75583722593308</v>
      </c>
      <c r="T3895" s="191">
        <v>5.2107432131451283E-2</v>
      </c>
      <c r="U3895" s="198">
        <v>2.0000000000000001E-4</v>
      </c>
    </row>
    <row r="3896" spans="1:21" x14ac:dyDescent="0.2">
      <c r="A3896">
        <f t="shared" si="60"/>
        <v>3892</v>
      </c>
      <c r="B3896" s="119">
        <v>0.52499485459898643</v>
      </c>
      <c r="C3896" s="97">
        <v>10506.048200629428</v>
      </c>
      <c r="D3896" s="96">
        <v>0.76358835500710909</v>
      </c>
      <c r="E3896" s="98">
        <v>0</v>
      </c>
      <c r="F3896" s="119">
        <v>0</v>
      </c>
      <c r="G3896" s="179">
        <v>0</v>
      </c>
      <c r="H3896" s="97">
        <v>5708610.4605698753</v>
      </c>
      <c r="I3896" s="174">
        <v>272040231123.22076</v>
      </c>
      <c r="J3896" s="186">
        <v>0.50372842213019609</v>
      </c>
      <c r="K3896" s="189">
        <v>5424311785.9622355</v>
      </c>
      <c r="L3896" s="185">
        <v>0</v>
      </c>
      <c r="M3896" s="185">
        <v>0</v>
      </c>
      <c r="N3896" s="174">
        <v>277464542909.18298</v>
      </c>
      <c r="O3896" s="119">
        <v>0.49388074938456777</v>
      </c>
      <c r="P3896" s="119">
        <v>0.35250128742394254</v>
      </c>
      <c r="Q3896" s="97">
        <v>12.92169947016507</v>
      </c>
      <c r="R3896" s="184">
        <v>1402835660058.7451</v>
      </c>
      <c r="S3896" s="199">
        <v>1456.2879385221995</v>
      </c>
      <c r="T3896" s="191">
        <v>5.5577262229050982E-2</v>
      </c>
      <c r="U3896" s="198">
        <v>2.0000000000000001E-4</v>
      </c>
    </row>
    <row r="3897" spans="1:21" x14ac:dyDescent="0.2">
      <c r="A3897">
        <f t="shared" si="60"/>
        <v>3893</v>
      </c>
      <c r="B3897" s="119">
        <v>0.60231390907474502</v>
      </c>
      <c r="C3897" s="97">
        <v>9519.0711360649857</v>
      </c>
      <c r="D3897" s="96">
        <v>0.58941220988218967</v>
      </c>
      <c r="E3897" s="98">
        <v>0.23749087847799569</v>
      </c>
      <c r="F3897" s="119">
        <v>0.42885523730577624</v>
      </c>
      <c r="G3897" s="179">
        <v>1</v>
      </c>
      <c r="H3897" s="97">
        <v>4178687.8306800569</v>
      </c>
      <c r="I3897" s="174">
        <v>209864001441.45517</v>
      </c>
      <c r="J3897" s="186">
        <v>0.52941560901992979</v>
      </c>
      <c r="K3897" s="189">
        <v>4242001837.297688</v>
      </c>
      <c r="L3897" s="185">
        <v>0</v>
      </c>
      <c r="M3897" s="185">
        <v>142714229571.55991</v>
      </c>
      <c r="N3897" s="174">
        <v>356820232850.31274</v>
      </c>
      <c r="O3897" s="119">
        <v>0.63134497725144312</v>
      </c>
      <c r="P3897" s="119">
        <v>0.39671880782461921</v>
      </c>
      <c r="Q3897" s="97">
        <v>15.367764331225887</v>
      </c>
      <c r="R3897" s="184">
        <v>2386391473475.937</v>
      </c>
      <c r="S3897" s="199">
        <v>2477.5666112848344</v>
      </c>
      <c r="T3897" s="191">
        <v>4.7095075169403644E-2</v>
      </c>
      <c r="U3897" s="198">
        <v>2.0000000000000001E-4</v>
      </c>
    </row>
    <row r="3898" spans="1:21" x14ac:dyDescent="0.2">
      <c r="A3898">
        <f t="shared" si="60"/>
        <v>3894</v>
      </c>
      <c r="B3898" s="119">
        <v>0.46046082808805733</v>
      </c>
      <c r="C3898" s="97">
        <v>5709.7882073829542</v>
      </c>
      <c r="D3898" s="96">
        <v>0.91186775714426394</v>
      </c>
      <c r="E3898" s="98">
        <v>0.32952620941301514</v>
      </c>
      <c r="F3898" s="119">
        <v>0.63758036240223115</v>
      </c>
      <c r="G3898" s="179">
        <v>1</v>
      </c>
      <c r="H3898" s="97">
        <v>9360188.7135266699</v>
      </c>
      <c r="I3898" s="174">
        <v>327415236295.83667</v>
      </c>
      <c r="J3898" s="186">
        <v>0.43530016873754485</v>
      </c>
      <c r="K3898" s="189">
        <v>7432550955.2982244</v>
      </c>
      <c r="L3898" s="185">
        <v>0</v>
      </c>
      <c r="M3898" s="185">
        <v>375145875466.58588</v>
      </c>
      <c r="N3898" s="174">
        <v>709993662717.72083</v>
      </c>
      <c r="O3898" s="119">
        <v>0.62344304072482204</v>
      </c>
      <c r="P3898" s="119">
        <v>0.41798076806488327</v>
      </c>
      <c r="Q3898" s="97">
        <v>17.006934543102208</v>
      </c>
      <c r="R3898" s="184">
        <v>5434084856373.8408</v>
      </c>
      <c r="S3898" s="199">
        <v>5643.1729675411989</v>
      </c>
      <c r="T3898" s="191">
        <v>4.3758955882498903E-2</v>
      </c>
      <c r="U3898" s="198">
        <v>2.0000000000000001E-4</v>
      </c>
    </row>
    <row r="3899" spans="1:21" x14ac:dyDescent="0.2">
      <c r="A3899">
        <f t="shared" si="60"/>
        <v>3895</v>
      </c>
      <c r="B3899" s="119">
        <v>0.4691397582256972</v>
      </c>
      <c r="C3899" s="97">
        <v>7806.0820907377165</v>
      </c>
      <c r="D3899" s="96">
        <v>0.76603390241977498</v>
      </c>
      <c r="E3899" s="98">
        <v>0.7</v>
      </c>
      <c r="F3899" s="119">
        <v>0.50037103461812582</v>
      </c>
      <c r="G3899" s="179">
        <v>1</v>
      </c>
      <c r="H3899" s="97">
        <v>5596243.2458852213</v>
      </c>
      <c r="I3899" s="174">
        <v>228557901651.24008</v>
      </c>
      <c r="J3899" s="186">
        <v>0.41940730750651933</v>
      </c>
      <c r="K3899" s="189">
        <v>1243145436.687603</v>
      </c>
      <c r="L3899" s="185">
        <v>0</v>
      </c>
      <c r="M3899" s="185">
        <v>202569680978.19263</v>
      </c>
      <c r="N3899" s="174">
        <v>432370728066.12036</v>
      </c>
      <c r="O3899" s="119">
        <v>0.59651262720079168</v>
      </c>
      <c r="P3899" s="119">
        <v>0.3515164799450502</v>
      </c>
      <c r="Q3899" s="97">
        <v>16.527989260715067</v>
      </c>
      <c r="R3899" s="184">
        <v>2744421739067.5972</v>
      </c>
      <c r="S3899" s="199">
        <v>2849.6992739962416</v>
      </c>
      <c r="T3899" s="191">
        <v>4.4338758133178495E-2</v>
      </c>
      <c r="U3899" s="198">
        <v>2.0000000000000001E-4</v>
      </c>
    </row>
    <row r="3900" spans="1:21" x14ac:dyDescent="0.2">
      <c r="A3900">
        <f t="shared" si="60"/>
        <v>3896</v>
      </c>
      <c r="B3900" s="119">
        <v>0.43466104278502171</v>
      </c>
      <c r="C3900" s="97">
        <v>11947.303398944076</v>
      </c>
      <c r="D3900" s="96">
        <v>0.75830298607044877</v>
      </c>
      <c r="E3900" s="98">
        <v>0.32604296370376945</v>
      </c>
      <c r="F3900" s="119">
        <v>0</v>
      </c>
      <c r="G3900" s="179">
        <v>0</v>
      </c>
      <c r="H3900" s="97">
        <v>5848786.9605870377</v>
      </c>
      <c r="I3900" s="174">
        <v>212781694477.28455</v>
      </c>
      <c r="J3900" s="186">
        <v>0.35766925530539118</v>
      </c>
      <c r="K3900" s="189">
        <v>11997061743.612059</v>
      </c>
      <c r="L3900" s="185">
        <v>29198942349.142399</v>
      </c>
      <c r="M3900" s="185">
        <v>0</v>
      </c>
      <c r="N3900" s="174">
        <v>253977698570.039</v>
      </c>
      <c r="O3900" s="119">
        <v>0.39162739345082442</v>
      </c>
      <c r="P3900" s="119">
        <v>0.29165131040704578</v>
      </c>
      <c r="Q3900" s="97">
        <v>14.156406303530366</v>
      </c>
      <c r="R3900" s="184">
        <v>1137980680780.0647</v>
      </c>
      <c r="S3900" s="199">
        <v>1180.8281250128184</v>
      </c>
      <c r="T3900" s="191">
        <v>5.2631434734165185E-2</v>
      </c>
      <c r="U3900" s="198">
        <v>2.0000000000000001E-4</v>
      </c>
    </row>
    <row r="3901" spans="1:21" x14ac:dyDescent="0.2">
      <c r="A3901">
        <f t="shared" si="60"/>
        <v>3897</v>
      </c>
      <c r="B3901" s="119">
        <v>0.42937546337646437</v>
      </c>
      <c r="C3901" s="97">
        <v>9602.6608451971042</v>
      </c>
      <c r="D3901" s="96">
        <v>0.7256471362793403</v>
      </c>
      <c r="E3901" s="98">
        <v>0.22778073294705983</v>
      </c>
      <c r="F3901" s="119">
        <v>0.79942450776936169</v>
      </c>
      <c r="G3901" s="179">
        <v>1</v>
      </c>
      <c r="H3901" s="97">
        <v>5392273.8947834941</v>
      </c>
      <c r="I3901" s="174">
        <v>194640390347.12488</v>
      </c>
      <c r="J3901" s="186">
        <v>0.38634316464949359</v>
      </c>
      <c r="K3901" s="189">
        <v>5771970638.3486834</v>
      </c>
      <c r="L3901" s="185">
        <v>0</v>
      </c>
      <c r="M3901" s="185">
        <v>299742153413.75977</v>
      </c>
      <c r="N3901" s="174">
        <v>500154514399.23334</v>
      </c>
      <c r="O3901" s="119">
        <v>0.62978879133918231</v>
      </c>
      <c r="P3901" s="119">
        <v>0.34722986772096892</v>
      </c>
      <c r="Q3901" s="97">
        <v>16.952295102502575</v>
      </c>
      <c r="R3901" s="184">
        <v>3174349054503.5107</v>
      </c>
      <c r="S3901" s="199">
        <v>3292.047325711691</v>
      </c>
      <c r="T3901" s="191">
        <v>4.3962541153738183E-2</v>
      </c>
      <c r="U3901" s="198">
        <v>2.0000000000000001E-4</v>
      </c>
    </row>
    <row r="3902" spans="1:21" x14ac:dyDescent="0.2">
      <c r="A3902">
        <f t="shared" si="60"/>
        <v>3898</v>
      </c>
      <c r="B3902" s="119">
        <v>0.63654888214189009</v>
      </c>
      <c r="C3902" s="97">
        <v>4000</v>
      </c>
      <c r="D3902" s="96">
        <v>1.1166771833726328</v>
      </c>
      <c r="E3902" s="98">
        <v>0.5145075411784632</v>
      </c>
      <c r="F3902" s="119">
        <v>0.49330055328479233</v>
      </c>
      <c r="G3902" s="179">
        <v>1</v>
      </c>
      <c r="H3902" s="97">
        <v>13771326.673634572</v>
      </c>
      <c r="I3902" s="174">
        <v>499473093169.09106</v>
      </c>
      <c r="J3902" s="186">
        <v>0.45335821823361144</v>
      </c>
      <c r="K3902" s="189">
        <v>2904040841.1696153</v>
      </c>
      <c r="L3902" s="185">
        <v>0</v>
      </c>
      <c r="M3902" s="185">
        <v>265750508342.79868</v>
      </c>
      <c r="N3902" s="174">
        <v>768127642353.05933</v>
      </c>
      <c r="O3902" s="119">
        <v>0.57157250180980945</v>
      </c>
      <c r="P3902" s="119">
        <v>0.40497470691968807</v>
      </c>
      <c r="Q3902" s="97">
        <v>15.930707640302355</v>
      </c>
      <c r="R3902" s="184">
        <v>5373820644929.3174</v>
      </c>
      <c r="S3902" s="199">
        <v>5579.6117182587286</v>
      </c>
      <c r="T3902" s="191">
        <v>4.6383506008679118E-2</v>
      </c>
      <c r="U3902" s="198">
        <v>2.0000000000000001E-4</v>
      </c>
    </row>
    <row r="3903" spans="1:21" x14ac:dyDescent="0.2">
      <c r="A3903">
        <f t="shared" si="60"/>
        <v>3899</v>
      </c>
      <c r="B3903" s="119">
        <v>0.53826615148259838</v>
      </c>
      <c r="C3903" s="97">
        <v>17000</v>
      </c>
      <c r="D3903" s="96">
        <v>0.51328772531933953</v>
      </c>
      <c r="E3903" s="98">
        <v>4.8932579631167927E-2</v>
      </c>
      <c r="F3903" s="119">
        <v>0.45037983337338272</v>
      </c>
      <c r="G3903" s="179">
        <v>1</v>
      </c>
      <c r="H3903" s="97">
        <v>3775792.6742819138</v>
      </c>
      <c r="I3903" s="174">
        <v>151239080935.82266</v>
      </c>
      <c r="J3903" s="186">
        <v>0.38722292847641482</v>
      </c>
      <c r="K3903" s="189">
        <v>6508711755.2790833</v>
      </c>
      <c r="L3903" s="185">
        <v>0</v>
      </c>
      <c r="M3903" s="185">
        <v>162675388486.92734</v>
      </c>
      <c r="N3903" s="174">
        <v>320423181178.02905</v>
      </c>
      <c r="O3903" s="119">
        <v>0.58891978388026744</v>
      </c>
      <c r="P3903" s="119">
        <v>0.44101964382212083</v>
      </c>
      <c r="Q3903" s="97">
        <v>16.966556215886524</v>
      </c>
      <c r="R3903" s="184">
        <v>2596364729215.356</v>
      </c>
      <c r="S3903" s="199">
        <v>2696.3256473389806</v>
      </c>
      <c r="T3903" s="191">
        <v>4.3495959440393167E-2</v>
      </c>
      <c r="U3903" s="198">
        <v>2.0000000000000001E-4</v>
      </c>
    </row>
    <row r="3904" spans="1:21" x14ac:dyDescent="0.2">
      <c r="A3904">
        <f t="shared" si="60"/>
        <v>3900</v>
      </c>
      <c r="B3904" s="119">
        <v>0.45191061186621362</v>
      </c>
      <c r="C3904" s="97">
        <v>7248.0109843401606</v>
      </c>
      <c r="D3904" s="96">
        <v>0.86129316249696219</v>
      </c>
      <c r="E3904" s="98">
        <v>0.7</v>
      </c>
      <c r="F3904" s="119">
        <v>0.62413387699362954</v>
      </c>
      <c r="G3904" s="179">
        <v>1</v>
      </c>
      <c r="H3904" s="97">
        <v>6831254.233943224</v>
      </c>
      <c r="I3904" s="174">
        <v>295928251657.86206</v>
      </c>
      <c r="J3904" s="186">
        <v>0.45191061186621362</v>
      </c>
      <c r="K3904" s="189">
        <v>4559452452.0877295</v>
      </c>
      <c r="L3904" s="185">
        <v>0</v>
      </c>
      <c r="M3904" s="185">
        <v>237567824940.3522</v>
      </c>
      <c r="N3904" s="174">
        <v>538055529050.30194</v>
      </c>
      <c r="O3904" s="119">
        <v>0.60177316233324063</v>
      </c>
      <c r="P3904" s="119">
        <v>0.34691683286761188</v>
      </c>
      <c r="Q3904" s="97">
        <v>15.710057129311229</v>
      </c>
      <c r="R3904" s="184">
        <v>3204774183638.1572</v>
      </c>
      <c r="S3904" s="199">
        <v>3327.4204267025111</v>
      </c>
      <c r="T3904" s="191">
        <v>4.650169483014524E-2</v>
      </c>
      <c r="U3904" s="198">
        <v>2.0000000000000001E-4</v>
      </c>
    </row>
    <row r="3905" spans="1:21" x14ac:dyDescent="0.2">
      <c r="A3905">
        <f t="shared" si="60"/>
        <v>3901</v>
      </c>
      <c r="B3905" s="119">
        <v>0.46272286889339997</v>
      </c>
      <c r="C3905" s="97">
        <v>8113.321655147718</v>
      </c>
      <c r="D3905" s="96">
        <v>0.92410625823276171</v>
      </c>
      <c r="E3905" s="98">
        <v>0.20689917689779594</v>
      </c>
      <c r="F3905" s="119">
        <v>0</v>
      </c>
      <c r="G3905" s="179">
        <v>0</v>
      </c>
      <c r="H3905" s="97">
        <v>8649501.3875594698</v>
      </c>
      <c r="I3905" s="174">
        <v>330701200224.37604</v>
      </c>
      <c r="J3905" s="186">
        <v>0.46272286889339997</v>
      </c>
      <c r="K3905" s="189">
        <v>20017707109.81509</v>
      </c>
      <c r="L3905" s="185">
        <v>54546213503.601219</v>
      </c>
      <c r="M3905" s="185">
        <v>0</v>
      </c>
      <c r="N3905" s="174">
        <v>405265120837.7923</v>
      </c>
      <c r="O3905" s="119">
        <v>0.48526253261234459</v>
      </c>
      <c r="P3905" s="119">
        <v>0.35980053711190352</v>
      </c>
      <c r="Q3905" s="97">
        <v>14.08547415618127</v>
      </c>
      <c r="R3905" s="184">
        <v>2262368839734.8784</v>
      </c>
      <c r="S3905" s="199">
        <v>2348.9726936257789</v>
      </c>
      <c r="T3905" s="191">
        <v>5.1447328051044142E-2</v>
      </c>
      <c r="U3905" s="198">
        <v>2.0000000000000001E-4</v>
      </c>
    </row>
    <row r="3906" spans="1:21" x14ac:dyDescent="0.2">
      <c r="A3906">
        <f t="shared" si="60"/>
        <v>3902</v>
      </c>
      <c r="B3906" s="119">
        <v>0.36910353641182991</v>
      </c>
      <c r="C3906" s="97">
        <v>9678.2984063978638</v>
      </c>
      <c r="D3906" s="96">
        <v>0.60074011030682251</v>
      </c>
      <c r="E3906" s="98">
        <v>0</v>
      </c>
      <c r="F3906" s="119">
        <v>0</v>
      </c>
      <c r="G3906" s="179">
        <v>0</v>
      </c>
      <c r="H3906" s="97">
        <v>4262119.5181620717</v>
      </c>
      <c r="I3906" s="174">
        <v>228462098345.56525</v>
      </c>
      <c r="J3906" s="186">
        <v>0.36910353641182991</v>
      </c>
      <c r="K3906" s="189">
        <v>4600978561.4000864</v>
      </c>
      <c r="L3906" s="185">
        <v>0</v>
      </c>
      <c r="M3906" s="185">
        <v>0</v>
      </c>
      <c r="N3906" s="174">
        <v>233063076906.96533</v>
      </c>
      <c r="O3906" s="119">
        <v>0.36181693623257588</v>
      </c>
      <c r="P3906" s="119">
        <v>0.22979056659150265</v>
      </c>
      <c r="Q3906" s="97">
        <v>12.934471427772426</v>
      </c>
      <c r="R3906" s="184">
        <v>791913738114.30786</v>
      </c>
      <c r="S3906" s="199">
        <v>821.9841428904964</v>
      </c>
      <c r="T3906" s="191">
        <v>5.4780982077566445E-2</v>
      </c>
      <c r="U3906" s="198">
        <v>2.0000000000000001E-4</v>
      </c>
    </row>
    <row r="3907" spans="1:21" x14ac:dyDescent="0.2">
      <c r="A3907">
        <f t="shared" si="60"/>
        <v>3903</v>
      </c>
      <c r="B3907" s="119">
        <v>0.78600435079480813</v>
      </c>
      <c r="C3907" s="97">
        <v>9997.8115518778268</v>
      </c>
      <c r="D3907" s="96">
        <v>0.94006945614654169</v>
      </c>
      <c r="E3907" s="98">
        <v>0.47441270826810134</v>
      </c>
      <c r="F3907" s="119">
        <v>0</v>
      </c>
      <c r="G3907" s="179">
        <v>0</v>
      </c>
      <c r="H3907" s="97">
        <v>15182713.138596639</v>
      </c>
      <c r="I3907" s="174">
        <v>377896642590.46008</v>
      </c>
      <c r="J3907" s="186">
        <v>0.309440168583479</v>
      </c>
      <c r="K3907" s="189">
        <v>35837861791.259186</v>
      </c>
      <c r="L3907" s="185">
        <v>122642639035.1286</v>
      </c>
      <c r="M3907" s="185">
        <v>0</v>
      </c>
      <c r="N3907" s="174">
        <v>536377143416.8479</v>
      </c>
      <c r="O3907" s="119">
        <v>0.40093153606155446</v>
      </c>
      <c r="P3907" s="119">
        <v>0.32156182530604399</v>
      </c>
      <c r="Q3907" s="97">
        <v>15.371956252013765</v>
      </c>
      <c r="R3907" s="184">
        <v>2837014244906.7065</v>
      </c>
      <c r="S3907" s="199">
        <v>2944.4902666717385</v>
      </c>
      <c r="T3907" s="191">
        <v>4.7541391746817714E-2</v>
      </c>
      <c r="U3907" s="198">
        <v>2.0000000000000001E-4</v>
      </c>
    </row>
    <row r="3908" spans="1:21" x14ac:dyDescent="0.2">
      <c r="A3908">
        <f t="shared" si="60"/>
        <v>3904</v>
      </c>
      <c r="B3908" s="119">
        <v>0.51508806719048839</v>
      </c>
      <c r="C3908" s="97">
        <v>12218.427677862686</v>
      </c>
      <c r="D3908" s="96">
        <v>0.77390852472807359</v>
      </c>
      <c r="E3908" s="98">
        <v>0.56881942214542991</v>
      </c>
      <c r="F3908" s="119">
        <v>0</v>
      </c>
      <c r="G3908" s="179">
        <v>0</v>
      </c>
      <c r="H3908" s="97">
        <v>7344389.1887652082</v>
      </c>
      <c r="I3908" s="174">
        <v>254928491337.91034</v>
      </c>
      <c r="J3908" s="186">
        <v>0.41062564609934638</v>
      </c>
      <c r="K3908" s="189">
        <v>45825317339.494362</v>
      </c>
      <c r="L3908" s="185">
        <v>58542971483.160576</v>
      </c>
      <c r="M3908" s="185">
        <v>0</v>
      </c>
      <c r="N3908" s="174">
        <v>359296780160.56531</v>
      </c>
      <c r="O3908" s="119">
        <v>0.42169749916372623</v>
      </c>
      <c r="P3908" s="119">
        <v>0.38394745916892403</v>
      </c>
      <c r="Q3908" s="97">
        <v>14.078110740186125</v>
      </c>
      <c r="R3908" s="184">
        <v>2123377409603.7871</v>
      </c>
      <c r="S3908" s="199">
        <v>2203.7028516762193</v>
      </c>
      <c r="T3908" s="191">
        <v>5.2266148634874256E-2</v>
      </c>
      <c r="U3908" s="198">
        <v>2.0000000000000001E-4</v>
      </c>
    </row>
    <row r="3909" spans="1:21" x14ac:dyDescent="0.2">
      <c r="A3909">
        <f t="shared" si="60"/>
        <v>3905</v>
      </c>
      <c r="B3909" s="119">
        <v>0.42858406815493816</v>
      </c>
      <c r="C3909" s="97">
        <v>7868.6481202476698</v>
      </c>
      <c r="D3909" s="96">
        <v>1.3870230982753728</v>
      </c>
      <c r="E3909" s="98">
        <v>0</v>
      </c>
      <c r="F3909" s="119">
        <v>0</v>
      </c>
      <c r="G3909" s="179">
        <v>0</v>
      </c>
      <c r="H3909" s="97">
        <v>14459520.375454376</v>
      </c>
      <c r="I3909" s="174">
        <v>473290995105.7934</v>
      </c>
      <c r="J3909" s="186">
        <v>0.41662368886635792</v>
      </c>
      <c r="K3909" s="189">
        <v>17280040946.062077</v>
      </c>
      <c r="L3909" s="185">
        <v>0</v>
      </c>
      <c r="M3909" s="185">
        <v>0</v>
      </c>
      <c r="N3909" s="174">
        <v>490571036051.85547</v>
      </c>
      <c r="O3909" s="119">
        <v>0.4019483944163425</v>
      </c>
      <c r="P3909" s="119">
        <v>0.2739754602394156</v>
      </c>
      <c r="Q3909" s="97">
        <v>12.839351523220429</v>
      </c>
      <c r="R3909" s="184">
        <v>1852888739214.2834</v>
      </c>
      <c r="S3909" s="199">
        <v>1923.1080734282039</v>
      </c>
      <c r="T3909" s="191">
        <v>5.7642091815026303E-2</v>
      </c>
      <c r="U3909" s="198">
        <v>2.0000000000000001E-4</v>
      </c>
    </row>
    <row r="3910" spans="1:21" x14ac:dyDescent="0.2">
      <c r="A3910">
        <f t="shared" si="60"/>
        <v>3906</v>
      </c>
      <c r="B3910" s="119">
        <v>0.6073106465400262</v>
      </c>
      <c r="C3910" s="97">
        <v>14533.084930518873</v>
      </c>
      <c r="D3910" s="96">
        <v>0.29730115896055953</v>
      </c>
      <c r="E3910" s="98">
        <v>0</v>
      </c>
      <c r="F3910" s="119">
        <v>0.54025599920581557</v>
      </c>
      <c r="G3910" s="179">
        <v>1</v>
      </c>
      <c r="H3910" s="97">
        <v>2235930.414751722</v>
      </c>
      <c r="I3910" s="174">
        <v>120510403186.80312</v>
      </c>
      <c r="J3910" s="186">
        <v>0.52548340863890175</v>
      </c>
      <c r="K3910" s="189">
        <v>4609865161.4231691</v>
      </c>
      <c r="L3910" s="185">
        <v>0</v>
      </c>
      <c r="M3910" s="185">
        <v>139781474925.69025</v>
      </c>
      <c r="N3910" s="174">
        <v>264901743273.9165</v>
      </c>
      <c r="O3910" s="119">
        <v>0.66119382688429484</v>
      </c>
      <c r="P3910" s="119">
        <v>0.4616689161780097</v>
      </c>
      <c r="Q3910" s="97">
        <v>16.491590634538426</v>
      </c>
      <c r="R3910" s="184">
        <v>2216548601947.9854</v>
      </c>
      <c r="S3910" s="199">
        <v>2300.9651962371568</v>
      </c>
      <c r="T3910" s="191">
        <v>4.400077230268553E-2</v>
      </c>
      <c r="U3910" s="198">
        <v>2.0000000000000001E-4</v>
      </c>
    </row>
    <row r="3911" spans="1:21" x14ac:dyDescent="0.2">
      <c r="A3911">
        <f t="shared" ref="A3911:A3974" si="61">A3910+1</f>
        <v>3907</v>
      </c>
      <c r="B3911" s="119">
        <v>0.40047212418168554</v>
      </c>
      <c r="C3911" s="97">
        <v>9053.9636680701515</v>
      </c>
      <c r="D3911" s="96">
        <v>1.4414841411272177</v>
      </c>
      <c r="E3911" s="98">
        <v>0</v>
      </c>
      <c r="F3911" s="119">
        <v>0</v>
      </c>
      <c r="G3911" s="179">
        <v>0</v>
      </c>
      <c r="H3911" s="97">
        <v>12527191.025390085</v>
      </c>
      <c r="I3911" s="174">
        <v>500705181320.55096</v>
      </c>
      <c r="J3911" s="186">
        <v>0.40047212418168554</v>
      </c>
      <c r="K3911" s="189">
        <v>6921651782.5467596</v>
      </c>
      <c r="L3911" s="185">
        <v>0</v>
      </c>
      <c r="M3911" s="185">
        <v>0</v>
      </c>
      <c r="N3911" s="174">
        <v>507626833103.09772</v>
      </c>
      <c r="O3911" s="119">
        <v>0.39501156061128134</v>
      </c>
      <c r="P3911" s="119">
        <v>0.28902417812934089</v>
      </c>
      <c r="Q3911" s="97">
        <v>12.945465226215067</v>
      </c>
      <c r="R3911" s="184">
        <v>2066311016355.1113</v>
      </c>
      <c r="S3911" s="199">
        <v>2146.063408168302</v>
      </c>
      <c r="T3911" s="191">
        <v>5.7214283549780955E-2</v>
      </c>
      <c r="U3911" s="198">
        <v>2.0000000000000001E-4</v>
      </c>
    </row>
    <row r="3912" spans="1:21" x14ac:dyDescent="0.2">
      <c r="A3912">
        <f t="shared" si="61"/>
        <v>3908</v>
      </c>
      <c r="B3912" s="119">
        <v>0.35268726095863256</v>
      </c>
      <c r="C3912" s="97">
        <v>6544.9254783786446</v>
      </c>
      <c r="D3912" s="96">
        <v>1.1282550020487196</v>
      </c>
      <c r="E3912" s="98">
        <v>0.7</v>
      </c>
      <c r="F3912" s="119">
        <v>0</v>
      </c>
      <c r="G3912" s="179">
        <v>0</v>
      </c>
      <c r="H3912" s="97">
        <v>11424251.350617692</v>
      </c>
      <c r="I3912" s="174">
        <v>341275648636.24939</v>
      </c>
      <c r="J3912" s="186">
        <v>0.34856844674152487</v>
      </c>
      <c r="K3912" s="189">
        <v>48522674216.867691</v>
      </c>
      <c r="L3912" s="185">
        <v>93153591562.001328</v>
      </c>
      <c r="M3912" s="185">
        <v>0</v>
      </c>
      <c r="N3912" s="174">
        <v>482951914415.11841</v>
      </c>
      <c r="O3912" s="119">
        <v>0.40062124246833331</v>
      </c>
      <c r="P3912" s="119">
        <v>0.31315237153455289</v>
      </c>
      <c r="Q3912" s="97">
        <v>15.235336638716321</v>
      </c>
      <c r="R3912" s="184">
        <v>2488846451059.6929</v>
      </c>
      <c r="S3912" s="199">
        <v>2582.1770760506615</v>
      </c>
      <c r="T3912" s="191">
        <v>4.8883934922326101E-2</v>
      </c>
      <c r="U3912" s="198">
        <v>2.0000000000000001E-4</v>
      </c>
    </row>
    <row r="3913" spans="1:21" x14ac:dyDescent="0.2">
      <c r="A3913">
        <f t="shared" si="61"/>
        <v>3909</v>
      </c>
      <c r="B3913" s="119">
        <v>0.59134491677308976</v>
      </c>
      <c r="C3913" s="97">
        <v>7998.4305409221361</v>
      </c>
      <c r="D3913" s="96">
        <v>0.54451217325674017</v>
      </c>
      <c r="E3913" s="98">
        <v>0.42862139872477772</v>
      </c>
      <c r="F3913" s="119">
        <v>0</v>
      </c>
      <c r="G3913" s="179">
        <v>0</v>
      </c>
      <c r="H3913" s="97">
        <v>5947873.9943320807</v>
      </c>
      <c r="I3913" s="174">
        <v>256695107169.32587</v>
      </c>
      <c r="J3913" s="186">
        <v>0.52851082451831877</v>
      </c>
      <c r="K3913" s="189">
        <v>19687093097.870243</v>
      </c>
      <c r="L3913" s="185">
        <v>38941845445.698647</v>
      </c>
      <c r="M3913" s="185">
        <v>0</v>
      </c>
      <c r="N3913" s="174">
        <v>315324045712.89478</v>
      </c>
      <c r="O3913" s="119">
        <v>0.52904185825500982</v>
      </c>
      <c r="P3913" s="119">
        <v>0.42220475414124548</v>
      </c>
      <c r="Q3913" s="97">
        <v>14.054939542883263</v>
      </c>
      <c r="R3913" s="184">
        <v>2111423027699.0674</v>
      </c>
      <c r="S3913" s="199">
        <v>2190.6630369173308</v>
      </c>
      <c r="T3913" s="191">
        <v>5.0641447610754883E-2</v>
      </c>
      <c r="U3913" s="198">
        <v>2.0000000000000001E-4</v>
      </c>
    </row>
    <row r="3914" spans="1:21" x14ac:dyDescent="0.2">
      <c r="A3914">
        <f t="shared" si="61"/>
        <v>3910</v>
      </c>
      <c r="B3914" s="119">
        <v>0.63284494248956003</v>
      </c>
      <c r="C3914" s="97">
        <v>8812.5399398640002</v>
      </c>
      <c r="D3914" s="96">
        <v>0.92733146342495831</v>
      </c>
      <c r="E3914" s="98">
        <v>0.31227312394702145</v>
      </c>
      <c r="F3914" s="119">
        <v>0.42833959925258963</v>
      </c>
      <c r="G3914" s="179">
        <v>1</v>
      </c>
      <c r="H3914" s="97">
        <v>8092554.9171318542</v>
      </c>
      <c r="I3914" s="174">
        <v>276855063959.22131</v>
      </c>
      <c r="J3914" s="186">
        <v>0.33837507914274234</v>
      </c>
      <c r="K3914" s="189">
        <v>3183884961.3550234</v>
      </c>
      <c r="L3914" s="185">
        <v>0</v>
      </c>
      <c r="M3914" s="185">
        <v>179677160479.34161</v>
      </c>
      <c r="N3914" s="174">
        <v>459716109399.91797</v>
      </c>
      <c r="O3914" s="119">
        <v>0.51645478091176544</v>
      </c>
      <c r="P3914" s="119">
        <v>0.29231340302683617</v>
      </c>
      <c r="Q3914" s="97">
        <v>16.194635471761959</v>
      </c>
      <c r="R3914" s="184">
        <v>2354091339641.5259</v>
      </c>
      <c r="S3914" s="199">
        <v>2443.6380455909148</v>
      </c>
      <c r="T3914" s="191">
        <v>4.5650917590687512E-2</v>
      </c>
      <c r="U3914" s="198">
        <v>2.0000000000000001E-4</v>
      </c>
    </row>
    <row r="3915" spans="1:21" x14ac:dyDescent="0.2">
      <c r="A3915">
        <f t="shared" si="61"/>
        <v>3911</v>
      </c>
      <c r="B3915" s="119">
        <v>0.49452776313282615</v>
      </c>
      <c r="C3915" s="97">
        <v>5897.0268996857994</v>
      </c>
      <c r="D3915" s="96">
        <v>1.2662631049314639</v>
      </c>
      <c r="E3915" s="98">
        <v>0</v>
      </c>
      <c r="F3915" s="119">
        <v>0</v>
      </c>
      <c r="G3915" s="179">
        <v>0</v>
      </c>
      <c r="H3915" s="97">
        <v>22572837.50457108</v>
      </c>
      <c r="I3915" s="174">
        <v>522739875176.00403</v>
      </c>
      <c r="J3915" s="186">
        <v>0.16641191104254205</v>
      </c>
      <c r="K3915" s="189">
        <v>22417224678.541058</v>
      </c>
      <c r="L3915" s="185">
        <v>0</v>
      </c>
      <c r="M3915" s="185">
        <v>0</v>
      </c>
      <c r="N3915" s="174">
        <v>545157099854.5451</v>
      </c>
      <c r="O3915" s="119">
        <v>0.15956894192405968</v>
      </c>
      <c r="P3915" s="119">
        <v>6.673412366406084E-2</v>
      </c>
      <c r="Q3915" s="97">
        <v>12.341237668314569</v>
      </c>
      <c r="R3915" s="184">
        <v>496401089918.85614</v>
      </c>
      <c r="S3915" s="199">
        <v>515.50644397194526</v>
      </c>
      <c r="T3915" s="191">
        <v>5.8180524861556678E-2</v>
      </c>
      <c r="U3915" s="198">
        <v>2.0000000000000001E-4</v>
      </c>
    </row>
    <row r="3916" spans="1:21" x14ac:dyDescent="0.2">
      <c r="A3916">
        <f t="shared" si="61"/>
        <v>3912</v>
      </c>
      <c r="B3916" s="119">
        <v>0.33070332878295738</v>
      </c>
      <c r="C3916" s="97">
        <v>10124.620087070773</v>
      </c>
      <c r="D3916" s="96">
        <v>0.81967135520272971</v>
      </c>
      <c r="E3916" s="98">
        <v>0</v>
      </c>
      <c r="F3916" s="119">
        <v>0</v>
      </c>
      <c r="G3916" s="179">
        <v>0</v>
      </c>
      <c r="H3916" s="97">
        <v>5655094.1274471181</v>
      </c>
      <c r="I3916" s="174">
        <v>198377733517.9371</v>
      </c>
      <c r="J3916" s="186">
        <v>0.33070332878295738</v>
      </c>
      <c r="K3916" s="189">
        <v>4624019796.3167658</v>
      </c>
      <c r="L3916" s="185">
        <v>0</v>
      </c>
      <c r="M3916" s="185">
        <v>0</v>
      </c>
      <c r="N3916" s="174">
        <v>203001753314.25388</v>
      </c>
      <c r="O3916" s="119">
        <v>0.32317049365205569</v>
      </c>
      <c r="P3916" s="119">
        <v>0.22996938564178843</v>
      </c>
      <c r="Q3916" s="97">
        <v>12.9061088545898</v>
      </c>
      <c r="R3916" s="184">
        <v>665862475102.88025</v>
      </c>
      <c r="S3916" s="199">
        <v>690.84620541697893</v>
      </c>
      <c r="T3916" s="191">
        <v>5.6245065071189142E-2</v>
      </c>
      <c r="U3916" s="198">
        <v>2.0000000000000001E-4</v>
      </c>
    </row>
    <row r="3917" spans="1:21" x14ac:dyDescent="0.2">
      <c r="A3917">
        <f t="shared" si="61"/>
        <v>3913</v>
      </c>
      <c r="B3917" s="119">
        <v>0.40799875475500591</v>
      </c>
      <c r="C3917" s="97">
        <v>10396.025060457992</v>
      </c>
      <c r="D3917" s="96">
        <v>0.59480652043318383</v>
      </c>
      <c r="E3917" s="98">
        <v>0</v>
      </c>
      <c r="F3917" s="119">
        <v>0</v>
      </c>
      <c r="G3917" s="179">
        <v>0</v>
      </c>
      <c r="H3917" s="97">
        <v>4046443.0508960634</v>
      </c>
      <c r="I3917" s="174">
        <v>218130280212.65515</v>
      </c>
      <c r="J3917" s="186">
        <v>0.40799875475500591</v>
      </c>
      <c r="K3917" s="189">
        <v>7253603406.3906298</v>
      </c>
      <c r="L3917" s="185">
        <v>0</v>
      </c>
      <c r="M3917" s="185">
        <v>0</v>
      </c>
      <c r="N3917" s="174">
        <v>225383883619.04578</v>
      </c>
      <c r="O3917" s="119">
        <v>0.39486799709046827</v>
      </c>
      <c r="P3917" s="119">
        <v>0.27158837249513779</v>
      </c>
      <c r="Q3917" s="97">
        <v>12.905038235086526</v>
      </c>
      <c r="R3917" s="184">
        <v>901743054524.03088</v>
      </c>
      <c r="S3917" s="199">
        <v>936.58954967327486</v>
      </c>
      <c r="T3917" s="191">
        <v>5.4693580981685905E-2</v>
      </c>
      <c r="U3917" s="198">
        <v>2.0000000000000001E-4</v>
      </c>
    </row>
    <row r="3918" spans="1:21" x14ac:dyDescent="0.2">
      <c r="A3918">
        <f t="shared" si="61"/>
        <v>3914</v>
      </c>
      <c r="B3918" s="119">
        <v>0.35853563749021389</v>
      </c>
      <c r="C3918" s="97">
        <v>4000</v>
      </c>
      <c r="D3918" s="96">
        <v>0.75138009248715887</v>
      </c>
      <c r="E3918" s="98">
        <v>0.14976456707464211</v>
      </c>
      <c r="F3918" s="119">
        <v>0</v>
      </c>
      <c r="G3918" s="179">
        <v>0</v>
      </c>
      <c r="H3918" s="97">
        <v>23248545.501329094</v>
      </c>
      <c r="I3918" s="174">
        <v>693289132751.92334</v>
      </c>
      <c r="J3918" s="186">
        <v>0.35853563749021389</v>
      </c>
      <c r="K3918" s="189">
        <v>20928278160.039982</v>
      </c>
      <c r="L3918" s="185">
        <v>74351083536.815353</v>
      </c>
      <c r="M3918" s="185">
        <v>0</v>
      </c>
      <c r="N3918" s="174">
        <v>788568494448.77869</v>
      </c>
      <c r="O3918" s="119">
        <v>0.39064422453376363</v>
      </c>
      <c r="P3918" s="119">
        <v>0.26164938157204959</v>
      </c>
      <c r="Q3918" s="97">
        <v>14.251395224960575</v>
      </c>
      <c r="R3918" s="184">
        <v>3248569726147.6167</v>
      </c>
      <c r="S3918" s="199">
        <v>3369.7427997196874</v>
      </c>
      <c r="T3918" s="191">
        <v>4.9982669929552567E-2</v>
      </c>
      <c r="U3918" s="198">
        <v>2.0000000000000001E-4</v>
      </c>
    </row>
    <row r="3919" spans="1:21" x14ac:dyDescent="0.2">
      <c r="A3919">
        <f t="shared" si="61"/>
        <v>3915</v>
      </c>
      <c r="B3919" s="119">
        <v>0.54930983951902823</v>
      </c>
      <c r="C3919" s="97">
        <v>9028.2410271076114</v>
      </c>
      <c r="D3919" s="96">
        <v>0.93776878514547746</v>
      </c>
      <c r="E3919" s="98">
        <v>0.7</v>
      </c>
      <c r="F3919" s="119">
        <v>0.47176657704064912</v>
      </c>
      <c r="G3919" s="179">
        <v>1</v>
      </c>
      <c r="H3919" s="97">
        <v>8231732.2134463899</v>
      </c>
      <c r="I3919" s="174">
        <v>356976520245.2749</v>
      </c>
      <c r="J3919" s="186">
        <v>0.50123933178990532</v>
      </c>
      <c r="K3919" s="189">
        <v>4578179127.8396683</v>
      </c>
      <c r="L3919" s="185">
        <v>0</v>
      </c>
      <c r="M3919" s="185">
        <v>263261583813.30362</v>
      </c>
      <c r="N3919" s="174">
        <v>624816283186.41821</v>
      </c>
      <c r="O3919" s="119">
        <v>0.62344716359904495</v>
      </c>
      <c r="P3919" s="119">
        <v>0.38114709799158547</v>
      </c>
      <c r="Q3919" s="97">
        <v>15.626179832570958</v>
      </c>
      <c r="R3919" s="184">
        <v>4035011934276.8911</v>
      </c>
      <c r="S3919" s="199">
        <v>4190.8375784729842</v>
      </c>
      <c r="T3919" s="191">
        <v>4.679778733431969E-2</v>
      </c>
      <c r="U3919" s="198">
        <v>2.0000000000000001E-4</v>
      </c>
    </row>
    <row r="3920" spans="1:21" x14ac:dyDescent="0.2">
      <c r="A3920">
        <f t="shared" si="61"/>
        <v>3916</v>
      </c>
      <c r="B3920" s="119">
        <v>0.41018614463063963</v>
      </c>
      <c r="C3920" s="97">
        <v>7089.7364452762831</v>
      </c>
      <c r="D3920" s="96">
        <v>1.2775044458468665</v>
      </c>
      <c r="E3920" s="98">
        <v>0</v>
      </c>
      <c r="F3920" s="119">
        <v>0.52416017345457422</v>
      </c>
      <c r="G3920" s="179">
        <v>1</v>
      </c>
      <c r="H3920" s="97">
        <v>15943640.587694634</v>
      </c>
      <c r="I3920" s="174">
        <v>451853769609.14825</v>
      </c>
      <c r="J3920" s="186">
        <v>0.33789328107595318</v>
      </c>
      <c r="K3920" s="189">
        <v>10488526755.403824</v>
      </c>
      <c r="L3920" s="185">
        <v>0</v>
      </c>
      <c r="M3920" s="185">
        <v>288023222986.78754</v>
      </c>
      <c r="N3920" s="174">
        <v>750365519351.3396</v>
      </c>
      <c r="O3920" s="119">
        <v>0.510547088438145</v>
      </c>
      <c r="P3920" s="119">
        <v>0.28029672172516634</v>
      </c>
      <c r="Q3920" s="97">
        <v>16.151889233846671</v>
      </c>
      <c r="R3920" s="184">
        <v>3627902324574.9268</v>
      </c>
      <c r="S3920" s="199">
        <v>3765.7549312449191</v>
      </c>
      <c r="T3920" s="191">
        <v>4.6193462864219118E-2</v>
      </c>
      <c r="U3920" s="198">
        <v>2.0000000000000001E-4</v>
      </c>
    </row>
    <row r="3921" spans="1:21" x14ac:dyDescent="0.2">
      <c r="A3921">
        <f t="shared" si="61"/>
        <v>3917</v>
      </c>
      <c r="B3921" s="119">
        <v>0.59546271219439562</v>
      </c>
      <c r="C3921" s="97">
        <v>13055.30572462634</v>
      </c>
      <c r="D3921" s="96">
        <v>0.88116903416641668</v>
      </c>
      <c r="E3921" s="98">
        <v>0.7</v>
      </c>
      <c r="F3921" s="119">
        <v>0</v>
      </c>
      <c r="G3921" s="179">
        <v>0</v>
      </c>
      <c r="H3921" s="97">
        <v>21986622.338095088</v>
      </c>
      <c r="I3921" s="174">
        <v>666522993772.87781</v>
      </c>
      <c r="J3921" s="186">
        <v>0.35746363117454105</v>
      </c>
      <c r="K3921" s="189">
        <v>93158332512.964294</v>
      </c>
      <c r="L3921" s="185">
        <v>197788106873.81384</v>
      </c>
      <c r="M3921" s="185">
        <v>0</v>
      </c>
      <c r="N3921" s="174">
        <v>957469433159.65601</v>
      </c>
      <c r="O3921" s="119">
        <v>0.41410012829967424</v>
      </c>
      <c r="P3921" s="119">
        <v>0.31277950147417988</v>
      </c>
      <c r="Q3921" s="97">
        <v>14.194350832534239</v>
      </c>
      <c r="R3921" s="184">
        <v>4492978286255.8379</v>
      </c>
      <c r="S3921" s="199">
        <v>4663.5940582062149</v>
      </c>
      <c r="T3921" s="191">
        <v>5.1411339641328657E-2</v>
      </c>
      <c r="U3921" s="198">
        <v>2.0000000000000001E-4</v>
      </c>
    </row>
    <row r="3922" spans="1:21" x14ac:dyDescent="0.2">
      <c r="A3922">
        <f t="shared" si="61"/>
        <v>3918</v>
      </c>
      <c r="B3922" s="119">
        <v>0.40918795781294803</v>
      </c>
      <c r="C3922" s="97">
        <v>4000</v>
      </c>
      <c r="D3922" s="96">
        <v>0.43373403534116478</v>
      </c>
      <c r="E3922" s="98">
        <v>0</v>
      </c>
      <c r="F3922" s="119">
        <v>0</v>
      </c>
      <c r="G3922" s="179">
        <v>0</v>
      </c>
      <c r="H3922" s="97">
        <v>9849640.0557534527</v>
      </c>
      <c r="I3922" s="174">
        <v>393103111475.13562</v>
      </c>
      <c r="J3922" s="186">
        <v>0.40918795781294803</v>
      </c>
      <c r="K3922" s="189">
        <v>0</v>
      </c>
      <c r="L3922" s="185">
        <v>0</v>
      </c>
      <c r="M3922" s="185">
        <v>0</v>
      </c>
      <c r="N3922" s="174">
        <v>393103111475.13562</v>
      </c>
      <c r="O3922" s="119">
        <v>0.40918795781294803</v>
      </c>
      <c r="P3922" s="119">
        <v>0.25973131672665367</v>
      </c>
      <c r="Q3922" s="97">
        <v>13</v>
      </c>
      <c r="R3922" s="184">
        <v>1563591168478.2915</v>
      </c>
      <c r="S3922" s="199">
        <v>1622.7240591515731</v>
      </c>
      <c r="T3922" s="191">
        <v>5.2090105588959788E-2</v>
      </c>
      <c r="U3922" s="198">
        <v>2.0000000000000001E-4</v>
      </c>
    </row>
    <row r="3923" spans="1:21" x14ac:dyDescent="0.2">
      <c r="A3923">
        <f t="shared" si="61"/>
        <v>3919</v>
      </c>
      <c r="B3923" s="119">
        <v>0.57599107346385492</v>
      </c>
      <c r="C3923" s="97">
        <v>14326.647155302977</v>
      </c>
      <c r="D3923" s="96">
        <v>0.36424685270065438</v>
      </c>
      <c r="E3923" s="98">
        <v>0</v>
      </c>
      <c r="F3923" s="119">
        <v>0.59583603745066283</v>
      </c>
      <c r="G3923" s="179">
        <v>1</v>
      </c>
      <c r="H3923" s="97">
        <v>2166777.9118551565</v>
      </c>
      <c r="I3923" s="174">
        <v>116583647626.5881</v>
      </c>
      <c r="J3923" s="186">
        <v>0.51150271333405328</v>
      </c>
      <c r="K3923" s="189">
        <v>0</v>
      </c>
      <c r="L3923" s="185">
        <v>0</v>
      </c>
      <c r="M3923" s="185">
        <v>231714439946.80743</v>
      </c>
      <c r="N3923" s="174">
        <v>348298087573.39551</v>
      </c>
      <c r="O3923" s="119">
        <v>0.70343310167385886</v>
      </c>
      <c r="P3923" s="119">
        <v>0.4634990101768911</v>
      </c>
      <c r="Q3923" s="97">
        <v>17.376490706603327</v>
      </c>
      <c r="R3923" s="184">
        <v>3046942581503.4072</v>
      </c>
      <c r="S3923" s="199">
        <v>3163.5306976042493</v>
      </c>
      <c r="T3923" s="191">
        <v>4.2234131472832288E-2</v>
      </c>
      <c r="U3923" s="198">
        <v>2.0000000000000001E-4</v>
      </c>
    </row>
    <row r="3924" spans="1:21" x14ac:dyDescent="0.2">
      <c r="A3924">
        <f t="shared" si="61"/>
        <v>3920</v>
      </c>
      <c r="B3924" s="119">
        <v>0.46683789482811644</v>
      </c>
      <c r="C3924" s="97">
        <v>13327.440419633647</v>
      </c>
      <c r="D3924" s="96">
        <v>1.1085498064266177</v>
      </c>
      <c r="E3924" s="98">
        <v>0</v>
      </c>
      <c r="F3924" s="119">
        <v>0.44901624420566072</v>
      </c>
      <c r="G3924" s="179">
        <v>1</v>
      </c>
      <c r="H3924" s="97">
        <v>8714728.0912940167</v>
      </c>
      <c r="I3924" s="174">
        <v>352585170123.76025</v>
      </c>
      <c r="J3924" s="186">
        <v>0.46683789482811644</v>
      </c>
      <c r="K3924" s="189">
        <v>10665121118.345066</v>
      </c>
      <c r="L3924" s="185">
        <v>0</v>
      </c>
      <c r="M3924" s="185">
        <v>301767098815.49512</v>
      </c>
      <c r="N3924" s="174">
        <v>665017390057.60046</v>
      </c>
      <c r="O3924" s="119">
        <v>0.61053109842047715</v>
      </c>
      <c r="P3924" s="119">
        <v>0.44382889039304441</v>
      </c>
      <c r="Q3924" s="97">
        <v>16.312932514597122</v>
      </c>
      <c r="R3924" s="184">
        <v>5140140301485.1641</v>
      </c>
      <c r="S3924" s="199">
        <v>5338.7524224804447</v>
      </c>
      <c r="T3924" s="191">
        <v>4.5558313702866324E-2</v>
      </c>
      <c r="U3924" s="198">
        <v>2.0000000000000001E-4</v>
      </c>
    </row>
    <row r="3925" spans="1:21" x14ac:dyDescent="0.2">
      <c r="A3925">
        <f t="shared" si="61"/>
        <v>3921</v>
      </c>
      <c r="B3925" s="119">
        <v>0.4062944852397874</v>
      </c>
      <c r="C3925" s="97">
        <v>9071.2229986241</v>
      </c>
      <c r="D3925" s="96">
        <v>1.1121886326957116</v>
      </c>
      <c r="E3925" s="98">
        <v>1.4462060420346562E-2</v>
      </c>
      <c r="F3925" s="119">
        <v>0</v>
      </c>
      <c r="G3925" s="179">
        <v>0</v>
      </c>
      <c r="H3925" s="97">
        <v>11940143.676226344</v>
      </c>
      <c r="I3925" s="174">
        <v>407804203034.69244</v>
      </c>
      <c r="J3925" s="186">
        <v>0.3647271730635302</v>
      </c>
      <c r="K3925" s="189">
        <v>11245221787.209732</v>
      </c>
      <c r="L3925" s="185">
        <v>9463639610.3192005</v>
      </c>
      <c r="M3925" s="185">
        <v>0</v>
      </c>
      <c r="N3925" s="174">
        <v>428513064432.22137</v>
      </c>
      <c r="O3925" s="119">
        <v>0.36476877556027976</v>
      </c>
      <c r="P3925" s="119">
        <v>0.25774550103369759</v>
      </c>
      <c r="Q3925" s="97">
        <v>13.099617663322736</v>
      </c>
      <c r="R3925" s="184">
        <v>1564813490275.6577</v>
      </c>
      <c r="S3925" s="199">
        <v>1623.3186927521517</v>
      </c>
      <c r="T3925" s="191">
        <v>5.6609546898529067E-2</v>
      </c>
      <c r="U3925" s="198">
        <v>2.0000000000000001E-4</v>
      </c>
    </row>
    <row r="3926" spans="1:21" x14ac:dyDescent="0.2">
      <c r="A3926">
        <f t="shared" si="61"/>
        <v>3922</v>
      </c>
      <c r="B3926" s="119">
        <v>0.46373854574066697</v>
      </c>
      <c r="C3926" s="97">
        <v>10992.183037439658</v>
      </c>
      <c r="D3926" s="96">
        <v>1.0694078743549318</v>
      </c>
      <c r="E3926" s="98">
        <v>0.13746709744193283</v>
      </c>
      <c r="F3926" s="119">
        <v>0.46684968168451541</v>
      </c>
      <c r="G3926" s="179">
        <v>1</v>
      </c>
      <c r="H3926" s="97">
        <v>8923376.8517832439</v>
      </c>
      <c r="I3926" s="174">
        <v>350892921741.87256</v>
      </c>
      <c r="J3926" s="186">
        <v>0.36564321649032616</v>
      </c>
      <c r="K3926" s="189">
        <v>7376412550.7323532</v>
      </c>
      <c r="L3926" s="185">
        <v>0</v>
      </c>
      <c r="M3926" s="185">
        <v>331321229799.71796</v>
      </c>
      <c r="N3926" s="174">
        <v>689590564092.32288</v>
      </c>
      <c r="O3926" s="119">
        <v>0.57042340900780919</v>
      </c>
      <c r="P3926" s="119">
        <v>0.32444068486980088</v>
      </c>
      <c r="Q3926" s="97">
        <v>16.759603427989596</v>
      </c>
      <c r="R3926" s="184">
        <v>4014164828705.9346</v>
      </c>
      <c r="S3926" s="199">
        <v>4169.1761725572196</v>
      </c>
      <c r="T3926" s="191">
        <v>4.4489215501257486E-2</v>
      </c>
      <c r="U3926" s="198">
        <v>2.0000000000000001E-4</v>
      </c>
    </row>
    <row r="3927" spans="1:21" x14ac:dyDescent="0.2">
      <c r="A3927">
        <f t="shared" si="61"/>
        <v>3923</v>
      </c>
      <c r="B3927" s="119">
        <v>0.65292000144476392</v>
      </c>
      <c r="C3927" s="97">
        <v>5216.3548853381762</v>
      </c>
      <c r="D3927" s="96">
        <v>0.33744013055153749</v>
      </c>
      <c r="E3927" s="98">
        <v>0.18830670039511771</v>
      </c>
      <c r="F3927" s="119">
        <v>0.62347699841945914</v>
      </c>
      <c r="G3927" s="179">
        <v>1</v>
      </c>
      <c r="H3927" s="97">
        <v>3291504.794346814</v>
      </c>
      <c r="I3927" s="174">
        <v>176697273732.40759</v>
      </c>
      <c r="J3927" s="186">
        <v>0.53030609856737221</v>
      </c>
      <c r="K3927" s="189">
        <v>6076819877.9783707</v>
      </c>
      <c r="L3927" s="185">
        <v>0</v>
      </c>
      <c r="M3927" s="185">
        <v>351102124220.74591</v>
      </c>
      <c r="N3927" s="174">
        <v>533876217831.1319</v>
      </c>
      <c r="O3927" s="119">
        <v>0.70163331634975423</v>
      </c>
      <c r="P3927" s="119">
        <v>0.51694540847348458</v>
      </c>
      <c r="Q3927" s="97">
        <v>17.341314788508079</v>
      </c>
      <c r="R3927" s="184">
        <v>5210522001629.7822</v>
      </c>
      <c r="S3927" s="199">
        <v>5403.7733911243731</v>
      </c>
      <c r="T3927" s="191">
        <v>4.2385387588474259E-2</v>
      </c>
      <c r="U3927" s="198">
        <v>2.0000000000000001E-4</v>
      </c>
    </row>
    <row r="3928" spans="1:21" x14ac:dyDescent="0.2">
      <c r="A3928">
        <f t="shared" si="61"/>
        <v>3924</v>
      </c>
      <c r="B3928" s="119">
        <v>0.40285180923880359</v>
      </c>
      <c r="C3928" s="97">
        <v>8364.3867530947482</v>
      </c>
      <c r="D3928" s="96">
        <v>0.67594950959924394</v>
      </c>
      <c r="E3928" s="98">
        <v>0.23793542579145727</v>
      </c>
      <c r="F3928" s="119">
        <v>0</v>
      </c>
      <c r="G3928" s="179">
        <v>0</v>
      </c>
      <c r="H3928" s="97">
        <v>13611389.218263684</v>
      </c>
      <c r="I3928" s="174">
        <v>476511356326.91638</v>
      </c>
      <c r="J3928" s="186">
        <v>0.40285180923880359</v>
      </c>
      <c r="K3928" s="189">
        <v>44648017696.566216</v>
      </c>
      <c r="L3928" s="185">
        <v>84214966509.337616</v>
      </c>
      <c r="M3928" s="185">
        <v>0</v>
      </c>
      <c r="N3928" s="174">
        <v>605374340532.82019</v>
      </c>
      <c r="O3928" s="119">
        <v>0.42838854880824739</v>
      </c>
      <c r="P3928" s="119">
        <v>0.31307855833694415</v>
      </c>
      <c r="Q3928" s="97">
        <v>14.425993946835518</v>
      </c>
      <c r="R3928" s="184">
        <v>2979573755245.4204</v>
      </c>
      <c r="S3928" s="199">
        <v>3090.2703179202676</v>
      </c>
      <c r="T3928" s="191">
        <v>4.9755982874690838E-2</v>
      </c>
      <c r="U3928" s="198">
        <v>2.0000000000000001E-4</v>
      </c>
    </row>
    <row r="3929" spans="1:21" x14ac:dyDescent="0.2">
      <c r="A3929">
        <f t="shared" si="61"/>
        <v>3925</v>
      </c>
      <c r="B3929" s="119">
        <v>0.33125553216551151</v>
      </c>
      <c r="C3929" s="97">
        <v>11894.577652794113</v>
      </c>
      <c r="D3929" s="96">
        <v>0.2</v>
      </c>
      <c r="E3929" s="98">
        <v>0</v>
      </c>
      <c r="F3929" s="119">
        <v>0.40957916254995869</v>
      </c>
      <c r="G3929" s="179">
        <v>1</v>
      </c>
      <c r="H3929" s="97">
        <v>1727304.7544882181</v>
      </c>
      <c r="I3929" s="174">
        <v>93241261659.852036</v>
      </c>
      <c r="J3929" s="186">
        <v>0.33125553216551162</v>
      </c>
      <c r="K3929" s="189">
        <v>2839943038.2795701</v>
      </c>
      <c r="L3929" s="185">
        <v>0</v>
      </c>
      <c r="M3929" s="185">
        <v>88836825258.779053</v>
      </c>
      <c r="N3929" s="174">
        <v>184918029956.91068</v>
      </c>
      <c r="O3929" s="119">
        <v>0.55135858835235763</v>
      </c>
      <c r="P3929" s="119">
        <v>0.36119583239197411</v>
      </c>
      <c r="Q3929" s="97">
        <v>17.120115493558441</v>
      </c>
      <c r="R3929" s="184">
        <v>1270429898261.4175</v>
      </c>
      <c r="S3929" s="199">
        <v>1319.2523299758955</v>
      </c>
      <c r="T3929" s="191">
        <v>4.1896608238241879E-2</v>
      </c>
      <c r="U3929" s="198">
        <v>2.0000000000000001E-4</v>
      </c>
    </row>
    <row r="3930" spans="1:21" x14ac:dyDescent="0.2">
      <c r="A3930">
        <f t="shared" si="61"/>
        <v>3926</v>
      </c>
      <c r="B3930" s="119">
        <v>0.42759063706885286</v>
      </c>
      <c r="C3930" s="97">
        <v>4006.6503265298688</v>
      </c>
      <c r="D3930" s="96">
        <v>1.3482351332655154</v>
      </c>
      <c r="E3930" s="98">
        <v>0</v>
      </c>
      <c r="F3930" s="119">
        <v>0.43713882900803513</v>
      </c>
      <c r="G3930" s="179">
        <v>1</v>
      </c>
      <c r="H3930" s="97">
        <v>24822771.572684783</v>
      </c>
      <c r="I3930" s="174">
        <v>586957349414.00366</v>
      </c>
      <c r="J3930" s="186">
        <v>0.18465977157896729</v>
      </c>
      <c r="K3930" s="189">
        <v>22562273879.996086</v>
      </c>
      <c r="L3930" s="185">
        <v>0</v>
      </c>
      <c r="M3930" s="185">
        <v>366577776483.9762</v>
      </c>
      <c r="N3930" s="174">
        <v>976097399777.97595</v>
      </c>
      <c r="O3930" s="119">
        <v>0.4114851974279683</v>
      </c>
      <c r="P3930" s="119">
        <v>0.1885947831691398</v>
      </c>
      <c r="Q3930" s="97">
        <v>17.830879511177589</v>
      </c>
      <c r="R3930" s="184">
        <v>3528628964678.1118</v>
      </c>
      <c r="S3930" s="199">
        <v>3663.6840286239235</v>
      </c>
      <c r="T3930" s="191">
        <v>4.1174310848893711E-2</v>
      </c>
      <c r="U3930" s="198">
        <v>2.0000000000000001E-4</v>
      </c>
    </row>
    <row r="3931" spans="1:21" x14ac:dyDescent="0.2">
      <c r="A3931">
        <f t="shared" si="61"/>
        <v>3927</v>
      </c>
      <c r="B3931" s="119">
        <v>0.54822721301590271</v>
      </c>
      <c r="C3931" s="97">
        <v>11139.724055723427</v>
      </c>
      <c r="D3931" s="96">
        <v>0.77370129210692462</v>
      </c>
      <c r="E3931" s="98">
        <v>0</v>
      </c>
      <c r="F3931" s="119">
        <v>0</v>
      </c>
      <c r="G3931" s="179">
        <v>0</v>
      </c>
      <c r="H3931" s="97">
        <v>4932591.9439546689</v>
      </c>
      <c r="I3931" s="174">
        <v>265110269083.02582</v>
      </c>
      <c r="J3931" s="186">
        <v>0.54822721301590271</v>
      </c>
      <c r="K3931" s="189">
        <v>8458818235.006423</v>
      </c>
      <c r="L3931" s="185">
        <v>0</v>
      </c>
      <c r="M3931" s="185">
        <v>0</v>
      </c>
      <c r="N3931" s="174">
        <v>273569087318.03223</v>
      </c>
      <c r="O3931" s="119">
        <v>0.53127590323215301</v>
      </c>
      <c r="P3931" s="119">
        <v>0.40945918024633898</v>
      </c>
      <c r="Q3931" s="97">
        <v>12.915253082435976</v>
      </c>
      <c r="R3931" s="184">
        <v>1597057632093.5403</v>
      </c>
      <c r="S3931" s="199">
        <v>1658.3339577031093</v>
      </c>
      <c r="T3931" s="191">
        <v>5.5822850600710648E-2</v>
      </c>
      <c r="U3931" s="198">
        <v>2.0000000000000001E-4</v>
      </c>
    </row>
    <row r="3932" spans="1:21" x14ac:dyDescent="0.2">
      <c r="A3932">
        <f t="shared" si="61"/>
        <v>3928</v>
      </c>
      <c r="B3932" s="119">
        <v>0.55954991594902503</v>
      </c>
      <c r="C3932" s="97">
        <v>17000</v>
      </c>
      <c r="D3932" s="96">
        <v>0.69522946442272027</v>
      </c>
      <c r="E3932" s="98">
        <v>0.38161542370853918</v>
      </c>
      <c r="F3932" s="119">
        <v>0.45026449218997378</v>
      </c>
      <c r="G3932" s="179">
        <v>1</v>
      </c>
      <c r="H3932" s="97">
        <v>4630117.643825667</v>
      </c>
      <c r="I3932" s="174">
        <v>171668330048.84311</v>
      </c>
      <c r="J3932" s="186">
        <v>0.37023362618513711</v>
      </c>
      <c r="K3932" s="189">
        <v>1158675536.2853296</v>
      </c>
      <c r="L3932" s="185">
        <v>0</v>
      </c>
      <c r="M3932" s="185">
        <v>185477193004.72385</v>
      </c>
      <c r="N3932" s="174">
        <v>358304198589.85229</v>
      </c>
      <c r="O3932" s="119">
        <v>0.59150616591438299</v>
      </c>
      <c r="P3932" s="119">
        <v>0.40523697554597615</v>
      </c>
      <c r="Q3932" s="97">
        <v>17.090204158939869</v>
      </c>
      <c r="R3932" s="184">
        <v>2663848504830.3569</v>
      </c>
      <c r="S3932" s="199">
        <v>2766.4747790253778</v>
      </c>
      <c r="T3932" s="191">
        <v>4.3846769941598342E-2</v>
      </c>
      <c r="U3932" s="198">
        <v>2.0000000000000001E-4</v>
      </c>
    </row>
    <row r="3933" spans="1:21" x14ac:dyDescent="0.2">
      <c r="A3933">
        <f t="shared" si="61"/>
        <v>3929</v>
      </c>
      <c r="B3933" s="119">
        <v>0.51457854996229346</v>
      </c>
      <c r="C3933" s="97">
        <v>11455.245893951773</v>
      </c>
      <c r="D3933" s="96">
        <v>1.0919997474639305</v>
      </c>
      <c r="E3933" s="98">
        <v>3.3410442716641411E-2</v>
      </c>
      <c r="F3933" s="119">
        <v>0</v>
      </c>
      <c r="G3933" s="179">
        <v>0</v>
      </c>
      <c r="H3933" s="97">
        <v>9195616.8408332542</v>
      </c>
      <c r="I3933" s="174">
        <v>347437220096.54401</v>
      </c>
      <c r="J3933" s="186">
        <v>0.50626123632685194</v>
      </c>
      <c r="K3933" s="189">
        <v>5911258065.9676962</v>
      </c>
      <c r="L3933" s="185">
        <v>3990301700.7943244</v>
      </c>
      <c r="M3933" s="185">
        <v>0</v>
      </c>
      <c r="N3933" s="174">
        <v>357338779863.30603</v>
      </c>
      <c r="O3933" s="119">
        <v>0.50116653451714044</v>
      </c>
      <c r="P3933" s="119">
        <v>0.35377578913016983</v>
      </c>
      <c r="Q3933" s="97">
        <v>13.03537780625166</v>
      </c>
      <c r="R3933" s="184">
        <v>1789356443922.4963</v>
      </c>
      <c r="S3933" s="199">
        <v>1857.9038441040798</v>
      </c>
      <c r="T3933" s="191">
        <v>5.6516548007923231E-2</v>
      </c>
      <c r="U3933" s="198">
        <v>2.0000000000000001E-4</v>
      </c>
    </row>
    <row r="3934" spans="1:21" x14ac:dyDescent="0.2">
      <c r="A3934">
        <f t="shared" si="61"/>
        <v>3930</v>
      </c>
      <c r="B3934" s="119">
        <v>0.51720366502916315</v>
      </c>
      <c r="C3934" s="97">
        <v>12528.345192349001</v>
      </c>
      <c r="D3934" s="96">
        <v>0.6997450479198517</v>
      </c>
      <c r="E3934" s="98">
        <v>0.58633140227071967</v>
      </c>
      <c r="F3934" s="119">
        <v>0.4832133616317108</v>
      </c>
      <c r="G3934" s="179">
        <v>1</v>
      </c>
      <c r="H3934" s="97">
        <v>5854239.0076963454</v>
      </c>
      <c r="I3934" s="174">
        <v>205571444506.15729</v>
      </c>
      <c r="J3934" s="186">
        <v>0.30631509063201801</v>
      </c>
      <c r="K3934" s="189">
        <v>3546897032.9829082</v>
      </c>
      <c r="L3934" s="185">
        <v>0</v>
      </c>
      <c r="M3934" s="185">
        <v>196869605222.35861</v>
      </c>
      <c r="N3934" s="174">
        <v>405987946761.49878</v>
      </c>
      <c r="O3934" s="119">
        <v>0.5430341506238352</v>
      </c>
      <c r="P3934" s="119">
        <v>0.36231025708993864</v>
      </c>
      <c r="Q3934" s="97">
        <v>17.506043452510539</v>
      </c>
      <c r="R3934" s="184">
        <v>2752999473412.7983</v>
      </c>
      <c r="S3934" s="199">
        <v>2857.4520217918557</v>
      </c>
      <c r="T3934" s="191">
        <v>4.2834218365559118E-2</v>
      </c>
      <c r="U3934" s="198">
        <v>2.0000000000000001E-4</v>
      </c>
    </row>
    <row r="3935" spans="1:21" x14ac:dyDescent="0.2">
      <c r="A3935">
        <f t="shared" si="61"/>
        <v>3931</v>
      </c>
      <c r="B3935" s="119">
        <v>0.55205917733889243</v>
      </c>
      <c r="C3935" s="97">
        <v>4000</v>
      </c>
      <c r="D3935" s="96">
        <v>0.71726909721396304</v>
      </c>
      <c r="E3935" s="98">
        <v>0</v>
      </c>
      <c r="F3935" s="119">
        <v>0.52613035859721546</v>
      </c>
      <c r="G3935" s="179">
        <v>1</v>
      </c>
      <c r="H3935" s="97">
        <v>8896752.8992133178</v>
      </c>
      <c r="I3935" s="174">
        <v>314845556020.42322</v>
      </c>
      <c r="J3935" s="186">
        <v>0.41836292604973102</v>
      </c>
      <c r="K3935" s="189">
        <v>10572201096.941227</v>
      </c>
      <c r="L3935" s="185">
        <v>0</v>
      </c>
      <c r="M3935" s="185">
        <v>254909680856.76251</v>
      </c>
      <c r="N3935" s="174">
        <v>580327437974.12708</v>
      </c>
      <c r="O3935" s="119">
        <v>0.57837598361294962</v>
      </c>
      <c r="P3935" s="119">
        <v>0.47072632104863027</v>
      </c>
      <c r="Q3935" s="97">
        <v>16.976959043277901</v>
      </c>
      <c r="R3935" s="184">
        <v>5043265409596.6543</v>
      </c>
      <c r="S3935" s="199">
        <v>5238.9362810333223</v>
      </c>
      <c r="T3935" s="191">
        <v>4.3388591321955119E-2</v>
      </c>
      <c r="U3935" s="198">
        <v>2.0000000000000001E-4</v>
      </c>
    </row>
    <row r="3936" spans="1:21" x14ac:dyDescent="0.2">
      <c r="A3936">
        <f t="shared" si="61"/>
        <v>3932</v>
      </c>
      <c r="B3936" s="119">
        <v>0.5774910991068759</v>
      </c>
      <c r="C3936" s="97">
        <v>8482.0409790643243</v>
      </c>
      <c r="D3936" s="96">
        <v>0.80413183866785032</v>
      </c>
      <c r="E3936" s="98">
        <v>7.398399200171682E-2</v>
      </c>
      <c r="F3936" s="119">
        <v>0.70252053175351303</v>
      </c>
      <c r="G3936" s="179">
        <v>1</v>
      </c>
      <c r="H3936" s="97">
        <v>6683965.7558853021</v>
      </c>
      <c r="I3936" s="174">
        <v>244009966572.58334</v>
      </c>
      <c r="J3936" s="186">
        <v>0.44103299018769915</v>
      </c>
      <c r="K3936" s="189">
        <v>3562536646.2309413</v>
      </c>
      <c r="L3936" s="185">
        <v>0</v>
      </c>
      <c r="M3936" s="185">
        <v>273568739780.2139</v>
      </c>
      <c r="N3936" s="174">
        <v>521141242999.0282</v>
      </c>
      <c r="O3936" s="119">
        <v>0.62645480741175352</v>
      </c>
      <c r="P3936" s="119">
        <v>0.34317625077594099</v>
      </c>
      <c r="Q3936" s="97">
        <v>16.31960518434154</v>
      </c>
      <c r="R3936" s="184">
        <v>3172577850581.5234</v>
      </c>
      <c r="S3936" s="199">
        <v>3295.4826216534343</v>
      </c>
      <c r="T3936" s="191">
        <v>4.5042597342706839E-2</v>
      </c>
      <c r="U3936" s="198">
        <v>2.0000000000000001E-4</v>
      </c>
    </row>
    <row r="3937" spans="1:21" x14ac:dyDescent="0.2">
      <c r="A3937">
        <f t="shared" si="61"/>
        <v>3933</v>
      </c>
      <c r="B3937" s="119">
        <v>0.44767714863125208</v>
      </c>
      <c r="C3937" s="97">
        <v>4000</v>
      </c>
      <c r="D3937" s="96">
        <v>0.74935045224374863</v>
      </c>
      <c r="E3937" s="98">
        <v>0</v>
      </c>
      <c r="F3937" s="119">
        <v>0.42718080678579878</v>
      </c>
      <c r="G3937" s="179">
        <v>1</v>
      </c>
      <c r="H3937" s="97">
        <v>11784806.1667096</v>
      </c>
      <c r="I3937" s="174">
        <v>414812120599.2019</v>
      </c>
      <c r="J3937" s="186">
        <v>0.44767714863125208</v>
      </c>
      <c r="K3937" s="189">
        <v>9050898131.6180134</v>
      </c>
      <c r="L3937" s="185">
        <v>0</v>
      </c>
      <c r="M3937" s="185">
        <v>273364140478.10089</v>
      </c>
      <c r="N3937" s="174">
        <v>697227159208.92078</v>
      </c>
      <c r="O3937" s="119">
        <v>0.58000210463522694</v>
      </c>
      <c r="P3937" s="119">
        <v>0.42441410228464582</v>
      </c>
      <c r="Q3937" s="97">
        <v>16.137132237381358</v>
      </c>
      <c r="R3937" s="184">
        <v>5215081250731.5059</v>
      </c>
      <c r="S3937" s="199">
        <v>5416.4565196975163</v>
      </c>
      <c r="T3937" s="191">
        <v>4.5218286937832426E-2</v>
      </c>
      <c r="U3937" s="198">
        <v>2.0000000000000001E-4</v>
      </c>
    </row>
    <row r="3938" spans="1:21" x14ac:dyDescent="0.2">
      <c r="A3938">
        <f t="shared" si="61"/>
        <v>3934</v>
      </c>
      <c r="B3938" s="119">
        <v>0.47582916951795773</v>
      </c>
      <c r="C3938" s="97">
        <v>5316.5956309428166</v>
      </c>
      <c r="D3938" s="96">
        <v>0.53442596326259839</v>
      </c>
      <c r="E3938" s="98">
        <v>0.33898364766235484</v>
      </c>
      <c r="F3938" s="119">
        <v>0.32965939977592384</v>
      </c>
      <c r="G3938" s="179">
        <v>1</v>
      </c>
      <c r="H3938" s="97">
        <v>5749821.4763464909</v>
      </c>
      <c r="I3938" s="174">
        <v>280595971739.01617</v>
      </c>
      <c r="J3938" s="186">
        <v>0.47582916951795773</v>
      </c>
      <c r="K3938" s="189">
        <v>12380789093.390631</v>
      </c>
      <c r="L3938" s="185">
        <v>0</v>
      </c>
      <c r="M3938" s="185">
        <v>188149159623.55005</v>
      </c>
      <c r="N3938" s="174">
        <v>481125920455.95685</v>
      </c>
      <c r="O3938" s="119">
        <v>0.59035496493791917</v>
      </c>
      <c r="P3938" s="119">
        <v>0.39099120595256204</v>
      </c>
      <c r="Q3938" s="97">
        <v>15.970109088378253</v>
      </c>
      <c r="R3938" s="184">
        <v>3303105352428.1006</v>
      </c>
      <c r="S3938" s="199">
        <v>3428.6126265325711</v>
      </c>
      <c r="T3938" s="191">
        <v>4.5439723343648292E-2</v>
      </c>
      <c r="U3938" s="198">
        <v>2.0000000000000001E-4</v>
      </c>
    </row>
    <row r="3939" spans="1:21" x14ac:dyDescent="0.2">
      <c r="A3939">
        <f t="shared" si="61"/>
        <v>3935</v>
      </c>
      <c r="B3939" s="119">
        <v>0.59661401116819801</v>
      </c>
      <c r="C3939" s="97">
        <v>5605.2473829168148</v>
      </c>
      <c r="D3939" s="96">
        <v>1.1809534885350834</v>
      </c>
      <c r="E3939" s="98">
        <v>0.44666361968816193</v>
      </c>
      <c r="F3939" s="119">
        <v>0.58724880900380572</v>
      </c>
      <c r="G3939" s="179">
        <v>1</v>
      </c>
      <c r="H3939" s="97">
        <v>13727539.224558111</v>
      </c>
      <c r="I3939" s="174">
        <v>362202464131.53387</v>
      </c>
      <c r="J3939" s="186">
        <v>0.32665263223009711</v>
      </c>
      <c r="K3939" s="189">
        <v>3846434738.2605128</v>
      </c>
      <c r="L3939" s="185">
        <v>0</v>
      </c>
      <c r="M3939" s="185">
        <v>246655121748.63953</v>
      </c>
      <c r="N3939" s="174">
        <v>612704020618.43384</v>
      </c>
      <c r="O3939" s="119">
        <v>0.51515654392003862</v>
      </c>
      <c r="P3939" s="119">
        <v>0.37029246528165705</v>
      </c>
      <c r="Q3939" s="97">
        <v>17.017315747901502</v>
      </c>
      <c r="R3939" s="184">
        <v>4150522055975.9756</v>
      </c>
      <c r="S3939" s="199">
        <v>4308.2654846795185</v>
      </c>
      <c r="T3939" s="191">
        <v>4.3780250279558383E-2</v>
      </c>
      <c r="U3939" s="198">
        <v>2.0000000000000001E-4</v>
      </c>
    </row>
    <row r="3940" spans="1:21" x14ac:dyDescent="0.2">
      <c r="A3940">
        <f t="shared" si="61"/>
        <v>3936</v>
      </c>
      <c r="B3940" s="119">
        <v>0.40629095339476656</v>
      </c>
      <c r="C3940" s="97">
        <v>7586.6364838061854</v>
      </c>
      <c r="D3940" s="96">
        <v>0.61485328269890893</v>
      </c>
      <c r="E3940" s="98">
        <v>0</v>
      </c>
      <c r="F3940" s="119">
        <v>0</v>
      </c>
      <c r="G3940" s="179">
        <v>0</v>
      </c>
      <c r="H3940" s="97">
        <v>5112413.0933811022</v>
      </c>
      <c r="I3940" s="174">
        <v>219372395900.99579</v>
      </c>
      <c r="J3940" s="186">
        <v>0.40629095339476651</v>
      </c>
      <c r="K3940" s="189">
        <v>5525468338.6080408</v>
      </c>
      <c r="L3940" s="185">
        <v>0</v>
      </c>
      <c r="M3940" s="185">
        <v>0</v>
      </c>
      <c r="N3940" s="174">
        <v>224897864239.60382</v>
      </c>
      <c r="O3940" s="119">
        <v>0.39630887638911777</v>
      </c>
      <c r="P3940" s="119">
        <v>0.27626759954327823</v>
      </c>
      <c r="Q3940" s="97">
        <v>12.867858382664581</v>
      </c>
      <c r="R3940" s="184">
        <v>921800543981.6189</v>
      </c>
      <c r="S3940" s="199">
        <v>957.06258143427954</v>
      </c>
      <c r="T3940" s="191">
        <v>5.3867835831371093E-2</v>
      </c>
      <c r="U3940" s="198">
        <v>2.0000000000000001E-4</v>
      </c>
    </row>
    <row r="3941" spans="1:21" x14ac:dyDescent="0.2">
      <c r="A3941">
        <f t="shared" si="61"/>
        <v>3937</v>
      </c>
      <c r="B3941" s="119">
        <v>0.43425300370640352</v>
      </c>
      <c r="C3941" s="97">
        <v>9377.8282716503745</v>
      </c>
      <c r="D3941" s="96">
        <v>0.83213795064706086</v>
      </c>
      <c r="E3941" s="98">
        <v>0.14119910743894509</v>
      </c>
      <c r="F3941" s="119">
        <v>0</v>
      </c>
      <c r="G3941" s="179">
        <v>0</v>
      </c>
      <c r="H3941" s="97">
        <v>6538455.6333242692</v>
      </c>
      <c r="I3941" s="174">
        <v>250662214378.98343</v>
      </c>
      <c r="J3941" s="186">
        <v>0.43425300370640352</v>
      </c>
      <c r="K3941" s="189">
        <v>16404862674.140791</v>
      </c>
      <c r="L3941" s="185">
        <v>43943019903.734871</v>
      </c>
      <c r="M3941" s="185">
        <v>0</v>
      </c>
      <c r="N3941" s="174">
        <v>311010096956.85913</v>
      </c>
      <c r="O3941" s="119">
        <v>0.46302430963434332</v>
      </c>
      <c r="P3941" s="119">
        <v>0.35022116489063926</v>
      </c>
      <c r="Q3941" s="97">
        <v>14.276092199617496</v>
      </c>
      <c r="R3941" s="184">
        <v>1709405185735.8726</v>
      </c>
      <c r="S3941" s="199">
        <v>1775.9298935210168</v>
      </c>
      <c r="T3941" s="191">
        <v>5.0259857270680781E-2</v>
      </c>
      <c r="U3941" s="198">
        <v>2.0000000000000001E-4</v>
      </c>
    </row>
    <row r="3942" spans="1:21" x14ac:dyDescent="0.2">
      <c r="A3942">
        <f t="shared" si="61"/>
        <v>3938</v>
      </c>
      <c r="B3942" s="119">
        <v>0.41648775768958884</v>
      </c>
      <c r="C3942" s="97">
        <v>4000</v>
      </c>
      <c r="D3942" s="96">
        <v>0.92557657347723443</v>
      </c>
      <c r="E3942" s="98">
        <v>0.55522464035056429</v>
      </c>
      <c r="F3942" s="119">
        <v>0.55734985101390244</v>
      </c>
      <c r="G3942" s="179">
        <v>1</v>
      </c>
      <c r="H3942" s="97">
        <v>13979438.243908064</v>
      </c>
      <c r="I3942" s="174">
        <v>375539845744.41193</v>
      </c>
      <c r="J3942" s="186">
        <v>0.24824085098992643</v>
      </c>
      <c r="K3942" s="189">
        <v>1267458016.357815</v>
      </c>
      <c r="L3942" s="185">
        <v>0</v>
      </c>
      <c r="M3942" s="185">
        <v>348346731652.03546</v>
      </c>
      <c r="N3942" s="174">
        <v>725154035412.80518</v>
      </c>
      <c r="O3942" s="119">
        <v>0.51285892106790254</v>
      </c>
      <c r="P3942" s="119">
        <v>0.29232780073963116</v>
      </c>
      <c r="Q3942" s="97">
        <v>17.926924426965101</v>
      </c>
      <c r="R3942" s="184">
        <v>4099757816923.7266</v>
      </c>
      <c r="S3942" s="199">
        <v>4258.9541816411138</v>
      </c>
      <c r="T3942" s="191">
        <v>4.152114967841479E-2</v>
      </c>
      <c r="U3942" s="198">
        <v>2.0000000000000001E-4</v>
      </c>
    </row>
    <row r="3943" spans="1:21" x14ac:dyDescent="0.2">
      <c r="A3943">
        <f t="shared" si="61"/>
        <v>3939</v>
      </c>
      <c r="B3943" s="119">
        <v>0.57012315735752739</v>
      </c>
      <c r="C3943" s="97">
        <v>11130.899337605086</v>
      </c>
      <c r="D3943" s="96">
        <v>0.89153362735111497</v>
      </c>
      <c r="E3943" s="98">
        <v>4.7443214854010762E-2</v>
      </c>
      <c r="F3943" s="119">
        <v>0.58460997336708231</v>
      </c>
      <c r="G3943" s="179">
        <v>1</v>
      </c>
      <c r="H3943" s="97">
        <v>13250777.69117089</v>
      </c>
      <c r="I3943" s="174">
        <v>454468586367.48083</v>
      </c>
      <c r="J3943" s="186">
        <v>0.39552986208567575</v>
      </c>
      <c r="K3943" s="189">
        <v>12557993349.237093</v>
      </c>
      <c r="L3943" s="185">
        <v>0</v>
      </c>
      <c r="M3943" s="185">
        <v>403291690740.00439</v>
      </c>
      <c r="N3943" s="174">
        <v>870318270456.72229</v>
      </c>
      <c r="O3943" s="119">
        <v>0.5772477344599044</v>
      </c>
      <c r="P3943" s="119">
        <v>0.37082624016220667</v>
      </c>
      <c r="Q3943" s="97">
        <v>16.465504612850612</v>
      </c>
      <c r="R3943" s="184">
        <v>5677461183012.8691</v>
      </c>
      <c r="S3943" s="199">
        <v>5887.7428239636902</v>
      </c>
      <c r="T3943" s="191">
        <v>4.527752214496681E-2</v>
      </c>
      <c r="U3943" s="198">
        <v>2.0000000000000001E-4</v>
      </c>
    </row>
    <row r="3944" spans="1:21" x14ac:dyDescent="0.2">
      <c r="A3944">
        <f t="shared" si="61"/>
        <v>3940</v>
      </c>
      <c r="B3944" s="119">
        <v>0.47599166208167504</v>
      </c>
      <c r="C3944" s="97">
        <v>5676.6662352778258</v>
      </c>
      <c r="D3944" s="96">
        <v>1.2380039012708501</v>
      </c>
      <c r="E3944" s="98">
        <v>0</v>
      </c>
      <c r="F3944" s="119">
        <v>0.55771797156277558</v>
      </c>
      <c r="G3944" s="179">
        <v>1</v>
      </c>
      <c r="H3944" s="97">
        <v>70247753.476142988</v>
      </c>
      <c r="I3944" s="174">
        <v>1399507475867.752</v>
      </c>
      <c r="J3944" s="186">
        <v>0.24892108236476407</v>
      </c>
      <c r="K3944" s="189">
        <v>26988678061.326275</v>
      </c>
      <c r="L3944" s="185">
        <v>0</v>
      </c>
      <c r="M3944" s="185">
        <v>956065029976.69678</v>
      </c>
      <c r="N3944" s="174">
        <v>2382561183905.7749</v>
      </c>
      <c r="O3944" s="119">
        <v>0.46723624441283712</v>
      </c>
      <c r="P3944" s="119">
        <v>0.27394691273560218</v>
      </c>
      <c r="Q3944" s="97">
        <v>17.188986002084555</v>
      </c>
      <c r="R3944" s="184">
        <v>11765053473160.555</v>
      </c>
      <c r="S3944" s="199">
        <v>12210.2537412409</v>
      </c>
      <c r="T3944" s="191">
        <v>4.3246012539713947E-2</v>
      </c>
      <c r="U3944" s="198">
        <v>2.0000000000000001E-4</v>
      </c>
    </row>
    <row r="3945" spans="1:21" x14ac:dyDescent="0.2">
      <c r="A3945">
        <f t="shared" si="61"/>
        <v>3941</v>
      </c>
      <c r="B3945" s="119">
        <v>0.29785706725514166</v>
      </c>
      <c r="C3945" s="97">
        <v>6018.670177382528</v>
      </c>
      <c r="D3945" s="96">
        <v>1.4556117294350248</v>
      </c>
      <c r="E3945" s="98">
        <v>0</v>
      </c>
      <c r="F3945" s="119">
        <v>0</v>
      </c>
      <c r="G3945" s="179">
        <v>0</v>
      </c>
      <c r="H3945" s="97">
        <v>18292521.767439269</v>
      </c>
      <c r="I3945" s="174">
        <v>453894283047.21411</v>
      </c>
      <c r="J3945" s="186">
        <v>0.29785706725514161</v>
      </c>
      <c r="K3945" s="189">
        <v>8302537262.8126526</v>
      </c>
      <c r="L3945" s="185">
        <v>0</v>
      </c>
      <c r="M3945" s="185">
        <v>0</v>
      </c>
      <c r="N3945" s="174">
        <v>462196820310.02673</v>
      </c>
      <c r="O3945" s="119">
        <v>0.29250659903206055</v>
      </c>
      <c r="P3945" s="119">
        <v>0.16827458824658204</v>
      </c>
      <c r="Q3945" s="97">
        <v>12.911430261897625</v>
      </c>
      <c r="R3945" s="184">
        <v>1054340974658.5608</v>
      </c>
      <c r="S3945" s="199">
        <v>1094.8422224606111</v>
      </c>
      <c r="T3945" s="191">
        <v>5.8215766159741153E-2</v>
      </c>
      <c r="U3945" s="198">
        <v>2.0000000000000001E-4</v>
      </c>
    </row>
    <row r="3946" spans="1:21" x14ac:dyDescent="0.2">
      <c r="A3946">
        <f t="shared" si="61"/>
        <v>3942</v>
      </c>
      <c r="B3946" s="119">
        <v>0.45096584529490513</v>
      </c>
      <c r="C3946" s="97">
        <v>13750.298743208865</v>
      </c>
      <c r="D3946" s="96">
        <v>0.82655721625387824</v>
      </c>
      <c r="E3946" s="98">
        <v>0</v>
      </c>
      <c r="F3946" s="119">
        <v>0</v>
      </c>
      <c r="G3946" s="179">
        <v>0</v>
      </c>
      <c r="H3946" s="97">
        <v>6367666.6854294045</v>
      </c>
      <c r="I3946" s="174">
        <v>205660273880.20261</v>
      </c>
      <c r="J3946" s="186">
        <v>0.29560112157223684</v>
      </c>
      <c r="K3946" s="189">
        <v>7090294955.2033358</v>
      </c>
      <c r="L3946" s="185">
        <v>0</v>
      </c>
      <c r="M3946" s="185">
        <v>0</v>
      </c>
      <c r="N3946" s="174">
        <v>212750568835.40594</v>
      </c>
      <c r="O3946" s="119">
        <v>0.285749683089562</v>
      </c>
      <c r="P3946" s="119">
        <v>0.2009217176255656</v>
      </c>
      <c r="Q3946" s="97">
        <v>12.755090566689955</v>
      </c>
      <c r="R3946" s="184">
        <v>568715261582.78064</v>
      </c>
      <c r="S3946" s="199">
        <v>590.46616443990217</v>
      </c>
      <c r="T3946" s="191">
        <v>5.7884025837743679E-2</v>
      </c>
      <c r="U3946" s="198">
        <v>2.0000000000000001E-4</v>
      </c>
    </row>
    <row r="3947" spans="1:21" x14ac:dyDescent="0.2">
      <c r="A3947">
        <f t="shared" si="61"/>
        <v>3943</v>
      </c>
      <c r="B3947" s="119">
        <v>0.57881946366662107</v>
      </c>
      <c r="C3947" s="97">
        <v>14193.959058763034</v>
      </c>
      <c r="D3947" s="96">
        <v>0.89838857371202274</v>
      </c>
      <c r="E3947" s="98">
        <v>0.7</v>
      </c>
      <c r="F3947" s="119">
        <v>0.57847382258370861</v>
      </c>
      <c r="G3947" s="179">
        <v>1</v>
      </c>
      <c r="H3947" s="97">
        <v>6212123.28366563</v>
      </c>
      <c r="I3947" s="174">
        <v>284999584650.62659</v>
      </c>
      <c r="J3947" s="186">
        <v>0.52426307078326362</v>
      </c>
      <c r="K3947" s="189">
        <v>2106452658.5827577</v>
      </c>
      <c r="L3947" s="185">
        <v>0</v>
      </c>
      <c r="M3947" s="185">
        <v>265156191760.29391</v>
      </c>
      <c r="N3947" s="174">
        <v>552262229069.5033</v>
      </c>
      <c r="O3947" s="119">
        <v>0.65465224996154292</v>
      </c>
      <c r="P3947" s="119">
        <v>0.51998651982599098</v>
      </c>
      <c r="Q3947" s="97">
        <v>16.444200971367739</v>
      </c>
      <c r="R3947" s="184">
        <v>5068408660091.2246</v>
      </c>
      <c r="S3947" s="199">
        <v>5251.8148934806586</v>
      </c>
      <c r="T3947" s="191">
        <v>4.4984961545232446E-2</v>
      </c>
      <c r="U3947" s="198">
        <v>2.0000000000000001E-4</v>
      </c>
    </row>
    <row r="3948" spans="1:21" x14ac:dyDescent="0.2">
      <c r="A3948">
        <f t="shared" si="61"/>
        <v>3944</v>
      </c>
      <c r="B3948" s="119">
        <v>0.41243322227562323</v>
      </c>
      <c r="C3948" s="97">
        <v>7071.2636040154111</v>
      </c>
      <c r="D3948" s="96">
        <v>0.79773689756243948</v>
      </c>
      <c r="E3948" s="98">
        <v>0</v>
      </c>
      <c r="F3948" s="119">
        <v>0</v>
      </c>
      <c r="G3948" s="179">
        <v>0</v>
      </c>
      <c r="H3948" s="97">
        <v>9168889.6908688806</v>
      </c>
      <c r="I3948" s="174">
        <v>336856805871.5827</v>
      </c>
      <c r="J3948" s="186">
        <v>0.34997287569966873</v>
      </c>
      <c r="K3948" s="189">
        <v>5099005014.9824114</v>
      </c>
      <c r="L3948" s="185">
        <v>0</v>
      </c>
      <c r="M3948" s="185">
        <v>0</v>
      </c>
      <c r="N3948" s="174">
        <v>341955810886.56512</v>
      </c>
      <c r="O3948" s="119">
        <v>0.34475432584179722</v>
      </c>
      <c r="P3948" s="119">
        <v>0.21499646817531951</v>
      </c>
      <c r="Q3948" s="97">
        <v>12.905880704680786</v>
      </c>
      <c r="R3948" s="184">
        <v>1071805086898.2103</v>
      </c>
      <c r="S3948" s="199">
        <v>1109.8048033654431</v>
      </c>
      <c r="T3948" s="191">
        <v>5.3457111107888228E-2</v>
      </c>
      <c r="U3948" s="198">
        <v>2.0000000000000001E-4</v>
      </c>
    </row>
    <row r="3949" spans="1:21" x14ac:dyDescent="0.2">
      <c r="A3949">
        <f t="shared" si="61"/>
        <v>3945</v>
      </c>
      <c r="B3949" s="119">
        <v>0.44893460790152634</v>
      </c>
      <c r="C3949" s="97">
        <v>5541.2900558651063</v>
      </c>
      <c r="D3949" s="96">
        <v>0.59624941558288358</v>
      </c>
      <c r="E3949" s="98">
        <v>1.9214573597184453E-2</v>
      </c>
      <c r="F3949" s="119">
        <v>0.52856312375438608</v>
      </c>
      <c r="G3949" s="179">
        <v>1</v>
      </c>
      <c r="H3949" s="97">
        <v>7520291.3201301508</v>
      </c>
      <c r="I3949" s="174">
        <v>295352152648.46265</v>
      </c>
      <c r="J3949" s="186">
        <v>0.44893460790152639</v>
      </c>
      <c r="K3949" s="189">
        <v>1740573866.7715452</v>
      </c>
      <c r="L3949" s="185">
        <v>0</v>
      </c>
      <c r="M3949" s="185">
        <v>384530692619.87457</v>
      </c>
      <c r="N3949" s="174">
        <v>681623419135.10864</v>
      </c>
      <c r="O3949" s="119">
        <v>0.64583807507169988</v>
      </c>
      <c r="P3949" s="119">
        <v>0.42142671453407932</v>
      </c>
      <c r="Q3949" s="97">
        <v>17.070692880753132</v>
      </c>
      <c r="R3949" s="184">
        <v>5318445362808.0791</v>
      </c>
      <c r="S3949" s="199">
        <v>5521.7449708683125</v>
      </c>
      <c r="T3949" s="191">
        <v>4.3018849742231434E-2</v>
      </c>
      <c r="U3949" s="198">
        <v>2.0000000000000001E-4</v>
      </c>
    </row>
    <row r="3950" spans="1:21" x14ac:dyDescent="0.2">
      <c r="A3950">
        <f t="shared" si="61"/>
        <v>3946</v>
      </c>
      <c r="B3950" s="119">
        <v>0.47930891273941606</v>
      </c>
      <c r="C3950" s="97">
        <v>8301.8828299913639</v>
      </c>
      <c r="D3950" s="96">
        <v>0.69927840297053878</v>
      </c>
      <c r="E3950" s="98">
        <v>0</v>
      </c>
      <c r="F3950" s="119">
        <v>0.57395301924765474</v>
      </c>
      <c r="G3950" s="179">
        <v>1</v>
      </c>
      <c r="H3950" s="97">
        <v>7483881.7532846993</v>
      </c>
      <c r="I3950" s="174">
        <v>323610002541.38696</v>
      </c>
      <c r="J3950" s="186">
        <v>0.47930891273941612</v>
      </c>
      <c r="K3950" s="189">
        <v>7661234355.1938915</v>
      </c>
      <c r="L3950" s="185">
        <v>0</v>
      </c>
      <c r="M3950" s="185">
        <v>324127667240.53705</v>
      </c>
      <c r="N3950" s="174">
        <v>655398904137.11792</v>
      </c>
      <c r="O3950" s="119">
        <v>0.63230391391597651</v>
      </c>
      <c r="P3950" s="119">
        <v>0.36554515705901197</v>
      </c>
      <c r="Q3950" s="97">
        <v>15.938187709833537</v>
      </c>
      <c r="R3950" s="184">
        <v>4161996944313.4072</v>
      </c>
      <c r="S3950" s="199">
        <v>4323.4219048955729</v>
      </c>
      <c r="T3950" s="191">
        <v>4.5739263736636601E-2</v>
      </c>
      <c r="U3950" s="198">
        <v>2.0000000000000001E-4</v>
      </c>
    </row>
    <row r="3951" spans="1:21" x14ac:dyDescent="0.2">
      <c r="A3951">
        <f t="shared" si="61"/>
        <v>3947</v>
      </c>
      <c r="B3951" s="119">
        <v>0.44409576713343263</v>
      </c>
      <c r="C3951" s="97">
        <v>10327.055344815071</v>
      </c>
      <c r="D3951" s="96">
        <v>0.81838746051474209</v>
      </c>
      <c r="E3951" s="98">
        <v>4.5535660951058404E-2</v>
      </c>
      <c r="F3951" s="119">
        <v>0</v>
      </c>
      <c r="G3951" s="179">
        <v>0</v>
      </c>
      <c r="H3951" s="97">
        <v>8978102.5751588773</v>
      </c>
      <c r="I3951" s="174">
        <v>340684201827.44415</v>
      </c>
      <c r="J3951" s="186">
        <v>0.4045030581279262</v>
      </c>
      <c r="K3951" s="189">
        <v>13799052202.760637</v>
      </c>
      <c r="L3951" s="185">
        <v>21957437354.277328</v>
      </c>
      <c r="M3951" s="185">
        <v>0</v>
      </c>
      <c r="N3951" s="174">
        <v>376440691384.48212</v>
      </c>
      <c r="O3951" s="119">
        <v>0.41274430457307243</v>
      </c>
      <c r="P3951" s="119">
        <v>0.32722940194100503</v>
      </c>
      <c r="Q3951" s="97">
        <v>13.532414829949163</v>
      </c>
      <c r="R3951" s="184">
        <v>1842180757858.8953</v>
      </c>
      <c r="S3951" s="199">
        <v>1912.6336099356845</v>
      </c>
      <c r="T3951" s="191">
        <v>5.3657322254368763E-2</v>
      </c>
      <c r="U3951" s="198">
        <v>2.0000000000000001E-4</v>
      </c>
    </row>
    <row r="3952" spans="1:21" x14ac:dyDescent="0.2">
      <c r="A3952">
        <f t="shared" si="61"/>
        <v>3948</v>
      </c>
      <c r="B3952" s="119">
        <v>0.61329405939707893</v>
      </c>
      <c r="C3952" s="97">
        <v>7231.5906970821516</v>
      </c>
      <c r="D3952" s="96">
        <v>0.59658261928720047</v>
      </c>
      <c r="E3952" s="98">
        <v>0.59799701701665398</v>
      </c>
      <c r="F3952" s="119">
        <v>0.47592017073919657</v>
      </c>
      <c r="G3952" s="179">
        <v>1</v>
      </c>
      <c r="H3952" s="97">
        <v>9318842.95183485</v>
      </c>
      <c r="I3952" s="174">
        <v>384214243947.87817</v>
      </c>
      <c r="J3952" s="186">
        <v>0.51803190305530644</v>
      </c>
      <c r="K3952" s="189">
        <v>9632394308.8435898</v>
      </c>
      <c r="L3952" s="185">
        <v>0</v>
      </c>
      <c r="M3952" s="185">
        <v>316043492002.41364</v>
      </c>
      <c r="N3952" s="174">
        <v>709890130259.13538</v>
      </c>
      <c r="O3952" s="119">
        <v>0.63653516271631672</v>
      </c>
      <c r="P3952" s="119">
        <v>0.40344617627296436</v>
      </c>
      <c r="Q3952" s="97">
        <v>16.043078210023861</v>
      </c>
      <c r="R3952" s="184">
        <v>5022343226828.2783</v>
      </c>
      <c r="S3952" s="199">
        <v>5209.9583610011214</v>
      </c>
      <c r="T3952" s="191">
        <v>4.5315775932413351E-2</v>
      </c>
      <c r="U3952" s="198">
        <v>2.0000000000000001E-4</v>
      </c>
    </row>
    <row r="3953" spans="1:21" x14ac:dyDescent="0.2">
      <c r="A3953">
        <f t="shared" si="61"/>
        <v>3949</v>
      </c>
      <c r="B3953" s="119">
        <v>0.60953692964870565</v>
      </c>
      <c r="C3953" s="97">
        <v>12374.662067849125</v>
      </c>
      <c r="D3953" s="96">
        <v>0.80220026720701865</v>
      </c>
      <c r="E3953" s="98">
        <v>0.15308710432695694</v>
      </c>
      <c r="F3953" s="119">
        <v>0</v>
      </c>
      <c r="G3953" s="179">
        <v>0</v>
      </c>
      <c r="H3953" s="97">
        <v>6506929.1190016372</v>
      </c>
      <c r="I3953" s="174">
        <v>308828016778.69031</v>
      </c>
      <c r="J3953" s="186">
        <v>0.53958400624423741</v>
      </c>
      <c r="K3953" s="189">
        <v>9234727121.9878197</v>
      </c>
      <c r="L3953" s="185">
        <v>32448505787.152164</v>
      </c>
      <c r="M3953" s="185">
        <v>0</v>
      </c>
      <c r="N3953" s="174">
        <v>350511249687.83026</v>
      </c>
      <c r="O3953" s="119">
        <v>0.54947583946352585</v>
      </c>
      <c r="P3953" s="119">
        <v>0.42806936454879901</v>
      </c>
      <c r="Q3953" s="97">
        <v>13.515807914027748</v>
      </c>
      <c r="R3953" s="184">
        <v>2221438614252.7583</v>
      </c>
      <c r="S3953" s="199">
        <v>2304.7126214182044</v>
      </c>
      <c r="T3953" s="191">
        <v>5.332823301305592E-2</v>
      </c>
      <c r="U3953" s="198">
        <v>2.0000000000000001E-4</v>
      </c>
    </row>
    <row r="3954" spans="1:21" x14ac:dyDescent="0.2">
      <c r="A3954">
        <f t="shared" si="61"/>
        <v>3950</v>
      </c>
      <c r="B3954" s="119">
        <v>0.56555927079301294</v>
      </c>
      <c r="C3954" s="97">
        <v>9913.7617233724959</v>
      </c>
      <c r="D3954" s="96">
        <v>1.1216412463636136</v>
      </c>
      <c r="E3954" s="98">
        <v>0.54581202566068765</v>
      </c>
      <c r="F3954" s="119">
        <v>0</v>
      </c>
      <c r="G3954" s="179">
        <v>0</v>
      </c>
      <c r="H3954" s="97">
        <v>11021279.383868936</v>
      </c>
      <c r="I3954" s="174">
        <v>402087314076.30225</v>
      </c>
      <c r="J3954" s="186">
        <v>0.48029530476040916</v>
      </c>
      <c r="K3954" s="189">
        <v>35538090189.29631</v>
      </c>
      <c r="L3954" s="185">
        <v>88157239296.779449</v>
      </c>
      <c r="M3954" s="185">
        <v>0</v>
      </c>
      <c r="N3954" s="174">
        <v>525782643562.37799</v>
      </c>
      <c r="O3954" s="119">
        <v>0.50143618036854598</v>
      </c>
      <c r="P3954" s="119">
        <v>0.35190540205461612</v>
      </c>
      <c r="Q3954" s="97">
        <v>13.554880516974073</v>
      </c>
      <c r="R3954" s="184">
        <v>2712730378898.4077</v>
      </c>
      <c r="S3954" s="199">
        <v>2816.039840653083</v>
      </c>
      <c r="T3954" s="191">
        <v>5.4926845167315885E-2</v>
      </c>
      <c r="U3954" s="198">
        <v>2.0000000000000001E-4</v>
      </c>
    </row>
    <row r="3955" spans="1:21" x14ac:dyDescent="0.2">
      <c r="A3955">
        <f t="shared" si="61"/>
        <v>3951</v>
      </c>
      <c r="B3955" s="119">
        <v>0.62715962964839556</v>
      </c>
      <c r="C3955" s="97">
        <v>11132.998236725261</v>
      </c>
      <c r="D3955" s="96">
        <v>0.81415649609101315</v>
      </c>
      <c r="E3955" s="98">
        <v>0.7</v>
      </c>
      <c r="F3955" s="119">
        <v>0.57500001070412821</v>
      </c>
      <c r="G3955" s="179">
        <v>1</v>
      </c>
      <c r="H3955" s="97">
        <v>8468882.8364367168</v>
      </c>
      <c r="I3955" s="174">
        <v>323844762153.44415</v>
      </c>
      <c r="J3955" s="186">
        <v>0.40162366949549555</v>
      </c>
      <c r="K3955" s="189">
        <v>1345430731.405319</v>
      </c>
      <c r="L3955" s="185">
        <v>0</v>
      </c>
      <c r="M3955" s="185">
        <v>205310037380.03128</v>
      </c>
      <c r="N3955" s="174">
        <v>530500230264.8808</v>
      </c>
      <c r="O3955" s="119">
        <v>0.55478157187610688</v>
      </c>
      <c r="P3955" s="119">
        <v>0.32656293875448822</v>
      </c>
      <c r="Q3955" s="97">
        <v>15.927653837925181</v>
      </c>
      <c r="R3955" s="184">
        <v>2990860930460.3296</v>
      </c>
      <c r="S3955" s="199">
        <v>3103.8254036541621</v>
      </c>
      <c r="T3955" s="191">
        <v>4.6552698448181551E-2</v>
      </c>
      <c r="U3955" s="198">
        <v>2.0000000000000001E-4</v>
      </c>
    </row>
    <row r="3956" spans="1:21" x14ac:dyDescent="0.2">
      <c r="A3956">
        <f t="shared" si="61"/>
        <v>3952</v>
      </c>
      <c r="B3956" s="119">
        <v>0.5369207355910528</v>
      </c>
      <c r="C3956" s="97">
        <v>5867.5338803253017</v>
      </c>
      <c r="D3956" s="96">
        <v>0.35962765469004687</v>
      </c>
      <c r="E3956" s="98">
        <v>0</v>
      </c>
      <c r="F3956" s="119">
        <v>0</v>
      </c>
      <c r="G3956" s="179">
        <v>0</v>
      </c>
      <c r="H3956" s="97">
        <v>3235910.5090416586</v>
      </c>
      <c r="I3956" s="174">
        <v>173751762672.93573</v>
      </c>
      <c r="J3956" s="186">
        <v>0.5369207355910528</v>
      </c>
      <c r="K3956" s="189">
        <v>5935889441.793602</v>
      </c>
      <c r="L3956" s="185">
        <v>0</v>
      </c>
      <c r="M3956" s="185">
        <v>0</v>
      </c>
      <c r="N3956" s="174">
        <v>179687652114.72934</v>
      </c>
      <c r="O3956" s="119">
        <v>0.51918383442969729</v>
      </c>
      <c r="P3956" s="119">
        <v>0.39269869691574533</v>
      </c>
      <c r="Q3956" s="97">
        <v>12.903458982585226</v>
      </c>
      <c r="R3956" s="184">
        <v>1069775576039.2738</v>
      </c>
      <c r="S3956" s="199">
        <v>1110.7788315991331</v>
      </c>
      <c r="T3956" s="191">
        <v>5.2736019498708021E-2</v>
      </c>
      <c r="U3956" s="198">
        <v>2.0000000000000001E-4</v>
      </c>
    </row>
    <row r="3957" spans="1:21" x14ac:dyDescent="0.2">
      <c r="A3957">
        <f t="shared" si="61"/>
        <v>3953</v>
      </c>
      <c r="B3957" s="119">
        <v>0.20200002044575438</v>
      </c>
      <c r="C3957" s="97">
        <v>6169.4140559910402</v>
      </c>
      <c r="D3957" s="96">
        <v>0.50023252271396679</v>
      </c>
      <c r="E3957" s="98">
        <v>0.7</v>
      </c>
      <c r="F3957" s="119">
        <v>0.39208200010164523</v>
      </c>
      <c r="G3957" s="179">
        <v>1</v>
      </c>
      <c r="H3957" s="97">
        <v>8560455.0697351843</v>
      </c>
      <c r="I3957" s="174">
        <v>332836129762.31738</v>
      </c>
      <c r="J3957" s="186">
        <v>0.20200002044575438</v>
      </c>
      <c r="K3957" s="189">
        <v>6921492238.8755932</v>
      </c>
      <c r="L3957" s="185">
        <v>339752189.70940334</v>
      </c>
      <c r="M3957" s="185">
        <v>227544648131.85504</v>
      </c>
      <c r="N3957" s="174">
        <v>567642022322.75745</v>
      </c>
      <c r="O3957" s="119">
        <v>0.43960879473514108</v>
      </c>
      <c r="P3957" s="119">
        <v>0.23255693347287651</v>
      </c>
      <c r="Q3957" s="97">
        <v>17.717460166758414</v>
      </c>
      <c r="R3957" s="184">
        <v>2499307916936.4707</v>
      </c>
      <c r="S3957" s="199">
        <v>2594.1956091810666</v>
      </c>
      <c r="T3957" s="191">
        <v>4.1390739025388965E-2</v>
      </c>
      <c r="U3957" s="198">
        <v>2.0000000000000001E-4</v>
      </c>
    </row>
    <row r="3958" spans="1:21" x14ac:dyDescent="0.2">
      <c r="A3958">
        <f t="shared" si="61"/>
        <v>3954</v>
      </c>
      <c r="B3958" s="119">
        <v>0.4436421473797944</v>
      </c>
      <c r="C3958" s="97">
        <v>15793.771893775132</v>
      </c>
      <c r="D3958" s="96">
        <v>1.0355564101777746</v>
      </c>
      <c r="E3958" s="98">
        <v>0</v>
      </c>
      <c r="F3958" s="119">
        <v>0</v>
      </c>
      <c r="G3958" s="179">
        <v>0</v>
      </c>
      <c r="H3958" s="97">
        <v>7082481.4326984566</v>
      </c>
      <c r="I3958" s="174">
        <v>287597944626.14349</v>
      </c>
      <c r="J3958" s="186">
        <v>0.38171060866873618</v>
      </c>
      <c r="K3958" s="189">
        <v>315719650.95606947</v>
      </c>
      <c r="L3958" s="185">
        <v>0</v>
      </c>
      <c r="M3958" s="185">
        <v>0</v>
      </c>
      <c r="N3958" s="174">
        <v>287913664277.09955</v>
      </c>
      <c r="O3958" s="119">
        <v>0.38129203339743839</v>
      </c>
      <c r="P3958" s="119">
        <v>0.2742456002457766</v>
      </c>
      <c r="Q3958" s="97">
        <v>12.994190841499002</v>
      </c>
      <c r="R3958" s="184">
        <v>1094032739367.1743</v>
      </c>
      <c r="S3958" s="199">
        <v>1135.9551624919711</v>
      </c>
      <c r="T3958" s="191">
        <v>5.5868921861167584E-2</v>
      </c>
      <c r="U3958" s="198">
        <v>2.0000000000000001E-4</v>
      </c>
    </row>
    <row r="3959" spans="1:21" x14ac:dyDescent="0.2">
      <c r="A3959">
        <f t="shared" si="61"/>
        <v>3955</v>
      </c>
      <c r="B3959" s="119">
        <v>0.43716525361910263</v>
      </c>
      <c r="C3959" s="97">
        <v>7923.2282266407874</v>
      </c>
      <c r="D3959" s="96">
        <v>1.3971080293159459</v>
      </c>
      <c r="E3959" s="98">
        <v>0.7</v>
      </c>
      <c r="F3959" s="119">
        <v>0.49756073971046788</v>
      </c>
      <c r="G3959" s="179">
        <v>1</v>
      </c>
      <c r="H3959" s="97">
        <v>37895920.591464326</v>
      </c>
      <c r="I3959" s="174">
        <v>839325792938.42249</v>
      </c>
      <c r="J3959" s="186">
        <v>6.0992302436802759E-2</v>
      </c>
      <c r="K3959" s="189">
        <v>8890930813.646843</v>
      </c>
      <c r="L3959" s="185">
        <v>0</v>
      </c>
      <c r="M3959" s="185">
        <v>566760890870.49426</v>
      </c>
      <c r="N3959" s="174">
        <v>1414977614622.5635</v>
      </c>
      <c r="O3959" s="119">
        <v>0.35661421077456706</v>
      </c>
      <c r="P3959" s="119">
        <v>0.15893920678627632</v>
      </c>
      <c r="Q3959" s="97">
        <v>19.932619946149785</v>
      </c>
      <c r="R3959" s="184">
        <v>4567351701946.0098</v>
      </c>
      <c r="S3959" s="199">
        <v>4736.0903568167778</v>
      </c>
      <c r="T3959" s="191">
        <v>3.6642583681737138E-2</v>
      </c>
      <c r="U3959" s="198">
        <v>2.0000000000000001E-4</v>
      </c>
    </row>
    <row r="3960" spans="1:21" x14ac:dyDescent="0.2">
      <c r="A3960">
        <f t="shared" si="61"/>
        <v>3956</v>
      </c>
      <c r="B3960" s="119">
        <v>0.49427294277964356</v>
      </c>
      <c r="C3960" s="97">
        <v>17000</v>
      </c>
      <c r="D3960" s="96">
        <v>0.74597620619934224</v>
      </c>
      <c r="E3960" s="98">
        <v>0</v>
      </c>
      <c r="F3960" s="119">
        <v>0.48670112406549582</v>
      </c>
      <c r="G3960" s="179">
        <v>1</v>
      </c>
      <c r="H3960" s="97">
        <v>14089809.80657566</v>
      </c>
      <c r="I3960" s="174">
        <v>513568147843.1463</v>
      </c>
      <c r="J3960" s="186">
        <v>0.46140041516747676</v>
      </c>
      <c r="K3960" s="189">
        <v>14392416287.960787</v>
      </c>
      <c r="L3960" s="185">
        <v>0</v>
      </c>
      <c r="M3960" s="185">
        <v>258623304238.29895</v>
      </c>
      <c r="N3960" s="174">
        <v>786583868369.40613</v>
      </c>
      <c r="O3960" s="119">
        <v>0.56428718903475883</v>
      </c>
      <c r="P3960" s="119">
        <v>0.39005241882694347</v>
      </c>
      <c r="Q3960" s="97">
        <v>15.195713413635914</v>
      </c>
      <c r="R3960" s="184">
        <v>4975169693890.6621</v>
      </c>
      <c r="S3960" s="199">
        <v>5164.6403577130295</v>
      </c>
      <c r="T3960" s="191">
        <v>4.9192284064000669E-2</v>
      </c>
      <c r="U3960" s="198">
        <v>2.0000000000000001E-4</v>
      </c>
    </row>
    <row r="3961" spans="1:21" x14ac:dyDescent="0.2">
      <c r="A3961">
        <f t="shared" si="61"/>
        <v>3957</v>
      </c>
      <c r="B3961" s="119">
        <v>0.59856236815983788</v>
      </c>
      <c r="C3961" s="97">
        <v>8067.7838423260619</v>
      </c>
      <c r="D3961" s="96">
        <v>0.78645686791282865</v>
      </c>
      <c r="E3961" s="98">
        <v>0</v>
      </c>
      <c r="F3961" s="119">
        <v>0</v>
      </c>
      <c r="G3961" s="179">
        <v>0</v>
      </c>
      <c r="H3961" s="97">
        <v>8882964.409413591</v>
      </c>
      <c r="I3961" s="174">
        <v>286498608456.04755</v>
      </c>
      <c r="J3961" s="186">
        <v>0.34173328741750408</v>
      </c>
      <c r="K3961" s="189">
        <v>9223942631.6857052</v>
      </c>
      <c r="L3961" s="185">
        <v>0</v>
      </c>
      <c r="M3961" s="185">
        <v>0</v>
      </c>
      <c r="N3961" s="174">
        <v>295722551087.73328</v>
      </c>
      <c r="O3961" s="119">
        <v>0.33107421448957824</v>
      </c>
      <c r="P3961" s="119">
        <v>0.21870690552785035</v>
      </c>
      <c r="Q3961" s="97">
        <v>12.840833119076995</v>
      </c>
      <c r="R3961" s="184">
        <v>919886651204.06238</v>
      </c>
      <c r="S3961" s="199">
        <v>955.27249652743876</v>
      </c>
      <c r="T3961" s="191">
        <v>5.5594324665980535E-2</v>
      </c>
      <c r="U3961" s="198">
        <v>2.0000000000000001E-4</v>
      </c>
    </row>
    <row r="3962" spans="1:21" x14ac:dyDescent="0.2">
      <c r="A3962">
        <f t="shared" si="61"/>
        <v>3958</v>
      </c>
      <c r="B3962" s="119">
        <v>0.46448324840559063</v>
      </c>
      <c r="C3962" s="97">
        <v>4594.3755841873372</v>
      </c>
      <c r="D3962" s="96">
        <v>1.0755933757144509</v>
      </c>
      <c r="E3962" s="98">
        <v>0</v>
      </c>
      <c r="F3962" s="119">
        <v>0</v>
      </c>
      <c r="G3962" s="179">
        <v>0</v>
      </c>
      <c r="H3962" s="97">
        <v>11831298.394218566</v>
      </c>
      <c r="I3962" s="174">
        <v>407871598698.91315</v>
      </c>
      <c r="J3962" s="186">
        <v>0.39200652640675293</v>
      </c>
      <c r="K3962" s="189">
        <v>8235461751.2692251</v>
      </c>
      <c r="L3962" s="185">
        <v>0</v>
      </c>
      <c r="M3962" s="185">
        <v>0</v>
      </c>
      <c r="N3962" s="174">
        <v>416107060450.18237</v>
      </c>
      <c r="O3962" s="119">
        <v>0.38424805494275516</v>
      </c>
      <c r="P3962" s="119">
        <v>0.27578959441557133</v>
      </c>
      <c r="Q3962" s="97">
        <v>12.928327308810511</v>
      </c>
      <c r="R3962" s="184">
        <v>1667524643903.3542</v>
      </c>
      <c r="S3962" s="199">
        <v>1731.7690837504783</v>
      </c>
      <c r="T3962" s="191">
        <v>5.5153632447725087E-2</v>
      </c>
      <c r="U3962" s="198">
        <v>2.0000000000000001E-4</v>
      </c>
    </row>
    <row r="3963" spans="1:21" x14ac:dyDescent="0.2">
      <c r="A3963">
        <f t="shared" si="61"/>
        <v>3959</v>
      </c>
      <c r="B3963" s="119">
        <v>0.4789469980820994</v>
      </c>
      <c r="C3963" s="97">
        <v>8766.5693945934017</v>
      </c>
      <c r="D3963" s="96">
        <v>0.56894124189016881</v>
      </c>
      <c r="E3963" s="98">
        <v>0.32250381930418998</v>
      </c>
      <c r="F3963" s="119">
        <v>0.38908216410545682</v>
      </c>
      <c r="G3963" s="179">
        <v>1</v>
      </c>
      <c r="H3963" s="97">
        <v>4771107.2317414973</v>
      </c>
      <c r="I3963" s="174">
        <v>226571188340.76184</v>
      </c>
      <c r="J3963" s="186">
        <v>0.47268367047119531</v>
      </c>
      <c r="K3963" s="189">
        <v>1162798357.411494</v>
      </c>
      <c r="L3963" s="185">
        <v>0</v>
      </c>
      <c r="M3963" s="185">
        <v>119734777932.44516</v>
      </c>
      <c r="N3963" s="174">
        <v>347468764630.61853</v>
      </c>
      <c r="O3963" s="119">
        <v>0.58389226291913443</v>
      </c>
      <c r="P3963" s="119">
        <v>0.40920246345985156</v>
      </c>
      <c r="Q3963" s="97">
        <v>15.572782281176016</v>
      </c>
      <c r="R3963" s="184">
        <v>2439725046599.063</v>
      </c>
      <c r="S3963" s="199">
        <v>2533.4670590274936</v>
      </c>
      <c r="T3963" s="191">
        <v>4.6245130192696354E-2</v>
      </c>
      <c r="U3963" s="198">
        <v>2.0000000000000001E-4</v>
      </c>
    </row>
    <row r="3964" spans="1:21" x14ac:dyDescent="0.2">
      <c r="A3964">
        <f t="shared" si="61"/>
        <v>3960</v>
      </c>
      <c r="B3964" s="119">
        <v>0.69459553064045265</v>
      </c>
      <c r="C3964" s="97">
        <v>4000</v>
      </c>
      <c r="D3964" s="96">
        <v>0.43652267108432735</v>
      </c>
      <c r="E3964" s="98">
        <v>0.12519424515789948</v>
      </c>
      <c r="F3964" s="119">
        <v>0</v>
      </c>
      <c r="G3964" s="179">
        <v>0</v>
      </c>
      <c r="H3964" s="97">
        <v>7023029.4880487556</v>
      </c>
      <c r="I3964" s="174">
        <v>247563051179.22198</v>
      </c>
      <c r="J3964" s="186">
        <v>0.38518326516299906</v>
      </c>
      <c r="K3964" s="189">
        <v>11524114270.216936</v>
      </c>
      <c r="L3964" s="185">
        <v>17234389430.902832</v>
      </c>
      <c r="M3964" s="185">
        <v>0</v>
      </c>
      <c r="N3964" s="174">
        <v>276321554880.34174</v>
      </c>
      <c r="O3964" s="119">
        <v>0.39499146557319287</v>
      </c>
      <c r="P3964" s="119">
        <v>0.25751174710494901</v>
      </c>
      <c r="Q3964" s="97">
        <v>13.680954968756371</v>
      </c>
      <c r="R3964" s="184">
        <v>1130409432080.9119</v>
      </c>
      <c r="S3964" s="199">
        <v>1173.733676469576</v>
      </c>
      <c r="T3964" s="191">
        <v>4.9635588124676971E-2</v>
      </c>
      <c r="U3964" s="198">
        <v>2.0000000000000001E-4</v>
      </c>
    </row>
    <row r="3965" spans="1:21" x14ac:dyDescent="0.2">
      <c r="A3965">
        <f t="shared" si="61"/>
        <v>3961</v>
      </c>
      <c r="B3965" s="119">
        <v>0.63959038051579453</v>
      </c>
      <c r="C3965" s="97">
        <v>7386.5203835798184</v>
      </c>
      <c r="D3965" s="96">
        <v>1.0642804048619627</v>
      </c>
      <c r="E3965" s="98">
        <v>0</v>
      </c>
      <c r="F3965" s="119">
        <v>0</v>
      </c>
      <c r="G3965" s="179">
        <v>0</v>
      </c>
      <c r="H3965" s="97">
        <v>11009966.178754691</v>
      </c>
      <c r="I3965" s="174">
        <v>427474634201.42047</v>
      </c>
      <c r="J3965" s="186">
        <v>0.42754991535943265</v>
      </c>
      <c r="K3965" s="189">
        <v>12469163955.728548</v>
      </c>
      <c r="L3965" s="185">
        <v>0</v>
      </c>
      <c r="M3965" s="185">
        <v>0</v>
      </c>
      <c r="N3965" s="174">
        <v>439943798157.14905</v>
      </c>
      <c r="O3965" s="119">
        <v>0.41543202662863093</v>
      </c>
      <c r="P3965" s="119">
        <v>0.28111548078060961</v>
      </c>
      <c r="Q3965" s="97">
        <v>12.928266993175441</v>
      </c>
      <c r="R3965" s="184">
        <v>1780412256346.562</v>
      </c>
      <c r="S3965" s="199">
        <v>1846.6038501768273</v>
      </c>
      <c r="T3965" s="191">
        <v>5.5025021386045023E-2</v>
      </c>
      <c r="U3965" s="198">
        <v>2.0000000000000001E-4</v>
      </c>
    </row>
    <row r="3966" spans="1:21" x14ac:dyDescent="0.2">
      <c r="A3966">
        <f t="shared" si="61"/>
        <v>3962</v>
      </c>
      <c r="B3966" s="119">
        <v>0.8</v>
      </c>
      <c r="C3966" s="97">
        <v>10476.962974791299</v>
      </c>
      <c r="D3966" s="96">
        <v>1.4121397638806963</v>
      </c>
      <c r="E3966" s="98">
        <v>0.13133250867965607</v>
      </c>
      <c r="F3966" s="119">
        <v>0.3717072412013539</v>
      </c>
      <c r="G3966" s="179">
        <v>1</v>
      </c>
      <c r="H3966" s="97">
        <v>17517487.123983335</v>
      </c>
      <c r="I3966" s="174">
        <v>570542408251.00195</v>
      </c>
      <c r="J3966" s="186">
        <v>0.38068456676319062</v>
      </c>
      <c r="K3966" s="189">
        <v>5500825627.3821964</v>
      </c>
      <c r="L3966" s="185">
        <v>0</v>
      </c>
      <c r="M3966" s="185">
        <v>356445860782.50079</v>
      </c>
      <c r="N3966" s="174">
        <v>932489094660.88489</v>
      </c>
      <c r="O3966" s="119">
        <v>0.53872305961256295</v>
      </c>
      <c r="P3966" s="119">
        <v>0.30574749213741181</v>
      </c>
      <c r="Q3966" s="97">
        <v>15.809634426606985</v>
      </c>
      <c r="R3966" s="184">
        <v>4746677158922.4629</v>
      </c>
      <c r="S3966" s="199">
        <v>4929.3256665091685</v>
      </c>
      <c r="T3966" s="191">
        <v>4.7515434352535149E-2</v>
      </c>
      <c r="U3966" s="198">
        <v>2.0000000000000001E-4</v>
      </c>
    </row>
    <row r="3967" spans="1:21" x14ac:dyDescent="0.2">
      <c r="A3967">
        <f t="shared" si="61"/>
        <v>3963</v>
      </c>
      <c r="B3967" s="119">
        <v>0.4080174641334896</v>
      </c>
      <c r="C3967" s="97">
        <v>7288.484768306811</v>
      </c>
      <c r="D3967" s="96">
        <v>1.0061680002292372</v>
      </c>
      <c r="E3967" s="98">
        <v>0.7</v>
      </c>
      <c r="F3967" s="119">
        <v>0.56459725342154277</v>
      </c>
      <c r="G3967" s="179">
        <v>1</v>
      </c>
      <c r="H3967" s="97">
        <v>15931696.047775427</v>
      </c>
      <c r="I3967" s="174">
        <v>363121618137.74188</v>
      </c>
      <c r="J3967" s="186">
        <v>0.14748456243064323</v>
      </c>
      <c r="K3967" s="189">
        <v>4805209836.5724936</v>
      </c>
      <c r="L3967" s="185">
        <v>0</v>
      </c>
      <c r="M3967" s="185">
        <v>291570115819.35297</v>
      </c>
      <c r="N3967" s="174">
        <v>659496943793.66736</v>
      </c>
      <c r="O3967" s="119">
        <v>0.43489348709607839</v>
      </c>
      <c r="P3967" s="119">
        <v>0.23159857910008216</v>
      </c>
      <c r="Q3967" s="97">
        <v>18.63821974735292</v>
      </c>
      <c r="R3967" s="184">
        <v>2993858383010.1006</v>
      </c>
      <c r="S3967" s="199">
        <v>3106.7944436610219</v>
      </c>
      <c r="T3967" s="191">
        <v>4.0049532630930224E-2</v>
      </c>
      <c r="U3967" s="198">
        <v>2.0000000000000001E-4</v>
      </c>
    </row>
    <row r="3968" spans="1:21" x14ac:dyDescent="0.2">
      <c r="A3968">
        <f t="shared" si="61"/>
        <v>3964</v>
      </c>
      <c r="B3968" s="119">
        <v>0.51701544101649155</v>
      </c>
      <c r="C3968" s="97">
        <v>12813.829442875529</v>
      </c>
      <c r="D3968" s="96">
        <v>0.62128073148681284</v>
      </c>
      <c r="E3968" s="98">
        <v>0</v>
      </c>
      <c r="F3968" s="119">
        <v>0</v>
      </c>
      <c r="G3968" s="179">
        <v>0</v>
      </c>
      <c r="H3968" s="97">
        <v>5161479.4274539268</v>
      </c>
      <c r="I3968" s="174">
        <v>239280943471.51877</v>
      </c>
      <c r="J3968" s="186">
        <v>0.51506886405157681</v>
      </c>
      <c r="K3968" s="189">
        <v>2710047568.6962857</v>
      </c>
      <c r="L3968" s="185">
        <v>0</v>
      </c>
      <c r="M3968" s="185">
        <v>0</v>
      </c>
      <c r="N3968" s="174">
        <v>241990991040.21506</v>
      </c>
      <c r="O3968" s="119">
        <v>0.50930062814852139</v>
      </c>
      <c r="P3968" s="119">
        <v>0.400630579483783</v>
      </c>
      <c r="Q3968" s="97">
        <v>12.960182638365396</v>
      </c>
      <c r="R3968" s="184">
        <v>1405058834249.1265</v>
      </c>
      <c r="S3968" s="199">
        <v>1457.0854038063833</v>
      </c>
      <c r="T3968" s="191">
        <v>5.4552733232497728E-2</v>
      </c>
      <c r="U3968" s="198">
        <v>2.0000000000000001E-4</v>
      </c>
    </row>
    <row r="3969" spans="1:21" x14ac:dyDescent="0.2">
      <c r="A3969">
        <f t="shared" si="61"/>
        <v>3965</v>
      </c>
      <c r="B3969" s="119">
        <v>0.58134201416711573</v>
      </c>
      <c r="C3969" s="97">
        <v>9169.0639948850439</v>
      </c>
      <c r="D3969" s="96">
        <v>0.44733003612610539</v>
      </c>
      <c r="E3969" s="98">
        <v>0.31177986538208924</v>
      </c>
      <c r="F3969" s="119">
        <v>0</v>
      </c>
      <c r="G3969" s="179">
        <v>0</v>
      </c>
      <c r="H3969" s="97">
        <v>2835233.7707217736</v>
      </c>
      <c r="I3969" s="174">
        <v>151841000103.32361</v>
      </c>
      <c r="J3969" s="186">
        <v>0.52052184631370402</v>
      </c>
      <c r="K3969" s="189">
        <v>8888153358.4744568</v>
      </c>
      <c r="L3969" s="185">
        <v>10529048726.477762</v>
      </c>
      <c r="M3969" s="185">
        <v>0</v>
      </c>
      <c r="N3969" s="174">
        <v>171258202188.27582</v>
      </c>
      <c r="O3969" s="119">
        <v>0.51068968133236037</v>
      </c>
      <c r="P3969" s="119">
        <v>0.41087975127760262</v>
      </c>
      <c r="Q3969" s="97">
        <v>13.128890293738586</v>
      </c>
      <c r="R3969" s="184">
        <v>1059834331262.5146</v>
      </c>
      <c r="S3969" s="199">
        <v>1100.6184852745259</v>
      </c>
      <c r="T3969" s="191">
        <v>5.3329711008798457E-2</v>
      </c>
      <c r="U3969" s="198">
        <v>2.0000000000000001E-4</v>
      </c>
    </row>
    <row r="3970" spans="1:21" x14ac:dyDescent="0.2">
      <c r="A3970">
        <f t="shared" si="61"/>
        <v>3966</v>
      </c>
      <c r="B3970" s="119">
        <v>0.49447229331932163</v>
      </c>
      <c r="C3970" s="97">
        <v>7384.6955528950584</v>
      </c>
      <c r="D3970" s="96">
        <v>0.90512274082040811</v>
      </c>
      <c r="E3970" s="98">
        <v>6.1092250718531999E-2</v>
      </c>
      <c r="F3970" s="119">
        <v>0</v>
      </c>
      <c r="G3970" s="179">
        <v>0</v>
      </c>
      <c r="H3970" s="97">
        <v>9103797.8600434475</v>
      </c>
      <c r="I3970" s="174">
        <v>353345563747.66736</v>
      </c>
      <c r="J3970" s="186">
        <v>0.47875970575983373</v>
      </c>
      <c r="K3970" s="189">
        <v>13016472791.071955</v>
      </c>
      <c r="L3970" s="185">
        <v>22281812308.582748</v>
      </c>
      <c r="M3970" s="185">
        <v>0</v>
      </c>
      <c r="N3970" s="174">
        <v>388643848847.32208</v>
      </c>
      <c r="O3970" s="119">
        <v>0.48114248696549378</v>
      </c>
      <c r="P3970" s="119">
        <v>0.35313048740530134</v>
      </c>
      <c r="Q3970" s="97">
        <v>13.352604927158406</v>
      </c>
      <c r="R3970" s="184">
        <v>2039564733239.0132</v>
      </c>
      <c r="S3970" s="199">
        <v>2117.8880021785817</v>
      </c>
      <c r="T3970" s="191">
        <v>5.3596038998854879E-2</v>
      </c>
      <c r="U3970" s="198">
        <v>2.0000000000000001E-4</v>
      </c>
    </row>
    <row r="3971" spans="1:21" x14ac:dyDescent="0.2">
      <c r="A3971">
        <f t="shared" si="61"/>
        <v>3967</v>
      </c>
      <c r="B3971" s="119">
        <v>0.39268554626396684</v>
      </c>
      <c r="C3971" s="97">
        <v>4000</v>
      </c>
      <c r="D3971" s="96">
        <v>1.1609379808656641</v>
      </c>
      <c r="E3971" s="98">
        <v>0</v>
      </c>
      <c r="F3971" s="119">
        <v>0.45444160751618529</v>
      </c>
      <c r="G3971" s="179">
        <v>1</v>
      </c>
      <c r="H3971" s="97">
        <v>24852666.552655552</v>
      </c>
      <c r="I3971" s="174">
        <v>484199751458.79742</v>
      </c>
      <c r="J3971" s="186">
        <v>-0.13773002419087033</v>
      </c>
      <c r="K3971" s="189">
        <v>2342763678.4655724</v>
      </c>
      <c r="L3971" s="185">
        <v>0</v>
      </c>
      <c r="M3971" s="185">
        <v>411946415245.13928</v>
      </c>
      <c r="N3971" s="174">
        <v>898488930382.40234</v>
      </c>
      <c r="O3971" s="119">
        <v>0.29256708661129471</v>
      </c>
      <c r="P3971" s="119">
        <v>6.3050719200073491E-2</v>
      </c>
      <c r="Q3971" s="97">
        <v>32.54442674930965</v>
      </c>
      <c r="R3971" s="184">
        <v>1862833145448.1033</v>
      </c>
      <c r="S3971" s="199">
        <v>1933.9126458069502</v>
      </c>
      <c r="T3971" s="191">
        <v>2.3318816598413589E-2</v>
      </c>
      <c r="U3971" s="198">
        <v>2.0000000000000001E-4</v>
      </c>
    </row>
    <row r="3972" spans="1:21" x14ac:dyDescent="0.2">
      <c r="A3972">
        <f t="shared" si="61"/>
        <v>3968</v>
      </c>
      <c r="B3972" s="119">
        <v>0.41947578749846132</v>
      </c>
      <c r="C3972" s="97">
        <v>7991.538493045513</v>
      </c>
      <c r="D3972" s="96">
        <v>0.35920339914266175</v>
      </c>
      <c r="E3972" s="98">
        <v>0</v>
      </c>
      <c r="F3972" s="119">
        <v>0.59121296588472838</v>
      </c>
      <c r="G3972" s="179">
        <v>1</v>
      </c>
      <c r="H3972" s="97">
        <v>3417834.5935491226</v>
      </c>
      <c r="I3972" s="174">
        <v>154189941020.17639</v>
      </c>
      <c r="J3972" s="186">
        <v>0.41947578749846137</v>
      </c>
      <c r="K3972" s="189">
        <v>5528486144.535429</v>
      </c>
      <c r="L3972" s="185">
        <v>0</v>
      </c>
      <c r="M3972" s="185">
        <v>330416836938.32104</v>
      </c>
      <c r="N3972" s="174">
        <v>490135264103.03284</v>
      </c>
      <c r="O3972" s="119">
        <v>0.67126860803729871</v>
      </c>
      <c r="P3972" s="119">
        <v>0.3364403716775618</v>
      </c>
      <c r="Q3972" s="97">
        <v>17.279409553349275</v>
      </c>
      <c r="R3972" s="184">
        <v>3113448601321.728</v>
      </c>
      <c r="S3972" s="199">
        <v>3232.8328476515935</v>
      </c>
      <c r="T3972" s="191">
        <v>4.2195624886512247E-2</v>
      </c>
      <c r="U3972" s="198">
        <v>2.0000000000000001E-4</v>
      </c>
    </row>
    <row r="3973" spans="1:21" x14ac:dyDescent="0.2">
      <c r="A3973">
        <f t="shared" si="61"/>
        <v>3969</v>
      </c>
      <c r="B3973" s="119">
        <v>0.66760334507809649</v>
      </c>
      <c r="C3973" s="97">
        <v>10286.4987662146</v>
      </c>
      <c r="D3973" s="96">
        <v>0.93070479625126734</v>
      </c>
      <c r="E3973" s="98">
        <v>0.7</v>
      </c>
      <c r="F3973" s="119">
        <v>0</v>
      </c>
      <c r="G3973" s="179">
        <v>0</v>
      </c>
      <c r="H3973" s="97">
        <v>10030398.597519848</v>
      </c>
      <c r="I3973" s="174">
        <v>352538106890.87219</v>
      </c>
      <c r="J3973" s="186">
        <v>0.43269077036071091</v>
      </c>
      <c r="K3973" s="189">
        <v>12826586325.920269</v>
      </c>
      <c r="L3973" s="185">
        <v>53094344457.133026</v>
      </c>
      <c r="M3973" s="185">
        <v>0</v>
      </c>
      <c r="N3973" s="174">
        <v>418459037673.92554</v>
      </c>
      <c r="O3973" s="119">
        <v>0.46603237846612316</v>
      </c>
      <c r="P3973" s="119">
        <v>0.3389700688560528</v>
      </c>
      <c r="Q3973" s="97">
        <v>14.20092129973653</v>
      </c>
      <c r="R3973" s="184">
        <v>2190612008171.2241</v>
      </c>
      <c r="S3973" s="199">
        <v>2274.698988181045</v>
      </c>
      <c r="T3973" s="191">
        <v>5.1828479661072582E-2</v>
      </c>
      <c r="U3973" s="198">
        <v>2.0000000000000001E-4</v>
      </c>
    </row>
    <row r="3974" spans="1:21" x14ac:dyDescent="0.2">
      <c r="A3974">
        <f t="shared" si="61"/>
        <v>3970</v>
      </c>
      <c r="B3974" s="119">
        <v>0.39275185777915828</v>
      </c>
      <c r="C3974" s="97">
        <v>13464.912513630723</v>
      </c>
      <c r="D3974" s="96">
        <v>0.27541516908029906</v>
      </c>
      <c r="E3974" s="98">
        <v>6.9706645971865294E-2</v>
      </c>
      <c r="F3974" s="119">
        <v>0</v>
      </c>
      <c r="G3974" s="179">
        <v>0</v>
      </c>
      <c r="H3974" s="97">
        <v>1706346.0691705095</v>
      </c>
      <c r="I3974" s="174">
        <v>91999727341.144058</v>
      </c>
      <c r="J3974" s="186">
        <v>0.39275185777915822</v>
      </c>
      <c r="K3974" s="189">
        <v>3375919104.2562232</v>
      </c>
      <c r="L3974" s="185">
        <v>6186937082.5016851</v>
      </c>
      <c r="M3974" s="185">
        <v>0</v>
      </c>
      <c r="N3974" s="174">
        <v>101562583527.90198</v>
      </c>
      <c r="O3974" s="119">
        <v>0.40450540019125447</v>
      </c>
      <c r="P3974" s="119">
        <v>0.29053148479502355</v>
      </c>
      <c r="Q3974" s="97">
        <v>13.46652866438099</v>
      </c>
      <c r="R3974" s="184">
        <v>478451804862.88208</v>
      </c>
      <c r="S3974" s="199">
        <v>496.76518548569169</v>
      </c>
      <c r="T3974" s="191">
        <v>4.9666991480583865E-2</v>
      </c>
      <c r="U3974" s="198">
        <v>2.0000000000000001E-4</v>
      </c>
    </row>
    <row r="3975" spans="1:21" x14ac:dyDescent="0.2">
      <c r="A3975">
        <f t="shared" ref="A3975:A4038" si="62">A3974+1</f>
        <v>3971</v>
      </c>
      <c r="B3975" s="119">
        <v>0.488742587490197</v>
      </c>
      <c r="C3975" s="97">
        <v>9111.2643035635192</v>
      </c>
      <c r="D3975" s="96">
        <v>0.97569870809692372</v>
      </c>
      <c r="E3975" s="98">
        <v>0.5278130329178099</v>
      </c>
      <c r="F3975" s="119">
        <v>0.45495927692552762</v>
      </c>
      <c r="G3975" s="179">
        <v>1</v>
      </c>
      <c r="H3975" s="97">
        <v>10562782.328265345</v>
      </c>
      <c r="I3975" s="174">
        <v>325009106785.02356</v>
      </c>
      <c r="J3975" s="186">
        <v>0.32180687884817416</v>
      </c>
      <c r="K3975" s="189">
        <v>4681281172.0283756</v>
      </c>
      <c r="L3975" s="185">
        <v>0</v>
      </c>
      <c r="M3975" s="185">
        <v>229460475117.23517</v>
      </c>
      <c r="N3975" s="174">
        <v>559150863074.28711</v>
      </c>
      <c r="O3975" s="119">
        <v>0.51535026658310934</v>
      </c>
      <c r="P3975" s="119">
        <v>0.29399290677268075</v>
      </c>
      <c r="Q3975" s="97">
        <v>16.604546989699081</v>
      </c>
      <c r="R3975" s="184">
        <v>2919651215396.7065</v>
      </c>
      <c r="S3975" s="199">
        <v>3030.0807004449325</v>
      </c>
      <c r="T3975" s="191">
        <v>4.4937963640546107E-2</v>
      </c>
      <c r="U3975" s="198">
        <v>2.0000000000000001E-4</v>
      </c>
    </row>
    <row r="3976" spans="1:21" x14ac:dyDescent="0.2">
      <c r="A3976">
        <f t="shared" si="62"/>
        <v>3972</v>
      </c>
      <c r="B3976" s="119">
        <v>0.50671363487320575</v>
      </c>
      <c r="C3976" s="97">
        <v>9053.3601299332786</v>
      </c>
      <c r="D3976" s="96">
        <v>0.48517520268180225</v>
      </c>
      <c r="E3976" s="98">
        <v>0</v>
      </c>
      <c r="F3976" s="119">
        <v>0.29844190003732768</v>
      </c>
      <c r="G3976" s="179">
        <v>1</v>
      </c>
      <c r="H3976" s="97">
        <v>5114850.9467654265</v>
      </c>
      <c r="I3976" s="174">
        <v>256694492315.15054</v>
      </c>
      <c r="J3976" s="186">
        <v>0.50671363487320575</v>
      </c>
      <c r="K3976" s="189">
        <v>6632064551.6991692</v>
      </c>
      <c r="L3976" s="185">
        <v>0</v>
      </c>
      <c r="M3976" s="185">
        <v>150976959276.52939</v>
      </c>
      <c r="N3976" s="174">
        <v>414303516143.37909</v>
      </c>
      <c r="O3976" s="119">
        <v>0.60547921246063618</v>
      </c>
      <c r="P3976" s="119">
        <v>0.42117391731087084</v>
      </c>
      <c r="Q3976" s="97">
        <v>15.601856783139528</v>
      </c>
      <c r="R3976" s="184">
        <v>2997799365973.1831</v>
      </c>
      <c r="S3976" s="199">
        <v>3111.292978927218</v>
      </c>
      <c r="T3976" s="191">
        <v>4.6260764259413729E-2</v>
      </c>
      <c r="U3976" s="198">
        <v>2.0000000000000001E-4</v>
      </c>
    </row>
    <row r="3977" spans="1:21" x14ac:dyDescent="0.2">
      <c r="A3977">
        <f t="shared" si="62"/>
        <v>3973</v>
      </c>
      <c r="B3977" s="119">
        <v>0.59026387601112285</v>
      </c>
      <c r="C3977" s="97">
        <v>6860.5405388980898</v>
      </c>
      <c r="D3977" s="96">
        <v>0.43556540883680989</v>
      </c>
      <c r="E3977" s="98">
        <v>0.30032215713891308</v>
      </c>
      <c r="F3977" s="119">
        <v>0.4662702437955456</v>
      </c>
      <c r="G3977" s="179">
        <v>1</v>
      </c>
      <c r="H3977" s="97">
        <v>3743228.849639813</v>
      </c>
      <c r="I3977" s="174">
        <v>185297915990.19193</v>
      </c>
      <c r="J3977" s="186">
        <v>0.5223931533273225</v>
      </c>
      <c r="K3977" s="189">
        <v>3949843968.1909494</v>
      </c>
      <c r="L3977" s="185">
        <v>0</v>
      </c>
      <c r="M3977" s="185">
        <v>149052336230.3017</v>
      </c>
      <c r="N3977" s="174">
        <v>338300096188.68463</v>
      </c>
      <c r="O3977" s="119">
        <v>0.63860529174323388</v>
      </c>
      <c r="P3977" s="119">
        <v>0.45222453581834049</v>
      </c>
      <c r="Q3977" s="97">
        <v>16.112908361518414</v>
      </c>
      <c r="R3977" s="184">
        <v>2719971542580.3452</v>
      </c>
      <c r="S3977" s="199">
        <v>2824.8149794827268</v>
      </c>
      <c r="T3977" s="191">
        <v>4.4997877066056333E-2</v>
      </c>
      <c r="U3977" s="198">
        <v>2.0000000000000001E-4</v>
      </c>
    </row>
    <row r="3978" spans="1:21" x14ac:dyDescent="0.2">
      <c r="A3978">
        <f t="shared" si="62"/>
        <v>3974</v>
      </c>
      <c r="B3978" s="119">
        <v>0.34226763182121778</v>
      </c>
      <c r="C3978" s="97">
        <v>15004.047924288803</v>
      </c>
      <c r="D3978" s="96">
        <v>0.74455224122316932</v>
      </c>
      <c r="E3978" s="98">
        <v>0</v>
      </c>
      <c r="F3978" s="119">
        <v>0.27212406601153938</v>
      </c>
      <c r="G3978" s="179">
        <v>1</v>
      </c>
      <c r="H3978" s="97">
        <v>4729527.5487655764</v>
      </c>
      <c r="I3978" s="174">
        <v>210586439135.0303</v>
      </c>
      <c r="J3978" s="186">
        <v>0.34226763182121778</v>
      </c>
      <c r="K3978" s="189">
        <v>7647759062.8596764</v>
      </c>
      <c r="L3978" s="185">
        <v>0</v>
      </c>
      <c r="M3978" s="185">
        <v>134976615296.31538</v>
      </c>
      <c r="N3978" s="174">
        <v>353210813494.20538</v>
      </c>
      <c r="O3978" s="119">
        <v>0.50977548584144949</v>
      </c>
      <c r="P3978" s="119">
        <v>0.27613911787028622</v>
      </c>
      <c r="Q3978" s="97">
        <v>15.705950432249841</v>
      </c>
      <c r="R3978" s="184">
        <v>1649882980496.5459</v>
      </c>
      <c r="S3978" s="199">
        <v>1713.5975417760856</v>
      </c>
      <c r="T3978" s="191">
        <v>4.7393161190701701E-2</v>
      </c>
      <c r="U3978" s="198">
        <v>2.0000000000000001E-4</v>
      </c>
    </row>
    <row r="3979" spans="1:21" x14ac:dyDescent="0.2">
      <c r="A3979">
        <f t="shared" si="62"/>
        <v>3975</v>
      </c>
      <c r="B3979" s="119">
        <v>0.4702895614594601</v>
      </c>
      <c r="C3979" s="97">
        <v>17000</v>
      </c>
      <c r="D3979" s="96">
        <v>1.2932592744307527</v>
      </c>
      <c r="E3979" s="98">
        <v>0.7</v>
      </c>
      <c r="F3979" s="119">
        <v>0</v>
      </c>
      <c r="G3979" s="179">
        <v>0</v>
      </c>
      <c r="H3979" s="97">
        <v>11183591.187723348</v>
      </c>
      <c r="I3979" s="174">
        <v>397127598936.21362</v>
      </c>
      <c r="J3979" s="186">
        <v>0.40759994095109742</v>
      </c>
      <c r="K3979" s="189">
        <v>61744195251.731834</v>
      </c>
      <c r="L3979" s="185">
        <v>119343767369.64386</v>
      </c>
      <c r="M3979" s="185">
        <v>0</v>
      </c>
      <c r="N3979" s="174">
        <v>578215561557.58936</v>
      </c>
      <c r="O3979" s="119">
        <v>0.44506619482695431</v>
      </c>
      <c r="P3979" s="119">
        <v>0.37223756584194878</v>
      </c>
      <c r="Q3979" s="97">
        <v>14.612832823140691</v>
      </c>
      <c r="R3979" s="184">
        <v>3287792206300.0405</v>
      </c>
      <c r="S3979" s="199">
        <v>3408.6328439226832</v>
      </c>
      <c r="T3979" s="191">
        <v>5.2122482281624916E-2</v>
      </c>
      <c r="U3979" s="198">
        <v>2.0000000000000001E-4</v>
      </c>
    </row>
    <row r="3980" spans="1:21" x14ac:dyDescent="0.2">
      <c r="A3980">
        <f t="shared" si="62"/>
        <v>3976</v>
      </c>
      <c r="B3980" s="119">
        <v>0.64434540583431743</v>
      </c>
      <c r="C3980" s="97">
        <v>10492.820545074806</v>
      </c>
      <c r="D3980" s="96">
        <v>0.71110241722783707</v>
      </c>
      <c r="E3980" s="98">
        <v>0.7</v>
      </c>
      <c r="F3980" s="119">
        <v>0</v>
      </c>
      <c r="G3980" s="179">
        <v>0</v>
      </c>
      <c r="H3980" s="97">
        <v>4223986.5103992047</v>
      </c>
      <c r="I3980" s="174">
        <v>179706604510.73276</v>
      </c>
      <c r="J3980" s="186">
        <v>0.43875358929472696</v>
      </c>
      <c r="K3980" s="189">
        <v>33212336056.487247</v>
      </c>
      <c r="L3980" s="185">
        <v>75548886368.396805</v>
      </c>
      <c r="M3980" s="185">
        <v>0</v>
      </c>
      <c r="N3980" s="174">
        <v>288467826935.61682</v>
      </c>
      <c r="O3980" s="119">
        <v>0.48284770029087742</v>
      </c>
      <c r="P3980" s="119">
        <v>0.41179845478764437</v>
      </c>
      <c r="Q3980" s="97">
        <v>15.205922097542244</v>
      </c>
      <c r="R3980" s="184">
        <v>1995808206175.8018</v>
      </c>
      <c r="S3980" s="199">
        <v>2070.9879814286023</v>
      </c>
      <c r="T3980" s="191">
        <v>4.7811630038222128E-2</v>
      </c>
      <c r="U3980" s="198">
        <v>2.0000000000000001E-4</v>
      </c>
    </row>
    <row r="3981" spans="1:21" x14ac:dyDescent="0.2">
      <c r="A3981">
        <f t="shared" si="62"/>
        <v>3977</v>
      </c>
      <c r="B3981" s="119">
        <v>0.59840558812292566</v>
      </c>
      <c r="C3981" s="97">
        <v>7016.1057887520528</v>
      </c>
      <c r="D3981" s="96">
        <v>0.88501552327165156</v>
      </c>
      <c r="E3981" s="98">
        <v>8.4585144146297128E-2</v>
      </c>
      <c r="F3981" s="119">
        <v>0</v>
      </c>
      <c r="G3981" s="179">
        <v>0</v>
      </c>
      <c r="H3981" s="97">
        <v>9209711.9853919484</v>
      </c>
      <c r="I3981" s="174">
        <v>338198173024.19812</v>
      </c>
      <c r="J3981" s="186">
        <v>0.44856495190974233</v>
      </c>
      <c r="K3981" s="189">
        <v>12447965893.368263</v>
      </c>
      <c r="L3981" s="185">
        <v>20863683884.410542</v>
      </c>
      <c r="M3981" s="185">
        <v>0</v>
      </c>
      <c r="N3981" s="174">
        <v>371509822801.97693</v>
      </c>
      <c r="O3981" s="119">
        <v>0.45327144530401497</v>
      </c>
      <c r="P3981" s="119">
        <v>0.32822103752683068</v>
      </c>
      <c r="Q3981" s="97">
        <v>13.439826581597142</v>
      </c>
      <c r="R3981" s="184">
        <v>1826564362130.9395</v>
      </c>
      <c r="S3981" s="199">
        <v>1896.8360516126568</v>
      </c>
      <c r="T3981" s="191">
        <v>5.2541360144983014E-2</v>
      </c>
      <c r="U3981" s="198">
        <v>2.0000000000000001E-4</v>
      </c>
    </row>
    <row r="3982" spans="1:21" x14ac:dyDescent="0.2">
      <c r="A3982">
        <f t="shared" si="62"/>
        <v>3978</v>
      </c>
      <c r="B3982" s="119">
        <v>0.49230754364030016</v>
      </c>
      <c r="C3982" s="97">
        <v>9168.7432976793025</v>
      </c>
      <c r="D3982" s="96">
        <v>0.72679545701267523</v>
      </c>
      <c r="E3982" s="98">
        <v>0.56763982938827529</v>
      </c>
      <c r="F3982" s="119">
        <v>0</v>
      </c>
      <c r="G3982" s="179">
        <v>0</v>
      </c>
      <c r="H3982" s="97">
        <v>6584240.5625146469</v>
      </c>
      <c r="I3982" s="174">
        <v>290513487433.83234</v>
      </c>
      <c r="J3982" s="186">
        <v>0.49230754364030016</v>
      </c>
      <c r="K3982" s="189">
        <v>31205154879.931221</v>
      </c>
      <c r="L3982" s="185">
        <v>70888648284.850845</v>
      </c>
      <c r="M3982" s="185">
        <v>0</v>
      </c>
      <c r="N3982" s="174">
        <v>392607290598.61438</v>
      </c>
      <c r="O3982" s="119">
        <v>0.50873456709444209</v>
      </c>
      <c r="P3982" s="119">
        <v>0.35731307605740237</v>
      </c>
      <c r="Q3982" s="97">
        <v>14.108431444394339</v>
      </c>
      <c r="R3982" s="184">
        <v>2190289454174.7439</v>
      </c>
      <c r="S3982" s="199">
        <v>2272.2800622550367</v>
      </c>
      <c r="T3982" s="191">
        <v>5.0904620749662344E-2</v>
      </c>
      <c r="U3982" s="198">
        <v>2.0000000000000001E-4</v>
      </c>
    </row>
    <row r="3983" spans="1:21" x14ac:dyDescent="0.2">
      <c r="A3983">
        <f t="shared" si="62"/>
        <v>3979</v>
      </c>
      <c r="B3983" s="119">
        <v>0.72552731125473091</v>
      </c>
      <c r="C3983" s="97">
        <v>8132.3656386407392</v>
      </c>
      <c r="D3983" s="96">
        <v>1.1394206364298949</v>
      </c>
      <c r="E3983" s="98">
        <v>0.48704625959771114</v>
      </c>
      <c r="F3983" s="119">
        <v>0</v>
      </c>
      <c r="G3983" s="179">
        <v>0</v>
      </c>
      <c r="H3983" s="97">
        <v>11427233.024159899</v>
      </c>
      <c r="I3983" s="174">
        <v>298726182482.60687</v>
      </c>
      <c r="J3983" s="186">
        <v>0.24171946861952898</v>
      </c>
      <c r="K3983" s="189">
        <v>32481519137.338234</v>
      </c>
      <c r="L3983" s="185">
        <v>60713059915.750862</v>
      </c>
      <c r="M3983" s="185">
        <v>0</v>
      </c>
      <c r="N3983" s="174">
        <v>391920761535.69598</v>
      </c>
      <c r="O3983" s="119">
        <v>0.30817041065081829</v>
      </c>
      <c r="P3983" s="119">
        <v>0.20432468428622289</v>
      </c>
      <c r="Q3983" s="97">
        <v>14.770252319140109</v>
      </c>
      <c r="R3983" s="184">
        <v>1262853166359.5984</v>
      </c>
      <c r="S3983" s="199">
        <v>1310.1925919947698</v>
      </c>
      <c r="T3983" s="191">
        <v>4.9258647857392972E-2</v>
      </c>
      <c r="U3983" s="198">
        <v>2.0000000000000001E-4</v>
      </c>
    </row>
    <row r="3984" spans="1:21" x14ac:dyDescent="0.2">
      <c r="A3984">
        <f t="shared" si="62"/>
        <v>3980</v>
      </c>
      <c r="B3984" s="119">
        <v>0.35253368436981702</v>
      </c>
      <c r="C3984" s="97">
        <v>6826.9217463859695</v>
      </c>
      <c r="D3984" s="96">
        <v>1.0118777436604671</v>
      </c>
      <c r="E3984" s="98">
        <v>0.7</v>
      </c>
      <c r="F3984" s="119">
        <v>0.45685469225188313</v>
      </c>
      <c r="G3984" s="179">
        <v>1</v>
      </c>
      <c r="H3984" s="97">
        <v>9640144.1141476557</v>
      </c>
      <c r="I3984" s="174">
        <v>262970972365.01871</v>
      </c>
      <c r="J3984" s="186">
        <v>0.26878392546298258</v>
      </c>
      <c r="K3984" s="189">
        <v>0</v>
      </c>
      <c r="L3984" s="185">
        <v>0</v>
      </c>
      <c r="M3984" s="185">
        <v>111504853994.53833</v>
      </c>
      <c r="N3984" s="174">
        <v>374475826359.55701</v>
      </c>
      <c r="O3984" s="119">
        <v>0.42696014582581193</v>
      </c>
      <c r="P3984" s="119">
        <v>0.25255307936544991</v>
      </c>
      <c r="Q3984" s="97">
        <v>16.838072057476687</v>
      </c>
      <c r="R3984" s="184">
        <v>1734010903649.9607</v>
      </c>
      <c r="S3984" s="199">
        <v>1798.7412303406802</v>
      </c>
      <c r="T3984" s="191">
        <v>4.3949164879324265E-2</v>
      </c>
      <c r="U3984" s="198">
        <v>2.0000000000000001E-4</v>
      </c>
    </row>
    <row r="3985" spans="1:21" x14ac:dyDescent="0.2">
      <c r="A3985">
        <f t="shared" si="62"/>
        <v>3981</v>
      </c>
      <c r="B3985" s="119">
        <v>0.67352671973619027</v>
      </c>
      <c r="C3985" s="97">
        <v>7423.7360076165169</v>
      </c>
      <c r="D3985" s="96">
        <v>1.0073017092649565</v>
      </c>
      <c r="E3985" s="98">
        <v>0</v>
      </c>
      <c r="F3985" s="119">
        <v>0</v>
      </c>
      <c r="G3985" s="179">
        <v>0</v>
      </c>
      <c r="H3985" s="97">
        <v>12234729.272819772</v>
      </c>
      <c r="I3985" s="174">
        <v>437715717938.97076</v>
      </c>
      <c r="J3985" s="186">
        <v>0.49575822599791131</v>
      </c>
      <c r="K3985" s="189">
        <v>13115798161.271772</v>
      </c>
      <c r="L3985" s="185">
        <v>0</v>
      </c>
      <c r="M3985" s="185">
        <v>0</v>
      </c>
      <c r="N3985" s="174">
        <v>450831516100.24255</v>
      </c>
      <c r="O3985" s="119">
        <v>0.48133539929487978</v>
      </c>
      <c r="P3985" s="119">
        <v>0.35869427087184291</v>
      </c>
      <c r="Q3985" s="97">
        <v>12.90076773927664</v>
      </c>
      <c r="R3985" s="184">
        <v>2316484585632.1509</v>
      </c>
      <c r="S3985" s="199">
        <v>2401.5293770992803</v>
      </c>
      <c r="T3985" s="191">
        <v>5.6177548355404325E-2</v>
      </c>
      <c r="U3985" s="198">
        <v>2.0000000000000001E-4</v>
      </c>
    </row>
    <row r="3986" spans="1:21" x14ac:dyDescent="0.2">
      <c r="A3986">
        <f t="shared" si="62"/>
        <v>3982</v>
      </c>
      <c r="B3986" s="119">
        <v>0.56286517639203315</v>
      </c>
      <c r="C3986" s="97">
        <v>9250.9234634804052</v>
      </c>
      <c r="D3986" s="96">
        <v>0.79162816352136656</v>
      </c>
      <c r="E3986" s="98">
        <v>0.7</v>
      </c>
      <c r="F3986" s="119">
        <v>0</v>
      </c>
      <c r="G3986" s="179">
        <v>0</v>
      </c>
      <c r="H3986" s="97">
        <v>8878567.2504808512</v>
      </c>
      <c r="I3986" s="174">
        <v>363320589513.53558</v>
      </c>
      <c r="J3986" s="186">
        <v>0.50390402137315782</v>
      </c>
      <c r="K3986" s="189">
        <v>42401091796.639572</v>
      </c>
      <c r="L3986" s="185">
        <v>123196398791.1732</v>
      </c>
      <c r="M3986" s="185">
        <v>0</v>
      </c>
      <c r="N3986" s="174">
        <v>528918080101.34839</v>
      </c>
      <c r="O3986" s="119">
        <v>0.53247532223233884</v>
      </c>
      <c r="P3986" s="119">
        <v>0.46957755988397598</v>
      </c>
      <c r="Q3986" s="97">
        <v>15.134854308828553</v>
      </c>
      <c r="R3986" s="184">
        <v>4116134016949.0347</v>
      </c>
      <c r="S3986" s="199">
        <v>4270.5758351592258</v>
      </c>
      <c r="T3986" s="191">
        <v>4.8228465371556554E-2</v>
      </c>
      <c r="U3986" s="198">
        <v>2.0000000000000001E-4</v>
      </c>
    </row>
    <row r="3987" spans="1:21" x14ac:dyDescent="0.2">
      <c r="A3987">
        <f t="shared" si="62"/>
        <v>3983</v>
      </c>
      <c r="B3987" s="119">
        <v>0.48746916918687566</v>
      </c>
      <c r="C3987" s="97">
        <v>10486.981198771964</v>
      </c>
      <c r="D3987" s="96">
        <v>1.1486160388689135</v>
      </c>
      <c r="E3987" s="98">
        <v>0.58542696182294462</v>
      </c>
      <c r="F3987" s="119">
        <v>0</v>
      </c>
      <c r="G3987" s="179">
        <v>0</v>
      </c>
      <c r="H3987" s="97">
        <v>14251066.493531315</v>
      </c>
      <c r="I3987" s="174">
        <v>524937766422.91937</v>
      </c>
      <c r="J3987" s="186">
        <v>0.48746916918687566</v>
      </c>
      <c r="K3987" s="189">
        <v>47526664715.938248</v>
      </c>
      <c r="L3987" s="185">
        <v>100272538110.45499</v>
      </c>
      <c r="M3987" s="185">
        <v>0</v>
      </c>
      <c r="N3987" s="174">
        <v>672736969249.31262</v>
      </c>
      <c r="O3987" s="119">
        <v>0.4996142961139966</v>
      </c>
      <c r="P3987" s="119">
        <v>0.3796945225727455</v>
      </c>
      <c r="Q3987" s="97">
        <v>14.020896101370353</v>
      </c>
      <c r="R3987" s="184">
        <v>3864965178112.1885</v>
      </c>
      <c r="S3987" s="199">
        <v>4013.9988489561188</v>
      </c>
      <c r="T3987" s="191">
        <v>5.2480065345794781E-2</v>
      </c>
      <c r="U3987" s="198">
        <v>2.0000000000000001E-4</v>
      </c>
    </row>
    <row r="3988" spans="1:21" x14ac:dyDescent="0.2">
      <c r="A3988">
        <f t="shared" si="62"/>
        <v>3984</v>
      </c>
      <c r="B3988" s="119">
        <v>0.48709523393548765</v>
      </c>
      <c r="C3988" s="97">
        <v>5523.8492908938251</v>
      </c>
      <c r="D3988" s="96">
        <v>0.79023816020211946</v>
      </c>
      <c r="E3988" s="98">
        <v>0.7</v>
      </c>
      <c r="F3988" s="119">
        <v>0.49418298652517351</v>
      </c>
      <c r="G3988" s="179">
        <v>1</v>
      </c>
      <c r="H3988" s="97">
        <v>7973326.8079064963</v>
      </c>
      <c r="I3988" s="174">
        <v>348526278503.06464</v>
      </c>
      <c r="J3988" s="186">
        <v>0.4870952339354877</v>
      </c>
      <c r="K3988" s="189">
        <v>2196597244.4233303</v>
      </c>
      <c r="L3988" s="185">
        <v>0</v>
      </c>
      <c r="M3988" s="185">
        <v>321752031484.69489</v>
      </c>
      <c r="N3988" s="174">
        <v>672474907232.18286</v>
      </c>
      <c r="O3988" s="119">
        <v>0.63521643670844763</v>
      </c>
      <c r="P3988" s="119">
        <v>0.42556384187359608</v>
      </c>
      <c r="Q3988" s="97">
        <v>16.371752235338537</v>
      </c>
      <c r="R3988" s="184">
        <v>5101174836746.1514</v>
      </c>
      <c r="S3988" s="199">
        <v>5295.8007839097054</v>
      </c>
      <c r="T3988" s="191">
        <v>4.478125587693213E-2</v>
      </c>
      <c r="U3988" s="198">
        <v>2.0000000000000001E-4</v>
      </c>
    </row>
    <row r="3989" spans="1:21" x14ac:dyDescent="0.2">
      <c r="A3989">
        <f t="shared" si="62"/>
        <v>3985</v>
      </c>
      <c r="B3989" s="119">
        <v>0.5502856717450969</v>
      </c>
      <c r="C3989" s="97">
        <v>13157.591518401874</v>
      </c>
      <c r="D3989" s="96">
        <v>1.3141229836005612</v>
      </c>
      <c r="E3989" s="98">
        <v>0.27868071868372091</v>
      </c>
      <c r="F3989" s="119">
        <v>0.45730601289749162</v>
      </c>
      <c r="G3989" s="179">
        <v>1</v>
      </c>
      <c r="H3989" s="97">
        <v>11166095.271758186</v>
      </c>
      <c r="I3989" s="174">
        <v>377711332395.44287</v>
      </c>
      <c r="J3989" s="186">
        <v>0.38071911665191605</v>
      </c>
      <c r="K3989" s="189">
        <v>6585338652.2872915</v>
      </c>
      <c r="L3989" s="185">
        <v>0</v>
      </c>
      <c r="M3989" s="185">
        <v>304888009891.41144</v>
      </c>
      <c r="N3989" s="174">
        <v>689184680939.14148</v>
      </c>
      <c r="O3989" s="119">
        <v>0.56256667255547621</v>
      </c>
      <c r="P3989" s="119">
        <v>0.44241393517969707</v>
      </c>
      <c r="Q3989" s="97">
        <v>16.959261149352631</v>
      </c>
      <c r="R3989" s="184">
        <v>5443378207894.7041</v>
      </c>
      <c r="S3989" s="199">
        <v>5647.7384603811215</v>
      </c>
      <c r="T3989" s="191">
        <v>4.4288086337848427E-2</v>
      </c>
      <c r="U3989" s="198">
        <v>2.0000000000000001E-4</v>
      </c>
    </row>
    <row r="3990" spans="1:21" x14ac:dyDescent="0.2">
      <c r="A3990">
        <f t="shared" si="62"/>
        <v>3986</v>
      </c>
      <c r="B3990" s="119">
        <v>0.59315812191553208</v>
      </c>
      <c r="C3990" s="97">
        <v>4000</v>
      </c>
      <c r="D3990" s="96">
        <v>1.1171120217869506</v>
      </c>
      <c r="E3990" s="98">
        <v>0.6472924383540819</v>
      </c>
      <c r="F3990" s="119">
        <v>0</v>
      </c>
      <c r="G3990" s="179">
        <v>0</v>
      </c>
      <c r="H3990" s="97">
        <v>16784235.495636813</v>
      </c>
      <c r="I3990" s="174">
        <v>403776320813.10699</v>
      </c>
      <c r="J3990" s="186">
        <v>0.25597392282214837</v>
      </c>
      <c r="K3990" s="189">
        <v>54362543789.74366</v>
      </c>
      <c r="L3990" s="185">
        <v>137653908212.47702</v>
      </c>
      <c r="M3990" s="185">
        <v>0</v>
      </c>
      <c r="N3990" s="174">
        <v>595792772815.32764</v>
      </c>
      <c r="O3990" s="119">
        <v>0.35831138793853257</v>
      </c>
      <c r="P3990" s="119">
        <v>0.24392951607701732</v>
      </c>
      <c r="Q3990" s="97">
        <v>15.525287062518526</v>
      </c>
      <c r="R3990" s="184">
        <v>2484954374359.8916</v>
      </c>
      <c r="S3990" s="199">
        <v>2579.953114570475</v>
      </c>
      <c r="T3990" s="191">
        <v>4.6327357143176422E-2</v>
      </c>
      <c r="U3990" s="198">
        <v>2.0000000000000001E-4</v>
      </c>
    </row>
    <row r="3991" spans="1:21" x14ac:dyDescent="0.2">
      <c r="A3991">
        <f t="shared" si="62"/>
        <v>3987</v>
      </c>
      <c r="B3991" s="119">
        <v>0.59560790631428551</v>
      </c>
      <c r="C3991" s="97">
        <v>5477.3114753706013</v>
      </c>
      <c r="D3991" s="96">
        <v>1.3045431885105163</v>
      </c>
      <c r="E3991" s="98">
        <v>0</v>
      </c>
      <c r="F3991" s="119">
        <v>0</v>
      </c>
      <c r="G3991" s="179">
        <v>0</v>
      </c>
      <c r="H3991" s="97">
        <v>19363864.557448458</v>
      </c>
      <c r="I3991" s="174">
        <v>630683910687.07007</v>
      </c>
      <c r="J3991" s="186">
        <v>0.46776607821903327</v>
      </c>
      <c r="K3991" s="189">
        <v>10702882658.53344</v>
      </c>
      <c r="L3991" s="185">
        <v>0</v>
      </c>
      <c r="M3991" s="185">
        <v>0</v>
      </c>
      <c r="N3991" s="174">
        <v>641386793345.60352</v>
      </c>
      <c r="O3991" s="119">
        <v>0.45996042101068008</v>
      </c>
      <c r="P3991" s="119">
        <v>0.33904991436562504</v>
      </c>
      <c r="Q3991" s="97">
        <v>12.954387158223714</v>
      </c>
      <c r="R3991" s="184">
        <v>3102268772182.8789</v>
      </c>
      <c r="S3991" s="199">
        <v>3220.2640530843487</v>
      </c>
      <c r="T3991" s="191">
        <v>5.6335671839236143E-2</v>
      </c>
      <c r="U3991" s="198">
        <v>2.0000000000000001E-4</v>
      </c>
    </row>
    <row r="3992" spans="1:21" x14ac:dyDescent="0.2">
      <c r="A3992">
        <f t="shared" si="62"/>
        <v>3988</v>
      </c>
      <c r="B3992" s="119">
        <v>0.5156944103090233</v>
      </c>
      <c r="C3992" s="97">
        <v>6460.4386313281111</v>
      </c>
      <c r="D3992" s="96">
        <v>0.95885979128801835</v>
      </c>
      <c r="E3992" s="98">
        <v>0.46007239586933757</v>
      </c>
      <c r="F3992" s="119">
        <v>0.32846122979625214</v>
      </c>
      <c r="G3992" s="179">
        <v>1</v>
      </c>
      <c r="H3992" s="97">
        <v>12296965.775896497</v>
      </c>
      <c r="I3992" s="174">
        <v>379322898243.22052</v>
      </c>
      <c r="J3992" s="186">
        <v>0.37990291601257242</v>
      </c>
      <c r="K3992" s="189">
        <v>5583559424.8989248</v>
      </c>
      <c r="L3992" s="185">
        <v>0</v>
      </c>
      <c r="M3992" s="185">
        <v>248532476006.92093</v>
      </c>
      <c r="N3992" s="174">
        <v>633438933675.04041</v>
      </c>
      <c r="O3992" s="119">
        <v>0.54138108304912547</v>
      </c>
      <c r="P3992" s="119">
        <v>0.31624051151802773</v>
      </c>
      <c r="Q3992" s="97">
        <v>16.072390745827143</v>
      </c>
      <c r="R3992" s="184">
        <v>3487179379635.8789</v>
      </c>
      <c r="S3992" s="199">
        <v>3618.9210497320455</v>
      </c>
      <c r="T3992" s="191">
        <v>4.6010733364358257E-2</v>
      </c>
      <c r="U3992" s="198">
        <v>2.0000000000000001E-4</v>
      </c>
    </row>
    <row r="3993" spans="1:21" x14ac:dyDescent="0.2">
      <c r="A3993">
        <f t="shared" si="62"/>
        <v>3989</v>
      </c>
      <c r="B3993" s="119">
        <v>0.39651481118262194</v>
      </c>
      <c r="C3993" s="97">
        <v>13594.088796789216</v>
      </c>
      <c r="D3993" s="96">
        <v>0.85490944888835962</v>
      </c>
      <c r="E3993" s="98">
        <v>0.18521227177789465</v>
      </c>
      <c r="F3993" s="119">
        <v>0.45559323271566216</v>
      </c>
      <c r="G3993" s="179">
        <v>1</v>
      </c>
      <c r="H3993" s="97">
        <v>6018685.3064722391</v>
      </c>
      <c r="I3993" s="174">
        <v>244023586806.064</v>
      </c>
      <c r="J3993" s="186">
        <v>0.396514811182622</v>
      </c>
      <c r="K3993" s="189">
        <v>6925260679.8960361</v>
      </c>
      <c r="L3993" s="185">
        <v>0</v>
      </c>
      <c r="M3993" s="185">
        <v>210131379841.09204</v>
      </c>
      <c r="N3993" s="174">
        <v>461080227327.05206</v>
      </c>
      <c r="O3993" s="119">
        <v>0.57444248228739092</v>
      </c>
      <c r="P3993" s="119">
        <v>0.43451094050156991</v>
      </c>
      <c r="Q3993" s="97">
        <v>16.780350209890429</v>
      </c>
      <c r="R3993" s="184">
        <v>3599432484014.4907</v>
      </c>
      <c r="S3993" s="199">
        <v>3728.3744732561636</v>
      </c>
      <c r="T3993" s="191">
        <v>4.4085586691447833E-2</v>
      </c>
      <c r="U3993" s="198">
        <v>2.0000000000000001E-4</v>
      </c>
    </row>
    <row r="3994" spans="1:21" x14ac:dyDescent="0.2">
      <c r="A3994">
        <f t="shared" si="62"/>
        <v>3990</v>
      </c>
      <c r="B3994" s="119">
        <v>0.52463920264028441</v>
      </c>
      <c r="C3994" s="97">
        <v>12373.130825757404</v>
      </c>
      <c r="D3994" s="96">
        <v>0.65884795437554</v>
      </c>
      <c r="E3994" s="98">
        <v>0.15897726186693051</v>
      </c>
      <c r="F3994" s="119">
        <v>0.3713039341410323</v>
      </c>
      <c r="G3994" s="179">
        <v>1</v>
      </c>
      <c r="H3994" s="97">
        <v>4160037.1213800446</v>
      </c>
      <c r="I3994" s="174">
        <v>170535572743.79871</v>
      </c>
      <c r="J3994" s="186">
        <v>0.43497734632715468</v>
      </c>
      <c r="K3994" s="189">
        <v>5880078209.1148043</v>
      </c>
      <c r="L3994" s="185">
        <v>0</v>
      </c>
      <c r="M3994" s="185">
        <v>199044829819.69675</v>
      </c>
      <c r="N3994" s="174">
        <v>375460480772.61029</v>
      </c>
      <c r="O3994" s="119">
        <v>0.62167654572306175</v>
      </c>
      <c r="P3994" s="119">
        <v>0.46513864604321525</v>
      </c>
      <c r="Q3994" s="97">
        <v>17.077997050103608</v>
      </c>
      <c r="R3994" s="184">
        <v>3225933994226.6021</v>
      </c>
      <c r="S3994" s="199">
        <v>3347.135890612738</v>
      </c>
      <c r="T3994" s="191">
        <v>4.3276074047909334E-2</v>
      </c>
      <c r="U3994" s="198">
        <v>2.0000000000000001E-4</v>
      </c>
    </row>
    <row r="3995" spans="1:21" x14ac:dyDescent="0.2">
      <c r="A3995">
        <f t="shared" si="62"/>
        <v>3991</v>
      </c>
      <c r="B3995" s="119">
        <v>0.45763448669739509</v>
      </c>
      <c r="C3995" s="97">
        <v>9796.7023987899993</v>
      </c>
      <c r="D3995" s="96">
        <v>1.0787722075642621</v>
      </c>
      <c r="E3995" s="98">
        <v>0</v>
      </c>
      <c r="F3995" s="119">
        <v>0.49556208743225866</v>
      </c>
      <c r="G3995" s="179">
        <v>1</v>
      </c>
      <c r="H3995" s="97">
        <v>14337075.643681107</v>
      </c>
      <c r="I3995" s="174">
        <v>389656166557.77521</v>
      </c>
      <c r="J3995" s="186">
        <v>0.30460061150640327</v>
      </c>
      <c r="K3995" s="189">
        <v>7648109680.4281883</v>
      </c>
      <c r="L3995" s="185">
        <v>0</v>
      </c>
      <c r="M3995" s="185">
        <v>379248966655.64307</v>
      </c>
      <c r="N3995" s="174">
        <v>776553242893.84644</v>
      </c>
      <c r="O3995" s="119">
        <v>0.54354119797675293</v>
      </c>
      <c r="P3995" s="119">
        <v>0.31814473312730956</v>
      </c>
      <c r="Q3995" s="97">
        <v>16.887435384177998</v>
      </c>
      <c r="R3995" s="184">
        <v>4420502117976.4697</v>
      </c>
      <c r="S3995" s="199">
        <v>4587.2080502401668</v>
      </c>
      <c r="T3995" s="191">
        <v>4.4079750475685867E-2</v>
      </c>
      <c r="U3995" s="198">
        <v>2.0000000000000001E-4</v>
      </c>
    </row>
    <row r="3996" spans="1:21" x14ac:dyDescent="0.2">
      <c r="A3996">
        <f t="shared" si="62"/>
        <v>3992</v>
      </c>
      <c r="B3996" s="119">
        <v>0.32978519175329402</v>
      </c>
      <c r="C3996" s="97">
        <v>7655.4155940282253</v>
      </c>
      <c r="D3996" s="96">
        <v>0.91666307121140256</v>
      </c>
      <c r="E3996" s="98">
        <v>0</v>
      </c>
      <c r="F3996" s="119">
        <v>0.48226521416645124</v>
      </c>
      <c r="G3996" s="179">
        <v>1</v>
      </c>
      <c r="H3996" s="97">
        <v>6840720.2151089255</v>
      </c>
      <c r="I3996" s="174">
        <v>287094733160.62842</v>
      </c>
      <c r="J3996" s="186">
        <v>0.32978519175329402</v>
      </c>
      <c r="K3996" s="189">
        <v>7134726948.202177</v>
      </c>
      <c r="L3996" s="185">
        <v>0</v>
      </c>
      <c r="M3996" s="185">
        <v>220642436684.60425</v>
      </c>
      <c r="N3996" s="174">
        <v>514871896793.43481</v>
      </c>
      <c r="O3996" s="119">
        <v>0.52672041854174867</v>
      </c>
      <c r="P3996" s="119">
        <v>0.30821539000721287</v>
      </c>
      <c r="Q3996" s="97">
        <v>16.761222171109097</v>
      </c>
      <c r="R3996" s="184">
        <v>2864810450941.7549</v>
      </c>
      <c r="S3996" s="199">
        <v>2974.1336863101124</v>
      </c>
      <c r="T3996" s="191">
        <v>4.458473679340158E-2</v>
      </c>
      <c r="U3996" s="198">
        <v>2.0000000000000001E-4</v>
      </c>
    </row>
    <row r="3997" spans="1:21" x14ac:dyDescent="0.2">
      <c r="A3997">
        <f t="shared" si="62"/>
        <v>3993</v>
      </c>
      <c r="B3997" s="119">
        <v>0.615866092621146</v>
      </c>
      <c r="C3997" s="97">
        <v>16978.652778497188</v>
      </c>
      <c r="D3997" s="96">
        <v>1.2549708008410865</v>
      </c>
      <c r="E3997" s="98">
        <v>0</v>
      </c>
      <c r="F3997" s="119">
        <v>0.37629145303037392</v>
      </c>
      <c r="G3997" s="179">
        <v>1</v>
      </c>
      <c r="H3997" s="97">
        <v>6880868.7081124419</v>
      </c>
      <c r="I3997" s="174">
        <v>249538915551.8768</v>
      </c>
      <c r="J3997" s="186">
        <v>0.37395654265681322</v>
      </c>
      <c r="K3997" s="189">
        <v>11481125344.242277</v>
      </c>
      <c r="L3997" s="185">
        <v>0</v>
      </c>
      <c r="M3997" s="185">
        <v>168455918635.81815</v>
      </c>
      <c r="N3997" s="174">
        <v>429475959531.93719</v>
      </c>
      <c r="O3997" s="119">
        <v>0.53106917852943047</v>
      </c>
      <c r="P3997" s="119">
        <v>0.28812664027145396</v>
      </c>
      <c r="Q3997" s="97">
        <v>15.767513949600277</v>
      </c>
      <c r="R3997" s="184">
        <v>2053323982869.803</v>
      </c>
      <c r="S3997" s="199">
        <v>2132.8947303000696</v>
      </c>
      <c r="T3997" s="191">
        <v>4.8280841962031314E-2</v>
      </c>
      <c r="U3997" s="198">
        <v>2.0000000000000001E-4</v>
      </c>
    </row>
    <row r="3998" spans="1:21" x14ac:dyDescent="0.2">
      <c r="A3998">
        <f t="shared" si="62"/>
        <v>3994</v>
      </c>
      <c r="B3998" s="119">
        <v>0.2611643940393793</v>
      </c>
      <c r="C3998" s="97">
        <v>14983.31002490488</v>
      </c>
      <c r="D3998" s="96">
        <v>0.697042988770326</v>
      </c>
      <c r="E3998" s="98">
        <v>0.32466220892066305</v>
      </c>
      <c r="F3998" s="119">
        <v>0</v>
      </c>
      <c r="G3998" s="179">
        <v>0</v>
      </c>
      <c r="H3998" s="97">
        <v>5121065.9410994221</v>
      </c>
      <c r="I3998" s="174">
        <v>237522876950.39999</v>
      </c>
      <c r="J3998" s="186">
        <v>0.2611643940393793</v>
      </c>
      <c r="K3998" s="189">
        <v>20367299136.199135</v>
      </c>
      <c r="L3998" s="185">
        <v>24312027649.726883</v>
      </c>
      <c r="M3998" s="185">
        <v>0</v>
      </c>
      <c r="N3998" s="174">
        <v>282202203736.32605</v>
      </c>
      <c r="O3998" s="119">
        <v>0.2887367259015281</v>
      </c>
      <c r="P3998" s="119">
        <v>0.17856963371166054</v>
      </c>
      <c r="Q3998" s="97">
        <v>14.554274386882003</v>
      </c>
      <c r="R3998" s="184">
        <v>768917678413.49976</v>
      </c>
      <c r="S3998" s="199">
        <v>798.25413364770952</v>
      </c>
      <c r="T3998" s="191">
        <v>4.9535540568634587E-2</v>
      </c>
      <c r="U3998" s="198">
        <v>2.0000000000000001E-4</v>
      </c>
    </row>
    <row r="3999" spans="1:21" x14ac:dyDescent="0.2">
      <c r="A3999">
        <f t="shared" si="62"/>
        <v>3995</v>
      </c>
      <c r="B3999" s="119">
        <v>0.553159058451692</v>
      </c>
      <c r="C3999" s="97">
        <v>7748.6393649807578</v>
      </c>
      <c r="D3999" s="96">
        <v>1.0473591422713331</v>
      </c>
      <c r="E3999" s="98">
        <v>0.27409601337536149</v>
      </c>
      <c r="F3999" s="119">
        <v>0</v>
      </c>
      <c r="G3999" s="179">
        <v>0</v>
      </c>
      <c r="H3999" s="97">
        <v>14918979.268030003</v>
      </c>
      <c r="I3999" s="174">
        <v>375953382133.24207</v>
      </c>
      <c r="J3999" s="186">
        <v>0.25138391275243821</v>
      </c>
      <c r="K3999" s="189">
        <v>28034497729.940212</v>
      </c>
      <c r="L3999" s="185">
        <v>82397711908.829132</v>
      </c>
      <c r="M3999" s="185">
        <v>0</v>
      </c>
      <c r="N3999" s="174">
        <v>486385591772.01141</v>
      </c>
      <c r="O3999" s="119">
        <v>0.32983460952401905</v>
      </c>
      <c r="P3999" s="119">
        <v>0.23783596567056522</v>
      </c>
      <c r="Q3999" s="97">
        <v>15.148428356394064</v>
      </c>
      <c r="R3999" s="184">
        <v>1890407553563.0898</v>
      </c>
      <c r="S3999" s="199">
        <v>1961.6924225022442</v>
      </c>
      <c r="T3999" s="191">
        <v>4.6936314925634957E-2</v>
      </c>
      <c r="U3999" s="198">
        <v>2.0000000000000001E-4</v>
      </c>
    </row>
    <row r="4000" spans="1:21" x14ac:dyDescent="0.2">
      <c r="A4000">
        <f t="shared" si="62"/>
        <v>3996</v>
      </c>
      <c r="B4000" s="119">
        <v>0.47360751871482898</v>
      </c>
      <c r="C4000" s="97">
        <v>8651.744403180217</v>
      </c>
      <c r="D4000" s="96">
        <v>1.1818020423009674</v>
      </c>
      <c r="E4000" s="98">
        <v>0.64082338135318184</v>
      </c>
      <c r="F4000" s="119">
        <v>0</v>
      </c>
      <c r="G4000" s="179">
        <v>0</v>
      </c>
      <c r="H4000" s="97">
        <v>15472407.945393985</v>
      </c>
      <c r="I4000" s="174">
        <v>550095901297.93872</v>
      </c>
      <c r="J4000" s="186">
        <v>0.46603497659504489</v>
      </c>
      <c r="K4000" s="189">
        <v>32309079235.221634</v>
      </c>
      <c r="L4000" s="185">
        <v>60193658136.913284</v>
      </c>
      <c r="M4000" s="185">
        <v>0</v>
      </c>
      <c r="N4000" s="174">
        <v>642598638670.07373</v>
      </c>
      <c r="O4000" s="119">
        <v>0.47388655790833889</v>
      </c>
      <c r="P4000" s="119">
        <v>0.36052499191293114</v>
      </c>
      <c r="Q4000" s="97">
        <v>13.579779946125615</v>
      </c>
      <c r="R4000" s="184">
        <v>3379157093584.6641</v>
      </c>
      <c r="S4000" s="199">
        <v>3507.0743313035291</v>
      </c>
      <c r="T4000" s="191">
        <v>5.3548615929131772E-2</v>
      </c>
      <c r="U4000" s="198">
        <v>2.0000000000000001E-4</v>
      </c>
    </row>
    <row r="4001" spans="1:21" x14ac:dyDescent="0.2">
      <c r="A4001">
        <f t="shared" si="62"/>
        <v>3997</v>
      </c>
      <c r="B4001" s="119">
        <v>0.50010170459768899</v>
      </c>
      <c r="C4001" s="97">
        <v>6367.0121481986689</v>
      </c>
      <c r="D4001" s="96">
        <v>0.78748471689301847</v>
      </c>
      <c r="E4001" s="98">
        <v>0</v>
      </c>
      <c r="F4001" s="119">
        <v>0</v>
      </c>
      <c r="G4001" s="179">
        <v>0</v>
      </c>
      <c r="H4001" s="97">
        <v>8780668.0981691796</v>
      </c>
      <c r="I4001" s="174">
        <v>319133221844.68719</v>
      </c>
      <c r="J4001" s="186">
        <v>0.46688172417970697</v>
      </c>
      <c r="K4001" s="189">
        <v>14896614536.979357</v>
      </c>
      <c r="L4001" s="185">
        <v>0</v>
      </c>
      <c r="M4001" s="185">
        <v>0</v>
      </c>
      <c r="N4001" s="174">
        <v>334029836381.66656</v>
      </c>
      <c r="O4001" s="119">
        <v>0.44606035937348465</v>
      </c>
      <c r="P4001" s="119">
        <v>0.32608039987901416</v>
      </c>
      <c r="Q4001" s="97">
        <v>12.814125955775992</v>
      </c>
      <c r="R4001" s="184">
        <v>1563725635573.0037</v>
      </c>
      <c r="S4001" s="199">
        <v>1623.5461777768635</v>
      </c>
      <c r="T4001" s="191">
        <v>5.5957347633183267E-2</v>
      </c>
      <c r="U4001" s="198">
        <v>2.0000000000000001E-4</v>
      </c>
    </row>
    <row r="4002" spans="1:21" x14ac:dyDescent="0.2">
      <c r="A4002">
        <f t="shared" si="62"/>
        <v>3998</v>
      </c>
      <c r="B4002" s="119">
        <v>0.5801273941312125</v>
      </c>
      <c r="C4002" s="97">
        <v>4000</v>
      </c>
      <c r="D4002" s="96">
        <v>0.9855195569415427</v>
      </c>
      <c r="E4002" s="98">
        <v>0.7</v>
      </c>
      <c r="F4002" s="119">
        <v>0</v>
      </c>
      <c r="G4002" s="179">
        <v>0</v>
      </c>
      <c r="H4002" s="97">
        <v>14786772.020299675</v>
      </c>
      <c r="I4002" s="174">
        <v>433060105610.19794</v>
      </c>
      <c r="J4002" s="186">
        <v>0.31048400663548004</v>
      </c>
      <c r="K4002" s="189">
        <v>67007961259.82196</v>
      </c>
      <c r="L4002" s="185">
        <v>88154288840.024765</v>
      </c>
      <c r="M4002" s="185">
        <v>0</v>
      </c>
      <c r="N4002" s="174">
        <v>588222355710.04468</v>
      </c>
      <c r="O4002" s="119">
        <v>0.34847650006165493</v>
      </c>
      <c r="P4002" s="119">
        <v>0.26856939331774177</v>
      </c>
      <c r="Q4002" s="97">
        <v>14.223958894252224</v>
      </c>
      <c r="R4002" s="184">
        <v>2496133776725.8018</v>
      </c>
      <c r="S4002" s="199">
        <v>2589.9309636439671</v>
      </c>
      <c r="T4002" s="191">
        <v>5.0662275399031426E-2</v>
      </c>
      <c r="U4002" s="198">
        <v>2.0000000000000001E-4</v>
      </c>
    </row>
    <row r="4003" spans="1:21" x14ac:dyDescent="0.2">
      <c r="A4003">
        <f t="shared" si="62"/>
        <v>3999</v>
      </c>
      <c r="B4003" s="119">
        <v>0.23444934981644228</v>
      </c>
      <c r="C4003" s="97">
        <v>4000</v>
      </c>
      <c r="D4003" s="96">
        <v>0.432442346720529</v>
      </c>
      <c r="E4003" s="98">
        <v>7.1989208899574622E-2</v>
      </c>
      <c r="F4003" s="119">
        <v>0.54784314645664578</v>
      </c>
      <c r="G4003" s="179">
        <v>1</v>
      </c>
      <c r="H4003" s="97">
        <v>4816090.6876525525</v>
      </c>
      <c r="I4003" s="174">
        <v>241059038225.76041</v>
      </c>
      <c r="J4003" s="186">
        <v>0.23444934981644228</v>
      </c>
      <c r="K4003" s="189">
        <v>2373185046.8695688</v>
      </c>
      <c r="L4003" s="185">
        <v>0</v>
      </c>
      <c r="M4003" s="185">
        <v>205022425807.07401</v>
      </c>
      <c r="N4003" s="174">
        <v>448454649079.70398</v>
      </c>
      <c r="O4003" s="119">
        <v>0.49176449809949468</v>
      </c>
      <c r="P4003" s="119">
        <v>0.28165322436550377</v>
      </c>
      <c r="Q4003" s="97">
        <v>17.683876842711005</v>
      </c>
      <c r="R4003" s="184">
        <v>2429632497760.5312</v>
      </c>
      <c r="S4003" s="199">
        <v>2521.9145552695882</v>
      </c>
      <c r="T4003" s="191">
        <v>4.1608446585037422E-2</v>
      </c>
      <c r="U4003" s="198">
        <v>2.0000000000000001E-4</v>
      </c>
    </row>
    <row r="4004" spans="1:21" x14ac:dyDescent="0.2">
      <c r="A4004">
        <f t="shared" si="62"/>
        <v>4000</v>
      </c>
      <c r="B4004" s="119">
        <v>0.36208068811278582</v>
      </c>
      <c r="C4004" s="97">
        <v>7000.6454386120267</v>
      </c>
      <c r="D4004" s="96">
        <v>0.31454259415498587</v>
      </c>
      <c r="E4004" s="98">
        <v>0.7</v>
      </c>
      <c r="F4004" s="119">
        <v>0</v>
      </c>
      <c r="G4004" s="179">
        <v>0</v>
      </c>
      <c r="H4004" s="97">
        <v>3384031.2212731047</v>
      </c>
      <c r="I4004" s="174">
        <v>151041314654.39923</v>
      </c>
      <c r="J4004" s="186">
        <v>0.36208068811278582</v>
      </c>
      <c r="K4004" s="189">
        <v>21181853521.269909</v>
      </c>
      <c r="L4004" s="185">
        <v>28767108960.100887</v>
      </c>
      <c r="M4004" s="185">
        <v>0</v>
      </c>
      <c r="N4004" s="174">
        <v>200990277135.77002</v>
      </c>
      <c r="O4004" s="119">
        <v>0.3865999461213574</v>
      </c>
      <c r="P4004" s="119">
        <v>0.26169154622408586</v>
      </c>
      <c r="Q4004" s="97">
        <v>14.058858551017769</v>
      </c>
      <c r="R4004" s="184">
        <v>863552569972.45703</v>
      </c>
      <c r="S4004" s="199">
        <v>895.68999803197255</v>
      </c>
      <c r="T4004" s="191">
        <v>4.893832366101436E-2</v>
      </c>
      <c r="U4004" s="198">
        <v>2.0000000000000001E-4</v>
      </c>
    </row>
    <row r="4005" spans="1:21" x14ac:dyDescent="0.2">
      <c r="A4005">
        <f t="shared" si="62"/>
        <v>4001</v>
      </c>
      <c r="B4005" s="119">
        <v>0.50717532068108306</v>
      </c>
      <c r="C4005" s="97">
        <v>8095.0425596697842</v>
      </c>
      <c r="D4005" s="96">
        <v>1.1538980886343868</v>
      </c>
      <c r="E4005" s="98">
        <v>0.54104650391578435</v>
      </c>
      <c r="F4005" s="119">
        <v>0</v>
      </c>
      <c r="G4005" s="179">
        <v>0</v>
      </c>
      <c r="H4005" s="97">
        <v>34994512.991783738</v>
      </c>
      <c r="I4005" s="174">
        <v>732801757038.30542</v>
      </c>
      <c r="J4005" s="186">
        <v>0.3083616284081474</v>
      </c>
      <c r="K4005" s="189">
        <v>53117511708.526817</v>
      </c>
      <c r="L4005" s="185">
        <v>191840511898.56473</v>
      </c>
      <c r="M4005" s="185">
        <v>0</v>
      </c>
      <c r="N4005" s="174">
        <v>977759780645.39697</v>
      </c>
      <c r="O4005" s="119">
        <v>0.38807113989601338</v>
      </c>
      <c r="P4005" s="119">
        <v>0.2297838614102134</v>
      </c>
      <c r="Q4005" s="97">
        <v>14.08259079741042</v>
      </c>
      <c r="R4005" s="184">
        <v>3279963385061.0298</v>
      </c>
      <c r="S4005" s="199">
        <v>3405.0113452420287</v>
      </c>
      <c r="T4005" s="191">
        <v>5.1177882870489293E-2</v>
      </c>
      <c r="U4005" s="198">
        <v>2.0000000000000001E-4</v>
      </c>
    </row>
    <row r="4006" spans="1:21" x14ac:dyDescent="0.2">
      <c r="A4006">
        <f t="shared" si="62"/>
        <v>4002</v>
      </c>
      <c r="B4006" s="119">
        <v>0.46752347650300025</v>
      </c>
      <c r="C4006" s="97">
        <v>14355.737025584167</v>
      </c>
      <c r="D4006" s="96">
        <v>0.78274239907254972</v>
      </c>
      <c r="E4006" s="98">
        <v>0.52519123532533829</v>
      </c>
      <c r="F4006" s="119">
        <v>0.42778813037675228</v>
      </c>
      <c r="G4006" s="179">
        <v>1</v>
      </c>
      <c r="H4006" s="97">
        <v>6177471.183362266</v>
      </c>
      <c r="I4006" s="174">
        <v>218756743617.36258</v>
      </c>
      <c r="J4006" s="186">
        <v>0.28060432100317612</v>
      </c>
      <c r="K4006" s="189">
        <v>1266269040.9705439</v>
      </c>
      <c r="L4006" s="185">
        <v>0</v>
      </c>
      <c r="M4006" s="185">
        <v>262169812253.54486</v>
      </c>
      <c r="N4006" s="174">
        <v>482192824911.87799</v>
      </c>
      <c r="O4006" s="119">
        <v>0.56226456160976612</v>
      </c>
      <c r="P4006" s="119">
        <v>0.32808618968227016</v>
      </c>
      <c r="Q4006" s="97">
        <v>17.65931285134986</v>
      </c>
      <c r="R4006" s="184">
        <v>2974160573100.0132</v>
      </c>
      <c r="S4006" s="199">
        <v>3086.7331247910765</v>
      </c>
      <c r="T4006" s="191">
        <v>4.2023993311547728E-2</v>
      </c>
      <c r="U4006" s="198">
        <v>2.0000000000000001E-4</v>
      </c>
    </row>
    <row r="4007" spans="1:21" x14ac:dyDescent="0.2">
      <c r="A4007">
        <f t="shared" si="62"/>
        <v>4003</v>
      </c>
      <c r="B4007" s="119">
        <v>0.64628091907785423</v>
      </c>
      <c r="C4007" s="97">
        <v>4332.2147046696573</v>
      </c>
      <c r="D4007" s="96">
        <v>0.2</v>
      </c>
      <c r="E4007" s="98">
        <v>0</v>
      </c>
      <c r="F4007" s="119">
        <v>0.60896834269110089</v>
      </c>
      <c r="G4007" s="179">
        <v>1</v>
      </c>
      <c r="H4007" s="97">
        <v>4272848.685790428</v>
      </c>
      <c r="I4007" s="174">
        <v>153499975954.94437</v>
      </c>
      <c r="J4007" s="186">
        <v>0.37897294543377191</v>
      </c>
      <c r="K4007" s="189">
        <v>2432033287.9604464</v>
      </c>
      <c r="L4007" s="185">
        <v>0</v>
      </c>
      <c r="M4007" s="185">
        <v>203622546609.33569</v>
      </c>
      <c r="N4007" s="174">
        <v>359554555852.24048</v>
      </c>
      <c r="O4007" s="119">
        <v>0.61484515131544115</v>
      </c>
      <c r="P4007" s="119">
        <v>0.37074827816462602</v>
      </c>
      <c r="Q4007" s="97">
        <v>17.218194138280985</v>
      </c>
      <c r="R4007" s="184">
        <v>2527742971682.0874</v>
      </c>
      <c r="S4007" s="199">
        <v>2624.9866186978443</v>
      </c>
      <c r="T4007" s="191">
        <v>4.2275252312150881E-2</v>
      </c>
      <c r="U4007" s="198">
        <v>2.0000000000000001E-4</v>
      </c>
    </row>
    <row r="4008" spans="1:21" x14ac:dyDescent="0.2">
      <c r="A4008">
        <f t="shared" si="62"/>
        <v>4004</v>
      </c>
      <c r="B4008" s="119">
        <v>0.55585703279135801</v>
      </c>
      <c r="C4008" s="97">
        <v>9256.0204810821378</v>
      </c>
      <c r="D4008" s="96">
        <v>1.038966137956471</v>
      </c>
      <c r="E4008" s="98">
        <v>0.23444218953993354</v>
      </c>
      <c r="F4008" s="119">
        <v>0.50772120229604323</v>
      </c>
      <c r="G4008" s="179">
        <v>1</v>
      </c>
      <c r="H4008" s="97">
        <v>10406905.233427634</v>
      </c>
      <c r="I4008" s="174">
        <v>391118559222.89758</v>
      </c>
      <c r="J4008" s="186">
        <v>0.45254501978532458</v>
      </c>
      <c r="K4008" s="189">
        <v>11063005283.911949</v>
      </c>
      <c r="L4008" s="185">
        <v>0</v>
      </c>
      <c r="M4008" s="185">
        <v>281547027109.17822</v>
      </c>
      <c r="N4008" s="174">
        <v>683728591615.98779</v>
      </c>
      <c r="O4008" s="119">
        <v>0.58829831418720335</v>
      </c>
      <c r="P4008" s="119">
        <v>0.35846779555939506</v>
      </c>
      <c r="Q4008" s="97">
        <v>15.512357659068661</v>
      </c>
      <c r="R4008" s="184">
        <v>4106329661292.542</v>
      </c>
      <c r="S4008" s="199">
        <v>4260.6050786791302</v>
      </c>
      <c r="T4008" s="191">
        <v>4.7256160398499836E-2</v>
      </c>
      <c r="U4008" s="198">
        <v>2.0000000000000001E-4</v>
      </c>
    </row>
    <row r="4009" spans="1:21" x14ac:dyDescent="0.2">
      <c r="A4009">
        <f t="shared" si="62"/>
        <v>4005</v>
      </c>
      <c r="B4009" s="119">
        <v>0.47448454032113513</v>
      </c>
      <c r="C4009" s="97">
        <v>6644.8892031491359</v>
      </c>
      <c r="D4009" s="96">
        <v>0.92452201702760706</v>
      </c>
      <c r="E4009" s="98">
        <v>5.5150050093842246E-2</v>
      </c>
      <c r="F4009" s="119">
        <v>0</v>
      </c>
      <c r="G4009" s="179">
        <v>0</v>
      </c>
      <c r="H4009" s="97">
        <v>8323173.8942828644</v>
      </c>
      <c r="I4009" s="174">
        <v>342858344275.71655</v>
      </c>
      <c r="J4009" s="186">
        <v>0.47448454032113507</v>
      </c>
      <c r="K4009" s="189">
        <v>10329296366.778379</v>
      </c>
      <c r="L4009" s="185">
        <v>14224659698.073076</v>
      </c>
      <c r="M4009" s="185">
        <v>0</v>
      </c>
      <c r="N4009" s="174">
        <v>367412300340.56799</v>
      </c>
      <c r="O4009" s="119">
        <v>0.4737476439303856</v>
      </c>
      <c r="P4009" s="119">
        <v>0.37458139292077652</v>
      </c>
      <c r="Q4009" s="97">
        <v>13.146311768952915</v>
      </c>
      <c r="R4009" s="184">
        <v>2031903017259.3315</v>
      </c>
      <c r="S4009" s="199">
        <v>2106.8933400462615</v>
      </c>
      <c r="T4009" s="191">
        <v>5.4531445761427662E-2</v>
      </c>
      <c r="U4009" s="198">
        <v>2.0000000000000001E-4</v>
      </c>
    </row>
    <row r="4010" spans="1:21" x14ac:dyDescent="0.2">
      <c r="A4010">
        <f t="shared" si="62"/>
        <v>4006</v>
      </c>
      <c r="B4010" s="119">
        <v>0.4548736578156467</v>
      </c>
      <c r="C4010" s="97">
        <v>8954.359404763969</v>
      </c>
      <c r="D4010" s="96">
        <v>0.69300250653946627</v>
      </c>
      <c r="E4010" s="98">
        <v>6.6501637282677009E-2</v>
      </c>
      <c r="F4010" s="119">
        <v>0.44331932294117282</v>
      </c>
      <c r="G4010" s="179">
        <v>1</v>
      </c>
      <c r="H4010" s="97">
        <v>5415333.8221200695</v>
      </c>
      <c r="I4010" s="174">
        <v>269432618972.63748</v>
      </c>
      <c r="J4010" s="186">
        <v>0.4548736578156467</v>
      </c>
      <c r="K4010" s="189">
        <v>6557638867.9960318</v>
      </c>
      <c r="L4010" s="185">
        <v>0</v>
      </c>
      <c r="M4010" s="185">
        <v>179155464653.18323</v>
      </c>
      <c r="N4010" s="174">
        <v>455145722493.81671</v>
      </c>
      <c r="O4010" s="119">
        <v>0.58416933195080545</v>
      </c>
      <c r="P4010" s="119">
        <v>0.43760346589548033</v>
      </c>
      <c r="Q4010" s="97">
        <v>16.031653224595178</v>
      </c>
      <c r="R4010" s="184">
        <v>3483306299033.4912</v>
      </c>
      <c r="S4010" s="199">
        <v>3615.8129908225633</v>
      </c>
      <c r="T4010" s="191">
        <v>4.5742528048301458E-2</v>
      </c>
      <c r="U4010" s="198">
        <v>2.0000000000000001E-4</v>
      </c>
    </row>
    <row r="4011" spans="1:21" x14ac:dyDescent="0.2">
      <c r="A4011">
        <f t="shared" si="62"/>
        <v>4007</v>
      </c>
      <c r="B4011" s="119">
        <v>0.59811591977403933</v>
      </c>
      <c r="C4011" s="97">
        <v>8600.2872818732831</v>
      </c>
      <c r="D4011" s="96">
        <v>0.71435440358129398</v>
      </c>
      <c r="E4011" s="98">
        <v>0.7</v>
      </c>
      <c r="F4011" s="119">
        <v>0.55181865871725766</v>
      </c>
      <c r="G4011" s="179">
        <v>1</v>
      </c>
      <c r="H4011" s="97">
        <v>6005864.3243681295</v>
      </c>
      <c r="I4011" s="174">
        <v>230316275284.13687</v>
      </c>
      <c r="J4011" s="186">
        <v>0.39845490375361781</v>
      </c>
      <c r="K4011" s="189">
        <v>3738933923.2661748</v>
      </c>
      <c r="L4011" s="185">
        <v>0</v>
      </c>
      <c r="M4011" s="185">
        <v>203414228602.47849</v>
      </c>
      <c r="N4011" s="174">
        <v>437469437809.88153</v>
      </c>
      <c r="O4011" s="119">
        <v>0.58175957035384607</v>
      </c>
      <c r="P4011" s="119">
        <v>0.481326284822095</v>
      </c>
      <c r="Q4011" s="97">
        <v>17.33163718141796</v>
      </c>
      <c r="R4011" s="184">
        <v>3946405790447.731</v>
      </c>
      <c r="S4011" s="199">
        <v>4096.6849462941254</v>
      </c>
      <c r="T4011" s="191">
        <v>4.2735766003658297E-2</v>
      </c>
      <c r="U4011" s="198">
        <v>2.0000000000000001E-4</v>
      </c>
    </row>
    <row r="4012" spans="1:21" x14ac:dyDescent="0.2">
      <c r="A4012">
        <f t="shared" si="62"/>
        <v>4008</v>
      </c>
      <c r="B4012" s="119">
        <v>0.48123162702272021</v>
      </c>
      <c r="C4012" s="97">
        <v>16160.273462188497</v>
      </c>
      <c r="D4012" s="96">
        <v>0.23507066480225625</v>
      </c>
      <c r="E4012" s="98">
        <v>0</v>
      </c>
      <c r="F4012" s="119">
        <v>0.44519523884017143</v>
      </c>
      <c r="G4012" s="179">
        <v>1</v>
      </c>
      <c r="H4012" s="97">
        <v>1651885.062388076</v>
      </c>
      <c r="I4012" s="174">
        <v>89377886017.126694</v>
      </c>
      <c r="J4012" s="186">
        <v>0.48123162702272015</v>
      </c>
      <c r="K4012" s="189">
        <v>2787445403.6655664</v>
      </c>
      <c r="L4012" s="185">
        <v>0</v>
      </c>
      <c r="M4012" s="185">
        <v>139319975972.96277</v>
      </c>
      <c r="N4012" s="174">
        <v>231485307393.75504</v>
      </c>
      <c r="O4012" s="119">
        <v>0.66728833905425888</v>
      </c>
      <c r="P4012" s="119">
        <v>0.3662074084802297</v>
      </c>
      <c r="Q4012" s="97">
        <v>16.639258226807868</v>
      </c>
      <c r="R4012" s="184">
        <v>1565898026508.77</v>
      </c>
      <c r="S4012" s="199">
        <v>1625.990148501128</v>
      </c>
      <c r="T4012" s="191">
        <v>4.3170037363439981E-2</v>
      </c>
      <c r="U4012" s="198">
        <v>2.0000000000000001E-4</v>
      </c>
    </row>
    <row r="4013" spans="1:21" x14ac:dyDescent="0.2">
      <c r="A4013">
        <f t="shared" si="62"/>
        <v>4009</v>
      </c>
      <c r="B4013" s="119">
        <v>0.52784086537271158</v>
      </c>
      <c r="C4013" s="97">
        <v>10806.543680973553</v>
      </c>
      <c r="D4013" s="96">
        <v>1.0222421407073341</v>
      </c>
      <c r="E4013" s="98">
        <v>0</v>
      </c>
      <c r="F4013" s="119">
        <v>0.51954896444797594</v>
      </c>
      <c r="G4013" s="179">
        <v>1</v>
      </c>
      <c r="H4013" s="97">
        <v>11703914.388694406</v>
      </c>
      <c r="I4013" s="174">
        <v>371601430181.02136</v>
      </c>
      <c r="J4013" s="186">
        <v>0.32829283898691664</v>
      </c>
      <c r="K4013" s="189">
        <v>10715311549.644896</v>
      </c>
      <c r="L4013" s="185">
        <v>0</v>
      </c>
      <c r="M4013" s="185">
        <v>374528498732.99994</v>
      </c>
      <c r="N4013" s="174">
        <v>756845240463.66614</v>
      </c>
      <c r="O4013" s="119">
        <v>0.55707146577790567</v>
      </c>
      <c r="P4013" s="119">
        <v>0.40244176749497551</v>
      </c>
      <c r="Q4013" s="97">
        <v>17.488461774648417</v>
      </c>
      <c r="R4013" s="184">
        <v>5629891433069.6172</v>
      </c>
      <c r="S4013" s="199">
        <v>5846.9049592791207</v>
      </c>
      <c r="T4013" s="191">
        <v>4.2815641069394429E-2</v>
      </c>
      <c r="U4013" s="198">
        <v>2.0000000000000001E-4</v>
      </c>
    </row>
    <row r="4014" spans="1:21" x14ac:dyDescent="0.2">
      <c r="A4014">
        <f t="shared" si="62"/>
        <v>4010</v>
      </c>
      <c r="B4014" s="119">
        <v>0.41573105601105431</v>
      </c>
      <c r="C4014" s="97">
        <v>6809.6491555527809</v>
      </c>
      <c r="D4014" s="96">
        <v>0.72725840203824632</v>
      </c>
      <c r="E4014" s="98">
        <v>0.38380669389325439</v>
      </c>
      <c r="F4014" s="119">
        <v>0.6771874967842908</v>
      </c>
      <c r="G4014" s="179">
        <v>1</v>
      </c>
      <c r="H4014" s="97">
        <v>7887187.3561119512</v>
      </c>
      <c r="I4014" s="174">
        <v>309705184563.20898</v>
      </c>
      <c r="J4014" s="186">
        <v>0.41573105601105431</v>
      </c>
      <c r="K4014" s="189">
        <v>9381454425.11833</v>
      </c>
      <c r="L4014" s="185">
        <v>0</v>
      </c>
      <c r="M4014" s="185">
        <v>372707031563.40363</v>
      </c>
      <c r="N4014" s="174">
        <v>691793670551.73083</v>
      </c>
      <c r="O4014" s="119">
        <v>0.61711996922550638</v>
      </c>
      <c r="P4014" s="119">
        <v>0.37524390199195079</v>
      </c>
      <c r="Q4014" s="97">
        <v>16.848438049039057</v>
      </c>
      <c r="R4014" s="184">
        <v>4734967982806.4326</v>
      </c>
      <c r="S4014" s="199">
        <v>4909.6158250205099</v>
      </c>
      <c r="T4014" s="191">
        <v>4.3694431071135825E-2</v>
      </c>
      <c r="U4014" s="198">
        <v>2.0000000000000001E-4</v>
      </c>
    </row>
    <row r="4015" spans="1:21" x14ac:dyDescent="0.2">
      <c r="A4015">
        <f t="shared" si="62"/>
        <v>4011</v>
      </c>
      <c r="B4015" s="119">
        <v>0.30867156276350932</v>
      </c>
      <c r="C4015" s="97">
        <v>8668.0467828133515</v>
      </c>
      <c r="D4015" s="96">
        <v>1.2638075699669848</v>
      </c>
      <c r="E4015" s="98">
        <v>0</v>
      </c>
      <c r="F4015" s="119">
        <v>0.32657399898844552</v>
      </c>
      <c r="G4015" s="179">
        <v>1</v>
      </c>
      <c r="H4015" s="97">
        <v>28113808.710661147</v>
      </c>
      <c r="I4015" s="174">
        <v>746710499126.16809</v>
      </c>
      <c r="J4015" s="186">
        <v>0.30867156276350927</v>
      </c>
      <c r="K4015" s="189">
        <v>6141023667.5382967</v>
      </c>
      <c r="L4015" s="185">
        <v>0</v>
      </c>
      <c r="M4015" s="185">
        <v>466274974210.31476</v>
      </c>
      <c r="N4015" s="174">
        <v>1219126497004.0212</v>
      </c>
      <c r="O4015" s="119">
        <v>0.49503335178798558</v>
      </c>
      <c r="P4015" s="119">
        <v>0.31395967067239533</v>
      </c>
      <c r="Q4015" s="97">
        <v>16.689998344189775</v>
      </c>
      <c r="R4015" s="184">
        <v>6673737391543.5879</v>
      </c>
      <c r="S4015" s="199">
        <v>6911.3230153151799</v>
      </c>
      <c r="T4015" s="191">
        <v>4.4546801871056765E-2</v>
      </c>
      <c r="U4015" s="198">
        <v>2.0000000000000001E-4</v>
      </c>
    </row>
    <row r="4016" spans="1:21" x14ac:dyDescent="0.2">
      <c r="A4016">
        <f t="shared" si="62"/>
        <v>4012</v>
      </c>
      <c r="B4016" s="119">
        <v>0.67577517359931616</v>
      </c>
      <c r="C4016" s="97">
        <v>6410.9737973449501</v>
      </c>
      <c r="D4016" s="96">
        <v>0.85597889656211623</v>
      </c>
      <c r="E4016" s="98">
        <v>0.65451544943247408</v>
      </c>
      <c r="F4016" s="119">
        <v>0</v>
      </c>
      <c r="G4016" s="179">
        <v>0</v>
      </c>
      <c r="H4016" s="97">
        <v>8480111.1508767419</v>
      </c>
      <c r="I4016" s="174">
        <v>319683332995.91681</v>
      </c>
      <c r="J4016" s="186">
        <v>0.37128767578039101</v>
      </c>
      <c r="K4016" s="189">
        <v>44390885512.118729</v>
      </c>
      <c r="L4016" s="185">
        <v>102882903995.71326</v>
      </c>
      <c r="M4016" s="185">
        <v>0</v>
      </c>
      <c r="N4016" s="174">
        <v>466957122503.74878</v>
      </c>
      <c r="O4016" s="119">
        <v>0.43044809727415534</v>
      </c>
      <c r="P4016" s="119">
        <v>0.33014449156302467</v>
      </c>
      <c r="Q4016" s="97">
        <v>15.190270710811529</v>
      </c>
      <c r="R4016" s="184">
        <v>2591085574881.668</v>
      </c>
      <c r="S4016" s="199">
        <v>2686.1215542610425</v>
      </c>
      <c r="T4016" s="191">
        <v>4.769007673719057E-2</v>
      </c>
      <c r="U4016" s="198">
        <v>2.0000000000000001E-4</v>
      </c>
    </row>
    <row r="4017" spans="1:21" x14ac:dyDescent="0.2">
      <c r="A4017">
        <f t="shared" si="62"/>
        <v>4013</v>
      </c>
      <c r="B4017" s="119">
        <v>0.60798022854508715</v>
      </c>
      <c r="C4017" s="97">
        <v>8364.571517266595</v>
      </c>
      <c r="D4017" s="96">
        <v>0.63896386820266327</v>
      </c>
      <c r="E4017" s="98">
        <v>0.62253302228135143</v>
      </c>
      <c r="F4017" s="119">
        <v>0</v>
      </c>
      <c r="G4017" s="179">
        <v>0</v>
      </c>
      <c r="H4017" s="97">
        <v>6526232.7503948314</v>
      </c>
      <c r="I4017" s="174">
        <v>216194046763.45343</v>
      </c>
      <c r="J4017" s="186">
        <v>0.33488336634731419</v>
      </c>
      <c r="K4017" s="189">
        <v>34314016972.012383</v>
      </c>
      <c r="L4017" s="185">
        <v>51137896400.462921</v>
      </c>
      <c r="M4017" s="185">
        <v>0</v>
      </c>
      <c r="N4017" s="174">
        <v>301645960135.92871</v>
      </c>
      <c r="O4017" s="119">
        <v>0.37563939935977958</v>
      </c>
      <c r="P4017" s="119">
        <v>0.26441867073849651</v>
      </c>
      <c r="Q4017" s="97">
        <v>13.95710340947711</v>
      </c>
      <c r="R4017" s="184">
        <v>1237008062382.188</v>
      </c>
      <c r="S4017" s="199">
        <v>1284.3452547784425</v>
      </c>
      <c r="T4017" s="191">
        <v>5.197434534796086E-2</v>
      </c>
      <c r="U4017" s="198">
        <v>2.0000000000000001E-4</v>
      </c>
    </row>
    <row r="4018" spans="1:21" x14ac:dyDescent="0.2">
      <c r="A4018">
        <f t="shared" si="62"/>
        <v>4014</v>
      </c>
      <c r="B4018" s="119">
        <v>0.54180030789872691</v>
      </c>
      <c r="C4018" s="97">
        <v>11621.034455998286</v>
      </c>
      <c r="D4018" s="96">
        <v>1.0403797945327391</v>
      </c>
      <c r="E4018" s="98">
        <v>7.7927550039551444E-2</v>
      </c>
      <c r="F4018" s="119">
        <v>0</v>
      </c>
      <c r="G4018" s="179">
        <v>0</v>
      </c>
      <c r="H4018" s="97">
        <v>12771211.945423339</v>
      </c>
      <c r="I4018" s="174">
        <v>479899830518.58795</v>
      </c>
      <c r="J4018" s="186">
        <v>0.45336420184161197</v>
      </c>
      <c r="K4018" s="189">
        <v>11273398243.301241</v>
      </c>
      <c r="L4018" s="185">
        <v>25118128487.260471</v>
      </c>
      <c r="M4018" s="185">
        <v>0</v>
      </c>
      <c r="N4018" s="174">
        <v>516291357249.14972</v>
      </c>
      <c r="O4018" s="119">
        <v>0.46032904304865602</v>
      </c>
      <c r="P4018" s="119">
        <v>0.33310871162310157</v>
      </c>
      <c r="Q4018" s="97">
        <v>13.312524090773822</v>
      </c>
      <c r="R4018" s="184">
        <v>2458226286721.7368</v>
      </c>
      <c r="S4018" s="199">
        <v>2552.3956156214213</v>
      </c>
      <c r="T4018" s="191">
        <v>5.3742894919914373E-2</v>
      </c>
      <c r="U4018" s="198">
        <v>2.0000000000000001E-4</v>
      </c>
    </row>
    <row r="4019" spans="1:21" x14ac:dyDescent="0.2">
      <c r="A4019">
        <f t="shared" si="62"/>
        <v>4015</v>
      </c>
      <c r="B4019" s="119">
        <v>0.52469108500325945</v>
      </c>
      <c r="C4019" s="97">
        <v>10607.858104960163</v>
      </c>
      <c r="D4019" s="96">
        <v>0.35701034302829904</v>
      </c>
      <c r="E4019" s="98">
        <v>0.16624559740641048</v>
      </c>
      <c r="F4019" s="119">
        <v>0.6019018868496715</v>
      </c>
      <c r="G4019" s="179">
        <v>1</v>
      </c>
      <c r="H4019" s="97">
        <v>2640425.9654639256</v>
      </c>
      <c r="I4019" s="174">
        <v>141858438709.77216</v>
      </c>
      <c r="J4019" s="186">
        <v>0.52469108500325934</v>
      </c>
      <c r="K4019" s="189">
        <v>4890729250.5852098</v>
      </c>
      <c r="L4019" s="185">
        <v>0</v>
      </c>
      <c r="M4019" s="185">
        <v>169276978556.7247</v>
      </c>
      <c r="N4019" s="174">
        <v>316026146517.08203</v>
      </c>
      <c r="O4019" s="119">
        <v>0.6640382236775948</v>
      </c>
      <c r="P4019" s="119">
        <v>0.49172100701682503</v>
      </c>
      <c r="Q4019" s="97">
        <v>16.948770617839624</v>
      </c>
      <c r="R4019" s="184">
        <v>2876893896666.6187</v>
      </c>
      <c r="S4019" s="199">
        <v>2988.0886653057801</v>
      </c>
      <c r="T4019" s="191">
        <v>4.3172203312434237E-2</v>
      </c>
      <c r="U4019" s="198">
        <v>2.0000000000000001E-4</v>
      </c>
    </row>
    <row r="4020" spans="1:21" x14ac:dyDescent="0.2">
      <c r="A4020">
        <f t="shared" si="62"/>
        <v>4016</v>
      </c>
      <c r="B4020" s="119">
        <v>0.48101085752538275</v>
      </c>
      <c r="C4020" s="97">
        <v>5586.6110733325368</v>
      </c>
      <c r="D4020" s="96">
        <v>1.6254166163412633</v>
      </c>
      <c r="E4020" s="98">
        <v>0.51878463167397348</v>
      </c>
      <c r="F4020" s="119">
        <v>0.465566870501396</v>
      </c>
      <c r="G4020" s="179">
        <v>1</v>
      </c>
      <c r="H4020" s="97">
        <v>30055603.391088661</v>
      </c>
      <c r="I4020" s="174">
        <v>636013313950.5321</v>
      </c>
      <c r="J4020" s="186">
        <v>0.16896734136494485</v>
      </c>
      <c r="K4020" s="189">
        <v>3422384589.5472136</v>
      </c>
      <c r="L4020" s="185">
        <v>0</v>
      </c>
      <c r="M4020" s="185">
        <v>497882583239.17041</v>
      </c>
      <c r="N4020" s="174">
        <v>1137318281779.2498</v>
      </c>
      <c r="O4020" s="119">
        <v>0.44470536825542262</v>
      </c>
      <c r="P4020" s="119">
        <v>0.24104902587502364</v>
      </c>
      <c r="Q4020" s="97">
        <v>18.515939063439639</v>
      </c>
      <c r="R4020" s="184">
        <v>5330797638824.1816</v>
      </c>
      <c r="S4020" s="199">
        <v>5534.1485876836969</v>
      </c>
      <c r="T4020" s="191">
        <v>4.0612792928777203E-2</v>
      </c>
      <c r="U4020" s="198">
        <v>2.0000000000000001E-4</v>
      </c>
    </row>
    <row r="4021" spans="1:21" x14ac:dyDescent="0.2">
      <c r="A4021">
        <f t="shared" si="62"/>
        <v>4017</v>
      </c>
      <c r="B4021" s="119">
        <v>0.5237719792216543</v>
      </c>
      <c r="C4021" s="97">
        <v>14305.974706852721</v>
      </c>
      <c r="D4021" s="96">
        <v>0.63095567226597793</v>
      </c>
      <c r="E4021" s="98">
        <v>0.40167066064124829</v>
      </c>
      <c r="F4021" s="119">
        <v>0.48253958222009291</v>
      </c>
      <c r="G4021" s="179">
        <v>1</v>
      </c>
      <c r="H4021" s="97">
        <v>4295221.3504967848</v>
      </c>
      <c r="I4021" s="174">
        <v>223981986712.49969</v>
      </c>
      <c r="J4021" s="186">
        <v>0.51840317202061215</v>
      </c>
      <c r="K4021" s="189">
        <v>4681476399.0279226</v>
      </c>
      <c r="L4021" s="185">
        <v>0</v>
      </c>
      <c r="M4021" s="185">
        <v>165801193619.67899</v>
      </c>
      <c r="N4021" s="174">
        <v>394464656731.2066</v>
      </c>
      <c r="O4021" s="119">
        <v>0.63061144525423429</v>
      </c>
      <c r="P4021" s="119">
        <v>0.42341766943868636</v>
      </c>
      <c r="Q4021" s="97">
        <v>15.76572866463572</v>
      </c>
      <c r="R4021" s="184">
        <v>2853159089525.7573</v>
      </c>
      <c r="S4021" s="199">
        <v>2960.7368137355716</v>
      </c>
      <c r="T4021" s="191">
        <v>4.6686713953029924E-2</v>
      </c>
      <c r="U4021" s="198">
        <v>2.0000000000000001E-4</v>
      </c>
    </row>
    <row r="4022" spans="1:21" x14ac:dyDescent="0.2">
      <c r="A4022">
        <f t="shared" si="62"/>
        <v>4018</v>
      </c>
      <c r="B4022" s="119">
        <v>0.45849057575034324</v>
      </c>
      <c r="C4022" s="97">
        <v>7268.7400893345794</v>
      </c>
      <c r="D4022" s="96">
        <v>1.1385543754578304</v>
      </c>
      <c r="E4022" s="98">
        <v>0.34231949566150666</v>
      </c>
      <c r="F4022" s="119">
        <v>0</v>
      </c>
      <c r="G4022" s="179">
        <v>0</v>
      </c>
      <c r="H4022" s="97">
        <v>11036171.731399858</v>
      </c>
      <c r="I4022" s="174">
        <v>396329147138.57581</v>
      </c>
      <c r="J4022" s="186">
        <v>0.45356516662328783</v>
      </c>
      <c r="K4022" s="189">
        <v>19733992150.548576</v>
      </c>
      <c r="L4022" s="185">
        <v>47754329545.964226</v>
      </c>
      <c r="M4022" s="185">
        <v>0</v>
      </c>
      <c r="N4022" s="174">
        <v>463817468835.08862</v>
      </c>
      <c r="O4022" s="119">
        <v>0.46993607171325169</v>
      </c>
      <c r="P4022" s="119">
        <v>0.37030059022738565</v>
      </c>
      <c r="Q4022" s="97">
        <v>13.894192825293615</v>
      </c>
      <c r="R4022" s="184">
        <v>2610219327600.4141</v>
      </c>
      <c r="S4022" s="199">
        <v>2705.4345862092546</v>
      </c>
      <c r="T4022" s="191">
        <v>5.2469384284516092E-2</v>
      </c>
      <c r="U4022" s="198">
        <v>2.0000000000000001E-4</v>
      </c>
    </row>
    <row r="4023" spans="1:21" x14ac:dyDescent="0.2">
      <c r="A4023">
        <f t="shared" si="62"/>
        <v>4019</v>
      </c>
      <c r="B4023" s="119">
        <v>0.61093380731985703</v>
      </c>
      <c r="C4023" s="97">
        <v>9938.1104433030705</v>
      </c>
      <c r="D4023" s="96">
        <v>0.74416184581716494</v>
      </c>
      <c r="E4023" s="98">
        <v>0.11566461024575213</v>
      </c>
      <c r="F4023" s="119">
        <v>0.45813294945605737</v>
      </c>
      <c r="G4023" s="179">
        <v>1</v>
      </c>
      <c r="H4023" s="97">
        <v>6699175.9771543732</v>
      </c>
      <c r="I4023" s="174">
        <v>266758691222.75247</v>
      </c>
      <c r="J4023" s="186">
        <v>0.41746579151367647</v>
      </c>
      <c r="K4023" s="189">
        <v>470833503.05933487</v>
      </c>
      <c r="L4023" s="185">
        <v>0</v>
      </c>
      <c r="M4023" s="185">
        <v>213425474863.26822</v>
      </c>
      <c r="N4023" s="174">
        <v>480654999589.08002</v>
      </c>
      <c r="O4023" s="119">
        <v>0.58691370797401032</v>
      </c>
      <c r="P4023" s="119">
        <v>0.38144395432949824</v>
      </c>
      <c r="Q4023" s="97">
        <v>16.35814262607099</v>
      </c>
      <c r="R4023" s="184">
        <v>3255915792405.6914</v>
      </c>
      <c r="S4023" s="199">
        <v>3371.3508453504924</v>
      </c>
      <c r="T4023" s="191">
        <v>4.4766256790918356E-2</v>
      </c>
      <c r="U4023" s="198">
        <v>2.0000000000000001E-4</v>
      </c>
    </row>
    <row r="4024" spans="1:21" x14ac:dyDescent="0.2">
      <c r="A4024">
        <f t="shared" si="62"/>
        <v>4020</v>
      </c>
      <c r="B4024" s="119">
        <v>0.25053954676087764</v>
      </c>
      <c r="C4024" s="97">
        <v>8737.3318346979631</v>
      </c>
      <c r="D4024" s="96">
        <v>0.73388912362174008</v>
      </c>
      <c r="E4024" s="98">
        <v>0</v>
      </c>
      <c r="F4024" s="119">
        <v>0.64104011031364339</v>
      </c>
      <c r="G4024" s="179">
        <v>1</v>
      </c>
      <c r="H4024" s="97">
        <v>7250809.4861275489</v>
      </c>
      <c r="I4024" s="174">
        <v>325805316694.20569</v>
      </c>
      <c r="J4024" s="186">
        <v>0.25053954676087753</v>
      </c>
      <c r="K4024" s="189">
        <v>3294526198.0315638</v>
      </c>
      <c r="L4024" s="185">
        <v>0</v>
      </c>
      <c r="M4024" s="185">
        <v>193984295623.12881</v>
      </c>
      <c r="N4024" s="174">
        <v>523084138515.36603</v>
      </c>
      <c r="O4024" s="119">
        <v>0.45272745900399136</v>
      </c>
      <c r="P4024" s="119">
        <v>0.22740896179064546</v>
      </c>
      <c r="Q4024" s="97">
        <v>16.956468195651428</v>
      </c>
      <c r="R4024" s="184">
        <v>2151764812745.4365</v>
      </c>
      <c r="S4024" s="199">
        <v>2233.6353769150005</v>
      </c>
      <c r="T4024" s="191">
        <v>4.3321112490434653E-2</v>
      </c>
      <c r="U4024" s="198">
        <v>2.0000000000000001E-4</v>
      </c>
    </row>
    <row r="4025" spans="1:21" x14ac:dyDescent="0.2">
      <c r="A4025">
        <f t="shared" si="62"/>
        <v>4021</v>
      </c>
      <c r="B4025" s="119">
        <v>0.23052735897302906</v>
      </c>
      <c r="C4025" s="97">
        <v>12656.179588540454</v>
      </c>
      <c r="D4025" s="96">
        <v>0.76905761544815854</v>
      </c>
      <c r="E4025" s="98">
        <v>0.7</v>
      </c>
      <c r="F4025" s="119">
        <v>0.56487705976640046</v>
      </c>
      <c r="G4025" s="179">
        <v>1</v>
      </c>
      <c r="H4025" s="97">
        <v>5880245.0438376246</v>
      </c>
      <c r="I4025" s="174">
        <v>237294341415.57977</v>
      </c>
      <c r="J4025" s="186">
        <v>0.23052735897302901</v>
      </c>
      <c r="K4025" s="189">
        <v>1895286098.0760577</v>
      </c>
      <c r="L4025" s="185">
        <v>0</v>
      </c>
      <c r="M4025" s="185">
        <v>264041301871.38309</v>
      </c>
      <c r="N4025" s="174">
        <v>503230929385.03894</v>
      </c>
      <c r="O4025" s="119">
        <v>0.52845694450431491</v>
      </c>
      <c r="P4025" s="119">
        <v>0.44116484936119782</v>
      </c>
      <c r="Q4025" s="97">
        <v>18.343060496583995</v>
      </c>
      <c r="R4025" s="184">
        <v>4328296996131.6631</v>
      </c>
      <c r="S4025" s="199">
        <v>4488.4387921399066</v>
      </c>
      <c r="T4025" s="191">
        <v>4.1058327755084126E-2</v>
      </c>
      <c r="U4025" s="198">
        <v>2.0000000000000001E-4</v>
      </c>
    </row>
    <row r="4026" spans="1:21" x14ac:dyDescent="0.2">
      <c r="A4026">
        <f t="shared" si="62"/>
        <v>4022</v>
      </c>
      <c r="B4026" s="119">
        <v>0.56189098221659362</v>
      </c>
      <c r="C4026" s="97">
        <v>4000</v>
      </c>
      <c r="D4026" s="96">
        <v>0.36490466659285581</v>
      </c>
      <c r="E4026" s="98">
        <v>0</v>
      </c>
      <c r="F4026" s="119">
        <v>0</v>
      </c>
      <c r="G4026" s="179">
        <v>0</v>
      </c>
      <c r="H4026" s="97">
        <v>5805534.5083630923</v>
      </c>
      <c r="I4026" s="174">
        <v>240991007704.53714</v>
      </c>
      <c r="J4026" s="186">
        <v>0.53029816189914281</v>
      </c>
      <c r="K4026" s="189">
        <v>5805851529.7529926</v>
      </c>
      <c r="L4026" s="185">
        <v>0</v>
      </c>
      <c r="M4026" s="185">
        <v>0</v>
      </c>
      <c r="N4026" s="174">
        <v>246796859234.29013</v>
      </c>
      <c r="O4026" s="119">
        <v>0.51782299343857285</v>
      </c>
      <c r="P4026" s="119">
        <v>0.39436246697477545</v>
      </c>
      <c r="Q4026" s="97">
        <v>12.921383636456913</v>
      </c>
      <c r="R4026" s="184">
        <v>1501187465571.4629</v>
      </c>
      <c r="S4026" s="199">
        <v>1559.2303582152219</v>
      </c>
      <c r="T4026" s="191">
        <v>5.1402449287029299E-2</v>
      </c>
      <c r="U4026" s="198">
        <v>2.0000000000000001E-4</v>
      </c>
    </row>
    <row r="4027" spans="1:21" x14ac:dyDescent="0.2">
      <c r="A4027">
        <f t="shared" si="62"/>
        <v>4023</v>
      </c>
      <c r="B4027" s="119">
        <v>0.36034773052984104</v>
      </c>
      <c r="C4027" s="97">
        <v>8920.5743987089591</v>
      </c>
      <c r="D4027" s="96">
        <v>0.22543293419794974</v>
      </c>
      <c r="E4027" s="98">
        <v>0.16607404115345337</v>
      </c>
      <c r="F4027" s="119">
        <v>0.45633505140146807</v>
      </c>
      <c r="G4027" s="179">
        <v>1</v>
      </c>
      <c r="H4027" s="97">
        <v>2093014.428003038</v>
      </c>
      <c r="I4027" s="174">
        <v>112487273677.38457</v>
      </c>
      <c r="J4027" s="186">
        <v>0.36034773052984104</v>
      </c>
      <c r="K4027" s="189">
        <v>4279118022.6928477</v>
      </c>
      <c r="L4027" s="185">
        <v>0</v>
      </c>
      <c r="M4027" s="185">
        <v>161875300687.4761</v>
      </c>
      <c r="N4027" s="174">
        <v>278641692387.55353</v>
      </c>
      <c r="O4027" s="119">
        <v>0.61022732411709513</v>
      </c>
      <c r="P4027" s="119">
        <v>0.37367283530700574</v>
      </c>
      <c r="Q4027" s="97">
        <v>17.307636451901484</v>
      </c>
      <c r="R4027" s="184">
        <v>1990140504335.144</v>
      </c>
      <c r="S4027" s="199">
        <v>2065.4489572078014</v>
      </c>
      <c r="T4027" s="191">
        <v>4.1955448743449836E-2</v>
      </c>
      <c r="U4027" s="198">
        <v>2.0000000000000001E-4</v>
      </c>
    </row>
    <row r="4028" spans="1:21" x14ac:dyDescent="0.2">
      <c r="A4028">
        <f t="shared" si="62"/>
        <v>4024</v>
      </c>
      <c r="B4028" s="119">
        <v>0.38878342000659555</v>
      </c>
      <c r="C4028" s="97">
        <v>8035.0067451645891</v>
      </c>
      <c r="D4028" s="96">
        <v>0.79371198324262948</v>
      </c>
      <c r="E4028" s="98">
        <v>0.36193349267924341</v>
      </c>
      <c r="F4028" s="119">
        <v>0</v>
      </c>
      <c r="G4028" s="179">
        <v>0</v>
      </c>
      <c r="H4028" s="97">
        <v>8569595.3220944684</v>
      </c>
      <c r="I4028" s="174">
        <v>348133458503.32336</v>
      </c>
      <c r="J4028" s="186">
        <v>0.3887834200065956</v>
      </c>
      <c r="K4028" s="189">
        <v>20095629671.459427</v>
      </c>
      <c r="L4028" s="185">
        <v>54032519497.817711</v>
      </c>
      <c r="M4028" s="185">
        <v>0</v>
      </c>
      <c r="N4028" s="174">
        <v>422261607672.60046</v>
      </c>
      <c r="O4028" s="119">
        <v>0.42290023286312545</v>
      </c>
      <c r="P4028" s="119">
        <v>0.29430729641566306</v>
      </c>
      <c r="Q4028" s="97">
        <v>14.098268041906897</v>
      </c>
      <c r="R4028" s="184">
        <v>1934809843870.3379</v>
      </c>
      <c r="S4028" s="199">
        <v>2009.0782053187106</v>
      </c>
      <c r="T4028" s="191">
        <v>5.1018558695299775E-2</v>
      </c>
      <c r="U4028" s="198">
        <v>2.0000000000000001E-4</v>
      </c>
    </row>
    <row r="4029" spans="1:21" x14ac:dyDescent="0.2">
      <c r="A4029">
        <f t="shared" si="62"/>
        <v>4025</v>
      </c>
      <c r="B4029" s="119">
        <v>0.39178692087133671</v>
      </c>
      <c r="C4029" s="97">
        <v>11413.141877129463</v>
      </c>
      <c r="D4029" s="96">
        <v>0.91438123376848734</v>
      </c>
      <c r="E4029" s="98">
        <v>0</v>
      </c>
      <c r="F4029" s="119">
        <v>0.46429165800186489</v>
      </c>
      <c r="G4029" s="179">
        <v>1</v>
      </c>
      <c r="H4029" s="97">
        <v>11367676.980204215</v>
      </c>
      <c r="I4029" s="174">
        <v>412848923963.38348</v>
      </c>
      <c r="J4029" s="186">
        <v>0.39178692087133671</v>
      </c>
      <c r="K4029" s="189">
        <v>11537890732.965439</v>
      </c>
      <c r="L4029" s="185">
        <v>0</v>
      </c>
      <c r="M4029" s="185">
        <v>429314854671.69507</v>
      </c>
      <c r="N4029" s="174">
        <v>853701669368.04407</v>
      </c>
      <c r="O4029" s="119">
        <v>0.59177662474994508</v>
      </c>
      <c r="P4029" s="119">
        <v>0.30562883257655293</v>
      </c>
      <c r="Q4029" s="97">
        <v>16.278427273401103</v>
      </c>
      <c r="R4029" s="184">
        <v>4517530814079.7666</v>
      </c>
      <c r="S4029" s="199">
        <v>4692.0666325022339</v>
      </c>
      <c r="T4029" s="191">
        <v>4.5209509566591248E-2</v>
      </c>
      <c r="U4029" s="198">
        <v>2.0000000000000001E-4</v>
      </c>
    </row>
    <row r="4030" spans="1:21" x14ac:dyDescent="0.2">
      <c r="A4030">
        <f t="shared" si="62"/>
        <v>4026</v>
      </c>
      <c r="B4030" s="119">
        <v>0.37666942310291579</v>
      </c>
      <c r="C4030" s="97">
        <v>6250.0540492103664</v>
      </c>
      <c r="D4030" s="96">
        <v>1.3127697785830403</v>
      </c>
      <c r="E4030" s="98">
        <v>0.11624971787212721</v>
      </c>
      <c r="F4030" s="119">
        <v>0.41125732268318366</v>
      </c>
      <c r="G4030" s="179">
        <v>1</v>
      </c>
      <c r="H4030" s="97">
        <v>15051043.632054321</v>
      </c>
      <c r="I4030" s="174">
        <v>552341438209.48401</v>
      </c>
      <c r="J4030" s="186">
        <v>0.37666942310291573</v>
      </c>
      <c r="K4030" s="189">
        <v>16821452416.767521</v>
      </c>
      <c r="L4030" s="185">
        <v>0</v>
      </c>
      <c r="M4030" s="185">
        <v>274415073565.64752</v>
      </c>
      <c r="N4030" s="174">
        <v>843577964191.89917</v>
      </c>
      <c r="O4030" s="119">
        <v>0.50686742410148078</v>
      </c>
      <c r="P4030" s="119">
        <v>0.3236282755520703</v>
      </c>
      <c r="Q4030" s="97">
        <v>15.596219265454584</v>
      </c>
      <c r="R4030" s="184">
        <v>4575768424347.2139</v>
      </c>
      <c r="S4030" s="199">
        <v>4753.3200820112361</v>
      </c>
      <c r="T4030" s="191">
        <v>4.7632883694153118E-2</v>
      </c>
      <c r="U4030" s="198">
        <v>2.0000000000000001E-4</v>
      </c>
    </row>
    <row r="4031" spans="1:21" x14ac:dyDescent="0.2">
      <c r="A4031">
        <f t="shared" si="62"/>
        <v>4027</v>
      </c>
      <c r="B4031" s="119">
        <v>0.53278652903711021</v>
      </c>
      <c r="C4031" s="97">
        <v>13139.944186760846</v>
      </c>
      <c r="D4031" s="96">
        <v>0.39754869815118155</v>
      </c>
      <c r="E4031" s="98">
        <v>0.11795704640418435</v>
      </c>
      <c r="F4031" s="119">
        <v>0</v>
      </c>
      <c r="G4031" s="179">
        <v>0</v>
      </c>
      <c r="H4031" s="97">
        <v>7826698.8019354222</v>
      </c>
      <c r="I4031" s="174">
        <v>235995170260.63293</v>
      </c>
      <c r="J4031" s="186">
        <v>0.29825455547705126</v>
      </c>
      <c r="K4031" s="189">
        <v>15351313317.660629</v>
      </c>
      <c r="L4031" s="185">
        <v>27250622067.723862</v>
      </c>
      <c r="M4031" s="185">
        <v>0</v>
      </c>
      <c r="N4031" s="174">
        <v>278597105646.01746</v>
      </c>
      <c r="O4031" s="119">
        <v>0.33089766686997529</v>
      </c>
      <c r="P4031" s="119">
        <v>0.23148881131373528</v>
      </c>
      <c r="Q4031" s="97">
        <v>14.086080562328315</v>
      </c>
      <c r="R4031" s="184">
        <v>966209189162.93433</v>
      </c>
      <c r="S4031" s="199">
        <v>1003.5905652788394</v>
      </c>
      <c r="T4031" s="191">
        <v>5.1134867260425321E-2</v>
      </c>
      <c r="U4031" s="198">
        <v>2.0000000000000001E-4</v>
      </c>
    </row>
    <row r="4032" spans="1:21" x14ac:dyDescent="0.2">
      <c r="A4032">
        <f t="shared" si="62"/>
        <v>4028</v>
      </c>
      <c r="B4032" s="119">
        <v>0.49049568649896408</v>
      </c>
      <c r="C4032" s="97">
        <v>8430.887244424046</v>
      </c>
      <c r="D4032" s="96">
        <v>0.36369628015873479</v>
      </c>
      <c r="E4032" s="98">
        <v>3.3565473031519064E-2</v>
      </c>
      <c r="F4032" s="119">
        <v>0.55021760687764831</v>
      </c>
      <c r="G4032" s="179">
        <v>1</v>
      </c>
      <c r="H4032" s="97">
        <v>3417456.7504811906</v>
      </c>
      <c r="I4032" s="174">
        <v>183650372356.29245</v>
      </c>
      <c r="J4032" s="186">
        <v>0.49049568649896402</v>
      </c>
      <c r="K4032" s="189">
        <v>6560766782.9243746</v>
      </c>
      <c r="L4032" s="185">
        <v>0</v>
      </c>
      <c r="M4032" s="185">
        <v>152436113369.23065</v>
      </c>
      <c r="N4032" s="174">
        <v>342647252508.44745</v>
      </c>
      <c r="O4032" s="119">
        <v>0.61879558236016297</v>
      </c>
      <c r="P4032" s="119">
        <v>0.45548263483386781</v>
      </c>
      <c r="Q4032" s="97">
        <v>16.309181538509883</v>
      </c>
      <c r="R4032" s="184">
        <v>2808422208553.4805</v>
      </c>
      <c r="S4032" s="199">
        <v>2914.0610969289964</v>
      </c>
      <c r="T4032" s="191">
        <v>4.4155590199436427E-2</v>
      </c>
      <c r="U4032" s="198">
        <v>2.0000000000000001E-4</v>
      </c>
    </row>
    <row r="4033" spans="1:21" x14ac:dyDescent="0.2">
      <c r="A4033">
        <f t="shared" si="62"/>
        <v>4029</v>
      </c>
      <c r="B4033" s="119">
        <v>0.32524761323840434</v>
      </c>
      <c r="C4033" s="97">
        <v>15326.35333066139</v>
      </c>
      <c r="D4033" s="96">
        <v>0.2</v>
      </c>
      <c r="E4033" s="98">
        <v>0.63484540141016099</v>
      </c>
      <c r="F4033" s="119">
        <v>0.53421484728803714</v>
      </c>
      <c r="G4033" s="179">
        <v>1</v>
      </c>
      <c r="H4033" s="97">
        <v>1633359.5998664384</v>
      </c>
      <c r="I4033" s="174">
        <v>88523624421.443939</v>
      </c>
      <c r="J4033" s="186">
        <v>0.32524761323840445</v>
      </c>
      <c r="K4033" s="189">
        <v>2080373735.4578514</v>
      </c>
      <c r="L4033" s="185">
        <v>0</v>
      </c>
      <c r="M4033" s="185">
        <v>116710716791.6395</v>
      </c>
      <c r="N4033" s="174">
        <v>207314714948.54129</v>
      </c>
      <c r="O4033" s="119">
        <v>0.58925229220666442</v>
      </c>
      <c r="P4033" s="119">
        <v>0.48946301554003802</v>
      </c>
      <c r="Q4033" s="97">
        <v>17.828772268285952</v>
      </c>
      <c r="R4033" s="184">
        <v>1977630116595.6672</v>
      </c>
      <c r="S4033" s="199">
        <v>2053.1642836327951</v>
      </c>
      <c r="T4033" s="191">
        <v>4.0700948334111808E-2</v>
      </c>
      <c r="U4033" s="198">
        <v>2.0000000000000001E-4</v>
      </c>
    </row>
    <row r="4034" spans="1:21" x14ac:dyDescent="0.2">
      <c r="A4034">
        <f t="shared" si="62"/>
        <v>4030</v>
      </c>
      <c r="B4034" s="119">
        <v>0.57157007398672532</v>
      </c>
      <c r="C4034" s="97">
        <v>4000</v>
      </c>
      <c r="D4034" s="96">
        <v>0.36846121050635483</v>
      </c>
      <c r="E4034" s="98">
        <v>0.676837634066626</v>
      </c>
      <c r="F4034" s="119">
        <v>0</v>
      </c>
      <c r="G4034" s="179">
        <v>0</v>
      </c>
      <c r="H4034" s="97">
        <v>6343243.915243824</v>
      </c>
      <c r="I4034" s="174">
        <v>232643811920.38141</v>
      </c>
      <c r="J4034" s="186">
        <v>0.41225099936557252</v>
      </c>
      <c r="K4034" s="189">
        <v>37874060982.020256</v>
      </c>
      <c r="L4034" s="185">
        <v>74523166518.514816</v>
      </c>
      <c r="M4034" s="185">
        <v>0</v>
      </c>
      <c r="N4034" s="174">
        <v>345041039420.9165</v>
      </c>
      <c r="O4034" s="119">
        <v>0.45074689502508303</v>
      </c>
      <c r="P4034" s="119">
        <v>0.34098455390057414</v>
      </c>
      <c r="Q4034" s="97">
        <v>14.341210390751138</v>
      </c>
      <c r="R4034" s="184">
        <v>1929415819427.3083</v>
      </c>
      <c r="S4034" s="199">
        <v>2003.0513016377486</v>
      </c>
      <c r="T4034" s="191">
        <v>4.8552009346487089E-2</v>
      </c>
      <c r="U4034" s="198">
        <v>2.0000000000000001E-4</v>
      </c>
    </row>
    <row r="4035" spans="1:21" x14ac:dyDescent="0.2">
      <c r="A4035">
        <f t="shared" si="62"/>
        <v>4031</v>
      </c>
      <c r="B4035" s="119">
        <v>0.54399625642114058</v>
      </c>
      <c r="C4035" s="97">
        <v>13997.174804428496</v>
      </c>
      <c r="D4035" s="96">
        <v>0.49013789858584533</v>
      </c>
      <c r="E4035" s="98">
        <v>0.1815160173030827</v>
      </c>
      <c r="F4035" s="119">
        <v>0</v>
      </c>
      <c r="G4035" s="179">
        <v>0</v>
      </c>
      <c r="H4035" s="97">
        <v>4468268.7027317798</v>
      </c>
      <c r="I4035" s="174">
        <v>208298951135.30551</v>
      </c>
      <c r="J4035" s="186">
        <v>0.47132945980685814</v>
      </c>
      <c r="K4035" s="189">
        <v>19828143303.677406</v>
      </c>
      <c r="L4035" s="185">
        <v>23529463356.390171</v>
      </c>
      <c r="M4035" s="185">
        <v>0</v>
      </c>
      <c r="N4035" s="174">
        <v>251656557795.37308</v>
      </c>
      <c r="O4035" s="119">
        <v>0.46492332179631357</v>
      </c>
      <c r="P4035" s="119">
        <v>0.38172387017708598</v>
      </c>
      <c r="Q4035" s="97">
        <v>13.59857253266957</v>
      </c>
      <c r="R4035" s="184">
        <v>1458864724530.2136</v>
      </c>
      <c r="S4035" s="199">
        <v>1514.5025383881659</v>
      </c>
      <c r="T4035" s="191">
        <v>5.1688433913230247E-2</v>
      </c>
      <c r="U4035" s="198">
        <v>2.0000000000000001E-4</v>
      </c>
    </row>
    <row r="4036" spans="1:21" x14ac:dyDescent="0.2">
      <c r="A4036">
        <f t="shared" si="62"/>
        <v>4032</v>
      </c>
      <c r="B4036" s="119">
        <v>0.67090543746142717</v>
      </c>
      <c r="C4036" s="97">
        <v>6028.2975015733937</v>
      </c>
      <c r="D4036" s="96">
        <v>0.84274591634155382</v>
      </c>
      <c r="E4036" s="98">
        <v>0.7</v>
      </c>
      <c r="F4036" s="119">
        <v>0</v>
      </c>
      <c r="G4036" s="179">
        <v>0</v>
      </c>
      <c r="H4036" s="97">
        <v>14678782.893664384</v>
      </c>
      <c r="I4036" s="174">
        <v>526117970144.72412</v>
      </c>
      <c r="J4036" s="186">
        <v>0.48779281988659495</v>
      </c>
      <c r="K4036" s="189">
        <v>41556688457.088776</v>
      </c>
      <c r="L4036" s="185">
        <v>73176033957.810349</v>
      </c>
      <c r="M4036" s="185">
        <v>0</v>
      </c>
      <c r="N4036" s="174">
        <v>640850692559.62317</v>
      </c>
      <c r="O4036" s="119">
        <v>0.49181096170358163</v>
      </c>
      <c r="P4036" s="119">
        <v>0.38562185347897743</v>
      </c>
      <c r="Q4036" s="97">
        <v>13.792162175140232</v>
      </c>
      <c r="R4036" s="184">
        <v>3786003676785.0039</v>
      </c>
      <c r="S4036" s="199">
        <v>3930.5953001263028</v>
      </c>
      <c r="T4036" s="191">
        <v>5.1376591702962028E-2</v>
      </c>
      <c r="U4036" s="198">
        <v>2.0000000000000001E-4</v>
      </c>
    </row>
    <row r="4037" spans="1:21" x14ac:dyDescent="0.2">
      <c r="A4037">
        <f t="shared" si="62"/>
        <v>4033</v>
      </c>
      <c r="B4037" s="119">
        <v>0.53312650039581289</v>
      </c>
      <c r="C4037" s="97">
        <v>9835.7176222772905</v>
      </c>
      <c r="D4037" s="96">
        <v>0.51401535646025787</v>
      </c>
      <c r="E4037" s="98">
        <v>0</v>
      </c>
      <c r="F4037" s="119">
        <v>0</v>
      </c>
      <c r="G4037" s="179">
        <v>0</v>
      </c>
      <c r="H4037" s="97">
        <v>3607005.4414562467</v>
      </c>
      <c r="I4037" s="174">
        <v>174412280105.82114</v>
      </c>
      <c r="J4037" s="186">
        <v>0.47130568395843486</v>
      </c>
      <c r="K4037" s="189">
        <v>9853618484.8737335</v>
      </c>
      <c r="L4037" s="185">
        <v>0</v>
      </c>
      <c r="M4037" s="185">
        <v>0</v>
      </c>
      <c r="N4037" s="174">
        <v>184265898590.69489</v>
      </c>
      <c r="O4037" s="119">
        <v>0.44610261363995646</v>
      </c>
      <c r="P4037" s="119">
        <v>0.35275967261316443</v>
      </c>
      <c r="Q4037" s="97">
        <v>12.770571307664266</v>
      </c>
      <c r="R4037" s="184">
        <v>953642941908.26477</v>
      </c>
      <c r="S4037" s="199">
        <v>989.88713781075364</v>
      </c>
      <c r="T4037" s="191">
        <v>5.4633994442954657E-2</v>
      </c>
      <c r="U4037" s="198">
        <v>2.0000000000000001E-4</v>
      </c>
    </row>
    <row r="4038" spans="1:21" x14ac:dyDescent="0.2">
      <c r="A4038">
        <f t="shared" si="62"/>
        <v>4034</v>
      </c>
      <c r="B4038" s="119">
        <v>0.3151870111075058</v>
      </c>
      <c r="C4038" s="97">
        <v>5103.2555806173405</v>
      </c>
      <c r="D4038" s="96">
        <v>0.64147829406262313</v>
      </c>
      <c r="E4038" s="98">
        <v>0.7</v>
      </c>
      <c r="F4038" s="119">
        <v>0</v>
      </c>
      <c r="G4038" s="179">
        <v>0</v>
      </c>
      <c r="H4038" s="97">
        <v>10142247.479996145</v>
      </c>
      <c r="I4038" s="174">
        <v>320163227538.91772</v>
      </c>
      <c r="J4038" s="186">
        <v>0.3151870111075058</v>
      </c>
      <c r="K4038" s="189">
        <v>47355844245.497993</v>
      </c>
      <c r="L4038" s="185">
        <v>84019934407.845886</v>
      </c>
      <c r="M4038" s="185">
        <v>0</v>
      </c>
      <c r="N4038" s="174">
        <v>451539006192.2616</v>
      </c>
      <c r="O4038" s="119">
        <v>0.37234266802016497</v>
      </c>
      <c r="P4038" s="119">
        <v>0.29767857331853848</v>
      </c>
      <c r="Q4038" s="97">
        <v>15.215306749824812</v>
      </c>
      <c r="R4038" s="184">
        <v>2245661792239.2109</v>
      </c>
      <c r="S4038" s="199">
        <v>2329.6089034608831</v>
      </c>
      <c r="T4038" s="191">
        <v>4.8083591119176899E-2</v>
      </c>
      <c r="U4038" s="198">
        <v>2.0000000000000001E-4</v>
      </c>
    </row>
    <row r="4039" spans="1:21" x14ac:dyDescent="0.2">
      <c r="A4039">
        <f t="shared" ref="A4039:A4102" si="63">A4038+1</f>
        <v>4035</v>
      </c>
      <c r="B4039" s="119">
        <v>0.40553931050993086</v>
      </c>
      <c r="C4039" s="97">
        <v>15342.614122807119</v>
      </c>
      <c r="D4039" s="96">
        <v>0.87530776883078276</v>
      </c>
      <c r="E4039" s="98">
        <v>9.782592503640869E-2</v>
      </c>
      <c r="F4039" s="119">
        <v>0</v>
      </c>
      <c r="G4039" s="179">
        <v>0</v>
      </c>
      <c r="H4039" s="97">
        <v>5263977.9496917194</v>
      </c>
      <c r="I4039" s="174">
        <v>225791183199.86777</v>
      </c>
      <c r="J4039" s="186">
        <v>0.40553931050993086</v>
      </c>
      <c r="K4039" s="189">
        <v>6225734616.4834185</v>
      </c>
      <c r="L4039" s="185">
        <v>8913203325.6658249</v>
      </c>
      <c r="M4039" s="185">
        <v>0</v>
      </c>
      <c r="N4039" s="174">
        <v>240930121142.01703</v>
      </c>
      <c r="O4039" s="119">
        <v>0.40965306847810362</v>
      </c>
      <c r="P4039" s="119">
        <v>0.32743823439151221</v>
      </c>
      <c r="Q4039" s="97">
        <v>13.300633963329402</v>
      </c>
      <c r="R4039" s="184">
        <v>1146891873855.1377</v>
      </c>
      <c r="S4039" s="199">
        <v>1191.0902713888538</v>
      </c>
      <c r="T4039" s="191">
        <v>5.5365079963753693E-2</v>
      </c>
      <c r="U4039" s="198">
        <v>2.0000000000000001E-4</v>
      </c>
    </row>
    <row r="4040" spans="1:21" x14ac:dyDescent="0.2">
      <c r="A4040">
        <f t="shared" si="63"/>
        <v>4036</v>
      </c>
      <c r="B4040" s="119">
        <v>0.7009783714655986</v>
      </c>
      <c r="C4040" s="97">
        <v>16614.702747409036</v>
      </c>
      <c r="D4040" s="96">
        <v>1.0218283271031237</v>
      </c>
      <c r="E4040" s="98">
        <v>0</v>
      </c>
      <c r="F4040" s="119">
        <v>0</v>
      </c>
      <c r="G4040" s="179">
        <v>0</v>
      </c>
      <c r="H4040" s="97">
        <v>7705426.1865662821</v>
      </c>
      <c r="I4040" s="174">
        <v>294822562793.06512</v>
      </c>
      <c r="J4040" s="186">
        <v>0.44473174354117395</v>
      </c>
      <c r="K4040" s="189">
        <v>9784507397.8230038</v>
      </c>
      <c r="L4040" s="185">
        <v>0</v>
      </c>
      <c r="M4040" s="185">
        <v>0</v>
      </c>
      <c r="N4040" s="174">
        <v>304607070190.88812</v>
      </c>
      <c r="O4040" s="119">
        <v>0.43044618860642342</v>
      </c>
      <c r="P4040" s="119">
        <v>0.33313675269393705</v>
      </c>
      <c r="Q4040" s="97">
        <v>12.889688767010451</v>
      </c>
      <c r="R4040" s="184">
        <v>1396237605638.8342</v>
      </c>
      <c r="S4040" s="199">
        <v>1449.759086754746</v>
      </c>
      <c r="T4040" s="191">
        <v>5.7514602484221501E-2</v>
      </c>
      <c r="U4040" s="198">
        <v>2.0000000000000001E-4</v>
      </c>
    </row>
    <row r="4041" spans="1:21" x14ac:dyDescent="0.2">
      <c r="A4041">
        <f t="shared" si="63"/>
        <v>4037</v>
      </c>
      <c r="B4041" s="119">
        <v>0.46277892145723465</v>
      </c>
      <c r="C4041" s="97">
        <v>10324.014663599151</v>
      </c>
      <c r="D4041" s="96">
        <v>0.4560889591817488</v>
      </c>
      <c r="E4041" s="98">
        <v>4.5106698898598641E-2</v>
      </c>
      <c r="F4041" s="119">
        <v>0</v>
      </c>
      <c r="G4041" s="179">
        <v>0</v>
      </c>
      <c r="H4041" s="97">
        <v>3120592.0464133522</v>
      </c>
      <c r="I4041" s="174">
        <v>156972303551.59122</v>
      </c>
      <c r="J4041" s="186">
        <v>0.46277892145723465</v>
      </c>
      <c r="K4041" s="189">
        <v>6224229904.4769211</v>
      </c>
      <c r="L4041" s="185">
        <v>3320207213.6320581</v>
      </c>
      <c r="M4041" s="185">
        <v>0</v>
      </c>
      <c r="N4041" s="174">
        <v>166516740669.7002</v>
      </c>
      <c r="O4041" s="119">
        <v>0.4522046180121419</v>
      </c>
      <c r="P4041" s="119">
        <v>0.34636618241418576</v>
      </c>
      <c r="Q4041" s="97">
        <v>13.038139310956868</v>
      </c>
      <c r="R4041" s="184">
        <v>869474422384.35254</v>
      </c>
      <c r="S4041" s="199">
        <v>901.62060423779792</v>
      </c>
      <c r="T4041" s="191">
        <v>5.2946264635902206E-2</v>
      </c>
      <c r="U4041" s="198">
        <v>2.0000000000000001E-4</v>
      </c>
    </row>
    <row r="4042" spans="1:21" x14ac:dyDescent="0.2">
      <c r="A4042">
        <f t="shared" si="63"/>
        <v>4038</v>
      </c>
      <c r="B4042" s="119">
        <v>0.31581112247954546</v>
      </c>
      <c r="C4042" s="97">
        <v>4000</v>
      </c>
      <c r="D4042" s="96">
        <v>1.4715577088232632</v>
      </c>
      <c r="E4042" s="98">
        <v>0.45095059204686144</v>
      </c>
      <c r="F4042" s="119">
        <v>0</v>
      </c>
      <c r="G4042" s="179">
        <v>0</v>
      </c>
      <c r="H4042" s="97">
        <v>27814576.691784151</v>
      </c>
      <c r="I4042" s="174">
        <v>533276495026.61951</v>
      </c>
      <c r="J4042" s="186">
        <v>0.14258176970481584</v>
      </c>
      <c r="K4042" s="189">
        <v>39358517784.271835</v>
      </c>
      <c r="L4042" s="185">
        <v>99555575938.517319</v>
      </c>
      <c r="M4042" s="185">
        <v>0</v>
      </c>
      <c r="N4042" s="174">
        <v>672190588749.40869</v>
      </c>
      <c r="O4042" s="119">
        <v>0.23160093247263219</v>
      </c>
      <c r="P4042" s="119">
        <v>0.10960994994138822</v>
      </c>
      <c r="Q4042" s="97">
        <v>17.528724039576066</v>
      </c>
      <c r="R4042" s="184">
        <v>1338392576714.7485</v>
      </c>
      <c r="S4042" s="199">
        <v>1390.185027841836</v>
      </c>
      <c r="T4042" s="191">
        <v>4.3284666249781181E-2</v>
      </c>
      <c r="U4042" s="198">
        <v>2.0000000000000001E-4</v>
      </c>
    </row>
    <row r="4043" spans="1:21" x14ac:dyDescent="0.2">
      <c r="A4043">
        <f t="shared" si="63"/>
        <v>4039</v>
      </c>
      <c r="B4043" s="119">
        <v>0.44745629879819537</v>
      </c>
      <c r="C4043" s="97">
        <v>10228.981615454588</v>
      </c>
      <c r="D4043" s="96">
        <v>0.67112289533937408</v>
      </c>
      <c r="E4043" s="98">
        <v>0</v>
      </c>
      <c r="F4043" s="119">
        <v>0</v>
      </c>
      <c r="G4043" s="179">
        <v>0</v>
      </c>
      <c r="H4043" s="97">
        <v>6928501.3424770227</v>
      </c>
      <c r="I4043" s="174">
        <v>247784362905.11316</v>
      </c>
      <c r="J4043" s="186">
        <v>0.41626873473095205</v>
      </c>
      <c r="K4043" s="189">
        <v>5572715244.9590683</v>
      </c>
      <c r="L4043" s="185">
        <v>0</v>
      </c>
      <c r="M4043" s="185">
        <v>0</v>
      </c>
      <c r="N4043" s="174">
        <v>253357078150.07224</v>
      </c>
      <c r="O4043" s="119">
        <v>0.40711269637996927</v>
      </c>
      <c r="P4043" s="119">
        <v>0.29478370289734196</v>
      </c>
      <c r="Q4043" s="97">
        <v>12.906156526937107</v>
      </c>
      <c r="R4043" s="184">
        <v>1078003854698.2207</v>
      </c>
      <c r="S4043" s="199">
        <v>1118.5605410343162</v>
      </c>
      <c r="T4043" s="191">
        <v>5.4488365949620227E-2</v>
      </c>
      <c r="U4043" s="198">
        <v>2.0000000000000001E-4</v>
      </c>
    </row>
    <row r="4044" spans="1:21" x14ac:dyDescent="0.2">
      <c r="A4044">
        <f t="shared" si="63"/>
        <v>4040</v>
      </c>
      <c r="B4044" s="119">
        <v>0.55190561366870394</v>
      </c>
      <c r="C4044" s="97">
        <v>9127.9658903484524</v>
      </c>
      <c r="D4044" s="96">
        <v>0.57549710272208232</v>
      </c>
      <c r="E4044" s="98">
        <v>0</v>
      </c>
      <c r="F4044" s="119">
        <v>0.56702505902909472</v>
      </c>
      <c r="G4044" s="179">
        <v>1</v>
      </c>
      <c r="H4044" s="97">
        <v>4397567.4498500787</v>
      </c>
      <c r="I4044" s="174">
        <v>200131946755.76126</v>
      </c>
      <c r="J4044" s="186">
        <v>0.48607671617018655</v>
      </c>
      <c r="K4044" s="189">
        <v>6483187590.3948116</v>
      </c>
      <c r="L4044" s="185">
        <v>0</v>
      </c>
      <c r="M4044" s="185">
        <v>230195366190.99576</v>
      </c>
      <c r="N4044" s="174">
        <v>436810500537.15186</v>
      </c>
      <c r="O4044" s="119">
        <v>0.64429717712028045</v>
      </c>
      <c r="P4044" s="119">
        <v>0.41378364682857649</v>
      </c>
      <c r="Q4044" s="97">
        <v>16.401018892314834</v>
      </c>
      <c r="R4044" s="184">
        <v>3240123424793.5439</v>
      </c>
      <c r="S4044" s="199">
        <v>3363.7269484406993</v>
      </c>
      <c r="T4044" s="191">
        <v>4.453812741031251E-2</v>
      </c>
      <c r="U4044" s="198">
        <v>2.0000000000000001E-4</v>
      </c>
    </row>
    <row r="4045" spans="1:21" x14ac:dyDescent="0.2">
      <c r="A4045">
        <f t="shared" si="63"/>
        <v>4041</v>
      </c>
      <c r="B4045" s="119">
        <v>0.49401383664683796</v>
      </c>
      <c r="C4045" s="97">
        <v>16577.868485334082</v>
      </c>
      <c r="D4045" s="96">
        <v>1.2352521993534626</v>
      </c>
      <c r="E4045" s="98">
        <v>0.33325852970588132</v>
      </c>
      <c r="F4045" s="119">
        <v>0</v>
      </c>
      <c r="G4045" s="179">
        <v>0</v>
      </c>
      <c r="H4045" s="97">
        <v>7158584.7417129818</v>
      </c>
      <c r="I4045" s="174">
        <v>294028796244.4845</v>
      </c>
      <c r="J4045" s="186">
        <v>0.49233285501699642</v>
      </c>
      <c r="K4045" s="189">
        <v>24679775927.715992</v>
      </c>
      <c r="L4045" s="185">
        <v>50136458238.665863</v>
      </c>
      <c r="M4045" s="185">
        <v>0</v>
      </c>
      <c r="N4045" s="174">
        <v>368845030410.86639</v>
      </c>
      <c r="O4045" s="119">
        <v>0.50121104545521389</v>
      </c>
      <c r="P4045" s="119">
        <v>0.42646044983543685</v>
      </c>
      <c r="Q4045" s="97">
        <v>13.856606513795752</v>
      </c>
      <c r="R4045" s="184">
        <v>2350732078276.2773</v>
      </c>
      <c r="S4045" s="199">
        <v>2434.0747994080075</v>
      </c>
      <c r="T4045" s="191">
        <v>5.4154801795286936E-2</v>
      </c>
      <c r="U4045" s="198">
        <v>2.0000000000000001E-4</v>
      </c>
    </row>
    <row r="4046" spans="1:21" x14ac:dyDescent="0.2">
      <c r="A4046">
        <f t="shared" si="63"/>
        <v>4042</v>
      </c>
      <c r="B4046" s="119">
        <v>0.47692212920892718</v>
      </c>
      <c r="C4046" s="97">
        <v>5322.3737099612972</v>
      </c>
      <c r="D4046" s="96">
        <v>0.66171509941971518</v>
      </c>
      <c r="E4046" s="98">
        <v>0</v>
      </c>
      <c r="F4046" s="119">
        <v>0.29424989936327556</v>
      </c>
      <c r="G4046" s="179">
        <v>1</v>
      </c>
      <c r="H4046" s="97">
        <v>6269222.5501662623</v>
      </c>
      <c r="I4046" s="174">
        <v>283350304044.51019</v>
      </c>
      <c r="J4046" s="186">
        <v>0.47692212920892718</v>
      </c>
      <c r="K4046" s="189">
        <v>9348379206.4406738</v>
      </c>
      <c r="L4046" s="185">
        <v>0</v>
      </c>
      <c r="M4046" s="185">
        <v>152029328674.74011</v>
      </c>
      <c r="N4046" s="174">
        <v>444728011925.69098</v>
      </c>
      <c r="O4046" s="119">
        <v>0.5773405010962035</v>
      </c>
      <c r="P4046" s="119">
        <v>0.4190537617848219</v>
      </c>
      <c r="Q4046" s="97">
        <v>15.667826490125139</v>
      </c>
      <c r="R4046" s="184">
        <v>3219093545247.3892</v>
      </c>
      <c r="S4046" s="199">
        <v>3339.903201278185</v>
      </c>
      <c r="T4046" s="191">
        <v>4.6204170309995206E-2</v>
      </c>
      <c r="U4046" s="198">
        <v>2.0000000000000001E-4</v>
      </c>
    </row>
    <row r="4047" spans="1:21" x14ac:dyDescent="0.2">
      <c r="A4047">
        <f t="shared" si="63"/>
        <v>4043</v>
      </c>
      <c r="B4047" s="119">
        <v>0.41600101698524783</v>
      </c>
      <c r="C4047" s="97">
        <v>4990.4958777157663</v>
      </c>
      <c r="D4047" s="96">
        <v>0.3547519450664986</v>
      </c>
      <c r="E4047" s="98">
        <v>1.3400109481195299E-3</v>
      </c>
      <c r="F4047" s="119">
        <v>0</v>
      </c>
      <c r="G4047" s="179">
        <v>0</v>
      </c>
      <c r="H4047" s="97">
        <v>8909993.6811169367</v>
      </c>
      <c r="I4047" s="174">
        <v>356130774566.03406</v>
      </c>
      <c r="J4047" s="186">
        <v>0.41600101698524783</v>
      </c>
      <c r="K4047" s="189">
        <v>55778302.307867065</v>
      </c>
      <c r="L4047" s="185">
        <v>385589604.91907132</v>
      </c>
      <c r="M4047" s="185">
        <v>0</v>
      </c>
      <c r="N4047" s="174">
        <v>356572142473.26099</v>
      </c>
      <c r="O4047" s="119">
        <v>0.41635119068305315</v>
      </c>
      <c r="P4047" s="119">
        <v>0.28810272435401385</v>
      </c>
      <c r="Q4047" s="97">
        <v>13.010873464868817</v>
      </c>
      <c r="R4047" s="184">
        <v>1582180272930.447</v>
      </c>
      <c r="S4047" s="199">
        <v>1642.4030170790252</v>
      </c>
      <c r="T4047" s="191">
        <v>5.2025402230888598E-2</v>
      </c>
      <c r="U4047" s="198">
        <v>2.0000000000000001E-4</v>
      </c>
    </row>
    <row r="4048" spans="1:21" x14ac:dyDescent="0.2">
      <c r="A4048">
        <f t="shared" si="63"/>
        <v>4044</v>
      </c>
      <c r="B4048" s="119">
        <v>0.41473269221420334</v>
      </c>
      <c r="C4048" s="97">
        <v>11728.816453704625</v>
      </c>
      <c r="D4048" s="96">
        <v>0.65352992424239309</v>
      </c>
      <c r="E4048" s="98">
        <v>0</v>
      </c>
      <c r="F4048" s="119">
        <v>0</v>
      </c>
      <c r="G4048" s="179">
        <v>0</v>
      </c>
      <c r="H4048" s="97">
        <v>5630220.0957492841</v>
      </c>
      <c r="I4048" s="174">
        <v>249270407469.76282</v>
      </c>
      <c r="J4048" s="186">
        <v>0.41473269221420339</v>
      </c>
      <c r="K4048" s="189">
        <v>7072106511.0055733</v>
      </c>
      <c r="L4048" s="185">
        <v>0</v>
      </c>
      <c r="M4048" s="185">
        <v>0</v>
      </c>
      <c r="N4048" s="174">
        <v>256342513980.7684</v>
      </c>
      <c r="O4048" s="119">
        <v>0.40329083761354595</v>
      </c>
      <c r="P4048" s="119">
        <v>0.27914906327041572</v>
      </c>
      <c r="Q4048" s="97">
        <v>12.850290617557635</v>
      </c>
      <c r="R4048" s="184">
        <v>1029471325100.8198</v>
      </c>
      <c r="S4048" s="199">
        <v>1068.6156232782237</v>
      </c>
      <c r="T4048" s="191">
        <v>5.5672710681305582E-2</v>
      </c>
      <c r="U4048" s="198">
        <v>2.0000000000000001E-4</v>
      </c>
    </row>
    <row r="4049" spans="1:21" x14ac:dyDescent="0.2">
      <c r="A4049">
        <f t="shared" si="63"/>
        <v>4045</v>
      </c>
      <c r="B4049" s="119">
        <v>0.31026721907457822</v>
      </c>
      <c r="C4049" s="97">
        <v>14279.481717693759</v>
      </c>
      <c r="D4049" s="96">
        <v>1.0447781930131708</v>
      </c>
      <c r="E4049" s="98">
        <v>0</v>
      </c>
      <c r="F4049" s="119">
        <v>0.45228362939750966</v>
      </c>
      <c r="G4049" s="179">
        <v>1</v>
      </c>
      <c r="H4049" s="97">
        <v>8459888.6923253611</v>
      </c>
      <c r="I4049" s="174">
        <v>323960877817.31683</v>
      </c>
      <c r="J4049" s="186">
        <v>0.31026721907457822</v>
      </c>
      <c r="K4049" s="189">
        <v>9819527226.8577862</v>
      </c>
      <c r="L4049" s="185">
        <v>0</v>
      </c>
      <c r="M4049" s="185">
        <v>189037193317.58725</v>
      </c>
      <c r="N4049" s="174">
        <v>522817598361.76184</v>
      </c>
      <c r="O4049" s="119">
        <v>0.4815143868382456</v>
      </c>
      <c r="P4049" s="119">
        <v>0.29420296367961923</v>
      </c>
      <c r="Q4049" s="97">
        <v>16.195889353430545</v>
      </c>
      <c r="R4049" s="184">
        <v>2620459454649.4976</v>
      </c>
      <c r="S4049" s="199">
        <v>2720.0363253301757</v>
      </c>
      <c r="T4049" s="191">
        <v>4.6278920843049118E-2</v>
      </c>
      <c r="U4049" s="198">
        <v>2.0000000000000001E-4</v>
      </c>
    </row>
    <row r="4050" spans="1:21" x14ac:dyDescent="0.2">
      <c r="A4050">
        <f t="shared" si="63"/>
        <v>4046</v>
      </c>
      <c r="B4050" s="119">
        <v>0.5159391950210217</v>
      </c>
      <c r="C4050" s="97">
        <v>13246.301180042305</v>
      </c>
      <c r="D4050" s="96">
        <v>0.88844318882628426</v>
      </c>
      <c r="E4050" s="98">
        <v>0</v>
      </c>
      <c r="F4050" s="119">
        <v>0</v>
      </c>
      <c r="G4050" s="179">
        <v>0</v>
      </c>
      <c r="H4050" s="97">
        <v>7769316.4680809304</v>
      </c>
      <c r="I4050" s="174">
        <v>295475891847.86353</v>
      </c>
      <c r="J4050" s="186">
        <v>0.39160164820588983</v>
      </c>
      <c r="K4050" s="189">
        <v>8263127574.8968639</v>
      </c>
      <c r="L4050" s="185">
        <v>0</v>
      </c>
      <c r="M4050" s="185">
        <v>0</v>
      </c>
      <c r="N4050" s="174">
        <v>303739019422.76038</v>
      </c>
      <c r="O4050" s="119">
        <v>0.38094824455753834</v>
      </c>
      <c r="P4050" s="119">
        <v>0.28560560386730022</v>
      </c>
      <c r="Q4050" s="97">
        <v>12.854722930983657</v>
      </c>
      <c r="R4050" s="184">
        <v>1213508145083.937</v>
      </c>
      <c r="S4050" s="199">
        <v>1259.693030578173</v>
      </c>
      <c r="T4050" s="191">
        <v>5.5406536348002064E-2</v>
      </c>
      <c r="U4050" s="198">
        <v>2.0000000000000001E-4</v>
      </c>
    </row>
    <row r="4051" spans="1:21" x14ac:dyDescent="0.2">
      <c r="A4051">
        <f t="shared" si="63"/>
        <v>4047</v>
      </c>
      <c r="B4051" s="119">
        <v>0.46473557576289637</v>
      </c>
      <c r="C4051" s="97">
        <v>5187.0991537882946</v>
      </c>
      <c r="D4051" s="96">
        <v>0.4724241133686774</v>
      </c>
      <c r="E4051" s="98">
        <v>0</v>
      </c>
      <c r="F4051" s="119">
        <v>0</v>
      </c>
      <c r="G4051" s="179">
        <v>0</v>
      </c>
      <c r="H4051" s="97">
        <v>5384578.1802910445</v>
      </c>
      <c r="I4051" s="174">
        <v>232207445331.76407</v>
      </c>
      <c r="J4051" s="186">
        <v>0.46473557576289637</v>
      </c>
      <c r="K4051" s="189">
        <v>7113849263.6416349</v>
      </c>
      <c r="L4051" s="185">
        <v>0</v>
      </c>
      <c r="M4051" s="185">
        <v>0</v>
      </c>
      <c r="N4051" s="174">
        <v>239321294595.4057</v>
      </c>
      <c r="O4051" s="119">
        <v>0.45092126459172316</v>
      </c>
      <c r="P4051" s="119">
        <v>0.30354742183482236</v>
      </c>
      <c r="Q4051" s="97">
        <v>12.896137165879127</v>
      </c>
      <c r="R4051" s="184">
        <v>1101663387332.3901</v>
      </c>
      <c r="S4051" s="199">
        <v>1142.731635655045</v>
      </c>
      <c r="T4051" s="191">
        <v>5.2827476272451671E-2</v>
      </c>
      <c r="U4051" s="198">
        <v>2.0000000000000001E-4</v>
      </c>
    </row>
    <row r="4052" spans="1:21" x14ac:dyDescent="0.2">
      <c r="A4052">
        <f t="shared" si="63"/>
        <v>4048</v>
      </c>
      <c r="B4052" s="119">
        <v>0.62893968058843852</v>
      </c>
      <c r="C4052" s="97">
        <v>4529.7212844711994</v>
      </c>
      <c r="D4052" s="96">
        <v>1.06115254684286</v>
      </c>
      <c r="E4052" s="98">
        <v>0</v>
      </c>
      <c r="F4052" s="119">
        <v>0.60278518547729643</v>
      </c>
      <c r="G4052" s="179">
        <v>1</v>
      </c>
      <c r="H4052" s="97">
        <v>17616195.072360653</v>
      </c>
      <c r="I4052" s="174">
        <v>528777774665.03076</v>
      </c>
      <c r="J4052" s="186">
        <v>0.35451520183743357</v>
      </c>
      <c r="K4052" s="189">
        <v>5939131318.8700266</v>
      </c>
      <c r="L4052" s="185">
        <v>0</v>
      </c>
      <c r="M4052" s="185">
        <v>385461465245.32227</v>
      </c>
      <c r="N4052" s="174">
        <v>920178371229.22302</v>
      </c>
      <c r="O4052" s="119">
        <v>0.53884001973055029</v>
      </c>
      <c r="P4052" s="119">
        <v>0.33217645350871333</v>
      </c>
      <c r="Q4052" s="97">
        <v>16.70145956699772</v>
      </c>
      <c r="R4052" s="184">
        <v>5500700360244.2578</v>
      </c>
      <c r="S4052" s="199">
        <v>5703.4672498294649</v>
      </c>
      <c r="T4052" s="191">
        <v>4.4177430418341081E-2</v>
      </c>
      <c r="U4052" s="198">
        <v>2.0000000000000001E-4</v>
      </c>
    </row>
    <row r="4053" spans="1:21" x14ac:dyDescent="0.2">
      <c r="A4053">
        <f t="shared" si="63"/>
        <v>4049</v>
      </c>
      <c r="B4053" s="119">
        <v>0.61289770731776072</v>
      </c>
      <c r="C4053" s="97">
        <v>7345.3566144498918</v>
      </c>
      <c r="D4053" s="96">
        <v>0.58612425900236431</v>
      </c>
      <c r="E4053" s="98">
        <v>0.7</v>
      </c>
      <c r="F4053" s="119">
        <v>0</v>
      </c>
      <c r="G4053" s="179">
        <v>0</v>
      </c>
      <c r="H4053" s="97">
        <v>4542079.4503277885</v>
      </c>
      <c r="I4053" s="174">
        <v>227459235248.50668</v>
      </c>
      <c r="J4053" s="186">
        <v>0.52628866128436758</v>
      </c>
      <c r="K4053" s="189">
        <v>32317039362.53933</v>
      </c>
      <c r="L4053" s="185">
        <v>56183945842.030823</v>
      </c>
      <c r="M4053" s="185">
        <v>0</v>
      </c>
      <c r="N4053" s="174">
        <v>315960220453.07678</v>
      </c>
      <c r="O4053" s="119">
        <v>0.52113007407456335</v>
      </c>
      <c r="P4053" s="119">
        <v>0.43418277418430212</v>
      </c>
      <c r="Q4053" s="97">
        <v>14.213104923892391</v>
      </c>
      <c r="R4053" s="184">
        <v>2176646886319.4956</v>
      </c>
      <c r="S4053" s="199">
        <v>2256.9756470246639</v>
      </c>
      <c r="T4053" s="191">
        <v>5.0523003768642383E-2</v>
      </c>
      <c r="U4053" s="198">
        <v>2.0000000000000001E-4</v>
      </c>
    </row>
    <row r="4054" spans="1:21" x14ac:dyDescent="0.2">
      <c r="A4054">
        <f t="shared" si="63"/>
        <v>4050</v>
      </c>
      <c r="B4054" s="119">
        <v>0.48554816972685721</v>
      </c>
      <c r="C4054" s="97">
        <v>7979.6513340238871</v>
      </c>
      <c r="D4054" s="96">
        <v>0.69645588130637726</v>
      </c>
      <c r="E4054" s="98">
        <v>0</v>
      </c>
      <c r="F4054" s="119">
        <v>0</v>
      </c>
      <c r="G4054" s="179">
        <v>0</v>
      </c>
      <c r="H4054" s="97">
        <v>7048542.1982037537</v>
      </c>
      <c r="I4054" s="174">
        <v>223167858942.54965</v>
      </c>
      <c r="J4054" s="186">
        <v>0.38923065543309554</v>
      </c>
      <c r="K4054" s="189">
        <v>7802005065.535471</v>
      </c>
      <c r="L4054" s="185">
        <v>0</v>
      </c>
      <c r="M4054" s="185">
        <v>0</v>
      </c>
      <c r="N4054" s="174">
        <v>230969864008.08511</v>
      </c>
      <c r="O4054" s="119">
        <v>0.37608270836912538</v>
      </c>
      <c r="P4054" s="119">
        <v>0.28737271300435746</v>
      </c>
      <c r="Q4054" s="97">
        <v>12.896654986393912</v>
      </c>
      <c r="R4054" s="184">
        <v>962599539214.50012</v>
      </c>
      <c r="S4054" s="199">
        <v>999.82376981107188</v>
      </c>
      <c r="T4054" s="191">
        <v>5.4145666785135049E-2</v>
      </c>
      <c r="U4054" s="198">
        <v>2.0000000000000001E-4</v>
      </c>
    </row>
    <row r="4055" spans="1:21" x14ac:dyDescent="0.2">
      <c r="A4055">
        <f t="shared" si="63"/>
        <v>4051</v>
      </c>
      <c r="B4055" s="119">
        <v>0.52627793729702699</v>
      </c>
      <c r="C4055" s="97">
        <v>13589.427397655025</v>
      </c>
      <c r="D4055" s="96">
        <v>0.2929831624247774</v>
      </c>
      <c r="E4055" s="98">
        <v>7.06460266677678E-2</v>
      </c>
      <c r="F4055" s="119">
        <v>0.5123622855296136</v>
      </c>
      <c r="G4055" s="179">
        <v>1</v>
      </c>
      <c r="H4055" s="97">
        <v>2124382.0259512747</v>
      </c>
      <c r="I4055" s="174">
        <v>114460349049.48802</v>
      </c>
      <c r="J4055" s="186">
        <v>0.52627793729702699</v>
      </c>
      <c r="K4055" s="189">
        <v>3817897548.2820563</v>
      </c>
      <c r="L4055" s="185">
        <v>0</v>
      </c>
      <c r="M4055" s="185">
        <v>172166165086.33887</v>
      </c>
      <c r="N4055" s="174">
        <v>290444411684.10895</v>
      </c>
      <c r="O4055" s="119">
        <v>0.68161369441133901</v>
      </c>
      <c r="P4055" s="119">
        <v>0.52409200431051983</v>
      </c>
      <c r="Q4055" s="97">
        <v>17.072883540054242</v>
      </c>
      <c r="R4055" s="184">
        <v>2842358290947.7354</v>
      </c>
      <c r="S4055" s="199">
        <v>2946.9543170430152</v>
      </c>
      <c r="T4055" s="191">
        <v>4.2734871172546304E-2</v>
      </c>
      <c r="U4055" s="198">
        <v>2.0000000000000001E-4</v>
      </c>
    </row>
    <row r="4056" spans="1:21" x14ac:dyDescent="0.2">
      <c r="A4056">
        <f t="shared" si="63"/>
        <v>4052</v>
      </c>
      <c r="B4056" s="119">
        <v>0.5152038615320137</v>
      </c>
      <c r="C4056" s="97">
        <v>4000</v>
      </c>
      <c r="D4056" s="96">
        <v>1.2366224900358587</v>
      </c>
      <c r="E4056" s="98">
        <v>0</v>
      </c>
      <c r="F4056" s="119">
        <v>0.40908305185342575</v>
      </c>
      <c r="G4056" s="179">
        <v>1</v>
      </c>
      <c r="H4056" s="97">
        <v>29056775.4778441</v>
      </c>
      <c r="I4056" s="174">
        <v>754892249247.57471</v>
      </c>
      <c r="J4056" s="186">
        <v>0.3176282469087206</v>
      </c>
      <c r="K4056" s="189">
        <v>21565303376.911263</v>
      </c>
      <c r="L4056" s="185">
        <v>0</v>
      </c>
      <c r="M4056" s="185">
        <v>565135260268.79565</v>
      </c>
      <c r="N4056" s="174">
        <v>1341592812893.2817</v>
      </c>
      <c r="O4056" s="119">
        <v>0.51571781191672283</v>
      </c>
      <c r="P4056" s="119">
        <v>0.32047648345934521</v>
      </c>
      <c r="Q4056" s="97">
        <v>16.797279479756916</v>
      </c>
      <c r="R4056" s="184">
        <v>7777856079164.9482</v>
      </c>
      <c r="S4056" s="199">
        <v>8079.2871025076975</v>
      </c>
      <c r="T4056" s="191">
        <v>4.423381174223761E-2</v>
      </c>
      <c r="U4056" s="198">
        <v>2.0000000000000001E-4</v>
      </c>
    </row>
    <row r="4057" spans="1:21" x14ac:dyDescent="0.2">
      <c r="A4057">
        <f t="shared" si="63"/>
        <v>4053</v>
      </c>
      <c r="B4057" s="119">
        <v>0.55100683855341681</v>
      </c>
      <c r="C4057" s="97">
        <v>10430.590094052455</v>
      </c>
      <c r="D4057" s="96">
        <v>0.2</v>
      </c>
      <c r="E4057" s="98">
        <v>0.59972208700718044</v>
      </c>
      <c r="F4057" s="119">
        <v>0</v>
      </c>
      <c r="G4057" s="179">
        <v>0</v>
      </c>
      <c r="H4057" s="97">
        <v>1960795.7404158604</v>
      </c>
      <c r="I4057" s="174">
        <v>91552895509.216705</v>
      </c>
      <c r="J4057" s="186">
        <v>0.45503830881969565</v>
      </c>
      <c r="K4057" s="189">
        <v>6093920283.7419128</v>
      </c>
      <c r="L4057" s="185">
        <v>15684336251.822094</v>
      </c>
      <c r="M4057" s="185">
        <v>0</v>
      </c>
      <c r="N4057" s="174">
        <v>113331152044.78072</v>
      </c>
      <c r="O4057" s="119">
        <v>0.47831106243496802</v>
      </c>
      <c r="P4057" s="119">
        <v>0.36649111213690522</v>
      </c>
      <c r="Q4057" s="97">
        <v>14.015879932201553</v>
      </c>
      <c r="R4057" s="184">
        <v>693218954323.08826</v>
      </c>
      <c r="S4057" s="199">
        <v>719.25301568829025</v>
      </c>
      <c r="T4057" s="191">
        <v>4.7889509447449852E-2</v>
      </c>
      <c r="U4057" s="198">
        <v>2.0000000000000001E-4</v>
      </c>
    </row>
    <row r="4058" spans="1:21" x14ac:dyDescent="0.2">
      <c r="A4058">
        <f t="shared" si="63"/>
        <v>4054</v>
      </c>
      <c r="B4058" s="119">
        <v>0.38492323109557541</v>
      </c>
      <c r="C4058" s="97">
        <v>9114.1456304086532</v>
      </c>
      <c r="D4058" s="96">
        <v>0.23827896566279816</v>
      </c>
      <c r="E4058" s="98">
        <v>0.15398697437041098</v>
      </c>
      <c r="F4058" s="119">
        <v>0.60595425622222088</v>
      </c>
      <c r="G4058" s="179">
        <v>1</v>
      </c>
      <c r="H4058" s="97">
        <v>2253806.3273725435</v>
      </c>
      <c r="I4058" s="174">
        <v>120509507338.48528</v>
      </c>
      <c r="J4058" s="186">
        <v>0.38492323109557547</v>
      </c>
      <c r="K4058" s="189">
        <v>3228401897.627398</v>
      </c>
      <c r="L4058" s="185">
        <v>0</v>
      </c>
      <c r="M4058" s="185">
        <v>164816256627.85382</v>
      </c>
      <c r="N4058" s="174">
        <v>288554165863.96649</v>
      </c>
      <c r="O4058" s="119">
        <v>0.6177000207606661</v>
      </c>
      <c r="P4058" s="119">
        <v>0.41933818460694583</v>
      </c>
      <c r="Q4058" s="97">
        <v>17.295394048833309</v>
      </c>
      <c r="R4058" s="184">
        <v>2302828744425.1938</v>
      </c>
      <c r="S4058" s="199">
        <v>2388.9899986601954</v>
      </c>
      <c r="T4058" s="191">
        <v>4.1961306738444108E-2</v>
      </c>
      <c r="U4058" s="198">
        <v>2.0000000000000001E-4</v>
      </c>
    </row>
    <row r="4059" spans="1:21" x14ac:dyDescent="0.2">
      <c r="A4059">
        <f t="shared" si="63"/>
        <v>4055</v>
      </c>
      <c r="B4059" s="119">
        <v>0.45735694905188246</v>
      </c>
      <c r="C4059" s="97">
        <v>4000</v>
      </c>
      <c r="D4059" s="96">
        <v>0.86939363652964197</v>
      </c>
      <c r="E4059" s="98">
        <v>8.0547577965550649E-2</v>
      </c>
      <c r="F4059" s="119">
        <v>0.6265946558811506</v>
      </c>
      <c r="G4059" s="179">
        <v>1</v>
      </c>
      <c r="H4059" s="97">
        <v>20626318.789433189</v>
      </c>
      <c r="I4059" s="174">
        <v>527379482341.27551</v>
      </c>
      <c r="J4059" s="186">
        <v>0.3963656259581505</v>
      </c>
      <c r="K4059" s="189">
        <v>6392577844.5877104</v>
      </c>
      <c r="L4059" s="185">
        <v>0</v>
      </c>
      <c r="M4059" s="185">
        <v>499996801123.49097</v>
      </c>
      <c r="N4059" s="174">
        <v>1033768861309.3542</v>
      </c>
      <c r="O4059" s="119">
        <v>0.58913801946315869</v>
      </c>
      <c r="P4059" s="119">
        <v>0.34501597587867749</v>
      </c>
      <c r="Q4059" s="97">
        <v>16.621629657667775</v>
      </c>
      <c r="R4059" s="184">
        <v>6434820287776.7314</v>
      </c>
      <c r="S4059" s="199">
        <v>6684.0799119729545</v>
      </c>
      <c r="T4059" s="191">
        <v>4.3978460950761425E-2</v>
      </c>
      <c r="U4059" s="198">
        <v>2.0000000000000001E-4</v>
      </c>
    </row>
    <row r="4060" spans="1:21" x14ac:dyDescent="0.2">
      <c r="A4060">
        <f t="shared" si="63"/>
        <v>4056</v>
      </c>
      <c r="B4060" s="119">
        <v>0.45131669224359394</v>
      </c>
      <c r="C4060" s="97">
        <v>7383.2973417003113</v>
      </c>
      <c r="D4060" s="96">
        <v>0.87326300264188084</v>
      </c>
      <c r="E4060" s="98">
        <v>0.46003110681758796</v>
      </c>
      <c r="F4060" s="119">
        <v>0</v>
      </c>
      <c r="G4060" s="179">
        <v>0</v>
      </c>
      <c r="H4060" s="97">
        <v>16668362.250078745</v>
      </c>
      <c r="I4060" s="174">
        <v>472371482515.62567</v>
      </c>
      <c r="J4060" s="186">
        <v>0.28815708463657885</v>
      </c>
      <c r="K4060" s="189">
        <v>26266926213.354782</v>
      </c>
      <c r="L4060" s="185">
        <v>57641926045.651642</v>
      </c>
      <c r="M4060" s="185">
        <v>0</v>
      </c>
      <c r="N4060" s="174">
        <v>556280334774.63208</v>
      </c>
      <c r="O4060" s="119">
        <v>0.32758794210748166</v>
      </c>
      <c r="P4060" s="119">
        <v>0.19944129643396519</v>
      </c>
      <c r="Q4060" s="97">
        <v>13.943727253003839</v>
      </c>
      <c r="R4060" s="184">
        <v>1695108916272.2727</v>
      </c>
      <c r="S4060" s="199">
        <v>1759.2952856804582</v>
      </c>
      <c r="T4060" s="191">
        <v>5.2275525686609252E-2</v>
      </c>
      <c r="U4060" s="198">
        <v>2.0000000000000001E-4</v>
      </c>
    </row>
    <row r="4061" spans="1:21" x14ac:dyDescent="0.2">
      <c r="A4061">
        <f t="shared" si="63"/>
        <v>4057</v>
      </c>
      <c r="B4061" s="119">
        <v>0.54364431881709407</v>
      </c>
      <c r="C4061" s="97">
        <v>4000</v>
      </c>
      <c r="D4061" s="96">
        <v>1.3362233503820584</v>
      </c>
      <c r="E4061" s="98">
        <v>0.40389234914277233</v>
      </c>
      <c r="F4061" s="119">
        <v>0.51684233911966992</v>
      </c>
      <c r="G4061" s="179">
        <v>1</v>
      </c>
      <c r="H4061" s="97">
        <v>30292255.497510318</v>
      </c>
      <c r="I4061" s="174">
        <v>752349032136.70117</v>
      </c>
      <c r="J4061" s="186">
        <v>0.35994290279478491</v>
      </c>
      <c r="K4061" s="189">
        <v>12468274878.608555</v>
      </c>
      <c r="L4061" s="185">
        <v>0</v>
      </c>
      <c r="M4061" s="185">
        <v>649977375788.94995</v>
      </c>
      <c r="N4061" s="174">
        <v>1414794682804.2598</v>
      </c>
      <c r="O4061" s="119">
        <v>0.55893947353963735</v>
      </c>
      <c r="P4061" s="119">
        <v>0.29060629229198509</v>
      </c>
      <c r="Q4061" s="97">
        <v>16.271015039513742</v>
      </c>
      <c r="R4061" s="184">
        <v>7226513601781.9092</v>
      </c>
      <c r="S4061" s="199">
        <v>7504.1198243439076</v>
      </c>
      <c r="T4061" s="191">
        <v>4.5207353586385592E-2</v>
      </c>
      <c r="U4061" s="198">
        <v>2.0000000000000001E-4</v>
      </c>
    </row>
    <row r="4062" spans="1:21" x14ac:dyDescent="0.2">
      <c r="A4062">
        <f t="shared" si="63"/>
        <v>4058</v>
      </c>
      <c r="B4062" s="119">
        <v>0.61461729397399301</v>
      </c>
      <c r="C4062" s="97">
        <v>4778.8403704322891</v>
      </c>
      <c r="D4062" s="96">
        <v>0.71914640989880796</v>
      </c>
      <c r="E4062" s="98">
        <v>0</v>
      </c>
      <c r="F4062" s="119">
        <v>0</v>
      </c>
      <c r="G4062" s="179">
        <v>0</v>
      </c>
      <c r="H4062" s="97">
        <v>7424191.1751447758</v>
      </c>
      <c r="I4062" s="174">
        <v>260642034625.69531</v>
      </c>
      <c r="J4062" s="186">
        <v>0.3671162176322369</v>
      </c>
      <c r="K4062" s="189">
        <v>11548206863.983646</v>
      </c>
      <c r="L4062" s="185">
        <v>0</v>
      </c>
      <c r="M4062" s="185">
        <v>0</v>
      </c>
      <c r="N4062" s="174">
        <v>272190241489.67896</v>
      </c>
      <c r="O4062" s="119">
        <v>0.35154058934689636</v>
      </c>
      <c r="P4062" s="119">
        <v>0.25295283211919845</v>
      </c>
      <c r="Q4062" s="97">
        <v>12.749522051276063</v>
      </c>
      <c r="R4062" s="184">
        <v>1007532374794.0532</v>
      </c>
      <c r="S4062" s="199">
        <v>1046.3929263670561</v>
      </c>
      <c r="T4062" s="191">
        <v>5.4552487974685794E-2</v>
      </c>
      <c r="U4062" s="198">
        <v>2.0000000000000001E-4</v>
      </c>
    </row>
    <row r="4063" spans="1:21" x14ac:dyDescent="0.2">
      <c r="A4063">
        <f t="shared" si="63"/>
        <v>4059</v>
      </c>
      <c r="B4063" s="119">
        <v>0.52020897678394451</v>
      </c>
      <c r="C4063" s="97">
        <v>9875.6290710954763</v>
      </c>
      <c r="D4063" s="96">
        <v>1.1123281417075281</v>
      </c>
      <c r="E4063" s="98">
        <v>0.7</v>
      </c>
      <c r="F4063" s="119">
        <v>0</v>
      </c>
      <c r="G4063" s="179">
        <v>0</v>
      </c>
      <c r="H4063" s="97">
        <v>17175402.983169243</v>
      </c>
      <c r="I4063" s="174">
        <v>445433177573.69519</v>
      </c>
      <c r="J4063" s="186">
        <v>0.29595616023752203</v>
      </c>
      <c r="K4063" s="189">
        <v>60140584566.136803</v>
      </c>
      <c r="L4063" s="185">
        <v>129231475715.2652</v>
      </c>
      <c r="M4063" s="185">
        <v>0</v>
      </c>
      <c r="N4063" s="174">
        <v>634805237855.09717</v>
      </c>
      <c r="O4063" s="119">
        <v>0.37052919450392441</v>
      </c>
      <c r="P4063" s="119">
        <v>0.22728886179767019</v>
      </c>
      <c r="Q4063" s="97">
        <v>14.983402349398911</v>
      </c>
      <c r="R4063" s="184">
        <v>2268531429057.1714</v>
      </c>
      <c r="S4063" s="199">
        <v>2355.7699092491666</v>
      </c>
      <c r="T4063" s="191">
        <v>4.9170994569512148E-2</v>
      </c>
      <c r="U4063" s="198">
        <v>2.0000000000000001E-4</v>
      </c>
    </row>
    <row r="4064" spans="1:21" x14ac:dyDescent="0.2">
      <c r="A4064">
        <f t="shared" si="63"/>
        <v>4060</v>
      </c>
      <c r="B4064" s="119">
        <v>0.50807383573395581</v>
      </c>
      <c r="C4064" s="97">
        <v>9709.6577697135835</v>
      </c>
      <c r="D4064" s="96">
        <v>1.2892908625529986</v>
      </c>
      <c r="E4064" s="98">
        <v>0.49846579298997185</v>
      </c>
      <c r="F4064" s="119">
        <v>0</v>
      </c>
      <c r="G4064" s="179">
        <v>0</v>
      </c>
      <c r="H4064" s="97">
        <v>14289060.512009112</v>
      </c>
      <c r="I4064" s="174">
        <v>521184429774.18457</v>
      </c>
      <c r="J4064" s="186">
        <v>0.42774941414169398</v>
      </c>
      <c r="K4064" s="189">
        <v>52076333544.534203</v>
      </c>
      <c r="L4064" s="185">
        <v>96691488257.746277</v>
      </c>
      <c r="M4064" s="185">
        <v>0</v>
      </c>
      <c r="N4064" s="174">
        <v>669952251576.46509</v>
      </c>
      <c r="O4064" s="119">
        <v>0.44822526440543464</v>
      </c>
      <c r="P4064" s="119">
        <v>0.32878180400101581</v>
      </c>
      <c r="Q4064" s="97">
        <v>13.710698399407562</v>
      </c>
      <c r="R4064" s="184">
        <v>3233946115400.1577</v>
      </c>
      <c r="S4064" s="199">
        <v>3357.9342455957521</v>
      </c>
      <c r="T4064" s="191">
        <v>5.3482626449612609E-2</v>
      </c>
      <c r="U4064" s="198">
        <v>2.0000000000000001E-4</v>
      </c>
    </row>
    <row r="4065" spans="1:21" x14ac:dyDescent="0.2">
      <c r="A4065">
        <f t="shared" si="63"/>
        <v>4061</v>
      </c>
      <c r="B4065" s="119">
        <v>0.51858749887816735</v>
      </c>
      <c r="C4065" s="97">
        <v>6437.381542826748</v>
      </c>
      <c r="D4065" s="96">
        <v>0.50466063348339563</v>
      </c>
      <c r="E4065" s="98">
        <v>0.16753024143821313</v>
      </c>
      <c r="F4065" s="119">
        <v>0.48057714805388407</v>
      </c>
      <c r="G4065" s="179">
        <v>1</v>
      </c>
      <c r="H4065" s="97">
        <v>11948008.450593254</v>
      </c>
      <c r="I4065" s="174">
        <v>441385379495.07886</v>
      </c>
      <c r="J4065" s="186">
        <v>0.45424319211171094</v>
      </c>
      <c r="K4065" s="189">
        <v>9493900506.4977493</v>
      </c>
      <c r="L4065" s="185">
        <v>0</v>
      </c>
      <c r="M4065" s="185">
        <v>376098348073.71753</v>
      </c>
      <c r="N4065" s="174">
        <v>826977628075.29419</v>
      </c>
      <c r="O4065" s="119">
        <v>0.60627393676798313</v>
      </c>
      <c r="P4065" s="119">
        <v>0.43267427188215629</v>
      </c>
      <c r="Q4065" s="97">
        <v>16.593439336681939</v>
      </c>
      <c r="R4065" s="184">
        <v>6473517451181.3193</v>
      </c>
      <c r="S4065" s="199">
        <v>6719.5825684557522</v>
      </c>
      <c r="T4065" s="191">
        <v>4.4063862107297819E-2</v>
      </c>
      <c r="U4065" s="198">
        <v>2.0000000000000001E-4</v>
      </c>
    </row>
    <row r="4066" spans="1:21" x14ac:dyDescent="0.2">
      <c r="A4066">
        <f t="shared" si="63"/>
        <v>4062</v>
      </c>
      <c r="B4066" s="119">
        <v>0.3895568334893787</v>
      </c>
      <c r="C4066" s="97">
        <v>5863.2136167867575</v>
      </c>
      <c r="D4066" s="96">
        <v>1.2268907168412968</v>
      </c>
      <c r="E4066" s="98">
        <v>0.57658170173178092</v>
      </c>
      <c r="F4066" s="119">
        <v>0</v>
      </c>
      <c r="G4066" s="179">
        <v>0</v>
      </c>
      <c r="H4066" s="97">
        <v>13257775.908009032</v>
      </c>
      <c r="I4066" s="174">
        <v>463146831978.43597</v>
      </c>
      <c r="J4066" s="186">
        <v>0.38955683348937864</v>
      </c>
      <c r="K4066" s="189">
        <v>50309868664.042122</v>
      </c>
      <c r="L4066" s="185">
        <v>84479670468.08992</v>
      </c>
      <c r="M4066" s="185">
        <v>0</v>
      </c>
      <c r="N4066" s="174">
        <v>597936371110.56799</v>
      </c>
      <c r="O4066" s="119">
        <v>0.41476946655711722</v>
      </c>
      <c r="P4066" s="119">
        <v>0.28089338168069072</v>
      </c>
      <c r="Q4066" s="97">
        <v>14.061612619538636</v>
      </c>
      <c r="R4066" s="184">
        <v>2563375033720.248</v>
      </c>
      <c r="S4066" s="199">
        <v>2661.6650874823908</v>
      </c>
      <c r="T4066" s="191">
        <v>5.2233279944593342E-2</v>
      </c>
      <c r="U4066" s="198">
        <v>2.0000000000000001E-4</v>
      </c>
    </row>
    <row r="4067" spans="1:21" x14ac:dyDescent="0.2">
      <c r="A4067">
        <f t="shared" si="63"/>
        <v>4063</v>
      </c>
      <c r="B4067" s="119">
        <v>0.48601501921956636</v>
      </c>
      <c r="C4067" s="97">
        <v>10637.492704744835</v>
      </c>
      <c r="D4067" s="96">
        <v>0.74416177784755488</v>
      </c>
      <c r="E4067" s="98">
        <v>0.7</v>
      </c>
      <c r="F4067" s="119">
        <v>0</v>
      </c>
      <c r="G4067" s="179">
        <v>0</v>
      </c>
      <c r="H4067" s="97">
        <v>5916313.3257597433</v>
      </c>
      <c r="I4067" s="174">
        <v>236341317902.72092</v>
      </c>
      <c r="J4067" s="186">
        <v>0.46051041944404292</v>
      </c>
      <c r="K4067" s="189">
        <v>40389873366.208702</v>
      </c>
      <c r="L4067" s="185">
        <v>76246090568.620895</v>
      </c>
      <c r="M4067" s="185">
        <v>0</v>
      </c>
      <c r="N4067" s="174">
        <v>352977281837.55048</v>
      </c>
      <c r="O4067" s="119">
        <v>0.4811485629049605</v>
      </c>
      <c r="P4067" s="119">
        <v>0.38874858719509159</v>
      </c>
      <c r="Q4067" s="97">
        <v>14.637313970808055</v>
      </c>
      <c r="R4067" s="184">
        <v>2210556070065.6729</v>
      </c>
      <c r="S4067" s="199">
        <v>2295.544874120535</v>
      </c>
      <c r="T4067" s="191">
        <v>4.9279860344592016E-2</v>
      </c>
      <c r="U4067" s="198">
        <v>2.0000000000000001E-4</v>
      </c>
    </row>
    <row r="4068" spans="1:21" x14ac:dyDescent="0.2">
      <c r="A4068">
        <f t="shared" si="63"/>
        <v>4064</v>
      </c>
      <c r="B4068" s="119">
        <v>0.57955035023553092</v>
      </c>
      <c r="C4068" s="97">
        <v>9685.7607409474567</v>
      </c>
      <c r="D4068" s="96">
        <v>0.92343455945368003</v>
      </c>
      <c r="E4068" s="98">
        <v>0.11402901726578632</v>
      </c>
      <c r="F4068" s="119">
        <v>0</v>
      </c>
      <c r="G4068" s="179">
        <v>0</v>
      </c>
      <c r="H4068" s="97">
        <v>10537983.534222722</v>
      </c>
      <c r="I4068" s="174">
        <v>383347719866.91577</v>
      </c>
      <c r="J4068" s="186">
        <v>0.42172488557302057</v>
      </c>
      <c r="K4068" s="189">
        <v>14013845200.046934</v>
      </c>
      <c r="L4068" s="185">
        <v>45611437486.646873</v>
      </c>
      <c r="M4068" s="185">
        <v>0</v>
      </c>
      <c r="N4068" s="174">
        <v>442973002553.60956</v>
      </c>
      <c r="O4068" s="119">
        <v>0.44733295740949719</v>
      </c>
      <c r="P4068" s="119">
        <v>0.30237722819027152</v>
      </c>
      <c r="Q4068" s="97">
        <v>13.600998380871149</v>
      </c>
      <c r="R4068" s="184">
        <v>1988464053648.709</v>
      </c>
      <c r="S4068" s="199">
        <v>2060.2287128428252</v>
      </c>
      <c r="T4068" s="191">
        <v>5.2186621969057184E-2</v>
      </c>
      <c r="U4068" s="198">
        <v>2.0000000000000001E-4</v>
      </c>
    </row>
    <row r="4069" spans="1:21" x14ac:dyDescent="0.2">
      <c r="A4069">
        <f t="shared" si="63"/>
        <v>4065</v>
      </c>
      <c r="B4069" s="119">
        <v>0.53256783518461315</v>
      </c>
      <c r="C4069" s="97">
        <v>7385.6757331760919</v>
      </c>
      <c r="D4069" s="96">
        <v>0.97293802704439136</v>
      </c>
      <c r="E4069" s="98">
        <v>0</v>
      </c>
      <c r="F4069" s="119">
        <v>0</v>
      </c>
      <c r="G4069" s="179">
        <v>0</v>
      </c>
      <c r="H4069" s="97">
        <v>14489392.923478482</v>
      </c>
      <c r="I4069" s="174">
        <v>396733617622.9798</v>
      </c>
      <c r="J4069" s="186">
        <v>0.36625057195983679</v>
      </c>
      <c r="K4069" s="189">
        <v>5681212884.2175236</v>
      </c>
      <c r="L4069" s="185">
        <v>0</v>
      </c>
      <c r="M4069" s="185">
        <v>0</v>
      </c>
      <c r="N4069" s="174">
        <v>402414830507.19733</v>
      </c>
      <c r="O4069" s="119">
        <v>0.36107991891594249</v>
      </c>
      <c r="P4069" s="119">
        <v>0.24509224213125025</v>
      </c>
      <c r="Q4069" s="97">
        <v>12.931400409169475</v>
      </c>
      <c r="R4069" s="184">
        <v>1395514494111.4807</v>
      </c>
      <c r="S4069" s="199">
        <v>1448.6142296766263</v>
      </c>
      <c r="T4069" s="191">
        <v>5.3973193070905576E-2</v>
      </c>
      <c r="U4069" s="198">
        <v>2.0000000000000001E-4</v>
      </c>
    </row>
    <row r="4070" spans="1:21" x14ac:dyDescent="0.2">
      <c r="A4070">
        <f t="shared" si="63"/>
        <v>4066</v>
      </c>
      <c r="B4070" s="119">
        <v>0.57597927479670197</v>
      </c>
      <c r="C4070" s="97">
        <v>6385.8493255708327</v>
      </c>
      <c r="D4070" s="96">
        <v>0.53876329508534959</v>
      </c>
      <c r="E4070" s="98">
        <v>0.16743339468629387</v>
      </c>
      <c r="F4070" s="119">
        <v>0.46129543591751815</v>
      </c>
      <c r="G4070" s="179">
        <v>1</v>
      </c>
      <c r="H4070" s="97">
        <v>4029578.1155182109</v>
      </c>
      <c r="I4070" s="174">
        <v>216515544590.48999</v>
      </c>
      <c r="J4070" s="186">
        <v>0.55097406706458441</v>
      </c>
      <c r="K4070" s="189">
        <v>2605696280.6672063</v>
      </c>
      <c r="L4070" s="185">
        <v>0</v>
      </c>
      <c r="M4070" s="185">
        <v>187233778007.76016</v>
      </c>
      <c r="N4070" s="174">
        <v>406355018878.91736</v>
      </c>
      <c r="O4070" s="119">
        <v>0.66218321440767702</v>
      </c>
      <c r="P4070" s="119">
        <v>0.45687065521909392</v>
      </c>
      <c r="Q4070" s="97">
        <v>16.116096092181614</v>
      </c>
      <c r="R4070" s="184">
        <v>3273836847587.333</v>
      </c>
      <c r="S4070" s="199">
        <v>3393.8242704936151</v>
      </c>
      <c r="T4070" s="191">
        <v>4.5514897781222578E-2</v>
      </c>
      <c r="U4070" s="198">
        <v>2.0000000000000001E-4</v>
      </c>
    </row>
    <row r="4071" spans="1:21" x14ac:dyDescent="0.2">
      <c r="A4071">
        <f t="shared" si="63"/>
        <v>4067</v>
      </c>
      <c r="B4071" s="119">
        <v>0.40336437294009758</v>
      </c>
      <c r="C4071" s="97">
        <v>10850.260251190657</v>
      </c>
      <c r="D4071" s="96">
        <v>1.1425604788160577</v>
      </c>
      <c r="E4071" s="98">
        <v>4.1893976807293176E-3</v>
      </c>
      <c r="F4071" s="119">
        <v>0</v>
      </c>
      <c r="G4071" s="179">
        <v>0</v>
      </c>
      <c r="H4071" s="97">
        <v>10280085.039849669</v>
      </c>
      <c r="I4071" s="174">
        <v>407197969549.53772</v>
      </c>
      <c r="J4071" s="186">
        <v>0.40336437294009753</v>
      </c>
      <c r="K4071" s="189">
        <v>4503485731.3920832</v>
      </c>
      <c r="L4071" s="185">
        <v>2364459440.5990677</v>
      </c>
      <c r="M4071" s="185">
        <v>0</v>
      </c>
      <c r="N4071" s="174">
        <v>414065914721.52887</v>
      </c>
      <c r="O4071" s="119">
        <v>0.40124220636234648</v>
      </c>
      <c r="P4071" s="119">
        <v>0.28553062800344342</v>
      </c>
      <c r="Q4071" s="97">
        <v>12.997030937678691</v>
      </c>
      <c r="R4071" s="184">
        <v>1658575576094.2937</v>
      </c>
      <c r="S4071" s="199">
        <v>1721.0445553715979</v>
      </c>
      <c r="T4071" s="191">
        <v>5.5850519367862388E-2</v>
      </c>
      <c r="U4071" s="198">
        <v>2.0000000000000001E-4</v>
      </c>
    </row>
    <row r="4072" spans="1:21" x14ac:dyDescent="0.2">
      <c r="A4072">
        <f t="shared" si="63"/>
        <v>4068</v>
      </c>
      <c r="B4072" s="119">
        <v>0.5021860302174701</v>
      </c>
      <c r="C4072" s="97">
        <v>7693.6725190642219</v>
      </c>
      <c r="D4072" s="96">
        <v>0.82135143855862469</v>
      </c>
      <c r="E4072" s="98">
        <v>8.56636987692765E-2</v>
      </c>
      <c r="F4072" s="119">
        <v>0.39390109583416993</v>
      </c>
      <c r="G4072" s="179">
        <v>1</v>
      </c>
      <c r="H4072" s="97">
        <v>15742151.46363367</v>
      </c>
      <c r="I4072" s="174">
        <v>427502778348.73486</v>
      </c>
      <c r="J4072" s="186">
        <v>0.37403787261933652</v>
      </c>
      <c r="K4072" s="189">
        <v>7689273448.4987326</v>
      </c>
      <c r="L4072" s="185">
        <v>0</v>
      </c>
      <c r="M4072" s="185">
        <v>482953225250.26453</v>
      </c>
      <c r="N4072" s="174">
        <v>918145277047.49817</v>
      </c>
      <c r="O4072" s="119">
        <v>0.59496555023325404</v>
      </c>
      <c r="P4072" s="119">
        <v>0.33537521797768255</v>
      </c>
      <c r="Q4072" s="97">
        <v>16.873661324599631</v>
      </c>
      <c r="R4072" s="184">
        <v>5556020704904.1748</v>
      </c>
      <c r="S4072" s="199">
        <v>5768.7326037979792</v>
      </c>
      <c r="T4072" s="191">
        <v>4.359939859837024E-2</v>
      </c>
      <c r="U4072" s="198">
        <v>2.0000000000000001E-4</v>
      </c>
    </row>
    <row r="4073" spans="1:21" x14ac:dyDescent="0.2">
      <c r="A4073">
        <f t="shared" si="63"/>
        <v>4069</v>
      </c>
      <c r="B4073" s="119">
        <v>0.65210479025252155</v>
      </c>
      <c r="C4073" s="97">
        <v>8220.2835358476786</v>
      </c>
      <c r="D4073" s="96">
        <v>0.65156251181757718</v>
      </c>
      <c r="E4073" s="98">
        <v>0.7</v>
      </c>
      <c r="F4073" s="119">
        <v>0.53669133606674368</v>
      </c>
      <c r="G4073" s="179">
        <v>1</v>
      </c>
      <c r="H4073" s="97">
        <v>6104815.1178032411</v>
      </c>
      <c r="I4073" s="174">
        <v>284359655611.09973</v>
      </c>
      <c r="J4073" s="186">
        <v>0.53583534838748992</v>
      </c>
      <c r="K4073" s="189">
        <v>4383073672.209239</v>
      </c>
      <c r="L4073" s="185">
        <v>0</v>
      </c>
      <c r="M4073" s="185">
        <v>262745568531.31372</v>
      </c>
      <c r="N4073" s="174">
        <v>551488297814.62268</v>
      </c>
      <c r="O4073" s="119">
        <v>0.65743264434351489</v>
      </c>
      <c r="P4073" s="119">
        <v>0.42181578783885326</v>
      </c>
      <c r="Q4073" s="97">
        <v>15.860036622432618</v>
      </c>
      <c r="R4073" s="184">
        <v>4034654088601.5225</v>
      </c>
      <c r="S4073" s="199">
        <v>4182.6144409680328</v>
      </c>
      <c r="T4073" s="191">
        <v>4.5915854671226219E-2</v>
      </c>
      <c r="U4073" s="198">
        <v>2.0000000000000001E-4</v>
      </c>
    </row>
    <row r="4074" spans="1:21" x14ac:dyDescent="0.2">
      <c r="A4074">
        <f t="shared" si="63"/>
        <v>4070</v>
      </c>
      <c r="B4074" s="119">
        <v>0.41975316562309639</v>
      </c>
      <c r="C4074" s="97">
        <v>4000</v>
      </c>
      <c r="D4074" s="96">
        <v>0.80751933990194058</v>
      </c>
      <c r="E4074" s="98">
        <v>0.49236764609555406</v>
      </c>
      <c r="F4074" s="119">
        <v>0.5042151632369658</v>
      </c>
      <c r="G4074" s="179">
        <v>1</v>
      </c>
      <c r="H4074" s="97">
        <v>10860937.679790659</v>
      </c>
      <c r="I4074" s="174">
        <v>373216102841.99152</v>
      </c>
      <c r="J4074" s="186">
        <v>0.41975316562309639</v>
      </c>
      <c r="K4074" s="189">
        <v>4901581783.0199146</v>
      </c>
      <c r="L4074" s="185">
        <v>0</v>
      </c>
      <c r="M4074" s="185">
        <v>426159664898.40967</v>
      </c>
      <c r="N4074" s="174">
        <v>804277349523.42102</v>
      </c>
      <c r="O4074" s="119">
        <v>0.61867510361073375</v>
      </c>
      <c r="P4074" s="119">
        <v>0.48648572446928978</v>
      </c>
      <c r="Q4074" s="97">
        <v>17.249116758926949</v>
      </c>
      <c r="R4074" s="184">
        <v>7289433461473.1328</v>
      </c>
      <c r="S4074" s="199">
        <v>7565.3152651983764</v>
      </c>
      <c r="T4074" s="191">
        <v>4.289273094848315E-2</v>
      </c>
      <c r="U4074" s="198">
        <v>2.0000000000000001E-4</v>
      </c>
    </row>
    <row r="4075" spans="1:21" x14ac:dyDescent="0.2">
      <c r="A4075">
        <f t="shared" si="63"/>
        <v>4071</v>
      </c>
      <c r="B4075" s="119">
        <v>0.5081002421647679</v>
      </c>
      <c r="C4075" s="97">
        <v>7235.2521954869135</v>
      </c>
      <c r="D4075" s="96">
        <v>1.0947731699407004</v>
      </c>
      <c r="E4075" s="98">
        <v>0</v>
      </c>
      <c r="F4075" s="119">
        <v>0</v>
      </c>
      <c r="G4075" s="179">
        <v>0</v>
      </c>
      <c r="H4075" s="97">
        <v>11538824.090887541</v>
      </c>
      <c r="I4075" s="174">
        <v>325363844940.84174</v>
      </c>
      <c r="J4075" s="186">
        <v>0.34186433248756398</v>
      </c>
      <c r="K4075" s="189">
        <v>11753459927.959814</v>
      </c>
      <c r="L4075" s="185">
        <v>0</v>
      </c>
      <c r="M4075" s="185">
        <v>0</v>
      </c>
      <c r="N4075" s="174">
        <v>337117304868.80157</v>
      </c>
      <c r="O4075" s="119">
        <v>0.32994536934132301</v>
      </c>
      <c r="P4075" s="119">
        <v>0.23286574315848407</v>
      </c>
      <c r="Q4075" s="97">
        <v>12.853984066836796</v>
      </c>
      <c r="R4075" s="184">
        <v>1110266635942.4978</v>
      </c>
      <c r="S4075" s="199">
        <v>1153.1370989346074</v>
      </c>
      <c r="T4075" s="191">
        <v>5.6114486409332934E-2</v>
      </c>
      <c r="U4075" s="198">
        <v>2.0000000000000001E-4</v>
      </c>
    </row>
    <row r="4076" spans="1:21" x14ac:dyDescent="0.2">
      <c r="A4076">
        <f t="shared" si="63"/>
        <v>4072</v>
      </c>
      <c r="B4076" s="119">
        <v>0.8</v>
      </c>
      <c r="C4076" s="97">
        <v>9369.5437614977436</v>
      </c>
      <c r="D4076" s="96">
        <v>0.85992549458801149</v>
      </c>
      <c r="E4076" s="98">
        <v>0.68313576426968126</v>
      </c>
      <c r="F4076" s="119">
        <v>0</v>
      </c>
      <c r="G4076" s="179">
        <v>0</v>
      </c>
      <c r="H4076" s="97">
        <v>14110887.485541718</v>
      </c>
      <c r="I4076" s="174">
        <v>500281028028.33301</v>
      </c>
      <c r="J4076" s="186">
        <v>0.47795117915533347</v>
      </c>
      <c r="K4076" s="189">
        <v>95086832865.610962</v>
      </c>
      <c r="L4076" s="185">
        <v>104234434978.82721</v>
      </c>
      <c r="M4076" s="185">
        <v>0</v>
      </c>
      <c r="N4076" s="174">
        <v>699602295872.77112</v>
      </c>
      <c r="O4076" s="119">
        <v>0.4609725513206363</v>
      </c>
      <c r="P4076" s="119">
        <v>0.35974445090058976</v>
      </c>
      <c r="Q4076" s="97">
        <v>13.28855765945171</v>
      </c>
      <c r="R4076" s="184">
        <v>3628035251394.8457</v>
      </c>
      <c r="S4076" s="199">
        <v>3769.571063163884</v>
      </c>
      <c r="T4076" s="191">
        <v>5.4257752894098066E-2</v>
      </c>
      <c r="U4076" s="198">
        <v>2.0000000000000001E-4</v>
      </c>
    </row>
    <row r="4077" spans="1:21" x14ac:dyDescent="0.2">
      <c r="A4077">
        <f t="shared" si="63"/>
        <v>4073</v>
      </c>
      <c r="B4077" s="119">
        <v>0.4571570541294232</v>
      </c>
      <c r="C4077" s="97">
        <v>10731.810440722276</v>
      </c>
      <c r="D4077" s="96">
        <v>0.91533008829915208</v>
      </c>
      <c r="E4077" s="98">
        <v>0.67453504427886168</v>
      </c>
      <c r="F4077" s="119">
        <v>0.66136670039431933</v>
      </c>
      <c r="G4077" s="179">
        <v>1</v>
      </c>
      <c r="H4077" s="97">
        <v>26888541.933152292</v>
      </c>
      <c r="I4077" s="174">
        <v>665927470427.56042</v>
      </c>
      <c r="J4077" s="186">
        <v>0.35416172608289564</v>
      </c>
      <c r="K4077" s="189">
        <v>9576471555.7995644</v>
      </c>
      <c r="L4077" s="185">
        <v>0</v>
      </c>
      <c r="M4077" s="185">
        <v>593573941053.15662</v>
      </c>
      <c r="N4077" s="174">
        <v>1269077883036.5166</v>
      </c>
      <c r="O4077" s="119">
        <v>0.56001698927623389</v>
      </c>
      <c r="P4077" s="119">
        <v>0.3421035393781468</v>
      </c>
      <c r="Q4077" s="97">
        <v>16.545721292716845</v>
      </c>
      <c r="R4077" s="184">
        <v>7624020382909.4707</v>
      </c>
      <c r="S4077" s="199">
        <v>7917.0191697891059</v>
      </c>
      <c r="T4077" s="191">
        <v>4.5686461370809686E-2</v>
      </c>
      <c r="U4077" s="198">
        <v>2.0000000000000001E-4</v>
      </c>
    </row>
    <row r="4078" spans="1:21" x14ac:dyDescent="0.2">
      <c r="A4078">
        <f t="shared" si="63"/>
        <v>4074</v>
      </c>
      <c r="B4078" s="119">
        <v>0.72409792454238642</v>
      </c>
      <c r="C4078" s="97">
        <v>12158.406135343786</v>
      </c>
      <c r="D4078" s="96">
        <v>1.3739714873957016</v>
      </c>
      <c r="E4078" s="98">
        <v>0</v>
      </c>
      <c r="F4078" s="119">
        <v>0</v>
      </c>
      <c r="G4078" s="179">
        <v>0</v>
      </c>
      <c r="H4078" s="97">
        <v>15448551.752299638</v>
      </c>
      <c r="I4078" s="174">
        <v>473747575796.79736</v>
      </c>
      <c r="J4078" s="186">
        <v>0.30677933053676121</v>
      </c>
      <c r="K4078" s="189">
        <v>4832157040.2764797</v>
      </c>
      <c r="L4078" s="185">
        <v>0</v>
      </c>
      <c r="M4078" s="185">
        <v>0</v>
      </c>
      <c r="N4078" s="174">
        <v>478579732837.07385</v>
      </c>
      <c r="O4078" s="119">
        <v>0.30368181971431862</v>
      </c>
      <c r="P4078" s="119">
        <v>0.18681843600014236</v>
      </c>
      <c r="Q4078" s="97">
        <v>12.925000252091122</v>
      </c>
      <c r="R4078" s="184">
        <v>1162256114977.6775</v>
      </c>
      <c r="S4078" s="199">
        <v>1207.1328030075538</v>
      </c>
      <c r="T4078" s="191">
        <v>5.8046960866746197E-2</v>
      </c>
      <c r="U4078" s="198">
        <v>2.0000000000000001E-4</v>
      </c>
    </row>
    <row r="4079" spans="1:21" x14ac:dyDescent="0.2">
      <c r="A4079">
        <f t="shared" si="63"/>
        <v>4075</v>
      </c>
      <c r="B4079" s="119">
        <v>0.48594275444652374</v>
      </c>
      <c r="C4079" s="97">
        <v>9946.0282296071582</v>
      </c>
      <c r="D4079" s="96">
        <v>0.92344080295943898</v>
      </c>
      <c r="E4079" s="98">
        <v>0</v>
      </c>
      <c r="F4079" s="119">
        <v>0</v>
      </c>
      <c r="G4079" s="179">
        <v>0</v>
      </c>
      <c r="H4079" s="97">
        <v>7537834.2159653269</v>
      </c>
      <c r="I4079" s="174">
        <v>262624419875.04208</v>
      </c>
      <c r="J4079" s="186">
        <v>0.38613860165140379</v>
      </c>
      <c r="K4079" s="189">
        <v>6889215889.131135</v>
      </c>
      <c r="L4079" s="185">
        <v>0</v>
      </c>
      <c r="M4079" s="185">
        <v>0</v>
      </c>
      <c r="N4079" s="174">
        <v>269513635764.17322</v>
      </c>
      <c r="O4079" s="119">
        <v>0.37626825805130698</v>
      </c>
      <c r="P4079" s="119">
        <v>0.27711245206577034</v>
      </c>
      <c r="Q4079" s="97">
        <v>12.860890046558644</v>
      </c>
      <c r="R4079" s="184">
        <v>1063593701525.007</v>
      </c>
      <c r="S4079" s="199">
        <v>1105.1473180384387</v>
      </c>
      <c r="T4079" s="191">
        <v>5.5991411464082055E-2</v>
      </c>
      <c r="U4079" s="198">
        <v>2.0000000000000001E-4</v>
      </c>
    </row>
    <row r="4080" spans="1:21" x14ac:dyDescent="0.2">
      <c r="A4080">
        <f t="shared" si="63"/>
        <v>4076</v>
      </c>
      <c r="B4080" s="119">
        <v>0.45918657095735721</v>
      </c>
      <c r="C4080" s="97">
        <v>9754.2049361234895</v>
      </c>
      <c r="D4080" s="96">
        <v>0.72487322165109314</v>
      </c>
      <c r="E4080" s="98">
        <v>0.17917865631426988</v>
      </c>
      <c r="F4080" s="119">
        <v>0.39419742049154272</v>
      </c>
      <c r="G4080" s="179">
        <v>1</v>
      </c>
      <c r="H4080" s="97">
        <v>5346085.3063552938</v>
      </c>
      <c r="I4080" s="174">
        <v>261229129337.09409</v>
      </c>
      <c r="J4080" s="186">
        <v>0.45918657095735727</v>
      </c>
      <c r="K4080" s="189">
        <v>2885552516.8805947</v>
      </c>
      <c r="L4080" s="185">
        <v>0</v>
      </c>
      <c r="M4080" s="185">
        <v>268994050502.93539</v>
      </c>
      <c r="N4080" s="174">
        <v>533108732356.9101</v>
      </c>
      <c r="O4080" s="119">
        <v>0.62866752726992803</v>
      </c>
      <c r="P4080" s="119">
        <v>0.50046427218183587</v>
      </c>
      <c r="Q4080" s="97">
        <v>16.966372243767495</v>
      </c>
      <c r="R4080" s="184">
        <v>4890231627301.623</v>
      </c>
      <c r="S4080" s="199">
        <v>5074.3115930705399</v>
      </c>
      <c r="T4080" s="191">
        <v>4.3525634828416447E-2</v>
      </c>
      <c r="U4080" s="198">
        <v>2.0000000000000001E-4</v>
      </c>
    </row>
    <row r="4081" spans="1:21" x14ac:dyDescent="0.2">
      <c r="A4081">
        <f t="shared" si="63"/>
        <v>4077</v>
      </c>
      <c r="B4081" s="119">
        <v>0.50268101562261325</v>
      </c>
      <c r="C4081" s="97">
        <v>4178.5313868869916</v>
      </c>
      <c r="D4081" s="96">
        <v>0.64768163681658897</v>
      </c>
      <c r="E4081" s="98">
        <v>2.5423104570970689E-2</v>
      </c>
      <c r="F4081" s="119">
        <v>0.61458774078172129</v>
      </c>
      <c r="G4081" s="179">
        <v>1</v>
      </c>
      <c r="H4081" s="97">
        <v>10260568.856986953</v>
      </c>
      <c r="I4081" s="174">
        <v>378583037680.7879</v>
      </c>
      <c r="J4081" s="186">
        <v>0.44674726431571743</v>
      </c>
      <c r="K4081" s="189">
        <v>8526920496.7497683</v>
      </c>
      <c r="L4081" s="185">
        <v>0</v>
      </c>
      <c r="M4081" s="185">
        <v>353205382031.63623</v>
      </c>
      <c r="N4081" s="174">
        <v>740315340209.17383</v>
      </c>
      <c r="O4081" s="119">
        <v>0.61013897388362914</v>
      </c>
      <c r="P4081" s="119">
        <v>0.4411385241990789</v>
      </c>
      <c r="Q4081" s="97">
        <v>16.761228793239304</v>
      </c>
      <c r="R4081" s="184">
        <v>5927442520102.4463</v>
      </c>
      <c r="S4081" s="199">
        <v>6153.7121830654132</v>
      </c>
      <c r="T4081" s="191">
        <v>4.3837506107584974E-2</v>
      </c>
      <c r="U4081" s="198">
        <v>2.0000000000000001E-4</v>
      </c>
    </row>
    <row r="4082" spans="1:21" x14ac:dyDescent="0.2">
      <c r="A4082">
        <f t="shared" si="63"/>
        <v>4078</v>
      </c>
      <c r="B4082" s="119">
        <v>0.56445455189849447</v>
      </c>
      <c r="C4082" s="97">
        <v>16690.783275937541</v>
      </c>
      <c r="D4082" s="96">
        <v>1.1377159852004646</v>
      </c>
      <c r="E4082" s="98">
        <v>0</v>
      </c>
      <c r="F4082" s="119">
        <v>0.41135637880357839</v>
      </c>
      <c r="G4082" s="179">
        <v>1</v>
      </c>
      <c r="H4082" s="97">
        <v>15594995.357599983</v>
      </c>
      <c r="I4082" s="174">
        <v>471152896164.09821</v>
      </c>
      <c r="J4082" s="186">
        <v>0.39309021693829538</v>
      </c>
      <c r="K4082" s="189">
        <v>7282175412.7419214</v>
      </c>
      <c r="L4082" s="185">
        <v>0</v>
      </c>
      <c r="M4082" s="185">
        <v>370532274689.60962</v>
      </c>
      <c r="N4082" s="174">
        <v>848967346266.44971</v>
      </c>
      <c r="O4082" s="119">
        <v>0.56731441560624929</v>
      </c>
      <c r="P4082" s="119">
        <v>0.35230061629877285</v>
      </c>
      <c r="Q4082" s="97">
        <v>16.225220650193304</v>
      </c>
      <c r="R4082" s="184">
        <v>5020009717159.208</v>
      </c>
      <c r="S4082" s="199">
        <v>5213.3565504982262</v>
      </c>
      <c r="T4082" s="191">
        <v>4.557928222820555E-2</v>
      </c>
      <c r="U4082" s="198">
        <v>2.0000000000000001E-4</v>
      </c>
    </row>
    <row r="4083" spans="1:21" x14ac:dyDescent="0.2">
      <c r="A4083">
        <f t="shared" si="63"/>
        <v>4079</v>
      </c>
      <c r="B4083" s="119">
        <v>0.46487106719676358</v>
      </c>
      <c r="C4083" s="97">
        <v>12638.250248458453</v>
      </c>
      <c r="D4083" s="96">
        <v>0.57287784973061762</v>
      </c>
      <c r="E4083" s="98">
        <v>0</v>
      </c>
      <c r="F4083" s="119">
        <v>0</v>
      </c>
      <c r="G4083" s="179">
        <v>0</v>
      </c>
      <c r="H4083" s="97">
        <v>4425673.6087333327</v>
      </c>
      <c r="I4083" s="174">
        <v>216799730752.28485</v>
      </c>
      <c r="J4083" s="186">
        <v>0.46487106719676352</v>
      </c>
      <c r="K4083" s="189">
        <v>3163053764.5745525</v>
      </c>
      <c r="L4083" s="185">
        <v>0</v>
      </c>
      <c r="M4083" s="185">
        <v>0</v>
      </c>
      <c r="N4083" s="174">
        <v>219962784516.85941</v>
      </c>
      <c r="O4083" s="119">
        <v>0.45818624466022295</v>
      </c>
      <c r="P4083" s="119">
        <v>0.33631604072746424</v>
      </c>
      <c r="Q4083" s="97">
        <v>12.96737271176158</v>
      </c>
      <c r="R4083" s="184">
        <v>1082748058899.0803</v>
      </c>
      <c r="S4083" s="199">
        <v>1123.8435591453263</v>
      </c>
      <c r="T4083" s="191">
        <v>5.4173576779160626E-2</v>
      </c>
      <c r="U4083" s="198">
        <v>2.0000000000000001E-4</v>
      </c>
    </row>
    <row r="4084" spans="1:21" x14ac:dyDescent="0.2">
      <c r="A4084">
        <f t="shared" si="63"/>
        <v>4080</v>
      </c>
      <c r="B4084" s="119">
        <v>0.49888551569301609</v>
      </c>
      <c r="C4084" s="97">
        <v>13445.247232917307</v>
      </c>
      <c r="D4084" s="96">
        <v>1.1267430061419001</v>
      </c>
      <c r="E4084" s="98">
        <v>0.41229801344993428</v>
      </c>
      <c r="F4084" s="119">
        <v>0.5212822962532323</v>
      </c>
      <c r="G4084" s="179">
        <v>1</v>
      </c>
      <c r="H4084" s="97">
        <v>8954038.9344717879</v>
      </c>
      <c r="I4084" s="174">
        <v>337661845998.85461</v>
      </c>
      <c r="J4084" s="186">
        <v>0.43310776532016371</v>
      </c>
      <c r="K4084" s="189">
        <v>5639142088.9759865</v>
      </c>
      <c r="L4084" s="185">
        <v>0</v>
      </c>
      <c r="M4084" s="185">
        <v>288794806487.55011</v>
      </c>
      <c r="N4084" s="174">
        <v>632095794575.38074</v>
      </c>
      <c r="O4084" s="119">
        <v>0.5968712590437788</v>
      </c>
      <c r="P4084" s="119">
        <v>0.45621403286478812</v>
      </c>
      <c r="Q4084" s="97">
        <v>16.656168479560815</v>
      </c>
      <c r="R4084" s="184">
        <v>5121231526851.1025</v>
      </c>
      <c r="S4084" s="199">
        <v>5307.7059023201191</v>
      </c>
      <c r="T4084" s="191">
        <v>4.4943883213207809E-2</v>
      </c>
      <c r="U4084" s="198">
        <v>2.0000000000000001E-4</v>
      </c>
    </row>
    <row r="4085" spans="1:21" x14ac:dyDescent="0.2">
      <c r="A4085">
        <f t="shared" si="63"/>
        <v>4081</v>
      </c>
      <c r="B4085" s="119">
        <v>0.58161381008602331</v>
      </c>
      <c r="C4085" s="97">
        <v>12145.974207098074</v>
      </c>
      <c r="D4085" s="96">
        <v>0.806855240783247</v>
      </c>
      <c r="E4085" s="98">
        <v>0.44980708999137808</v>
      </c>
      <c r="F4085" s="119">
        <v>0</v>
      </c>
      <c r="G4085" s="179">
        <v>0</v>
      </c>
      <c r="H4085" s="97">
        <v>5891829.1706019677</v>
      </c>
      <c r="I4085" s="174">
        <v>243123067426.36682</v>
      </c>
      <c r="J4085" s="186">
        <v>0.42982221367622131</v>
      </c>
      <c r="K4085" s="189">
        <v>26143413804.293285</v>
      </c>
      <c r="L4085" s="185">
        <v>79757740212.34259</v>
      </c>
      <c r="M4085" s="185">
        <v>0</v>
      </c>
      <c r="N4085" s="174">
        <v>349024221443.00269</v>
      </c>
      <c r="O4085" s="119">
        <v>0.48221835868864887</v>
      </c>
      <c r="P4085" s="119">
        <v>0.34636295064708889</v>
      </c>
      <c r="Q4085" s="97">
        <v>14.868606955524607</v>
      </c>
      <c r="R4085" s="184">
        <v>1963136485266.4819</v>
      </c>
      <c r="S4085" s="199">
        <v>2036.8111635470293</v>
      </c>
      <c r="T4085" s="191">
        <v>4.8597488214893E-2</v>
      </c>
      <c r="U4085" s="198">
        <v>2.0000000000000001E-4</v>
      </c>
    </row>
    <row r="4086" spans="1:21" x14ac:dyDescent="0.2">
      <c r="A4086">
        <f t="shared" si="63"/>
        <v>4082</v>
      </c>
      <c r="B4086" s="119">
        <v>0.2</v>
      </c>
      <c r="C4086" s="97">
        <v>12598.970589650677</v>
      </c>
      <c r="D4086" s="96">
        <v>1.3039163296657694</v>
      </c>
      <c r="E4086" s="98">
        <v>0.14717555115383824</v>
      </c>
      <c r="F4086" s="119">
        <v>0.54270529362139253</v>
      </c>
      <c r="G4086" s="179">
        <v>1</v>
      </c>
      <c r="H4086" s="97">
        <v>29345291.145894855</v>
      </c>
      <c r="I4086" s="174">
        <v>790845171006.13953</v>
      </c>
      <c r="J4086" s="186">
        <v>0.19999999999999996</v>
      </c>
      <c r="K4086" s="189">
        <v>11151763602.907471</v>
      </c>
      <c r="L4086" s="185">
        <v>0</v>
      </c>
      <c r="M4086" s="185">
        <v>472252521419.64783</v>
      </c>
      <c r="N4086" s="174">
        <v>1274249456028.6948</v>
      </c>
      <c r="O4086" s="119">
        <v>0.42061705327883353</v>
      </c>
      <c r="P4086" s="119">
        <v>0.27673966781193238</v>
      </c>
      <c r="Q4086" s="97">
        <v>17.774020122852878</v>
      </c>
      <c r="R4086" s="184">
        <v>6337641609984.2734</v>
      </c>
      <c r="S4086" s="199">
        <v>6581.5096607070654</v>
      </c>
      <c r="T4086" s="191">
        <v>4.261754064584504E-2</v>
      </c>
      <c r="U4086" s="198">
        <v>2.0000000000000001E-4</v>
      </c>
    </row>
    <row r="4087" spans="1:21" x14ac:dyDescent="0.2">
      <c r="A4087">
        <f t="shared" si="63"/>
        <v>4083</v>
      </c>
      <c r="B4087" s="119">
        <v>0.46684825485395343</v>
      </c>
      <c r="C4087" s="97">
        <v>9120.8297781488964</v>
      </c>
      <c r="D4087" s="96">
        <v>1.0476255987083047</v>
      </c>
      <c r="E4087" s="98">
        <v>0.7</v>
      </c>
      <c r="F4087" s="119">
        <v>0</v>
      </c>
      <c r="G4087" s="179">
        <v>0</v>
      </c>
      <c r="H4087" s="97">
        <v>8879467.6498055365</v>
      </c>
      <c r="I4087" s="174">
        <v>319401268861.11017</v>
      </c>
      <c r="J4087" s="186">
        <v>0.43251618970168482</v>
      </c>
      <c r="K4087" s="189">
        <v>58558908592.099335</v>
      </c>
      <c r="L4087" s="185">
        <v>127807725337.74867</v>
      </c>
      <c r="M4087" s="185">
        <v>0</v>
      </c>
      <c r="N4087" s="174">
        <v>505767902790.95813</v>
      </c>
      <c r="O4087" s="119">
        <v>0.47530181084513717</v>
      </c>
      <c r="P4087" s="119">
        <v>0.35783675617820809</v>
      </c>
      <c r="Q4087" s="97">
        <v>14.531661228892913</v>
      </c>
      <c r="R4087" s="184">
        <v>2862860505642.4771</v>
      </c>
      <c r="S4087" s="199">
        <v>2970.2512007763044</v>
      </c>
      <c r="T4087" s="191">
        <v>5.0714845939705398E-2</v>
      </c>
      <c r="U4087" s="198">
        <v>2.0000000000000001E-4</v>
      </c>
    </row>
    <row r="4088" spans="1:21" x14ac:dyDescent="0.2">
      <c r="A4088">
        <f t="shared" si="63"/>
        <v>4084</v>
      </c>
      <c r="B4088" s="119">
        <v>0.43369549461133766</v>
      </c>
      <c r="C4088" s="97">
        <v>5860.8947800063142</v>
      </c>
      <c r="D4088" s="96">
        <v>0.65988489363370206</v>
      </c>
      <c r="E4088" s="98">
        <v>0</v>
      </c>
      <c r="F4088" s="119">
        <v>0.5413772197400758</v>
      </c>
      <c r="G4088" s="179">
        <v>1</v>
      </c>
      <c r="H4088" s="97">
        <v>6398235.9189514397</v>
      </c>
      <c r="I4088" s="174">
        <v>244719315123.25769</v>
      </c>
      <c r="J4088" s="186">
        <v>0.41704095732189683</v>
      </c>
      <c r="K4088" s="189">
        <v>3885027423.9781685</v>
      </c>
      <c r="L4088" s="185">
        <v>0</v>
      </c>
      <c r="M4088" s="185">
        <v>264255437979.55856</v>
      </c>
      <c r="N4088" s="174">
        <v>512859780526.79443</v>
      </c>
      <c r="O4088" s="119">
        <v>0.61120473809786746</v>
      </c>
      <c r="P4088" s="119">
        <v>0.5136539563062037</v>
      </c>
      <c r="Q4088" s="97">
        <v>17.213861540822272</v>
      </c>
      <c r="R4088" s="184">
        <v>4914695483554.3203</v>
      </c>
      <c r="S4088" s="199">
        <v>5100.5521252592689</v>
      </c>
      <c r="T4088" s="191">
        <v>4.2784574141490131E-2</v>
      </c>
      <c r="U4088" s="198">
        <v>2.0000000000000001E-4</v>
      </c>
    </row>
    <row r="4089" spans="1:21" x14ac:dyDescent="0.2">
      <c r="A4089">
        <f t="shared" si="63"/>
        <v>4085</v>
      </c>
      <c r="B4089" s="119">
        <v>0.52650986581928749</v>
      </c>
      <c r="C4089" s="97">
        <v>10274.594161234611</v>
      </c>
      <c r="D4089" s="96">
        <v>0.62120176203838295</v>
      </c>
      <c r="E4089" s="98">
        <v>0</v>
      </c>
      <c r="F4089" s="119">
        <v>0</v>
      </c>
      <c r="G4089" s="179">
        <v>0</v>
      </c>
      <c r="H4089" s="97">
        <v>3864540.3787301118</v>
      </c>
      <c r="I4089" s="174">
        <v>158367696031.18936</v>
      </c>
      <c r="J4089" s="186">
        <v>0.41965440621000627</v>
      </c>
      <c r="K4089" s="189">
        <v>2562290325.5204821</v>
      </c>
      <c r="L4089" s="185">
        <v>0</v>
      </c>
      <c r="M4089" s="185">
        <v>0</v>
      </c>
      <c r="N4089" s="174">
        <v>160929986356.70984</v>
      </c>
      <c r="O4089" s="119">
        <v>0.41297276502282232</v>
      </c>
      <c r="P4089" s="119">
        <v>0.298699461279125</v>
      </c>
      <c r="Q4089" s="97">
        <v>12.942929430343501</v>
      </c>
      <c r="R4089" s="184">
        <v>720616355521.46948</v>
      </c>
      <c r="S4089" s="199">
        <v>748.55156010322389</v>
      </c>
      <c r="T4089" s="191">
        <v>5.3195616935637423E-2</v>
      </c>
      <c r="U4089" s="198">
        <v>2.0000000000000001E-4</v>
      </c>
    </row>
    <row r="4090" spans="1:21" x14ac:dyDescent="0.2">
      <c r="A4090">
        <f t="shared" si="63"/>
        <v>4086</v>
      </c>
      <c r="B4090" s="119">
        <v>0.62769685074924553</v>
      </c>
      <c r="C4090" s="97">
        <v>12342.423990128345</v>
      </c>
      <c r="D4090" s="96">
        <v>0.643889673226825</v>
      </c>
      <c r="E4090" s="98">
        <v>0</v>
      </c>
      <c r="F4090" s="119">
        <v>0.55264811660836477</v>
      </c>
      <c r="G4090" s="179">
        <v>1</v>
      </c>
      <c r="H4090" s="97">
        <v>3961622.8833583533</v>
      </c>
      <c r="I4090" s="174">
        <v>142976726683.77396</v>
      </c>
      <c r="J4090" s="186">
        <v>0.32588399054387662</v>
      </c>
      <c r="K4090" s="189">
        <v>3322880867.365098</v>
      </c>
      <c r="L4090" s="185">
        <v>0</v>
      </c>
      <c r="M4090" s="185">
        <v>197867910640.08923</v>
      </c>
      <c r="N4090" s="174">
        <v>344167518191.22827</v>
      </c>
      <c r="O4090" s="119">
        <v>0.5953151995152538</v>
      </c>
      <c r="P4090" s="119">
        <v>0.35142457618179779</v>
      </c>
      <c r="Q4090" s="97">
        <v>17.331831439085406</v>
      </c>
      <c r="R4090" s="184">
        <v>2260642458755.0566</v>
      </c>
      <c r="S4090" s="199">
        <v>2346.2824848169421</v>
      </c>
      <c r="T4090" s="191">
        <v>4.23533129924267E-2</v>
      </c>
      <c r="U4090" s="198">
        <v>2.0000000000000001E-4</v>
      </c>
    </row>
    <row r="4091" spans="1:21" x14ac:dyDescent="0.2">
      <c r="A4091">
        <f t="shared" si="63"/>
        <v>4087</v>
      </c>
      <c r="B4091" s="119">
        <v>0.4578728187366089</v>
      </c>
      <c r="C4091" s="97">
        <v>4389.3359208375659</v>
      </c>
      <c r="D4091" s="96">
        <v>0.2</v>
      </c>
      <c r="E4091" s="98">
        <v>0.13280589585633121</v>
      </c>
      <c r="F4091" s="119">
        <v>0</v>
      </c>
      <c r="G4091" s="179">
        <v>0</v>
      </c>
      <c r="H4091" s="97">
        <v>3496916.7958842521</v>
      </c>
      <c r="I4091" s="174">
        <v>187896417817.52463</v>
      </c>
      <c r="J4091" s="186">
        <v>0.4578728187366089</v>
      </c>
      <c r="K4091" s="189">
        <v>11601741142.756083</v>
      </c>
      <c r="L4091" s="185">
        <v>27537684269.354584</v>
      </c>
      <c r="M4091" s="185">
        <v>0</v>
      </c>
      <c r="N4091" s="174">
        <v>227035843229.63528</v>
      </c>
      <c r="O4091" s="119">
        <v>0.47597246467732929</v>
      </c>
      <c r="P4091" s="119">
        <v>0.31202839460249099</v>
      </c>
      <c r="Q4091" s="97">
        <v>13.746178334276781</v>
      </c>
      <c r="R4091" s="184">
        <v>1152327938186.0356</v>
      </c>
      <c r="S4091" s="199">
        <v>1196.6458743649107</v>
      </c>
      <c r="T4091" s="191">
        <v>4.8891005436605399E-2</v>
      </c>
      <c r="U4091" s="198">
        <v>2.0000000000000001E-4</v>
      </c>
    </row>
    <row r="4092" spans="1:21" x14ac:dyDescent="0.2">
      <c r="A4092">
        <f t="shared" si="63"/>
        <v>4088</v>
      </c>
      <c r="B4092" s="119">
        <v>0.52186243012190303</v>
      </c>
      <c r="C4092" s="97">
        <v>4824.2741041188183</v>
      </c>
      <c r="D4092" s="96">
        <v>0.81443710370609146</v>
      </c>
      <c r="E4092" s="98">
        <v>0</v>
      </c>
      <c r="F4092" s="119">
        <v>0</v>
      </c>
      <c r="G4092" s="179">
        <v>0</v>
      </c>
      <c r="H4092" s="97">
        <v>46951585.473446108</v>
      </c>
      <c r="I4092" s="174">
        <v>1010288827326.4164</v>
      </c>
      <c r="J4092" s="186">
        <v>0.35422835400125285</v>
      </c>
      <c r="K4092" s="189">
        <v>45985184621.071152</v>
      </c>
      <c r="L4092" s="185">
        <v>0</v>
      </c>
      <c r="M4092" s="185">
        <v>0</v>
      </c>
      <c r="N4092" s="174">
        <v>1056274011947.4875</v>
      </c>
      <c r="O4092" s="119">
        <v>0.33880692350829517</v>
      </c>
      <c r="P4092" s="119">
        <v>0.22403826168538826</v>
      </c>
      <c r="Q4092" s="97">
        <v>12.74407878940244</v>
      </c>
      <c r="R4092" s="184">
        <v>3330688278703.5439</v>
      </c>
      <c r="S4092" s="199">
        <v>3453.7628230055657</v>
      </c>
      <c r="T4092" s="191">
        <v>5.4806192842483524E-2</v>
      </c>
      <c r="U4092" s="198">
        <v>2.0000000000000001E-4</v>
      </c>
    </row>
    <row r="4093" spans="1:21" x14ac:dyDescent="0.2">
      <c r="A4093">
        <f t="shared" si="63"/>
        <v>4089</v>
      </c>
      <c r="B4093" s="119">
        <v>0.45648844513783809</v>
      </c>
      <c r="C4093" s="97">
        <v>4000</v>
      </c>
      <c r="D4093" s="96">
        <v>0.63506970394482909</v>
      </c>
      <c r="E4093" s="98">
        <v>0.3624730197223619</v>
      </c>
      <c r="F4093" s="119">
        <v>0.26017984977494485</v>
      </c>
      <c r="G4093" s="179">
        <v>1</v>
      </c>
      <c r="H4093" s="97">
        <v>39983139.976271629</v>
      </c>
      <c r="I4093" s="174">
        <v>769508511156.90088</v>
      </c>
      <c r="J4093" s="186">
        <v>0.21297552773445105</v>
      </c>
      <c r="K4093" s="189">
        <v>8031094954.132349</v>
      </c>
      <c r="L4093" s="185">
        <v>0</v>
      </c>
      <c r="M4093" s="185">
        <v>442841782926.57806</v>
      </c>
      <c r="N4093" s="174">
        <v>1220381389037.6113</v>
      </c>
      <c r="O4093" s="119">
        <v>0.42458850344290677</v>
      </c>
      <c r="P4093" s="119">
        <v>0.23673798348433647</v>
      </c>
      <c r="Q4093" s="97">
        <v>17.7256679669234</v>
      </c>
      <c r="R4093" s="184">
        <v>5390678177579.7373</v>
      </c>
      <c r="S4093" s="199">
        <v>5596.071265447682</v>
      </c>
      <c r="T4093" s="191">
        <v>4.1487273920839812E-2</v>
      </c>
      <c r="U4093" s="198">
        <v>2.0000000000000001E-4</v>
      </c>
    </row>
    <row r="4094" spans="1:21" x14ac:dyDescent="0.2">
      <c r="A4094">
        <f t="shared" si="63"/>
        <v>4090</v>
      </c>
      <c r="B4094" s="119">
        <v>0.41817871069429319</v>
      </c>
      <c r="C4094" s="97">
        <v>9082.8558236132649</v>
      </c>
      <c r="D4094" s="96">
        <v>0.53995842838745678</v>
      </c>
      <c r="E4094" s="98">
        <v>5.3052798995827613E-2</v>
      </c>
      <c r="F4094" s="119">
        <v>0</v>
      </c>
      <c r="G4094" s="179">
        <v>0</v>
      </c>
      <c r="H4094" s="97">
        <v>4417929.890800911</v>
      </c>
      <c r="I4094" s="174">
        <v>215179104076.03018</v>
      </c>
      <c r="J4094" s="186">
        <v>0.41817871069429313</v>
      </c>
      <c r="K4094" s="189">
        <v>1935659154.5653903</v>
      </c>
      <c r="L4094" s="185">
        <v>5660420645.2108688</v>
      </c>
      <c r="M4094" s="185">
        <v>0</v>
      </c>
      <c r="N4094" s="174">
        <v>222775183875.80646</v>
      </c>
      <c r="O4094" s="119">
        <v>0.42424679079032801</v>
      </c>
      <c r="P4094" s="119">
        <v>0.30290373703978191</v>
      </c>
      <c r="Q4094" s="97">
        <v>13.25897891871494</v>
      </c>
      <c r="R4094" s="184">
        <v>1022929090723.0189</v>
      </c>
      <c r="S4094" s="199">
        <v>1062.3218797073005</v>
      </c>
      <c r="T4094" s="191">
        <v>5.1919961824454984E-2</v>
      </c>
      <c r="U4094" s="198">
        <v>2.0000000000000001E-4</v>
      </c>
    </row>
    <row r="4095" spans="1:21" x14ac:dyDescent="0.2">
      <c r="A4095">
        <f t="shared" si="63"/>
        <v>4091</v>
      </c>
      <c r="B4095" s="119">
        <v>0.48767663926625321</v>
      </c>
      <c r="C4095" s="97">
        <v>7001.2495104214586</v>
      </c>
      <c r="D4095" s="96">
        <v>0.99175043831933274</v>
      </c>
      <c r="E4095" s="98">
        <v>0</v>
      </c>
      <c r="F4095" s="119">
        <v>0.48029400324936306</v>
      </c>
      <c r="G4095" s="179">
        <v>1</v>
      </c>
      <c r="H4095" s="97">
        <v>9342791.3088738676</v>
      </c>
      <c r="I4095" s="174">
        <v>344074968033.20416</v>
      </c>
      <c r="J4095" s="186">
        <v>0.48131147250845496</v>
      </c>
      <c r="K4095" s="189">
        <v>8786231982.6082077</v>
      </c>
      <c r="L4095" s="185">
        <v>0</v>
      </c>
      <c r="M4095" s="185">
        <v>355696140616.23132</v>
      </c>
      <c r="N4095" s="174">
        <v>708557340632.0437</v>
      </c>
      <c r="O4095" s="119">
        <v>0.63532492883186131</v>
      </c>
      <c r="P4095" s="119">
        <v>0.50361231362470271</v>
      </c>
      <c r="Q4095" s="97">
        <v>16.93792536543361</v>
      </c>
      <c r="R4095" s="184">
        <v>6481592929778.0928</v>
      </c>
      <c r="S4095" s="199">
        <v>6724.5148789325622</v>
      </c>
      <c r="T4095" s="191">
        <v>4.4002221591213662E-2</v>
      </c>
      <c r="U4095" s="198">
        <v>2.0000000000000001E-4</v>
      </c>
    </row>
    <row r="4096" spans="1:21" x14ac:dyDescent="0.2">
      <c r="A4096">
        <f t="shared" si="63"/>
        <v>4092</v>
      </c>
      <c r="B4096" s="119">
        <v>0.70163092293363971</v>
      </c>
      <c r="C4096" s="97">
        <v>9432.3227979976054</v>
      </c>
      <c r="D4096" s="96">
        <v>1.2068056957810462</v>
      </c>
      <c r="E4096" s="98">
        <v>0</v>
      </c>
      <c r="F4096" s="119">
        <v>0.2932951157484634</v>
      </c>
      <c r="G4096" s="179">
        <v>1</v>
      </c>
      <c r="H4096" s="97">
        <v>15005916.441670071</v>
      </c>
      <c r="I4096" s="174">
        <v>572648977400.35547</v>
      </c>
      <c r="J4096" s="186">
        <v>0.47366864992768942</v>
      </c>
      <c r="K4096" s="189">
        <v>7700532865.1401167</v>
      </c>
      <c r="L4096" s="185">
        <v>0</v>
      </c>
      <c r="M4096" s="185">
        <v>203878761916.3895</v>
      </c>
      <c r="N4096" s="174">
        <v>784228272181.88513</v>
      </c>
      <c r="O4096" s="119">
        <v>0.55385516302844018</v>
      </c>
      <c r="P4096" s="119">
        <v>0.37438745207873875</v>
      </c>
      <c r="Q4096" s="97">
        <v>14.956703813102543</v>
      </c>
      <c r="R4096" s="184">
        <v>4728996179792.6572</v>
      </c>
      <c r="S4096" s="199">
        <v>4902.9309186269584</v>
      </c>
      <c r="T4096" s="191">
        <v>4.9028649251659694E-2</v>
      </c>
      <c r="U4096" s="198">
        <v>2.0000000000000001E-4</v>
      </c>
    </row>
    <row r="4097" spans="1:21" x14ac:dyDescent="0.2">
      <c r="A4097">
        <f t="shared" si="63"/>
        <v>4093</v>
      </c>
      <c r="B4097" s="119">
        <v>0.46291455530741576</v>
      </c>
      <c r="C4097" s="97">
        <v>6555.4349272400432</v>
      </c>
      <c r="D4097" s="96">
        <v>0.76222362040117797</v>
      </c>
      <c r="E4097" s="98">
        <v>0.31193669507913091</v>
      </c>
      <c r="F4097" s="119">
        <v>0.46420942263074744</v>
      </c>
      <c r="G4097" s="179">
        <v>1</v>
      </c>
      <c r="H4097" s="97">
        <v>10804694.549564969</v>
      </c>
      <c r="I4097" s="174">
        <v>328180369481.81757</v>
      </c>
      <c r="J4097" s="186">
        <v>0.24392913880490652</v>
      </c>
      <c r="K4097" s="189">
        <v>4660737997.1469393</v>
      </c>
      <c r="L4097" s="185">
        <v>0</v>
      </c>
      <c r="M4097" s="185">
        <v>276231997464.61603</v>
      </c>
      <c r="N4097" s="174">
        <v>609073104943.58057</v>
      </c>
      <c r="O4097" s="119">
        <v>0.49425651933843684</v>
      </c>
      <c r="P4097" s="119">
        <v>0.33819615861606594</v>
      </c>
      <c r="Q4097" s="97">
        <v>17.783224094038509</v>
      </c>
      <c r="R4097" s="184">
        <v>3929937839753.6953</v>
      </c>
      <c r="S4097" s="199">
        <v>4072.7155468743968</v>
      </c>
      <c r="T4097" s="191">
        <v>4.1606916760497631E-2</v>
      </c>
      <c r="U4097" s="198">
        <v>2.0000000000000001E-4</v>
      </c>
    </row>
    <row r="4098" spans="1:21" x14ac:dyDescent="0.2">
      <c r="A4098">
        <f t="shared" si="63"/>
        <v>4094</v>
      </c>
      <c r="B4098" s="119">
        <v>0.57201223619215136</v>
      </c>
      <c r="C4098" s="97">
        <v>13429.309158645454</v>
      </c>
      <c r="D4098" s="96">
        <v>0.66481137000088619</v>
      </c>
      <c r="E4098" s="98">
        <v>0</v>
      </c>
      <c r="F4098" s="119">
        <v>0</v>
      </c>
      <c r="G4098" s="179">
        <v>0</v>
      </c>
      <c r="H4098" s="97">
        <v>4484746.2714848733</v>
      </c>
      <c r="I4098" s="174">
        <v>230739346624.97458</v>
      </c>
      <c r="J4098" s="186">
        <v>0.56005817336260555</v>
      </c>
      <c r="K4098" s="189">
        <v>8431380926.5395002</v>
      </c>
      <c r="L4098" s="185">
        <v>0</v>
      </c>
      <c r="M4098" s="185">
        <v>0</v>
      </c>
      <c r="N4098" s="174">
        <v>239170727551.51407</v>
      </c>
      <c r="O4098" s="119">
        <v>0.54031468782412151</v>
      </c>
      <c r="P4098" s="119">
        <v>0.43559187600636623</v>
      </c>
      <c r="Q4098" s="97">
        <v>12.925950251843876</v>
      </c>
      <c r="R4098" s="184">
        <v>1494738404268.5193</v>
      </c>
      <c r="S4098" s="199">
        <v>1550.8246143838319</v>
      </c>
      <c r="T4098" s="191">
        <v>5.5319633268126757E-2</v>
      </c>
      <c r="U4098" s="198">
        <v>2.0000000000000001E-4</v>
      </c>
    </row>
    <row r="4099" spans="1:21" x14ac:dyDescent="0.2">
      <c r="A4099">
        <f t="shared" si="63"/>
        <v>4095</v>
      </c>
      <c r="B4099" s="119">
        <v>0.36362155158739107</v>
      </c>
      <c r="C4099" s="97">
        <v>6898.8015887836882</v>
      </c>
      <c r="D4099" s="96">
        <v>0.60315630621072813</v>
      </c>
      <c r="E4099" s="98">
        <v>0.65217024106446897</v>
      </c>
      <c r="F4099" s="119">
        <v>0.48272788053187954</v>
      </c>
      <c r="G4099" s="179">
        <v>1</v>
      </c>
      <c r="H4099" s="97">
        <v>5218417.1376245543</v>
      </c>
      <c r="I4099" s="174">
        <v>234844205594.43018</v>
      </c>
      <c r="J4099" s="186">
        <v>0.36362155158739107</v>
      </c>
      <c r="K4099" s="189">
        <v>3106976258.9429026</v>
      </c>
      <c r="L4099" s="185">
        <v>0</v>
      </c>
      <c r="M4099" s="185">
        <v>147859939572.14984</v>
      </c>
      <c r="N4099" s="174">
        <v>385811121425.52295</v>
      </c>
      <c r="O4099" s="119">
        <v>0.52793285306212645</v>
      </c>
      <c r="P4099" s="119">
        <v>0.3506728303740832</v>
      </c>
      <c r="Q4099" s="97">
        <v>16.457315995677479</v>
      </c>
      <c r="R4099" s="184">
        <v>2445037984044.3677</v>
      </c>
      <c r="S4099" s="199">
        <v>2539.9190878677891</v>
      </c>
      <c r="T4099" s="191">
        <v>4.3978101461034112E-2</v>
      </c>
      <c r="U4099" s="198">
        <v>2.0000000000000001E-4</v>
      </c>
    </row>
    <row r="4100" spans="1:21" x14ac:dyDescent="0.2">
      <c r="A4100">
        <f t="shared" si="63"/>
        <v>4096</v>
      </c>
      <c r="B4100" s="119">
        <v>0.62559988710780812</v>
      </c>
      <c r="C4100" s="97">
        <v>8425.4815853702621</v>
      </c>
      <c r="D4100" s="96">
        <v>0.4059155459786542</v>
      </c>
      <c r="E4100" s="98">
        <v>0.7</v>
      </c>
      <c r="F4100" s="119">
        <v>0.5849333527152667</v>
      </c>
      <c r="G4100" s="179">
        <v>1</v>
      </c>
      <c r="H4100" s="97">
        <v>4056630.6951552778</v>
      </c>
      <c r="I4100" s="174">
        <v>195154696559.97006</v>
      </c>
      <c r="J4100" s="186">
        <v>0.50740517632556847</v>
      </c>
      <c r="K4100" s="189">
        <v>2114285605.2672765</v>
      </c>
      <c r="L4100" s="185">
        <v>0</v>
      </c>
      <c r="M4100" s="185">
        <v>201553887148.8924</v>
      </c>
      <c r="N4100" s="174">
        <v>398822869314.1297</v>
      </c>
      <c r="O4100" s="119">
        <v>0.65258447537242947</v>
      </c>
      <c r="P4100" s="119">
        <v>0.39702794610077857</v>
      </c>
      <c r="Q4100" s="97">
        <v>16.190144143475266</v>
      </c>
      <c r="R4100" s="184">
        <v>2827816838856.2012</v>
      </c>
      <c r="S4100" s="199">
        <v>2933.3871419181364</v>
      </c>
      <c r="T4100" s="191">
        <v>4.4625029539273268E-2</v>
      </c>
      <c r="U4100" s="198">
        <v>2.0000000000000001E-4</v>
      </c>
    </row>
    <row r="4101" spans="1:21" x14ac:dyDescent="0.2">
      <c r="A4101">
        <f t="shared" si="63"/>
        <v>4097</v>
      </c>
      <c r="B4101" s="119">
        <v>0.51151252963271787</v>
      </c>
      <c r="C4101" s="97">
        <v>4000</v>
      </c>
      <c r="D4101" s="96">
        <v>0.25701746099496137</v>
      </c>
      <c r="E4101" s="98">
        <v>0.60911521669736146</v>
      </c>
      <c r="F4101" s="119">
        <v>0</v>
      </c>
      <c r="G4101" s="179">
        <v>0</v>
      </c>
      <c r="H4101" s="97">
        <v>5462429.3054788429</v>
      </c>
      <c r="I4101" s="174">
        <v>252562047677.86417</v>
      </c>
      <c r="J4101" s="186">
        <v>0.51151252963271787</v>
      </c>
      <c r="K4101" s="189">
        <v>32423638184.186958</v>
      </c>
      <c r="L4101" s="185">
        <v>60099606337.638489</v>
      </c>
      <c r="M4101" s="185">
        <v>0</v>
      </c>
      <c r="N4101" s="174">
        <v>345085292199.68964</v>
      </c>
      <c r="O4101" s="119">
        <v>0.51369426913869976</v>
      </c>
      <c r="P4101" s="119">
        <v>0.35504565327730875</v>
      </c>
      <c r="Q4101" s="97">
        <v>13.516757700386821</v>
      </c>
      <c r="R4101" s="184">
        <v>1944512702714.5649</v>
      </c>
      <c r="S4101" s="199">
        <v>2018.9455574598676</v>
      </c>
      <c r="T4101" s="191">
        <v>5.0233231658845731E-2</v>
      </c>
      <c r="U4101" s="198">
        <v>2.0000000000000001E-4</v>
      </c>
    </row>
    <row r="4102" spans="1:21" x14ac:dyDescent="0.2">
      <c r="A4102">
        <f t="shared" si="63"/>
        <v>4098</v>
      </c>
      <c r="B4102" s="119">
        <v>0.62983638974054335</v>
      </c>
      <c r="C4102" s="97">
        <v>7905.9312161800526</v>
      </c>
      <c r="D4102" s="96">
        <v>0.48713296790365784</v>
      </c>
      <c r="E4102" s="98">
        <v>0</v>
      </c>
      <c r="F4102" s="119">
        <v>0.60583060058619964</v>
      </c>
      <c r="G4102" s="179">
        <v>1</v>
      </c>
      <c r="H4102" s="97">
        <v>3353788.1814439544</v>
      </c>
      <c r="I4102" s="174">
        <v>179798753127.59161</v>
      </c>
      <c r="J4102" s="186">
        <v>0.55840455362777364</v>
      </c>
      <c r="K4102" s="189">
        <v>4381400380.5214529</v>
      </c>
      <c r="L4102" s="185">
        <v>0</v>
      </c>
      <c r="M4102" s="185">
        <v>178633575994.04529</v>
      </c>
      <c r="N4102" s="174">
        <v>362813729502.15833</v>
      </c>
      <c r="O4102" s="119">
        <v>0.67061217229055248</v>
      </c>
      <c r="P4102" s="119">
        <v>0.46020601313542647</v>
      </c>
      <c r="Q4102" s="97">
        <v>16.152980726578019</v>
      </c>
      <c r="R4102" s="184">
        <v>2957230449875.9209</v>
      </c>
      <c r="S4102" s="199">
        <v>3069.4108842261112</v>
      </c>
      <c r="T4102" s="191">
        <v>4.5144609837913116E-2</v>
      </c>
      <c r="U4102" s="198">
        <v>2.0000000000000001E-4</v>
      </c>
    </row>
    <row r="4103" spans="1:21" x14ac:dyDescent="0.2">
      <c r="A4103">
        <f t="shared" ref="A4103:A4166" si="64">A4102+1</f>
        <v>4099</v>
      </c>
      <c r="B4103" s="119">
        <v>0.55985047537806354</v>
      </c>
      <c r="C4103" s="97">
        <v>6720.8687460048341</v>
      </c>
      <c r="D4103" s="96">
        <v>0.52543445070883954</v>
      </c>
      <c r="E4103" s="98">
        <v>0.7</v>
      </c>
      <c r="F4103" s="119">
        <v>0</v>
      </c>
      <c r="G4103" s="179">
        <v>0</v>
      </c>
      <c r="H4103" s="97">
        <v>4645732.5109341564</v>
      </c>
      <c r="I4103" s="174">
        <v>208533244737.46555</v>
      </c>
      <c r="J4103" s="186">
        <v>0.48828976562747028</v>
      </c>
      <c r="K4103" s="189">
        <v>29994570834.973175</v>
      </c>
      <c r="L4103" s="185">
        <v>59861511160.46756</v>
      </c>
      <c r="M4103" s="185">
        <v>0</v>
      </c>
      <c r="N4103" s="174">
        <v>298389326732.90625</v>
      </c>
      <c r="O4103" s="119">
        <v>0.5017399910579865</v>
      </c>
      <c r="P4103" s="119">
        <v>0.42368392876040345</v>
      </c>
      <c r="Q4103" s="97">
        <v>14.000984893763144</v>
      </c>
      <c r="R4103" s="184">
        <v>2008865403917.6633</v>
      </c>
      <c r="S4103" s="199">
        <v>2085.5013358159495</v>
      </c>
      <c r="T4103" s="191">
        <v>5.0477342852651624E-2</v>
      </c>
      <c r="U4103" s="198">
        <v>2.0000000000000001E-4</v>
      </c>
    </row>
    <row r="4104" spans="1:21" x14ac:dyDescent="0.2">
      <c r="A4104">
        <f t="shared" si="64"/>
        <v>4100</v>
      </c>
      <c r="B4104" s="119">
        <v>0.55292025548156942</v>
      </c>
      <c r="C4104" s="97">
        <v>11617.997250770821</v>
      </c>
      <c r="D4104" s="96">
        <v>0.90807537028493701</v>
      </c>
      <c r="E4104" s="98">
        <v>0.7</v>
      </c>
      <c r="F4104" s="119">
        <v>0.42497609593088198</v>
      </c>
      <c r="G4104" s="179">
        <v>1</v>
      </c>
      <c r="H4104" s="97">
        <v>6479919.0689170556</v>
      </c>
      <c r="I4104" s="174">
        <v>243184178849.24002</v>
      </c>
      <c r="J4104" s="186">
        <v>0.38319256713610284</v>
      </c>
      <c r="K4104" s="189">
        <v>4399741228.1347113</v>
      </c>
      <c r="L4104" s="185">
        <v>145493072.05959231</v>
      </c>
      <c r="M4104" s="185">
        <v>203659581008.36115</v>
      </c>
      <c r="N4104" s="174">
        <v>451388994157.79547</v>
      </c>
      <c r="O4104" s="119">
        <v>0.56764881811648604</v>
      </c>
      <c r="P4104" s="119">
        <v>0.3207833113737964</v>
      </c>
      <c r="Q4104" s="97">
        <v>16.214327291490441</v>
      </c>
      <c r="R4104" s="184">
        <v>2532521018996.6802</v>
      </c>
      <c r="S4104" s="199">
        <v>2628.5801920335039</v>
      </c>
      <c r="T4104" s="191">
        <v>4.539056401082589E-2</v>
      </c>
      <c r="U4104" s="198">
        <v>2.0000000000000001E-4</v>
      </c>
    </row>
    <row r="4105" spans="1:21" x14ac:dyDescent="0.2">
      <c r="A4105">
        <f t="shared" si="64"/>
        <v>4101</v>
      </c>
      <c r="B4105" s="119">
        <v>0.50784948501282889</v>
      </c>
      <c r="C4105" s="97">
        <v>8518.7425440842726</v>
      </c>
      <c r="D4105" s="96">
        <v>0.66891946421688742</v>
      </c>
      <c r="E4105" s="98">
        <v>0</v>
      </c>
      <c r="F4105" s="119">
        <v>0.44143413250923152</v>
      </c>
      <c r="G4105" s="179">
        <v>1</v>
      </c>
      <c r="H4105" s="97">
        <v>4906121.7568287989</v>
      </c>
      <c r="I4105" s="174">
        <v>211269412842.70273</v>
      </c>
      <c r="J4105" s="186">
        <v>0.46315295127889722</v>
      </c>
      <c r="K4105" s="189">
        <v>8625482875.4487114</v>
      </c>
      <c r="L4105" s="185">
        <v>0</v>
      </c>
      <c r="M4105" s="185">
        <v>212978343142.95117</v>
      </c>
      <c r="N4105" s="174">
        <v>432873238861.10266</v>
      </c>
      <c r="O4105" s="119">
        <v>0.61965652414351979</v>
      </c>
      <c r="P4105" s="119">
        <v>0.4300168469575556</v>
      </c>
      <c r="Q4105" s="97">
        <v>16.533013469871673</v>
      </c>
      <c r="R4105" s="184">
        <v>3355348237440.2666</v>
      </c>
      <c r="S4105" s="199">
        <v>3483.0008816169907</v>
      </c>
      <c r="T4105" s="191">
        <v>4.43210546947908E-2</v>
      </c>
      <c r="U4105" s="198">
        <v>2.0000000000000001E-4</v>
      </c>
    </row>
    <row r="4106" spans="1:21" x14ac:dyDescent="0.2">
      <c r="A4106">
        <f t="shared" si="64"/>
        <v>4102</v>
      </c>
      <c r="B4106" s="119">
        <v>0.39334827667592354</v>
      </c>
      <c r="C4106" s="97">
        <v>4000</v>
      </c>
      <c r="D4106" s="96">
        <v>0.94507743789332255</v>
      </c>
      <c r="E4106" s="98">
        <v>0.58862130684322245</v>
      </c>
      <c r="F4106" s="119">
        <v>0</v>
      </c>
      <c r="G4106" s="179">
        <v>0</v>
      </c>
      <c r="H4106" s="97">
        <v>13402643.346124956</v>
      </c>
      <c r="I4106" s="174">
        <v>314633966862.88824</v>
      </c>
      <c r="J4106" s="186">
        <v>8.4888796991476556E-2</v>
      </c>
      <c r="K4106" s="189">
        <v>31930662997.148972</v>
      </c>
      <c r="L4106" s="185">
        <v>92677615192.421738</v>
      </c>
      <c r="M4106" s="185">
        <v>0</v>
      </c>
      <c r="N4106" s="174">
        <v>439242245052.45898</v>
      </c>
      <c r="O4106" s="119">
        <v>0.2296022120584949</v>
      </c>
      <c r="P4106" s="119">
        <v>0.1019017112796811</v>
      </c>
      <c r="Q4106" s="97">
        <v>18.438073300104854</v>
      </c>
      <c r="R4106" s="184">
        <v>911112011215.03247</v>
      </c>
      <c r="S4106" s="199">
        <v>945.9113950060472</v>
      </c>
      <c r="T4106" s="191">
        <v>3.807634613310374E-2</v>
      </c>
      <c r="U4106" s="198">
        <v>2.0000000000000001E-4</v>
      </c>
    </row>
    <row r="4107" spans="1:21" x14ac:dyDescent="0.2">
      <c r="A4107">
        <f t="shared" si="64"/>
        <v>4103</v>
      </c>
      <c r="B4107" s="119">
        <v>0.4737101132146071</v>
      </c>
      <c r="C4107" s="97">
        <v>8937.4607323071523</v>
      </c>
      <c r="D4107" s="96">
        <v>0.6817520161586007</v>
      </c>
      <c r="E4107" s="98">
        <v>0.7</v>
      </c>
      <c r="F4107" s="119">
        <v>0</v>
      </c>
      <c r="G4107" s="179">
        <v>0</v>
      </c>
      <c r="H4107" s="97">
        <v>4957791.3573474623</v>
      </c>
      <c r="I4107" s="174">
        <v>266302783433.03091</v>
      </c>
      <c r="J4107" s="186">
        <v>0.4737101132146071</v>
      </c>
      <c r="K4107" s="189">
        <v>40748494311.417213</v>
      </c>
      <c r="L4107" s="185">
        <v>45013922088.977837</v>
      </c>
      <c r="M4107" s="185">
        <v>0</v>
      </c>
      <c r="N4107" s="174">
        <v>352065199833.42596</v>
      </c>
      <c r="O4107" s="119">
        <v>0.46060064850866389</v>
      </c>
      <c r="P4107" s="119">
        <v>0.388632268048833</v>
      </c>
      <c r="Q4107" s="97">
        <v>13.730207845042443</v>
      </c>
      <c r="R4107" s="184">
        <v>2090448951848.8945</v>
      </c>
      <c r="S4107" s="199">
        <v>2169.9154476213298</v>
      </c>
      <c r="T4107" s="191">
        <v>5.2070044451570076E-2</v>
      </c>
      <c r="U4107" s="198">
        <v>2.0000000000000001E-4</v>
      </c>
    </row>
    <row r="4108" spans="1:21" x14ac:dyDescent="0.2">
      <c r="A4108">
        <f t="shared" si="64"/>
        <v>4104</v>
      </c>
      <c r="B4108" s="119">
        <v>0.44014999599476018</v>
      </c>
      <c r="C4108" s="97">
        <v>8802.980483936024</v>
      </c>
      <c r="D4108" s="96">
        <v>1.186624371773618</v>
      </c>
      <c r="E4108" s="98">
        <v>0.48944971440386198</v>
      </c>
      <c r="F4108" s="119">
        <v>0</v>
      </c>
      <c r="G4108" s="179">
        <v>0</v>
      </c>
      <c r="H4108" s="97">
        <v>47014457.993864276</v>
      </c>
      <c r="I4108" s="174">
        <v>1051404740580.1101</v>
      </c>
      <c r="J4108" s="186">
        <v>0.29915954346325901</v>
      </c>
      <c r="K4108" s="189">
        <v>74048728777.807465</v>
      </c>
      <c r="L4108" s="185">
        <v>108377075515.67062</v>
      </c>
      <c r="M4108" s="185">
        <v>0</v>
      </c>
      <c r="N4108" s="174">
        <v>1233830544873.5881</v>
      </c>
      <c r="O4108" s="119">
        <v>0.32519815972030214</v>
      </c>
      <c r="P4108" s="119">
        <v>0.23328838199704105</v>
      </c>
      <c r="Q4108" s="97">
        <v>13.866556882947652</v>
      </c>
      <c r="R4108" s="184">
        <v>4109336070709.9023</v>
      </c>
      <c r="S4108" s="199">
        <v>4265.3814018520661</v>
      </c>
      <c r="T4108" s="191">
        <v>5.1480678084686843E-2</v>
      </c>
      <c r="U4108" s="198">
        <v>2.0000000000000001E-4</v>
      </c>
    </row>
    <row r="4109" spans="1:21" x14ac:dyDescent="0.2">
      <c r="A4109">
        <f t="shared" si="64"/>
        <v>4105</v>
      </c>
      <c r="B4109" s="119">
        <v>0.5954582341703003</v>
      </c>
      <c r="C4109" s="97">
        <v>10629.872609063887</v>
      </c>
      <c r="D4109" s="96">
        <v>1.2026877401750149</v>
      </c>
      <c r="E4109" s="98">
        <v>0</v>
      </c>
      <c r="F4109" s="119">
        <v>0.51167978486612598</v>
      </c>
      <c r="G4109" s="179">
        <v>1</v>
      </c>
      <c r="H4109" s="97">
        <v>12842513.857459281</v>
      </c>
      <c r="I4109" s="174">
        <v>506263833235.07404</v>
      </c>
      <c r="J4109" s="186">
        <v>0.47102309625545191</v>
      </c>
      <c r="K4109" s="189">
        <v>4427730832.0233011</v>
      </c>
      <c r="L4109" s="185">
        <v>0</v>
      </c>
      <c r="M4109" s="185">
        <v>287239872345.18842</v>
      </c>
      <c r="N4109" s="174">
        <v>797931436412.28577</v>
      </c>
      <c r="O4109" s="119">
        <v>0.58683470127970427</v>
      </c>
      <c r="P4109" s="119">
        <v>0.36419877614528717</v>
      </c>
      <c r="Q4109" s="97">
        <v>15.464550338971664</v>
      </c>
      <c r="R4109" s="184">
        <v>4823290944854.5137</v>
      </c>
      <c r="S4109" s="199">
        <v>4994.2956271273542</v>
      </c>
      <c r="T4109" s="191">
        <v>4.7861414137450098E-2</v>
      </c>
      <c r="U4109" s="198">
        <v>2.0000000000000001E-4</v>
      </c>
    </row>
    <row r="4110" spans="1:21" x14ac:dyDescent="0.2">
      <c r="A4110">
        <f t="shared" si="64"/>
        <v>4106</v>
      </c>
      <c r="B4110" s="119">
        <v>0.57976726326310768</v>
      </c>
      <c r="C4110" s="97">
        <v>4000</v>
      </c>
      <c r="D4110" s="96">
        <v>0.58859045919075315</v>
      </c>
      <c r="E4110" s="98">
        <v>0</v>
      </c>
      <c r="F4110" s="119">
        <v>0</v>
      </c>
      <c r="G4110" s="179">
        <v>0</v>
      </c>
      <c r="H4110" s="97">
        <v>9064344.8914800026</v>
      </c>
      <c r="I4110" s="174">
        <v>322235636028.88989</v>
      </c>
      <c r="J4110" s="186">
        <v>0.46848320940863797</v>
      </c>
      <c r="K4110" s="189">
        <v>15259834982.743883</v>
      </c>
      <c r="L4110" s="185">
        <v>0</v>
      </c>
      <c r="M4110" s="185">
        <v>0</v>
      </c>
      <c r="N4110" s="174">
        <v>337495471011.63379</v>
      </c>
      <c r="O4110" s="119">
        <v>0.44730077265968488</v>
      </c>
      <c r="P4110" s="119">
        <v>0.34694431953612248</v>
      </c>
      <c r="Q4110" s="97">
        <v>12.797501976705057</v>
      </c>
      <c r="R4110" s="184">
        <v>1739315433756.2996</v>
      </c>
      <c r="S4110" s="199">
        <v>1806.5282785341676</v>
      </c>
      <c r="T4110" s="191">
        <v>5.3525511184437546E-2</v>
      </c>
      <c r="U4110" s="198">
        <v>2.0000000000000001E-4</v>
      </c>
    </row>
    <row r="4111" spans="1:21" x14ac:dyDescent="0.2">
      <c r="A4111">
        <f t="shared" si="64"/>
        <v>4107</v>
      </c>
      <c r="B4111" s="119">
        <v>0.59347880766893857</v>
      </c>
      <c r="C4111" s="97">
        <v>8647.9311263331201</v>
      </c>
      <c r="D4111" s="96">
        <v>0.7848489171360441</v>
      </c>
      <c r="E4111" s="98">
        <v>0.19905645629411017</v>
      </c>
      <c r="F4111" s="119">
        <v>0.56701130812695277</v>
      </c>
      <c r="G4111" s="179">
        <v>1</v>
      </c>
      <c r="H4111" s="97">
        <v>7022325.0092531163</v>
      </c>
      <c r="I4111" s="174">
        <v>318958181427.14355</v>
      </c>
      <c r="J4111" s="186">
        <v>0.52446672072703393</v>
      </c>
      <c r="K4111" s="189">
        <v>6829250785.8980751</v>
      </c>
      <c r="L4111" s="185">
        <v>0</v>
      </c>
      <c r="M4111" s="185">
        <v>188296135122.52527</v>
      </c>
      <c r="N4111" s="174">
        <v>514083567335.56689</v>
      </c>
      <c r="O4111" s="119">
        <v>0.61842058326803329</v>
      </c>
      <c r="P4111" s="119">
        <v>0.3910467295218612</v>
      </c>
      <c r="Q4111" s="97">
        <v>15.106938916028939</v>
      </c>
      <c r="R4111" s="184">
        <v>3326765508880.5439</v>
      </c>
      <c r="S4111" s="199">
        <v>3453.6071493335562</v>
      </c>
      <c r="T4111" s="191">
        <v>4.8527565479224127E-2</v>
      </c>
      <c r="U4111" s="198">
        <v>2.0000000000000001E-4</v>
      </c>
    </row>
    <row r="4112" spans="1:21" x14ac:dyDescent="0.2">
      <c r="A4112">
        <f t="shared" si="64"/>
        <v>4108</v>
      </c>
      <c r="B4112" s="119">
        <v>0.40406097534492585</v>
      </c>
      <c r="C4112" s="97">
        <v>8164.9022508040998</v>
      </c>
      <c r="D4112" s="96">
        <v>0.41357614741853055</v>
      </c>
      <c r="E4112" s="98">
        <v>0.7</v>
      </c>
      <c r="F4112" s="119">
        <v>0</v>
      </c>
      <c r="G4112" s="179">
        <v>0</v>
      </c>
      <c r="H4112" s="97">
        <v>2797044.0012160013</v>
      </c>
      <c r="I4112" s="174">
        <v>150085035998.92337</v>
      </c>
      <c r="J4112" s="186">
        <v>0.4040609753449258</v>
      </c>
      <c r="K4112" s="189">
        <v>20752946135.233936</v>
      </c>
      <c r="L4112" s="185">
        <v>53810675266.121536</v>
      </c>
      <c r="M4112" s="185">
        <v>0</v>
      </c>
      <c r="N4112" s="174">
        <v>224648657400.27887</v>
      </c>
      <c r="O4112" s="119">
        <v>0.46157429758657348</v>
      </c>
      <c r="P4112" s="119">
        <v>0.34040731764695842</v>
      </c>
      <c r="Q4112" s="97">
        <v>14.683882651246904</v>
      </c>
      <c r="R4112" s="184">
        <v>1277709852395.3774</v>
      </c>
      <c r="S4112" s="199">
        <v>1326.0549312058795</v>
      </c>
      <c r="T4112" s="191">
        <v>4.8047572238176239E-2</v>
      </c>
      <c r="U4112" s="198">
        <v>2.0000000000000001E-4</v>
      </c>
    </row>
    <row r="4113" spans="1:21" x14ac:dyDescent="0.2">
      <c r="A4113">
        <f t="shared" si="64"/>
        <v>4109</v>
      </c>
      <c r="B4113" s="119">
        <v>0.58312484506483386</v>
      </c>
      <c r="C4113" s="97">
        <v>6443.0812836680198</v>
      </c>
      <c r="D4113" s="96">
        <v>0.58311630970529982</v>
      </c>
      <c r="E4113" s="98">
        <v>0</v>
      </c>
      <c r="F4113" s="119">
        <v>0</v>
      </c>
      <c r="G4113" s="179">
        <v>0</v>
      </c>
      <c r="H4113" s="97">
        <v>5658249.7645509932</v>
      </c>
      <c r="I4113" s="174">
        <v>204256215759.41809</v>
      </c>
      <c r="J4113" s="186">
        <v>0.37810787254931566</v>
      </c>
      <c r="K4113" s="189">
        <v>8785383597.1329842</v>
      </c>
      <c r="L4113" s="185">
        <v>0</v>
      </c>
      <c r="M4113" s="185">
        <v>0</v>
      </c>
      <c r="N4113" s="174">
        <v>213041599356.55109</v>
      </c>
      <c r="O4113" s="119">
        <v>0.3625155060280611</v>
      </c>
      <c r="P4113" s="119">
        <v>0.27870464790654836</v>
      </c>
      <c r="Q4113" s="97">
        <v>12.834887793498073</v>
      </c>
      <c r="R4113" s="184">
        <v>893202444056.36145</v>
      </c>
      <c r="S4113" s="199">
        <v>927.66030355500152</v>
      </c>
      <c r="T4113" s="191">
        <v>5.2630309944116035E-2</v>
      </c>
      <c r="U4113" s="198">
        <v>2.0000000000000001E-4</v>
      </c>
    </row>
    <row r="4114" spans="1:21" x14ac:dyDescent="0.2">
      <c r="A4114">
        <f t="shared" si="64"/>
        <v>4110</v>
      </c>
      <c r="B4114" s="119">
        <v>0.38998587296851805</v>
      </c>
      <c r="C4114" s="97">
        <v>4000</v>
      </c>
      <c r="D4114" s="96">
        <v>0.34368915557164798</v>
      </c>
      <c r="E4114" s="98">
        <v>0</v>
      </c>
      <c r="F4114" s="119">
        <v>0.58481777263083412</v>
      </c>
      <c r="G4114" s="179">
        <v>1</v>
      </c>
      <c r="H4114" s="97">
        <v>5725346.1667504292</v>
      </c>
      <c r="I4114" s="174">
        <v>230146454167.98157</v>
      </c>
      <c r="J4114" s="186">
        <v>0.38998587296851805</v>
      </c>
      <c r="K4114" s="189">
        <v>5494571650.627285</v>
      </c>
      <c r="L4114" s="185">
        <v>0</v>
      </c>
      <c r="M4114" s="185">
        <v>322547419383.13043</v>
      </c>
      <c r="N4114" s="174">
        <v>558188445201.73938</v>
      </c>
      <c r="O4114" s="119">
        <v>0.62307237696422668</v>
      </c>
      <c r="P4114" s="119">
        <v>0.46796112340216461</v>
      </c>
      <c r="Q4114" s="97">
        <v>17.642806509713697</v>
      </c>
      <c r="R4114" s="184">
        <v>5013595072109.2393</v>
      </c>
      <c r="S4114" s="199">
        <v>5209.4292095894652</v>
      </c>
      <c r="T4114" s="191">
        <v>4.1639833857282225E-2</v>
      </c>
      <c r="U4114" s="198">
        <v>2.0000000000000001E-4</v>
      </c>
    </row>
    <row r="4115" spans="1:21" x14ac:dyDescent="0.2">
      <c r="A4115">
        <f t="shared" si="64"/>
        <v>4111</v>
      </c>
      <c r="B4115" s="119">
        <v>0.48911503802428691</v>
      </c>
      <c r="C4115" s="97">
        <v>7643.6022791695095</v>
      </c>
      <c r="D4115" s="96">
        <v>0.9253618747928698</v>
      </c>
      <c r="E4115" s="98">
        <v>0.7</v>
      </c>
      <c r="F4115" s="119">
        <v>0</v>
      </c>
      <c r="G4115" s="179">
        <v>0</v>
      </c>
      <c r="H4115" s="97">
        <v>10316447.602591507</v>
      </c>
      <c r="I4115" s="174">
        <v>367559678300.96619</v>
      </c>
      <c r="J4115" s="186">
        <v>0.42034354347539804</v>
      </c>
      <c r="K4115" s="189">
        <v>38410599591.370285</v>
      </c>
      <c r="L4115" s="185">
        <v>74448839418.294144</v>
      </c>
      <c r="M4115" s="185">
        <v>0</v>
      </c>
      <c r="N4115" s="174">
        <v>480419117310.63068</v>
      </c>
      <c r="O4115" s="119">
        <v>0.44557013124007944</v>
      </c>
      <c r="P4115" s="119">
        <v>0.35391035658159609</v>
      </c>
      <c r="Q4115" s="97">
        <v>14.093075492554464</v>
      </c>
      <c r="R4115" s="184">
        <v>2631728412963.8066</v>
      </c>
      <c r="S4115" s="199">
        <v>2732.5088725273372</v>
      </c>
      <c r="T4115" s="191">
        <v>5.1067154498876131E-2</v>
      </c>
      <c r="U4115" s="198">
        <v>2.0000000000000001E-4</v>
      </c>
    </row>
    <row r="4116" spans="1:21" x14ac:dyDescent="0.2">
      <c r="A4116">
        <f t="shared" si="64"/>
        <v>4112</v>
      </c>
      <c r="B4116" s="119">
        <v>0.48053313850790225</v>
      </c>
      <c r="C4116" s="97">
        <v>10970.841441697479</v>
      </c>
      <c r="D4116" s="96">
        <v>0.63513113181566672</v>
      </c>
      <c r="E4116" s="98">
        <v>0.27777622653427608</v>
      </c>
      <c r="F4116" s="119">
        <v>0</v>
      </c>
      <c r="G4116" s="179">
        <v>0</v>
      </c>
      <c r="H4116" s="97">
        <v>5177561.7500798274</v>
      </c>
      <c r="I4116" s="174">
        <v>177857019010.41278</v>
      </c>
      <c r="J4116" s="186">
        <v>0.39594670396061515</v>
      </c>
      <c r="K4116" s="189">
        <v>10855816006.772036</v>
      </c>
      <c r="L4116" s="185">
        <v>33733500904.486713</v>
      </c>
      <c r="M4116" s="185">
        <v>0</v>
      </c>
      <c r="N4116" s="174">
        <v>222446335921.67154</v>
      </c>
      <c r="O4116" s="119">
        <v>0.43789753053663522</v>
      </c>
      <c r="P4116" s="119">
        <v>0.34699856332194873</v>
      </c>
      <c r="Q4116" s="97">
        <v>14.599057394934857</v>
      </c>
      <c r="R4116" s="184">
        <v>1239935258285.5435</v>
      </c>
      <c r="S4116" s="199">
        <v>1286.0184495576316</v>
      </c>
      <c r="T4116" s="191">
        <v>4.8922135740576189E-2</v>
      </c>
      <c r="U4116" s="198">
        <v>2.0000000000000001E-4</v>
      </c>
    </row>
    <row r="4117" spans="1:21" x14ac:dyDescent="0.2">
      <c r="A4117">
        <f t="shared" si="64"/>
        <v>4113</v>
      </c>
      <c r="B4117" s="119">
        <v>0.71314222780857361</v>
      </c>
      <c r="C4117" s="97">
        <v>5144.0600819694791</v>
      </c>
      <c r="D4117" s="96">
        <v>0.79113800913483179</v>
      </c>
      <c r="E4117" s="98">
        <v>0.37822421466925915</v>
      </c>
      <c r="F4117" s="119">
        <v>0</v>
      </c>
      <c r="G4117" s="179">
        <v>0</v>
      </c>
      <c r="H4117" s="97">
        <v>8974793.940967394</v>
      </c>
      <c r="I4117" s="174">
        <v>324491941378.14752</v>
      </c>
      <c r="J4117" s="186">
        <v>0.38110420180541349</v>
      </c>
      <c r="K4117" s="189">
        <v>22771915724.235374</v>
      </c>
      <c r="L4117" s="185">
        <v>37535694187.559799</v>
      </c>
      <c r="M4117" s="185">
        <v>0</v>
      </c>
      <c r="N4117" s="174">
        <v>384799551289.94269</v>
      </c>
      <c r="O4117" s="119">
        <v>0.3994126218339818</v>
      </c>
      <c r="P4117" s="119">
        <v>0.27746749252627012</v>
      </c>
      <c r="Q4117" s="97">
        <v>13.621129835949098</v>
      </c>
      <c r="R4117" s="184">
        <v>1649388918319.6084</v>
      </c>
      <c r="S4117" s="199">
        <v>1710.864605582075</v>
      </c>
      <c r="T4117" s="191">
        <v>5.1178493573460361E-2</v>
      </c>
      <c r="U4117" s="198">
        <v>2.0000000000000001E-4</v>
      </c>
    </row>
    <row r="4118" spans="1:21" x14ac:dyDescent="0.2">
      <c r="A4118">
        <f t="shared" si="64"/>
        <v>4114</v>
      </c>
      <c r="B4118" s="119">
        <v>0.30680312728256087</v>
      </c>
      <c r="C4118" s="97">
        <v>11587.631011906386</v>
      </c>
      <c r="D4118" s="96">
        <v>0.21479381149009791</v>
      </c>
      <c r="E4118" s="98">
        <v>0</v>
      </c>
      <c r="F4118" s="119">
        <v>0.50403290101984977</v>
      </c>
      <c r="G4118" s="179">
        <v>1</v>
      </c>
      <c r="H4118" s="97">
        <v>1852111.419915966</v>
      </c>
      <c r="I4118" s="174">
        <v>99613778147.560822</v>
      </c>
      <c r="J4118" s="186">
        <v>0.30680312728256087</v>
      </c>
      <c r="K4118" s="189">
        <v>3910560350.9584484</v>
      </c>
      <c r="L4118" s="185">
        <v>0</v>
      </c>
      <c r="M4118" s="185">
        <v>162342467807.06885</v>
      </c>
      <c r="N4118" s="174">
        <v>265866806305.5881</v>
      </c>
      <c r="O4118" s="119">
        <v>0.60344424011078912</v>
      </c>
      <c r="P4118" s="119">
        <v>0.22859009228798613</v>
      </c>
      <c r="Q4118" s="97">
        <v>17.257087141541817</v>
      </c>
      <c r="R4118" s="184">
        <v>1160196033437.7515</v>
      </c>
      <c r="S4118" s="199">
        <v>1204.8843857334555</v>
      </c>
      <c r="T4118" s="191">
        <v>4.207554308037513E-2</v>
      </c>
      <c r="U4118" s="198">
        <v>2.0000000000000001E-4</v>
      </c>
    </row>
    <row r="4119" spans="1:21" x14ac:dyDescent="0.2">
      <c r="A4119">
        <f t="shared" si="64"/>
        <v>4115</v>
      </c>
      <c r="B4119" s="119">
        <v>0.56514225151336073</v>
      </c>
      <c r="C4119" s="97">
        <v>4412.1502566761083</v>
      </c>
      <c r="D4119" s="96">
        <v>0.98438549808568032</v>
      </c>
      <c r="E4119" s="98">
        <v>0.7</v>
      </c>
      <c r="F4119" s="119">
        <v>0.28279864458863657</v>
      </c>
      <c r="G4119" s="179">
        <v>1</v>
      </c>
      <c r="H4119" s="97">
        <v>22928063.172035281</v>
      </c>
      <c r="I4119" s="174">
        <v>634557860849.27063</v>
      </c>
      <c r="J4119" s="186">
        <v>0.292374331035409</v>
      </c>
      <c r="K4119" s="189">
        <v>37821583147.374893</v>
      </c>
      <c r="L4119" s="185">
        <v>39026337098.876434</v>
      </c>
      <c r="M4119" s="185">
        <v>395844500430.91943</v>
      </c>
      <c r="N4119" s="174">
        <v>1107250281526.4414</v>
      </c>
      <c r="O4119" s="119">
        <v>0.48175657210719258</v>
      </c>
      <c r="P4119" s="119">
        <v>0.30636163111756298</v>
      </c>
      <c r="Q4119" s="97">
        <v>17.098288436342237</v>
      </c>
      <c r="R4119" s="184">
        <v>6252277345157.6836</v>
      </c>
      <c r="S4119" s="199">
        <v>6488.2932798788379</v>
      </c>
      <c r="T4119" s="191">
        <v>4.322105790326778E-2</v>
      </c>
      <c r="U4119" s="198">
        <v>2.0000000000000001E-4</v>
      </c>
    </row>
    <row r="4120" spans="1:21" x14ac:dyDescent="0.2">
      <c r="A4120">
        <f t="shared" si="64"/>
        <v>4116</v>
      </c>
      <c r="B4120" s="119">
        <v>0.55549147444593794</v>
      </c>
      <c r="C4120" s="97">
        <v>4000</v>
      </c>
      <c r="D4120" s="96">
        <v>0.732115108793992</v>
      </c>
      <c r="E4120" s="98">
        <v>9.0061649408786193E-2</v>
      </c>
      <c r="F4120" s="119">
        <v>0.46190369681785265</v>
      </c>
      <c r="G4120" s="179">
        <v>1</v>
      </c>
      <c r="H4120" s="97">
        <v>10145001.525583947</v>
      </c>
      <c r="I4120" s="174">
        <v>366073800102.20435</v>
      </c>
      <c r="J4120" s="186">
        <v>0.39773076388559614</v>
      </c>
      <c r="K4120" s="189">
        <v>11400259932.133787</v>
      </c>
      <c r="L4120" s="185">
        <v>0</v>
      </c>
      <c r="M4120" s="185">
        <v>341608480813.39355</v>
      </c>
      <c r="N4120" s="174">
        <v>719082540847.73169</v>
      </c>
      <c r="O4120" s="119">
        <v>0.58252783652630513</v>
      </c>
      <c r="P4120" s="119">
        <v>0.42581703720252062</v>
      </c>
      <c r="Q4120" s="97">
        <v>17.070196916843024</v>
      </c>
      <c r="R4120" s="184">
        <v>5650260968766.4521</v>
      </c>
      <c r="S4120" s="199">
        <v>5867.2037769040253</v>
      </c>
      <c r="T4120" s="191">
        <v>4.3416954789673619E-2</v>
      </c>
      <c r="U4120" s="198">
        <v>2.0000000000000001E-4</v>
      </c>
    </row>
    <row r="4121" spans="1:21" x14ac:dyDescent="0.2">
      <c r="A4121">
        <f t="shared" si="64"/>
        <v>4117</v>
      </c>
      <c r="B4121" s="119">
        <v>0.37695499626530415</v>
      </c>
      <c r="C4121" s="97">
        <v>11916.001133558279</v>
      </c>
      <c r="D4121" s="96">
        <v>1.3655639341383496</v>
      </c>
      <c r="E4121" s="98">
        <v>0</v>
      </c>
      <c r="F4121" s="119">
        <v>0.57007987971168872</v>
      </c>
      <c r="G4121" s="179">
        <v>1</v>
      </c>
      <c r="H4121" s="97">
        <v>7486924.4530279171</v>
      </c>
      <c r="I4121" s="174">
        <v>227665305992.96097</v>
      </c>
      <c r="J4121" s="186">
        <v>0.32308146505460988</v>
      </c>
      <c r="K4121" s="189">
        <v>8324357837.5551605</v>
      </c>
      <c r="L4121" s="185">
        <v>0</v>
      </c>
      <c r="M4121" s="185">
        <v>347656663666.30347</v>
      </c>
      <c r="N4121" s="174">
        <v>583646327496.81958</v>
      </c>
      <c r="O4121" s="119">
        <v>0.60255629988054893</v>
      </c>
      <c r="P4121" s="119">
        <v>0.33764463195172145</v>
      </c>
      <c r="Q4121" s="97">
        <v>17.544860482680573</v>
      </c>
      <c r="R4121" s="184">
        <v>3666136715727.6265</v>
      </c>
      <c r="S4121" s="199">
        <v>3806.0646936584799</v>
      </c>
      <c r="T4121" s="191">
        <v>4.3099024062856518E-2</v>
      </c>
      <c r="U4121" s="198">
        <v>2.0000000000000001E-4</v>
      </c>
    </row>
    <row r="4122" spans="1:21" x14ac:dyDescent="0.2">
      <c r="A4122">
        <f t="shared" si="64"/>
        <v>4118</v>
      </c>
      <c r="B4122" s="119">
        <v>0.47146361881077309</v>
      </c>
      <c r="C4122" s="97">
        <v>4755.9470876466448</v>
      </c>
      <c r="D4122" s="96">
        <v>0.85318864225769686</v>
      </c>
      <c r="E4122" s="98">
        <v>0</v>
      </c>
      <c r="F4122" s="119">
        <v>0.46765615816851858</v>
      </c>
      <c r="G4122" s="179">
        <v>1</v>
      </c>
      <c r="H4122" s="97">
        <v>10901239.09246519</v>
      </c>
      <c r="I4122" s="174">
        <v>377623080834.72443</v>
      </c>
      <c r="J4122" s="186">
        <v>0.43705538587793857</v>
      </c>
      <c r="K4122" s="189">
        <v>7285963473.5329437</v>
      </c>
      <c r="L4122" s="185">
        <v>0</v>
      </c>
      <c r="M4122" s="185">
        <v>360739387511.99683</v>
      </c>
      <c r="N4122" s="174">
        <v>745648431820.25415</v>
      </c>
      <c r="O4122" s="119">
        <v>0.60837479428855934</v>
      </c>
      <c r="P4122" s="119">
        <v>0.48529172816958593</v>
      </c>
      <c r="Q4122" s="97">
        <v>16.969714958088101</v>
      </c>
      <c r="R4122" s="184">
        <v>6638598838627.2734</v>
      </c>
      <c r="S4122" s="199">
        <v>6888.1990459688059</v>
      </c>
      <c r="T4122" s="191">
        <v>4.357176124313706E-2</v>
      </c>
      <c r="U4122" s="198">
        <v>2.0000000000000001E-4</v>
      </c>
    </row>
    <row r="4123" spans="1:21" x14ac:dyDescent="0.2">
      <c r="A4123">
        <f t="shared" si="64"/>
        <v>4119</v>
      </c>
      <c r="B4123" s="119">
        <v>0.54428183998027369</v>
      </c>
      <c r="C4123" s="97">
        <v>5066.3355347615334</v>
      </c>
      <c r="D4123" s="96">
        <v>0.87077909100398565</v>
      </c>
      <c r="E4123" s="98">
        <v>0.53771627065004357</v>
      </c>
      <c r="F4123" s="119">
        <v>0.65929372784300899</v>
      </c>
      <c r="G4123" s="179">
        <v>1</v>
      </c>
      <c r="H4123" s="97">
        <v>10674930.025242278</v>
      </c>
      <c r="I4123" s="174">
        <v>423815839141.46777</v>
      </c>
      <c r="J4123" s="186">
        <v>0.54428183998027357</v>
      </c>
      <c r="K4123" s="189">
        <v>8286039032.4758081</v>
      </c>
      <c r="L4123" s="185">
        <v>0</v>
      </c>
      <c r="M4123" s="185">
        <v>422849245417.56146</v>
      </c>
      <c r="N4123" s="174">
        <v>854951123591.50513</v>
      </c>
      <c r="O4123" s="119">
        <v>0.6654820905839256</v>
      </c>
      <c r="P4123" s="119">
        <v>0.53712293947933165</v>
      </c>
      <c r="Q4123" s="97">
        <v>16.677225868228607</v>
      </c>
      <c r="R4123" s="184">
        <v>8291257450675.832</v>
      </c>
      <c r="S4123" s="199">
        <v>8605.2772726269159</v>
      </c>
      <c r="T4123" s="191">
        <v>4.4209657173084657E-2</v>
      </c>
      <c r="U4123" s="198">
        <v>2.0000000000000001E-4</v>
      </c>
    </row>
    <row r="4124" spans="1:21" x14ac:dyDescent="0.2">
      <c r="A4124">
        <f t="shared" si="64"/>
        <v>4120</v>
      </c>
      <c r="B4124" s="119">
        <v>0.51502041938374776</v>
      </c>
      <c r="C4124" s="97">
        <v>13108.128846000563</v>
      </c>
      <c r="D4124" s="96">
        <v>1.1848392064709694</v>
      </c>
      <c r="E4124" s="98">
        <v>0.59574528766698776</v>
      </c>
      <c r="F4124" s="119">
        <v>0.37565106104626267</v>
      </c>
      <c r="G4124" s="179">
        <v>1</v>
      </c>
      <c r="H4124" s="97">
        <v>8761979.2933045607</v>
      </c>
      <c r="I4124" s="174">
        <v>342230269281.31128</v>
      </c>
      <c r="J4124" s="186">
        <v>0.48221550948562841</v>
      </c>
      <c r="K4124" s="189">
        <v>7195228619.7810192</v>
      </c>
      <c r="L4124" s="185">
        <v>2038737767.0417249</v>
      </c>
      <c r="M4124" s="185">
        <v>187344296459.0387</v>
      </c>
      <c r="N4124" s="174">
        <v>538808532127.17273</v>
      </c>
      <c r="O4124" s="119">
        <v>0.58747245481451504</v>
      </c>
      <c r="P4124" s="119">
        <v>0.39241055736926261</v>
      </c>
      <c r="Q4124" s="97">
        <v>15.207165976042948</v>
      </c>
      <c r="R4124" s="184">
        <v>3452625039427.335</v>
      </c>
      <c r="S4124" s="199">
        <v>3580.570492690325</v>
      </c>
      <c r="T4124" s="191">
        <v>4.8754476345759107E-2</v>
      </c>
      <c r="U4124" s="198">
        <v>2.0000000000000001E-4</v>
      </c>
    </row>
    <row r="4125" spans="1:21" x14ac:dyDescent="0.2">
      <c r="A4125">
        <f t="shared" si="64"/>
        <v>4121</v>
      </c>
      <c r="B4125" s="119">
        <v>0.45527925951575116</v>
      </c>
      <c r="C4125" s="97">
        <v>9376.981455547435</v>
      </c>
      <c r="D4125" s="96">
        <v>0.61513493757203608</v>
      </c>
      <c r="E4125" s="98">
        <v>0</v>
      </c>
      <c r="F4125" s="119">
        <v>0.58660324141319786</v>
      </c>
      <c r="G4125" s="179">
        <v>1</v>
      </c>
      <c r="H4125" s="97">
        <v>4116064.3190528657</v>
      </c>
      <c r="I4125" s="174">
        <v>200711525443.24905</v>
      </c>
      <c r="J4125" s="186">
        <v>0.4552792595157511</v>
      </c>
      <c r="K4125" s="189">
        <v>4049640547.2835321</v>
      </c>
      <c r="L4125" s="185">
        <v>0</v>
      </c>
      <c r="M4125" s="185">
        <v>256451755848.44077</v>
      </c>
      <c r="N4125" s="174">
        <v>461212921838.97333</v>
      </c>
      <c r="O4125" s="119">
        <v>0.64295943438975356</v>
      </c>
      <c r="P4125" s="119">
        <v>0.34372564166875086</v>
      </c>
      <c r="Q4125" s="97">
        <v>16.337518889154655</v>
      </c>
      <c r="R4125" s="184">
        <v>2828838725545.0996</v>
      </c>
      <c r="S4125" s="199">
        <v>2934.3844138555382</v>
      </c>
      <c r="T4125" s="191">
        <v>4.4743374518948553E-2</v>
      </c>
      <c r="U4125" s="198">
        <v>2.0000000000000001E-4</v>
      </c>
    </row>
    <row r="4126" spans="1:21" x14ac:dyDescent="0.2">
      <c r="A4126">
        <f t="shared" si="64"/>
        <v>4122</v>
      </c>
      <c r="B4126" s="119">
        <v>0.4235208063980424</v>
      </c>
      <c r="C4126" s="97">
        <v>12173.958392671728</v>
      </c>
      <c r="D4126" s="96">
        <v>0.99931149574257994</v>
      </c>
      <c r="E4126" s="98">
        <v>0.12003418370553108</v>
      </c>
      <c r="F4126" s="119">
        <v>0.55216720341698844</v>
      </c>
      <c r="G4126" s="179">
        <v>1</v>
      </c>
      <c r="H4126" s="97">
        <v>21707070.038606897</v>
      </c>
      <c r="I4126" s="174">
        <v>553487674045.27197</v>
      </c>
      <c r="J4126" s="186">
        <v>0.28958069793684671</v>
      </c>
      <c r="K4126" s="189">
        <v>9890495822.6732178</v>
      </c>
      <c r="L4126" s="185">
        <v>0</v>
      </c>
      <c r="M4126" s="185">
        <v>600409783789.91394</v>
      </c>
      <c r="N4126" s="174">
        <v>1163787953657.8594</v>
      </c>
      <c r="O4126" s="119">
        <v>0.55045008153584507</v>
      </c>
      <c r="P4126" s="119">
        <v>0.34002945134830626</v>
      </c>
      <c r="Q4126" s="97">
        <v>17.469117003365998</v>
      </c>
      <c r="R4126" s="184">
        <v>7231845178689.2559</v>
      </c>
      <c r="S4126" s="199">
        <v>7505.1730815100436</v>
      </c>
      <c r="T4126" s="191">
        <v>4.2153189217906006E-2</v>
      </c>
      <c r="U4126" s="198">
        <v>2.0000000000000001E-4</v>
      </c>
    </row>
    <row r="4127" spans="1:21" x14ac:dyDescent="0.2">
      <c r="A4127">
        <f t="shared" si="64"/>
        <v>4123</v>
      </c>
      <c r="B4127" s="119">
        <v>0.47456535212060813</v>
      </c>
      <c r="C4127" s="97">
        <v>12276.333228211191</v>
      </c>
      <c r="D4127" s="96">
        <v>0.77572075690883124</v>
      </c>
      <c r="E4127" s="98">
        <v>5.8583232619240075E-2</v>
      </c>
      <c r="F4127" s="119">
        <v>0</v>
      </c>
      <c r="G4127" s="179">
        <v>0</v>
      </c>
      <c r="H4127" s="97">
        <v>8531034.2548717111</v>
      </c>
      <c r="I4127" s="174">
        <v>319635403682.5412</v>
      </c>
      <c r="J4127" s="186">
        <v>0.42311508426304278</v>
      </c>
      <c r="K4127" s="189">
        <v>6529213808.1651974</v>
      </c>
      <c r="L4127" s="185">
        <v>18947594335.04488</v>
      </c>
      <c r="M4127" s="185">
        <v>0</v>
      </c>
      <c r="N4127" s="174">
        <v>345112211825.75128</v>
      </c>
      <c r="O4127" s="119">
        <v>0.43580212776290861</v>
      </c>
      <c r="P4127" s="119">
        <v>0.3302908446198291</v>
      </c>
      <c r="Q4127" s="97">
        <v>13.546094019661625</v>
      </c>
      <c r="R4127" s="184">
        <v>1692663302195.739</v>
      </c>
      <c r="S4127" s="199">
        <v>1754.8173493425656</v>
      </c>
      <c r="T4127" s="191">
        <v>5.3545874569019984E-2</v>
      </c>
      <c r="U4127" s="198">
        <v>2.0000000000000001E-4</v>
      </c>
    </row>
    <row r="4128" spans="1:21" x14ac:dyDescent="0.2">
      <c r="A4128">
        <f t="shared" si="64"/>
        <v>4124</v>
      </c>
      <c r="B4128" s="119">
        <v>0.54683266221849192</v>
      </c>
      <c r="C4128" s="97">
        <v>11435.708490158802</v>
      </c>
      <c r="D4128" s="96">
        <v>0.68442442649206214</v>
      </c>
      <c r="E4128" s="98">
        <v>0.44128351908006541</v>
      </c>
      <c r="F4128" s="119">
        <v>0.46958991322285282</v>
      </c>
      <c r="G4128" s="179">
        <v>1</v>
      </c>
      <c r="H4128" s="97">
        <v>5974688.7136025503</v>
      </c>
      <c r="I4128" s="174">
        <v>276160474836.55701</v>
      </c>
      <c r="J4128" s="186">
        <v>0.50516563068857823</v>
      </c>
      <c r="K4128" s="189">
        <v>5641276030.9118795</v>
      </c>
      <c r="L4128" s="185">
        <v>0</v>
      </c>
      <c r="M4128" s="185">
        <v>227146516665.5275</v>
      </c>
      <c r="N4128" s="174">
        <v>508948267532.99634</v>
      </c>
      <c r="O4128" s="119">
        <v>0.63115254391481512</v>
      </c>
      <c r="P4128" s="119">
        <v>0.41334658781503153</v>
      </c>
      <c r="Q4128" s="97">
        <v>15.805858086368124</v>
      </c>
      <c r="R4128" s="184">
        <v>3615780249430.4546</v>
      </c>
      <c r="S4128" s="199">
        <v>3753.5313543421817</v>
      </c>
      <c r="T4128" s="191">
        <v>4.5981280345495583E-2</v>
      </c>
      <c r="U4128" s="198">
        <v>2.0000000000000001E-4</v>
      </c>
    </row>
    <row r="4129" spans="1:21" x14ac:dyDescent="0.2">
      <c r="A4129">
        <f t="shared" si="64"/>
        <v>4125</v>
      </c>
      <c r="B4129" s="119">
        <v>0.56799962896454814</v>
      </c>
      <c r="C4129" s="97">
        <v>11736.807606394754</v>
      </c>
      <c r="D4129" s="96">
        <v>1.3012311357660225</v>
      </c>
      <c r="E4129" s="98">
        <v>0.4591191962970087</v>
      </c>
      <c r="F4129" s="119">
        <v>0</v>
      </c>
      <c r="G4129" s="179">
        <v>0</v>
      </c>
      <c r="H4129" s="97">
        <v>12608563.288195953</v>
      </c>
      <c r="I4129" s="174">
        <v>468778269242.20471</v>
      </c>
      <c r="J4129" s="186">
        <v>0.44621816665223712</v>
      </c>
      <c r="K4129" s="189">
        <v>22019755804.206409</v>
      </c>
      <c r="L4129" s="185">
        <v>50223604582.665901</v>
      </c>
      <c r="M4129" s="185">
        <v>0</v>
      </c>
      <c r="N4129" s="174">
        <v>541021629629.07703</v>
      </c>
      <c r="O4129" s="119">
        <v>0.46089888070603774</v>
      </c>
      <c r="P4129" s="119">
        <v>0.31182179613209721</v>
      </c>
      <c r="Q4129" s="97">
        <v>13.405682253857893</v>
      </c>
      <c r="R4129" s="184">
        <v>2423803201783.7539</v>
      </c>
      <c r="S4129" s="199">
        <v>2515.9199855460588</v>
      </c>
      <c r="T4129" s="191">
        <v>5.5950477974264903E-2</v>
      </c>
      <c r="U4129" s="198">
        <v>2.0000000000000001E-4</v>
      </c>
    </row>
    <row r="4130" spans="1:21" x14ac:dyDescent="0.2">
      <c r="A4130">
        <f t="shared" si="64"/>
        <v>4126</v>
      </c>
      <c r="B4130" s="119">
        <v>0.49362284226469361</v>
      </c>
      <c r="C4130" s="97">
        <v>8372.9495412028646</v>
      </c>
      <c r="D4130" s="96">
        <v>0.93600440497341042</v>
      </c>
      <c r="E4130" s="98">
        <v>0.39849546415622</v>
      </c>
      <c r="F4130" s="119">
        <v>0</v>
      </c>
      <c r="G4130" s="179">
        <v>0</v>
      </c>
      <c r="H4130" s="97">
        <v>9328402.9973516837</v>
      </c>
      <c r="I4130" s="174">
        <v>261786657625.99115</v>
      </c>
      <c r="J4130" s="186">
        <v>0.23158715776888172</v>
      </c>
      <c r="K4130" s="189">
        <v>33246786150.457634</v>
      </c>
      <c r="L4130" s="185">
        <v>91304477948.255173</v>
      </c>
      <c r="M4130" s="185">
        <v>0</v>
      </c>
      <c r="N4130" s="174">
        <v>386337921724.70398</v>
      </c>
      <c r="O4130" s="119">
        <v>0.34599246624118135</v>
      </c>
      <c r="P4130" s="119">
        <v>0.21743524717925108</v>
      </c>
      <c r="Q4130" s="97">
        <v>15.736115974795387</v>
      </c>
      <c r="R4130" s="184">
        <v>1425135005345.9404</v>
      </c>
      <c r="S4130" s="199">
        <v>1480.1686386553663</v>
      </c>
      <c r="T4130" s="191">
        <v>4.7121559656192899E-2</v>
      </c>
      <c r="U4130" s="198">
        <v>2.0000000000000001E-4</v>
      </c>
    </row>
    <row r="4131" spans="1:21" x14ac:dyDescent="0.2">
      <c r="A4131">
        <f t="shared" si="64"/>
        <v>4127</v>
      </c>
      <c r="B4131" s="119">
        <v>0.44877135473165569</v>
      </c>
      <c r="C4131" s="97">
        <v>8363.066054985331</v>
      </c>
      <c r="D4131" s="96">
        <v>0.6054038592245784</v>
      </c>
      <c r="E4131" s="98">
        <v>0.19453104158973117</v>
      </c>
      <c r="F4131" s="119">
        <v>0</v>
      </c>
      <c r="G4131" s="179">
        <v>0</v>
      </c>
      <c r="H4131" s="97">
        <v>19861304.406613629</v>
      </c>
      <c r="I4131" s="174">
        <v>527009623289.00244</v>
      </c>
      <c r="J4131" s="186">
        <v>0.38693644839175778</v>
      </c>
      <c r="K4131" s="189">
        <v>19573666902.239391</v>
      </c>
      <c r="L4131" s="185">
        <v>15967814940.970406</v>
      </c>
      <c r="M4131" s="185">
        <v>0</v>
      </c>
      <c r="N4131" s="174">
        <v>562551105132.21228</v>
      </c>
      <c r="O4131" s="119">
        <v>0.38519786358889696</v>
      </c>
      <c r="P4131" s="119">
        <v>0.26367654428961312</v>
      </c>
      <c r="Q4131" s="97">
        <v>13.145864739014012</v>
      </c>
      <c r="R4131" s="184">
        <v>2120561337134.3606</v>
      </c>
      <c r="S4131" s="199">
        <v>2200.7170563013451</v>
      </c>
      <c r="T4131" s="191">
        <v>5.2474800931755605E-2</v>
      </c>
      <c r="U4131" s="198">
        <v>2.0000000000000001E-4</v>
      </c>
    </row>
    <row r="4132" spans="1:21" x14ac:dyDescent="0.2">
      <c r="A4132">
        <f t="shared" si="64"/>
        <v>4128</v>
      </c>
      <c r="B4132" s="119">
        <v>0.48761955691677028</v>
      </c>
      <c r="C4132" s="97">
        <v>8154.323091515821</v>
      </c>
      <c r="D4132" s="96">
        <v>1.1927958686713602</v>
      </c>
      <c r="E4132" s="98">
        <v>4.6901836164439825E-2</v>
      </c>
      <c r="F4132" s="119">
        <v>0</v>
      </c>
      <c r="G4132" s="179">
        <v>0</v>
      </c>
      <c r="H4132" s="97">
        <v>12190423.586192679</v>
      </c>
      <c r="I4132" s="174">
        <v>383004789743.34137</v>
      </c>
      <c r="J4132" s="186">
        <v>0.38883391818111657</v>
      </c>
      <c r="K4132" s="189">
        <v>8977484722.8824863</v>
      </c>
      <c r="L4132" s="185">
        <v>19535582412.558174</v>
      </c>
      <c r="M4132" s="185">
        <v>0</v>
      </c>
      <c r="N4132" s="174">
        <v>411517856878.78204</v>
      </c>
      <c r="O4132" s="119">
        <v>0.39987017879653308</v>
      </c>
      <c r="P4132" s="119">
        <v>0.28732800224919297</v>
      </c>
      <c r="Q4132" s="97">
        <v>13.308199923234806</v>
      </c>
      <c r="R4132" s="184">
        <v>1711380693874.7466</v>
      </c>
      <c r="S4132" s="199">
        <v>1777.0384891324891</v>
      </c>
      <c r="T4132" s="191">
        <v>5.4806665311151977E-2</v>
      </c>
      <c r="U4132" s="198">
        <v>2.0000000000000001E-4</v>
      </c>
    </row>
    <row r="4133" spans="1:21" x14ac:dyDescent="0.2">
      <c r="A4133">
        <f t="shared" si="64"/>
        <v>4129</v>
      </c>
      <c r="B4133" s="119">
        <v>0.55992495317414182</v>
      </c>
      <c r="C4133" s="97">
        <v>12224.802665512605</v>
      </c>
      <c r="D4133" s="96">
        <v>0.97315528615154978</v>
      </c>
      <c r="E4133" s="98">
        <v>0</v>
      </c>
      <c r="F4133" s="119">
        <v>0.57502765826521585</v>
      </c>
      <c r="G4133" s="179">
        <v>1</v>
      </c>
      <c r="H4133" s="97">
        <v>6194498.0614138274</v>
      </c>
      <c r="I4133" s="174">
        <v>249163717408.23648</v>
      </c>
      <c r="J4133" s="186">
        <v>0.43008021361277304</v>
      </c>
      <c r="K4133" s="189">
        <v>3234498258.6635447</v>
      </c>
      <c r="L4133" s="185">
        <v>0</v>
      </c>
      <c r="M4133" s="185">
        <v>227547474308.26016</v>
      </c>
      <c r="N4133" s="174">
        <v>479945689975.16022</v>
      </c>
      <c r="O4133" s="119">
        <v>0.60256476992024388</v>
      </c>
      <c r="P4133" s="119">
        <v>0.38307045413202556</v>
      </c>
      <c r="Q4133" s="97">
        <v>16.438288695330691</v>
      </c>
      <c r="R4133" s="184">
        <v>3255425374008.0269</v>
      </c>
      <c r="S4133" s="199">
        <v>3378.9314614923601</v>
      </c>
      <c r="T4133" s="191">
        <v>4.5388648855962416E-2</v>
      </c>
      <c r="U4133" s="198">
        <v>2.0000000000000001E-4</v>
      </c>
    </row>
    <row r="4134" spans="1:21" x14ac:dyDescent="0.2">
      <c r="A4134">
        <f t="shared" si="64"/>
        <v>4130</v>
      </c>
      <c r="B4134" s="119">
        <v>0.49070241589220615</v>
      </c>
      <c r="C4134" s="97">
        <v>8694.4857967857952</v>
      </c>
      <c r="D4134" s="96">
        <v>0.89512884230579892</v>
      </c>
      <c r="E4134" s="98">
        <v>0.68883580446959303</v>
      </c>
      <c r="F4134" s="119">
        <v>0.49396639630592587</v>
      </c>
      <c r="G4134" s="179">
        <v>1</v>
      </c>
      <c r="H4134" s="97">
        <v>8970078.2559496146</v>
      </c>
      <c r="I4134" s="174">
        <v>272966008039.8739</v>
      </c>
      <c r="J4134" s="186">
        <v>0.41319282734871832</v>
      </c>
      <c r="K4134" s="189">
        <v>68409157.302391157</v>
      </c>
      <c r="L4134" s="185">
        <v>0</v>
      </c>
      <c r="M4134" s="185">
        <v>272443854862.4769</v>
      </c>
      <c r="N4134" s="174">
        <v>545478272059.6532</v>
      </c>
      <c r="O4134" s="119">
        <v>0.60633520611779779</v>
      </c>
      <c r="P4134" s="119">
        <v>0.36023447189302749</v>
      </c>
      <c r="Q4134" s="97">
        <v>16.488498134640505</v>
      </c>
      <c r="R4134" s="184">
        <v>3491146645800.0107</v>
      </c>
      <c r="S4134" s="199">
        <v>3623.356936849962</v>
      </c>
      <c r="T4134" s="191">
        <v>4.5229368634235184E-2</v>
      </c>
      <c r="U4134" s="198">
        <v>2.0000000000000001E-4</v>
      </c>
    </row>
    <row r="4135" spans="1:21" x14ac:dyDescent="0.2">
      <c r="A4135">
        <f t="shared" si="64"/>
        <v>4131</v>
      </c>
      <c r="B4135" s="119">
        <v>0.48176086613640728</v>
      </c>
      <c r="C4135" s="97">
        <v>5543.9148109409907</v>
      </c>
      <c r="D4135" s="96">
        <v>0.58647115254652871</v>
      </c>
      <c r="E4135" s="98">
        <v>0.46163193967454769</v>
      </c>
      <c r="F4135" s="119">
        <v>0</v>
      </c>
      <c r="G4135" s="179">
        <v>0</v>
      </c>
      <c r="H4135" s="97">
        <v>4674443.8481322872</v>
      </c>
      <c r="I4135" s="174">
        <v>163613532459.65848</v>
      </c>
      <c r="J4135" s="186">
        <v>0.39153553984134137</v>
      </c>
      <c r="K4135" s="189">
        <v>18579756572.383762</v>
      </c>
      <c r="L4135" s="185">
        <v>44565324394.100914</v>
      </c>
      <c r="M4135" s="185">
        <v>0</v>
      </c>
      <c r="N4135" s="174">
        <v>226758613426.14316</v>
      </c>
      <c r="O4135" s="119">
        <v>0.43973091370440526</v>
      </c>
      <c r="P4135" s="119">
        <v>0.33701371057629231</v>
      </c>
      <c r="Q4135" s="97">
        <v>14.922778278440754</v>
      </c>
      <c r="R4135" s="184">
        <v>1289805151127.9839</v>
      </c>
      <c r="S4135" s="199">
        <v>1337.0196235642532</v>
      </c>
      <c r="T4135" s="191">
        <v>4.7545180970465929E-2</v>
      </c>
      <c r="U4135" s="198">
        <v>2.0000000000000001E-4</v>
      </c>
    </row>
    <row r="4136" spans="1:21" x14ac:dyDescent="0.2">
      <c r="A4136">
        <f t="shared" si="64"/>
        <v>4132</v>
      </c>
      <c r="B4136" s="119">
        <v>0.6685487042408258</v>
      </c>
      <c r="C4136" s="97">
        <v>7114.8765556591297</v>
      </c>
      <c r="D4136" s="96">
        <v>0.7018246826917045</v>
      </c>
      <c r="E4136" s="98">
        <v>4.7409482347075232E-2</v>
      </c>
      <c r="F4136" s="119">
        <v>0.35351048626046921</v>
      </c>
      <c r="G4136" s="179">
        <v>1</v>
      </c>
      <c r="H4136" s="97">
        <v>5771085.4709660653</v>
      </c>
      <c r="I4136" s="174">
        <v>224200326252.69138</v>
      </c>
      <c r="J4136" s="186">
        <v>0.43658230552249155</v>
      </c>
      <c r="K4136" s="189">
        <v>7409465609.2921124</v>
      </c>
      <c r="L4136" s="185">
        <v>0</v>
      </c>
      <c r="M4136" s="185">
        <v>127982951710.67084</v>
      </c>
      <c r="N4136" s="174">
        <v>359592743572.6543</v>
      </c>
      <c r="O4136" s="119">
        <v>0.55693075091869326</v>
      </c>
      <c r="P4136" s="119">
        <v>0.37388185811380892</v>
      </c>
      <c r="Q4136" s="97">
        <v>15.488297714080534</v>
      </c>
      <c r="R4136" s="184">
        <v>2299996352054.0771</v>
      </c>
      <c r="S4136" s="199">
        <v>2388.2498286962409</v>
      </c>
      <c r="T4136" s="191">
        <v>4.6475056417494581E-2</v>
      </c>
      <c r="U4136" s="198">
        <v>2.0000000000000001E-4</v>
      </c>
    </row>
    <row r="4137" spans="1:21" x14ac:dyDescent="0.2">
      <c r="A4137">
        <f t="shared" si="64"/>
        <v>4133</v>
      </c>
      <c r="B4137" s="119">
        <v>0.5456888363023219</v>
      </c>
      <c r="C4137" s="97">
        <v>4092.4272581832056</v>
      </c>
      <c r="D4137" s="96">
        <v>0.85961457086217352</v>
      </c>
      <c r="E4137" s="98">
        <v>0</v>
      </c>
      <c r="F4137" s="119">
        <v>0.55083853542246564</v>
      </c>
      <c r="G4137" s="179">
        <v>1</v>
      </c>
      <c r="H4137" s="97">
        <v>11270257.640001955</v>
      </c>
      <c r="I4137" s="174">
        <v>350775880865.5426</v>
      </c>
      <c r="J4137" s="186">
        <v>0.40972928948861909</v>
      </c>
      <c r="K4137" s="189">
        <v>5533543399.1072149</v>
      </c>
      <c r="L4137" s="185">
        <v>0</v>
      </c>
      <c r="M4137" s="185">
        <v>308023462548.15973</v>
      </c>
      <c r="N4137" s="174">
        <v>664332886812.80957</v>
      </c>
      <c r="O4137" s="119">
        <v>0.58726871756574972</v>
      </c>
      <c r="P4137" s="119">
        <v>0.32626243864165916</v>
      </c>
      <c r="Q4137" s="97">
        <v>16.165344527012767</v>
      </c>
      <c r="R4137" s="184">
        <v>3821801530973.7095</v>
      </c>
      <c r="S4137" s="199">
        <v>3968.015834769757</v>
      </c>
      <c r="T4137" s="191">
        <v>4.5287031481498784E-2</v>
      </c>
      <c r="U4137" s="198">
        <v>2.0000000000000001E-4</v>
      </c>
    </row>
    <row r="4138" spans="1:21" x14ac:dyDescent="0.2">
      <c r="A4138">
        <f t="shared" si="64"/>
        <v>4134</v>
      </c>
      <c r="B4138" s="119">
        <v>0.4274078011973349</v>
      </c>
      <c r="C4138" s="97">
        <v>11547.348455642608</v>
      </c>
      <c r="D4138" s="96">
        <v>1.087924267499194</v>
      </c>
      <c r="E4138" s="98">
        <v>0.11037383291399583</v>
      </c>
      <c r="F4138" s="119">
        <v>0</v>
      </c>
      <c r="G4138" s="179">
        <v>0</v>
      </c>
      <c r="H4138" s="97">
        <v>9061524.6037237551</v>
      </c>
      <c r="I4138" s="174">
        <v>328008257329.31183</v>
      </c>
      <c r="J4138" s="186">
        <v>0.4274078011973349</v>
      </c>
      <c r="K4138" s="189">
        <v>18518283953.639938</v>
      </c>
      <c r="L4138" s="185">
        <v>14103806712.338787</v>
      </c>
      <c r="M4138" s="185">
        <v>0</v>
      </c>
      <c r="N4138" s="174">
        <v>360630347995.29059</v>
      </c>
      <c r="O4138" s="119">
        <v>0.42003213055031047</v>
      </c>
      <c r="P4138" s="119">
        <v>0.31498886350619354</v>
      </c>
      <c r="Q4138" s="97">
        <v>13.273497296535128</v>
      </c>
      <c r="R4138" s="184">
        <v>1622966964369.4243</v>
      </c>
      <c r="S4138" s="199">
        <v>1684.4569468574982</v>
      </c>
      <c r="T4138" s="191">
        <v>5.5715264566746726E-2</v>
      </c>
      <c r="U4138" s="198">
        <v>2.0000000000000001E-4</v>
      </c>
    </row>
    <row r="4139" spans="1:21" x14ac:dyDescent="0.2">
      <c r="A4139">
        <f t="shared" si="64"/>
        <v>4135</v>
      </c>
      <c r="B4139" s="119">
        <v>0.40303204346348903</v>
      </c>
      <c r="C4139" s="97">
        <v>11722.729591026839</v>
      </c>
      <c r="D4139" s="96">
        <v>1.5421765908840719</v>
      </c>
      <c r="E4139" s="98">
        <v>1.9178836005432437E-2</v>
      </c>
      <c r="F4139" s="119">
        <v>0.56655732957557492</v>
      </c>
      <c r="G4139" s="179">
        <v>1</v>
      </c>
      <c r="H4139" s="97">
        <v>7992486.6052600974</v>
      </c>
      <c r="I4139" s="174">
        <v>299063568735.91724</v>
      </c>
      <c r="J4139" s="186">
        <v>0.40303204346348909</v>
      </c>
      <c r="K4139" s="189">
        <v>7886779917.396574</v>
      </c>
      <c r="L4139" s="185">
        <v>0</v>
      </c>
      <c r="M4139" s="185">
        <v>255263026149.63821</v>
      </c>
      <c r="N4139" s="174">
        <v>562213374802.95203</v>
      </c>
      <c r="O4139" s="119">
        <v>0.57761454406282797</v>
      </c>
      <c r="P4139" s="119">
        <v>0.29650347563733087</v>
      </c>
      <c r="Q4139" s="97">
        <v>15.790934209168732</v>
      </c>
      <c r="R4139" s="184">
        <v>2826492695086.9268</v>
      </c>
      <c r="S4139" s="199">
        <v>2932.2310795706408</v>
      </c>
      <c r="T4139" s="191">
        <v>4.7438085051694341E-2</v>
      </c>
      <c r="U4139" s="198">
        <v>2.0000000000000001E-4</v>
      </c>
    </row>
    <row r="4140" spans="1:21" x14ac:dyDescent="0.2">
      <c r="A4140">
        <f t="shared" si="64"/>
        <v>4136</v>
      </c>
      <c r="B4140" s="119">
        <v>0.51506866661016026</v>
      </c>
      <c r="C4140" s="97">
        <v>4000</v>
      </c>
      <c r="D4140" s="96">
        <v>0.94266532294194771</v>
      </c>
      <c r="E4140" s="98">
        <v>7.4339849557378782E-2</v>
      </c>
      <c r="F4140" s="119">
        <v>0</v>
      </c>
      <c r="G4140" s="179">
        <v>0</v>
      </c>
      <c r="H4140" s="97">
        <v>10526180.227422304</v>
      </c>
      <c r="I4140" s="174">
        <v>392632656905.19434</v>
      </c>
      <c r="J4140" s="186">
        <v>0.5020983496485667</v>
      </c>
      <c r="K4140" s="189">
        <v>12600075439.328316</v>
      </c>
      <c r="L4140" s="185">
        <v>25590554643.909229</v>
      </c>
      <c r="M4140" s="185">
        <v>0</v>
      </c>
      <c r="N4140" s="174">
        <v>430823286988.43188</v>
      </c>
      <c r="O4140" s="119">
        <v>0.50510884471108108</v>
      </c>
      <c r="P4140" s="119">
        <v>0.40593885180354383</v>
      </c>
      <c r="Q4140" s="97">
        <v>13.483453683623372</v>
      </c>
      <c r="R4140" s="184">
        <v>2655150407928.6865</v>
      </c>
      <c r="S4140" s="199">
        <v>2758.5169456551525</v>
      </c>
      <c r="T4140" s="191">
        <v>5.2858072907934657E-2</v>
      </c>
      <c r="U4140" s="198">
        <v>2.0000000000000001E-4</v>
      </c>
    </row>
    <row r="4141" spans="1:21" x14ac:dyDescent="0.2">
      <c r="A4141">
        <f t="shared" si="64"/>
        <v>4137</v>
      </c>
      <c r="B4141" s="119">
        <v>0.46965737659572793</v>
      </c>
      <c r="C4141" s="97">
        <v>9131.3346925233618</v>
      </c>
      <c r="D4141" s="96">
        <v>0.89268544376318593</v>
      </c>
      <c r="E4141" s="98">
        <v>0.7</v>
      </c>
      <c r="F4141" s="119">
        <v>0</v>
      </c>
      <c r="G4141" s="179">
        <v>0</v>
      </c>
      <c r="H4141" s="97">
        <v>7191645.8680447033</v>
      </c>
      <c r="I4141" s="174">
        <v>283738083249.38727</v>
      </c>
      <c r="J4141" s="186">
        <v>0.46965737659572793</v>
      </c>
      <c r="K4141" s="189">
        <v>14380926940.704758</v>
      </c>
      <c r="L4141" s="185">
        <v>52999486331.2659</v>
      </c>
      <c r="M4141" s="185">
        <v>0</v>
      </c>
      <c r="N4141" s="174">
        <v>351118496521.35797</v>
      </c>
      <c r="O4141" s="119">
        <v>0.50028487426476309</v>
      </c>
      <c r="P4141" s="119">
        <v>0.37559437981694066</v>
      </c>
      <c r="Q4141" s="97">
        <v>14.228379453708161</v>
      </c>
      <c r="R4141" s="184">
        <v>2068142052447.156</v>
      </c>
      <c r="S4141" s="199">
        <v>2143.3877028864399</v>
      </c>
      <c r="T4141" s="191">
        <v>5.093544353012399E-2</v>
      </c>
      <c r="U4141" s="198">
        <v>2.0000000000000001E-4</v>
      </c>
    </row>
    <row r="4142" spans="1:21" x14ac:dyDescent="0.2">
      <c r="A4142">
        <f t="shared" si="64"/>
        <v>4138</v>
      </c>
      <c r="B4142" s="119">
        <v>0.49949318558234745</v>
      </c>
      <c r="C4142" s="97">
        <v>13809.05171316244</v>
      </c>
      <c r="D4142" s="96">
        <v>0.43403264176636153</v>
      </c>
      <c r="E4142" s="98">
        <v>9.647577444742636E-2</v>
      </c>
      <c r="F4142" s="119">
        <v>0.4962795848574118</v>
      </c>
      <c r="G4142" s="179">
        <v>1</v>
      </c>
      <c r="H4142" s="97">
        <v>2617678.6415956197</v>
      </c>
      <c r="I4142" s="174">
        <v>141160888022.43201</v>
      </c>
      <c r="J4142" s="186">
        <v>0.49949318558234745</v>
      </c>
      <c r="K4142" s="189">
        <v>5966686326.2447433</v>
      </c>
      <c r="L4142" s="185">
        <v>0</v>
      </c>
      <c r="M4142" s="185">
        <v>90891291602.361603</v>
      </c>
      <c r="N4142" s="174">
        <v>238018865951.03836</v>
      </c>
      <c r="O4142" s="119">
        <v>0.60172513782713477</v>
      </c>
      <c r="P4142" s="119">
        <v>0.36174612771897557</v>
      </c>
      <c r="Q4142" s="97">
        <v>15.078758277859871</v>
      </c>
      <c r="R4142" s="184">
        <v>1444800336560.0669</v>
      </c>
      <c r="S4142" s="199">
        <v>1498.4676795542202</v>
      </c>
      <c r="T4142" s="191">
        <v>4.715685041477026E-2</v>
      </c>
      <c r="U4142" s="198">
        <v>2.0000000000000001E-4</v>
      </c>
    </row>
    <row r="4143" spans="1:21" x14ac:dyDescent="0.2">
      <c r="A4143">
        <f t="shared" si="64"/>
        <v>4139</v>
      </c>
      <c r="B4143" s="119">
        <v>0.54941466983733012</v>
      </c>
      <c r="C4143" s="97">
        <v>8127.7692140369736</v>
      </c>
      <c r="D4143" s="96">
        <v>0.68387106140994502</v>
      </c>
      <c r="E4143" s="98">
        <v>0</v>
      </c>
      <c r="F4143" s="119">
        <v>0</v>
      </c>
      <c r="G4143" s="179">
        <v>0</v>
      </c>
      <c r="H4143" s="97">
        <v>7740928.1019285107</v>
      </c>
      <c r="I4143" s="174">
        <v>333006112164.34613</v>
      </c>
      <c r="J4143" s="186">
        <v>0.4668576612974259</v>
      </c>
      <c r="K4143" s="189">
        <v>16569344770.334223</v>
      </c>
      <c r="L4143" s="185">
        <v>0</v>
      </c>
      <c r="M4143" s="185">
        <v>0</v>
      </c>
      <c r="N4143" s="174">
        <v>349575456934.68036</v>
      </c>
      <c r="O4143" s="119">
        <v>0.44472931848829561</v>
      </c>
      <c r="P4143" s="119">
        <v>0.32088536471874396</v>
      </c>
      <c r="Q4143" s="97">
        <v>12.861959841859001</v>
      </c>
      <c r="R4143" s="184">
        <v>1632417356862.9302</v>
      </c>
      <c r="S4143" s="199">
        <v>1695.1203170652827</v>
      </c>
      <c r="T4143" s="191">
        <v>5.3651974980542028E-2</v>
      </c>
      <c r="U4143" s="198">
        <v>2.0000000000000001E-4</v>
      </c>
    </row>
    <row r="4144" spans="1:21" x14ac:dyDescent="0.2">
      <c r="A4144">
        <f t="shared" si="64"/>
        <v>4140</v>
      </c>
      <c r="B4144" s="119">
        <v>0.48342164287470391</v>
      </c>
      <c r="C4144" s="97">
        <v>15147.85864661467</v>
      </c>
      <c r="D4144" s="96">
        <v>0.85913269911115198</v>
      </c>
      <c r="E4144" s="98">
        <v>0</v>
      </c>
      <c r="F4144" s="119">
        <v>0</v>
      </c>
      <c r="G4144" s="179">
        <v>0</v>
      </c>
      <c r="H4144" s="97">
        <v>7539532.1296026576</v>
      </c>
      <c r="I4144" s="174">
        <v>260520618469.15677</v>
      </c>
      <c r="J4144" s="186">
        <v>0.3707396905757484</v>
      </c>
      <c r="K4144" s="189">
        <v>5672085416.5317478</v>
      </c>
      <c r="L4144" s="185">
        <v>0</v>
      </c>
      <c r="M4144" s="185">
        <v>0</v>
      </c>
      <c r="N4144" s="174">
        <v>266192703885.68851</v>
      </c>
      <c r="O4144" s="119">
        <v>0.36283989782580428</v>
      </c>
      <c r="P4144" s="119">
        <v>0.27524290664710371</v>
      </c>
      <c r="Q4144" s="97">
        <v>12.903341935778387</v>
      </c>
      <c r="R4144" s="184">
        <v>1002745353839.4696</v>
      </c>
      <c r="S4144" s="199">
        <v>1041.1166477370493</v>
      </c>
      <c r="T4144" s="191">
        <v>5.6030855166643474E-2</v>
      </c>
      <c r="U4144" s="198">
        <v>2.0000000000000001E-4</v>
      </c>
    </row>
    <row r="4145" spans="1:21" x14ac:dyDescent="0.2">
      <c r="A4145">
        <f t="shared" si="64"/>
        <v>4141</v>
      </c>
      <c r="B4145" s="119">
        <v>0.4124428839766372</v>
      </c>
      <c r="C4145" s="97">
        <v>4000</v>
      </c>
      <c r="D4145" s="96">
        <v>1.0581685101452589</v>
      </c>
      <c r="E4145" s="98">
        <v>0</v>
      </c>
      <c r="F4145" s="119">
        <v>0</v>
      </c>
      <c r="G4145" s="179">
        <v>0</v>
      </c>
      <c r="H4145" s="97">
        <v>39954809.813694097</v>
      </c>
      <c r="I4145" s="174">
        <v>921218418820.09741</v>
      </c>
      <c r="J4145" s="186">
        <v>0.36161707041820224</v>
      </c>
      <c r="K4145" s="189">
        <v>19399340452.31208</v>
      </c>
      <c r="L4145" s="185">
        <v>0</v>
      </c>
      <c r="M4145" s="185">
        <v>0</v>
      </c>
      <c r="N4145" s="174">
        <v>940617759272.40955</v>
      </c>
      <c r="O4145" s="119">
        <v>0.35415906466266894</v>
      </c>
      <c r="P4145" s="119">
        <v>0.2106473742995924</v>
      </c>
      <c r="Q4145" s="97">
        <v>12.905932937280831</v>
      </c>
      <c r="R4145" s="184">
        <v>2847120092797.6768</v>
      </c>
      <c r="S4145" s="199">
        <v>2956.3137199052071</v>
      </c>
      <c r="T4145" s="191">
        <v>5.5953778106283221E-2</v>
      </c>
      <c r="U4145" s="198">
        <v>2.0000000000000001E-4</v>
      </c>
    </row>
    <row r="4146" spans="1:21" x14ac:dyDescent="0.2">
      <c r="A4146">
        <f t="shared" si="64"/>
        <v>4142</v>
      </c>
      <c r="B4146" s="119">
        <v>0.53370751321000587</v>
      </c>
      <c r="C4146" s="97">
        <v>11723.931905217732</v>
      </c>
      <c r="D4146" s="96">
        <v>0.70501059718137582</v>
      </c>
      <c r="E4146" s="98">
        <v>0</v>
      </c>
      <c r="F4146" s="119">
        <v>0</v>
      </c>
      <c r="G4146" s="179">
        <v>0</v>
      </c>
      <c r="H4146" s="97">
        <v>17882780.499302063</v>
      </c>
      <c r="I4146" s="174">
        <v>412223823813.90466</v>
      </c>
      <c r="J4146" s="186">
        <v>0.26987276055677123</v>
      </c>
      <c r="K4146" s="189">
        <v>8739133440.388073</v>
      </c>
      <c r="L4146" s="185">
        <v>0</v>
      </c>
      <c r="M4146" s="185">
        <v>0</v>
      </c>
      <c r="N4146" s="174">
        <v>420962957254.29272</v>
      </c>
      <c r="O4146" s="119">
        <v>0.26427023894343404</v>
      </c>
      <c r="P4146" s="119">
        <v>0.1788615121100654</v>
      </c>
      <c r="Q4146" s="97">
        <v>12.823320695650583</v>
      </c>
      <c r="R4146" s="184">
        <v>947338975532.12219</v>
      </c>
      <c r="S4146" s="199">
        <v>984.01336440502337</v>
      </c>
      <c r="T4146" s="191">
        <v>5.733508696888976E-2</v>
      </c>
      <c r="U4146" s="198">
        <v>2.0000000000000001E-4</v>
      </c>
    </row>
    <row r="4147" spans="1:21" x14ac:dyDescent="0.2">
      <c r="A4147">
        <f t="shared" si="64"/>
        <v>4143</v>
      </c>
      <c r="B4147" s="119">
        <v>0.58309732781587198</v>
      </c>
      <c r="C4147" s="97">
        <v>13366.032113014029</v>
      </c>
      <c r="D4147" s="96">
        <v>0.90567935630858676</v>
      </c>
      <c r="E4147" s="98">
        <v>0.63214095939863069</v>
      </c>
      <c r="F4147" s="119">
        <v>0.64217879248738463</v>
      </c>
      <c r="G4147" s="179">
        <v>1</v>
      </c>
      <c r="H4147" s="97">
        <v>6203918.2094583046</v>
      </c>
      <c r="I4147" s="174">
        <v>231564489150.17801</v>
      </c>
      <c r="J4147" s="186">
        <v>0.43578393240868396</v>
      </c>
      <c r="K4147" s="189">
        <v>460225540.89950413</v>
      </c>
      <c r="L4147" s="185">
        <v>0</v>
      </c>
      <c r="M4147" s="185">
        <v>366831590935.20416</v>
      </c>
      <c r="N4147" s="174">
        <v>598856305626.28174</v>
      </c>
      <c r="O4147" s="119">
        <v>0.6585508956506646</v>
      </c>
      <c r="P4147" s="119">
        <v>0.41594256182479639</v>
      </c>
      <c r="Q4147" s="97">
        <v>17.2404216533313</v>
      </c>
      <c r="R4147" s="184">
        <v>4593577672597.0771</v>
      </c>
      <c r="S4147" s="199">
        <v>4770.9627911216903</v>
      </c>
      <c r="T4147" s="191">
        <v>4.3176913554989385E-2</v>
      </c>
      <c r="U4147" s="198">
        <v>2.0000000000000001E-4</v>
      </c>
    </row>
    <row r="4148" spans="1:21" x14ac:dyDescent="0.2">
      <c r="A4148">
        <f t="shared" si="64"/>
        <v>4144</v>
      </c>
      <c r="B4148" s="119">
        <v>0.70740905028244971</v>
      </c>
      <c r="C4148" s="97">
        <v>5369.1939891107959</v>
      </c>
      <c r="D4148" s="96">
        <v>1.1453676346749542</v>
      </c>
      <c r="E4148" s="98">
        <v>0.7</v>
      </c>
      <c r="F4148" s="119">
        <v>0</v>
      </c>
      <c r="G4148" s="179">
        <v>0</v>
      </c>
      <c r="H4148" s="97">
        <v>15408902.418529369</v>
      </c>
      <c r="I4148" s="174">
        <v>344960576672.94269</v>
      </c>
      <c r="J4148" s="186">
        <v>0.12305593206275145</v>
      </c>
      <c r="K4148" s="189">
        <v>47013107012.278282</v>
      </c>
      <c r="L4148" s="185">
        <v>190584130373.78949</v>
      </c>
      <c r="M4148" s="185">
        <v>0</v>
      </c>
      <c r="N4148" s="174">
        <v>582557814059.0105</v>
      </c>
      <c r="O4148" s="119">
        <v>0.33458782095519291</v>
      </c>
      <c r="P4148" s="119">
        <v>0.20477892652175092</v>
      </c>
      <c r="Q4148" s="97">
        <v>17.299802610529916</v>
      </c>
      <c r="R4148" s="184">
        <v>2216881112650.1685</v>
      </c>
      <c r="S4148" s="199">
        <v>2301.2476059323071</v>
      </c>
      <c r="T4148" s="191">
        <v>4.2823150169157366E-2</v>
      </c>
      <c r="U4148" s="198">
        <v>2.0000000000000001E-4</v>
      </c>
    </row>
    <row r="4149" spans="1:21" x14ac:dyDescent="0.2">
      <c r="A4149">
        <f t="shared" si="64"/>
        <v>4145</v>
      </c>
      <c r="B4149" s="119">
        <v>0.44416708921641751</v>
      </c>
      <c r="C4149" s="97">
        <v>5715.0239050435939</v>
      </c>
      <c r="D4149" s="96">
        <v>0.89668179304227547</v>
      </c>
      <c r="E4149" s="98">
        <v>8.5572084011050417E-2</v>
      </c>
      <c r="F4149" s="119">
        <v>0.4033870459120017</v>
      </c>
      <c r="G4149" s="179">
        <v>1</v>
      </c>
      <c r="H4149" s="97">
        <v>8381531.3295735884</v>
      </c>
      <c r="I4149" s="174">
        <v>245858072126.88602</v>
      </c>
      <c r="J4149" s="186">
        <v>0.36253794114872029</v>
      </c>
      <c r="K4149" s="189">
        <v>2515266448.425735</v>
      </c>
      <c r="L4149" s="185">
        <v>0</v>
      </c>
      <c r="M4149" s="185">
        <v>210650203386.25772</v>
      </c>
      <c r="N4149" s="174">
        <v>459023541961.56946</v>
      </c>
      <c r="O4149" s="119">
        <v>0.56130681422490603</v>
      </c>
      <c r="P4149" s="119">
        <v>0.34145923839614423</v>
      </c>
      <c r="Q4149" s="97">
        <v>16.682353687091663</v>
      </c>
      <c r="R4149" s="184">
        <v>2834220713965.6074</v>
      </c>
      <c r="S4149" s="199">
        <v>2937.2067202506018</v>
      </c>
      <c r="T4149" s="191">
        <v>4.4197706650977511E-2</v>
      </c>
      <c r="U4149" s="198">
        <v>2.0000000000000001E-4</v>
      </c>
    </row>
    <row r="4150" spans="1:21" x14ac:dyDescent="0.2">
      <c r="A4150">
        <f t="shared" si="64"/>
        <v>4146</v>
      </c>
      <c r="B4150" s="119">
        <v>0.48973115447697818</v>
      </c>
      <c r="C4150" s="97">
        <v>15049.224410780327</v>
      </c>
      <c r="D4150" s="96">
        <v>0.66427441292905187</v>
      </c>
      <c r="E4150" s="98">
        <v>0.20480121042193505</v>
      </c>
      <c r="F4150" s="119">
        <v>0.52003018105021648</v>
      </c>
      <c r="G4150" s="179">
        <v>1</v>
      </c>
      <c r="H4150" s="97">
        <v>6153125.5728326552</v>
      </c>
      <c r="I4150" s="174">
        <v>252761969519.12308</v>
      </c>
      <c r="J4150" s="186">
        <v>0.48973115447697824</v>
      </c>
      <c r="K4150" s="189">
        <v>6347985193.763339</v>
      </c>
      <c r="L4150" s="185">
        <v>0</v>
      </c>
      <c r="M4150" s="185">
        <v>185718756018.66656</v>
      </c>
      <c r="N4150" s="174">
        <v>444828710731.55304</v>
      </c>
      <c r="O4150" s="119">
        <v>0.61228155778769711</v>
      </c>
      <c r="P4150" s="119">
        <v>0.45363214772296728</v>
      </c>
      <c r="Q4150" s="97">
        <v>16.057425063291852</v>
      </c>
      <c r="R4150" s="184">
        <v>3494747364761.7026</v>
      </c>
      <c r="S4150" s="199">
        <v>3627.0301231847811</v>
      </c>
      <c r="T4150" s="191">
        <v>4.5242707245286957E-2</v>
      </c>
      <c r="U4150" s="198">
        <v>2.0000000000000001E-4</v>
      </c>
    </row>
    <row r="4151" spans="1:21" x14ac:dyDescent="0.2">
      <c r="A4151">
        <f t="shared" si="64"/>
        <v>4147</v>
      </c>
      <c r="B4151" s="119">
        <v>0.46192128076884614</v>
      </c>
      <c r="C4151" s="97">
        <v>5288.0681885038421</v>
      </c>
      <c r="D4151" s="96">
        <v>0.82316780732074391</v>
      </c>
      <c r="E4151" s="98">
        <v>0.7</v>
      </c>
      <c r="F4151" s="119">
        <v>0.4122196628073147</v>
      </c>
      <c r="G4151" s="179">
        <v>1</v>
      </c>
      <c r="H4151" s="97">
        <v>8149250.486007845</v>
      </c>
      <c r="I4151" s="174">
        <v>298856228192.58813</v>
      </c>
      <c r="J4151" s="186">
        <v>0.40604986560512868</v>
      </c>
      <c r="K4151" s="189">
        <v>3740755014.0968852</v>
      </c>
      <c r="L4151" s="185">
        <v>3372510918.6249361</v>
      </c>
      <c r="M4151" s="185">
        <v>217425482199.95297</v>
      </c>
      <c r="N4151" s="174">
        <v>523394976325.26288</v>
      </c>
      <c r="O4151" s="119">
        <v>0.56933852877207158</v>
      </c>
      <c r="P4151" s="119">
        <v>0.34550261230663104</v>
      </c>
      <c r="Q4151" s="97">
        <v>16.307404940777339</v>
      </c>
      <c r="R4151" s="184">
        <v>3234690288285.7861</v>
      </c>
      <c r="S4151" s="199">
        <v>3355.1654398433902</v>
      </c>
      <c r="T4151" s="191">
        <v>4.46113368632063E-2</v>
      </c>
      <c r="U4151" s="198">
        <v>2.0000000000000001E-4</v>
      </c>
    </row>
    <row r="4152" spans="1:21" x14ac:dyDescent="0.2">
      <c r="A4152">
        <f t="shared" si="64"/>
        <v>4148</v>
      </c>
      <c r="B4152" s="119">
        <v>0.42464378747767451</v>
      </c>
      <c r="C4152" s="97">
        <v>7606.0986747106999</v>
      </c>
      <c r="D4152" s="96">
        <v>0.30981240254011377</v>
      </c>
      <c r="E4152" s="98">
        <v>0.66782215105623521</v>
      </c>
      <c r="F4152" s="119">
        <v>0</v>
      </c>
      <c r="G4152" s="179">
        <v>0</v>
      </c>
      <c r="H4152" s="97">
        <v>2658128.0569604528</v>
      </c>
      <c r="I4152" s="174">
        <v>120788869877.50357</v>
      </c>
      <c r="J4152" s="186">
        <v>0.42464378747767451</v>
      </c>
      <c r="K4152" s="189">
        <v>23676826034.985088</v>
      </c>
      <c r="L4152" s="185">
        <v>55792424302.782776</v>
      </c>
      <c r="M4152" s="185">
        <v>0</v>
      </c>
      <c r="N4152" s="174">
        <v>200258120215.27142</v>
      </c>
      <c r="O4152" s="119">
        <v>0.47901269885605424</v>
      </c>
      <c r="P4152" s="119">
        <v>0.37519780216660192</v>
      </c>
      <c r="Q4152" s="97">
        <v>14.832416898548066</v>
      </c>
      <c r="R4152" s="184">
        <v>1274302934765.7683</v>
      </c>
      <c r="S4152" s="199">
        <v>1323.1349346586467</v>
      </c>
      <c r="T4152" s="191">
        <v>4.7107832445939191E-2</v>
      </c>
      <c r="U4152" s="198">
        <v>2.0000000000000001E-4</v>
      </c>
    </row>
    <row r="4153" spans="1:21" x14ac:dyDescent="0.2">
      <c r="A4153">
        <f t="shared" si="64"/>
        <v>4149</v>
      </c>
      <c r="B4153" s="119">
        <v>0.71371948020444398</v>
      </c>
      <c r="C4153" s="97">
        <v>11927.03173599207</v>
      </c>
      <c r="D4153" s="96">
        <v>0.68594411174926773</v>
      </c>
      <c r="E4153" s="98">
        <v>0.17848861025414964</v>
      </c>
      <c r="F4153" s="119">
        <v>0.3092561080532944</v>
      </c>
      <c r="G4153" s="179">
        <v>1</v>
      </c>
      <c r="H4153" s="97">
        <v>4379797.5336828567</v>
      </c>
      <c r="I4153" s="174">
        <v>156346451998.8179</v>
      </c>
      <c r="J4153" s="186">
        <v>0.31636827316393801</v>
      </c>
      <c r="K4153" s="189">
        <v>715302499.18362522</v>
      </c>
      <c r="L4153" s="185">
        <v>0</v>
      </c>
      <c r="M4153" s="185">
        <v>108373922211.59412</v>
      </c>
      <c r="N4153" s="174">
        <v>265435676709.59564</v>
      </c>
      <c r="O4153" s="119">
        <v>0.51297623775126644</v>
      </c>
      <c r="P4153" s="119">
        <v>0.33587846425122825</v>
      </c>
      <c r="Q4153" s="97">
        <v>16.961655971139109</v>
      </c>
      <c r="R4153" s="184">
        <v>1637897967026.7893</v>
      </c>
      <c r="S4153" s="199">
        <v>1700.7335785073892</v>
      </c>
      <c r="T4153" s="191">
        <v>4.3527000691205464E-2</v>
      </c>
      <c r="U4153" s="198">
        <v>2.0000000000000001E-4</v>
      </c>
    </row>
    <row r="4154" spans="1:21" x14ac:dyDescent="0.2">
      <c r="A4154">
        <f t="shared" si="64"/>
        <v>4150</v>
      </c>
      <c r="B4154" s="119">
        <v>0.46376176834928784</v>
      </c>
      <c r="C4154" s="97">
        <v>5986.1737908578034</v>
      </c>
      <c r="D4154" s="96">
        <v>1.0948574372233539</v>
      </c>
      <c r="E4154" s="98">
        <v>0</v>
      </c>
      <c r="F4154" s="119">
        <v>0.56177235443351081</v>
      </c>
      <c r="G4154" s="179">
        <v>1</v>
      </c>
      <c r="H4154" s="97">
        <v>23791882.665123098</v>
      </c>
      <c r="I4154" s="174">
        <v>693140350168.50989</v>
      </c>
      <c r="J4154" s="186">
        <v>0.36593373049339772</v>
      </c>
      <c r="K4154" s="189">
        <v>29605298761.691902</v>
      </c>
      <c r="L4154" s="185">
        <v>0</v>
      </c>
      <c r="M4154" s="185">
        <v>354260756599.81891</v>
      </c>
      <c r="N4154" s="174">
        <v>1077006405530.0208</v>
      </c>
      <c r="O4154" s="119">
        <v>0.49865259539308099</v>
      </c>
      <c r="P4154" s="119">
        <v>0.31211565555176884</v>
      </c>
      <c r="Q4154" s="97">
        <v>15.945798141968682</v>
      </c>
      <c r="R4154" s="184">
        <v>5766072302778.8037</v>
      </c>
      <c r="S4154" s="199">
        <v>5982.7376591634829</v>
      </c>
      <c r="T4154" s="191">
        <v>4.6375035842495839E-2</v>
      </c>
      <c r="U4154" s="198">
        <v>2.0000000000000001E-4</v>
      </c>
    </row>
    <row r="4155" spans="1:21" x14ac:dyDescent="0.2">
      <c r="A4155">
        <f t="shared" si="64"/>
        <v>4151</v>
      </c>
      <c r="B4155" s="119">
        <v>0.54129138892926842</v>
      </c>
      <c r="C4155" s="97">
        <v>4000</v>
      </c>
      <c r="D4155" s="96">
        <v>0.25502947569036671</v>
      </c>
      <c r="E4155" s="98">
        <v>0.44405563523722175</v>
      </c>
      <c r="F4155" s="119">
        <v>0.50662377989265905</v>
      </c>
      <c r="G4155" s="179">
        <v>1</v>
      </c>
      <c r="H4155" s="97">
        <v>3913464.7116930154</v>
      </c>
      <c r="I4155" s="174">
        <v>210322811130.19846</v>
      </c>
      <c r="J4155" s="186">
        <v>0.54129138892926854</v>
      </c>
      <c r="K4155" s="189">
        <v>7517952653.8570499</v>
      </c>
      <c r="L4155" s="185">
        <v>0</v>
      </c>
      <c r="M4155" s="185">
        <v>245930939242.74716</v>
      </c>
      <c r="N4155" s="174">
        <v>463771703026.80267</v>
      </c>
      <c r="O4155" s="119">
        <v>0.66970596939680294</v>
      </c>
      <c r="P4155" s="119">
        <v>0.48503604071046813</v>
      </c>
      <c r="Q4155" s="97">
        <v>16.492258221450641</v>
      </c>
      <c r="R4155" s="184">
        <v>4113490632660.0034</v>
      </c>
      <c r="S4155" s="199">
        <v>4271.1374308570676</v>
      </c>
      <c r="T4155" s="191">
        <v>4.3657424899356256E-2</v>
      </c>
      <c r="U4155" s="198">
        <v>2.0000000000000001E-4</v>
      </c>
    </row>
    <row r="4156" spans="1:21" x14ac:dyDescent="0.2">
      <c r="A4156">
        <f t="shared" si="64"/>
        <v>4152</v>
      </c>
      <c r="B4156" s="119">
        <v>0.41652230654938416</v>
      </c>
      <c r="C4156" s="97">
        <v>12287.863418055003</v>
      </c>
      <c r="D4156" s="96">
        <v>0.99683906906502284</v>
      </c>
      <c r="E4156" s="98">
        <v>0.7</v>
      </c>
      <c r="F4156" s="119">
        <v>0</v>
      </c>
      <c r="G4156" s="179">
        <v>0</v>
      </c>
      <c r="H4156" s="97">
        <v>13747347.231532454</v>
      </c>
      <c r="I4156" s="174">
        <v>508594549521.59326</v>
      </c>
      <c r="J4156" s="186">
        <v>0.41652230654938416</v>
      </c>
      <c r="K4156" s="189">
        <v>102091376239.53717</v>
      </c>
      <c r="L4156" s="185">
        <v>122899814387.41467</v>
      </c>
      <c r="M4156" s="185">
        <v>0</v>
      </c>
      <c r="N4156" s="174">
        <v>733585740148.54517</v>
      </c>
      <c r="O4156" s="119">
        <v>0.42280105705477006</v>
      </c>
      <c r="P4156" s="119">
        <v>0.30831677978719424</v>
      </c>
      <c r="Q4156" s="97">
        <v>13.457749309780395</v>
      </c>
      <c r="R4156" s="184">
        <v>3268998445009.5063</v>
      </c>
      <c r="S4156" s="199">
        <v>3392.0678618439415</v>
      </c>
      <c r="T4156" s="191">
        <v>5.5608762453027469E-2</v>
      </c>
      <c r="U4156" s="198">
        <v>2.0000000000000001E-4</v>
      </c>
    </row>
    <row r="4157" spans="1:21" x14ac:dyDescent="0.2">
      <c r="A4157">
        <f t="shared" si="64"/>
        <v>4153</v>
      </c>
      <c r="B4157" s="119">
        <v>0.42608377873689218</v>
      </c>
      <c r="C4157" s="97">
        <v>4000</v>
      </c>
      <c r="D4157" s="96">
        <v>0.9982666464053791</v>
      </c>
      <c r="E4157" s="98">
        <v>0</v>
      </c>
      <c r="F4157" s="119">
        <v>0.39248773181285457</v>
      </c>
      <c r="G4157" s="179">
        <v>1</v>
      </c>
      <c r="H4157" s="97">
        <v>16271336.779187234</v>
      </c>
      <c r="I4157" s="174">
        <v>534515928344.32355</v>
      </c>
      <c r="J4157" s="186">
        <v>0.42608377873689218</v>
      </c>
      <c r="K4157" s="189">
        <v>12548009758.873753</v>
      </c>
      <c r="L4157" s="185">
        <v>0</v>
      </c>
      <c r="M4157" s="185">
        <v>368640433306.66846</v>
      </c>
      <c r="N4157" s="174">
        <v>915704371409.86572</v>
      </c>
      <c r="O4157" s="119">
        <v>0.57077472763903736</v>
      </c>
      <c r="P4157" s="119">
        <v>0.3840518604494787</v>
      </c>
      <c r="Q4157" s="97">
        <v>16.210874068297393</v>
      </c>
      <c r="R4157" s="184">
        <v>6166723438479.6348</v>
      </c>
      <c r="S4157" s="199">
        <v>6402.2668798677241</v>
      </c>
      <c r="T4157" s="191">
        <v>4.5363020483672051E-2</v>
      </c>
      <c r="U4157" s="198">
        <v>2.0000000000000001E-4</v>
      </c>
    </row>
    <row r="4158" spans="1:21" x14ac:dyDescent="0.2">
      <c r="A4158">
        <f t="shared" si="64"/>
        <v>4154</v>
      </c>
      <c r="B4158" s="119">
        <v>0.51686567391932214</v>
      </c>
      <c r="C4158" s="97">
        <v>9402.9553221972928</v>
      </c>
      <c r="D4158" s="96">
        <v>0.72623377187895477</v>
      </c>
      <c r="E4158" s="98">
        <v>0</v>
      </c>
      <c r="F4158" s="119">
        <v>0</v>
      </c>
      <c r="G4158" s="179">
        <v>0</v>
      </c>
      <c r="H4158" s="97">
        <v>7454647.5118498392</v>
      </c>
      <c r="I4158" s="174">
        <v>307584607200.22607</v>
      </c>
      <c r="J4158" s="186">
        <v>0.51686567391932203</v>
      </c>
      <c r="K4158" s="189">
        <v>8608496862.4599552</v>
      </c>
      <c r="L4158" s="185">
        <v>0</v>
      </c>
      <c r="M4158" s="185">
        <v>0</v>
      </c>
      <c r="N4158" s="174">
        <v>316193104062.68604</v>
      </c>
      <c r="O4158" s="119">
        <v>0.50279377774234013</v>
      </c>
      <c r="P4158" s="119">
        <v>0.3856167102331991</v>
      </c>
      <c r="Q4158" s="97">
        <v>12.910407447308842</v>
      </c>
      <c r="R4158" s="184">
        <v>1768210426537.6328</v>
      </c>
      <c r="S4158" s="199">
        <v>1835.3181448134421</v>
      </c>
      <c r="T4158" s="191">
        <v>5.4434100260754008E-2</v>
      </c>
      <c r="U4158" s="198">
        <v>2.0000000000000001E-4</v>
      </c>
    </row>
    <row r="4159" spans="1:21" x14ac:dyDescent="0.2">
      <c r="A4159">
        <f t="shared" si="64"/>
        <v>4155</v>
      </c>
      <c r="B4159" s="119">
        <v>0.52495482060938214</v>
      </c>
      <c r="C4159" s="97">
        <v>12406.612430629859</v>
      </c>
      <c r="D4159" s="96">
        <v>0.2628144979113094</v>
      </c>
      <c r="E4159" s="98">
        <v>0</v>
      </c>
      <c r="F4159" s="119">
        <v>0.43537577824687179</v>
      </c>
      <c r="G4159" s="179">
        <v>1</v>
      </c>
      <c r="H4159" s="97">
        <v>1823492.6000609489</v>
      </c>
      <c r="I4159" s="174">
        <v>98315258126.34613</v>
      </c>
      <c r="J4159" s="186">
        <v>0.5225195051336089</v>
      </c>
      <c r="K4159" s="189">
        <v>1883896315.4712601</v>
      </c>
      <c r="L4159" s="185">
        <v>0</v>
      </c>
      <c r="M4159" s="185">
        <v>163252319506.88916</v>
      </c>
      <c r="N4159" s="174">
        <v>263451473948.70654</v>
      </c>
      <c r="O4159" s="119">
        <v>0.69072870575095968</v>
      </c>
      <c r="P4159" s="119">
        <v>0.49672799342645552</v>
      </c>
      <c r="Q4159" s="97">
        <v>17.064364827721235</v>
      </c>
      <c r="R4159" s="184">
        <v>2450528098284.6328</v>
      </c>
      <c r="S4159" s="199">
        <v>2545.3217161711741</v>
      </c>
      <c r="T4159" s="191">
        <v>4.2582034784603547E-2</v>
      </c>
      <c r="U4159" s="198">
        <v>2.0000000000000001E-4</v>
      </c>
    </row>
    <row r="4160" spans="1:21" x14ac:dyDescent="0.2">
      <c r="A4160">
        <f t="shared" si="64"/>
        <v>4156</v>
      </c>
      <c r="B4160" s="119">
        <v>0.55564899558650227</v>
      </c>
      <c r="C4160" s="97">
        <v>10804.949856775715</v>
      </c>
      <c r="D4160" s="96">
        <v>0.26087040916886606</v>
      </c>
      <c r="E4160" s="98">
        <v>0.24297566165744666</v>
      </c>
      <c r="F4160" s="119">
        <v>0.4464097352612188</v>
      </c>
      <c r="G4160" s="179">
        <v>1</v>
      </c>
      <c r="H4160" s="97">
        <v>2164134.6305006151</v>
      </c>
      <c r="I4160" s="174">
        <v>113164704373.85493</v>
      </c>
      <c r="J4160" s="186">
        <v>0.49754102292375779</v>
      </c>
      <c r="K4160" s="189">
        <v>1973665726.5037568</v>
      </c>
      <c r="L4160" s="185">
        <v>0</v>
      </c>
      <c r="M4160" s="185">
        <v>190025002129.9653</v>
      </c>
      <c r="N4160" s="174">
        <v>305163372230.32404</v>
      </c>
      <c r="O4160" s="119">
        <v>0.68266411841775931</v>
      </c>
      <c r="P4160" s="119">
        <v>0.40547227393092039</v>
      </c>
      <c r="Q4160" s="97">
        <v>16.835443777876822</v>
      </c>
      <c r="R4160" s="184">
        <v>2294801009929.9121</v>
      </c>
      <c r="S4160" s="199">
        <v>2382.8157805742817</v>
      </c>
      <c r="T4160" s="191">
        <v>4.3096271254950913E-2</v>
      </c>
      <c r="U4160" s="198">
        <v>2.0000000000000001E-4</v>
      </c>
    </row>
    <row r="4161" spans="1:21" x14ac:dyDescent="0.2">
      <c r="A4161">
        <f t="shared" si="64"/>
        <v>4157</v>
      </c>
      <c r="B4161" s="119">
        <v>0.76393403315483499</v>
      </c>
      <c r="C4161" s="97">
        <v>4000</v>
      </c>
      <c r="D4161" s="96">
        <v>1.7360011371626936</v>
      </c>
      <c r="E4161" s="98">
        <v>0</v>
      </c>
      <c r="F4161" s="119">
        <v>0.41107947829505526</v>
      </c>
      <c r="G4161" s="179">
        <v>1</v>
      </c>
      <c r="H4161" s="97">
        <v>73077008.645881772</v>
      </c>
      <c r="I4161" s="174">
        <v>1419286247952.5605</v>
      </c>
      <c r="J4161" s="186">
        <v>0.42429208284470943</v>
      </c>
      <c r="K4161" s="189">
        <v>6302252519.2458963</v>
      </c>
      <c r="L4161" s="185">
        <v>0</v>
      </c>
      <c r="M4161" s="185">
        <v>468180491257.11151</v>
      </c>
      <c r="N4161" s="174">
        <v>1893768991728.918</v>
      </c>
      <c r="O4161" s="119">
        <v>0.51576317680152828</v>
      </c>
      <c r="P4161" s="119">
        <v>0.34656726675152499</v>
      </c>
      <c r="Q4161" s="97">
        <v>15.262050929976104</v>
      </c>
      <c r="R4161" s="184">
        <v>10660642632031.453</v>
      </c>
      <c r="S4161" s="199">
        <v>11071.55409434345</v>
      </c>
      <c r="T4161" s="191">
        <v>4.8222900200910607E-2</v>
      </c>
      <c r="U4161" s="198">
        <v>2.0000000000000001E-4</v>
      </c>
    </row>
    <row r="4162" spans="1:21" x14ac:dyDescent="0.2">
      <c r="A4162">
        <f t="shared" si="64"/>
        <v>4158</v>
      </c>
      <c r="B4162" s="119">
        <v>0.43687233751007154</v>
      </c>
      <c r="C4162" s="97">
        <v>4000</v>
      </c>
      <c r="D4162" s="96">
        <v>0.59970770286973396</v>
      </c>
      <c r="E4162" s="98">
        <v>0.4479364804239277</v>
      </c>
      <c r="F4162" s="119">
        <v>0</v>
      </c>
      <c r="G4162" s="179">
        <v>0</v>
      </c>
      <c r="H4162" s="97">
        <v>6367902.9379136087</v>
      </c>
      <c r="I4162" s="174">
        <v>307397395055.81134</v>
      </c>
      <c r="J4162" s="186">
        <v>0.4368723375100716</v>
      </c>
      <c r="K4162" s="189">
        <v>39548483206.854927</v>
      </c>
      <c r="L4162" s="185">
        <v>54313787202.913246</v>
      </c>
      <c r="M4162" s="185">
        <v>0</v>
      </c>
      <c r="N4162" s="174">
        <v>401259665465.57953</v>
      </c>
      <c r="O4162" s="119">
        <v>0.44296614781511584</v>
      </c>
      <c r="P4162" s="119">
        <v>0.32779372764871934</v>
      </c>
      <c r="Q4162" s="97">
        <v>13.703916994118284</v>
      </c>
      <c r="R4162" s="184">
        <v>2046356204230.1272</v>
      </c>
      <c r="S4162" s="199">
        <v>2123.3986697044984</v>
      </c>
      <c r="T4162" s="191">
        <v>5.1460381425890857E-2</v>
      </c>
      <c r="U4162" s="198">
        <v>2.0000000000000001E-4</v>
      </c>
    </row>
    <row r="4163" spans="1:21" x14ac:dyDescent="0.2">
      <c r="A4163">
        <f t="shared" si="64"/>
        <v>4159</v>
      </c>
      <c r="B4163" s="119">
        <v>0.60975913909047419</v>
      </c>
      <c r="C4163" s="97">
        <v>4000</v>
      </c>
      <c r="D4163" s="96">
        <v>0.75752893816446776</v>
      </c>
      <c r="E4163" s="98">
        <v>0</v>
      </c>
      <c r="F4163" s="119">
        <v>0</v>
      </c>
      <c r="G4163" s="179">
        <v>0</v>
      </c>
      <c r="H4163" s="97">
        <v>13527154.945105156</v>
      </c>
      <c r="I4163" s="174">
        <v>434718783509.94824</v>
      </c>
      <c r="J4163" s="186">
        <v>0.3608573097955291</v>
      </c>
      <c r="K4163" s="189">
        <v>1750632772.2249086</v>
      </c>
      <c r="L4163" s="185">
        <v>0</v>
      </c>
      <c r="M4163" s="185">
        <v>0</v>
      </c>
      <c r="N4163" s="174">
        <v>436469416282.17316</v>
      </c>
      <c r="O4163" s="119">
        <v>0.35940994920379282</v>
      </c>
      <c r="P4163" s="119">
        <v>0.22162733150357639</v>
      </c>
      <c r="Q4163" s="97">
        <v>12.972966162370151</v>
      </c>
      <c r="R4163" s="184">
        <v>1435240805886.2207</v>
      </c>
      <c r="S4163" s="199">
        <v>1489.6642894004538</v>
      </c>
      <c r="T4163" s="191">
        <v>5.2785429979297464E-2</v>
      </c>
      <c r="U4163" s="198">
        <v>2.0000000000000001E-4</v>
      </c>
    </row>
    <row r="4164" spans="1:21" x14ac:dyDescent="0.2">
      <c r="A4164">
        <f t="shared" si="64"/>
        <v>4160</v>
      </c>
      <c r="B4164" s="119">
        <v>0.56692866778696072</v>
      </c>
      <c r="C4164" s="97">
        <v>4352.6949223817483</v>
      </c>
      <c r="D4164" s="96">
        <v>0.99047814263909406</v>
      </c>
      <c r="E4164" s="98">
        <v>0</v>
      </c>
      <c r="F4164" s="119">
        <v>0.38292937396727789</v>
      </c>
      <c r="G4164" s="179">
        <v>1</v>
      </c>
      <c r="H4164" s="97">
        <v>11375744.209504163</v>
      </c>
      <c r="I4164" s="174">
        <v>414919050200.62469</v>
      </c>
      <c r="J4164" s="186">
        <v>0.4950613067111358</v>
      </c>
      <c r="K4164" s="189">
        <v>8925782821.7555103</v>
      </c>
      <c r="L4164" s="185">
        <v>0</v>
      </c>
      <c r="M4164" s="185">
        <v>259233961637.51593</v>
      </c>
      <c r="N4164" s="174">
        <v>683078794659.89612</v>
      </c>
      <c r="O4164" s="119">
        <v>0.60431906203033081</v>
      </c>
      <c r="P4164" s="119">
        <v>0.40368023330590974</v>
      </c>
      <c r="Q4164" s="97">
        <v>15.835511484408242</v>
      </c>
      <c r="R4164" s="184">
        <v>4761853311687.3193</v>
      </c>
      <c r="S4164" s="199">
        <v>4941.9693792389862</v>
      </c>
      <c r="T4164" s="191">
        <v>4.6285258303947557E-2</v>
      </c>
      <c r="U4164" s="198">
        <v>2.0000000000000001E-4</v>
      </c>
    </row>
    <row r="4165" spans="1:21" x14ac:dyDescent="0.2">
      <c r="A4165">
        <f t="shared" si="64"/>
        <v>4161</v>
      </c>
      <c r="B4165" s="119">
        <v>0.59477366733680026</v>
      </c>
      <c r="C4165" s="97">
        <v>7995.4931314614551</v>
      </c>
      <c r="D4165" s="96">
        <v>1.2465513041874394</v>
      </c>
      <c r="E4165" s="98">
        <v>0.37388383153905996</v>
      </c>
      <c r="F4165" s="119">
        <v>0.40142960348382095</v>
      </c>
      <c r="G4165" s="179">
        <v>1</v>
      </c>
      <c r="H4165" s="97">
        <v>14367985.656749398</v>
      </c>
      <c r="I4165" s="174">
        <v>396687074524.64673</v>
      </c>
      <c r="J4165" s="186">
        <v>0.42805898579188417</v>
      </c>
      <c r="K4165" s="189">
        <v>10724536637.08633</v>
      </c>
      <c r="L4165" s="185">
        <v>0</v>
      </c>
      <c r="M4165" s="185">
        <v>209854440055.52185</v>
      </c>
      <c r="N4165" s="174">
        <v>617266051217.25488</v>
      </c>
      <c r="O4165" s="119">
        <v>0.54707207398861679</v>
      </c>
      <c r="P4165" s="119">
        <v>0.41433548844025192</v>
      </c>
      <c r="Q4165" s="97">
        <v>15.982504271452926</v>
      </c>
      <c r="R4165" s="184">
        <v>4370295684061.1167</v>
      </c>
      <c r="S4165" s="199">
        <v>4538.1575869389544</v>
      </c>
      <c r="T4165" s="191">
        <v>4.6929879348687309E-2</v>
      </c>
      <c r="U4165" s="198">
        <v>2.0000000000000001E-4</v>
      </c>
    </row>
    <row r="4166" spans="1:21" x14ac:dyDescent="0.2">
      <c r="A4166">
        <f t="shared" si="64"/>
        <v>4162</v>
      </c>
      <c r="B4166" s="119">
        <v>0.32582038872454244</v>
      </c>
      <c r="C4166" s="97">
        <v>9319.2203276912151</v>
      </c>
      <c r="D4166" s="96">
        <v>0.2</v>
      </c>
      <c r="E4166" s="98">
        <v>0.37565211045485275</v>
      </c>
      <c r="F4166" s="119">
        <v>0.50132335992172294</v>
      </c>
      <c r="G4166" s="179">
        <v>1</v>
      </c>
      <c r="H4166" s="97">
        <v>2841982.714441516</v>
      </c>
      <c r="I4166" s="174">
        <v>129704098937.59152</v>
      </c>
      <c r="J4166" s="186">
        <v>0.32582038872454244</v>
      </c>
      <c r="K4166" s="189">
        <v>4669305713.2062788</v>
      </c>
      <c r="L4166" s="185">
        <v>0</v>
      </c>
      <c r="M4166" s="185">
        <v>254353345487.38321</v>
      </c>
      <c r="N4166" s="174">
        <v>388726750138.18103</v>
      </c>
      <c r="O4166" s="119">
        <v>0.63217392741190237</v>
      </c>
      <c r="P4166" s="119">
        <v>0.47617446088667531</v>
      </c>
      <c r="Q4166" s="97">
        <v>18.151535074677401</v>
      </c>
      <c r="R4166" s="184">
        <v>3641635339678.3711</v>
      </c>
      <c r="S4166" s="199">
        <v>3780.7623378323528</v>
      </c>
      <c r="T4166" s="191">
        <v>4.0393913448858301E-2</v>
      </c>
      <c r="U4166" s="198">
        <v>2.0000000000000001E-4</v>
      </c>
    </row>
    <row r="4167" spans="1:21" x14ac:dyDescent="0.2">
      <c r="A4167">
        <f t="shared" ref="A4167:A4230" si="65">A4166+1</f>
        <v>4163</v>
      </c>
      <c r="B4167" s="119">
        <v>0.46901090694447317</v>
      </c>
      <c r="C4167" s="97">
        <v>4000</v>
      </c>
      <c r="D4167" s="96">
        <v>0.76930004124852791</v>
      </c>
      <c r="E4167" s="98">
        <v>0.62117784848686086</v>
      </c>
      <c r="F4167" s="119">
        <v>0</v>
      </c>
      <c r="G4167" s="179">
        <v>0</v>
      </c>
      <c r="H4167" s="97">
        <v>10808488.407439316</v>
      </c>
      <c r="I4167" s="174">
        <v>300914368340.80865</v>
      </c>
      <c r="J4167" s="186">
        <v>0.40097822596237831</v>
      </c>
      <c r="K4167" s="189">
        <v>55068661633.060043</v>
      </c>
      <c r="L4167" s="185">
        <v>78164355634.1138</v>
      </c>
      <c r="M4167" s="185">
        <v>0</v>
      </c>
      <c r="N4167" s="174">
        <v>434147385607.98254</v>
      </c>
      <c r="O4167" s="119">
        <v>0.42195715133614264</v>
      </c>
      <c r="P4167" s="119">
        <v>0.36146884070248858</v>
      </c>
      <c r="Q4167" s="97">
        <v>14.590305440983652</v>
      </c>
      <c r="R4167" s="184">
        <v>2560162201940.4048</v>
      </c>
      <c r="S4167" s="199">
        <v>2658.866827397635</v>
      </c>
      <c r="T4167" s="191">
        <v>4.8874334477219304E-2</v>
      </c>
      <c r="U4167" s="198">
        <v>2.0000000000000001E-4</v>
      </c>
    </row>
    <row r="4168" spans="1:21" x14ac:dyDescent="0.2">
      <c r="A4168">
        <f t="shared" si="65"/>
        <v>4164</v>
      </c>
      <c r="B4168" s="119">
        <v>0.46090671178388209</v>
      </c>
      <c r="C4168" s="97">
        <v>11740.000142370673</v>
      </c>
      <c r="D4168" s="96">
        <v>0.86460366899363406</v>
      </c>
      <c r="E4168" s="98">
        <v>0.31793174646676425</v>
      </c>
      <c r="F4168" s="119">
        <v>0</v>
      </c>
      <c r="G4168" s="179">
        <v>0</v>
      </c>
      <c r="H4168" s="97">
        <v>7514676.1966422824</v>
      </c>
      <c r="I4168" s="174">
        <v>306580317807.2771</v>
      </c>
      <c r="J4168" s="186">
        <v>0.4487299390999705</v>
      </c>
      <c r="K4168" s="189">
        <v>32927929086.337044</v>
      </c>
      <c r="L4168" s="185">
        <v>54778907499.789688</v>
      </c>
      <c r="M4168" s="185">
        <v>0</v>
      </c>
      <c r="N4168" s="174">
        <v>394287154393.40381</v>
      </c>
      <c r="O4168" s="119">
        <v>0.46005783175414411</v>
      </c>
      <c r="P4168" s="119">
        <v>0.33759258291324651</v>
      </c>
      <c r="Q4168" s="97">
        <v>13.860936338938096</v>
      </c>
      <c r="R4168" s="184">
        <v>2017397324932.0002</v>
      </c>
      <c r="S4168" s="199">
        <v>2094.4021377755344</v>
      </c>
      <c r="T4168" s="191">
        <v>5.273867419933926E-2</v>
      </c>
      <c r="U4168" s="198">
        <v>2.0000000000000001E-4</v>
      </c>
    </row>
    <row r="4169" spans="1:21" x14ac:dyDescent="0.2">
      <c r="A4169">
        <f t="shared" si="65"/>
        <v>4165</v>
      </c>
      <c r="B4169" s="119">
        <v>0.65238570231758863</v>
      </c>
      <c r="C4169" s="97">
        <v>11446.247562996739</v>
      </c>
      <c r="D4169" s="96">
        <v>1.0013421574996522</v>
      </c>
      <c r="E4169" s="98">
        <v>0.7</v>
      </c>
      <c r="F4169" s="119">
        <v>0.49465292541749001</v>
      </c>
      <c r="G4169" s="179">
        <v>1</v>
      </c>
      <c r="H4169" s="97">
        <v>9543535.5967670865</v>
      </c>
      <c r="I4169" s="174">
        <v>377240084666.20026</v>
      </c>
      <c r="J4169" s="186">
        <v>0.43549571703214907</v>
      </c>
      <c r="K4169" s="189">
        <v>1318669879.4819994</v>
      </c>
      <c r="L4169" s="185">
        <v>0</v>
      </c>
      <c r="M4169" s="185">
        <v>280159522900.46265</v>
      </c>
      <c r="N4169" s="174">
        <v>658718277446.1449</v>
      </c>
      <c r="O4169" s="119">
        <v>0.58965125575569188</v>
      </c>
      <c r="P4169" s="119">
        <v>0.36259892816621886</v>
      </c>
      <c r="Q4169" s="97">
        <v>15.978659912980643</v>
      </c>
      <c r="R4169" s="184">
        <v>4099842722108.0039</v>
      </c>
      <c r="S4169" s="199">
        <v>4253.6336308796026</v>
      </c>
      <c r="T4169" s="191">
        <v>4.5814216930324413E-2</v>
      </c>
      <c r="U4169" s="198">
        <v>2.0000000000000001E-4</v>
      </c>
    </row>
    <row r="4170" spans="1:21" x14ac:dyDescent="0.2">
      <c r="A4170">
        <f t="shared" si="65"/>
        <v>4166</v>
      </c>
      <c r="B4170" s="119">
        <v>0.52592433047001796</v>
      </c>
      <c r="C4170" s="97">
        <v>7290.3099280444239</v>
      </c>
      <c r="D4170" s="96">
        <v>0.56442617725563582</v>
      </c>
      <c r="E4170" s="98">
        <v>0.3173473759107317</v>
      </c>
      <c r="F4170" s="119">
        <v>0.51517583480194229</v>
      </c>
      <c r="G4170" s="179">
        <v>1</v>
      </c>
      <c r="H4170" s="97">
        <v>4675376.1348254122</v>
      </c>
      <c r="I4170" s="174">
        <v>193990964752.19379</v>
      </c>
      <c r="J4170" s="186">
        <v>0.45985341541286873</v>
      </c>
      <c r="K4170" s="189">
        <v>2831879915.0718737</v>
      </c>
      <c r="L4170" s="185">
        <v>0</v>
      </c>
      <c r="M4170" s="185">
        <v>228078440974.86639</v>
      </c>
      <c r="N4170" s="174">
        <v>424901285642.13208</v>
      </c>
      <c r="O4170" s="119">
        <v>0.63937241345331619</v>
      </c>
      <c r="P4170" s="119">
        <v>0.56704968064932171</v>
      </c>
      <c r="Q4170" s="97">
        <v>17.331313474385688</v>
      </c>
      <c r="R4170" s="184">
        <v>4537632311634.7812</v>
      </c>
      <c r="S4170" s="199">
        <v>4713.2790423497227</v>
      </c>
      <c r="T4170" s="191">
        <v>4.2466085749598301E-2</v>
      </c>
      <c r="U4170" s="198">
        <v>2.0000000000000001E-4</v>
      </c>
    </row>
    <row r="4171" spans="1:21" x14ac:dyDescent="0.2">
      <c r="A4171">
        <f t="shared" si="65"/>
        <v>4167</v>
      </c>
      <c r="B4171" s="119">
        <v>0.40803823884257279</v>
      </c>
      <c r="C4171" s="97">
        <v>14503.9695781709</v>
      </c>
      <c r="D4171" s="96">
        <v>0.58023942430036746</v>
      </c>
      <c r="E4171" s="98">
        <v>0</v>
      </c>
      <c r="F4171" s="119">
        <v>0</v>
      </c>
      <c r="G4171" s="179">
        <v>0</v>
      </c>
      <c r="H4171" s="97">
        <v>4683396.9966552062</v>
      </c>
      <c r="I4171" s="174">
        <v>211941271316.1124</v>
      </c>
      <c r="J4171" s="186">
        <v>0.40803823884257273</v>
      </c>
      <c r="K4171" s="189">
        <v>4915935680.9747314</v>
      </c>
      <c r="L4171" s="185">
        <v>0</v>
      </c>
      <c r="M4171" s="185">
        <v>0</v>
      </c>
      <c r="N4171" s="174">
        <v>216857206997.08713</v>
      </c>
      <c r="O4171" s="119">
        <v>0.39878842065435255</v>
      </c>
      <c r="P4171" s="119">
        <v>0.31053069815129258</v>
      </c>
      <c r="Q4171" s="97">
        <v>12.879740394676723</v>
      </c>
      <c r="R4171" s="184">
        <v>975185318557.30054</v>
      </c>
      <c r="S4171" s="199">
        <v>1013.0371483186661</v>
      </c>
      <c r="T4171" s="191">
        <v>5.5337883194833203E-2</v>
      </c>
      <c r="U4171" s="198">
        <v>2.0000000000000001E-4</v>
      </c>
    </row>
    <row r="4172" spans="1:21" x14ac:dyDescent="0.2">
      <c r="A4172">
        <f t="shared" si="65"/>
        <v>4168</v>
      </c>
      <c r="B4172" s="119">
        <v>0.29682236315963201</v>
      </c>
      <c r="C4172" s="97">
        <v>12734.318216561123</v>
      </c>
      <c r="D4172" s="96">
        <v>1.1688210471901452</v>
      </c>
      <c r="E4172" s="98">
        <v>0.18232526217989528</v>
      </c>
      <c r="F4172" s="119">
        <v>0.47891597362687582</v>
      </c>
      <c r="G4172" s="179">
        <v>1</v>
      </c>
      <c r="H4172" s="97">
        <v>9332927.7291946076</v>
      </c>
      <c r="I4172" s="174">
        <v>387937277941.16553</v>
      </c>
      <c r="J4172" s="186">
        <v>0.29682236315963206</v>
      </c>
      <c r="K4172" s="189">
        <v>9525358161.8257561</v>
      </c>
      <c r="L4172" s="185">
        <v>0</v>
      </c>
      <c r="M4172" s="185">
        <v>251043550959.78912</v>
      </c>
      <c r="N4172" s="174">
        <v>648506187062.7804</v>
      </c>
      <c r="O4172" s="119">
        <v>0.48724793481955397</v>
      </c>
      <c r="P4172" s="119">
        <v>0.36264610336180775</v>
      </c>
      <c r="Q4172" s="97">
        <v>17.185758408716605</v>
      </c>
      <c r="R4172" s="184">
        <v>4263602364399.7754</v>
      </c>
      <c r="S4172" s="199">
        <v>4427.8957033259176</v>
      </c>
      <c r="T4172" s="191">
        <v>4.3851660237832817E-2</v>
      </c>
      <c r="U4172" s="198">
        <v>2.0000000000000001E-4</v>
      </c>
    </row>
    <row r="4173" spans="1:21" x14ac:dyDescent="0.2">
      <c r="A4173">
        <f t="shared" si="65"/>
        <v>4169</v>
      </c>
      <c r="B4173" s="119">
        <v>0.54531711545932338</v>
      </c>
      <c r="C4173" s="97">
        <v>4057.903108703119</v>
      </c>
      <c r="D4173" s="96">
        <v>0.70462911063499967</v>
      </c>
      <c r="E4173" s="98">
        <v>0</v>
      </c>
      <c r="F4173" s="119">
        <v>0</v>
      </c>
      <c r="G4173" s="179">
        <v>0</v>
      </c>
      <c r="H4173" s="97">
        <v>46070919.925717726</v>
      </c>
      <c r="I4173" s="174">
        <v>936013664828.13135</v>
      </c>
      <c r="J4173" s="186">
        <v>0.2965084149025875</v>
      </c>
      <c r="K4173" s="189">
        <v>26114593003.173302</v>
      </c>
      <c r="L4173" s="185">
        <v>0</v>
      </c>
      <c r="M4173" s="185">
        <v>0</v>
      </c>
      <c r="N4173" s="174">
        <v>962128257831.30469</v>
      </c>
      <c r="O4173" s="119">
        <v>0.28846042700266789</v>
      </c>
      <c r="P4173" s="119">
        <v>0.14759711165307549</v>
      </c>
      <c r="Q4173" s="97">
        <v>12.802404236184715</v>
      </c>
      <c r="R4173" s="184">
        <v>1968966980469.0303</v>
      </c>
      <c r="S4173" s="199">
        <v>2043.8193308211746</v>
      </c>
      <c r="T4173" s="191">
        <v>5.4227554185629849E-2</v>
      </c>
      <c r="U4173" s="198">
        <v>2.0000000000000001E-4</v>
      </c>
    </row>
    <row r="4174" spans="1:21" x14ac:dyDescent="0.2">
      <c r="A4174">
        <f t="shared" si="65"/>
        <v>4170</v>
      </c>
      <c r="B4174" s="119">
        <v>0.33962011686140114</v>
      </c>
      <c r="C4174" s="97">
        <v>10559.115447164211</v>
      </c>
      <c r="D4174" s="96">
        <v>0.46703503998823337</v>
      </c>
      <c r="E4174" s="98">
        <v>0.68810769751097112</v>
      </c>
      <c r="F4174" s="119">
        <v>0</v>
      </c>
      <c r="G4174" s="179">
        <v>0</v>
      </c>
      <c r="H4174" s="97">
        <v>3126319.1018070686</v>
      </c>
      <c r="I4174" s="174">
        <v>122036535202.55467</v>
      </c>
      <c r="J4174" s="186">
        <v>0.33962011686140114</v>
      </c>
      <c r="K4174" s="189">
        <v>18213896648.25053</v>
      </c>
      <c r="L4174" s="185">
        <v>33974526990.697659</v>
      </c>
      <c r="M4174" s="185">
        <v>0</v>
      </c>
      <c r="N4174" s="174">
        <v>174224958841.50284</v>
      </c>
      <c r="O4174" s="119">
        <v>0.39389123347040583</v>
      </c>
      <c r="P4174" s="119">
        <v>0.25895491189312664</v>
      </c>
      <c r="Q4174" s="97">
        <v>13.869941709259551</v>
      </c>
      <c r="R4174" s="184">
        <v>711710529137.16675</v>
      </c>
      <c r="S4174" s="199">
        <v>739.28200691846507</v>
      </c>
      <c r="T4174" s="191">
        <v>5.0222311479564817E-2</v>
      </c>
      <c r="U4174" s="198">
        <v>2.0000000000000001E-4</v>
      </c>
    </row>
    <row r="4175" spans="1:21" x14ac:dyDescent="0.2">
      <c r="A4175">
        <f t="shared" si="65"/>
        <v>4171</v>
      </c>
      <c r="B4175" s="119">
        <v>0.43959831315249787</v>
      </c>
      <c r="C4175" s="97">
        <v>10053.257655750993</v>
      </c>
      <c r="D4175" s="96">
        <v>0.91015344147610866</v>
      </c>
      <c r="E4175" s="98">
        <v>0</v>
      </c>
      <c r="F4175" s="119">
        <v>0</v>
      </c>
      <c r="G4175" s="179">
        <v>0</v>
      </c>
      <c r="H4175" s="97">
        <v>7368855.7843951015</v>
      </c>
      <c r="I4175" s="174">
        <v>274552717896.61047</v>
      </c>
      <c r="J4175" s="186">
        <v>0.43959831315249787</v>
      </c>
      <c r="K4175" s="189">
        <v>10272602190.387939</v>
      </c>
      <c r="L4175" s="185">
        <v>0</v>
      </c>
      <c r="M4175" s="185">
        <v>0</v>
      </c>
      <c r="N4175" s="174">
        <v>284825320086.99841</v>
      </c>
      <c r="O4175" s="119">
        <v>0.4237436180951839</v>
      </c>
      <c r="P4175" s="119">
        <v>0.3578296644537427</v>
      </c>
      <c r="Q4175" s="97">
        <v>12.849835519641575</v>
      </c>
      <c r="R4175" s="184">
        <v>1451382059243.5103</v>
      </c>
      <c r="S4175" s="199">
        <v>1507.2227092037888</v>
      </c>
      <c r="T4175" s="191">
        <v>5.5711869362732258E-2</v>
      </c>
      <c r="U4175" s="198">
        <v>2.0000000000000001E-4</v>
      </c>
    </row>
    <row r="4176" spans="1:21" x14ac:dyDescent="0.2">
      <c r="A4176">
        <f t="shared" si="65"/>
        <v>4172</v>
      </c>
      <c r="B4176" s="119">
        <v>0.54040017432081588</v>
      </c>
      <c r="C4176" s="97">
        <v>4000</v>
      </c>
      <c r="D4176" s="96">
        <v>1.265543943746497</v>
      </c>
      <c r="E4176" s="98">
        <v>0</v>
      </c>
      <c r="F4176" s="119">
        <v>0</v>
      </c>
      <c r="G4176" s="179">
        <v>0</v>
      </c>
      <c r="H4176" s="97">
        <v>22856573.677317716</v>
      </c>
      <c r="I4176" s="174">
        <v>550900944988.73645</v>
      </c>
      <c r="J4176" s="186">
        <v>0.10542517260012696</v>
      </c>
      <c r="K4176" s="189">
        <v>13719142197.724537</v>
      </c>
      <c r="L4176" s="185">
        <v>0</v>
      </c>
      <c r="M4176" s="185">
        <v>0</v>
      </c>
      <c r="N4176" s="174">
        <v>564620087186.46094</v>
      </c>
      <c r="O4176" s="119">
        <v>0.10286355113651945</v>
      </c>
      <c r="P4176" s="119">
        <v>-3.0297295270338725E-2</v>
      </c>
      <c r="Q4176" s="97">
        <v>13.956171970424265</v>
      </c>
      <c r="R4176" s="184">
        <v>-212251838572.30341</v>
      </c>
      <c r="S4176" s="199">
        <v>-220.28439528670202</v>
      </c>
      <c r="T4176" s="191">
        <v>6.1725286213342133E-2</v>
      </c>
      <c r="U4176" s="198">
        <v>2.0000000000000001E-4</v>
      </c>
    </row>
    <row r="4177" spans="1:21" x14ac:dyDescent="0.2">
      <c r="A4177">
        <f t="shared" si="65"/>
        <v>4173</v>
      </c>
      <c r="B4177" s="119">
        <v>0.37464340813279529</v>
      </c>
      <c r="C4177" s="97">
        <v>5780.6412796355517</v>
      </c>
      <c r="D4177" s="96">
        <v>0.67192617073608718</v>
      </c>
      <c r="E4177" s="98">
        <v>0.5354162987201383</v>
      </c>
      <c r="F4177" s="119">
        <v>0</v>
      </c>
      <c r="G4177" s="179">
        <v>0</v>
      </c>
      <c r="H4177" s="97">
        <v>8160459.7809780436</v>
      </c>
      <c r="I4177" s="174">
        <v>293024291326.47095</v>
      </c>
      <c r="J4177" s="186">
        <v>0.37464340813279529</v>
      </c>
      <c r="K4177" s="189">
        <v>19507995003.821602</v>
      </c>
      <c r="L4177" s="185">
        <v>59833628670.336357</v>
      </c>
      <c r="M4177" s="185">
        <v>0</v>
      </c>
      <c r="N4177" s="174">
        <v>372365915000.62891</v>
      </c>
      <c r="O4177" s="119">
        <v>0.42336453406120422</v>
      </c>
      <c r="P4177" s="119">
        <v>0.29266456336042829</v>
      </c>
      <c r="Q4177" s="97">
        <v>14.288177241506153</v>
      </c>
      <c r="R4177" s="184">
        <v>1747229064238.2529</v>
      </c>
      <c r="S4177" s="199">
        <v>1815.0716718149176</v>
      </c>
      <c r="T4177" s="191">
        <v>5.0148207548800963E-2</v>
      </c>
      <c r="U4177" s="198">
        <v>2.0000000000000001E-4</v>
      </c>
    </row>
    <row r="4178" spans="1:21" x14ac:dyDescent="0.2">
      <c r="A4178">
        <f t="shared" si="65"/>
        <v>4174</v>
      </c>
      <c r="B4178" s="119">
        <v>0.62051588557033166</v>
      </c>
      <c r="C4178" s="97">
        <v>5117.7689995023493</v>
      </c>
      <c r="D4178" s="96">
        <v>0.89101292116986575</v>
      </c>
      <c r="E4178" s="98">
        <v>0.42880328643287208</v>
      </c>
      <c r="F4178" s="119">
        <v>0</v>
      </c>
      <c r="G4178" s="179">
        <v>0</v>
      </c>
      <c r="H4178" s="97">
        <v>23964597.430775806</v>
      </c>
      <c r="I4178" s="174">
        <v>760654937277.2699</v>
      </c>
      <c r="J4178" s="186">
        <v>0.49794132312872375</v>
      </c>
      <c r="K4178" s="189">
        <v>62461083712.491142</v>
      </c>
      <c r="L4178" s="185">
        <v>140471995206.79578</v>
      </c>
      <c r="M4178" s="185">
        <v>0</v>
      </c>
      <c r="N4178" s="174">
        <v>963588016196.55676</v>
      </c>
      <c r="O4178" s="119">
        <v>0.50969824636911232</v>
      </c>
      <c r="P4178" s="119">
        <v>0.32847362975169697</v>
      </c>
      <c r="Q4178" s="97">
        <v>13.276110672500634</v>
      </c>
      <c r="R4178" s="184">
        <v>4659689466000.2451</v>
      </c>
      <c r="S4178" s="199">
        <v>4835.6387591723433</v>
      </c>
      <c r="T4178" s="191">
        <v>5.4051659507887193E-2</v>
      </c>
      <c r="U4178" s="198">
        <v>2.0000000000000001E-4</v>
      </c>
    </row>
    <row r="4179" spans="1:21" x14ac:dyDescent="0.2">
      <c r="A4179">
        <f t="shared" si="65"/>
        <v>4175</v>
      </c>
      <c r="B4179" s="119">
        <v>0.59668867298883954</v>
      </c>
      <c r="C4179" s="97">
        <v>13927.380800125849</v>
      </c>
      <c r="D4179" s="96">
        <v>1.0737499524633889</v>
      </c>
      <c r="E4179" s="98">
        <v>0</v>
      </c>
      <c r="F4179" s="119">
        <v>0</v>
      </c>
      <c r="G4179" s="179">
        <v>0</v>
      </c>
      <c r="H4179" s="97">
        <v>7709644.521451937</v>
      </c>
      <c r="I4179" s="174">
        <v>266649914183.43463</v>
      </c>
      <c r="J4179" s="186">
        <v>0.31775374369552423</v>
      </c>
      <c r="K4179" s="189">
        <v>6078043679.0990095</v>
      </c>
      <c r="L4179" s="185">
        <v>0</v>
      </c>
      <c r="M4179" s="185">
        <v>0</v>
      </c>
      <c r="N4179" s="174">
        <v>272727957862.53363</v>
      </c>
      <c r="O4179" s="119">
        <v>0.31067225066299803</v>
      </c>
      <c r="P4179" s="119">
        <v>0.2339621198086145</v>
      </c>
      <c r="Q4179" s="97">
        <v>12.846340208978235</v>
      </c>
      <c r="R4179" s="184">
        <v>866444681073.3479</v>
      </c>
      <c r="S4179" s="199">
        <v>899.84970213963527</v>
      </c>
      <c r="T4179" s="191">
        <v>5.8561328510011251E-2</v>
      </c>
      <c r="U4179" s="198">
        <v>2.0000000000000001E-4</v>
      </c>
    </row>
    <row r="4180" spans="1:21" x14ac:dyDescent="0.2">
      <c r="A4180">
        <f t="shared" si="65"/>
        <v>4176</v>
      </c>
      <c r="B4180" s="119">
        <v>0.45415683355527586</v>
      </c>
      <c r="C4180" s="97">
        <v>13591.101078575924</v>
      </c>
      <c r="D4180" s="96">
        <v>0.61684573010697474</v>
      </c>
      <c r="E4180" s="98">
        <v>0</v>
      </c>
      <c r="F4180" s="119">
        <v>0.51017856388145122</v>
      </c>
      <c r="G4180" s="179">
        <v>1</v>
      </c>
      <c r="H4180" s="97">
        <v>5400065.3518115208</v>
      </c>
      <c r="I4180" s="174">
        <v>240728231394.11487</v>
      </c>
      <c r="J4180" s="186">
        <v>0.45415683355527592</v>
      </c>
      <c r="K4180" s="189">
        <v>3148837810.8444963</v>
      </c>
      <c r="L4180" s="185">
        <v>0</v>
      </c>
      <c r="M4180" s="185">
        <v>163005551645.233</v>
      </c>
      <c r="N4180" s="174">
        <v>406882620850.19238</v>
      </c>
      <c r="O4180" s="119">
        <v>0.58919403373034496</v>
      </c>
      <c r="P4180" s="119">
        <v>0.44138232261526911</v>
      </c>
      <c r="Q4180" s="97">
        <v>16.152720615833704</v>
      </c>
      <c r="R4180" s="184">
        <v>3142380718716.4404</v>
      </c>
      <c r="S4180" s="199">
        <v>3261.5331256497202</v>
      </c>
      <c r="T4180" s="191">
        <v>4.4969879708085331E-2</v>
      </c>
      <c r="U4180" s="198">
        <v>2.0000000000000001E-4</v>
      </c>
    </row>
    <row r="4181" spans="1:21" x14ac:dyDescent="0.2">
      <c r="A4181">
        <f t="shared" si="65"/>
        <v>4177</v>
      </c>
      <c r="B4181" s="119">
        <v>0.23814028850949936</v>
      </c>
      <c r="C4181" s="97">
        <v>14679.018419245574</v>
      </c>
      <c r="D4181" s="96">
        <v>0.50422198622026282</v>
      </c>
      <c r="E4181" s="98">
        <v>0.17015310381514298</v>
      </c>
      <c r="F4181" s="119">
        <v>0</v>
      </c>
      <c r="G4181" s="179">
        <v>0</v>
      </c>
      <c r="H4181" s="97">
        <v>3078259.1330136023</v>
      </c>
      <c r="I4181" s="174">
        <v>142462199778.76227</v>
      </c>
      <c r="J4181" s="186">
        <v>0.23814028850949942</v>
      </c>
      <c r="K4181" s="189">
        <v>5671899106.1878366</v>
      </c>
      <c r="L4181" s="185">
        <v>18188923333.788357</v>
      </c>
      <c r="M4181" s="185">
        <v>0</v>
      </c>
      <c r="N4181" s="174">
        <v>166323022218.73846</v>
      </c>
      <c r="O4181" s="119">
        <v>0.29146372749461436</v>
      </c>
      <c r="P4181" s="119">
        <v>0.17838584676039157</v>
      </c>
      <c r="Q4181" s="97">
        <v>14.422694612759303</v>
      </c>
      <c r="R4181" s="184">
        <v>472885753331.73682</v>
      </c>
      <c r="S4181" s="199">
        <v>490.85797585763567</v>
      </c>
      <c r="T4181" s="191">
        <v>5.0117562320653702E-2</v>
      </c>
      <c r="U4181" s="198">
        <v>2.0000000000000001E-4</v>
      </c>
    </row>
    <row r="4182" spans="1:21" x14ac:dyDescent="0.2">
      <c r="A4182">
        <f t="shared" si="65"/>
        <v>4178</v>
      </c>
      <c r="B4182" s="119">
        <v>0.51543349697290586</v>
      </c>
      <c r="C4182" s="97">
        <v>5298.2700553789946</v>
      </c>
      <c r="D4182" s="96">
        <v>0.32503517553222117</v>
      </c>
      <c r="E4182" s="98">
        <v>0.58855412471703361</v>
      </c>
      <c r="F4182" s="119">
        <v>0</v>
      </c>
      <c r="G4182" s="179">
        <v>0</v>
      </c>
      <c r="H4182" s="97">
        <v>3240494.7562612896</v>
      </c>
      <c r="I4182" s="174">
        <v>126301068127.98006</v>
      </c>
      <c r="J4182" s="186">
        <v>0.43542439848448788</v>
      </c>
      <c r="K4182" s="189">
        <v>16387188793.329128</v>
      </c>
      <c r="L4182" s="185">
        <v>50195298425.728874</v>
      </c>
      <c r="M4182" s="185">
        <v>0</v>
      </c>
      <c r="N4182" s="174">
        <v>192883555347.03806</v>
      </c>
      <c r="O4182" s="119">
        <v>0.49330698610859197</v>
      </c>
      <c r="P4182" s="119">
        <v>0.38524497501356592</v>
      </c>
      <c r="Q4182" s="97">
        <v>14.76026156398658</v>
      </c>
      <c r="R4182" s="184">
        <v>1267721468264.8601</v>
      </c>
      <c r="S4182" s="199">
        <v>1315.3241101107858</v>
      </c>
      <c r="T4182" s="191">
        <v>4.7027392865017885E-2</v>
      </c>
      <c r="U4182" s="198">
        <v>2.0000000000000001E-4</v>
      </c>
    </row>
    <row r="4183" spans="1:21" x14ac:dyDescent="0.2">
      <c r="A4183">
        <f t="shared" si="65"/>
        <v>4179</v>
      </c>
      <c r="B4183" s="119">
        <v>0.49378492626082238</v>
      </c>
      <c r="C4183" s="97">
        <v>8841.2745348655881</v>
      </c>
      <c r="D4183" s="96">
        <v>1.1277549292736571</v>
      </c>
      <c r="E4183" s="98">
        <v>2.4830158642420969E-2</v>
      </c>
      <c r="F4183" s="119">
        <v>0</v>
      </c>
      <c r="G4183" s="179">
        <v>0</v>
      </c>
      <c r="H4183" s="97">
        <v>10407761.415393924</v>
      </c>
      <c r="I4183" s="174">
        <v>359085796080.23859</v>
      </c>
      <c r="J4183" s="186">
        <v>0.35387554070263738</v>
      </c>
      <c r="K4183" s="189">
        <v>15423868512.097866</v>
      </c>
      <c r="L4183" s="185">
        <v>12229028166.588737</v>
      </c>
      <c r="M4183" s="185">
        <v>0</v>
      </c>
      <c r="N4183" s="174">
        <v>386738692758.92517</v>
      </c>
      <c r="O4183" s="119">
        <v>0.35386917663578948</v>
      </c>
      <c r="P4183" s="119">
        <v>0.24651482576653172</v>
      </c>
      <c r="Q4183" s="97">
        <v>13.010852954339013</v>
      </c>
      <c r="R4183" s="184">
        <v>1353084936700.2651</v>
      </c>
      <c r="S4183" s="199">
        <v>1405.3766878134265</v>
      </c>
      <c r="T4183" s="191">
        <v>5.5383080474136606E-2</v>
      </c>
      <c r="U4183" s="198">
        <v>2.0000000000000001E-4</v>
      </c>
    </row>
    <row r="4184" spans="1:21" x14ac:dyDescent="0.2">
      <c r="A4184">
        <f t="shared" si="65"/>
        <v>4180</v>
      </c>
      <c r="B4184" s="119">
        <v>0.46592306545048873</v>
      </c>
      <c r="C4184" s="97">
        <v>13213.642899392795</v>
      </c>
      <c r="D4184" s="96">
        <v>0.67322414198019276</v>
      </c>
      <c r="E4184" s="98">
        <v>0</v>
      </c>
      <c r="F4184" s="119">
        <v>0.45324709995279566</v>
      </c>
      <c r="G4184" s="179">
        <v>1</v>
      </c>
      <c r="H4184" s="97">
        <v>4904570.2232394041</v>
      </c>
      <c r="I4184" s="174">
        <v>182399976070.93063</v>
      </c>
      <c r="J4184" s="186">
        <v>0.46444119288537877</v>
      </c>
      <c r="K4184" s="189">
        <v>2527835564.4941268</v>
      </c>
      <c r="L4184" s="185">
        <v>0</v>
      </c>
      <c r="M4184" s="185">
        <v>249564411640.78403</v>
      </c>
      <c r="N4184" s="174">
        <v>434492223276.2088</v>
      </c>
      <c r="O4184" s="119">
        <v>0.65447797807994879</v>
      </c>
      <c r="P4184" s="119">
        <v>0.34654297634070569</v>
      </c>
      <c r="Q4184" s="97">
        <v>16.609200777677593</v>
      </c>
      <c r="R4184" s="184">
        <v>2702097079172.7241</v>
      </c>
      <c r="S4184" s="199">
        <v>2805.7657240460048</v>
      </c>
      <c r="T4184" s="191">
        <v>4.4427374659114713E-2</v>
      </c>
      <c r="U4184" s="198">
        <v>2.0000000000000001E-4</v>
      </c>
    </row>
    <row r="4185" spans="1:21" x14ac:dyDescent="0.2">
      <c r="A4185">
        <f t="shared" si="65"/>
        <v>4181</v>
      </c>
      <c r="B4185" s="119">
        <v>0.57276085080634753</v>
      </c>
      <c r="C4185" s="97">
        <v>9382.3718446202965</v>
      </c>
      <c r="D4185" s="96">
        <v>1.1716089326817563</v>
      </c>
      <c r="E4185" s="98">
        <v>4.2121511761072344E-2</v>
      </c>
      <c r="F4185" s="119">
        <v>0</v>
      </c>
      <c r="G4185" s="179">
        <v>0</v>
      </c>
      <c r="H4185" s="97">
        <v>12303848.233715357</v>
      </c>
      <c r="I4185" s="174">
        <v>412294183097.93829</v>
      </c>
      <c r="J4185" s="186">
        <v>0.42567977020681347</v>
      </c>
      <c r="K4185" s="189">
        <v>6661827225.6911354</v>
      </c>
      <c r="L4185" s="185">
        <v>14873985131.988415</v>
      </c>
      <c r="M4185" s="185">
        <v>0</v>
      </c>
      <c r="N4185" s="174">
        <v>433829995455.61786</v>
      </c>
      <c r="O4185" s="119">
        <v>0.43197677243942212</v>
      </c>
      <c r="P4185" s="119">
        <v>0.31756934472060622</v>
      </c>
      <c r="Q4185" s="97">
        <v>13.232598865785709</v>
      </c>
      <c r="R4185" s="184">
        <v>1973002528428.1406</v>
      </c>
      <c r="S4185" s="199">
        <v>2048.2361022752266</v>
      </c>
      <c r="T4185" s="191">
        <v>5.6354623984504533E-2</v>
      </c>
      <c r="U4185" s="198">
        <v>2.0000000000000001E-4</v>
      </c>
    </row>
    <row r="4186" spans="1:21" x14ac:dyDescent="0.2">
      <c r="A4186">
        <f t="shared" si="65"/>
        <v>4182</v>
      </c>
      <c r="B4186" s="119">
        <v>0.61053542720639786</v>
      </c>
      <c r="C4186" s="97">
        <v>6489.211639052668</v>
      </c>
      <c r="D4186" s="96">
        <v>0.4808649373923381</v>
      </c>
      <c r="E4186" s="98">
        <v>9.4563759587312363E-2</v>
      </c>
      <c r="F4186" s="119">
        <v>0</v>
      </c>
      <c r="G4186" s="179">
        <v>0</v>
      </c>
      <c r="H4186" s="97">
        <v>3886207.2115354361</v>
      </c>
      <c r="I4186" s="174">
        <v>175758926691.61734</v>
      </c>
      <c r="J4186" s="186">
        <v>0.5262939378904854</v>
      </c>
      <c r="K4186" s="189">
        <v>8229284252.7761765</v>
      </c>
      <c r="L4186" s="185">
        <v>9827351802.5587978</v>
      </c>
      <c r="M4186" s="185">
        <v>0</v>
      </c>
      <c r="N4186" s="174">
        <v>193815562746.95233</v>
      </c>
      <c r="O4186" s="119">
        <v>0.51782600771341636</v>
      </c>
      <c r="P4186" s="119">
        <v>0.40199810596217794</v>
      </c>
      <c r="Q4186" s="97">
        <v>13.118596842416153</v>
      </c>
      <c r="R4186" s="184">
        <v>1189041510017.4185</v>
      </c>
      <c r="S4186" s="199">
        <v>1233.5954310222305</v>
      </c>
      <c r="T4186" s="191">
        <v>5.2294420048434938E-2</v>
      </c>
      <c r="U4186" s="198">
        <v>2.0000000000000001E-4</v>
      </c>
    </row>
    <row r="4187" spans="1:21" x14ac:dyDescent="0.2">
      <c r="A4187">
        <f t="shared" si="65"/>
        <v>4183</v>
      </c>
      <c r="B4187" s="119">
        <v>0.43081970281553977</v>
      </c>
      <c r="C4187" s="97">
        <v>10348.296594259175</v>
      </c>
      <c r="D4187" s="96">
        <v>0.2</v>
      </c>
      <c r="E4187" s="98">
        <v>0.7</v>
      </c>
      <c r="F4187" s="119">
        <v>0.59768619826763492</v>
      </c>
      <c r="G4187" s="179">
        <v>1</v>
      </c>
      <c r="H4187" s="97">
        <v>1718013.3707261533</v>
      </c>
      <c r="I4187" s="174">
        <v>94699966570.802567</v>
      </c>
      <c r="J4187" s="186">
        <v>0.43081970281553983</v>
      </c>
      <c r="K4187" s="189">
        <v>1334701718.2241609</v>
      </c>
      <c r="L4187" s="185">
        <v>0</v>
      </c>
      <c r="M4187" s="185">
        <v>193214269059.30612</v>
      </c>
      <c r="N4187" s="174">
        <v>289248937348.33289</v>
      </c>
      <c r="O4187" s="119">
        <v>0.67543904739342908</v>
      </c>
      <c r="P4187" s="119">
        <v>0.54340712634234312</v>
      </c>
      <c r="Q4187" s="97">
        <v>17.846604191924598</v>
      </c>
      <c r="R4187" s="184">
        <v>3071995580987.5674</v>
      </c>
      <c r="S4187" s="199">
        <v>3189.0853135842722</v>
      </c>
      <c r="T4187" s="191">
        <v>4.0937987827581304E-2</v>
      </c>
      <c r="U4187" s="198">
        <v>2.0000000000000001E-4</v>
      </c>
    </row>
    <row r="4188" spans="1:21" x14ac:dyDescent="0.2">
      <c r="A4188">
        <f t="shared" si="65"/>
        <v>4184</v>
      </c>
      <c r="B4188" s="119">
        <v>0.56749283558116415</v>
      </c>
      <c r="C4188" s="97">
        <v>11959.674619382973</v>
      </c>
      <c r="D4188" s="96">
        <v>0.64322629217650684</v>
      </c>
      <c r="E4188" s="98">
        <v>0.41281875822142344</v>
      </c>
      <c r="F4188" s="119">
        <v>0.6976209319213259</v>
      </c>
      <c r="G4188" s="179">
        <v>1</v>
      </c>
      <c r="H4188" s="97">
        <v>3810013.3278747848</v>
      </c>
      <c r="I4188" s="174">
        <v>195199514244.81873</v>
      </c>
      <c r="J4188" s="186">
        <v>0.56749283558116415</v>
      </c>
      <c r="K4188" s="189">
        <v>2001050328.0757201</v>
      </c>
      <c r="L4188" s="185">
        <v>0</v>
      </c>
      <c r="M4188" s="185">
        <v>185677261011.48077</v>
      </c>
      <c r="N4188" s="174">
        <v>382877825584.37524</v>
      </c>
      <c r="O4188" s="119">
        <v>0.67728167400725292</v>
      </c>
      <c r="P4188" s="119">
        <v>0.48920935780775615</v>
      </c>
      <c r="Q4188" s="97">
        <v>16.202775250080876</v>
      </c>
      <c r="R4188" s="184">
        <v>3297932334097.2495</v>
      </c>
      <c r="S4188" s="199">
        <v>3422.8410248731179</v>
      </c>
      <c r="T4188" s="191">
        <v>4.532620338678018E-2</v>
      </c>
      <c r="U4188" s="198">
        <v>2.0000000000000001E-4</v>
      </c>
    </row>
    <row r="4189" spans="1:21" x14ac:dyDescent="0.2">
      <c r="A4189">
        <f t="shared" si="65"/>
        <v>4185</v>
      </c>
      <c r="B4189" s="119">
        <v>0.59246095275667909</v>
      </c>
      <c r="C4189" s="97">
        <v>8163.5058402249624</v>
      </c>
      <c r="D4189" s="96">
        <v>1.0044228512488904</v>
      </c>
      <c r="E4189" s="98">
        <v>0.34751725713900816</v>
      </c>
      <c r="F4189" s="119">
        <v>0.58371927883005159</v>
      </c>
      <c r="G4189" s="179">
        <v>1</v>
      </c>
      <c r="H4189" s="97">
        <v>10877894.719594587</v>
      </c>
      <c r="I4189" s="174">
        <v>404290601957.90253</v>
      </c>
      <c r="J4189" s="186">
        <v>0.46415193834670676</v>
      </c>
      <c r="K4189" s="189">
        <v>8540854652.367939</v>
      </c>
      <c r="L4189" s="185">
        <v>0</v>
      </c>
      <c r="M4189" s="185">
        <v>343197445770.80634</v>
      </c>
      <c r="N4189" s="174">
        <v>756028902381.07678</v>
      </c>
      <c r="O4189" s="119">
        <v>0.61136581116813593</v>
      </c>
      <c r="P4189" s="119">
        <v>0.4643083796502297</v>
      </c>
      <c r="Q4189" s="97">
        <v>16.741778843214206</v>
      </c>
      <c r="R4189" s="184">
        <v>6314831528226.5361</v>
      </c>
      <c r="S4189" s="199">
        <v>6549.3270885278589</v>
      </c>
      <c r="T4189" s="191">
        <v>4.4183451827471382E-2</v>
      </c>
      <c r="U4189" s="198">
        <v>2.0000000000000001E-4</v>
      </c>
    </row>
    <row r="4190" spans="1:21" x14ac:dyDescent="0.2">
      <c r="A4190">
        <f t="shared" si="65"/>
        <v>4186</v>
      </c>
      <c r="B4190" s="119">
        <v>0.43364055444223026</v>
      </c>
      <c r="C4190" s="97">
        <v>13083.459440960967</v>
      </c>
      <c r="D4190" s="96">
        <v>0.67748984455465</v>
      </c>
      <c r="E4190" s="98">
        <v>0.7</v>
      </c>
      <c r="F4190" s="119">
        <v>0.44550878610694838</v>
      </c>
      <c r="G4190" s="179">
        <v>1</v>
      </c>
      <c r="H4190" s="97">
        <v>4221340.3690449558</v>
      </c>
      <c r="I4190" s="174">
        <v>207255286323.70578</v>
      </c>
      <c r="J4190" s="186">
        <v>0.43364055444223026</v>
      </c>
      <c r="K4190" s="189">
        <v>1323102103.4770238</v>
      </c>
      <c r="L4190" s="185">
        <v>0</v>
      </c>
      <c r="M4190" s="185">
        <v>192583618905.25296</v>
      </c>
      <c r="N4190" s="174">
        <v>401162007332.43579</v>
      </c>
      <c r="O4190" s="119">
        <v>0.60808647862445164</v>
      </c>
      <c r="P4190" s="119">
        <v>0.38604417929290413</v>
      </c>
      <c r="Q4190" s="97">
        <v>16.639993353436054</v>
      </c>
      <c r="R4190" s="184">
        <v>2784614796208.0947</v>
      </c>
      <c r="S4190" s="199">
        <v>2888.9044494539812</v>
      </c>
      <c r="T4190" s="191">
        <v>4.4420219935605784E-2</v>
      </c>
      <c r="U4190" s="198">
        <v>2.0000000000000001E-4</v>
      </c>
    </row>
    <row r="4191" spans="1:21" x14ac:dyDescent="0.2">
      <c r="A4191">
        <f t="shared" si="65"/>
        <v>4187</v>
      </c>
      <c r="B4191" s="119">
        <v>0.55303715960984356</v>
      </c>
      <c r="C4191" s="97">
        <v>16658.140532927875</v>
      </c>
      <c r="D4191" s="96">
        <v>0.5820122972027254</v>
      </c>
      <c r="E4191" s="98">
        <v>0.47978470070011991</v>
      </c>
      <c r="F4191" s="119">
        <v>0.63757422775254635</v>
      </c>
      <c r="G4191" s="179">
        <v>1</v>
      </c>
      <c r="H4191" s="97">
        <v>3180676.0165676451</v>
      </c>
      <c r="I4191" s="174">
        <v>155130724113.19006</v>
      </c>
      <c r="J4191" s="186">
        <v>0.48274535608063929</v>
      </c>
      <c r="K4191" s="189">
        <v>1429751786.3507326</v>
      </c>
      <c r="L4191" s="185">
        <v>0</v>
      </c>
      <c r="M4191" s="185">
        <v>197401640740.79892</v>
      </c>
      <c r="N4191" s="174">
        <v>353962116640.33972</v>
      </c>
      <c r="O4191" s="119">
        <v>0.65772561045075417</v>
      </c>
      <c r="P4191" s="119">
        <v>0.44723172537359218</v>
      </c>
      <c r="Q4191" s="97">
        <v>16.787772100222622</v>
      </c>
      <c r="R4191" s="184">
        <v>2872821075389.8486</v>
      </c>
      <c r="S4191" s="199">
        <v>2977.1052540203241</v>
      </c>
      <c r="T4191" s="191">
        <v>4.3862743906839703E-2</v>
      </c>
      <c r="U4191" s="198">
        <v>2.0000000000000001E-4</v>
      </c>
    </row>
    <row r="4192" spans="1:21" x14ac:dyDescent="0.2">
      <c r="A4192">
        <f t="shared" si="65"/>
        <v>4188</v>
      </c>
      <c r="B4192" s="119">
        <v>0.54394233182664353</v>
      </c>
      <c r="C4192" s="97">
        <v>5333.9463028481869</v>
      </c>
      <c r="D4192" s="96">
        <v>0.27303946706546034</v>
      </c>
      <c r="E4192" s="98">
        <v>0.69591428169266212</v>
      </c>
      <c r="F4192" s="119">
        <v>0.35632202385561584</v>
      </c>
      <c r="G4192" s="179">
        <v>1</v>
      </c>
      <c r="H4192" s="97">
        <v>3247627.2100751684</v>
      </c>
      <c r="I4192" s="174">
        <v>173922529994.97531</v>
      </c>
      <c r="J4192" s="186">
        <v>0.54394233182664353</v>
      </c>
      <c r="K4192" s="189">
        <v>3078244921.0718908</v>
      </c>
      <c r="L4192" s="185">
        <v>0</v>
      </c>
      <c r="M4192" s="185">
        <v>188938477471.54337</v>
      </c>
      <c r="N4192" s="174">
        <v>365939252387.59058</v>
      </c>
      <c r="O4192" s="119">
        <v>0.67157214454708425</v>
      </c>
      <c r="P4192" s="119">
        <v>0.41028704307247904</v>
      </c>
      <c r="Q4192" s="97">
        <v>15.918978437495817</v>
      </c>
      <c r="R4192" s="184">
        <v>2680326687396.3037</v>
      </c>
      <c r="S4192" s="199">
        <v>2782.4903070750752</v>
      </c>
      <c r="T4192" s="191">
        <v>4.4898028682220183E-2</v>
      </c>
      <c r="U4192" s="198">
        <v>2.0000000000000001E-4</v>
      </c>
    </row>
    <row r="4193" spans="1:21" x14ac:dyDescent="0.2">
      <c r="A4193">
        <f t="shared" si="65"/>
        <v>4189</v>
      </c>
      <c r="B4193" s="119">
        <v>0.36968474778621985</v>
      </c>
      <c r="C4193" s="97">
        <v>9480.7423275370838</v>
      </c>
      <c r="D4193" s="96">
        <v>0.678939602957779</v>
      </c>
      <c r="E4193" s="98">
        <v>0.21951213936923589</v>
      </c>
      <c r="F4193" s="119">
        <v>0</v>
      </c>
      <c r="G4193" s="179">
        <v>0</v>
      </c>
      <c r="H4193" s="97">
        <v>4350188.0056806225</v>
      </c>
      <c r="I4193" s="174">
        <v>194729990442.06808</v>
      </c>
      <c r="J4193" s="186">
        <v>0.36968474778621985</v>
      </c>
      <c r="K4193" s="189">
        <v>9941764908.2957039</v>
      </c>
      <c r="L4193" s="185">
        <v>31812504496.064819</v>
      </c>
      <c r="M4193" s="185">
        <v>0</v>
      </c>
      <c r="N4193" s="174">
        <v>236484259846.42862</v>
      </c>
      <c r="O4193" s="119">
        <v>0.41203042884594887</v>
      </c>
      <c r="P4193" s="119">
        <v>0.25546230963131034</v>
      </c>
      <c r="Q4193" s="97">
        <v>13.855781412184085</v>
      </c>
      <c r="R4193" s="184">
        <v>941508747297.90295</v>
      </c>
      <c r="S4193" s="199">
        <v>977.15403956272235</v>
      </c>
      <c r="T4193" s="191">
        <v>5.2002364349546616E-2</v>
      </c>
      <c r="U4193" s="198">
        <v>2.0000000000000001E-4</v>
      </c>
    </row>
    <row r="4194" spans="1:21" x14ac:dyDescent="0.2">
      <c r="A4194">
        <f t="shared" si="65"/>
        <v>4190</v>
      </c>
      <c r="B4194" s="119">
        <v>0.46906288020300413</v>
      </c>
      <c r="C4194" s="97">
        <v>13859.705425478252</v>
      </c>
      <c r="D4194" s="96">
        <v>0.75032328667070769</v>
      </c>
      <c r="E4194" s="98">
        <v>0.38904598247593364</v>
      </c>
      <c r="F4194" s="119">
        <v>0</v>
      </c>
      <c r="G4194" s="179">
        <v>0</v>
      </c>
      <c r="H4194" s="97">
        <v>5053900.7543134103</v>
      </c>
      <c r="I4194" s="174">
        <v>173961599886.94211</v>
      </c>
      <c r="J4194" s="186">
        <v>0.2724337028814775</v>
      </c>
      <c r="K4194" s="189">
        <v>23501455452.79261</v>
      </c>
      <c r="L4194" s="185">
        <v>51749540733.779549</v>
      </c>
      <c r="M4194" s="185">
        <v>0</v>
      </c>
      <c r="N4194" s="174">
        <v>249212596073.51425</v>
      </c>
      <c r="O4194" s="119">
        <v>0.3562927267818225</v>
      </c>
      <c r="P4194" s="119">
        <v>0.22985228954283518</v>
      </c>
      <c r="Q4194" s="97">
        <v>14.637321786944693</v>
      </c>
      <c r="R4194" s="184">
        <v>904225373007.69385</v>
      </c>
      <c r="S4194" s="199">
        <v>938.11680496639156</v>
      </c>
      <c r="T4194" s="191">
        <v>4.9206688388919784E-2</v>
      </c>
      <c r="U4194" s="198">
        <v>2.0000000000000001E-4</v>
      </c>
    </row>
    <row r="4195" spans="1:21" x14ac:dyDescent="0.2">
      <c r="A4195">
        <f t="shared" si="65"/>
        <v>4191</v>
      </c>
      <c r="B4195" s="119">
        <v>0.44384756132354114</v>
      </c>
      <c r="C4195" s="97">
        <v>8351.9095924628527</v>
      </c>
      <c r="D4195" s="96">
        <v>1.0395101986565027</v>
      </c>
      <c r="E4195" s="98">
        <v>0.31617932152711353</v>
      </c>
      <c r="F4195" s="119">
        <v>0.47215472313055024</v>
      </c>
      <c r="G4195" s="179">
        <v>1</v>
      </c>
      <c r="H4195" s="97">
        <v>30848455.188474342</v>
      </c>
      <c r="I4195" s="174">
        <v>830965445726.07568</v>
      </c>
      <c r="J4195" s="186">
        <v>0.44384756132354108</v>
      </c>
      <c r="K4195" s="189">
        <v>10807959558.629997</v>
      </c>
      <c r="L4195" s="185">
        <v>0</v>
      </c>
      <c r="M4195" s="185">
        <v>698375256558.21802</v>
      </c>
      <c r="N4195" s="174">
        <v>1540148661842.9236</v>
      </c>
      <c r="O4195" s="119">
        <v>0.60222900220967002</v>
      </c>
      <c r="P4195" s="119">
        <v>0.40102686010779426</v>
      </c>
      <c r="Q4195" s="97">
        <v>16.454335403314907</v>
      </c>
      <c r="R4195" s="184">
        <v>10828368772600.574</v>
      </c>
      <c r="S4195" s="199">
        <v>11223.95257547622</v>
      </c>
      <c r="T4195" s="191">
        <v>4.5421097497842379E-2</v>
      </c>
      <c r="U4195" s="198">
        <v>2.0000000000000001E-4</v>
      </c>
    </row>
    <row r="4196" spans="1:21" x14ac:dyDescent="0.2">
      <c r="A4196">
        <f t="shared" si="65"/>
        <v>4192</v>
      </c>
      <c r="B4196" s="119">
        <v>0.57064756835755492</v>
      </c>
      <c r="C4196" s="97">
        <v>10976.419864465115</v>
      </c>
      <c r="D4196" s="96">
        <v>1.1986618053410965</v>
      </c>
      <c r="E4196" s="98">
        <v>0</v>
      </c>
      <c r="F4196" s="119">
        <v>0</v>
      </c>
      <c r="G4196" s="179">
        <v>0</v>
      </c>
      <c r="H4196" s="97">
        <v>39763756.235613957</v>
      </c>
      <c r="I4196" s="174">
        <v>988280690691.56775</v>
      </c>
      <c r="J4196" s="186">
        <v>0.29262308659882241</v>
      </c>
      <c r="K4196" s="189">
        <v>8034036012.7435532</v>
      </c>
      <c r="L4196" s="185">
        <v>0</v>
      </c>
      <c r="M4196" s="185">
        <v>0</v>
      </c>
      <c r="N4196" s="174">
        <v>996314726704.31128</v>
      </c>
      <c r="O4196" s="119">
        <v>0.29026344626341183</v>
      </c>
      <c r="P4196" s="119">
        <v>0.19187918217028269</v>
      </c>
      <c r="Q4196" s="97">
        <v>12.957785212797216</v>
      </c>
      <c r="R4196" s="184">
        <v>2475086135871.7021</v>
      </c>
      <c r="S4196" s="199">
        <v>2563.4466093605165</v>
      </c>
      <c r="T4196" s="191">
        <v>5.391782905381387E-2</v>
      </c>
      <c r="U4196" s="198">
        <v>2.0000000000000001E-4</v>
      </c>
    </row>
    <row r="4197" spans="1:21" x14ac:dyDescent="0.2">
      <c r="A4197">
        <f t="shared" si="65"/>
        <v>4193</v>
      </c>
      <c r="B4197" s="119">
        <v>0.43591622078033615</v>
      </c>
      <c r="C4197" s="97">
        <v>9097.8955818151062</v>
      </c>
      <c r="D4197" s="96">
        <v>0.37208494339751746</v>
      </c>
      <c r="E4197" s="98">
        <v>0.7</v>
      </c>
      <c r="F4197" s="119">
        <v>0</v>
      </c>
      <c r="G4197" s="179">
        <v>0</v>
      </c>
      <c r="H4197" s="97">
        <v>3532263.2637103745</v>
      </c>
      <c r="I4197" s="174">
        <v>177752455050.16589</v>
      </c>
      <c r="J4197" s="186">
        <v>0.43591622078033621</v>
      </c>
      <c r="K4197" s="189">
        <v>29461023459.36359</v>
      </c>
      <c r="L4197" s="185">
        <v>69089722762.689987</v>
      </c>
      <c r="M4197" s="185">
        <v>0</v>
      </c>
      <c r="N4197" s="174">
        <v>276303201272.21948</v>
      </c>
      <c r="O4197" s="119">
        <v>0.48047563704935892</v>
      </c>
      <c r="P4197" s="119">
        <v>0.34608067566085615</v>
      </c>
      <c r="Q4197" s="97">
        <v>14.615978177081217</v>
      </c>
      <c r="R4197" s="184">
        <v>1580282516783.6553</v>
      </c>
      <c r="S4197" s="199">
        <v>1638.6394543239205</v>
      </c>
      <c r="T4197" s="191">
        <v>4.7837691744804636E-2</v>
      </c>
      <c r="U4197" s="198">
        <v>2.0000000000000001E-4</v>
      </c>
    </row>
    <row r="4198" spans="1:21" x14ac:dyDescent="0.2">
      <c r="A4198">
        <f t="shared" si="65"/>
        <v>4194</v>
      </c>
      <c r="B4198" s="119">
        <v>0.48999526900224871</v>
      </c>
      <c r="C4198" s="97">
        <v>8445.8289405465839</v>
      </c>
      <c r="D4198" s="96">
        <v>0.67280112410948467</v>
      </c>
      <c r="E4198" s="98">
        <v>0</v>
      </c>
      <c r="F4198" s="119">
        <v>0</v>
      </c>
      <c r="G4198" s="179">
        <v>0</v>
      </c>
      <c r="H4198" s="97">
        <v>11663355.336456243</v>
      </c>
      <c r="I4198" s="174">
        <v>419901327865.19971</v>
      </c>
      <c r="J4198" s="186">
        <v>0.48999526900224866</v>
      </c>
      <c r="K4198" s="189">
        <v>10901368390.688719</v>
      </c>
      <c r="L4198" s="185">
        <v>0</v>
      </c>
      <c r="M4198" s="185">
        <v>0</v>
      </c>
      <c r="N4198" s="174">
        <v>430802696255.88843</v>
      </c>
      <c r="O4198" s="119">
        <v>0.4775960454516251</v>
      </c>
      <c r="P4198" s="119">
        <v>0.35530491693982763</v>
      </c>
      <c r="Q4198" s="97">
        <v>12.91976486234716</v>
      </c>
      <c r="R4198" s="184">
        <v>2195287639073.145</v>
      </c>
      <c r="S4198" s="199">
        <v>2278.9776920000154</v>
      </c>
      <c r="T4198" s="191">
        <v>5.5513456649826147E-2</v>
      </c>
      <c r="U4198" s="198">
        <v>2.0000000000000001E-4</v>
      </c>
    </row>
    <row r="4199" spans="1:21" x14ac:dyDescent="0.2">
      <c r="A4199">
        <f t="shared" si="65"/>
        <v>4195</v>
      </c>
      <c r="B4199" s="119">
        <v>0.56591401877175995</v>
      </c>
      <c r="C4199" s="97">
        <v>9694.8044639415693</v>
      </c>
      <c r="D4199" s="96">
        <v>1.1504640392509793</v>
      </c>
      <c r="E4199" s="98">
        <v>0.40656140204620317</v>
      </c>
      <c r="F4199" s="119">
        <v>0.55903209627569628</v>
      </c>
      <c r="G4199" s="179">
        <v>1</v>
      </c>
      <c r="H4199" s="97">
        <v>41797341.26211746</v>
      </c>
      <c r="I4199" s="174">
        <v>935306892844.11462</v>
      </c>
      <c r="J4199" s="186">
        <v>0.1933023090339866</v>
      </c>
      <c r="K4199" s="189">
        <v>9898139620.4359074</v>
      </c>
      <c r="L4199" s="185">
        <v>0</v>
      </c>
      <c r="M4199" s="185">
        <v>421097265245.57831</v>
      </c>
      <c r="N4199" s="174">
        <v>1366302297710.1287</v>
      </c>
      <c r="O4199" s="119">
        <v>0.37888745053436346</v>
      </c>
      <c r="P4199" s="119">
        <v>0.23978560828859852</v>
      </c>
      <c r="Q4199" s="97">
        <v>17.110311678232527</v>
      </c>
      <c r="R4199" s="184">
        <v>5788226574094.6328</v>
      </c>
      <c r="S4199" s="199">
        <v>6012.5070018373735</v>
      </c>
      <c r="T4199" s="191">
        <v>4.3680342973473077E-2</v>
      </c>
      <c r="U4199" s="198">
        <v>2.0000000000000001E-4</v>
      </c>
    </row>
    <row r="4200" spans="1:21" x14ac:dyDescent="0.2">
      <c r="A4200">
        <f t="shared" si="65"/>
        <v>4196</v>
      </c>
      <c r="B4200" s="119">
        <v>0.40859375157830313</v>
      </c>
      <c r="C4200" s="97">
        <v>11649.6636957151</v>
      </c>
      <c r="D4200" s="96">
        <v>1.5129627634527121</v>
      </c>
      <c r="E4200" s="98">
        <v>0</v>
      </c>
      <c r="F4200" s="119">
        <v>0.65186551676146753</v>
      </c>
      <c r="G4200" s="179">
        <v>1</v>
      </c>
      <c r="H4200" s="97">
        <v>19105502.679852992</v>
      </c>
      <c r="I4200" s="174">
        <v>491837219538.78455</v>
      </c>
      <c r="J4200" s="186">
        <v>0.36542597528398746</v>
      </c>
      <c r="K4200" s="189">
        <v>6337956941.9245548</v>
      </c>
      <c r="L4200" s="185">
        <v>0</v>
      </c>
      <c r="M4200" s="185">
        <v>428043681106.15247</v>
      </c>
      <c r="N4200" s="174">
        <v>926218857586.86157</v>
      </c>
      <c r="O4200" s="119">
        <v>0.56375988918674969</v>
      </c>
      <c r="P4200" s="119">
        <v>0.39251523075985884</v>
      </c>
      <c r="Q4200" s="97">
        <v>16.941661525261246</v>
      </c>
      <c r="R4200" s="184">
        <v>6442969982787.9307</v>
      </c>
      <c r="S4200" s="199">
        <v>6688.1257407500352</v>
      </c>
      <c r="T4200" s="191">
        <v>4.4353689260512169E-2</v>
      </c>
      <c r="U4200" s="198">
        <v>2.0000000000000001E-4</v>
      </c>
    </row>
    <row r="4201" spans="1:21" x14ac:dyDescent="0.2">
      <c r="A4201">
        <f t="shared" si="65"/>
        <v>4197</v>
      </c>
      <c r="B4201" s="119">
        <v>0.5145510996845547</v>
      </c>
      <c r="C4201" s="97">
        <v>6248.6243881751279</v>
      </c>
      <c r="D4201" s="96">
        <v>0.87275183574991988</v>
      </c>
      <c r="E4201" s="98">
        <v>0.56157149574750975</v>
      </c>
      <c r="F4201" s="119">
        <v>0</v>
      </c>
      <c r="G4201" s="179">
        <v>0</v>
      </c>
      <c r="H4201" s="97">
        <v>10027065.347278586</v>
      </c>
      <c r="I4201" s="174">
        <v>311411117974.24756</v>
      </c>
      <c r="J4201" s="186">
        <v>0.38823630123589914</v>
      </c>
      <c r="K4201" s="189">
        <v>31490207022.151714</v>
      </c>
      <c r="L4201" s="185">
        <v>66348713870.875015</v>
      </c>
      <c r="M4201" s="185">
        <v>0</v>
      </c>
      <c r="N4201" s="174">
        <v>409250038867.27429</v>
      </c>
      <c r="O4201" s="119">
        <v>0.42511925517295401</v>
      </c>
      <c r="P4201" s="119">
        <v>0.30558617225331292</v>
      </c>
      <c r="Q4201" s="97">
        <v>13.897248306931735</v>
      </c>
      <c r="R4201" s="184">
        <v>1922336282018.7122</v>
      </c>
      <c r="S4201" s="199">
        <v>1995.4502602455011</v>
      </c>
      <c r="T4201" s="191">
        <v>5.1677680064706445E-2</v>
      </c>
      <c r="U4201" s="198">
        <v>2.0000000000000001E-4</v>
      </c>
    </row>
    <row r="4202" spans="1:21" x14ac:dyDescent="0.2">
      <c r="A4202">
        <f t="shared" si="65"/>
        <v>4198</v>
      </c>
      <c r="B4202" s="119">
        <v>0.48538925859786958</v>
      </c>
      <c r="C4202" s="97">
        <v>9652.6367780934997</v>
      </c>
      <c r="D4202" s="96">
        <v>0.55232198737458993</v>
      </c>
      <c r="E4202" s="98">
        <v>0.39671604064630955</v>
      </c>
      <c r="F4202" s="119">
        <v>0.4637888942765851</v>
      </c>
      <c r="G4202" s="179">
        <v>1</v>
      </c>
      <c r="H4202" s="97">
        <v>7276807.3054247433</v>
      </c>
      <c r="I4202" s="174">
        <v>295016607614.47662</v>
      </c>
      <c r="J4202" s="186">
        <v>0.45696448216584795</v>
      </c>
      <c r="K4202" s="189">
        <v>6581328665.2790031</v>
      </c>
      <c r="L4202" s="185">
        <v>0</v>
      </c>
      <c r="M4202" s="185">
        <v>350282501105.04224</v>
      </c>
      <c r="N4202" s="174">
        <v>651880437384.79785</v>
      </c>
      <c r="O4202" s="119">
        <v>0.63667827474306582</v>
      </c>
      <c r="P4202" s="119">
        <v>0.45592539918509201</v>
      </c>
      <c r="Q4202" s="97">
        <v>16.9024192783389</v>
      </c>
      <c r="R4202" s="184">
        <v>5442051726705.2598</v>
      </c>
      <c r="S4202" s="199">
        <v>5650.5255672816329</v>
      </c>
      <c r="T4202" s="191">
        <v>4.3178407657907626E-2</v>
      </c>
      <c r="U4202" s="198">
        <v>2.0000000000000001E-4</v>
      </c>
    </row>
    <row r="4203" spans="1:21" x14ac:dyDescent="0.2">
      <c r="A4203">
        <f t="shared" si="65"/>
        <v>4199</v>
      </c>
      <c r="B4203" s="119">
        <v>0.52778859570222014</v>
      </c>
      <c r="C4203" s="97">
        <v>11896.614170462468</v>
      </c>
      <c r="D4203" s="96">
        <v>0.45788554853711061</v>
      </c>
      <c r="E4203" s="98">
        <v>0</v>
      </c>
      <c r="F4203" s="119">
        <v>0.54469427164888629</v>
      </c>
      <c r="G4203" s="179">
        <v>1</v>
      </c>
      <c r="H4203" s="97">
        <v>2637292.5561825368</v>
      </c>
      <c r="I4203" s="174">
        <v>119964770791.74034</v>
      </c>
      <c r="J4203" s="186">
        <v>0.40372879951067642</v>
      </c>
      <c r="K4203" s="189">
        <v>5538320890.386816</v>
      </c>
      <c r="L4203" s="185">
        <v>0</v>
      </c>
      <c r="M4203" s="185">
        <v>130854099073.49818</v>
      </c>
      <c r="N4203" s="174">
        <v>256357190755.62534</v>
      </c>
      <c r="O4203" s="119">
        <v>0.59727800770012707</v>
      </c>
      <c r="P4203" s="119">
        <v>0.4204516838910603</v>
      </c>
      <c r="Q4203" s="97">
        <v>16.920437478412339</v>
      </c>
      <c r="R4203" s="184">
        <v>1998928189072.0281</v>
      </c>
      <c r="S4203" s="199">
        <v>2075.8392652696734</v>
      </c>
      <c r="T4203" s="191">
        <v>4.3217181894019074E-2</v>
      </c>
      <c r="U4203" s="198">
        <v>2.0000000000000001E-4</v>
      </c>
    </row>
    <row r="4204" spans="1:21" x14ac:dyDescent="0.2">
      <c r="A4204">
        <f t="shared" si="65"/>
        <v>4200</v>
      </c>
      <c r="B4204" s="119">
        <v>0.78997553466181825</v>
      </c>
      <c r="C4204" s="97">
        <v>9747.3079180767745</v>
      </c>
      <c r="D4204" s="96">
        <v>0.78551169123710729</v>
      </c>
      <c r="E4204" s="98">
        <v>0.18578047335402556</v>
      </c>
      <c r="F4204" s="119">
        <v>0.60475265705548842</v>
      </c>
      <c r="G4204" s="179">
        <v>1</v>
      </c>
      <c r="H4204" s="97">
        <v>5211895.1885730326</v>
      </c>
      <c r="I4204" s="174">
        <v>221543398497.84042</v>
      </c>
      <c r="J4204" s="186">
        <v>0.43639153721281865</v>
      </c>
      <c r="K4204" s="189">
        <v>6343841404.2442369</v>
      </c>
      <c r="L4204" s="185">
        <v>0</v>
      </c>
      <c r="M4204" s="185">
        <v>253370410675.29288</v>
      </c>
      <c r="N4204" s="174">
        <v>481257650577.37756</v>
      </c>
      <c r="O4204" s="119">
        <v>0.62207009573954752</v>
      </c>
      <c r="P4204" s="119">
        <v>0.43607892743597615</v>
      </c>
      <c r="Q4204" s="97">
        <v>17.003010932200898</v>
      </c>
      <c r="R4204" s="184">
        <v>3855844927852.2793</v>
      </c>
      <c r="S4204" s="199">
        <v>4001.8896909500299</v>
      </c>
      <c r="T4204" s="191">
        <v>4.3520933423007953E-2</v>
      </c>
      <c r="U4204" s="198">
        <v>2.0000000000000001E-4</v>
      </c>
    </row>
    <row r="4205" spans="1:21" x14ac:dyDescent="0.2">
      <c r="A4205">
        <f t="shared" si="65"/>
        <v>4201</v>
      </c>
      <c r="B4205" s="119">
        <v>0.51881045667363379</v>
      </c>
      <c r="C4205" s="97">
        <v>5366.0834655414092</v>
      </c>
      <c r="D4205" s="96">
        <v>0.88752019371545887</v>
      </c>
      <c r="E4205" s="98">
        <v>0.10241054566167855</v>
      </c>
      <c r="F4205" s="119">
        <v>0</v>
      </c>
      <c r="G4205" s="179">
        <v>0</v>
      </c>
      <c r="H4205" s="97">
        <v>10132517.361385992</v>
      </c>
      <c r="I4205" s="174">
        <v>352633696620.73676</v>
      </c>
      <c r="J4205" s="186">
        <v>0.39402379238972562</v>
      </c>
      <c r="K4205" s="189">
        <v>19917024931.332478</v>
      </c>
      <c r="L4205" s="185">
        <v>27679948732.670006</v>
      </c>
      <c r="M4205" s="185">
        <v>0</v>
      </c>
      <c r="N4205" s="174">
        <v>400230670284.7392</v>
      </c>
      <c r="O4205" s="119">
        <v>0.40249295572086258</v>
      </c>
      <c r="P4205" s="119">
        <v>0.29011212664470915</v>
      </c>
      <c r="Q4205" s="97">
        <v>13.5389841977674</v>
      </c>
      <c r="R4205" s="184">
        <v>1769845572183.8667</v>
      </c>
      <c r="S4205" s="199">
        <v>1838.4238469056429</v>
      </c>
      <c r="T4205" s="191">
        <v>5.2358041183460553E-2</v>
      </c>
      <c r="U4205" s="198">
        <v>2.0000000000000001E-4</v>
      </c>
    </row>
    <row r="4206" spans="1:21" x14ac:dyDescent="0.2">
      <c r="A4206">
        <f t="shared" si="65"/>
        <v>4202</v>
      </c>
      <c r="B4206" s="119">
        <v>0.50400104706204818</v>
      </c>
      <c r="C4206" s="97">
        <v>13182.706147222503</v>
      </c>
      <c r="D4206" s="96">
        <v>0.39051845919688261</v>
      </c>
      <c r="E4206" s="98">
        <v>0.44775351456476664</v>
      </c>
      <c r="F4206" s="119">
        <v>0.56398996510875621</v>
      </c>
      <c r="G4206" s="179">
        <v>1</v>
      </c>
      <c r="H4206" s="97">
        <v>2685754.3727338323</v>
      </c>
      <c r="I4206" s="174">
        <v>143755262204.90631</v>
      </c>
      <c r="J4206" s="186">
        <v>0.50351778180490148</v>
      </c>
      <c r="K4206" s="189">
        <v>1536246185.3908465</v>
      </c>
      <c r="L4206" s="185">
        <v>0</v>
      </c>
      <c r="M4206" s="185">
        <v>168512971017.69415</v>
      </c>
      <c r="N4206" s="174">
        <v>313804479407.99133</v>
      </c>
      <c r="O4206" s="119">
        <v>0.66026370290581438</v>
      </c>
      <c r="P4206" s="119">
        <v>0.45410503014823833</v>
      </c>
      <c r="Q4206" s="97">
        <v>16.691415494248641</v>
      </c>
      <c r="R4206" s="184">
        <v>2593496997943.1572</v>
      </c>
      <c r="S4206" s="199">
        <v>2691.2881544731931</v>
      </c>
      <c r="T4206" s="191">
        <v>4.363445517274693E-2</v>
      </c>
      <c r="U4206" s="198">
        <v>2.0000000000000001E-4</v>
      </c>
    </row>
    <row r="4207" spans="1:21" x14ac:dyDescent="0.2">
      <c r="A4207">
        <f t="shared" si="65"/>
        <v>4203</v>
      </c>
      <c r="B4207" s="119">
        <v>0.49461487015896727</v>
      </c>
      <c r="C4207" s="97">
        <v>12032.726763722003</v>
      </c>
      <c r="D4207" s="96">
        <v>0.65322659523128146</v>
      </c>
      <c r="E4207" s="98">
        <v>0.49733825876498505</v>
      </c>
      <c r="F4207" s="119">
        <v>0</v>
      </c>
      <c r="G4207" s="179">
        <v>0</v>
      </c>
      <c r="H4207" s="97">
        <v>4265610.0666622762</v>
      </c>
      <c r="I4207" s="174">
        <v>165411485935.53253</v>
      </c>
      <c r="J4207" s="186">
        <v>0.37335601525134676</v>
      </c>
      <c r="K4207" s="189">
        <v>21340393096.765965</v>
      </c>
      <c r="L4207" s="185">
        <v>55364050958.290932</v>
      </c>
      <c r="M4207" s="185">
        <v>0</v>
      </c>
      <c r="N4207" s="174">
        <v>242115929990.58942</v>
      </c>
      <c r="O4207" s="119">
        <v>0.43800758602066897</v>
      </c>
      <c r="P4207" s="119">
        <v>0.30299746356587093</v>
      </c>
      <c r="Q4207" s="97">
        <v>14.351341506253025</v>
      </c>
      <c r="R4207" s="184">
        <v>1173248742524.4795</v>
      </c>
      <c r="S4207" s="199">
        <v>1217.4880214618888</v>
      </c>
      <c r="T4207" s="191">
        <v>5.0011468986087021E-2</v>
      </c>
      <c r="U4207" s="198">
        <v>2.0000000000000001E-4</v>
      </c>
    </row>
    <row r="4208" spans="1:21" x14ac:dyDescent="0.2">
      <c r="A4208">
        <f t="shared" si="65"/>
        <v>4204</v>
      </c>
      <c r="B4208" s="119">
        <v>0.56079517416900204</v>
      </c>
      <c r="C4208" s="97">
        <v>7358.1153773767246</v>
      </c>
      <c r="D4208" s="96">
        <v>0.66220729749791751</v>
      </c>
      <c r="E4208" s="98">
        <v>0.40195426676800949</v>
      </c>
      <c r="F4208" s="119">
        <v>0</v>
      </c>
      <c r="G4208" s="179">
        <v>0</v>
      </c>
      <c r="H4208" s="97">
        <v>6153687.9726645993</v>
      </c>
      <c r="I4208" s="174">
        <v>226812415166.73886</v>
      </c>
      <c r="J4208" s="186">
        <v>0.39947327147953637</v>
      </c>
      <c r="K4208" s="189">
        <v>22304343459.933052</v>
      </c>
      <c r="L4208" s="185">
        <v>31427101248.48325</v>
      </c>
      <c r="M4208" s="185">
        <v>0</v>
      </c>
      <c r="N4208" s="174">
        <v>280543859875.15515</v>
      </c>
      <c r="O4208" s="119">
        <v>0.41258140010309707</v>
      </c>
      <c r="P4208" s="119">
        <v>0.28867683439565195</v>
      </c>
      <c r="Q4208" s="97">
        <v>13.910943331507966</v>
      </c>
      <c r="R4208" s="184">
        <v>1250943334986.8555</v>
      </c>
      <c r="S4208" s="199">
        <v>1299.4695340559824</v>
      </c>
      <c r="T4208" s="191">
        <v>5.1346045602924301E-2</v>
      </c>
      <c r="U4208" s="198">
        <v>2.0000000000000001E-4</v>
      </c>
    </row>
    <row r="4209" spans="1:21" x14ac:dyDescent="0.2">
      <c r="A4209">
        <f t="shared" si="65"/>
        <v>4205</v>
      </c>
      <c r="B4209" s="119">
        <v>0.4788945437132508</v>
      </c>
      <c r="C4209" s="97">
        <v>17000</v>
      </c>
      <c r="D4209" s="96">
        <v>1.071000467629261</v>
      </c>
      <c r="E4209" s="98">
        <v>0.60562896214491957</v>
      </c>
      <c r="F4209" s="119">
        <v>0.6223398686913042</v>
      </c>
      <c r="G4209" s="179">
        <v>1</v>
      </c>
      <c r="H4209" s="97">
        <v>8664354.9418656547</v>
      </c>
      <c r="I4209" s="174">
        <v>315790834820.34039</v>
      </c>
      <c r="J4209" s="186">
        <v>0.39289895313254131</v>
      </c>
      <c r="K4209" s="189">
        <v>5265185559.7330961</v>
      </c>
      <c r="L4209" s="185">
        <v>0</v>
      </c>
      <c r="M4209" s="185">
        <v>305904660210.38416</v>
      </c>
      <c r="N4209" s="174">
        <v>626960680590.45776</v>
      </c>
      <c r="O4209" s="119">
        <v>0.58823085401582897</v>
      </c>
      <c r="P4209" s="119">
        <v>0.35736326753845921</v>
      </c>
      <c r="Q4209" s="97">
        <v>16.332714873150817</v>
      </c>
      <c r="R4209" s="184">
        <v>3867423799083.7412</v>
      </c>
      <c r="S4209" s="199">
        <v>4014.8704148340403</v>
      </c>
      <c r="T4209" s="191">
        <v>4.5773653974986811E-2</v>
      </c>
      <c r="U4209" s="198">
        <v>2.0000000000000001E-4</v>
      </c>
    </row>
    <row r="4210" spans="1:21" x14ac:dyDescent="0.2">
      <c r="A4210">
        <f t="shared" si="65"/>
        <v>4206</v>
      </c>
      <c r="B4210" s="119">
        <v>0.34020727120505434</v>
      </c>
      <c r="C4210" s="97">
        <v>8387.4506568664328</v>
      </c>
      <c r="D4210" s="96">
        <v>0.2</v>
      </c>
      <c r="E4210" s="98">
        <v>0.33792586728157792</v>
      </c>
      <c r="F4210" s="119">
        <v>0.47421087196456341</v>
      </c>
      <c r="G4210" s="179">
        <v>1</v>
      </c>
      <c r="H4210" s="97">
        <v>2903396.3783379644</v>
      </c>
      <c r="I4210" s="174">
        <v>155779407670.26328</v>
      </c>
      <c r="J4210" s="186">
        <v>0.34020727120505434</v>
      </c>
      <c r="K4210" s="189">
        <v>4334666035.0821867</v>
      </c>
      <c r="L4210" s="185">
        <v>0</v>
      </c>
      <c r="M4210" s="185">
        <v>140220072160.94009</v>
      </c>
      <c r="N4210" s="174">
        <v>300334145866.28558</v>
      </c>
      <c r="O4210" s="119">
        <v>0.54996525435283117</v>
      </c>
      <c r="P4210" s="119">
        <v>0.37808142117986943</v>
      </c>
      <c r="Q4210" s="97">
        <v>16.871527696135256</v>
      </c>
      <c r="R4210" s="184">
        <v>2123688599033.2544</v>
      </c>
      <c r="S4210" s="199">
        <v>2204.923578381638</v>
      </c>
      <c r="T4210" s="191">
        <v>4.2614882792222399E-2</v>
      </c>
      <c r="U4210" s="198">
        <v>2.0000000000000001E-4</v>
      </c>
    </row>
    <row r="4211" spans="1:21" x14ac:dyDescent="0.2">
      <c r="A4211">
        <f t="shared" si="65"/>
        <v>4207</v>
      </c>
      <c r="B4211" s="119">
        <v>0.5940328393599007</v>
      </c>
      <c r="C4211" s="97">
        <v>4000</v>
      </c>
      <c r="D4211" s="96">
        <v>0.83200375794809844</v>
      </c>
      <c r="E4211" s="98">
        <v>0</v>
      </c>
      <c r="F4211" s="119">
        <v>0.62753625040665906</v>
      </c>
      <c r="G4211" s="179">
        <v>1</v>
      </c>
      <c r="H4211" s="97">
        <v>10421532.518983673</v>
      </c>
      <c r="I4211" s="174">
        <v>421704553677.19232</v>
      </c>
      <c r="J4211" s="186">
        <v>0.52720018480812159</v>
      </c>
      <c r="K4211" s="189">
        <v>2583858702.2026863</v>
      </c>
      <c r="L4211" s="185">
        <v>0</v>
      </c>
      <c r="M4211" s="185">
        <v>402850315619.15283</v>
      </c>
      <c r="N4211" s="174">
        <v>827138727998.54785</v>
      </c>
      <c r="O4211" s="119">
        <v>0.65841793243819746</v>
      </c>
      <c r="P4211" s="119">
        <v>0.39283707979099725</v>
      </c>
      <c r="Q4211" s="97">
        <v>15.786157075364196</v>
      </c>
      <c r="R4211" s="184">
        <v>5634047733869.5801</v>
      </c>
      <c r="S4211" s="199">
        <v>5838.919829685904</v>
      </c>
      <c r="T4211" s="191">
        <v>4.6245801492448495E-2</v>
      </c>
      <c r="U4211" s="198">
        <v>2.0000000000000001E-4</v>
      </c>
    </row>
    <row r="4212" spans="1:21" x14ac:dyDescent="0.2">
      <c r="A4212">
        <f t="shared" si="65"/>
        <v>4208</v>
      </c>
      <c r="B4212" s="119">
        <v>0.4278933671671703</v>
      </c>
      <c r="C4212" s="97">
        <v>5133.455429423464</v>
      </c>
      <c r="D4212" s="96">
        <v>1.233944412662384</v>
      </c>
      <c r="E4212" s="98">
        <v>0</v>
      </c>
      <c r="F4212" s="119">
        <v>0.57978372574264703</v>
      </c>
      <c r="G4212" s="179">
        <v>1</v>
      </c>
      <c r="H4212" s="97">
        <v>17734714.936930977</v>
      </c>
      <c r="I4212" s="174">
        <v>635916063571.42871</v>
      </c>
      <c r="J4212" s="186">
        <v>0.4278933671671703</v>
      </c>
      <c r="K4212" s="189">
        <v>15614559073.776571</v>
      </c>
      <c r="L4212" s="185">
        <v>0</v>
      </c>
      <c r="M4212" s="185">
        <v>367191741883.12531</v>
      </c>
      <c r="N4212" s="174">
        <v>1018722364528.3306</v>
      </c>
      <c r="O4212" s="119">
        <v>0.55545816886602262</v>
      </c>
      <c r="P4212" s="119">
        <v>0.33911297567927429</v>
      </c>
      <c r="Q4212" s="97">
        <v>15.418413489745689</v>
      </c>
      <c r="R4212" s="184">
        <v>5765838634378.3008</v>
      </c>
      <c r="S4212" s="199">
        <v>5986.601257151453</v>
      </c>
      <c r="T4212" s="191">
        <v>4.7893870302070825E-2</v>
      </c>
      <c r="U4212" s="198">
        <v>2.0000000000000001E-4</v>
      </c>
    </row>
    <row r="4213" spans="1:21" x14ac:dyDescent="0.2">
      <c r="A4213">
        <f t="shared" si="65"/>
        <v>4209</v>
      </c>
      <c r="B4213" s="119">
        <v>0.51371667412471733</v>
      </c>
      <c r="C4213" s="97">
        <v>10828.079888569242</v>
      </c>
      <c r="D4213" s="96">
        <v>0.96162948434038786</v>
      </c>
      <c r="E4213" s="98">
        <v>0</v>
      </c>
      <c r="F4213" s="119">
        <v>0</v>
      </c>
      <c r="G4213" s="179">
        <v>0</v>
      </c>
      <c r="H4213" s="97">
        <v>8758328.2750444058</v>
      </c>
      <c r="I4213" s="174">
        <v>335512404844.3064</v>
      </c>
      <c r="J4213" s="186">
        <v>0.47555990664746128</v>
      </c>
      <c r="K4213" s="189">
        <v>6131702794.3866949</v>
      </c>
      <c r="L4213" s="185">
        <v>0</v>
      </c>
      <c r="M4213" s="185">
        <v>0</v>
      </c>
      <c r="N4213" s="174">
        <v>341644107638.69312</v>
      </c>
      <c r="O4213" s="119">
        <v>0.46702473234387765</v>
      </c>
      <c r="P4213" s="119">
        <v>0.34117500219085067</v>
      </c>
      <c r="Q4213" s="97">
        <v>12.948279598476555</v>
      </c>
      <c r="R4213" s="184">
        <v>1651899164695.5984</v>
      </c>
      <c r="S4213" s="199">
        <v>1714.6950512968219</v>
      </c>
      <c r="T4213" s="191">
        <v>5.5087354417220888E-2</v>
      </c>
      <c r="U4213" s="198">
        <v>2.0000000000000001E-4</v>
      </c>
    </row>
    <row r="4214" spans="1:21" x14ac:dyDescent="0.2">
      <c r="A4214">
        <f t="shared" si="65"/>
        <v>4210</v>
      </c>
      <c r="B4214" s="119">
        <v>0.53320342391993969</v>
      </c>
      <c r="C4214" s="97">
        <v>9542.4853827437819</v>
      </c>
      <c r="D4214" s="96">
        <v>0.40730975952083331</v>
      </c>
      <c r="E4214" s="98">
        <v>0.26576572329357262</v>
      </c>
      <c r="F4214" s="119">
        <v>0</v>
      </c>
      <c r="G4214" s="179">
        <v>0</v>
      </c>
      <c r="H4214" s="97">
        <v>3490727.541947274</v>
      </c>
      <c r="I4214" s="174">
        <v>187323338166.5354</v>
      </c>
      <c r="J4214" s="186">
        <v>0.53320342391993969</v>
      </c>
      <c r="K4214" s="189">
        <v>18282253269.689125</v>
      </c>
      <c r="L4214" s="185">
        <v>34485101175.379189</v>
      </c>
      <c r="M4214" s="185">
        <v>0</v>
      </c>
      <c r="N4214" s="174">
        <v>240090692611.6037</v>
      </c>
      <c r="O4214" s="119">
        <v>0.53092239788329088</v>
      </c>
      <c r="P4214" s="119">
        <v>0.42377622866597958</v>
      </c>
      <c r="Q4214" s="97">
        <v>13.846125301502996</v>
      </c>
      <c r="R4214" s="184">
        <v>1598741542056.1455</v>
      </c>
      <c r="S4214" s="199">
        <v>1659.5788137445234</v>
      </c>
      <c r="T4214" s="191">
        <v>5.0997915603898401E-2</v>
      </c>
      <c r="U4214" s="198">
        <v>2.0000000000000001E-4</v>
      </c>
    </row>
    <row r="4215" spans="1:21" x14ac:dyDescent="0.2">
      <c r="A4215">
        <f t="shared" si="65"/>
        <v>4211</v>
      </c>
      <c r="B4215" s="119">
        <v>0.36412107322276477</v>
      </c>
      <c r="C4215" s="97">
        <v>4477.4139425233943</v>
      </c>
      <c r="D4215" s="96">
        <v>1.3157193744994615</v>
      </c>
      <c r="E4215" s="98">
        <v>0.24456541723628944</v>
      </c>
      <c r="F4215" s="119">
        <v>0.37281619510296815</v>
      </c>
      <c r="G4215" s="179">
        <v>1</v>
      </c>
      <c r="H4215" s="97">
        <v>18314759.393442452</v>
      </c>
      <c r="I4215" s="174">
        <v>435562293475.64966</v>
      </c>
      <c r="J4215" s="186">
        <v>0.24027189347657452</v>
      </c>
      <c r="K4215" s="189">
        <v>4999758077.29004</v>
      </c>
      <c r="L4215" s="185">
        <v>0</v>
      </c>
      <c r="M4215" s="185">
        <v>244768602212.20776</v>
      </c>
      <c r="N4215" s="174">
        <v>685330653765.14746</v>
      </c>
      <c r="O4215" s="119">
        <v>0.43842816179228722</v>
      </c>
      <c r="P4215" s="119">
        <v>0.22829700321533949</v>
      </c>
      <c r="Q4215" s="97">
        <v>17.094689201735164</v>
      </c>
      <c r="R4215" s="184">
        <v>2884379023127.6934</v>
      </c>
      <c r="S4215" s="199">
        <v>2996.3767153637364</v>
      </c>
      <c r="T4215" s="191">
        <v>4.3438304215403227E-2</v>
      </c>
      <c r="U4215" s="198">
        <v>2.0000000000000001E-4</v>
      </c>
    </row>
    <row r="4216" spans="1:21" x14ac:dyDescent="0.2">
      <c r="A4216">
        <f t="shared" si="65"/>
        <v>4212</v>
      </c>
      <c r="B4216" s="119">
        <v>0.27273172655356004</v>
      </c>
      <c r="C4216" s="97">
        <v>12776.302187023995</v>
      </c>
      <c r="D4216" s="96">
        <v>0.35703658849689518</v>
      </c>
      <c r="E4216" s="98">
        <v>0.16123303630637989</v>
      </c>
      <c r="F4216" s="119">
        <v>0.56136913062525873</v>
      </c>
      <c r="G4216" s="179">
        <v>1</v>
      </c>
      <c r="H4216" s="97">
        <v>3442273.8948727474</v>
      </c>
      <c r="I4216" s="174">
        <v>174928138748.03479</v>
      </c>
      <c r="J4216" s="186">
        <v>0.27273172655356004</v>
      </c>
      <c r="K4216" s="189">
        <v>2342043475.5492291</v>
      </c>
      <c r="L4216" s="185">
        <v>0</v>
      </c>
      <c r="M4216" s="185">
        <v>188604459029.43494</v>
      </c>
      <c r="N4216" s="174">
        <v>365874641253.01898</v>
      </c>
      <c r="O4216" s="119">
        <v>0.54278705910575742</v>
      </c>
      <c r="P4216" s="119">
        <v>0.26449973575279723</v>
      </c>
      <c r="Q4216" s="97">
        <v>17.089196742079405</v>
      </c>
      <c r="R4216" s="184">
        <v>1795827748298.4822</v>
      </c>
      <c r="S4216" s="199">
        <v>1865.3469921758826</v>
      </c>
      <c r="T4216" s="191">
        <v>4.2272265953417085E-2</v>
      </c>
      <c r="U4216" s="198">
        <v>2.0000000000000001E-4</v>
      </c>
    </row>
    <row r="4217" spans="1:21" x14ac:dyDescent="0.2">
      <c r="A4217">
        <f t="shared" si="65"/>
        <v>4213</v>
      </c>
      <c r="B4217" s="119">
        <v>0.43948501711805066</v>
      </c>
      <c r="C4217" s="97">
        <v>10731.536072120583</v>
      </c>
      <c r="D4217" s="96">
        <v>1.2557076058323957</v>
      </c>
      <c r="E4217" s="98">
        <v>0</v>
      </c>
      <c r="F4217" s="119">
        <v>0</v>
      </c>
      <c r="G4217" s="179">
        <v>0</v>
      </c>
      <c r="H4217" s="97">
        <v>15073179.478757504</v>
      </c>
      <c r="I4217" s="174">
        <v>529594142157.06757</v>
      </c>
      <c r="J4217" s="186">
        <v>0.43948501711805066</v>
      </c>
      <c r="K4217" s="189">
        <v>6259715112.4568415</v>
      </c>
      <c r="L4217" s="185">
        <v>0</v>
      </c>
      <c r="M4217" s="185">
        <v>0</v>
      </c>
      <c r="N4217" s="174">
        <v>535853857269.52441</v>
      </c>
      <c r="O4217" s="119">
        <v>0.43435105948010366</v>
      </c>
      <c r="P4217" s="119">
        <v>0.31433975971330907</v>
      </c>
      <c r="Q4217" s="97">
        <v>12.961148364316919</v>
      </c>
      <c r="R4217" s="184">
        <v>2332117509716.6147</v>
      </c>
      <c r="S4217" s="199">
        <v>2421.3580199814951</v>
      </c>
      <c r="T4217" s="191">
        <v>5.701939771926539E-2</v>
      </c>
      <c r="U4217" s="198">
        <v>2.0000000000000001E-4</v>
      </c>
    </row>
    <row r="4218" spans="1:21" x14ac:dyDescent="0.2">
      <c r="A4218">
        <f t="shared" si="65"/>
        <v>4214</v>
      </c>
      <c r="B4218" s="119">
        <v>0.43677826459288605</v>
      </c>
      <c r="C4218" s="97">
        <v>10849.258342714729</v>
      </c>
      <c r="D4218" s="96">
        <v>0.40918185739452068</v>
      </c>
      <c r="E4218" s="98">
        <v>0.24624965569875917</v>
      </c>
      <c r="F4218" s="119">
        <v>0.53753833216257174</v>
      </c>
      <c r="G4218" s="179">
        <v>1</v>
      </c>
      <c r="H4218" s="97">
        <v>7044118.6359665431</v>
      </c>
      <c r="I4218" s="174">
        <v>276661880533.94379</v>
      </c>
      <c r="J4218" s="186">
        <v>0.43677826459288605</v>
      </c>
      <c r="K4218" s="189">
        <v>7427746522.3912086</v>
      </c>
      <c r="L4218" s="185">
        <v>0</v>
      </c>
      <c r="M4218" s="185">
        <v>304536853479.55829</v>
      </c>
      <c r="N4218" s="174">
        <v>588626480535.89331</v>
      </c>
      <c r="O4218" s="119">
        <v>0.61918617475457316</v>
      </c>
      <c r="P4218" s="119">
        <v>0.41581610342879732</v>
      </c>
      <c r="Q4218" s="97">
        <v>16.63550856275689</v>
      </c>
      <c r="R4218" s="184">
        <v>4430603762985.083</v>
      </c>
      <c r="S4218" s="199">
        <v>4598.1367366316399</v>
      </c>
      <c r="T4218" s="191">
        <v>4.360033962440181E-2</v>
      </c>
      <c r="U4218" s="198">
        <v>2.0000000000000001E-4</v>
      </c>
    </row>
    <row r="4219" spans="1:21" x14ac:dyDescent="0.2">
      <c r="A4219">
        <f t="shared" si="65"/>
        <v>4215</v>
      </c>
      <c r="B4219" s="119">
        <v>0.31149197315498162</v>
      </c>
      <c r="C4219" s="97">
        <v>6062.4894710149856</v>
      </c>
      <c r="D4219" s="96">
        <v>1.129012078596773</v>
      </c>
      <c r="E4219" s="98">
        <v>0</v>
      </c>
      <c r="F4219" s="119">
        <v>0</v>
      </c>
      <c r="G4219" s="179">
        <v>0</v>
      </c>
      <c r="H4219" s="97">
        <v>22938237.581894245</v>
      </c>
      <c r="I4219" s="174">
        <v>533375006654.12885</v>
      </c>
      <c r="J4219" s="186">
        <v>0.22299087380396609</v>
      </c>
      <c r="K4219" s="189">
        <v>8661093621.0500145</v>
      </c>
      <c r="L4219" s="185">
        <v>0</v>
      </c>
      <c r="M4219" s="185">
        <v>0</v>
      </c>
      <c r="N4219" s="174">
        <v>542036100275.17883</v>
      </c>
      <c r="O4219" s="119">
        <v>0.21942774427500042</v>
      </c>
      <c r="P4219" s="119">
        <v>0.10062331124614954</v>
      </c>
      <c r="Q4219" s="97">
        <v>12.835950698144048</v>
      </c>
      <c r="R4219" s="184">
        <v>734265608030.85571</v>
      </c>
      <c r="S4219" s="199">
        <v>762.81940019912406</v>
      </c>
      <c r="T4219" s="191">
        <v>5.4368336024015008E-2</v>
      </c>
      <c r="U4219" s="198">
        <v>2.0000000000000001E-4</v>
      </c>
    </row>
    <row r="4220" spans="1:21" x14ac:dyDescent="0.2">
      <c r="A4220">
        <f t="shared" si="65"/>
        <v>4216</v>
      </c>
      <c r="B4220" s="119">
        <v>0.51829769587005337</v>
      </c>
      <c r="C4220" s="97">
        <v>10397.999020110403</v>
      </c>
      <c r="D4220" s="96">
        <v>0.58335713069506245</v>
      </c>
      <c r="E4220" s="98">
        <v>0.2337954537945108</v>
      </c>
      <c r="F4220" s="119">
        <v>0</v>
      </c>
      <c r="G4220" s="179">
        <v>0</v>
      </c>
      <c r="H4220" s="97">
        <v>3975058.8009167062</v>
      </c>
      <c r="I4220" s="174">
        <v>153633299077.59406</v>
      </c>
      <c r="J4220" s="186">
        <v>0.37517069790372393</v>
      </c>
      <c r="K4220" s="189">
        <v>10539547291.66782</v>
      </c>
      <c r="L4220" s="185">
        <v>24544184680.224277</v>
      </c>
      <c r="M4220" s="185">
        <v>0</v>
      </c>
      <c r="N4220" s="174">
        <v>188717031049.48615</v>
      </c>
      <c r="O4220" s="119">
        <v>0.40947051440263926</v>
      </c>
      <c r="P4220" s="119">
        <v>0.2845354046769874</v>
      </c>
      <c r="Q4220" s="97">
        <v>14.131372543432763</v>
      </c>
      <c r="R4220" s="184">
        <v>856254782970.6499</v>
      </c>
      <c r="S4220" s="199">
        <v>888.97006586495536</v>
      </c>
      <c r="T4220" s="191">
        <v>4.9197166029020307E-2</v>
      </c>
      <c r="U4220" s="198">
        <v>2.0000000000000001E-4</v>
      </c>
    </row>
    <row r="4221" spans="1:21" x14ac:dyDescent="0.2">
      <c r="A4221">
        <f t="shared" si="65"/>
        <v>4217</v>
      </c>
      <c r="B4221" s="119">
        <v>0.53197053791055271</v>
      </c>
      <c r="C4221" s="97">
        <v>10327.606927599034</v>
      </c>
      <c r="D4221" s="96">
        <v>0.56058749699008548</v>
      </c>
      <c r="E4221" s="98">
        <v>0</v>
      </c>
      <c r="F4221" s="119">
        <v>0</v>
      </c>
      <c r="G4221" s="179">
        <v>0</v>
      </c>
      <c r="H4221" s="97">
        <v>7485681.4409419419</v>
      </c>
      <c r="I4221" s="174">
        <v>256636504422.68869</v>
      </c>
      <c r="J4221" s="186">
        <v>0.43245168873574047</v>
      </c>
      <c r="K4221" s="189">
        <v>5798794873.8724556</v>
      </c>
      <c r="L4221" s="185">
        <v>0</v>
      </c>
      <c r="M4221" s="185">
        <v>0</v>
      </c>
      <c r="N4221" s="174">
        <v>262435299296.56116</v>
      </c>
      <c r="O4221" s="119">
        <v>0.42289619584831256</v>
      </c>
      <c r="P4221" s="119">
        <v>0.30930846189381078</v>
      </c>
      <c r="Q4221" s="97">
        <v>12.935661450625446</v>
      </c>
      <c r="R4221" s="184">
        <v>1166984951202.4797</v>
      </c>
      <c r="S4221" s="199">
        <v>1211.7110383786608</v>
      </c>
      <c r="T4221" s="191">
        <v>5.6041817010844805E-2</v>
      </c>
      <c r="U4221" s="198">
        <v>2.0000000000000001E-4</v>
      </c>
    </row>
    <row r="4222" spans="1:21" x14ac:dyDescent="0.2">
      <c r="A4222">
        <f t="shared" si="65"/>
        <v>4218</v>
      </c>
      <c r="B4222" s="119">
        <v>0.59228562309718036</v>
      </c>
      <c r="C4222" s="97">
        <v>4605.4018255568908</v>
      </c>
      <c r="D4222" s="96">
        <v>0.9784552864078998</v>
      </c>
      <c r="E4222" s="98">
        <v>0</v>
      </c>
      <c r="F4222" s="119">
        <v>0.57695688796395728</v>
      </c>
      <c r="G4222" s="179">
        <v>1</v>
      </c>
      <c r="H4222" s="97">
        <v>39198735.473662123</v>
      </c>
      <c r="I4222" s="174">
        <v>857866521743.15198</v>
      </c>
      <c r="J4222" s="186">
        <v>0.38333393318516129</v>
      </c>
      <c r="K4222" s="189">
        <v>22897251212.748363</v>
      </c>
      <c r="L4222" s="185">
        <v>0</v>
      </c>
      <c r="M4222" s="185">
        <v>730667152315.97437</v>
      </c>
      <c r="N4222" s="174">
        <v>1611430925271.8748</v>
      </c>
      <c r="O4222" s="119">
        <v>0.56681490683589375</v>
      </c>
      <c r="P4222" s="119">
        <v>0.34712777732924566</v>
      </c>
      <c r="Q4222" s="97">
        <v>16.43183419334979</v>
      </c>
      <c r="R4222" s="184">
        <v>9890763008717.8027</v>
      </c>
      <c r="S4222" s="199">
        <v>10263.997850559357</v>
      </c>
      <c r="T4222" s="191">
        <v>4.5250922052409562E-2</v>
      </c>
      <c r="U4222" s="198">
        <v>2.0000000000000001E-4</v>
      </c>
    </row>
    <row r="4223" spans="1:21" x14ac:dyDescent="0.2">
      <c r="A4223">
        <f t="shared" si="65"/>
        <v>4219</v>
      </c>
      <c r="B4223" s="119">
        <v>0.48078377607148837</v>
      </c>
      <c r="C4223" s="97">
        <v>7409.2389728218359</v>
      </c>
      <c r="D4223" s="96">
        <v>0.83220395771352607</v>
      </c>
      <c r="E4223" s="98">
        <v>0.19464120875615401</v>
      </c>
      <c r="F4223" s="119">
        <v>0</v>
      </c>
      <c r="G4223" s="179">
        <v>0</v>
      </c>
      <c r="H4223" s="97">
        <v>32905210.34284313</v>
      </c>
      <c r="I4223" s="174">
        <v>859437898594.08044</v>
      </c>
      <c r="J4223" s="186">
        <v>0.44137001040482138</v>
      </c>
      <c r="K4223" s="189">
        <v>35830681651.552567</v>
      </c>
      <c r="L4223" s="185">
        <v>51805798524.915901</v>
      </c>
      <c r="M4223" s="185">
        <v>0</v>
      </c>
      <c r="N4223" s="174">
        <v>947074378770.54895</v>
      </c>
      <c r="O4223" s="119">
        <v>0.44428902575839019</v>
      </c>
      <c r="P4223" s="119">
        <v>0.35136161231044227</v>
      </c>
      <c r="Q4223" s="97">
        <v>13.4718637979904</v>
      </c>
      <c r="R4223" s="184">
        <v>4940266972674.7871</v>
      </c>
      <c r="S4223" s="199">
        <v>5123.9078046001259</v>
      </c>
      <c r="T4223" s="191">
        <v>5.3284485122624056E-2</v>
      </c>
      <c r="U4223" s="198">
        <v>2.0000000000000001E-4</v>
      </c>
    </row>
    <row r="4224" spans="1:21" x14ac:dyDescent="0.2">
      <c r="A4224">
        <f t="shared" si="65"/>
        <v>4220</v>
      </c>
      <c r="B4224" s="119">
        <v>0.44805236870388165</v>
      </c>
      <c r="C4224" s="97">
        <v>6406.3070979891945</v>
      </c>
      <c r="D4224" s="96">
        <v>1.1925032115821805</v>
      </c>
      <c r="E4224" s="98">
        <v>0.35355005947058893</v>
      </c>
      <c r="F4224" s="119">
        <v>0</v>
      </c>
      <c r="G4224" s="179">
        <v>0</v>
      </c>
      <c r="H4224" s="97">
        <v>14183352.058463439</v>
      </c>
      <c r="I4224" s="174">
        <v>441554623715.93195</v>
      </c>
      <c r="J4224" s="186">
        <v>0.36456946629626208</v>
      </c>
      <c r="K4224" s="189">
        <v>24993107291.916592</v>
      </c>
      <c r="L4224" s="185">
        <v>69057156493.267929</v>
      </c>
      <c r="M4224" s="185">
        <v>0</v>
      </c>
      <c r="N4224" s="174">
        <v>535604887501.11646</v>
      </c>
      <c r="O4224" s="119">
        <v>0.40369881558059489</v>
      </c>
      <c r="P4224" s="119">
        <v>0.27801833354618666</v>
      </c>
      <c r="Q4224" s="97">
        <v>14.018000339233797</v>
      </c>
      <c r="R4224" s="184">
        <v>2280702363720.5688</v>
      </c>
      <c r="S4224" s="199">
        <v>2368.7171052141257</v>
      </c>
      <c r="T4224" s="191">
        <v>5.1938691826299878E-2</v>
      </c>
      <c r="U4224" s="198">
        <v>2.0000000000000001E-4</v>
      </c>
    </row>
    <row r="4225" spans="1:21" x14ac:dyDescent="0.2">
      <c r="A4225">
        <f t="shared" si="65"/>
        <v>4221</v>
      </c>
      <c r="B4225" s="119">
        <v>0.44502747085451277</v>
      </c>
      <c r="C4225" s="97">
        <v>15110.998901166073</v>
      </c>
      <c r="D4225" s="96">
        <v>0.93741055804740747</v>
      </c>
      <c r="E4225" s="98">
        <v>0</v>
      </c>
      <c r="F4225" s="119">
        <v>0.25064770819353926</v>
      </c>
      <c r="G4225" s="179">
        <v>1</v>
      </c>
      <c r="H4225" s="97">
        <v>21149378.734775603</v>
      </c>
      <c r="I4225" s="174">
        <v>503156335013.20056</v>
      </c>
      <c r="J4225" s="186">
        <v>0.27397458982035161</v>
      </c>
      <c r="K4225" s="189">
        <v>9130449753.0770512</v>
      </c>
      <c r="L4225" s="185">
        <v>0</v>
      </c>
      <c r="M4225" s="185">
        <v>402235084690.61938</v>
      </c>
      <c r="N4225" s="174">
        <v>914521869456.89697</v>
      </c>
      <c r="O4225" s="119">
        <v>0.50260156001103951</v>
      </c>
      <c r="P4225" s="119">
        <v>0.24315363340475532</v>
      </c>
      <c r="Q4225" s="97">
        <v>16.070768398163963</v>
      </c>
      <c r="R4225" s="184">
        <v>3658281256834.9014</v>
      </c>
      <c r="S4225" s="199">
        <v>3800.4469859346873</v>
      </c>
      <c r="T4225" s="191">
        <v>4.7907152298371058E-2</v>
      </c>
      <c r="U4225" s="198">
        <v>2.0000000000000001E-4</v>
      </c>
    </row>
    <row r="4226" spans="1:21" x14ac:dyDescent="0.2">
      <c r="A4226">
        <f t="shared" si="65"/>
        <v>4222</v>
      </c>
      <c r="B4226" s="119">
        <v>0.24751571737803651</v>
      </c>
      <c r="C4226" s="97">
        <v>6683.2962516379557</v>
      </c>
      <c r="D4226" s="96">
        <v>0.2</v>
      </c>
      <c r="E4226" s="98">
        <v>0</v>
      </c>
      <c r="F4226" s="119">
        <v>0</v>
      </c>
      <c r="G4226" s="179">
        <v>0</v>
      </c>
      <c r="H4226" s="97">
        <v>2659578.8637067317</v>
      </c>
      <c r="I4226" s="174">
        <v>143702980406.70746</v>
      </c>
      <c r="J4226" s="186">
        <v>0.24751571737803646</v>
      </c>
      <c r="K4226" s="189">
        <v>947735127.4782635</v>
      </c>
      <c r="L4226" s="185">
        <v>0</v>
      </c>
      <c r="M4226" s="185">
        <v>0</v>
      </c>
      <c r="N4226" s="174">
        <v>144650715534.18573</v>
      </c>
      <c r="O4226" s="119">
        <v>0.24589402239301086</v>
      </c>
      <c r="P4226" s="119">
        <v>0.10298007741174953</v>
      </c>
      <c r="Q4226" s="97">
        <v>12.935828582738068</v>
      </c>
      <c r="R4226" s="184">
        <v>243498012330.66779</v>
      </c>
      <c r="S4226" s="199">
        <v>252.42151589842788</v>
      </c>
      <c r="T4226" s="191">
        <v>4.7264167595137983E-2</v>
      </c>
      <c r="U4226" s="198">
        <v>2.0000000000000001E-4</v>
      </c>
    </row>
    <row r="4227" spans="1:21" x14ac:dyDescent="0.2">
      <c r="A4227">
        <f t="shared" si="65"/>
        <v>4223</v>
      </c>
      <c r="B4227" s="119">
        <v>0.56858986721116556</v>
      </c>
      <c r="C4227" s="97">
        <v>12277.394794519474</v>
      </c>
      <c r="D4227" s="96">
        <v>0.84004751838630942</v>
      </c>
      <c r="E4227" s="98">
        <v>0</v>
      </c>
      <c r="F4227" s="119">
        <v>0</v>
      </c>
      <c r="G4227" s="179">
        <v>0</v>
      </c>
      <c r="H4227" s="97">
        <v>6353527.5449077403</v>
      </c>
      <c r="I4227" s="174">
        <v>227917004525.80859</v>
      </c>
      <c r="J4227" s="186">
        <v>0.38588004296987977</v>
      </c>
      <c r="K4227" s="189">
        <v>2423706271.5065575</v>
      </c>
      <c r="L4227" s="185">
        <v>0</v>
      </c>
      <c r="M4227" s="185">
        <v>0</v>
      </c>
      <c r="N4227" s="174">
        <v>230340710797.31516</v>
      </c>
      <c r="O4227" s="119">
        <v>0.38181971044351937</v>
      </c>
      <c r="P4227" s="119">
        <v>0.26778376642448931</v>
      </c>
      <c r="Q4227" s="97">
        <v>12.950280094847555</v>
      </c>
      <c r="R4227" s="184">
        <v>870502537736.00281</v>
      </c>
      <c r="S4227" s="199">
        <v>903.64260215600734</v>
      </c>
      <c r="T4227" s="191">
        <v>5.428278234578196E-2</v>
      </c>
      <c r="U4227" s="198">
        <v>2.0000000000000001E-4</v>
      </c>
    </row>
    <row r="4228" spans="1:21" x14ac:dyDescent="0.2">
      <c r="A4228">
        <f t="shared" si="65"/>
        <v>4224</v>
      </c>
      <c r="B4228" s="119">
        <v>0.58829167614270705</v>
      </c>
      <c r="C4228" s="97">
        <v>13967.424053557894</v>
      </c>
      <c r="D4228" s="96">
        <v>0.77071686432805464</v>
      </c>
      <c r="E4228" s="98">
        <v>0.39465629826418358</v>
      </c>
      <c r="F4228" s="119">
        <v>0</v>
      </c>
      <c r="G4228" s="179">
        <v>0</v>
      </c>
      <c r="H4228" s="97">
        <v>4677966.5152831431</v>
      </c>
      <c r="I4228" s="174">
        <v>222770635904.22736</v>
      </c>
      <c r="J4228" s="186">
        <v>0.54094507598995523</v>
      </c>
      <c r="K4228" s="189">
        <v>20934657520.009739</v>
      </c>
      <c r="L4228" s="185">
        <v>54755400603.521439</v>
      </c>
      <c r="M4228" s="185">
        <v>0</v>
      </c>
      <c r="N4228" s="174">
        <v>298460694027.75854</v>
      </c>
      <c r="O4228" s="119">
        <v>0.5505281008127596</v>
      </c>
      <c r="P4228" s="119">
        <v>0.39125442958942658</v>
      </c>
      <c r="Q4228" s="97">
        <v>13.731223344273435</v>
      </c>
      <c r="R4228" s="184">
        <v>1758669023823.6829</v>
      </c>
      <c r="S4228" s="199">
        <v>1826.0456307731361</v>
      </c>
      <c r="T4228" s="191">
        <v>5.2876946234203921E-2</v>
      </c>
      <c r="U4228" s="198">
        <v>2.0000000000000001E-4</v>
      </c>
    </row>
    <row r="4229" spans="1:21" x14ac:dyDescent="0.2">
      <c r="A4229">
        <f t="shared" si="65"/>
        <v>4225</v>
      </c>
      <c r="B4229" s="119">
        <v>0.47455590627177086</v>
      </c>
      <c r="C4229" s="97">
        <v>16355.702824808948</v>
      </c>
      <c r="D4229" s="96">
        <v>0.96115939390604443</v>
      </c>
      <c r="E4229" s="98">
        <v>0.66106335684818085</v>
      </c>
      <c r="F4229" s="119">
        <v>0.51254025563610039</v>
      </c>
      <c r="G4229" s="179">
        <v>1</v>
      </c>
      <c r="H4229" s="97">
        <v>5963953.7762409365</v>
      </c>
      <c r="I4229" s="174">
        <v>247692715888.99704</v>
      </c>
      <c r="J4229" s="186">
        <v>0.47043017060161663</v>
      </c>
      <c r="K4229" s="189">
        <v>1283349464.2173872</v>
      </c>
      <c r="L4229" s="185">
        <v>0</v>
      </c>
      <c r="M4229" s="185">
        <v>201886338021.58499</v>
      </c>
      <c r="N4229" s="174">
        <v>450862403374.79944</v>
      </c>
      <c r="O4229" s="119">
        <v>0.61666529506249568</v>
      </c>
      <c r="P4229" s="119">
        <v>0.40837657990599846</v>
      </c>
      <c r="Q4229" s="97">
        <v>16.145796493942353</v>
      </c>
      <c r="R4229" s="184">
        <v>3175757828643.2935</v>
      </c>
      <c r="S4229" s="199">
        <v>3297.1801407611219</v>
      </c>
      <c r="T4229" s="191">
        <v>4.5970813354337878E-2</v>
      </c>
      <c r="U4229" s="198">
        <v>2.0000000000000001E-4</v>
      </c>
    </row>
    <row r="4230" spans="1:21" x14ac:dyDescent="0.2">
      <c r="A4230">
        <f t="shared" si="65"/>
        <v>4226</v>
      </c>
      <c r="B4230" s="119">
        <v>0.47709255057139394</v>
      </c>
      <c r="C4230" s="97">
        <v>14842.376474954141</v>
      </c>
      <c r="D4230" s="96">
        <v>1.2367779129121657</v>
      </c>
      <c r="E4230" s="98">
        <v>0.19678382877521572</v>
      </c>
      <c r="F4230" s="119">
        <v>0</v>
      </c>
      <c r="G4230" s="179">
        <v>0</v>
      </c>
      <c r="H4230" s="97">
        <v>12525408.980836274</v>
      </c>
      <c r="I4230" s="174">
        <v>366798326528.34998</v>
      </c>
      <c r="J4230" s="186">
        <v>0.29434572066962339</v>
      </c>
      <c r="K4230" s="189">
        <v>13936655177.539791</v>
      </c>
      <c r="L4230" s="185">
        <v>30866155267.166195</v>
      </c>
      <c r="M4230" s="185">
        <v>0</v>
      </c>
      <c r="N4230" s="174">
        <v>411601136973.05597</v>
      </c>
      <c r="O4230" s="119">
        <v>0.32229853141736098</v>
      </c>
      <c r="P4230" s="119">
        <v>0.21744778569421741</v>
      </c>
      <c r="Q4230" s="97">
        <v>13.844190049153767</v>
      </c>
      <c r="R4230" s="184">
        <v>1233557115561.8772</v>
      </c>
      <c r="S4230" s="199">
        <v>1280.476972835075</v>
      </c>
      <c r="T4230" s="191">
        <v>5.3309327496719627E-2</v>
      </c>
      <c r="U4230" s="198">
        <v>2.0000000000000001E-4</v>
      </c>
    </row>
    <row r="4231" spans="1:21" x14ac:dyDescent="0.2">
      <c r="A4231">
        <f t="shared" ref="A4231:A4294" si="66">A4230+1</f>
        <v>4227</v>
      </c>
      <c r="B4231" s="119">
        <v>0.4812559382149148</v>
      </c>
      <c r="C4231" s="97">
        <v>5260.8771898400673</v>
      </c>
      <c r="D4231" s="96">
        <v>0.72189003241455285</v>
      </c>
      <c r="E4231" s="98">
        <v>0.7</v>
      </c>
      <c r="F4231" s="119">
        <v>0</v>
      </c>
      <c r="G4231" s="179">
        <v>0</v>
      </c>
      <c r="H4231" s="97">
        <v>8309120.1028204011</v>
      </c>
      <c r="I4231" s="174">
        <v>298655665668.38098</v>
      </c>
      <c r="J4231" s="186">
        <v>0.45161177974188083</v>
      </c>
      <c r="K4231" s="189">
        <v>63783408223.31031</v>
      </c>
      <c r="L4231" s="185">
        <v>139144389159.49872</v>
      </c>
      <c r="M4231" s="185">
        <v>0</v>
      </c>
      <c r="N4231" s="174">
        <v>501583463051.19</v>
      </c>
      <c r="O4231" s="119">
        <v>0.49082943550905522</v>
      </c>
      <c r="P4231" s="119">
        <v>0.34977596617083245</v>
      </c>
      <c r="Q4231" s="97">
        <v>14.820187309887514</v>
      </c>
      <c r="R4231" s="184">
        <v>2866159109222.585</v>
      </c>
      <c r="S4231" s="199">
        <v>2976.0789155372772</v>
      </c>
      <c r="T4231" s="191">
        <v>4.87776443333688E-2</v>
      </c>
      <c r="U4231" s="198">
        <v>2.0000000000000001E-4</v>
      </c>
    </row>
    <row r="4232" spans="1:21" x14ac:dyDescent="0.2">
      <c r="A4232">
        <f t="shared" si="66"/>
        <v>4228</v>
      </c>
      <c r="B4232" s="119">
        <v>0.5190668049111048</v>
      </c>
      <c r="C4232" s="97">
        <v>8019.7356730668307</v>
      </c>
      <c r="D4232" s="96">
        <v>0.7719442979480805</v>
      </c>
      <c r="E4232" s="98">
        <v>0.1974398731479706</v>
      </c>
      <c r="F4232" s="119">
        <v>0.47179197322942384</v>
      </c>
      <c r="G4232" s="179">
        <v>1</v>
      </c>
      <c r="H4232" s="97">
        <v>6772631.760228565</v>
      </c>
      <c r="I4232" s="174">
        <v>306522478644.43073</v>
      </c>
      <c r="J4232" s="186">
        <v>0.51906680491110491</v>
      </c>
      <c r="K4232" s="189">
        <v>4208248961.9599838</v>
      </c>
      <c r="L4232" s="185">
        <v>0</v>
      </c>
      <c r="M4232" s="185">
        <v>405545633182.34674</v>
      </c>
      <c r="N4232" s="174">
        <v>716276360788.73743</v>
      </c>
      <c r="O4232" s="119">
        <v>0.67507763293600176</v>
      </c>
      <c r="P4232" s="119">
        <v>0.461016649207181</v>
      </c>
      <c r="Q4232" s="97">
        <v>16.752101420848398</v>
      </c>
      <c r="R4232" s="184">
        <v>5979037685311.0811</v>
      </c>
      <c r="S4232" s="199">
        <v>6205.0494923856604</v>
      </c>
      <c r="T4232" s="191">
        <v>4.4060084919142463E-2</v>
      </c>
      <c r="U4232" s="198">
        <v>2.0000000000000001E-4</v>
      </c>
    </row>
    <row r="4233" spans="1:21" x14ac:dyDescent="0.2">
      <c r="A4233">
        <f t="shared" si="66"/>
        <v>4229</v>
      </c>
      <c r="B4233" s="119">
        <v>0.60247528530955408</v>
      </c>
      <c r="C4233" s="97">
        <v>8095.2230965977396</v>
      </c>
      <c r="D4233" s="96">
        <v>1.3514063850944353</v>
      </c>
      <c r="E4233" s="98">
        <v>0.7</v>
      </c>
      <c r="F4233" s="119">
        <v>0.49142693979370827</v>
      </c>
      <c r="G4233" s="179">
        <v>1</v>
      </c>
      <c r="H4233" s="97">
        <v>15509380.980092302</v>
      </c>
      <c r="I4233" s="174">
        <v>382793453215.26855</v>
      </c>
      <c r="J4233" s="186">
        <v>0.28810452781528972</v>
      </c>
      <c r="K4233" s="189">
        <v>4029889572.9101944</v>
      </c>
      <c r="L4233" s="185">
        <v>801005786.88485467</v>
      </c>
      <c r="M4233" s="185">
        <v>305719553623.39447</v>
      </c>
      <c r="N4233" s="174">
        <v>693343902198.45801</v>
      </c>
      <c r="O4233" s="119">
        <v>0.51273397442505597</v>
      </c>
      <c r="P4233" s="119">
        <v>0.32575672299538866</v>
      </c>
      <c r="Q4233" s="97">
        <v>17.134237371842687</v>
      </c>
      <c r="R4233" s="184">
        <v>4110524700645.6484</v>
      </c>
      <c r="S4233" s="199">
        <v>4267.6756701274062</v>
      </c>
      <c r="T4233" s="191">
        <v>4.4171863699022096E-2</v>
      </c>
      <c r="U4233" s="198">
        <v>2.0000000000000001E-4</v>
      </c>
    </row>
    <row r="4234" spans="1:21" x14ac:dyDescent="0.2">
      <c r="A4234">
        <f t="shared" si="66"/>
        <v>4230</v>
      </c>
      <c r="B4234" s="119">
        <v>0.48004217129837734</v>
      </c>
      <c r="C4234" s="97">
        <v>15852.918933068209</v>
      </c>
      <c r="D4234" s="96">
        <v>1.4002451672233345</v>
      </c>
      <c r="E4234" s="98">
        <v>0.49993744749209745</v>
      </c>
      <c r="F4234" s="119">
        <v>0</v>
      </c>
      <c r="G4234" s="179">
        <v>0</v>
      </c>
      <c r="H4234" s="97">
        <v>14569894.026799072</v>
      </c>
      <c r="I4234" s="174">
        <v>523999235297.90424</v>
      </c>
      <c r="J4234" s="186">
        <v>0.48004217129837734</v>
      </c>
      <c r="K4234" s="189">
        <v>50683611064.669411</v>
      </c>
      <c r="L4234" s="185">
        <v>80858175979.010635</v>
      </c>
      <c r="M4234" s="185">
        <v>0</v>
      </c>
      <c r="N4234" s="174">
        <v>655541022341.58435</v>
      </c>
      <c r="O4234" s="119">
        <v>0.48239280331342255</v>
      </c>
      <c r="P4234" s="119">
        <v>0.41091311491552707</v>
      </c>
      <c r="Q4234" s="97">
        <v>13.892647924479222</v>
      </c>
      <c r="R4234" s="184">
        <v>3929536987333.2021</v>
      </c>
      <c r="S4234" s="199">
        <v>4079.2262197450937</v>
      </c>
      <c r="T4234" s="191">
        <v>5.4705531896642984E-2</v>
      </c>
      <c r="U4234" s="198">
        <v>2.0000000000000001E-4</v>
      </c>
    </row>
    <row r="4235" spans="1:21" x14ac:dyDescent="0.2">
      <c r="A4235">
        <f t="shared" si="66"/>
        <v>4231</v>
      </c>
      <c r="B4235" s="119">
        <v>0.35334006275033297</v>
      </c>
      <c r="C4235" s="97">
        <v>7288.8752525752834</v>
      </c>
      <c r="D4235" s="96">
        <v>0.88550849658549136</v>
      </c>
      <c r="E4235" s="98">
        <v>0.11235061953997513</v>
      </c>
      <c r="F4235" s="119">
        <v>0.5206203531657736</v>
      </c>
      <c r="G4235" s="179">
        <v>1</v>
      </c>
      <c r="H4235" s="97">
        <v>20329232.293970056</v>
      </c>
      <c r="I4235" s="174">
        <v>535138618681.565</v>
      </c>
      <c r="J4235" s="186">
        <v>0.33293659380339713</v>
      </c>
      <c r="K4235" s="189">
        <v>14547474010.560417</v>
      </c>
      <c r="L4235" s="185">
        <v>0</v>
      </c>
      <c r="M4235" s="185">
        <v>517951580665.35321</v>
      </c>
      <c r="N4235" s="174">
        <v>1067637673357.4786</v>
      </c>
      <c r="O4235" s="119">
        <v>0.55499024456996726</v>
      </c>
      <c r="P4235" s="119">
        <v>0.36622802277121497</v>
      </c>
      <c r="Q4235" s="97">
        <v>16.981048180943748</v>
      </c>
      <c r="R4235" s="184">
        <v>7087338489035.8125</v>
      </c>
      <c r="S4235" s="199">
        <v>7357.8199286597646</v>
      </c>
      <c r="T4235" s="191">
        <v>4.3744908014568443E-2</v>
      </c>
      <c r="U4235" s="198">
        <v>2.0000000000000001E-4</v>
      </c>
    </row>
    <row r="4236" spans="1:21" x14ac:dyDescent="0.2">
      <c r="A4236">
        <f t="shared" si="66"/>
        <v>4232</v>
      </c>
      <c r="B4236" s="119">
        <v>0.54174658183662328</v>
      </c>
      <c r="C4236" s="97">
        <v>11057.777874809517</v>
      </c>
      <c r="D4236" s="96">
        <v>0.65820923227168193</v>
      </c>
      <c r="E4236" s="98">
        <v>0.14204101836699845</v>
      </c>
      <c r="F4236" s="119">
        <v>0.5295476767013263</v>
      </c>
      <c r="G4236" s="179">
        <v>1</v>
      </c>
      <c r="H4236" s="97">
        <v>3869122.7168821124</v>
      </c>
      <c r="I4236" s="174">
        <v>159529903621.56018</v>
      </c>
      <c r="J4236" s="186">
        <v>0.41683554809338663</v>
      </c>
      <c r="K4236" s="189">
        <v>4948975617.5034046</v>
      </c>
      <c r="L4236" s="185">
        <v>0</v>
      </c>
      <c r="M4236" s="185">
        <v>169245102484.47351</v>
      </c>
      <c r="N4236" s="174">
        <v>333723981723.53711</v>
      </c>
      <c r="O4236" s="119">
        <v>0.60497245585487902</v>
      </c>
      <c r="P4236" s="119">
        <v>0.32757251978600654</v>
      </c>
      <c r="Q4236" s="97">
        <v>16.104714583834046</v>
      </c>
      <c r="R4236" s="184">
        <v>1934359781559.7612</v>
      </c>
      <c r="S4236" s="199">
        <v>2008.7049302011874</v>
      </c>
      <c r="T4236" s="191">
        <v>4.5558526394402075E-2</v>
      </c>
      <c r="U4236" s="198">
        <v>2.0000000000000001E-4</v>
      </c>
    </row>
    <row r="4237" spans="1:21" x14ac:dyDescent="0.2">
      <c r="A4237">
        <f t="shared" si="66"/>
        <v>4233</v>
      </c>
      <c r="B4237" s="119">
        <v>0.56527401571189229</v>
      </c>
      <c r="C4237" s="97">
        <v>9910.3101731499828</v>
      </c>
      <c r="D4237" s="96">
        <v>0.7545838578622831</v>
      </c>
      <c r="E4237" s="98">
        <v>0</v>
      </c>
      <c r="F4237" s="119">
        <v>0</v>
      </c>
      <c r="G4237" s="179">
        <v>0</v>
      </c>
      <c r="H4237" s="97">
        <v>6052276.6865731385</v>
      </c>
      <c r="I4237" s="174">
        <v>254132919776.6041</v>
      </c>
      <c r="J4237" s="186">
        <v>0.47132848913440839</v>
      </c>
      <c r="K4237" s="189">
        <v>2105866257.2448621</v>
      </c>
      <c r="L4237" s="185">
        <v>0</v>
      </c>
      <c r="M4237" s="185">
        <v>0</v>
      </c>
      <c r="N4237" s="174">
        <v>256238786033.84897</v>
      </c>
      <c r="O4237" s="119">
        <v>0.46745493518611875</v>
      </c>
      <c r="P4237" s="119">
        <v>0.35749695723212244</v>
      </c>
      <c r="Q4237" s="97">
        <v>12.971235701466085</v>
      </c>
      <c r="R4237" s="184">
        <v>1340889419715.9868</v>
      </c>
      <c r="S4237" s="199">
        <v>1392.0525512900836</v>
      </c>
      <c r="T4237" s="191">
        <v>5.4236597122285929E-2</v>
      </c>
      <c r="U4237" s="198">
        <v>2.0000000000000001E-4</v>
      </c>
    </row>
    <row r="4238" spans="1:21" x14ac:dyDescent="0.2">
      <c r="A4238">
        <f t="shared" si="66"/>
        <v>4234</v>
      </c>
      <c r="B4238" s="119">
        <v>0.32282681234824512</v>
      </c>
      <c r="C4238" s="97">
        <v>4290.7064984016088</v>
      </c>
      <c r="D4238" s="96">
        <v>0.2</v>
      </c>
      <c r="E4238" s="98">
        <v>0.31463546419299271</v>
      </c>
      <c r="F4238" s="119">
        <v>0.38681900931224045</v>
      </c>
      <c r="G4238" s="179">
        <v>1</v>
      </c>
      <c r="H4238" s="97">
        <v>3037482.9829454855</v>
      </c>
      <c r="I4238" s="174">
        <v>132838105825.82887</v>
      </c>
      <c r="J4238" s="186">
        <v>0.32282681234824517</v>
      </c>
      <c r="K4238" s="189">
        <v>1220843559.6989942</v>
      </c>
      <c r="L4238" s="185">
        <v>0</v>
      </c>
      <c r="M4238" s="185">
        <v>125508930087.94293</v>
      </c>
      <c r="N4238" s="174">
        <v>259567879473.47079</v>
      </c>
      <c r="O4238" s="119">
        <v>0.55203612489784437</v>
      </c>
      <c r="P4238" s="119">
        <v>0.29604507334780716</v>
      </c>
      <c r="Q4238" s="97">
        <v>17.145946371865044</v>
      </c>
      <c r="R4238" s="184">
        <v>1472691487524.7588</v>
      </c>
      <c r="S4238" s="199">
        <v>1528.6356302443926</v>
      </c>
      <c r="T4238" s="191">
        <v>4.1918989898932162E-2</v>
      </c>
      <c r="U4238" s="198">
        <v>2.0000000000000001E-4</v>
      </c>
    </row>
    <row r="4239" spans="1:21" x14ac:dyDescent="0.2">
      <c r="A4239">
        <f t="shared" si="66"/>
        <v>4235</v>
      </c>
      <c r="B4239" s="119">
        <v>0.45600369719049894</v>
      </c>
      <c r="C4239" s="97">
        <v>8395.4698320752523</v>
      </c>
      <c r="D4239" s="96">
        <v>0.97890526949469869</v>
      </c>
      <c r="E4239" s="98">
        <v>0</v>
      </c>
      <c r="F4239" s="119">
        <v>0.50138110798260205</v>
      </c>
      <c r="G4239" s="179">
        <v>1</v>
      </c>
      <c r="H4239" s="97">
        <v>10029654.728522813</v>
      </c>
      <c r="I4239" s="174">
        <v>371990502430.94659</v>
      </c>
      <c r="J4239" s="186">
        <v>0.40880438178336154</v>
      </c>
      <c r="K4239" s="189">
        <v>10323439137.10795</v>
      </c>
      <c r="L4239" s="185">
        <v>0</v>
      </c>
      <c r="M4239" s="185">
        <v>228202017734.92819</v>
      </c>
      <c r="N4239" s="174">
        <v>610515959302.98267</v>
      </c>
      <c r="O4239" s="119">
        <v>0.54811501069612223</v>
      </c>
      <c r="P4239" s="119">
        <v>0.30234054420362394</v>
      </c>
      <c r="Q4239" s="97">
        <v>15.30976904287181</v>
      </c>
      <c r="R4239" s="184">
        <v>3070713724885.6348</v>
      </c>
      <c r="S4239" s="199">
        <v>3189.1061659138536</v>
      </c>
      <c r="T4239" s="191">
        <v>4.7822266310137175E-2</v>
      </c>
      <c r="U4239" s="198">
        <v>2.0000000000000001E-4</v>
      </c>
    </row>
    <row r="4240" spans="1:21" x14ac:dyDescent="0.2">
      <c r="A4240">
        <f t="shared" si="66"/>
        <v>4236</v>
      </c>
      <c r="B4240" s="119">
        <v>0.60797644381074489</v>
      </c>
      <c r="C4240" s="97">
        <v>5753.0778272717362</v>
      </c>
      <c r="D4240" s="96">
        <v>0.9904325210508369</v>
      </c>
      <c r="E4240" s="98">
        <v>0.43212412193528094</v>
      </c>
      <c r="F4240" s="119">
        <v>0.47946749727264354</v>
      </c>
      <c r="G4240" s="179">
        <v>1</v>
      </c>
      <c r="H4240" s="97">
        <v>28658314.12942129</v>
      </c>
      <c r="I4240" s="174">
        <v>829123244190.18848</v>
      </c>
      <c r="J4240" s="186">
        <v>0.3627816679190371</v>
      </c>
      <c r="K4240" s="189">
        <v>17472931471.975147</v>
      </c>
      <c r="L4240" s="185">
        <v>0</v>
      </c>
      <c r="M4240" s="185">
        <v>612806741469.2804</v>
      </c>
      <c r="N4240" s="174">
        <v>1459402917131.4438</v>
      </c>
      <c r="O4240" s="119">
        <v>0.54202722039779083</v>
      </c>
      <c r="P4240" s="119">
        <v>0.27712379573778395</v>
      </c>
      <c r="Q4240" s="97">
        <v>16.023180660159866</v>
      </c>
      <c r="R4240" s="184">
        <v>6984164452370.4141</v>
      </c>
      <c r="S4240" s="199">
        <v>7251.7331907668377</v>
      </c>
      <c r="T4240" s="191">
        <v>4.5590570989371172E-2</v>
      </c>
      <c r="U4240" s="198">
        <v>2.0000000000000001E-4</v>
      </c>
    </row>
    <row r="4241" spans="1:21" x14ac:dyDescent="0.2">
      <c r="A4241">
        <f t="shared" si="66"/>
        <v>4237</v>
      </c>
      <c r="B4241" s="119">
        <v>0.48153066090325586</v>
      </c>
      <c r="C4241" s="97">
        <v>4000</v>
      </c>
      <c r="D4241" s="96">
        <v>0.8371988040776559</v>
      </c>
      <c r="E4241" s="98">
        <v>0</v>
      </c>
      <c r="F4241" s="119">
        <v>0</v>
      </c>
      <c r="G4241" s="179">
        <v>0</v>
      </c>
      <c r="H4241" s="97">
        <v>59243636.181353591</v>
      </c>
      <c r="I4241" s="174">
        <v>1193125287819.3191</v>
      </c>
      <c r="J4241" s="186">
        <v>0.39011975332825688</v>
      </c>
      <c r="K4241" s="189">
        <v>10795976951.277191</v>
      </c>
      <c r="L4241" s="185">
        <v>0</v>
      </c>
      <c r="M4241" s="185">
        <v>0</v>
      </c>
      <c r="N4241" s="174">
        <v>1203921264770.5962</v>
      </c>
      <c r="O4241" s="119">
        <v>0.3866214150328765</v>
      </c>
      <c r="P4241" s="119">
        <v>0.2592748175240327</v>
      </c>
      <c r="Q4241" s="97">
        <v>12.972575186074526</v>
      </c>
      <c r="R4241" s="184">
        <v>4460400395552.042</v>
      </c>
      <c r="S4241" s="199">
        <v>4627.5562356374585</v>
      </c>
      <c r="T4241" s="191">
        <v>5.3616692181331062E-2</v>
      </c>
      <c r="U4241" s="198">
        <v>2.0000000000000001E-4</v>
      </c>
    </row>
    <row r="4242" spans="1:21" x14ac:dyDescent="0.2">
      <c r="A4242">
        <f t="shared" si="66"/>
        <v>4238</v>
      </c>
      <c r="B4242" s="119">
        <v>0.36050595732010604</v>
      </c>
      <c r="C4242" s="97">
        <v>10505.138834129124</v>
      </c>
      <c r="D4242" s="96">
        <v>0.99287101291527047</v>
      </c>
      <c r="E4242" s="98">
        <v>0.14713949411065078</v>
      </c>
      <c r="F4242" s="119">
        <v>0</v>
      </c>
      <c r="G4242" s="179">
        <v>0</v>
      </c>
      <c r="H4242" s="97">
        <v>7501230.8699538847</v>
      </c>
      <c r="I4242" s="174">
        <v>342978720523.06165</v>
      </c>
      <c r="J4242" s="186">
        <v>0.36050595732010604</v>
      </c>
      <c r="K4242" s="189">
        <v>18445567990.366726</v>
      </c>
      <c r="L4242" s="185">
        <v>49136964815.824615</v>
      </c>
      <c r="M4242" s="185">
        <v>0</v>
      </c>
      <c r="N4242" s="174">
        <v>410561253329.25299</v>
      </c>
      <c r="O4242" s="119">
        <v>0.39690896915829438</v>
      </c>
      <c r="P4242" s="119">
        <v>0.28045542063517193</v>
      </c>
      <c r="Q4242" s="97">
        <v>13.886252365792005</v>
      </c>
      <c r="R4242" s="184">
        <v>1737844984314.9175</v>
      </c>
      <c r="S4242" s="199">
        <v>1804.1505640873715</v>
      </c>
      <c r="T4242" s="191">
        <v>5.275664294006522E-2</v>
      </c>
      <c r="U4242" s="198">
        <v>2.0000000000000001E-4</v>
      </c>
    </row>
    <row r="4243" spans="1:21" x14ac:dyDescent="0.2">
      <c r="A4243">
        <f t="shared" si="66"/>
        <v>4239</v>
      </c>
      <c r="B4243" s="119">
        <v>0.57000101723010888</v>
      </c>
      <c r="C4243" s="97">
        <v>11261.278310610727</v>
      </c>
      <c r="D4243" s="96">
        <v>1.0524220188521025</v>
      </c>
      <c r="E4243" s="98">
        <v>4.9250225057984418E-2</v>
      </c>
      <c r="F4243" s="119">
        <v>0</v>
      </c>
      <c r="G4243" s="179">
        <v>0</v>
      </c>
      <c r="H4243" s="97">
        <v>9818825.3213433251</v>
      </c>
      <c r="I4243" s="174">
        <v>371619941581.80829</v>
      </c>
      <c r="J4243" s="186">
        <v>0.50457984471730788</v>
      </c>
      <c r="K4243" s="189">
        <v>7788665485.1780624</v>
      </c>
      <c r="L4243" s="185">
        <v>15698275512.000521</v>
      </c>
      <c r="M4243" s="185">
        <v>0</v>
      </c>
      <c r="N4243" s="174">
        <v>395106882578.98688</v>
      </c>
      <c r="O4243" s="119">
        <v>0.50637071042873472</v>
      </c>
      <c r="P4243" s="119">
        <v>0.38455712012809279</v>
      </c>
      <c r="Q4243" s="97">
        <v>13.161255785970413</v>
      </c>
      <c r="R4243" s="184">
        <v>2180992038396.4111</v>
      </c>
      <c r="S4243" s="199">
        <v>2263.4473809944952</v>
      </c>
      <c r="T4243" s="191">
        <v>5.4884204759498678E-2</v>
      </c>
      <c r="U4243" s="198">
        <v>2.0000000000000001E-4</v>
      </c>
    </row>
    <row r="4244" spans="1:21" x14ac:dyDescent="0.2">
      <c r="A4244">
        <f t="shared" si="66"/>
        <v>4240</v>
      </c>
      <c r="B4244" s="119">
        <v>0.31495717363425324</v>
      </c>
      <c r="C4244" s="97">
        <v>8149.0994951998946</v>
      </c>
      <c r="D4244" s="96">
        <v>0.89707395853983352</v>
      </c>
      <c r="E4244" s="98">
        <v>0.38057859219555562</v>
      </c>
      <c r="F4244" s="119">
        <v>0.55023332334506869</v>
      </c>
      <c r="G4244" s="179">
        <v>1</v>
      </c>
      <c r="H4244" s="97">
        <v>7755742.0391073562</v>
      </c>
      <c r="I4244" s="174">
        <v>262498252841.66141</v>
      </c>
      <c r="J4244" s="186">
        <v>0.31495717363425324</v>
      </c>
      <c r="K4244" s="189">
        <v>3620672581.398757</v>
      </c>
      <c r="L4244" s="185">
        <v>0</v>
      </c>
      <c r="M4244" s="185">
        <v>335714301308.59509</v>
      </c>
      <c r="N4244" s="174">
        <v>601833226731.65527</v>
      </c>
      <c r="O4244" s="119">
        <v>0.58362870849340631</v>
      </c>
      <c r="P4244" s="119">
        <v>0.38596207795899701</v>
      </c>
      <c r="Q4244" s="97">
        <v>17.556184277913381</v>
      </c>
      <c r="R4244" s="184">
        <v>4358135363803.1777</v>
      </c>
      <c r="S4244" s="199">
        <v>4517.5636986528871</v>
      </c>
      <c r="T4244" s="191">
        <v>4.2471634134094854E-2</v>
      </c>
      <c r="U4244" s="198">
        <v>2.0000000000000001E-4</v>
      </c>
    </row>
    <row r="4245" spans="1:21" x14ac:dyDescent="0.2">
      <c r="A4245">
        <f t="shared" si="66"/>
        <v>4241</v>
      </c>
      <c r="B4245" s="119">
        <v>0.39882719508023412</v>
      </c>
      <c r="C4245" s="97">
        <v>6487.5308293157723</v>
      </c>
      <c r="D4245" s="96">
        <v>0.46681973411280342</v>
      </c>
      <c r="E4245" s="98">
        <v>0.36789469743847203</v>
      </c>
      <c r="F4245" s="119">
        <v>0</v>
      </c>
      <c r="G4245" s="179">
        <v>0</v>
      </c>
      <c r="H4245" s="97">
        <v>3662022.009198973</v>
      </c>
      <c r="I4245" s="174">
        <v>196685887508.9718</v>
      </c>
      <c r="J4245" s="186">
        <v>0.39882719508023412</v>
      </c>
      <c r="K4245" s="189">
        <v>14112440892.613365</v>
      </c>
      <c r="L4245" s="185">
        <v>28517970086.253098</v>
      </c>
      <c r="M4245" s="185">
        <v>0</v>
      </c>
      <c r="N4245" s="174">
        <v>239316298487.83829</v>
      </c>
      <c r="O4245" s="119">
        <v>0.4231139188425061</v>
      </c>
      <c r="P4245" s="119">
        <v>0.28745820218366358</v>
      </c>
      <c r="Q4245" s="97">
        <v>14.110599978876582</v>
      </c>
      <c r="R4245" s="184">
        <v>1112441520769.8438</v>
      </c>
      <c r="S4245" s="199">
        <v>1155.4706714092888</v>
      </c>
      <c r="T4245" s="191">
        <v>4.9849094449195323E-2</v>
      </c>
      <c r="U4245" s="198">
        <v>2.0000000000000001E-4</v>
      </c>
    </row>
    <row r="4246" spans="1:21" x14ac:dyDescent="0.2">
      <c r="A4246">
        <f t="shared" si="66"/>
        <v>4242</v>
      </c>
      <c r="B4246" s="119">
        <v>0.34932704786307689</v>
      </c>
      <c r="C4246" s="97">
        <v>4000</v>
      </c>
      <c r="D4246" s="96">
        <v>0.8351400222269435</v>
      </c>
      <c r="E4246" s="98">
        <v>0.40332159465481232</v>
      </c>
      <c r="F4246" s="119">
        <v>0.40441829436135535</v>
      </c>
      <c r="G4246" s="179">
        <v>1</v>
      </c>
      <c r="H4246" s="97">
        <v>14200192.664785683</v>
      </c>
      <c r="I4246" s="174">
        <v>462584728759.91528</v>
      </c>
      <c r="J4246" s="186">
        <v>0.34932704786307689</v>
      </c>
      <c r="K4246" s="189">
        <v>1497714008.6372001</v>
      </c>
      <c r="L4246" s="185">
        <v>0</v>
      </c>
      <c r="M4246" s="185">
        <v>308891783330.2951</v>
      </c>
      <c r="N4246" s="174">
        <v>772974226098.84766</v>
      </c>
      <c r="O4246" s="119">
        <v>0.5287456820018398</v>
      </c>
      <c r="P4246" s="119">
        <v>0.30867310290901218</v>
      </c>
      <c r="Q4246" s="97">
        <v>16.404021207796685</v>
      </c>
      <c r="R4246" s="184">
        <v>4247395092483.9712</v>
      </c>
      <c r="S4246" s="199">
        <v>4409.7102797486896</v>
      </c>
      <c r="T4246" s="191">
        <v>4.4849418559817014E-2</v>
      </c>
      <c r="U4246" s="198">
        <v>2.0000000000000001E-4</v>
      </c>
    </row>
    <row r="4247" spans="1:21" x14ac:dyDescent="0.2">
      <c r="A4247">
        <f t="shared" si="66"/>
        <v>4243</v>
      </c>
      <c r="B4247" s="119">
        <v>0.5330628478582079</v>
      </c>
      <c r="C4247" s="97">
        <v>12913.585539829339</v>
      </c>
      <c r="D4247" s="96">
        <v>0.55121161379980366</v>
      </c>
      <c r="E4247" s="98">
        <v>7.4010560142435677E-2</v>
      </c>
      <c r="F4247" s="119">
        <v>0.30571257311547151</v>
      </c>
      <c r="G4247" s="179">
        <v>1</v>
      </c>
      <c r="H4247" s="97">
        <v>3732439.6268643672</v>
      </c>
      <c r="I4247" s="174">
        <v>200336783796.82056</v>
      </c>
      <c r="J4247" s="186">
        <v>0.5330628478582079</v>
      </c>
      <c r="K4247" s="189">
        <v>3339732220.6290851</v>
      </c>
      <c r="L4247" s="185">
        <v>0</v>
      </c>
      <c r="M4247" s="185">
        <v>117247863627.54146</v>
      </c>
      <c r="N4247" s="174">
        <v>320924379644.99109</v>
      </c>
      <c r="O4247" s="119">
        <v>0.62503941777628413</v>
      </c>
      <c r="P4247" s="119">
        <v>0.53331753308875851</v>
      </c>
      <c r="Q4247" s="97">
        <v>15.965696691251409</v>
      </c>
      <c r="R4247" s="184">
        <v>2976955963514.1919</v>
      </c>
      <c r="S4247" s="199">
        <v>3089.5390288332537</v>
      </c>
      <c r="T4247" s="191">
        <v>4.5694796756173155E-2</v>
      </c>
      <c r="U4247" s="198">
        <v>2.0000000000000001E-4</v>
      </c>
    </row>
    <row r="4248" spans="1:21" x14ac:dyDescent="0.2">
      <c r="A4248">
        <f t="shared" si="66"/>
        <v>4244</v>
      </c>
      <c r="B4248" s="119">
        <v>0.54424058058339664</v>
      </c>
      <c r="C4248" s="97">
        <v>6908.3024587154023</v>
      </c>
      <c r="D4248" s="96">
        <v>0.54643550778856054</v>
      </c>
      <c r="E4248" s="98">
        <v>0.25465284290265711</v>
      </c>
      <c r="F4248" s="119">
        <v>0.55711535979066651</v>
      </c>
      <c r="G4248" s="179">
        <v>1</v>
      </c>
      <c r="H4248" s="97">
        <v>4053433.1107404339</v>
      </c>
      <c r="I4248" s="174">
        <v>183858950391.04605</v>
      </c>
      <c r="J4248" s="186">
        <v>0.49658440549544425</v>
      </c>
      <c r="K4248" s="189">
        <v>1689865354.8819084</v>
      </c>
      <c r="L4248" s="185">
        <v>0</v>
      </c>
      <c r="M4248" s="185">
        <v>192230594422.57901</v>
      </c>
      <c r="N4248" s="174">
        <v>377779410168.50696</v>
      </c>
      <c r="O4248" s="119">
        <v>0.64875415789255853</v>
      </c>
      <c r="P4248" s="119">
        <v>0.47755499246958799</v>
      </c>
      <c r="Q4248" s="97">
        <v>16.635174062144092</v>
      </c>
      <c r="R4248" s="184">
        <v>3291943686183.7456</v>
      </c>
      <c r="S4248" s="199">
        <v>3416.1251459885334</v>
      </c>
      <c r="T4248" s="191">
        <v>4.3830240676434158E-2</v>
      </c>
      <c r="U4248" s="198">
        <v>2.0000000000000001E-4</v>
      </c>
    </row>
    <row r="4249" spans="1:21" x14ac:dyDescent="0.2">
      <c r="A4249">
        <f t="shared" si="66"/>
        <v>4245</v>
      </c>
      <c r="B4249" s="119">
        <v>0.45790074984124673</v>
      </c>
      <c r="C4249" s="97">
        <v>16644.240728124183</v>
      </c>
      <c r="D4249" s="96">
        <v>0.50491893899440943</v>
      </c>
      <c r="E4249" s="98">
        <v>0</v>
      </c>
      <c r="F4249" s="119">
        <v>0</v>
      </c>
      <c r="G4249" s="179">
        <v>0</v>
      </c>
      <c r="H4249" s="97">
        <v>3297924.6153690093</v>
      </c>
      <c r="I4249" s="174">
        <v>176992242337.91125</v>
      </c>
      <c r="J4249" s="186">
        <v>0.45790074984124673</v>
      </c>
      <c r="K4249" s="189">
        <v>1318478390.161284</v>
      </c>
      <c r="L4249" s="185">
        <v>0</v>
      </c>
      <c r="M4249" s="185">
        <v>0</v>
      </c>
      <c r="N4249" s="174">
        <v>178310720728.07254</v>
      </c>
      <c r="O4249" s="119">
        <v>0.4545149060678651</v>
      </c>
      <c r="P4249" s="119">
        <v>0.34048539984060511</v>
      </c>
      <c r="Q4249" s="97">
        <v>12.975816007008929</v>
      </c>
      <c r="R4249" s="184">
        <v>886781918845.54199</v>
      </c>
      <c r="S4249" s="199">
        <v>919.81042275013669</v>
      </c>
      <c r="T4249" s="191">
        <v>5.3765968566871034E-2</v>
      </c>
      <c r="U4249" s="198">
        <v>2.0000000000000001E-4</v>
      </c>
    </row>
    <row r="4250" spans="1:21" x14ac:dyDescent="0.2">
      <c r="A4250">
        <f t="shared" si="66"/>
        <v>4246</v>
      </c>
      <c r="B4250" s="119">
        <v>0.43595451686910147</v>
      </c>
      <c r="C4250" s="97">
        <v>7678.049167294841</v>
      </c>
      <c r="D4250" s="96">
        <v>0.95660996422004063</v>
      </c>
      <c r="E4250" s="98">
        <v>0.41269306797416705</v>
      </c>
      <c r="F4250" s="119">
        <v>0</v>
      </c>
      <c r="G4250" s="179">
        <v>0</v>
      </c>
      <c r="H4250" s="97">
        <v>8770977.6081362143</v>
      </c>
      <c r="I4250" s="174">
        <v>305246978256.79559</v>
      </c>
      <c r="J4250" s="186">
        <v>0.4193897815120986</v>
      </c>
      <c r="K4250" s="189">
        <v>15983532442.805984</v>
      </c>
      <c r="L4250" s="185">
        <v>32438954839.600269</v>
      </c>
      <c r="M4250" s="185">
        <v>0</v>
      </c>
      <c r="N4250" s="174">
        <v>353669465539.20184</v>
      </c>
      <c r="O4250" s="119">
        <v>0.435346113793812</v>
      </c>
      <c r="P4250" s="119">
        <v>0.31603248306860943</v>
      </c>
      <c r="Q4250" s="97">
        <v>13.824992052555553</v>
      </c>
      <c r="R4250" s="184">
        <v>1690776503176.1177</v>
      </c>
      <c r="S4250" s="199">
        <v>1756.0380464658299</v>
      </c>
      <c r="T4250" s="191">
        <v>5.236303757601099E-2</v>
      </c>
      <c r="U4250" s="198">
        <v>2.0000000000000001E-4</v>
      </c>
    </row>
    <row r="4251" spans="1:21" x14ac:dyDescent="0.2">
      <c r="A4251">
        <f t="shared" si="66"/>
        <v>4247</v>
      </c>
      <c r="B4251" s="119">
        <v>0.4631799780525146</v>
      </c>
      <c r="C4251" s="97">
        <v>11193.202698353003</v>
      </c>
      <c r="D4251" s="96">
        <v>0.76622389376882472</v>
      </c>
      <c r="E4251" s="98">
        <v>0</v>
      </c>
      <c r="F4251" s="119">
        <v>0.42728273422958801</v>
      </c>
      <c r="G4251" s="179">
        <v>1</v>
      </c>
      <c r="H4251" s="97">
        <v>5031829.3680916075</v>
      </c>
      <c r="I4251" s="174">
        <v>269393731319.38318</v>
      </c>
      <c r="J4251" s="186">
        <v>0.46317997805251454</v>
      </c>
      <c r="K4251" s="189">
        <v>7464681361.48454</v>
      </c>
      <c r="L4251" s="185">
        <v>0</v>
      </c>
      <c r="M4251" s="185">
        <v>219733389492.91437</v>
      </c>
      <c r="N4251" s="174">
        <v>496591802173.7821</v>
      </c>
      <c r="O4251" s="119">
        <v>0.60525464342874113</v>
      </c>
      <c r="P4251" s="119">
        <v>0.46304972413193707</v>
      </c>
      <c r="Q4251" s="97">
        <v>16.432602744485759</v>
      </c>
      <c r="R4251" s="184">
        <v>4085643933222.9736</v>
      </c>
      <c r="S4251" s="199">
        <v>4237.6222955597386</v>
      </c>
      <c r="T4251" s="191">
        <v>4.5060663547278765E-2</v>
      </c>
      <c r="U4251" s="198">
        <v>2.0000000000000001E-4</v>
      </c>
    </row>
    <row r="4252" spans="1:21" x14ac:dyDescent="0.2">
      <c r="A4252">
        <f t="shared" si="66"/>
        <v>4248</v>
      </c>
      <c r="B4252" s="119">
        <v>0.49894441489417751</v>
      </c>
      <c r="C4252" s="97">
        <v>6495.748702140535</v>
      </c>
      <c r="D4252" s="96">
        <v>0.87860153249419937</v>
      </c>
      <c r="E4252" s="98">
        <v>0.29241020777504712</v>
      </c>
      <c r="F4252" s="119">
        <v>0</v>
      </c>
      <c r="G4252" s="179">
        <v>0</v>
      </c>
      <c r="H4252" s="97">
        <v>7760874.3462442327</v>
      </c>
      <c r="I4252" s="174">
        <v>289021241407.23077</v>
      </c>
      <c r="J4252" s="186">
        <v>0.36783972384243124</v>
      </c>
      <c r="K4252" s="189">
        <v>8118300608.0948877</v>
      </c>
      <c r="L4252" s="185">
        <v>23768056067.600552</v>
      </c>
      <c r="M4252" s="185">
        <v>0</v>
      </c>
      <c r="N4252" s="174">
        <v>320907598082.92621</v>
      </c>
      <c r="O4252" s="119">
        <v>0.39054213495289908</v>
      </c>
      <c r="P4252" s="119">
        <v>0.26259638613614378</v>
      </c>
      <c r="Q4252" s="97">
        <v>13.917428991295484</v>
      </c>
      <c r="R4252" s="184">
        <v>1315902100455.7605</v>
      </c>
      <c r="S4252" s="199">
        <v>1365.1764190969029</v>
      </c>
      <c r="T4252" s="191">
        <v>5.0886590113542907E-2</v>
      </c>
      <c r="U4252" s="198">
        <v>2.0000000000000001E-4</v>
      </c>
    </row>
    <row r="4253" spans="1:21" x14ac:dyDescent="0.2">
      <c r="A4253">
        <f t="shared" si="66"/>
        <v>4249</v>
      </c>
      <c r="B4253" s="119">
        <v>0.48202476102870223</v>
      </c>
      <c r="C4253" s="97">
        <v>9700.9627464109144</v>
      </c>
      <c r="D4253" s="96">
        <v>1.1325236567334396</v>
      </c>
      <c r="E4253" s="98">
        <v>0</v>
      </c>
      <c r="F4253" s="119">
        <v>0</v>
      </c>
      <c r="G4253" s="179">
        <v>0</v>
      </c>
      <c r="H4253" s="97">
        <v>10299032.28219871</v>
      </c>
      <c r="I4253" s="174">
        <v>372910123872.83398</v>
      </c>
      <c r="J4253" s="186">
        <v>0.43807225015790963</v>
      </c>
      <c r="K4253" s="189">
        <v>12535101121.356709</v>
      </c>
      <c r="L4253" s="185">
        <v>0</v>
      </c>
      <c r="M4253" s="185">
        <v>0</v>
      </c>
      <c r="N4253" s="174">
        <v>385445224994.19067</v>
      </c>
      <c r="O4253" s="119">
        <v>0.42382566050493775</v>
      </c>
      <c r="P4253" s="119">
        <v>0.31710962397907178</v>
      </c>
      <c r="Q4253" s="97">
        <v>12.919937219358205</v>
      </c>
      <c r="R4253" s="184">
        <v>1728654013782.0535</v>
      </c>
      <c r="S4253" s="199">
        <v>1795.1670943002505</v>
      </c>
      <c r="T4253" s="191">
        <v>5.7053826472994902E-2</v>
      </c>
      <c r="U4253" s="198">
        <v>2.0000000000000001E-4</v>
      </c>
    </row>
    <row r="4254" spans="1:21" x14ac:dyDescent="0.2">
      <c r="A4254">
        <f t="shared" si="66"/>
        <v>4250</v>
      </c>
      <c r="B4254" s="119">
        <v>0.69312341673794597</v>
      </c>
      <c r="C4254" s="97">
        <v>9594.1299468269372</v>
      </c>
      <c r="D4254" s="96">
        <v>1.2444426861062947</v>
      </c>
      <c r="E4254" s="98">
        <v>0.19264469046887353</v>
      </c>
      <c r="F4254" s="119">
        <v>0.49090573287887856</v>
      </c>
      <c r="G4254" s="179">
        <v>1</v>
      </c>
      <c r="H4254" s="97">
        <v>12964096.085741663</v>
      </c>
      <c r="I4254" s="174">
        <v>311380747191.36414</v>
      </c>
      <c r="J4254" s="186">
        <v>3.3617207546513206E-2</v>
      </c>
      <c r="K4254" s="189">
        <v>4001591877.6318121</v>
      </c>
      <c r="L4254" s="185">
        <v>0</v>
      </c>
      <c r="M4254" s="185">
        <v>303706544690.37756</v>
      </c>
      <c r="N4254" s="174">
        <v>619088883759.37354</v>
      </c>
      <c r="O4254" s="119">
        <v>0.40936446058870996</v>
      </c>
      <c r="P4254" s="119">
        <v>0.20505781737590514</v>
      </c>
      <c r="Q4254" s="97">
        <v>19.829435703635639</v>
      </c>
      <c r="R4254" s="184">
        <v>2625687352369.8232</v>
      </c>
      <c r="S4254" s="199">
        <v>2726.3860845974164</v>
      </c>
      <c r="T4254" s="191">
        <v>3.8236044248928666E-2</v>
      </c>
      <c r="U4254" s="198">
        <v>2.0000000000000001E-4</v>
      </c>
    </row>
    <row r="4255" spans="1:21" x14ac:dyDescent="0.2">
      <c r="A4255">
        <f t="shared" si="66"/>
        <v>4251</v>
      </c>
      <c r="B4255" s="119">
        <v>0.49867202852494263</v>
      </c>
      <c r="C4255" s="97">
        <v>6609.9444244404804</v>
      </c>
      <c r="D4255" s="96">
        <v>0.58607934800975137</v>
      </c>
      <c r="E4255" s="98">
        <v>2.6050963144689285E-2</v>
      </c>
      <c r="F4255" s="119">
        <v>0</v>
      </c>
      <c r="G4255" s="179">
        <v>0</v>
      </c>
      <c r="H4255" s="97">
        <v>6358992.1698041055</v>
      </c>
      <c r="I4255" s="174">
        <v>279804230795.75299</v>
      </c>
      <c r="J4255" s="186">
        <v>0.47808323526499552</v>
      </c>
      <c r="K4255" s="189">
        <v>5939624699.1287947</v>
      </c>
      <c r="L4255" s="185">
        <v>7638957771.0090685</v>
      </c>
      <c r="M4255" s="185">
        <v>0</v>
      </c>
      <c r="N4255" s="174">
        <v>293382813265.89087</v>
      </c>
      <c r="O4255" s="119">
        <v>0.4767862048882231</v>
      </c>
      <c r="P4255" s="119">
        <v>0.34879646478058562</v>
      </c>
      <c r="Q4255" s="97">
        <v>13.182158422775476</v>
      </c>
      <c r="R4255" s="184">
        <v>1544145005610.0737</v>
      </c>
      <c r="S4255" s="199">
        <v>1602.9810420999822</v>
      </c>
      <c r="T4255" s="191">
        <v>5.2198130867542804E-2</v>
      </c>
      <c r="U4255" s="198">
        <v>2.0000000000000001E-4</v>
      </c>
    </row>
    <row r="4256" spans="1:21" x14ac:dyDescent="0.2">
      <c r="A4256">
        <f t="shared" si="66"/>
        <v>4252</v>
      </c>
      <c r="B4256" s="119">
        <v>0.40691078257756069</v>
      </c>
      <c r="C4256" s="97">
        <v>4000</v>
      </c>
      <c r="D4256" s="96">
        <v>0.97710941630257919</v>
      </c>
      <c r="E4256" s="98">
        <v>0.29122462948981642</v>
      </c>
      <c r="F4256" s="119">
        <v>0.6588093455331252</v>
      </c>
      <c r="G4256" s="179">
        <v>1</v>
      </c>
      <c r="H4256" s="97">
        <v>17310157.733768024</v>
      </c>
      <c r="I4256" s="174">
        <v>485710362432.37622</v>
      </c>
      <c r="J4256" s="186">
        <v>0.40691078257756064</v>
      </c>
      <c r="K4256" s="189">
        <v>5455506079.8596458</v>
      </c>
      <c r="L4256" s="185">
        <v>0</v>
      </c>
      <c r="M4256" s="185">
        <v>456322810033.7373</v>
      </c>
      <c r="N4256" s="174">
        <v>947488678545.97314</v>
      </c>
      <c r="O4256" s="119">
        <v>0.59388470221502065</v>
      </c>
      <c r="P4256" s="119">
        <v>0.47398389202270852</v>
      </c>
      <c r="Q4256" s="97">
        <v>17.049487731070421</v>
      </c>
      <c r="R4256" s="184">
        <v>8249512222341.3594</v>
      </c>
      <c r="S4256" s="199">
        <v>8565.9784863058921</v>
      </c>
      <c r="T4256" s="191">
        <v>4.332928536823108E-2</v>
      </c>
      <c r="U4256" s="198">
        <v>2.0000000000000001E-4</v>
      </c>
    </row>
    <row r="4257" spans="1:21" x14ac:dyDescent="0.2">
      <c r="A4257">
        <f t="shared" si="66"/>
        <v>4253</v>
      </c>
      <c r="B4257" s="119">
        <v>0.427098003096889</v>
      </c>
      <c r="C4257" s="97">
        <v>4741.3209828876716</v>
      </c>
      <c r="D4257" s="96">
        <v>1.2682615571999341</v>
      </c>
      <c r="E4257" s="98">
        <v>0.7</v>
      </c>
      <c r="F4257" s="119">
        <v>0</v>
      </c>
      <c r="G4257" s="179">
        <v>0</v>
      </c>
      <c r="H4257" s="97">
        <v>36205744.409477718</v>
      </c>
      <c r="I4257" s="174">
        <v>785656118019.3313</v>
      </c>
      <c r="J4257" s="186">
        <v>0.38137163636994775</v>
      </c>
      <c r="K4257" s="189">
        <v>87151742392.635056</v>
      </c>
      <c r="L4257" s="185">
        <v>234404769945.97974</v>
      </c>
      <c r="M4257" s="185">
        <v>0</v>
      </c>
      <c r="N4257" s="174">
        <v>1107212630357.946</v>
      </c>
      <c r="O4257" s="119">
        <v>0.43997942396338824</v>
      </c>
      <c r="P4257" s="119">
        <v>0.32089629619713494</v>
      </c>
      <c r="Q4257" s="97">
        <v>14.28903483550323</v>
      </c>
      <c r="R4257" s="184">
        <v>5518797206682.4443</v>
      </c>
      <c r="S4257" s="199">
        <v>5731.384692234401</v>
      </c>
      <c r="T4257" s="191">
        <v>5.1409401479659361E-2</v>
      </c>
      <c r="U4257" s="198">
        <v>2.0000000000000001E-4</v>
      </c>
    </row>
    <row r="4258" spans="1:21" x14ac:dyDescent="0.2">
      <c r="A4258">
        <f t="shared" si="66"/>
        <v>4254</v>
      </c>
      <c r="B4258" s="119">
        <v>0.52999865641060284</v>
      </c>
      <c r="C4258" s="97">
        <v>9977.9877902353346</v>
      </c>
      <c r="D4258" s="96">
        <v>0.72825940469471906</v>
      </c>
      <c r="E4258" s="98">
        <v>0.59048428414601162</v>
      </c>
      <c r="F4258" s="119">
        <v>0.39341780547610516</v>
      </c>
      <c r="G4258" s="179">
        <v>1</v>
      </c>
      <c r="H4258" s="97">
        <v>7410622.3824723037</v>
      </c>
      <c r="I4258" s="174">
        <v>229438758025.92517</v>
      </c>
      <c r="J4258" s="186">
        <v>0.28881719225457414</v>
      </c>
      <c r="K4258" s="189">
        <v>1316150318.3854406</v>
      </c>
      <c r="L4258" s="185">
        <v>0</v>
      </c>
      <c r="M4258" s="185">
        <v>173735031664.33014</v>
      </c>
      <c r="N4258" s="174">
        <v>404489940008.64075</v>
      </c>
      <c r="O4258" s="119">
        <v>0.50743878380387852</v>
      </c>
      <c r="P4258" s="119">
        <v>0.28459900375909908</v>
      </c>
      <c r="Q4258" s="97">
        <v>17.008124460303769</v>
      </c>
      <c r="R4258" s="184">
        <v>2110738808472.1941</v>
      </c>
      <c r="S4258" s="199">
        <v>2191.3884054761456</v>
      </c>
      <c r="T4258" s="191">
        <v>4.3731154153394673E-2</v>
      </c>
      <c r="U4258" s="198">
        <v>2.0000000000000001E-4</v>
      </c>
    </row>
    <row r="4259" spans="1:21" x14ac:dyDescent="0.2">
      <c r="A4259">
        <f t="shared" si="66"/>
        <v>4255</v>
      </c>
      <c r="B4259" s="119">
        <v>0.5223391905806869</v>
      </c>
      <c r="C4259" s="97">
        <v>6646.7048075421017</v>
      </c>
      <c r="D4259" s="96">
        <v>1.0687165696884833</v>
      </c>
      <c r="E4259" s="98">
        <v>0</v>
      </c>
      <c r="F4259" s="119">
        <v>0.59250819543725552</v>
      </c>
      <c r="G4259" s="179">
        <v>1</v>
      </c>
      <c r="H4259" s="97">
        <v>13338540.867385279</v>
      </c>
      <c r="I4259" s="174">
        <v>481551469451.89215</v>
      </c>
      <c r="J4259" s="186">
        <v>0.47285848889602611</v>
      </c>
      <c r="K4259" s="189">
        <v>7908082711.4819479</v>
      </c>
      <c r="L4259" s="185">
        <v>0</v>
      </c>
      <c r="M4259" s="185">
        <v>494018841543.3576</v>
      </c>
      <c r="N4259" s="174">
        <v>983478393706.73169</v>
      </c>
      <c r="O4259" s="119">
        <v>0.63338531623209249</v>
      </c>
      <c r="P4259" s="119">
        <v>0.4460575708887119</v>
      </c>
      <c r="Q4259" s="97">
        <v>16.600752822646857</v>
      </c>
      <c r="R4259" s="184">
        <v>7839829235092.9336</v>
      </c>
      <c r="S4259" s="199">
        <v>8132.3964111216419</v>
      </c>
      <c r="T4259" s="191">
        <v>4.4535069606892755E-2</v>
      </c>
      <c r="U4259" s="198">
        <v>2.0000000000000001E-4</v>
      </c>
    </row>
    <row r="4260" spans="1:21" x14ac:dyDescent="0.2">
      <c r="A4260">
        <f t="shared" si="66"/>
        <v>4256</v>
      </c>
      <c r="B4260" s="119">
        <v>0.39279457576388443</v>
      </c>
      <c r="C4260" s="97">
        <v>7085.7963928448753</v>
      </c>
      <c r="D4260" s="96">
        <v>1.2544486779122908</v>
      </c>
      <c r="E4260" s="98">
        <v>0.57411012090907532</v>
      </c>
      <c r="F4260" s="119">
        <v>0.60828599921348236</v>
      </c>
      <c r="G4260" s="179">
        <v>1</v>
      </c>
      <c r="H4260" s="97">
        <v>14625022.088950787</v>
      </c>
      <c r="I4260" s="174">
        <v>388807948197.70734</v>
      </c>
      <c r="J4260" s="186">
        <v>0.23293727792886654</v>
      </c>
      <c r="K4260" s="189">
        <v>4430195041.0754528</v>
      </c>
      <c r="L4260" s="185">
        <v>0</v>
      </c>
      <c r="M4260" s="185">
        <v>388261734762.09595</v>
      </c>
      <c r="N4260" s="174">
        <v>781499878000.87866</v>
      </c>
      <c r="O4260" s="119">
        <v>0.51334269421281642</v>
      </c>
      <c r="P4260" s="119">
        <v>0.36402294796657919</v>
      </c>
      <c r="Q4260" s="97">
        <v>18.095471935497024</v>
      </c>
      <c r="R4260" s="184">
        <v>5462665183172.7217</v>
      </c>
      <c r="S4260" s="199">
        <v>5670.8926737755546</v>
      </c>
      <c r="T4260" s="191">
        <v>4.1548290085230151E-2</v>
      </c>
      <c r="U4260" s="198">
        <v>2.0000000000000001E-4</v>
      </c>
    </row>
    <row r="4261" spans="1:21" x14ac:dyDescent="0.2">
      <c r="A4261">
        <f t="shared" si="66"/>
        <v>4257</v>
      </c>
      <c r="B4261" s="119">
        <v>0.2</v>
      </c>
      <c r="C4261" s="97">
        <v>9162.3053118973094</v>
      </c>
      <c r="D4261" s="96">
        <v>0.2972395230715541</v>
      </c>
      <c r="E4261" s="98">
        <v>0.54435127649017589</v>
      </c>
      <c r="F4261" s="119">
        <v>0.58073469382120257</v>
      </c>
      <c r="G4261" s="179">
        <v>1</v>
      </c>
      <c r="H4261" s="97">
        <v>3562680.9857978569</v>
      </c>
      <c r="I4261" s="174">
        <v>188043388425.64096</v>
      </c>
      <c r="J4261" s="186">
        <v>0.19999999999999996</v>
      </c>
      <c r="K4261" s="189">
        <v>2309718870.7678914</v>
      </c>
      <c r="L4261" s="185">
        <v>0</v>
      </c>
      <c r="M4261" s="185">
        <v>156504114171.82886</v>
      </c>
      <c r="N4261" s="174">
        <v>346857221468.23773</v>
      </c>
      <c r="O4261" s="119">
        <v>0.46939189656600599</v>
      </c>
      <c r="P4261" s="119">
        <v>0.28045830853271325</v>
      </c>
      <c r="Q4261" s="97">
        <v>18.003055065258785</v>
      </c>
      <c r="R4261" s="184">
        <v>1897048003242.1819</v>
      </c>
      <c r="S4261" s="199">
        <v>1970.380331920609</v>
      </c>
      <c r="T4261" s="191">
        <v>4.091792739728977E-2</v>
      </c>
      <c r="U4261" s="198">
        <v>2.0000000000000001E-4</v>
      </c>
    </row>
    <row r="4262" spans="1:21" x14ac:dyDescent="0.2">
      <c r="A4262">
        <f t="shared" si="66"/>
        <v>4258</v>
      </c>
      <c r="B4262" s="119">
        <v>0.52735179515573005</v>
      </c>
      <c r="C4262" s="97">
        <v>6150.9409699027692</v>
      </c>
      <c r="D4262" s="96">
        <v>0.9694837576013603</v>
      </c>
      <c r="E4262" s="98">
        <v>0</v>
      </c>
      <c r="F4262" s="119">
        <v>0.53746008425445013</v>
      </c>
      <c r="G4262" s="179">
        <v>1</v>
      </c>
      <c r="H4262" s="97">
        <v>10388640.461025769</v>
      </c>
      <c r="I4262" s="174">
        <v>314471758295.9809</v>
      </c>
      <c r="J4262" s="186">
        <v>0.35208557646523353</v>
      </c>
      <c r="K4262" s="189">
        <v>1300630815.4232323</v>
      </c>
      <c r="L4262" s="185">
        <v>0</v>
      </c>
      <c r="M4262" s="185">
        <v>262484152994.4213</v>
      </c>
      <c r="N4262" s="174">
        <v>578256542105.82544</v>
      </c>
      <c r="O4262" s="119">
        <v>0.55461247620181864</v>
      </c>
      <c r="P4262" s="119">
        <v>0.37406673892168751</v>
      </c>
      <c r="Q4262" s="97">
        <v>16.868607176754036</v>
      </c>
      <c r="R4262" s="184">
        <v>3931565697727.4487</v>
      </c>
      <c r="S4262" s="199">
        <v>4081.9691931837974</v>
      </c>
      <c r="T4262" s="191">
        <v>4.3949983687047091E-2</v>
      </c>
      <c r="U4262" s="198">
        <v>2.0000000000000001E-4</v>
      </c>
    </row>
    <row r="4263" spans="1:21" x14ac:dyDescent="0.2">
      <c r="A4263">
        <f t="shared" si="66"/>
        <v>4259</v>
      </c>
      <c r="B4263" s="119">
        <v>0.55451876411469059</v>
      </c>
      <c r="C4263" s="97">
        <v>8885.5633233135813</v>
      </c>
      <c r="D4263" s="96">
        <v>0.95309174840381738</v>
      </c>
      <c r="E4263" s="98">
        <v>0</v>
      </c>
      <c r="F4263" s="119">
        <v>0.38620582890367749</v>
      </c>
      <c r="G4263" s="179">
        <v>1</v>
      </c>
      <c r="H4263" s="97">
        <v>7591615.7854908174</v>
      </c>
      <c r="I4263" s="174">
        <v>262372163949.56256</v>
      </c>
      <c r="J4263" s="186">
        <v>0.41128609896028967</v>
      </c>
      <c r="K4263" s="189">
        <v>4630219838.1558599</v>
      </c>
      <c r="L4263" s="185">
        <v>0</v>
      </c>
      <c r="M4263" s="185">
        <v>246239697717.59296</v>
      </c>
      <c r="N4263" s="174">
        <v>513242081505.3114</v>
      </c>
      <c r="O4263" s="119">
        <v>0.59407011417769751</v>
      </c>
      <c r="P4263" s="119">
        <v>0.3866523405634939</v>
      </c>
      <c r="Q4263" s="97">
        <v>16.568331805809798</v>
      </c>
      <c r="R4263" s="184">
        <v>3543086377857.3896</v>
      </c>
      <c r="S4263" s="199">
        <v>3679.7409025959228</v>
      </c>
      <c r="T4263" s="191">
        <v>4.486324425346197E-2</v>
      </c>
      <c r="U4263" s="198">
        <v>2.0000000000000001E-4</v>
      </c>
    </row>
    <row r="4264" spans="1:21" x14ac:dyDescent="0.2">
      <c r="A4264">
        <f t="shared" si="66"/>
        <v>4260</v>
      </c>
      <c r="B4264" s="119">
        <v>0.44383453032418785</v>
      </c>
      <c r="C4264" s="97">
        <v>7516.6196528650871</v>
      </c>
      <c r="D4264" s="96">
        <v>0.59471021847259886</v>
      </c>
      <c r="E4264" s="98">
        <v>0.7</v>
      </c>
      <c r="F4264" s="119">
        <v>0</v>
      </c>
      <c r="G4264" s="179">
        <v>0</v>
      </c>
      <c r="H4264" s="97">
        <v>5701852.5782443536</v>
      </c>
      <c r="I4264" s="174">
        <v>281703719052.85687</v>
      </c>
      <c r="J4264" s="186">
        <v>0.44383453032418785</v>
      </c>
      <c r="K4264" s="189">
        <v>37684660830.434364</v>
      </c>
      <c r="L4264" s="185">
        <v>42003807406.146568</v>
      </c>
      <c r="M4264" s="185">
        <v>0</v>
      </c>
      <c r="N4264" s="174">
        <v>361392187289.43781</v>
      </c>
      <c r="O4264" s="119">
        <v>0.43894939996107446</v>
      </c>
      <c r="P4264" s="119">
        <v>0.34800473813044613</v>
      </c>
      <c r="Q4264" s="97">
        <v>13.656583997440533</v>
      </c>
      <c r="R4264" s="184">
        <v>1930489606903.3613</v>
      </c>
      <c r="S4264" s="199">
        <v>2003.9891670821994</v>
      </c>
      <c r="T4264" s="191">
        <v>5.158770364625466E-2</v>
      </c>
      <c r="U4264" s="198">
        <v>2.0000000000000001E-4</v>
      </c>
    </row>
    <row r="4265" spans="1:21" x14ac:dyDescent="0.2">
      <c r="A4265">
        <f t="shared" si="66"/>
        <v>4261</v>
      </c>
      <c r="B4265" s="119">
        <v>0.57446156160669015</v>
      </c>
      <c r="C4265" s="97">
        <v>4000</v>
      </c>
      <c r="D4265" s="96">
        <v>1.0492093721636075</v>
      </c>
      <c r="E4265" s="98">
        <v>0</v>
      </c>
      <c r="F4265" s="119">
        <v>0.60643187281153998</v>
      </c>
      <c r="G4265" s="179">
        <v>1</v>
      </c>
      <c r="H4265" s="97">
        <v>15632562.221564878</v>
      </c>
      <c r="I4265" s="174">
        <v>530787360758.50964</v>
      </c>
      <c r="J4265" s="186">
        <v>0.43563206120310483</v>
      </c>
      <c r="K4265" s="189">
        <v>22111096864.489098</v>
      </c>
      <c r="L4265" s="185">
        <v>0</v>
      </c>
      <c r="M4265" s="185">
        <v>300653510994.0802</v>
      </c>
      <c r="N4265" s="174">
        <v>853551968617.07898</v>
      </c>
      <c r="O4265" s="119">
        <v>0.55269136287902676</v>
      </c>
      <c r="P4265" s="119">
        <v>0.36781809235752588</v>
      </c>
      <c r="Q4265" s="97">
        <v>15.620060760617575</v>
      </c>
      <c r="R4265" s="184">
        <v>5338160332130.2734</v>
      </c>
      <c r="S4265" s="199">
        <v>5542.732875986223</v>
      </c>
      <c r="T4265" s="191">
        <v>4.6988957821602215E-2</v>
      </c>
      <c r="U4265" s="198">
        <v>2.0000000000000001E-4</v>
      </c>
    </row>
    <row r="4266" spans="1:21" x14ac:dyDescent="0.2">
      <c r="A4266">
        <f t="shared" si="66"/>
        <v>4262</v>
      </c>
      <c r="B4266" s="119">
        <v>0.55702263492174697</v>
      </c>
      <c r="C4266" s="97">
        <v>9407.526473075819</v>
      </c>
      <c r="D4266" s="96">
        <v>0.42060443738247499</v>
      </c>
      <c r="E4266" s="98">
        <v>0.18453228829150123</v>
      </c>
      <c r="F4266" s="119">
        <v>0.46417175490363866</v>
      </c>
      <c r="G4266" s="179">
        <v>1</v>
      </c>
      <c r="H4266" s="97">
        <v>3183477.5218607211</v>
      </c>
      <c r="I4266" s="174">
        <v>171043852775.33359</v>
      </c>
      <c r="J4266" s="186">
        <v>0.5518355720853827</v>
      </c>
      <c r="K4266" s="189">
        <v>7278729431.9455891</v>
      </c>
      <c r="L4266" s="185">
        <v>0</v>
      </c>
      <c r="M4266" s="185">
        <v>212162003768.51163</v>
      </c>
      <c r="N4266" s="174">
        <v>390484585975.79083</v>
      </c>
      <c r="O4266" s="119">
        <v>0.67638440760155438</v>
      </c>
      <c r="P4266" s="119">
        <v>0.54322988125765681</v>
      </c>
      <c r="Q4266" s="97">
        <v>16.752999841562957</v>
      </c>
      <c r="R4266" s="184">
        <v>3878019544456.3457</v>
      </c>
      <c r="S4266" s="199">
        <v>4020.3831193786182</v>
      </c>
      <c r="T4266" s="191">
        <v>4.3619906281772515E-2</v>
      </c>
      <c r="U4266" s="198">
        <v>2.0000000000000001E-4</v>
      </c>
    </row>
    <row r="4267" spans="1:21" x14ac:dyDescent="0.2">
      <c r="A4267">
        <f t="shared" si="66"/>
        <v>4263</v>
      </c>
      <c r="B4267" s="119">
        <v>0.63205357439149501</v>
      </c>
      <c r="C4267" s="97">
        <v>9680.731800257021</v>
      </c>
      <c r="D4267" s="96">
        <v>1.300976681548764</v>
      </c>
      <c r="E4267" s="98">
        <v>0.7</v>
      </c>
      <c r="F4267" s="119">
        <v>0.3955659259623352</v>
      </c>
      <c r="G4267" s="179">
        <v>1</v>
      </c>
      <c r="H4267" s="97">
        <v>21118164.98586785</v>
      </c>
      <c r="I4267" s="174">
        <v>553877572703.4292</v>
      </c>
      <c r="J4267" s="186">
        <v>0.39170557496321445</v>
      </c>
      <c r="K4267" s="189">
        <v>19505348582.865089</v>
      </c>
      <c r="L4267" s="185">
        <v>19881153518.055542</v>
      </c>
      <c r="M4267" s="185">
        <v>434614988301.77112</v>
      </c>
      <c r="N4267" s="174">
        <v>1027879063106.121</v>
      </c>
      <c r="O4267" s="119">
        <v>0.56480754144026157</v>
      </c>
      <c r="P4267" s="119">
        <v>0.42062526751938567</v>
      </c>
      <c r="Q4267" s="97">
        <v>16.757962757755109</v>
      </c>
      <c r="R4267" s="184">
        <v>7675505542586.709</v>
      </c>
      <c r="S4267" s="199">
        <v>7960.0562275407419</v>
      </c>
      <c r="T4267" s="191">
        <v>4.4823473215779223E-2</v>
      </c>
      <c r="U4267" s="198">
        <v>2.0000000000000001E-4</v>
      </c>
    </row>
    <row r="4268" spans="1:21" x14ac:dyDescent="0.2">
      <c r="A4268">
        <f t="shared" si="66"/>
        <v>4264</v>
      </c>
      <c r="B4268" s="119">
        <v>0.52404496188497285</v>
      </c>
      <c r="C4268" s="97">
        <v>6804.0676645830208</v>
      </c>
      <c r="D4268" s="96">
        <v>0.57148403741589737</v>
      </c>
      <c r="E4268" s="98">
        <v>0.17579232160268016</v>
      </c>
      <c r="F4268" s="119">
        <v>0.53969971254878346</v>
      </c>
      <c r="G4268" s="179">
        <v>1</v>
      </c>
      <c r="H4268" s="97">
        <v>4596858.160116395</v>
      </c>
      <c r="I4268" s="174">
        <v>242487477173.13232</v>
      </c>
      <c r="J4268" s="186">
        <v>0.52404496188497296</v>
      </c>
      <c r="K4268" s="189">
        <v>2047476642.9789021</v>
      </c>
      <c r="L4268" s="185">
        <v>0</v>
      </c>
      <c r="M4268" s="185">
        <v>236072010062.83322</v>
      </c>
      <c r="N4268" s="174">
        <v>480606963878.94446</v>
      </c>
      <c r="O4268" s="119">
        <v>0.65736032252462551</v>
      </c>
      <c r="P4268" s="119">
        <v>0.43914747712340862</v>
      </c>
      <c r="Q4268" s="97">
        <v>16.250913977633889</v>
      </c>
      <c r="R4268" s="184">
        <v>3752296380025.6768</v>
      </c>
      <c r="S4268" s="199">
        <v>3889.7111971852614</v>
      </c>
      <c r="T4268" s="191">
        <v>4.4948459930337595E-2</v>
      </c>
      <c r="U4268" s="198">
        <v>2.0000000000000001E-4</v>
      </c>
    </row>
    <row r="4269" spans="1:21" x14ac:dyDescent="0.2">
      <c r="A4269">
        <f t="shared" si="66"/>
        <v>4265</v>
      </c>
      <c r="B4269" s="119">
        <v>0.4677447199663286</v>
      </c>
      <c r="C4269" s="97">
        <v>8040.9621398382296</v>
      </c>
      <c r="D4269" s="96">
        <v>0.92248115222824834</v>
      </c>
      <c r="E4269" s="98">
        <v>0.11163692316521168</v>
      </c>
      <c r="F4269" s="119">
        <v>0.44815307571276003</v>
      </c>
      <c r="G4269" s="179">
        <v>1</v>
      </c>
      <c r="H4269" s="97">
        <v>8710128.7732521929</v>
      </c>
      <c r="I4269" s="174">
        <v>338076735205.96246</v>
      </c>
      <c r="J4269" s="186">
        <v>0.41877009386232156</v>
      </c>
      <c r="K4269" s="189">
        <v>5899026662.4223948</v>
      </c>
      <c r="L4269" s="185">
        <v>0</v>
      </c>
      <c r="M4269" s="185">
        <v>270635152341.61441</v>
      </c>
      <c r="N4269" s="174">
        <v>614610914209.99927</v>
      </c>
      <c r="O4269" s="119">
        <v>0.58261989777456169</v>
      </c>
      <c r="P4269" s="119">
        <v>0.39436135220795937</v>
      </c>
      <c r="Q4269" s="97">
        <v>16.397378820650868</v>
      </c>
      <c r="R4269" s="184">
        <v>4301524840532.084</v>
      </c>
      <c r="S4269" s="199">
        <v>4465.5154370747832</v>
      </c>
      <c r="T4269" s="191">
        <v>4.4868780929245469E-2</v>
      </c>
      <c r="U4269" s="198">
        <v>2.0000000000000001E-4</v>
      </c>
    </row>
    <row r="4270" spans="1:21" x14ac:dyDescent="0.2">
      <c r="A4270">
        <f t="shared" si="66"/>
        <v>4266</v>
      </c>
      <c r="B4270" s="119">
        <v>0.53157209599881605</v>
      </c>
      <c r="C4270" s="97">
        <v>11405.939045507172</v>
      </c>
      <c r="D4270" s="96">
        <v>1.2975448050566409</v>
      </c>
      <c r="E4270" s="98">
        <v>0.60047698945992733</v>
      </c>
      <c r="F4270" s="119">
        <v>0</v>
      </c>
      <c r="G4270" s="179">
        <v>0</v>
      </c>
      <c r="H4270" s="97">
        <v>12497736.393623877</v>
      </c>
      <c r="I4270" s="174">
        <v>361076370880.21112</v>
      </c>
      <c r="J4270" s="186">
        <v>0.347254509855636</v>
      </c>
      <c r="K4270" s="189">
        <v>32113633240.995468</v>
      </c>
      <c r="L4270" s="185">
        <v>97070397499.533508</v>
      </c>
      <c r="M4270" s="185">
        <v>0</v>
      </c>
      <c r="N4270" s="174">
        <v>490260401620.74011</v>
      </c>
      <c r="O4270" s="119">
        <v>0.41415075645280675</v>
      </c>
      <c r="P4270" s="119">
        <v>0.32673007338490934</v>
      </c>
      <c r="Q4270" s="97">
        <v>15.048178760933496</v>
      </c>
      <c r="R4270" s="184">
        <v>2539741157841.2764</v>
      </c>
      <c r="S4270" s="199">
        <v>2637.5616407684774</v>
      </c>
      <c r="T4270" s="191">
        <v>4.9120652564108108E-2</v>
      </c>
      <c r="U4270" s="198">
        <v>2.0000000000000001E-4</v>
      </c>
    </row>
    <row r="4271" spans="1:21" x14ac:dyDescent="0.2">
      <c r="A4271">
        <f t="shared" si="66"/>
        <v>4267</v>
      </c>
      <c r="B4271" s="119">
        <v>0.64682739715464588</v>
      </c>
      <c r="C4271" s="97">
        <v>14831.782651931508</v>
      </c>
      <c r="D4271" s="96">
        <v>0.65469522798348856</v>
      </c>
      <c r="E4271" s="98">
        <v>0.7</v>
      </c>
      <c r="F4271" s="119">
        <v>0</v>
      </c>
      <c r="G4271" s="179">
        <v>0</v>
      </c>
      <c r="H4271" s="97">
        <v>4929445.750668128</v>
      </c>
      <c r="I4271" s="174">
        <v>169499628966.37152</v>
      </c>
      <c r="J4271" s="186">
        <v>0.30477502227103226</v>
      </c>
      <c r="K4271" s="189">
        <v>21187609142.353596</v>
      </c>
      <c r="L4271" s="185">
        <v>61324913577.171494</v>
      </c>
      <c r="M4271" s="185">
        <v>0</v>
      </c>
      <c r="N4271" s="174">
        <v>252012151685.89661</v>
      </c>
      <c r="O4271" s="119">
        <v>0.39966002980852028</v>
      </c>
      <c r="P4271" s="119">
        <v>0.28612773067983482</v>
      </c>
      <c r="Q4271" s="97">
        <v>15.043121376947582</v>
      </c>
      <c r="R4271" s="184">
        <v>1171732175859.8188</v>
      </c>
      <c r="S4271" s="199">
        <v>1216.6872181880233</v>
      </c>
      <c r="T4271" s="191">
        <v>4.8634735578299261E-2</v>
      </c>
      <c r="U4271" s="198">
        <v>2.0000000000000001E-4</v>
      </c>
    </row>
    <row r="4272" spans="1:21" x14ac:dyDescent="0.2">
      <c r="A4272">
        <f t="shared" si="66"/>
        <v>4268</v>
      </c>
      <c r="B4272" s="119">
        <v>0.31045571073327421</v>
      </c>
      <c r="C4272" s="97">
        <v>6078.1850506340297</v>
      </c>
      <c r="D4272" s="96">
        <v>0.75523142107797592</v>
      </c>
      <c r="E4272" s="98">
        <v>0</v>
      </c>
      <c r="F4272" s="119">
        <v>0</v>
      </c>
      <c r="G4272" s="179">
        <v>0</v>
      </c>
      <c r="H4272" s="97">
        <v>7860969.8206474558</v>
      </c>
      <c r="I4272" s="174">
        <v>261678492763.51538</v>
      </c>
      <c r="J4272" s="186">
        <v>0.31045571073327416</v>
      </c>
      <c r="K4272" s="189">
        <v>3122837889.6373782</v>
      </c>
      <c r="L4272" s="185">
        <v>0</v>
      </c>
      <c r="M4272" s="185">
        <v>0</v>
      </c>
      <c r="N4272" s="174">
        <v>264801330653.15277</v>
      </c>
      <c r="O4272" s="119">
        <v>0.30679446456755127</v>
      </c>
      <c r="P4272" s="119">
        <v>0.20732704642397154</v>
      </c>
      <c r="Q4272" s="97">
        <v>12.931301605442545</v>
      </c>
      <c r="R4272" s="184">
        <v>800040077328.87476</v>
      </c>
      <c r="S4272" s="199">
        <v>830.24353350251602</v>
      </c>
      <c r="T4272" s="191">
        <v>5.3997887167943716E-2</v>
      </c>
      <c r="U4272" s="198">
        <v>2.0000000000000001E-4</v>
      </c>
    </row>
    <row r="4273" spans="1:21" x14ac:dyDescent="0.2">
      <c r="A4273">
        <f t="shared" si="66"/>
        <v>4269</v>
      </c>
      <c r="B4273" s="119">
        <v>0.33837406889797655</v>
      </c>
      <c r="C4273" s="97">
        <v>8619.4435606876123</v>
      </c>
      <c r="D4273" s="96">
        <v>0.9342139713101365</v>
      </c>
      <c r="E4273" s="98">
        <v>0</v>
      </c>
      <c r="F4273" s="119">
        <v>0.4431226153382064</v>
      </c>
      <c r="G4273" s="179">
        <v>1</v>
      </c>
      <c r="H4273" s="97">
        <v>9790809.0360571183</v>
      </c>
      <c r="I4273" s="174">
        <v>313602595660.09863</v>
      </c>
      <c r="J4273" s="186">
        <v>0.33837406889797661</v>
      </c>
      <c r="K4273" s="189">
        <v>7667611280.0891628</v>
      </c>
      <c r="L4273" s="185">
        <v>0</v>
      </c>
      <c r="M4273" s="185">
        <v>280453777131.01617</v>
      </c>
      <c r="N4273" s="174">
        <v>601723984071.20386</v>
      </c>
      <c r="O4273" s="119">
        <v>0.54921860647685428</v>
      </c>
      <c r="P4273" s="119">
        <v>0.37912559295498188</v>
      </c>
      <c r="Q4273" s="97">
        <v>17.143583420925928</v>
      </c>
      <c r="R4273" s="184">
        <v>4160596476817.7812</v>
      </c>
      <c r="S4273" s="199">
        <v>4319.3650290382002</v>
      </c>
      <c r="T4273" s="191">
        <v>4.3252448897177539E-2</v>
      </c>
      <c r="U4273" s="198">
        <v>2.0000000000000001E-4</v>
      </c>
    </row>
    <row r="4274" spans="1:21" x14ac:dyDescent="0.2">
      <c r="A4274">
        <f t="shared" si="66"/>
        <v>4270</v>
      </c>
      <c r="B4274" s="119">
        <v>0.57413990788618574</v>
      </c>
      <c r="C4274" s="97">
        <v>10306.040276987394</v>
      </c>
      <c r="D4274" s="96">
        <v>1.0430758614975704</v>
      </c>
      <c r="E4274" s="98">
        <v>0.60223584689306309</v>
      </c>
      <c r="F4274" s="119">
        <v>0.41322430347073591</v>
      </c>
      <c r="G4274" s="179">
        <v>1</v>
      </c>
      <c r="H4274" s="97">
        <v>10396798.552686708</v>
      </c>
      <c r="I4274" s="174">
        <v>358092060918.71631</v>
      </c>
      <c r="J4274" s="186">
        <v>0.42473001183794579</v>
      </c>
      <c r="K4274" s="189">
        <v>4475558321.8659201</v>
      </c>
      <c r="L4274" s="185">
        <v>0</v>
      </c>
      <c r="M4274" s="185">
        <v>330472244027.42395</v>
      </c>
      <c r="N4274" s="174">
        <v>693039863268.00623</v>
      </c>
      <c r="O4274" s="119">
        <v>0.60093259070433336</v>
      </c>
      <c r="P4274" s="119">
        <v>0.31972837065688248</v>
      </c>
      <c r="Q4274" s="97">
        <v>16.214148677154647</v>
      </c>
      <c r="R4274" s="184">
        <v>3840140763417.4526</v>
      </c>
      <c r="S4274" s="199">
        <v>3987.3684859308628</v>
      </c>
      <c r="T4274" s="191">
        <v>4.5946204212590304E-2</v>
      </c>
      <c r="U4274" s="198">
        <v>2.0000000000000001E-4</v>
      </c>
    </row>
    <row r="4275" spans="1:21" x14ac:dyDescent="0.2">
      <c r="A4275">
        <f t="shared" si="66"/>
        <v>4271</v>
      </c>
      <c r="B4275" s="119">
        <v>0.49945435171777586</v>
      </c>
      <c r="C4275" s="97">
        <v>5067.1172051093581</v>
      </c>
      <c r="D4275" s="96">
        <v>0.43857223982056742</v>
      </c>
      <c r="E4275" s="98">
        <v>0.48281847564721581</v>
      </c>
      <c r="F4275" s="119">
        <v>0</v>
      </c>
      <c r="G4275" s="179">
        <v>0</v>
      </c>
      <c r="H4275" s="97">
        <v>4701708.2911690576</v>
      </c>
      <c r="I4275" s="174">
        <v>205312863074.418</v>
      </c>
      <c r="J4275" s="186">
        <v>0.49945435171777586</v>
      </c>
      <c r="K4275" s="189">
        <v>26199686404.402565</v>
      </c>
      <c r="L4275" s="185">
        <v>51095938100.611397</v>
      </c>
      <c r="M4275" s="185">
        <v>0</v>
      </c>
      <c r="N4275" s="174">
        <v>282608487579.43195</v>
      </c>
      <c r="O4275" s="119">
        <v>0.50749060877491181</v>
      </c>
      <c r="P4275" s="119">
        <v>0.38056468536404614</v>
      </c>
      <c r="Q4275" s="97">
        <v>14.269293466706415</v>
      </c>
      <c r="R4275" s="184">
        <v>1755316373610.7402</v>
      </c>
      <c r="S4275" s="199">
        <v>1822.6581745447058</v>
      </c>
      <c r="T4275" s="191">
        <v>4.8733567765965283E-2</v>
      </c>
      <c r="U4275" s="198">
        <v>2.0000000000000001E-4</v>
      </c>
    </row>
    <row r="4276" spans="1:21" x14ac:dyDescent="0.2">
      <c r="A4276">
        <f t="shared" si="66"/>
        <v>4272</v>
      </c>
      <c r="B4276" s="119">
        <v>0.53921419904983525</v>
      </c>
      <c r="C4276" s="97">
        <v>4000</v>
      </c>
      <c r="D4276" s="96">
        <v>0.55487052448613905</v>
      </c>
      <c r="E4276" s="98">
        <v>0</v>
      </c>
      <c r="F4276" s="119">
        <v>0.53801893774007015</v>
      </c>
      <c r="G4276" s="179">
        <v>1</v>
      </c>
      <c r="H4276" s="97">
        <v>5708457.9805919835</v>
      </c>
      <c r="I4276" s="174">
        <v>235036887740.19537</v>
      </c>
      <c r="J4276" s="186">
        <v>0.46950185862001426</v>
      </c>
      <c r="K4276" s="189">
        <v>4382664857.9441462</v>
      </c>
      <c r="L4276" s="185">
        <v>0</v>
      </c>
      <c r="M4276" s="185">
        <v>170763995942.5752</v>
      </c>
      <c r="N4276" s="174">
        <v>410183548540.71472</v>
      </c>
      <c r="O4276" s="119">
        <v>0.60207546906975029</v>
      </c>
      <c r="P4276" s="119">
        <v>0.41313310534483211</v>
      </c>
      <c r="Q4276" s="97">
        <v>16.119883531405648</v>
      </c>
      <c r="R4276" s="184">
        <v>3031144654372.999</v>
      </c>
      <c r="S4276" s="199">
        <v>3146.1396941820276</v>
      </c>
      <c r="T4276" s="191">
        <v>4.47614077465475E-2</v>
      </c>
      <c r="U4276" s="198">
        <v>2.0000000000000001E-4</v>
      </c>
    </row>
    <row r="4277" spans="1:21" x14ac:dyDescent="0.2">
      <c r="A4277">
        <f t="shared" si="66"/>
        <v>4273</v>
      </c>
      <c r="B4277" s="119">
        <v>0.43612043277775642</v>
      </c>
      <c r="C4277" s="97">
        <v>9865.4316716944686</v>
      </c>
      <c r="D4277" s="96">
        <v>0.88899760713458598</v>
      </c>
      <c r="E4277" s="98">
        <v>6.0263701978671425E-3</v>
      </c>
      <c r="F4277" s="119">
        <v>0</v>
      </c>
      <c r="G4277" s="179">
        <v>0</v>
      </c>
      <c r="H4277" s="97">
        <v>7417172.5626996523</v>
      </c>
      <c r="I4277" s="174">
        <v>301495281160.72473</v>
      </c>
      <c r="J4277" s="186">
        <v>0.43612043277775636</v>
      </c>
      <c r="K4277" s="189">
        <v>5593947449.5278492</v>
      </c>
      <c r="L4277" s="185">
        <v>1819303482.9696064</v>
      </c>
      <c r="M4277" s="185">
        <v>0</v>
      </c>
      <c r="N4277" s="174">
        <v>308908532093.22217</v>
      </c>
      <c r="O4277" s="119">
        <v>0.43036588981790458</v>
      </c>
      <c r="P4277" s="119">
        <v>0.30734990009015006</v>
      </c>
      <c r="Q4277" s="97">
        <v>12.98187553196526</v>
      </c>
      <c r="R4277" s="184">
        <v>1372327300261.4451</v>
      </c>
      <c r="S4277" s="199">
        <v>1420.9817141540807</v>
      </c>
      <c r="T4277" s="191">
        <v>5.584280445867796E-2</v>
      </c>
      <c r="U4277" s="198">
        <v>2.0000000000000001E-4</v>
      </c>
    </row>
    <row r="4278" spans="1:21" x14ac:dyDescent="0.2">
      <c r="A4278">
        <f t="shared" si="66"/>
        <v>4274</v>
      </c>
      <c r="B4278" s="119">
        <v>0.60430198311662797</v>
      </c>
      <c r="C4278" s="97">
        <v>8947.5318219632336</v>
      </c>
      <c r="D4278" s="96">
        <v>1.2913447996717478</v>
      </c>
      <c r="E4278" s="98">
        <v>0.40279197905465841</v>
      </c>
      <c r="F4278" s="119">
        <v>0.54006872091068436</v>
      </c>
      <c r="G4278" s="179">
        <v>1</v>
      </c>
      <c r="H4278" s="97">
        <v>14701400.337899202</v>
      </c>
      <c r="I4278" s="174">
        <v>498244731736.40649</v>
      </c>
      <c r="J4278" s="186">
        <v>0.34965610036713679</v>
      </c>
      <c r="K4278" s="189">
        <v>7605341283.359271</v>
      </c>
      <c r="L4278" s="185">
        <v>0</v>
      </c>
      <c r="M4278" s="185">
        <v>526802022286.2583</v>
      </c>
      <c r="N4278" s="174">
        <v>1032652095306.024</v>
      </c>
      <c r="O4278" s="119">
        <v>0.57682149725354259</v>
      </c>
      <c r="P4278" s="119">
        <v>0.33858908886223521</v>
      </c>
      <c r="Q4278" s="97">
        <v>16.957679916930051</v>
      </c>
      <c r="R4278" s="184">
        <v>6305832115248.8828</v>
      </c>
      <c r="S4278" s="199">
        <v>6544.3539107797778</v>
      </c>
      <c r="T4278" s="191">
        <v>4.4331237257384332E-2</v>
      </c>
      <c r="U4278" s="198">
        <v>2.0000000000000001E-4</v>
      </c>
    </row>
    <row r="4279" spans="1:21" x14ac:dyDescent="0.2">
      <c r="A4279">
        <f t="shared" si="66"/>
        <v>4275</v>
      </c>
      <c r="B4279" s="119">
        <v>0.52823351844484301</v>
      </c>
      <c r="C4279" s="97">
        <v>8285.1812265380577</v>
      </c>
      <c r="D4279" s="96">
        <v>0.61421994113535705</v>
      </c>
      <c r="E4279" s="98">
        <v>0.16140651129717309</v>
      </c>
      <c r="F4279" s="119">
        <v>0</v>
      </c>
      <c r="G4279" s="179">
        <v>0</v>
      </c>
      <c r="H4279" s="97">
        <v>4645256.4961006558</v>
      </c>
      <c r="I4279" s="174">
        <v>163869625283.70575</v>
      </c>
      <c r="J4279" s="186">
        <v>0.31624213946721857</v>
      </c>
      <c r="K4279" s="189">
        <v>10116100085.139267</v>
      </c>
      <c r="L4279" s="185">
        <v>28710690422.414013</v>
      </c>
      <c r="M4279" s="185">
        <v>0</v>
      </c>
      <c r="N4279" s="174">
        <v>202696415791.25903</v>
      </c>
      <c r="O4279" s="119">
        <v>0.36898054136469333</v>
      </c>
      <c r="P4279" s="119">
        <v>0.28454216926402992</v>
      </c>
      <c r="Q4279" s="97">
        <v>15.056909077735407</v>
      </c>
      <c r="R4279" s="184">
        <v>974469343298.07947</v>
      </c>
      <c r="S4279" s="199">
        <v>1012.4368491765013</v>
      </c>
      <c r="T4279" s="191">
        <v>4.6733540930767432E-2</v>
      </c>
      <c r="U4279" s="198">
        <v>2.0000000000000001E-4</v>
      </c>
    </row>
    <row r="4280" spans="1:21" x14ac:dyDescent="0.2">
      <c r="A4280">
        <f t="shared" si="66"/>
        <v>4276</v>
      </c>
      <c r="B4280" s="119">
        <v>0.67318917644023202</v>
      </c>
      <c r="C4280" s="97">
        <v>10082.697743983274</v>
      </c>
      <c r="D4280" s="96">
        <v>0.78875800483440917</v>
      </c>
      <c r="E4280" s="98">
        <v>0</v>
      </c>
      <c r="F4280" s="119">
        <v>0</v>
      </c>
      <c r="G4280" s="179">
        <v>0</v>
      </c>
      <c r="H4280" s="97">
        <v>8467019.0082854871</v>
      </c>
      <c r="I4280" s="174">
        <v>338182641489.6037</v>
      </c>
      <c r="J4280" s="186">
        <v>0.38150899452988263</v>
      </c>
      <c r="K4280" s="189">
        <v>11941328746.931425</v>
      </c>
      <c r="L4280" s="185">
        <v>0</v>
      </c>
      <c r="M4280" s="185">
        <v>0</v>
      </c>
      <c r="N4280" s="174">
        <v>350123970236.5351</v>
      </c>
      <c r="O4280" s="119">
        <v>0.36849724808900103</v>
      </c>
      <c r="P4280" s="119">
        <v>0.26068327703900146</v>
      </c>
      <c r="Q4280" s="97">
        <v>12.850578646232581</v>
      </c>
      <c r="R4280" s="184">
        <v>1305020513557.998</v>
      </c>
      <c r="S4280" s="199">
        <v>1353.0910868884071</v>
      </c>
      <c r="T4280" s="191">
        <v>5.3762720123565019E-2</v>
      </c>
      <c r="U4280" s="198">
        <v>2.0000000000000001E-4</v>
      </c>
    </row>
    <row r="4281" spans="1:21" x14ac:dyDescent="0.2">
      <c r="A4281">
        <f t="shared" si="66"/>
        <v>4277</v>
      </c>
      <c r="B4281" s="119">
        <v>0.62256568917078559</v>
      </c>
      <c r="C4281" s="97">
        <v>7349.7156802933205</v>
      </c>
      <c r="D4281" s="96">
        <v>0.2</v>
      </c>
      <c r="E4281" s="98">
        <v>0</v>
      </c>
      <c r="F4281" s="119">
        <v>0</v>
      </c>
      <c r="G4281" s="179">
        <v>0</v>
      </c>
      <c r="H4281" s="97">
        <v>2589206.130925749</v>
      </c>
      <c r="I4281" s="174">
        <v>139136794224.24683</v>
      </c>
      <c r="J4281" s="186">
        <v>0.56939610777778293</v>
      </c>
      <c r="K4281" s="189">
        <v>7357960024.1313477</v>
      </c>
      <c r="L4281" s="185">
        <v>0</v>
      </c>
      <c r="M4281" s="185">
        <v>0</v>
      </c>
      <c r="N4281" s="174">
        <v>146494754248.37817</v>
      </c>
      <c r="O4281" s="119">
        <v>0.54079717384038362</v>
      </c>
      <c r="P4281" s="119">
        <v>0.44794123525188662</v>
      </c>
      <c r="Q4281" s="97">
        <v>12.868939201552662</v>
      </c>
      <c r="R4281" s="184">
        <v>1002394114035.7041</v>
      </c>
      <c r="S4281" s="199">
        <v>1040.9320744298366</v>
      </c>
      <c r="T4281" s="191">
        <v>5.1988589662432728E-2</v>
      </c>
      <c r="U4281" s="198">
        <v>2.0000000000000001E-4</v>
      </c>
    </row>
    <row r="4282" spans="1:21" x14ac:dyDescent="0.2">
      <c r="A4282">
        <f t="shared" si="66"/>
        <v>4278</v>
      </c>
      <c r="B4282" s="119">
        <v>0.60573651532608441</v>
      </c>
      <c r="C4282" s="97">
        <v>10878.195500136399</v>
      </c>
      <c r="D4282" s="96">
        <v>0.92571193565084364</v>
      </c>
      <c r="E4282" s="98">
        <v>0.59288568109708684</v>
      </c>
      <c r="F4282" s="119">
        <v>0.37805153328137936</v>
      </c>
      <c r="G4282" s="179">
        <v>1</v>
      </c>
      <c r="H4282" s="97">
        <v>6811175.1197555186</v>
      </c>
      <c r="I4282" s="174">
        <v>254817210091.00839</v>
      </c>
      <c r="J4282" s="186">
        <v>0.41640318678996857</v>
      </c>
      <c r="K4282" s="189">
        <v>4582180596.9488173</v>
      </c>
      <c r="L4282" s="185">
        <v>0</v>
      </c>
      <c r="M4282" s="185">
        <v>160593793974.40973</v>
      </c>
      <c r="N4282" s="174">
        <v>419993184662.36688</v>
      </c>
      <c r="O4282" s="119">
        <v>0.55853700030616737</v>
      </c>
      <c r="P4282" s="119">
        <v>0.36374812163435988</v>
      </c>
      <c r="Q4282" s="97">
        <v>15.910840209243647</v>
      </c>
      <c r="R4282" s="184">
        <v>2629804268525.7202</v>
      </c>
      <c r="S4282" s="199">
        <v>2730.4900523539823</v>
      </c>
      <c r="T4282" s="191">
        <v>4.6357598636121926E-2</v>
      </c>
      <c r="U4282" s="198">
        <v>2.0000000000000001E-4</v>
      </c>
    </row>
    <row r="4283" spans="1:21" x14ac:dyDescent="0.2">
      <c r="A4283">
        <f t="shared" si="66"/>
        <v>4279</v>
      </c>
      <c r="B4283" s="119">
        <v>0.44190349918531213</v>
      </c>
      <c r="C4283" s="97">
        <v>5719.3783486328412</v>
      </c>
      <c r="D4283" s="96">
        <v>0.48186089174704705</v>
      </c>
      <c r="E4283" s="98">
        <v>0.7</v>
      </c>
      <c r="F4283" s="119">
        <v>0</v>
      </c>
      <c r="G4283" s="179">
        <v>0</v>
      </c>
      <c r="H4283" s="97">
        <v>4409263.8989799721</v>
      </c>
      <c r="I4283" s="174">
        <v>172882889050.88284</v>
      </c>
      <c r="J4283" s="186">
        <v>0.40715848794930842</v>
      </c>
      <c r="K4283" s="189">
        <v>12516875610.56031</v>
      </c>
      <c r="L4283" s="185">
        <v>35909223395.389099</v>
      </c>
      <c r="M4283" s="185">
        <v>0</v>
      </c>
      <c r="N4283" s="174">
        <v>221308988056.83224</v>
      </c>
      <c r="O4283" s="119">
        <v>0.44787206920454226</v>
      </c>
      <c r="P4283" s="119">
        <v>0.35885278045660962</v>
      </c>
      <c r="Q4283" s="97">
        <v>14.569520075670148</v>
      </c>
      <c r="R4283" s="184">
        <v>1327042552564.1538</v>
      </c>
      <c r="S4283" s="199">
        <v>1376.6778879429207</v>
      </c>
      <c r="T4283" s="191">
        <v>4.7953541534253671E-2</v>
      </c>
      <c r="U4283" s="198">
        <v>2.0000000000000001E-4</v>
      </c>
    </row>
    <row r="4284" spans="1:21" x14ac:dyDescent="0.2">
      <c r="A4284">
        <f t="shared" si="66"/>
        <v>4280</v>
      </c>
      <c r="B4284" s="119">
        <v>0.40317946967730334</v>
      </c>
      <c r="C4284" s="97">
        <v>11075.511215967344</v>
      </c>
      <c r="D4284" s="96">
        <v>0.74920349366230699</v>
      </c>
      <c r="E4284" s="98">
        <v>0.12464828829563636</v>
      </c>
      <c r="F4284" s="119">
        <v>0.59963255634881751</v>
      </c>
      <c r="G4284" s="179">
        <v>1</v>
      </c>
      <c r="H4284" s="97">
        <v>5735902.1925071385</v>
      </c>
      <c r="I4284" s="174">
        <v>242626853038.1651</v>
      </c>
      <c r="J4284" s="186">
        <v>0.40317946967730334</v>
      </c>
      <c r="K4284" s="189">
        <v>6295390780.8699121</v>
      </c>
      <c r="L4284" s="185">
        <v>0</v>
      </c>
      <c r="M4284" s="185">
        <v>194436810671.29236</v>
      </c>
      <c r="N4284" s="174">
        <v>443359054490.32739</v>
      </c>
      <c r="O4284" s="119">
        <v>0.57148176383970084</v>
      </c>
      <c r="P4284" s="119">
        <v>0.42763709314321774</v>
      </c>
      <c r="Q4284" s="97">
        <v>16.454273476848456</v>
      </c>
      <c r="R4284" s="184">
        <v>3376182323817.5444</v>
      </c>
      <c r="S4284" s="199">
        <v>3503.736462716568</v>
      </c>
      <c r="T4284" s="191">
        <v>4.4577905709114796E-2</v>
      </c>
      <c r="U4284" s="198">
        <v>2.0000000000000001E-4</v>
      </c>
    </row>
    <row r="4285" spans="1:21" x14ac:dyDescent="0.2">
      <c r="A4285">
        <f t="shared" si="66"/>
        <v>4281</v>
      </c>
      <c r="B4285" s="119">
        <v>0.38849251051141054</v>
      </c>
      <c r="C4285" s="97">
        <v>13278.113991420638</v>
      </c>
      <c r="D4285" s="96">
        <v>0.46733270219157685</v>
      </c>
      <c r="E4285" s="98">
        <v>0.7</v>
      </c>
      <c r="F4285" s="119">
        <v>0</v>
      </c>
      <c r="G4285" s="179">
        <v>0</v>
      </c>
      <c r="H4285" s="97">
        <v>2853504.5859441622</v>
      </c>
      <c r="I4285" s="174">
        <v>152850517731.68002</v>
      </c>
      <c r="J4285" s="186">
        <v>0.38849251051141054</v>
      </c>
      <c r="K4285" s="189">
        <v>30213844775.933582</v>
      </c>
      <c r="L4285" s="185">
        <v>53773277119.514977</v>
      </c>
      <c r="M4285" s="185">
        <v>0</v>
      </c>
      <c r="N4285" s="174">
        <v>236837639627.1286</v>
      </c>
      <c r="O4285" s="119">
        <v>0.43236329843253435</v>
      </c>
      <c r="P4285" s="119">
        <v>0.37480365222391504</v>
      </c>
      <c r="Q4285" s="97">
        <v>14.904238872773091</v>
      </c>
      <c r="R4285" s="184">
        <v>1471741767181.2188</v>
      </c>
      <c r="S4285" s="199">
        <v>1526.9176042703186</v>
      </c>
      <c r="T4285" s="191">
        <v>4.778869381990105E-2</v>
      </c>
      <c r="U4285" s="198">
        <v>2.0000000000000001E-4</v>
      </c>
    </row>
    <row r="4286" spans="1:21" x14ac:dyDescent="0.2">
      <c r="A4286">
        <f t="shared" si="66"/>
        <v>4282</v>
      </c>
      <c r="B4286" s="119">
        <v>0.4739518645398329</v>
      </c>
      <c r="C4286" s="97">
        <v>4000</v>
      </c>
      <c r="D4286" s="96">
        <v>0.80920310377075988</v>
      </c>
      <c r="E4286" s="98">
        <v>0.7</v>
      </c>
      <c r="F4286" s="119">
        <v>0.43579611722707573</v>
      </c>
      <c r="G4286" s="179">
        <v>1</v>
      </c>
      <c r="H4286" s="97">
        <v>13666731.050173525</v>
      </c>
      <c r="I4286" s="174">
        <v>389136960549.28192</v>
      </c>
      <c r="J4286" s="186">
        <v>0.39572379411952008</v>
      </c>
      <c r="K4286" s="189">
        <v>4277420268.1765614</v>
      </c>
      <c r="L4286" s="185">
        <v>993792102.97714603</v>
      </c>
      <c r="M4286" s="185">
        <v>387888688876.75043</v>
      </c>
      <c r="N4286" s="174">
        <v>782296861797.18604</v>
      </c>
      <c r="O4286" s="119">
        <v>0.59452716987258014</v>
      </c>
      <c r="P4286" s="119">
        <v>0.44110306231541047</v>
      </c>
      <c r="Q4286" s="97">
        <v>17.052755404067707</v>
      </c>
      <c r="R4286" s="184">
        <v>6380896113513.7656</v>
      </c>
      <c r="S4286" s="199">
        <v>6622.6258309004015</v>
      </c>
      <c r="T4286" s="191">
        <v>4.3262080977237202E-2</v>
      </c>
      <c r="U4286" s="198">
        <v>2.0000000000000001E-4</v>
      </c>
    </row>
    <row r="4287" spans="1:21" x14ac:dyDescent="0.2">
      <c r="A4287">
        <f t="shared" si="66"/>
        <v>4283</v>
      </c>
      <c r="B4287" s="119">
        <v>0.48378667132525294</v>
      </c>
      <c r="C4287" s="97">
        <v>7721.7716503802885</v>
      </c>
      <c r="D4287" s="96">
        <v>0.42671988301496605</v>
      </c>
      <c r="E4287" s="98">
        <v>0.16309269100137441</v>
      </c>
      <c r="F4287" s="119">
        <v>0.44202783145995256</v>
      </c>
      <c r="G4287" s="179">
        <v>1</v>
      </c>
      <c r="H4287" s="97">
        <v>3887235.2685301327</v>
      </c>
      <c r="I4287" s="174">
        <v>159063876299.27063</v>
      </c>
      <c r="J4287" s="186">
        <v>0.41906273636687474</v>
      </c>
      <c r="K4287" s="189">
        <v>8155726.3947751941</v>
      </c>
      <c r="L4287" s="185">
        <v>0</v>
      </c>
      <c r="M4287" s="185">
        <v>160886842257.77255</v>
      </c>
      <c r="N4287" s="174">
        <v>319958874283.43799</v>
      </c>
      <c r="O4287" s="119">
        <v>0.61060102646893599</v>
      </c>
      <c r="P4287" s="119">
        <v>0.45334222903725119</v>
      </c>
      <c r="Q4287" s="97">
        <v>17.045920950212398</v>
      </c>
      <c r="R4287" s="184">
        <v>2711449812935.9814</v>
      </c>
      <c r="S4287" s="199">
        <v>2815.4782300936004</v>
      </c>
      <c r="T4287" s="191">
        <v>4.2528880958748308E-2</v>
      </c>
      <c r="U4287" s="198">
        <v>2.0000000000000001E-4</v>
      </c>
    </row>
    <row r="4288" spans="1:21" x14ac:dyDescent="0.2">
      <c r="A4288">
        <f t="shared" si="66"/>
        <v>4284</v>
      </c>
      <c r="B4288" s="119">
        <v>0.45909884773441806</v>
      </c>
      <c r="C4288" s="97">
        <v>9419.3655488049953</v>
      </c>
      <c r="D4288" s="96">
        <v>0.68311638486386783</v>
      </c>
      <c r="E4288" s="98">
        <v>0</v>
      </c>
      <c r="F4288" s="119">
        <v>0</v>
      </c>
      <c r="G4288" s="179">
        <v>0</v>
      </c>
      <c r="H4288" s="97">
        <v>5219278.193996029</v>
      </c>
      <c r="I4288" s="174">
        <v>227293269018.80707</v>
      </c>
      <c r="J4288" s="186">
        <v>0.459098847734418</v>
      </c>
      <c r="K4288" s="189">
        <v>1301853105.0720403</v>
      </c>
      <c r="L4288" s="185">
        <v>0</v>
      </c>
      <c r="M4288" s="185">
        <v>0</v>
      </c>
      <c r="N4288" s="174">
        <v>228595122123.87912</v>
      </c>
      <c r="O4288" s="119">
        <v>0.45648427199498393</v>
      </c>
      <c r="P4288" s="119">
        <v>0.35857021588770543</v>
      </c>
      <c r="Q4288" s="97">
        <v>12.987840339508038</v>
      </c>
      <c r="R4288" s="184">
        <v>1207685115794.7419</v>
      </c>
      <c r="S4288" s="199">
        <v>1251.7228165352635</v>
      </c>
      <c r="T4288" s="191">
        <v>5.3980944825434814E-2</v>
      </c>
      <c r="U4288" s="198">
        <v>2.0000000000000001E-4</v>
      </c>
    </row>
    <row r="4289" spans="1:21" x14ac:dyDescent="0.2">
      <c r="A4289">
        <f t="shared" si="66"/>
        <v>4285</v>
      </c>
      <c r="B4289" s="119">
        <v>0.60833789588269138</v>
      </c>
      <c r="C4289" s="97">
        <v>9419.488089413122</v>
      </c>
      <c r="D4289" s="96">
        <v>1.1477833175705492</v>
      </c>
      <c r="E4289" s="98">
        <v>6.8045377755168057E-2</v>
      </c>
      <c r="F4289" s="119">
        <v>0</v>
      </c>
      <c r="G4289" s="179">
        <v>0</v>
      </c>
      <c r="H4289" s="97">
        <v>13884833.383357495</v>
      </c>
      <c r="I4289" s="174">
        <v>474386407108.90546</v>
      </c>
      <c r="J4289" s="186">
        <v>0.37761093572772053</v>
      </c>
      <c r="K4289" s="189">
        <v>16297685546.035927</v>
      </c>
      <c r="L4289" s="185">
        <v>30720903870.089703</v>
      </c>
      <c r="M4289" s="185">
        <v>0</v>
      </c>
      <c r="N4289" s="174">
        <v>521404996525.03113</v>
      </c>
      <c r="O4289" s="119">
        <v>0.39069479490727782</v>
      </c>
      <c r="P4289" s="119">
        <v>0.26966982271172285</v>
      </c>
      <c r="Q4289" s="97">
        <v>13.43768852688261</v>
      </c>
      <c r="R4289" s="184">
        <v>2017605012124.5583</v>
      </c>
      <c r="S4289" s="199">
        <v>2095.7841500633608</v>
      </c>
      <c r="T4289" s="191">
        <v>5.4123636027255236E-2</v>
      </c>
      <c r="U4289" s="198">
        <v>2.0000000000000001E-4</v>
      </c>
    </row>
    <row r="4290" spans="1:21" x14ac:dyDescent="0.2">
      <c r="A4290">
        <f t="shared" si="66"/>
        <v>4286</v>
      </c>
      <c r="B4290" s="119">
        <v>0.35066901082682611</v>
      </c>
      <c r="C4290" s="97">
        <v>7326.2959876716714</v>
      </c>
      <c r="D4290" s="96">
        <v>0.62431867611793201</v>
      </c>
      <c r="E4290" s="98">
        <v>0.62101095402778816</v>
      </c>
      <c r="F4290" s="119">
        <v>0</v>
      </c>
      <c r="G4290" s="179">
        <v>0</v>
      </c>
      <c r="H4290" s="97">
        <v>4993354.6612784369</v>
      </c>
      <c r="I4290" s="174">
        <v>173022480952.2991</v>
      </c>
      <c r="J4290" s="186">
        <v>0.35066901082682611</v>
      </c>
      <c r="K4290" s="189">
        <v>30456519377.756962</v>
      </c>
      <c r="L4290" s="185">
        <v>75583348162.167191</v>
      </c>
      <c r="M4290" s="185">
        <v>0</v>
      </c>
      <c r="N4290" s="174">
        <v>279062348492.22327</v>
      </c>
      <c r="O4290" s="119">
        <v>0.43409761807926484</v>
      </c>
      <c r="P4290" s="119">
        <v>0.31314464634343381</v>
      </c>
      <c r="Q4290" s="97">
        <v>14.917073759104099</v>
      </c>
      <c r="R4290" s="184">
        <v>1449453924246.4285</v>
      </c>
      <c r="S4290" s="199">
        <v>1502.1811980359228</v>
      </c>
      <c r="T4290" s="191">
        <v>4.785815101935352E-2</v>
      </c>
      <c r="U4290" s="198">
        <v>2.0000000000000001E-4</v>
      </c>
    </row>
    <row r="4291" spans="1:21" x14ac:dyDescent="0.2">
      <c r="A4291">
        <f t="shared" si="66"/>
        <v>4287</v>
      </c>
      <c r="B4291" s="119">
        <v>0.53661317440621148</v>
      </c>
      <c r="C4291" s="97">
        <v>6610.6859875502305</v>
      </c>
      <c r="D4291" s="96">
        <v>0.76498985598692881</v>
      </c>
      <c r="E4291" s="98">
        <v>0.41396003883673271</v>
      </c>
      <c r="F4291" s="119">
        <v>0.42807963013167949</v>
      </c>
      <c r="G4291" s="179">
        <v>1</v>
      </c>
      <c r="H4291" s="97">
        <v>7575063.8545109676</v>
      </c>
      <c r="I4291" s="174">
        <v>287232518858.71521</v>
      </c>
      <c r="J4291" s="186">
        <v>0.42163147327677408</v>
      </c>
      <c r="K4291" s="189">
        <v>0</v>
      </c>
      <c r="L4291" s="185">
        <v>0</v>
      </c>
      <c r="M4291" s="185">
        <v>231437797782.25742</v>
      </c>
      <c r="N4291" s="174">
        <v>518670316640.97266</v>
      </c>
      <c r="O4291" s="119">
        <v>0.59046469115215983</v>
      </c>
      <c r="P4291" s="119">
        <v>0.39831443730204324</v>
      </c>
      <c r="Q4291" s="97">
        <v>16.464415685940637</v>
      </c>
      <c r="R4291" s="184">
        <v>3713836739777.5444</v>
      </c>
      <c r="S4291" s="199">
        <v>3854.2459389801024</v>
      </c>
      <c r="T4291" s="191">
        <v>4.4558587039048372E-2</v>
      </c>
      <c r="U4291" s="198">
        <v>2.0000000000000001E-4</v>
      </c>
    </row>
    <row r="4292" spans="1:21" x14ac:dyDescent="0.2">
      <c r="A4292">
        <f t="shared" si="66"/>
        <v>4288</v>
      </c>
      <c r="B4292" s="119">
        <v>0.60143085963551479</v>
      </c>
      <c r="C4292" s="97">
        <v>4542.7857791973229</v>
      </c>
      <c r="D4292" s="96">
        <v>0.67556180080300643</v>
      </c>
      <c r="E4292" s="98">
        <v>0.7</v>
      </c>
      <c r="F4292" s="119">
        <v>0</v>
      </c>
      <c r="G4292" s="179">
        <v>0</v>
      </c>
      <c r="H4292" s="97">
        <v>7766849.8515163884</v>
      </c>
      <c r="I4292" s="174">
        <v>313477868410.7774</v>
      </c>
      <c r="J4292" s="186">
        <v>0.46313803949325372</v>
      </c>
      <c r="K4292" s="189">
        <v>47767672714.420586</v>
      </c>
      <c r="L4292" s="185">
        <v>106080050950.16623</v>
      </c>
      <c r="M4292" s="185">
        <v>0</v>
      </c>
      <c r="N4292" s="174">
        <v>467325592075.36426</v>
      </c>
      <c r="O4292" s="119">
        <v>0.49226400193235192</v>
      </c>
      <c r="P4292" s="119">
        <v>0.36606891188422597</v>
      </c>
      <c r="Q4292" s="97">
        <v>14.094273095381274</v>
      </c>
      <c r="R4292" s="184">
        <v>2714975706257.7432</v>
      </c>
      <c r="S4292" s="199">
        <v>2818.9213990834455</v>
      </c>
      <c r="T4292" s="191">
        <v>5.0122567781391653E-2</v>
      </c>
      <c r="U4292" s="198">
        <v>2.0000000000000001E-4</v>
      </c>
    </row>
    <row r="4293" spans="1:21" x14ac:dyDescent="0.2">
      <c r="A4293">
        <f t="shared" si="66"/>
        <v>4289</v>
      </c>
      <c r="B4293" s="119">
        <v>0.55166588358410473</v>
      </c>
      <c r="C4293" s="97">
        <v>9092.0479234974409</v>
      </c>
      <c r="D4293" s="96">
        <v>0.62959666635748024</v>
      </c>
      <c r="E4293" s="98">
        <v>0</v>
      </c>
      <c r="F4293" s="119">
        <v>0.3829146542955561</v>
      </c>
      <c r="G4293" s="179">
        <v>1</v>
      </c>
      <c r="H4293" s="97">
        <v>5750509.1829270283</v>
      </c>
      <c r="I4293" s="174">
        <v>232987662589.09912</v>
      </c>
      <c r="J4293" s="186">
        <v>0.48784215297852895</v>
      </c>
      <c r="K4293" s="189">
        <v>5388389203.6411543</v>
      </c>
      <c r="L4293" s="185">
        <v>0</v>
      </c>
      <c r="M4293" s="185">
        <v>178031014805.29416</v>
      </c>
      <c r="N4293" s="174">
        <v>416407066598.03448</v>
      </c>
      <c r="O4293" s="119">
        <v>0.61498959869079528</v>
      </c>
      <c r="P4293" s="119">
        <v>0.42089765752197994</v>
      </c>
      <c r="Q4293" s="97">
        <v>16.018797956010506</v>
      </c>
      <c r="R4293" s="184">
        <v>3073994679476.7969</v>
      </c>
      <c r="S4293" s="199">
        <v>3190.9159005652359</v>
      </c>
      <c r="T4293" s="191">
        <v>4.5600737824326776E-2</v>
      </c>
      <c r="U4293" s="198">
        <v>2.0000000000000001E-4</v>
      </c>
    </row>
    <row r="4294" spans="1:21" x14ac:dyDescent="0.2">
      <c r="A4294">
        <f t="shared" si="66"/>
        <v>4290</v>
      </c>
      <c r="B4294" s="119">
        <v>0.36549994002009034</v>
      </c>
      <c r="C4294" s="97">
        <v>5676.0703359409745</v>
      </c>
      <c r="D4294" s="96">
        <v>1.0391955359502298</v>
      </c>
      <c r="E4294" s="98">
        <v>0.7</v>
      </c>
      <c r="F4294" s="119">
        <v>0.43139434491076828</v>
      </c>
      <c r="G4294" s="179">
        <v>1</v>
      </c>
      <c r="H4294" s="97">
        <v>58968682.914617382</v>
      </c>
      <c r="I4294" s="174">
        <v>1273199465568.2075</v>
      </c>
      <c r="J4294" s="186">
        <v>0.25855555011044906</v>
      </c>
      <c r="K4294" s="189">
        <v>28473349672.667358</v>
      </c>
      <c r="L4294" s="185">
        <v>32495653192.83847</v>
      </c>
      <c r="M4294" s="185">
        <v>555459620496.8219</v>
      </c>
      <c r="N4294" s="174">
        <v>1889628088930.5352</v>
      </c>
      <c r="O4294" s="119">
        <v>0.42312929822321166</v>
      </c>
      <c r="P4294" s="119">
        <v>0.26581013062873088</v>
      </c>
      <c r="Q4294" s="97">
        <v>16.426761892672001</v>
      </c>
      <c r="R4294" s="184">
        <v>8826433403290.2461</v>
      </c>
      <c r="S4294" s="199">
        <v>9165.7834360957004</v>
      </c>
      <c r="T4294" s="191">
        <v>4.539758431288058E-2</v>
      </c>
      <c r="U4294" s="198">
        <v>2.0000000000000001E-4</v>
      </c>
    </row>
    <row r="4295" spans="1:21" x14ac:dyDescent="0.2">
      <c r="A4295">
        <f t="shared" ref="A4295:A4358" si="67">A4294+1</f>
        <v>4291</v>
      </c>
      <c r="B4295" s="119">
        <v>0.44459404095188171</v>
      </c>
      <c r="C4295" s="97">
        <v>4000</v>
      </c>
      <c r="D4295" s="96">
        <v>0.96073099439288046</v>
      </c>
      <c r="E4295" s="98">
        <v>0.7</v>
      </c>
      <c r="F4295" s="119">
        <v>0.68203307302343452</v>
      </c>
      <c r="G4295" s="179">
        <v>1</v>
      </c>
      <c r="H4295" s="97">
        <v>14085808.990826944</v>
      </c>
      <c r="I4295" s="174">
        <v>440477502975.40454</v>
      </c>
      <c r="J4295" s="186">
        <v>0.38328466702267661</v>
      </c>
      <c r="K4295" s="189">
        <v>5585013533.1834507</v>
      </c>
      <c r="L4295" s="185">
        <v>0</v>
      </c>
      <c r="M4295" s="185">
        <v>386772049094.44037</v>
      </c>
      <c r="N4295" s="174">
        <v>832834565603.02844</v>
      </c>
      <c r="O4295" s="119">
        <v>0.57423878893424407</v>
      </c>
      <c r="P4295" s="119">
        <v>0.35946789181436073</v>
      </c>
      <c r="Q4295" s="97">
        <v>16.601002189524664</v>
      </c>
      <c r="R4295" s="184">
        <v>5390877178842.9082</v>
      </c>
      <c r="S4295" s="199">
        <v>5595.6416954702045</v>
      </c>
      <c r="T4295" s="191">
        <v>4.4289626053940948E-2</v>
      </c>
      <c r="U4295" s="198">
        <v>2.0000000000000001E-4</v>
      </c>
    </row>
    <row r="4296" spans="1:21" x14ac:dyDescent="0.2">
      <c r="A4296">
        <f t="shared" si="67"/>
        <v>4292</v>
      </c>
      <c r="B4296" s="119">
        <v>0.61335365500432526</v>
      </c>
      <c r="C4296" s="97">
        <v>12463.550279012425</v>
      </c>
      <c r="D4296" s="96">
        <v>0.26804907466491179</v>
      </c>
      <c r="E4296" s="98">
        <v>0</v>
      </c>
      <c r="F4296" s="119">
        <v>0.42329013898565249</v>
      </c>
      <c r="G4296" s="179">
        <v>1</v>
      </c>
      <c r="H4296" s="97">
        <v>1924955.5156254552</v>
      </c>
      <c r="I4296" s="174">
        <v>104338382283.46623</v>
      </c>
      <c r="J4296" s="186">
        <v>0.50735439533357707</v>
      </c>
      <c r="K4296" s="189">
        <v>2372510015.545455</v>
      </c>
      <c r="L4296" s="185">
        <v>0</v>
      </c>
      <c r="M4296" s="185">
        <v>146322781264.72644</v>
      </c>
      <c r="N4296" s="174">
        <v>253033673563.73813</v>
      </c>
      <c r="O4296" s="119">
        <v>0.67182663663329301</v>
      </c>
      <c r="P4296" s="119">
        <v>0.49234053292054386</v>
      </c>
      <c r="Q4296" s="97">
        <v>16.936935545293554</v>
      </c>
      <c r="R4296" s="184">
        <v>2322698359274.1099</v>
      </c>
      <c r="S4296" s="199">
        <v>2411.2635479985051</v>
      </c>
      <c r="T4296" s="191">
        <v>4.2894107026188677E-2</v>
      </c>
      <c r="U4296" s="198">
        <v>2.0000000000000001E-4</v>
      </c>
    </row>
    <row r="4297" spans="1:21" x14ac:dyDescent="0.2">
      <c r="A4297">
        <f t="shared" si="67"/>
        <v>4293</v>
      </c>
      <c r="B4297" s="119">
        <v>0.50625529086550147</v>
      </c>
      <c r="C4297" s="97">
        <v>4000</v>
      </c>
      <c r="D4297" s="96">
        <v>0.72108232971751818</v>
      </c>
      <c r="E4297" s="98">
        <v>0.7</v>
      </c>
      <c r="F4297" s="119">
        <v>0</v>
      </c>
      <c r="G4297" s="179">
        <v>0</v>
      </c>
      <c r="H4297" s="97">
        <v>9130565.2766010333</v>
      </c>
      <c r="I4297" s="174">
        <v>328837753958.24683</v>
      </c>
      <c r="J4297" s="186">
        <v>0.44818264511995287</v>
      </c>
      <c r="K4297" s="189">
        <v>52894736335.005478</v>
      </c>
      <c r="L4297" s="185">
        <v>76581345237.66362</v>
      </c>
      <c r="M4297" s="185">
        <v>0</v>
      </c>
      <c r="N4297" s="174">
        <v>458313835530.91595</v>
      </c>
      <c r="O4297" s="119">
        <v>0.45524362216284853</v>
      </c>
      <c r="P4297" s="119">
        <v>0.35348151402442357</v>
      </c>
      <c r="Q4297" s="97">
        <v>13.906135807815556</v>
      </c>
      <c r="R4297" s="184">
        <v>2546592200379.9297</v>
      </c>
      <c r="S4297" s="199">
        <v>2644.1665536869341</v>
      </c>
      <c r="T4297" s="191">
        <v>5.0740760794845421E-2</v>
      </c>
      <c r="U4297" s="198">
        <v>2.0000000000000001E-4</v>
      </c>
    </row>
    <row r="4298" spans="1:21" x14ac:dyDescent="0.2">
      <c r="A4298">
        <f t="shared" si="67"/>
        <v>4294</v>
      </c>
      <c r="B4298" s="119">
        <v>0.5458942320101734</v>
      </c>
      <c r="C4298" s="97">
        <v>4000</v>
      </c>
      <c r="D4298" s="96">
        <v>0.75267478111149533</v>
      </c>
      <c r="E4298" s="98">
        <v>0.22004812344058494</v>
      </c>
      <c r="F4298" s="119">
        <v>0.42981220059910752</v>
      </c>
      <c r="G4298" s="179">
        <v>1</v>
      </c>
      <c r="H4298" s="97">
        <v>12110652.995956555</v>
      </c>
      <c r="I4298" s="174">
        <v>436014954441.99835</v>
      </c>
      <c r="J4298" s="186">
        <v>0.50807263047964879</v>
      </c>
      <c r="K4298" s="189">
        <v>4542096720.5036039</v>
      </c>
      <c r="L4298" s="185">
        <v>0</v>
      </c>
      <c r="M4298" s="185">
        <v>483680051920.21014</v>
      </c>
      <c r="N4298" s="174">
        <v>924237103082.71216</v>
      </c>
      <c r="O4298" s="119">
        <v>0.65834979394191773</v>
      </c>
      <c r="P4298" s="119">
        <v>0.35697896361491599</v>
      </c>
      <c r="Q4298" s="97">
        <v>15.902431996361155</v>
      </c>
      <c r="R4298" s="184">
        <v>5729290903538.1387</v>
      </c>
      <c r="S4298" s="199">
        <v>5949.6764118108104</v>
      </c>
      <c r="T4298" s="191">
        <v>4.6068175605049014E-2</v>
      </c>
      <c r="U4298" s="198">
        <v>2.0000000000000001E-4</v>
      </c>
    </row>
    <row r="4299" spans="1:21" x14ac:dyDescent="0.2">
      <c r="A4299">
        <f t="shared" si="67"/>
        <v>4295</v>
      </c>
      <c r="B4299" s="119">
        <v>0.6350695946181133</v>
      </c>
      <c r="C4299" s="97">
        <v>11187.166846022728</v>
      </c>
      <c r="D4299" s="96">
        <v>0.84344247241017989</v>
      </c>
      <c r="E4299" s="98">
        <v>0.54633424213297266</v>
      </c>
      <c r="F4299" s="119">
        <v>0</v>
      </c>
      <c r="G4299" s="179">
        <v>0</v>
      </c>
      <c r="H4299" s="97">
        <v>8507276.9100024551</v>
      </c>
      <c r="I4299" s="174">
        <v>308982627006.20557</v>
      </c>
      <c r="J4299" s="186">
        <v>0.46188442283783049</v>
      </c>
      <c r="K4299" s="189">
        <v>47582197618.406464</v>
      </c>
      <c r="L4299" s="185">
        <v>97739562103.813385</v>
      </c>
      <c r="M4299" s="185">
        <v>0</v>
      </c>
      <c r="N4299" s="174">
        <v>454304386728.42542</v>
      </c>
      <c r="O4299" s="119">
        <v>0.48625088922326876</v>
      </c>
      <c r="P4299" s="119">
        <v>0.37985014621519392</v>
      </c>
      <c r="Q4299" s="97">
        <v>13.997200002395575</v>
      </c>
      <c r="R4299" s="184">
        <v>2643783204973.2295</v>
      </c>
      <c r="S4299" s="199">
        <v>2745.1639990892318</v>
      </c>
      <c r="T4299" s="191">
        <v>5.1447632410911895E-2</v>
      </c>
      <c r="U4299" s="198">
        <v>2.0000000000000001E-4</v>
      </c>
    </row>
    <row r="4300" spans="1:21" x14ac:dyDescent="0.2">
      <c r="A4300">
        <f t="shared" si="67"/>
        <v>4296</v>
      </c>
      <c r="B4300" s="119">
        <v>0.4465314235805532</v>
      </c>
      <c r="C4300" s="97">
        <v>11942.630051508093</v>
      </c>
      <c r="D4300" s="96">
        <v>1.2571481235229369</v>
      </c>
      <c r="E4300" s="98">
        <v>0.43704333983168314</v>
      </c>
      <c r="F4300" s="119">
        <v>0.60576566069118198</v>
      </c>
      <c r="G4300" s="179">
        <v>1</v>
      </c>
      <c r="H4300" s="97">
        <v>10069302.088375578</v>
      </c>
      <c r="I4300" s="174">
        <v>397176131049.62689</v>
      </c>
      <c r="J4300" s="186">
        <v>0.4465314235805532</v>
      </c>
      <c r="K4300" s="189">
        <v>6869946102.2484741</v>
      </c>
      <c r="L4300" s="185">
        <v>0</v>
      </c>
      <c r="M4300" s="185">
        <v>448762537125.59656</v>
      </c>
      <c r="N4300" s="174">
        <v>852808614277.47192</v>
      </c>
      <c r="O4300" s="119">
        <v>0.62893554770750904</v>
      </c>
      <c r="P4300" s="119">
        <v>0.41340499042735557</v>
      </c>
      <c r="Q4300" s="97">
        <v>16.883137249660273</v>
      </c>
      <c r="R4300" s="184">
        <v>6322641705045.5645</v>
      </c>
      <c r="S4300" s="199">
        <v>6562.7712795713715</v>
      </c>
      <c r="T4300" s="191">
        <v>4.4363721115520727E-2</v>
      </c>
      <c r="U4300" s="198">
        <v>2.0000000000000001E-4</v>
      </c>
    </row>
    <row r="4301" spans="1:21" x14ac:dyDescent="0.2">
      <c r="A4301">
        <f t="shared" si="67"/>
        <v>4297</v>
      </c>
      <c r="B4301" s="119">
        <v>0.64398413084670736</v>
      </c>
      <c r="C4301" s="97">
        <v>5391.2128680982423</v>
      </c>
      <c r="D4301" s="96">
        <v>0.58388889644781683</v>
      </c>
      <c r="E4301" s="98">
        <v>0.7</v>
      </c>
      <c r="F4301" s="119">
        <v>0</v>
      </c>
      <c r="G4301" s="179">
        <v>0</v>
      </c>
      <c r="H4301" s="97">
        <v>5336418.8576957146</v>
      </c>
      <c r="I4301" s="174">
        <v>249014746097.93546</v>
      </c>
      <c r="J4301" s="186">
        <v>0.5612726991077629</v>
      </c>
      <c r="K4301" s="189">
        <v>16668883089.828087</v>
      </c>
      <c r="L4301" s="185">
        <v>28953073196.518116</v>
      </c>
      <c r="M4301" s="185">
        <v>0</v>
      </c>
      <c r="N4301" s="174">
        <v>294636702384.28162</v>
      </c>
      <c r="O4301" s="119">
        <v>0.5529780774044154</v>
      </c>
      <c r="P4301" s="119">
        <v>0.42818841780695549</v>
      </c>
      <c r="Q4301" s="97">
        <v>13.459170959975118</v>
      </c>
      <c r="R4301" s="184">
        <v>1935468984866.2786</v>
      </c>
      <c r="S4301" s="199">
        <v>2009.8372354838912</v>
      </c>
      <c r="T4301" s="191">
        <v>5.2071136468694927E-2</v>
      </c>
      <c r="U4301" s="198">
        <v>2.0000000000000001E-4</v>
      </c>
    </row>
    <row r="4302" spans="1:21" x14ac:dyDescent="0.2">
      <c r="A4302">
        <f t="shared" si="67"/>
        <v>4298</v>
      </c>
      <c r="B4302" s="119">
        <v>0.47252082766663722</v>
      </c>
      <c r="C4302" s="97">
        <v>10850.349218170742</v>
      </c>
      <c r="D4302" s="96">
        <v>0.48949794216464543</v>
      </c>
      <c r="E4302" s="98">
        <v>0</v>
      </c>
      <c r="F4302" s="119">
        <v>0.56721011213136785</v>
      </c>
      <c r="G4302" s="179">
        <v>1</v>
      </c>
      <c r="H4302" s="97">
        <v>2791801.3330812431</v>
      </c>
      <c r="I4302" s="174">
        <v>127196837340.4149</v>
      </c>
      <c r="J4302" s="186">
        <v>0.41985839713049156</v>
      </c>
      <c r="K4302" s="189">
        <v>3143199080.9049797</v>
      </c>
      <c r="L4302" s="185">
        <v>0</v>
      </c>
      <c r="M4302" s="185">
        <v>135875713774.9753</v>
      </c>
      <c r="N4302" s="174">
        <v>266215750196.29517</v>
      </c>
      <c r="O4302" s="119">
        <v>0.60892426968076008</v>
      </c>
      <c r="P4302" s="119">
        <v>0.39983678880457962</v>
      </c>
      <c r="Q4302" s="97">
        <v>16.679059123990289</v>
      </c>
      <c r="R4302" s="184">
        <v>1951057699508.6235</v>
      </c>
      <c r="S4302" s="199">
        <v>2026.2712822271806</v>
      </c>
      <c r="T4302" s="191">
        <v>4.3673038431263939E-2</v>
      </c>
      <c r="U4302" s="198">
        <v>2.0000000000000001E-4</v>
      </c>
    </row>
    <row r="4303" spans="1:21" x14ac:dyDescent="0.2">
      <c r="A4303">
        <f t="shared" si="67"/>
        <v>4299</v>
      </c>
      <c r="B4303" s="119">
        <v>0.52606949968783268</v>
      </c>
      <c r="C4303" s="97">
        <v>12693.553584427642</v>
      </c>
      <c r="D4303" s="96">
        <v>0.84096130105212752</v>
      </c>
      <c r="E4303" s="98">
        <v>0.7</v>
      </c>
      <c r="F4303" s="119">
        <v>0</v>
      </c>
      <c r="G4303" s="179">
        <v>0</v>
      </c>
      <c r="H4303" s="97">
        <v>7005730.946947813</v>
      </c>
      <c r="I4303" s="174">
        <v>273251763279.2132</v>
      </c>
      <c r="J4303" s="186">
        <v>0.47208483901841436</v>
      </c>
      <c r="K4303" s="189">
        <v>21923304347.685329</v>
      </c>
      <c r="L4303" s="185">
        <v>29370379524.892395</v>
      </c>
      <c r="M4303" s="185">
        <v>0</v>
      </c>
      <c r="N4303" s="174">
        <v>324545447151.79089</v>
      </c>
      <c r="O4303" s="119">
        <v>0.46987045924497928</v>
      </c>
      <c r="P4303" s="119">
        <v>0.38558149942909836</v>
      </c>
      <c r="Q4303" s="97">
        <v>13.454443766793053</v>
      </c>
      <c r="R4303" s="184">
        <v>1853615380341.1355</v>
      </c>
      <c r="S4303" s="199">
        <v>1923.4279660579132</v>
      </c>
      <c r="T4303" s="191">
        <v>5.3629910596482921E-2</v>
      </c>
      <c r="U4303" s="198">
        <v>2.0000000000000001E-4</v>
      </c>
    </row>
    <row r="4304" spans="1:21" x14ac:dyDescent="0.2">
      <c r="A4304">
        <f t="shared" si="67"/>
        <v>4300</v>
      </c>
      <c r="B4304" s="119">
        <v>0.54738585432958364</v>
      </c>
      <c r="C4304" s="97">
        <v>5082.0548455326543</v>
      </c>
      <c r="D4304" s="96">
        <v>0.29456891013738484</v>
      </c>
      <c r="E4304" s="98">
        <v>0.22233155156608647</v>
      </c>
      <c r="F4304" s="119">
        <v>0.54318233223631751</v>
      </c>
      <c r="G4304" s="179">
        <v>1</v>
      </c>
      <c r="H4304" s="97">
        <v>3120653.3152879486</v>
      </c>
      <c r="I4304" s="174">
        <v>165668035642.3364</v>
      </c>
      <c r="J4304" s="186">
        <v>0.54738585432958364</v>
      </c>
      <c r="K4304" s="189">
        <v>2415866351.1590877</v>
      </c>
      <c r="L4304" s="185">
        <v>0</v>
      </c>
      <c r="M4304" s="185">
        <v>217636519685.76495</v>
      </c>
      <c r="N4304" s="174">
        <v>385720421679.26038</v>
      </c>
      <c r="O4304" s="119">
        <v>0.68649088845490536</v>
      </c>
      <c r="P4304" s="119">
        <v>0.42104687137465557</v>
      </c>
      <c r="Q4304" s="97">
        <v>16.316085668301685</v>
      </c>
      <c r="R4304" s="184">
        <v>2940347213700.6768</v>
      </c>
      <c r="S4304" s="199">
        <v>3053.1704212622435</v>
      </c>
      <c r="T4304" s="191">
        <v>4.4211271492080685E-2</v>
      </c>
      <c r="U4304" s="198">
        <v>2.0000000000000001E-4</v>
      </c>
    </row>
    <row r="4305" spans="1:21" x14ac:dyDescent="0.2">
      <c r="A4305">
        <f t="shared" si="67"/>
        <v>4301</v>
      </c>
      <c r="B4305" s="119">
        <v>0.39401683506503171</v>
      </c>
      <c r="C4305" s="97">
        <v>13232.582665533217</v>
      </c>
      <c r="D4305" s="96">
        <v>0.95864927771220154</v>
      </c>
      <c r="E4305" s="98">
        <v>0</v>
      </c>
      <c r="F4305" s="119">
        <v>0.50381445513179457</v>
      </c>
      <c r="G4305" s="179">
        <v>1</v>
      </c>
      <c r="H4305" s="97">
        <v>6749237.671001724</v>
      </c>
      <c r="I4305" s="174">
        <v>284238758886.7793</v>
      </c>
      <c r="J4305" s="186">
        <v>0.39401683506503171</v>
      </c>
      <c r="K4305" s="189">
        <v>10082088141.094046</v>
      </c>
      <c r="L4305" s="185">
        <v>0</v>
      </c>
      <c r="M4305" s="185">
        <v>283260800148.38226</v>
      </c>
      <c r="N4305" s="174">
        <v>577581647176.25562</v>
      </c>
      <c r="O4305" s="119">
        <v>0.58624351717802858</v>
      </c>
      <c r="P4305" s="119">
        <v>0.39416956112428864</v>
      </c>
      <c r="Q4305" s="97">
        <v>16.91251132780538</v>
      </c>
      <c r="R4305" s="184">
        <v>4112961514464.4111</v>
      </c>
      <c r="S4305" s="199">
        <v>4267.0248944718705</v>
      </c>
      <c r="T4305" s="191">
        <v>4.4517360231368278E-2</v>
      </c>
      <c r="U4305" s="198">
        <v>2.0000000000000001E-4</v>
      </c>
    </row>
    <row r="4306" spans="1:21" x14ac:dyDescent="0.2">
      <c r="A4306">
        <f t="shared" si="67"/>
        <v>4302</v>
      </c>
      <c r="B4306" s="119">
        <v>0.429919924043621</v>
      </c>
      <c r="C4306" s="97">
        <v>8580.0874286754861</v>
      </c>
      <c r="D4306" s="96">
        <v>0.7761229544318069</v>
      </c>
      <c r="E4306" s="98">
        <v>0.58547780410219596</v>
      </c>
      <c r="F4306" s="119">
        <v>0.43513794795272132</v>
      </c>
      <c r="G4306" s="179">
        <v>1</v>
      </c>
      <c r="H4306" s="97">
        <v>6398113.9153424622</v>
      </c>
      <c r="I4306" s="174">
        <v>263035041253.68179</v>
      </c>
      <c r="J4306" s="186">
        <v>0.429919924043621</v>
      </c>
      <c r="K4306" s="189">
        <v>4458708831.2030182</v>
      </c>
      <c r="L4306" s="185">
        <v>0</v>
      </c>
      <c r="M4306" s="185">
        <v>232884067243.29919</v>
      </c>
      <c r="N4306" s="174">
        <v>500377817328.18396</v>
      </c>
      <c r="O4306" s="119">
        <v>0.59833039831753876</v>
      </c>
      <c r="P4306" s="119">
        <v>0.40410611637233707</v>
      </c>
      <c r="Q4306" s="97">
        <v>16.625361864856821</v>
      </c>
      <c r="R4306" s="184">
        <v>3647917078601.2314</v>
      </c>
      <c r="S4306" s="199">
        <v>3789.0098462496148</v>
      </c>
      <c r="T4306" s="191">
        <v>4.4475112732960106E-2</v>
      </c>
      <c r="U4306" s="198">
        <v>2.0000000000000001E-4</v>
      </c>
    </row>
    <row r="4307" spans="1:21" x14ac:dyDescent="0.2">
      <c r="A4307">
        <f t="shared" si="67"/>
        <v>4303</v>
      </c>
      <c r="B4307" s="119">
        <v>0.48149092147943839</v>
      </c>
      <c r="C4307" s="97">
        <v>4911.8898527267211</v>
      </c>
      <c r="D4307" s="96">
        <v>1.2729022473461538</v>
      </c>
      <c r="E4307" s="98">
        <v>0.20671421297347187</v>
      </c>
      <c r="F4307" s="119">
        <v>0</v>
      </c>
      <c r="G4307" s="179">
        <v>0</v>
      </c>
      <c r="H4307" s="97">
        <v>16519423.296161925</v>
      </c>
      <c r="I4307" s="174">
        <v>492116705347.48041</v>
      </c>
      <c r="J4307" s="186">
        <v>0.40233976246161207</v>
      </c>
      <c r="K4307" s="189">
        <v>37892146686.714005</v>
      </c>
      <c r="L4307" s="185">
        <v>66435087377.461105</v>
      </c>
      <c r="M4307" s="185">
        <v>0</v>
      </c>
      <c r="N4307" s="174">
        <v>596443939411.65552</v>
      </c>
      <c r="O4307" s="119">
        <v>0.42107257973415074</v>
      </c>
      <c r="P4307" s="119">
        <v>0.31934065770811115</v>
      </c>
      <c r="Q4307" s="97">
        <v>14.202453864565163</v>
      </c>
      <c r="R4307" s="184">
        <v>2963798120894.3872</v>
      </c>
      <c r="S4307" s="199">
        <v>3075.8114997024668</v>
      </c>
      <c r="T4307" s="191">
        <v>5.1566781027012662E-2</v>
      </c>
      <c r="U4307" s="198">
        <v>2.0000000000000001E-4</v>
      </c>
    </row>
    <row r="4308" spans="1:21" x14ac:dyDescent="0.2">
      <c r="A4308">
        <f t="shared" si="67"/>
        <v>4304</v>
      </c>
      <c r="B4308" s="119">
        <v>0.49730687236199972</v>
      </c>
      <c r="C4308" s="97">
        <v>6756.3771996873893</v>
      </c>
      <c r="D4308" s="96">
        <v>0.73892335374518181</v>
      </c>
      <c r="E4308" s="98">
        <v>0</v>
      </c>
      <c r="F4308" s="119">
        <v>0.42990392297584029</v>
      </c>
      <c r="G4308" s="179">
        <v>1</v>
      </c>
      <c r="H4308" s="97">
        <v>7751070.1219896842</v>
      </c>
      <c r="I4308" s="174">
        <v>301789990680.97223</v>
      </c>
      <c r="J4308" s="186">
        <v>0.46814370558908946</v>
      </c>
      <c r="K4308" s="189">
        <v>5052591678.2162666</v>
      </c>
      <c r="L4308" s="185">
        <v>0</v>
      </c>
      <c r="M4308" s="185">
        <v>232049528479.57864</v>
      </c>
      <c r="N4308" s="174">
        <v>538892110838.76715</v>
      </c>
      <c r="O4308" s="119">
        <v>0.60665335557039268</v>
      </c>
      <c r="P4308" s="119">
        <v>0.47160992882645764</v>
      </c>
      <c r="Q4308" s="97">
        <v>16.387095923670067</v>
      </c>
      <c r="R4308" s="184">
        <v>4540921281819.5908</v>
      </c>
      <c r="S4308" s="199">
        <v>4716.63255355208</v>
      </c>
      <c r="T4308" s="191">
        <v>4.4894169877950536E-2</v>
      </c>
      <c r="U4308" s="198">
        <v>2.0000000000000001E-4</v>
      </c>
    </row>
    <row r="4309" spans="1:21" x14ac:dyDescent="0.2">
      <c r="A4309">
        <f t="shared" si="67"/>
        <v>4305</v>
      </c>
      <c r="B4309" s="119">
        <v>0.62615681675164148</v>
      </c>
      <c r="C4309" s="97">
        <v>11430.712167771579</v>
      </c>
      <c r="D4309" s="96">
        <v>0.89784439804544713</v>
      </c>
      <c r="E4309" s="98">
        <v>0.7</v>
      </c>
      <c r="F4309" s="119">
        <v>0.53755303018004863</v>
      </c>
      <c r="G4309" s="179">
        <v>1</v>
      </c>
      <c r="H4309" s="97">
        <v>9195968.0244701821</v>
      </c>
      <c r="I4309" s="174">
        <v>353951705711.07245</v>
      </c>
      <c r="J4309" s="186">
        <v>0.47716318281464287</v>
      </c>
      <c r="K4309" s="189">
        <v>3272406651.6636305</v>
      </c>
      <c r="L4309" s="185">
        <v>0</v>
      </c>
      <c r="M4309" s="185">
        <v>280736634416.1665</v>
      </c>
      <c r="N4309" s="174">
        <v>637960746778.90259</v>
      </c>
      <c r="O4309" s="119">
        <v>0.61678094142846851</v>
      </c>
      <c r="P4309" s="119">
        <v>0.4135360934224897</v>
      </c>
      <c r="Q4309" s="97">
        <v>16.127876823636033</v>
      </c>
      <c r="R4309" s="184">
        <v>4587355573534.29</v>
      </c>
      <c r="S4309" s="199">
        <v>4764.3180070114622</v>
      </c>
      <c r="T4309" s="191">
        <v>4.5850613606305497E-2</v>
      </c>
      <c r="U4309" s="198">
        <v>2.0000000000000001E-4</v>
      </c>
    </row>
    <row r="4310" spans="1:21" x14ac:dyDescent="0.2">
      <c r="A4310">
        <f t="shared" si="67"/>
        <v>4306</v>
      </c>
      <c r="B4310" s="119">
        <v>0.36195252445171716</v>
      </c>
      <c r="C4310" s="97">
        <v>9289.5941513079397</v>
      </c>
      <c r="D4310" s="96">
        <v>0.97788648438688952</v>
      </c>
      <c r="E4310" s="98">
        <v>3.254626447270037E-2</v>
      </c>
      <c r="F4310" s="119">
        <v>0</v>
      </c>
      <c r="G4310" s="179">
        <v>0</v>
      </c>
      <c r="H4310" s="97">
        <v>9233176.8499262724</v>
      </c>
      <c r="I4310" s="174">
        <v>317205081050.39215</v>
      </c>
      <c r="J4310" s="186">
        <v>0.36195252445171722</v>
      </c>
      <c r="K4310" s="189">
        <v>5213162381.9571829</v>
      </c>
      <c r="L4310" s="185">
        <v>12431476259.55036</v>
      </c>
      <c r="M4310" s="185">
        <v>0</v>
      </c>
      <c r="N4310" s="174">
        <v>334849719691.89966</v>
      </c>
      <c r="O4310" s="119">
        <v>0.37258015618927015</v>
      </c>
      <c r="P4310" s="119">
        <v>0.25104441187892512</v>
      </c>
      <c r="Q4310" s="97">
        <v>13.306997497300618</v>
      </c>
      <c r="R4310" s="184">
        <v>1212985019448.2859</v>
      </c>
      <c r="S4310" s="199">
        <v>1259.4854332064008</v>
      </c>
      <c r="T4310" s="191">
        <v>5.504377629521548E-2</v>
      </c>
      <c r="U4310" s="198">
        <v>2.0000000000000001E-4</v>
      </c>
    </row>
    <row r="4311" spans="1:21" x14ac:dyDescent="0.2">
      <c r="A4311">
        <f t="shared" si="67"/>
        <v>4307</v>
      </c>
      <c r="B4311" s="119">
        <v>0.45148926364094388</v>
      </c>
      <c r="C4311" s="97">
        <v>4280.0873580691159</v>
      </c>
      <c r="D4311" s="96">
        <v>0.43852715939975273</v>
      </c>
      <c r="E4311" s="98">
        <v>0.56431378196812132</v>
      </c>
      <c r="F4311" s="119">
        <v>0.26842901860735835</v>
      </c>
      <c r="G4311" s="179">
        <v>1</v>
      </c>
      <c r="H4311" s="97">
        <v>5278426.2729570875</v>
      </c>
      <c r="I4311" s="174">
        <v>201316101473.23077</v>
      </c>
      <c r="J4311" s="186">
        <v>0.44074777605023763</v>
      </c>
      <c r="K4311" s="189">
        <v>8211760375.9989319</v>
      </c>
      <c r="L4311" s="185">
        <v>3468731900.9896493</v>
      </c>
      <c r="M4311" s="185">
        <v>119497000596.52777</v>
      </c>
      <c r="N4311" s="174">
        <v>332493594346.74707</v>
      </c>
      <c r="O4311" s="119">
        <v>0.56272425450194197</v>
      </c>
      <c r="P4311" s="119">
        <v>0.32170697236231982</v>
      </c>
      <c r="Q4311" s="97">
        <v>15.670387520190465</v>
      </c>
      <c r="R4311" s="184">
        <v>1888084738012.6321</v>
      </c>
      <c r="S4311" s="199">
        <v>1959.947896411059</v>
      </c>
      <c r="T4311" s="191">
        <v>4.5260168917356167E-2</v>
      </c>
      <c r="U4311" s="198">
        <v>2.0000000000000001E-4</v>
      </c>
    </row>
    <row r="4312" spans="1:21" x14ac:dyDescent="0.2">
      <c r="A4312">
        <f t="shared" si="67"/>
        <v>4308</v>
      </c>
      <c r="B4312" s="119">
        <v>0.48054981444245765</v>
      </c>
      <c r="C4312" s="97">
        <v>16155.119239111733</v>
      </c>
      <c r="D4312" s="96">
        <v>0.6315221603443919</v>
      </c>
      <c r="E4312" s="98">
        <v>0.22043255333058409</v>
      </c>
      <c r="F4312" s="119">
        <v>0</v>
      </c>
      <c r="G4312" s="179">
        <v>0</v>
      </c>
      <c r="H4312" s="97">
        <v>3855074.3635924468</v>
      </c>
      <c r="I4312" s="174">
        <v>206682455485.74405</v>
      </c>
      <c r="J4312" s="186">
        <v>0.48054981444245759</v>
      </c>
      <c r="K4312" s="189">
        <v>14958429590.324877</v>
      </c>
      <c r="L4312" s="185">
        <v>21323761060.400539</v>
      </c>
      <c r="M4312" s="185">
        <v>0</v>
      </c>
      <c r="N4312" s="174">
        <v>242964646136.46948</v>
      </c>
      <c r="O4312" s="119">
        <v>0.47900065433856276</v>
      </c>
      <c r="P4312" s="119">
        <v>0.39612017483279471</v>
      </c>
      <c r="Q4312" s="97">
        <v>13.555622278642749</v>
      </c>
      <c r="R4312" s="184">
        <v>1436554817156.4866</v>
      </c>
      <c r="S4312" s="199">
        <v>1491.4070799281058</v>
      </c>
      <c r="T4312" s="191">
        <v>5.2627101536899701E-2</v>
      </c>
      <c r="U4312" s="198">
        <v>2.0000000000000001E-4</v>
      </c>
    </row>
    <row r="4313" spans="1:21" x14ac:dyDescent="0.2">
      <c r="A4313">
        <f t="shared" si="67"/>
        <v>4309</v>
      </c>
      <c r="B4313" s="119">
        <v>0.4797142111209543</v>
      </c>
      <c r="C4313" s="97">
        <v>10281.514799393139</v>
      </c>
      <c r="D4313" s="96">
        <v>1.0953561062236408</v>
      </c>
      <c r="E4313" s="98">
        <v>0.1150376404743558</v>
      </c>
      <c r="F4313" s="119">
        <v>0.43486797858998005</v>
      </c>
      <c r="G4313" s="179">
        <v>1</v>
      </c>
      <c r="H4313" s="97">
        <v>11348267.899723815</v>
      </c>
      <c r="I4313" s="174">
        <v>412787421243.02863</v>
      </c>
      <c r="J4313" s="186">
        <v>0.47971421112095425</v>
      </c>
      <c r="K4313" s="189">
        <v>19784262214.789051</v>
      </c>
      <c r="L4313" s="185">
        <v>0</v>
      </c>
      <c r="M4313" s="185">
        <v>281924809622.62988</v>
      </c>
      <c r="N4313" s="174">
        <v>714496493080.44751</v>
      </c>
      <c r="O4313" s="119">
        <v>0.59280884362950459</v>
      </c>
      <c r="P4313" s="119">
        <v>0.39794700190646903</v>
      </c>
      <c r="Q4313" s="97">
        <v>15.683226371264372</v>
      </c>
      <c r="R4313" s="184">
        <v>4784737327114.4658</v>
      </c>
      <c r="S4313" s="199">
        <v>4962.1294537397216</v>
      </c>
      <c r="T4313" s="191">
        <v>4.7548011736595328E-2</v>
      </c>
      <c r="U4313" s="198">
        <v>2.0000000000000001E-4</v>
      </c>
    </row>
    <row r="4314" spans="1:21" x14ac:dyDescent="0.2">
      <c r="A4314">
        <f t="shared" si="67"/>
        <v>4310</v>
      </c>
      <c r="B4314" s="119">
        <v>0.37589600955268943</v>
      </c>
      <c r="C4314" s="97">
        <v>17000</v>
      </c>
      <c r="D4314" s="96">
        <v>0.73918613888419316</v>
      </c>
      <c r="E4314" s="98">
        <v>0.32655810785134587</v>
      </c>
      <c r="F4314" s="119">
        <v>0.48819151780272541</v>
      </c>
      <c r="G4314" s="179">
        <v>1</v>
      </c>
      <c r="H4314" s="97">
        <v>4493017.1547392942</v>
      </c>
      <c r="I4314" s="174">
        <v>202552179673.82025</v>
      </c>
      <c r="J4314" s="186">
        <v>0.37589600955268943</v>
      </c>
      <c r="K4314" s="189">
        <v>5865384999.3841963</v>
      </c>
      <c r="L4314" s="185">
        <v>0</v>
      </c>
      <c r="M4314" s="185">
        <v>168522646312.9357</v>
      </c>
      <c r="N4314" s="174">
        <v>376940210986.1402</v>
      </c>
      <c r="O4314" s="119">
        <v>0.55965552882786951</v>
      </c>
      <c r="P4314" s="119">
        <v>0.41621399923656416</v>
      </c>
      <c r="Q4314" s="97">
        <v>16.795407941464699</v>
      </c>
      <c r="R4314" s="184">
        <v>2826964369682.6631</v>
      </c>
      <c r="S4314" s="199">
        <v>2932.4204357548956</v>
      </c>
      <c r="T4314" s="191">
        <v>4.4189313701216322E-2</v>
      </c>
      <c r="U4314" s="198">
        <v>2.0000000000000001E-4</v>
      </c>
    </row>
    <row r="4315" spans="1:21" x14ac:dyDescent="0.2">
      <c r="A4315">
        <f t="shared" si="67"/>
        <v>4311</v>
      </c>
      <c r="B4315" s="119">
        <v>0.35103164240825613</v>
      </c>
      <c r="C4315" s="97">
        <v>9726.9792563885694</v>
      </c>
      <c r="D4315" s="96">
        <v>0.90092336649291038</v>
      </c>
      <c r="E4315" s="98">
        <v>0</v>
      </c>
      <c r="F4315" s="119">
        <v>0.53522146223779021</v>
      </c>
      <c r="G4315" s="179">
        <v>1</v>
      </c>
      <c r="H4315" s="97">
        <v>7321614.0958385095</v>
      </c>
      <c r="I4315" s="174">
        <v>223810802293.87231</v>
      </c>
      <c r="J4315" s="186">
        <v>0.27858824693866169</v>
      </c>
      <c r="K4315" s="189">
        <v>12978778282.793085</v>
      </c>
      <c r="L4315" s="185">
        <v>0</v>
      </c>
      <c r="M4315" s="185">
        <v>228795940122.8627</v>
      </c>
      <c r="N4315" s="174">
        <v>465585520699.52808</v>
      </c>
      <c r="O4315" s="119">
        <v>0.52705206722620523</v>
      </c>
      <c r="P4315" s="119">
        <v>0.28190623644373081</v>
      </c>
      <c r="Q4315" s="97">
        <v>17.109644850262441</v>
      </c>
      <c r="R4315" s="184">
        <v>2390808816917.6611</v>
      </c>
      <c r="S4315" s="199">
        <v>2481.8760309458939</v>
      </c>
      <c r="T4315" s="191">
        <v>4.3313336510518614E-2</v>
      </c>
      <c r="U4315" s="198">
        <v>2.0000000000000001E-4</v>
      </c>
    </row>
    <row r="4316" spans="1:21" x14ac:dyDescent="0.2">
      <c r="A4316">
        <f t="shared" si="67"/>
        <v>4312</v>
      </c>
      <c r="B4316" s="119">
        <v>0.52408155813315893</v>
      </c>
      <c r="C4316" s="97">
        <v>9397.0968743963494</v>
      </c>
      <c r="D4316" s="96">
        <v>0.83185027173714465</v>
      </c>
      <c r="E4316" s="98">
        <v>9.2780731755190526E-2</v>
      </c>
      <c r="F4316" s="119">
        <v>0</v>
      </c>
      <c r="G4316" s="179">
        <v>0</v>
      </c>
      <c r="H4316" s="97">
        <v>6227579.2074024994</v>
      </c>
      <c r="I4316" s="174">
        <v>264474846389.71951</v>
      </c>
      <c r="J4316" s="186">
        <v>0.48158759783641947</v>
      </c>
      <c r="K4316" s="189">
        <v>12023400863.420424</v>
      </c>
      <c r="L4316" s="185">
        <v>19380706275.356083</v>
      </c>
      <c r="M4316" s="185">
        <v>0</v>
      </c>
      <c r="N4316" s="174">
        <v>295878953528.49603</v>
      </c>
      <c r="O4316" s="119">
        <v>0.48287439602393323</v>
      </c>
      <c r="P4316" s="119">
        <v>0.37481128748733983</v>
      </c>
      <c r="Q4316" s="97">
        <v>13.481801993668533</v>
      </c>
      <c r="R4316" s="184">
        <v>1667068641064.7339</v>
      </c>
      <c r="S4316" s="199">
        <v>1730.2043797014103</v>
      </c>
      <c r="T4316" s="191">
        <v>5.318351561813791E-2</v>
      </c>
      <c r="U4316" s="198">
        <v>2.0000000000000001E-4</v>
      </c>
    </row>
    <row r="4317" spans="1:21" x14ac:dyDescent="0.2">
      <c r="A4317">
        <f t="shared" si="67"/>
        <v>4313</v>
      </c>
      <c r="B4317" s="119">
        <v>0.72150553723955801</v>
      </c>
      <c r="C4317" s="97">
        <v>7009.9189710770233</v>
      </c>
      <c r="D4317" s="96">
        <v>0.85142843955370417</v>
      </c>
      <c r="E4317" s="98">
        <v>0.41897958031580013</v>
      </c>
      <c r="F4317" s="119">
        <v>0.66473318135563009</v>
      </c>
      <c r="G4317" s="179">
        <v>1</v>
      </c>
      <c r="H4317" s="97">
        <v>7500424.2632210562</v>
      </c>
      <c r="I4317" s="174">
        <v>303051480354.61377</v>
      </c>
      <c r="J4317" s="186">
        <v>0.46799123280168253</v>
      </c>
      <c r="K4317" s="189">
        <v>2462867571.7459264</v>
      </c>
      <c r="L4317" s="185">
        <v>0</v>
      </c>
      <c r="M4317" s="185">
        <v>283132134859.70673</v>
      </c>
      <c r="N4317" s="174">
        <v>588646482786.06653</v>
      </c>
      <c r="O4317" s="119">
        <v>0.6257255492940057</v>
      </c>
      <c r="P4317" s="119">
        <v>0.38364757022119078</v>
      </c>
      <c r="Q4317" s="97">
        <v>16.268701625168017</v>
      </c>
      <c r="R4317" s="184">
        <v>4000637575423.2598</v>
      </c>
      <c r="S4317" s="199">
        <v>4150.0954087401624</v>
      </c>
      <c r="T4317" s="191">
        <v>4.5000016347397157E-2</v>
      </c>
      <c r="U4317" s="198">
        <v>2.0000000000000001E-4</v>
      </c>
    </row>
    <row r="4318" spans="1:21" x14ac:dyDescent="0.2">
      <c r="A4318">
        <f t="shared" si="67"/>
        <v>4314</v>
      </c>
      <c r="B4318" s="119">
        <v>0.51890225977379356</v>
      </c>
      <c r="C4318" s="97">
        <v>12775.221020820822</v>
      </c>
      <c r="D4318" s="96">
        <v>0.25549137946749112</v>
      </c>
      <c r="E4318" s="98">
        <v>0.36992068102160347</v>
      </c>
      <c r="F4318" s="119">
        <v>0.58164761749442639</v>
      </c>
      <c r="G4318" s="179">
        <v>1</v>
      </c>
      <c r="H4318" s="97">
        <v>1873040.9772877786</v>
      </c>
      <c r="I4318" s="174">
        <v>103047212719.314</v>
      </c>
      <c r="J4318" s="186">
        <v>0.51247392668638969</v>
      </c>
      <c r="K4318" s="189">
        <v>2645277974.1309481</v>
      </c>
      <c r="L4318" s="185">
        <v>0</v>
      </c>
      <c r="M4318" s="185">
        <v>134776807214.33171</v>
      </c>
      <c r="N4318" s="174">
        <v>240469297907.77664</v>
      </c>
      <c r="O4318" s="119">
        <v>0.66798737678946407</v>
      </c>
      <c r="P4318" s="119">
        <v>0.38430070718937792</v>
      </c>
      <c r="Q4318" s="97">
        <v>16.393624067182508</v>
      </c>
      <c r="R4318" s="184">
        <v>1690703642118.7878</v>
      </c>
      <c r="S4318" s="199">
        <v>1754.8053218112875</v>
      </c>
      <c r="T4318" s="191">
        <v>4.3750850603445579E-2</v>
      </c>
      <c r="U4318" s="198">
        <v>2.0000000000000001E-4</v>
      </c>
    </row>
    <row r="4319" spans="1:21" x14ac:dyDescent="0.2">
      <c r="A4319">
        <f t="shared" si="67"/>
        <v>4315</v>
      </c>
      <c r="B4319" s="119">
        <v>0.57964522201058677</v>
      </c>
      <c r="C4319" s="97">
        <v>15977.619754179626</v>
      </c>
      <c r="D4319" s="96">
        <v>0.58211512380872033</v>
      </c>
      <c r="E4319" s="98">
        <v>0.20775967060836417</v>
      </c>
      <c r="F4319" s="119">
        <v>0</v>
      </c>
      <c r="G4319" s="179">
        <v>0</v>
      </c>
      <c r="H4319" s="97">
        <v>3363833.3358845385</v>
      </c>
      <c r="I4319" s="174">
        <v>179791189039.02359</v>
      </c>
      <c r="J4319" s="186">
        <v>0.50248336995848608</v>
      </c>
      <c r="K4319" s="189">
        <v>8949911192.648262</v>
      </c>
      <c r="L4319" s="185">
        <v>23500596136.607952</v>
      </c>
      <c r="M4319" s="185">
        <v>0</v>
      </c>
      <c r="N4319" s="174">
        <v>212241696368.27979</v>
      </c>
      <c r="O4319" s="119">
        <v>0.51423712368504171</v>
      </c>
      <c r="P4319" s="119">
        <v>0.40704321882054817</v>
      </c>
      <c r="Q4319" s="97">
        <v>13.69419786489841</v>
      </c>
      <c r="R4319" s="184">
        <v>1303874479250.7266</v>
      </c>
      <c r="S4319" s="199">
        <v>1353.4978113860063</v>
      </c>
      <c r="T4319" s="191">
        <v>5.2238716204653868E-2</v>
      </c>
      <c r="U4319" s="198">
        <v>2.0000000000000001E-4</v>
      </c>
    </row>
    <row r="4320" spans="1:21" x14ac:dyDescent="0.2">
      <c r="A4320">
        <f t="shared" si="67"/>
        <v>4316</v>
      </c>
      <c r="B4320" s="119">
        <v>0.48090280701403992</v>
      </c>
      <c r="C4320" s="97">
        <v>13431.786137382085</v>
      </c>
      <c r="D4320" s="96">
        <v>1.1721198960062549</v>
      </c>
      <c r="E4320" s="98">
        <v>3.9932577359099997E-2</v>
      </c>
      <c r="F4320" s="119">
        <v>0</v>
      </c>
      <c r="G4320" s="179">
        <v>0</v>
      </c>
      <c r="H4320" s="97">
        <v>32429940.839959033</v>
      </c>
      <c r="I4320" s="174">
        <v>666809186691.8009</v>
      </c>
      <c r="J4320" s="186">
        <v>0.27240381930127888</v>
      </c>
      <c r="K4320" s="189">
        <v>30718603201.392109</v>
      </c>
      <c r="L4320" s="185">
        <v>31153361603.740646</v>
      </c>
      <c r="M4320" s="185">
        <v>0</v>
      </c>
      <c r="N4320" s="174">
        <v>728681151496.93359</v>
      </c>
      <c r="O4320" s="119">
        <v>0.2834766043538699</v>
      </c>
      <c r="P4320" s="119">
        <v>0.19999589723005592</v>
      </c>
      <c r="Q4320" s="97">
        <v>13.355778375051935</v>
      </c>
      <c r="R4320" s="184">
        <v>1769013455927.134</v>
      </c>
      <c r="S4320" s="199">
        <v>1835.4838715565027</v>
      </c>
      <c r="T4320" s="191">
        <v>5.7553601321378274E-2</v>
      </c>
      <c r="U4320" s="198">
        <v>2.0000000000000001E-4</v>
      </c>
    </row>
    <row r="4321" spans="1:21" x14ac:dyDescent="0.2">
      <c r="A4321">
        <f t="shared" si="67"/>
        <v>4317</v>
      </c>
      <c r="B4321" s="119">
        <v>0.46857618272970514</v>
      </c>
      <c r="C4321" s="97">
        <v>13282.425441110139</v>
      </c>
      <c r="D4321" s="96">
        <v>0.61553996055292337</v>
      </c>
      <c r="E4321" s="98">
        <v>0.29192204144346579</v>
      </c>
      <c r="F4321" s="119">
        <v>0</v>
      </c>
      <c r="G4321" s="179">
        <v>0</v>
      </c>
      <c r="H4321" s="97">
        <v>5183603.3434694028</v>
      </c>
      <c r="I4321" s="174">
        <v>241876436990.32303</v>
      </c>
      <c r="J4321" s="186">
        <v>0.46857618272970514</v>
      </c>
      <c r="K4321" s="189">
        <v>14683258017.545214</v>
      </c>
      <c r="L4321" s="185">
        <v>36108611074.486023</v>
      </c>
      <c r="M4321" s="185">
        <v>0</v>
      </c>
      <c r="N4321" s="174">
        <v>292668306082.35431</v>
      </c>
      <c r="O4321" s="119">
        <v>0.48595773249446328</v>
      </c>
      <c r="P4321" s="119">
        <v>0.35445008241716741</v>
      </c>
      <c r="Q4321" s="97">
        <v>13.625382939269372</v>
      </c>
      <c r="R4321" s="184">
        <v>1570504962296.4272</v>
      </c>
      <c r="S4321" s="199">
        <v>1630.6920794614202</v>
      </c>
      <c r="T4321" s="191">
        <v>5.2947009384738883E-2</v>
      </c>
      <c r="U4321" s="198">
        <v>2.0000000000000001E-4</v>
      </c>
    </row>
    <row r="4322" spans="1:21" x14ac:dyDescent="0.2">
      <c r="A4322">
        <f t="shared" si="67"/>
        <v>4318</v>
      </c>
      <c r="B4322" s="119">
        <v>0.45812070030439106</v>
      </c>
      <c r="C4322" s="97">
        <v>15906.096051931418</v>
      </c>
      <c r="D4322" s="96">
        <v>0.93223600034299203</v>
      </c>
      <c r="E4322" s="98">
        <v>0.50584903842082196</v>
      </c>
      <c r="F4322" s="119">
        <v>0</v>
      </c>
      <c r="G4322" s="179">
        <v>0</v>
      </c>
      <c r="H4322" s="97">
        <v>9715686.3927251436</v>
      </c>
      <c r="I4322" s="174">
        <v>349404839457.43646</v>
      </c>
      <c r="J4322" s="186">
        <v>0.39585080975075104</v>
      </c>
      <c r="K4322" s="189">
        <v>32313228984.383354</v>
      </c>
      <c r="L4322" s="185">
        <v>60120855696.053909</v>
      </c>
      <c r="M4322" s="185">
        <v>0</v>
      </c>
      <c r="N4322" s="174">
        <v>441838924137.87372</v>
      </c>
      <c r="O4322" s="119">
        <v>0.42189328056740549</v>
      </c>
      <c r="P4322" s="119">
        <v>0.3125423108910238</v>
      </c>
      <c r="Q4322" s="97">
        <v>13.623104310199658</v>
      </c>
      <c r="R4322" s="184">
        <v>1985576368024.8604</v>
      </c>
      <c r="S4322" s="199">
        <v>2061.8509719950898</v>
      </c>
      <c r="T4322" s="191">
        <v>5.2752577079449484E-2</v>
      </c>
      <c r="U4322" s="198">
        <v>2.0000000000000001E-4</v>
      </c>
    </row>
    <row r="4323" spans="1:21" x14ac:dyDescent="0.2">
      <c r="A4323">
        <f t="shared" si="67"/>
        <v>4319</v>
      </c>
      <c r="B4323" s="119">
        <v>0.31132595034100008</v>
      </c>
      <c r="C4323" s="97">
        <v>10466.152850929653</v>
      </c>
      <c r="D4323" s="96">
        <v>0.81264084441031947</v>
      </c>
      <c r="E4323" s="98">
        <v>0</v>
      </c>
      <c r="F4323" s="119">
        <v>0.63403574529541828</v>
      </c>
      <c r="G4323" s="179">
        <v>1</v>
      </c>
      <c r="H4323" s="97">
        <v>4950317.7799181798</v>
      </c>
      <c r="I4323" s="174">
        <v>177765454871.43524</v>
      </c>
      <c r="J4323" s="186">
        <v>0.31132595034100008</v>
      </c>
      <c r="K4323" s="189">
        <v>5663073923.5487661</v>
      </c>
      <c r="L4323" s="185">
        <v>0</v>
      </c>
      <c r="M4323" s="185">
        <v>166662017813.5672</v>
      </c>
      <c r="N4323" s="174">
        <v>350090546608.55121</v>
      </c>
      <c r="O4323" s="119">
        <v>0.53892518736721307</v>
      </c>
      <c r="P4323" s="119">
        <v>0.40983012473481611</v>
      </c>
      <c r="Q4323" s="97">
        <v>17.357247930269221</v>
      </c>
      <c r="R4323" s="184">
        <v>2671511289456.7046</v>
      </c>
      <c r="S4323" s="199">
        <v>2772.1075244311323</v>
      </c>
      <c r="T4323" s="191">
        <v>4.3159372735385011E-2</v>
      </c>
      <c r="U4323" s="198">
        <v>2.0000000000000001E-4</v>
      </c>
    </row>
    <row r="4324" spans="1:21" x14ac:dyDescent="0.2">
      <c r="A4324">
        <f t="shared" si="67"/>
        <v>4320</v>
      </c>
      <c r="B4324" s="119">
        <v>0.49492861654280074</v>
      </c>
      <c r="C4324" s="97">
        <v>13263.281391888213</v>
      </c>
      <c r="D4324" s="96">
        <v>0.39518891307528076</v>
      </c>
      <c r="E4324" s="98">
        <v>0.53971769761976962</v>
      </c>
      <c r="F4324" s="119">
        <v>0.47847617032213302</v>
      </c>
      <c r="G4324" s="179">
        <v>1</v>
      </c>
      <c r="H4324" s="97">
        <v>2494604.9117098306</v>
      </c>
      <c r="I4324" s="174">
        <v>134804891573.2693</v>
      </c>
      <c r="J4324" s="186">
        <v>0.49492861654280074</v>
      </c>
      <c r="K4324" s="189">
        <v>1153397699.9783208</v>
      </c>
      <c r="L4324" s="185">
        <v>0</v>
      </c>
      <c r="M4324" s="185">
        <v>170864628621.17792</v>
      </c>
      <c r="N4324" s="174">
        <v>306822917894.42554</v>
      </c>
      <c r="O4324" s="119">
        <v>0.66295732659870654</v>
      </c>
      <c r="P4324" s="119">
        <v>0.42798725383955971</v>
      </c>
      <c r="Q4324" s="97">
        <v>16.671601266146812</v>
      </c>
      <c r="R4324" s="184">
        <v>2404943865388.0713</v>
      </c>
      <c r="S4324" s="199">
        <v>2494.7441281713482</v>
      </c>
      <c r="T4324" s="191">
        <v>4.3602183109902465E-2</v>
      </c>
      <c r="U4324" s="198">
        <v>2.0000000000000001E-4</v>
      </c>
    </row>
    <row r="4325" spans="1:21" x14ac:dyDescent="0.2">
      <c r="A4325">
        <f t="shared" si="67"/>
        <v>4321</v>
      </c>
      <c r="B4325" s="119">
        <v>0.49177719374240336</v>
      </c>
      <c r="C4325" s="97">
        <v>13419.539903153704</v>
      </c>
      <c r="D4325" s="96">
        <v>0.30051947864011314</v>
      </c>
      <c r="E4325" s="98">
        <v>0.7</v>
      </c>
      <c r="F4325" s="119">
        <v>0</v>
      </c>
      <c r="G4325" s="179">
        <v>0</v>
      </c>
      <c r="H4325" s="97">
        <v>2555898.0685313805</v>
      </c>
      <c r="I4325" s="174">
        <v>137358110128.91612</v>
      </c>
      <c r="J4325" s="186">
        <v>0.49036576859985548</v>
      </c>
      <c r="K4325" s="189">
        <v>6416815619.0237818</v>
      </c>
      <c r="L4325" s="185">
        <v>19003489120.194546</v>
      </c>
      <c r="M4325" s="185">
        <v>0</v>
      </c>
      <c r="N4325" s="174">
        <v>162778414868.13443</v>
      </c>
      <c r="O4325" s="119">
        <v>0.50718337938003155</v>
      </c>
      <c r="P4325" s="119">
        <v>0.37962049091088051</v>
      </c>
      <c r="Q4325" s="97">
        <v>13.86697348024923</v>
      </c>
      <c r="R4325" s="184">
        <v>976776941950.12671</v>
      </c>
      <c r="S4325" s="199">
        <v>1013.9471100257927</v>
      </c>
      <c r="T4325" s="191">
        <v>5.0005896884546666E-2</v>
      </c>
      <c r="U4325" s="198">
        <v>2.0000000000000001E-4</v>
      </c>
    </row>
    <row r="4326" spans="1:21" x14ac:dyDescent="0.2">
      <c r="A4326">
        <f t="shared" si="67"/>
        <v>4322</v>
      </c>
      <c r="B4326" s="119">
        <v>0.35844569502447032</v>
      </c>
      <c r="C4326" s="97">
        <v>9943.4286312454788</v>
      </c>
      <c r="D4326" s="96">
        <v>0.99483935143236923</v>
      </c>
      <c r="E4326" s="98">
        <v>0</v>
      </c>
      <c r="F4326" s="119">
        <v>0</v>
      </c>
      <c r="G4326" s="179">
        <v>0</v>
      </c>
      <c r="H4326" s="97">
        <v>9215048.0002516769</v>
      </c>
      <c r="I4326" s="174">
        <v>364751040469.69659</v>
      </c>
      <c r="J4326" s="186">
        <v>0.35844569502447032</v>
      </c>
      <c r="K4326" s="189">
        <v>13525784004.966721</v>
      </c>
      <c r="L4326" s="185">
        <v>0</v>
      </c>
      <c r="M4326" s="185">
        <v>0</v>
      </c>
      <c r="N4326" s="174">
        <v>378276824474.66333</v>
      </c>
      <c r="O4326" s="119">
        <v>0.34562899906339939</v>
      </c>
      <c r="P4326" s="119">
        <v>0.25603778476945971</v>
      </c>
      <c r="Q4326" s="97">
        <v>12.80222406951539</v>
      </c>
      <c r="R4326" s="184">
        <v>1352832882828.7952</v>
      </c>
      <c r="S4326" s="199">
        <v>1405.0788463301867</v>
      </c>
      <c r="T4326" s="191">
        <v>5.6913510392955245E-2</v>
      </c>
      <c r="U4326" s="198">
        <v>2.0000000000000001E-4</v>
      </c>
    </row>
    <row r="4327" spans="1:21" x14ac:dyDescent="0.2">
      <c r="A4327">
        <f t="shared" si="67"/>
        <v>4323</v>
      </c>
      <c r="B4327" s="119">
        <v>0.52559957377926425</v>
      </c>
      <c r="C4327" s="97">
        <v>11326.080821244657</v>
      </c>
      <c r="D4327" s="96">
        <v>0.96377301940155191</v>
      </c>
      <c r="E4327" s="98">
        <v>0.49401628060360392</v>
      </c>
      <c r="F4327" s="119">
        <v>0</v>
      </c>
      <c r="G4327" s="179">
        <v>0</v>
      </c>
      <c r="H4327" s="97">
        <v>7700219.4735674402</v>
      </c>
      <c r="I4327" s="174">
        <v>281807704378.76276</v>
      </c>
      <c r="J4327" s="186">
        <v>0.3606714048766636</v>
      </c>
      <c r="K4327" s="189">
        <v>31766753094.596733</v>
      </c>
      <c r="L4327" s="185">
        <v>68579750662.554764</v>
      </c>
      <c r="M4327" s="185">
        <v>0</v>
      </c>
      <c r="N4327" s="174">
        <v>382154208135.91425</v>
      </c>
      <c r="O4327" s="119">
        <v>0.4095304404386898</v>
      </c>
      <c r="P4327" s="119">
        <v>0.29700184696257831</v>
      </c>
      <c r="Q4327" s="97">
        <v>14.66340363928728</v>
      </c>
      <c r="R4327" s="184">
        <v>1797282505595.2622</v>
      </c>
      <c r="S4327" s="199">
        <v>1865.7634342546057</v>
      </c>
      <c r="T4327" s="191">
        <v>4.9402512127793924E-2</v>
      </c>
      <c r="U4327" s="198">
        <v>2.0000000000000001E-4</v>
      </c>
    </row>
    <row r="4328" spans="1:21" x14ac:dyDescent="0.2">
      <c r="A4328">
        <f t="shared" si="67"/>
        <v>4324</v>
      </c>
      <c r="B4328" s="119">
        <v>0.3077002244327588</v>
      </c>
      <c r="C4328" s="97">
        <v>14010.671514240435</v>
      </c>
      <c r="D4328" s="96">
        <v>0.7063407932240755</v>
      </c>
      <c r="E4328" s="98">
        <v>0.17792325872641457</v>
      </c>
      <c r="F4328" s="119">
        <v>0</v>
      </c>
      <c r="G4328" s="179">
        <v>0</v>
      </c>
      <c r="H4328" s="97">
        <v>5115496.1190343928</v>
      </c>
      <c r="I4328" s="174">
        <v>199532724254.87881</v>
      </c>
      <c r="J4328" s="186">
        <v>0.3077002244327588</v>
      </c>
      <c r="K4328" s="189">
        <v>14885317960.322535</v>
      </c>
      <c r="L4328" s="185">
        <v>28124759805.518921</v>
      </c>
      <c r="M4328" s="185">
        <v>0</v>
      </c>
      <c r="N4328" s="174">
        <v>242542802020.72028</v>
      </c>
      <c r="O4328" s="119">
        <v>0.3459021301821768</v>
      </c>
      <c r="P4328" s="119">
        <v>0.29028066737486535</v>
      </c>
      <c r="Q4328" s="97">
        <v>14.316490691650959</v>
      </c>
      <c r="R4328" s="184">
        <v>1093875736018.5933</v>
      </c>
      <c r="S4328" s="199">
        <v>1134.9115262481102</v>
      </c>
      <c r="T4328" s="191">
        <v>5.089437796526327E-2</v>
      </c>
      <c r="U4328" s="198">
        <v>2.0000000000000001E-4</v>
      </c>
    </row>
    <row r="4329" spans="1:21" x14ac:dyDescent="0.2">
      <c r="A4329">
        <f t="shared" si="67"/>
        <v>4325</v>
      </c>
      <c r="B4329" s="119">
        <v>0.52250414526621058</v>
      </c>
      <c r="C4329" s="97">
        <v>13538.061884644427</v>
      </c>
      <c r="D4329" s="96">
        <v>0.7677273974187947</v>
      </c>
      <c r="E4329" s="98">
        <v>2.8050989041869534E-2</v>
      </c>
      <c r="F4329" s="119">
        <v>0.49680956636519091</v>
      </c>
      <c r="G4329" s="179">
        <v>1</v>
      </c>
      <c r="H4329" s="97">
        <v>4795853.5493731806</v>
      </c>
      <c r="I4329" s="174">
        <v>212300012114.70847</v>
      </c>
      <c r="J4329" s="186">
        <v>0.48190033922782627</v>
      </c>
      <c r="K4329" s="189">
        <v>7053136163.8752184</v>
      </c>
      <c r="L4329" s="185">
        <v>0</v>
      </c>
      <c r="M4329" s="185">
        <v>191923580801.62491</v>
      </c>
      <c r="N4329" s="174">
        <v>411276729080.20862</v>
      </c>
      <c r="O4329" s="119">
        <v>0.62207826119807896</v>
      </c>
      <c r="P4329" s="119">
        <v>0.34588777398080806</v>
      </c>
      <c r="Q4329" s="97">
        <v>15.564519524921954</v>
      </c>
      <c r="R4329" s="184">
        <v>2401910705301.3032</v>
      </c>
      <c r="S4329" s="199">
        <v>2493.767379785314</v>
      </c>
      <c r="T4329" s="191">
        <v>4.6957748391249825E-2</v>
      </c>
      <c r="U4329" s="198">
        <v>2.0000000000000001E-4</v>
      </c>
    </row>
    <row r="4330" spans="1:21" x14ac:dyDescent="0.2">
      <c r="A4330">
        <f t="shared" si="67"/>
        <v>4326</v>
      </c>
      <c r="B4330" s="119">
        <v>0.56438697961757589</v>
      </c>
      <c r="C4330" s="97">
        <v>11067.649529022345</v>
      </c>
      <c r="D4330" s="96">
        <v>0.25167538413958446</v>
      </c>
      <c r="E4330" s="98">
        <v>0</v>
      </c>
      <c r="F4330" s="119">
        <v>0</v>
      </c>
      <c r="G4330" s="179">
        <v>0</v>
      </c>
      <c r="H4330" s="97">
        <v>3410656.3464925704</v>
      </c>
      <c r="I4330" s="174">
        <v>175942777180.73383</v>
      </c>
      <c r="J4330" s="186">
        <v>0.55909129978498995</v>
      </c>
      <c r="K4330" s="189">
        <v>4611390072.8705215</v>
      </c>
      <c r="L4330" s="185">
        <v>0</v>
      </c>
      <c r="M4330" s="185">
        <v>0</v>
      </c>
      <c r="N4330" s="174">
        <v>180554167253.60434</v>
      </c>
      <c r="O4330" s="119">
        <v>0.54481199452788398</v>
      </c>
      <c r="P4330" s="119">
        <v>0.45094114741980135</v>
      </c>
      <c r="Q4330" s="97">
        <v>12.941600278452157</v>
      </c>
      <c r="R4330" s="184">
        <v>1227103910625.5884</v>
      </c>
      <c r="S4330" s="199">
        <v>1273.9954356917165</v>
      </c>
      <c r="T4330" s="191">
        <v>5.2237919125137068E-2</v>
      </c>
      <c r="U4330" s="198">
        <v>2.0000000000000001E-4</v>
      </c>
    </row>
    <row r="4331" spans="1:21" x14ac:dyDescent="0.2">
      <c r="A4331">
        <f t="shared" si="67"/>
        <v>4327</v>
      </c>
      <c r="B4331" s="119">
        <v>0.48336271592545976</v>
      </c>
      <c r="C4331" s="97">
        <v>14327.281237360141</v>
      </c>
      <c r="D4331" s="96">
        <v>1.3044934818173139</v>
      </c>
      <c r="E4331" s="98">
        <v>8.2266958366119303E-2</v>
      </c>
      <c r="F4331" s="119">
        <v>0</v>
      </c>
      <c r="G4331" s="179">
        <v>0</v>
      </c>
      <c r="H4331" s="97">
        <v>7967496.3773952564</v>
      </c>
      <c r="I4331" s="174">
        <v>363319341678.00989</v>
      </c>
      <c r="J4331" s="186">
        <v>0.48336271592545976</v>
      </c>
      <c r="K4331" s="189">
        <v>15016250873.899307</v>
      </c>
      <c r="L4331" s="185">
        <v>18455111440.12928</v>
      </c>
      <c r="M4331" s="185">
        <v>0</v>
      </c>
      <c r="N4331" s="174">
        <v>396790703992.03845</v>
      </c>
      <c r="O4331" s="119">
        <v>0.4797973112234411</v>
      </c>
      <c r="P4331" s="119">
        <v>0.36575498531833767</v>
      </c>
      <c r="Q4331" s="97">
        <v>13.293033592726147</v>
      </c>
      <c r="R4331" s="184">
        <v>2081990198597.6904</v>
      </c>
      <c r="S4331" s="199">
        <v>2162.396928768967</v>
      </c>
      <c r="T4331" s="191">
        <v>5.6494866488062311E-2</v>
      </c>
      <c r="U4331" s="198">
        <v>2.0000000000000001E-4</v>
      </c>
    </row>
    <row r="4332" spans="1:21" x14ac:dyDescent="0.2">
      <c r="A4332">
        <f t="shared" si="67"/>
        <v>4328</v>
      </c>
      <c r="B4332" s="119">
        <v>0.40627215683978202</v>
      </c>
      <c r="C4332" s="97">
        <v>8977.8942739193153</v>
      </c>
      <c r="D4332" s="96">
        <v>0.76713103668081617</v>
      </c>
      <c r="E4332" s="98">
        <v>0</v>
      </c>
      <c r="F4332" s="119">
        <v>0</v>
      </c>
      <c r="G4332" s="179">
        <v>0</v>
      </c>
      <c r="H4332" s="97">
        <v>10574543.594739582</v>
      </c>
      <c r="I4332" s="174">
        <v>275073165152.88708</v>
      </c>
      <c r="J4332" s="186">
        <v>0.31142672969958007</v>
      </c>
      <c r="K4332" s="189">
        <v>0</v>
      </c>
      <c r="L4332" s="185">
        <v>0</v>
      </c>
      <c r="M4332" s="185">
        <v>0</v>
      </c>
      <c r="N4332" s="174">
        <v>275073165152.88708</v>
      </c>
      <c r="O4332" s="119">
        <v>0.31142672969958007</v>
      </c>
      <c r="P4332" s="119">
        <v>0.20654110296292919</v>
      </c>
      <c r="Q4332" s="97">
        <v>13</v>
      </c>
      <c r="R4332" s="184">
        <v>809380991775.35742</v>
      </c>
      <c r="S4332" s="199">
        <v>840.41245573210654</v>
      </c>
      <c r="T4332" s="191">
        <v>5.4233873559558249E-2</v>
      </c>
      <c r="U4332" s="198">
        <v>2.0000000000000001E-4</v>
      </c>
    </row>
    <row r="4333" spans="1:21" x14ac:dyDescent="0.2">
      <c r="A4333">
        <f t="shared" si="67"/>
        <v>4329</v>
      </c>
      <c r="B4333" s="119">
        <v>0.51018747483175608</v>
      </c>
      <c r="C4333" s="97">
        <v>12219.882521457243</v>
      </c>
      <c r="D4333" s="96">
        <v>0.54963360065932065</v>
      </c>
      <c r="E4333" s="98">
        <v>0.3534208986094744</v>
      </c>
      <c r="F4333" s="119">
        <v>0.45036602867101144</v>
      </c>
      <c r="G4333" s="179">
        <v>1</v>
      </c>
      <c r="H4333" s="97">
        <v>4309430.4419189841</v>
      </c>
      <c r="I4333" s="174">
        <v>178529492788.91382</v>
      </c>
      <c r="J4333" s="186">
        <v>0.4569014429362841</v>
      </c>
      <c r="K4333" s="189">
        <v>1431452096.4077158</v>
      </c>
      <c r="L4333" s="185">
        <v>0</v>
      </c>
      <c r="M4333" s="185">
        <v>168802817337.49329</v>
      </c>
      <c r="N4333" s="174">
        <v>348763762222.81482</v>
      </c>
      <c r="O4333" s="119">
        <v>0.62108699410561152</v>
      </c>
      <c r="P4333" s="119">
        <v>0.41770647973802044</v>
      </c>
      <c r="Q4333" s="97">
        <v>16.484149918956732</v>
      </c>
      <c r="R4333" s="184">
        <v>2620799712335.2681</v>
      </c>
      <c r="S4333" s="199">
        <v>2719.7667535178707</v>
      </c>
      <c r="T4333" s="191">
        <v>4.3963436933171854E-2</v>
      </c>
      <c r="U4333" s="198">
        <v>2.0000000000000001E-4</v>
      </c>
    </row>
    <row r="4334" spans="1:21" x14ac:dyDescent="0.2">
      <c r="A4334">
        <f t="shared" si="67"/>
        <v>4330</v>
      </c>
      <c r="B4334" s="119">
        <v>0.39076120660847219</v>
      </c>
      <c r="C4334" s="97">
        <v>10264.168355306987</v>
      </c>
      <c r="D4334" s="96">
        <v>0.79543771972037214</v>
      </c>
      <c r="E4334" s="98">
        <v>5.4247828031504644E-2</v>
      </c>
      <c r="F4334" s="119">
        <v>0.26889200904920674</v>
      </c>
      <c r="G4334" s="179">
        <v>1</v>
      </c>
      <c r="H4334" s="97">
        <v>7654714.6973569216</v>
      </c>
      <c r="I4334" s="174">
        <v>272358083022.03394</v>
      </c>
      <c r="J4334" s="186">
        <v>0.39076120660847224</v>
      </c>
      <c r="K4334" s="189">
        <v>8108186064.9823055</v>
      </c>
      <c r="L4334" s="185">
        <v>0</v>
      </c>
      <c r="M4334" s="185">
        <v>145928206626.89142</v>
      </c>
      <c r="N4334" s="174">
        <v>426394475713.90765</v>
      </c>
      <c r="O4334" s="119">
        <v>0.52338749951936692</v>
      </c>
      <c r="P4334" s="119">
        <v>0.34720309477032624</v>
      </c>
      <c r="Q4334" s="97">
        <v>15.621240526255605</v>
      </c>
      <c r="R4334" s="184">
        <v>2498893489925.4048</v>
      </c>
      <c r="S4334" s="199">
        <v>2594.3062615366807</v>
      </c>
      <c r="T4334" s="191">
        <v>4.6708054694306382E-2</v>
      </c>
      <c r="U4334" s="198">
        <v>2.0000000000000001E-4</v>
      </c>
    </row>
    <row r="4335" spans="1:21" x14ac:dyDescent="0.2">
      <c r="A4335">
        <f t="shared" si="67"/>
        <v>4331</v>
      </c>
      <c r="B4335" s="119">
        <v>0.511110316582987</v>
      </c>
      <c r="C4335" s="97">
        <v>17000</v>
      </c>
      <c r="D4335" s="96">
        <v>0.82978947316988727</v>
      </c>
      <c r="E4335" s="98">
        <v>0.52263518141180487</v>
      </c>
      <c r="F4335" s="119">
        <v>0</v>
      </c>
      <c r="G4335" s="179">
        <v>0</v>
      </c>
      <c r="H4335" s="97">
        <v>4988520.0674376469</v>
      </c>
      <c r="I4335" s="174">
        <v>193469198082.34473</v>
      </c>
      <c r="J4335" s="186">
        <v>0.40778627298151238</v>
      </c>
      <c r="K4335" s="189">
        <v>16526453691.178267</v>
      </c>
      <c r="L4335" s="185">
        <v>29533764486.771755</v>
      </c>
      <c r="M4335" s="185">
        <v>0</v>
      </c>
      <c r="N4335" s="174">
        <v>239529416260.29474</v>
      </c>
      <c r="O4335" s="119">
        <v>0.4280104565559073</v>
      </c>
      <c r="P4335" s="119">
        <v>0.31293068689347081</v>
      </c>
      <c r="Q4335" s="97">
        <v>14.127414142113098</v>
      </c>
      <c r="R4335" s="184">
        <v>1143096834623.2402</v>
      </c>
      <c r="S4335" s="199">
        <v>1187.2040938680652</v>
      </c>
      <c r="T4335" s="191">
        <v>5.2190521915916867E-2</v>
      </c>
      <c r="U4335" s="198">
        <v>2.0000000000000001E-4</v>
      </c>
    </row>
    <row r="4336" spans="1:21" x14ac:dyDescent="0.2">
      <c r="A4336">
        <f t="shared" si="67"/>
        <v>4332</v>
      </c>
      <c r="B4336" s="119">
        <v>0.6215224451029735</v>
      </c>
      <c r="C4336" s="97">
        <v>12227.115811668817</v>
      </c>
      <c r="D4336" s="96">
        <v>0.41428015515333433</v>
      </c>
      <c r="E4336" s="98">
        <v>0</v>
      </c>
      <c r="F4336" s="119">
        <v>0</v>
      </c>
      <c r="G4336" s="179">
        <v>0</v>
      </c>
      <c r="H4336" s="97">
        <v>3082981.4528958243</v>
      </c>
      <c r="I4336" s="174">
        <v>143783360425.21475</v>
      </c>
      <c r="J4336" s="186">
        <v>0.48437159062759627</v>
      </c>
      <c r="K4336" s="189">
        <v>943360649.34573996</v>
      </c>
      <c r="L4336" s="185">
        <v>0</v>
      </c>
      <c r="M4336" s="185">
        <v>0</v>
      </c>
      <c r="N4336" s="174">
        <v>144726721074.56049</v>
      </c>
      <c r="O4336" s="119">
        <v>0.48121434989923301</v>
      </c>
      <c r="P4336" s="119">
        <v>0.35164266868978161</v>
      </c>
      <c r="Q4336" s="97">
        <v>12.972970952435434</v>
      </c>
      <c r="R4336" s="184">
        <v>768586534966.31543</v>
      </c>
      <c r="S4336" s="199">
        <v>796.5441338381487</v>
      </c>
      <c r="T4336" s="191">
        <v>5.2365027897579144E-2</v>
      </c>
      <c r="U4336" s="198">
        <v>2.0000000000000001E-4</v>
      </c>
    </row>
    <row r="4337" spans="1:21" x14ac:dyDescent="0.2">
      <c r="A4337">
        <f t="shared" si="67"/>
        <v>4333</v>
      </c>
      <c r="B4337" s="119">
        <v>0.65016374832176915</v>
      </c>
      <c r="C4337" s="97">
        <v>7925.3796391252108</v>
      </c>
      <c r="D4337" s="96">
        <v>0.66422689883640895</v>
      </c>
      <c r="E4337" s="98">
        <v>0.7</v>
      </c>
      <c r="F4337" s="119">
        <v>0.55704024039093791</v>
      </c>
      <c r="G4337" s="179">
        <v>1</v>
      </c>
      <c r="H4337" s="97">
        <v>23005362.4228471</v>
      </c>
      <c r="I4337" s="174">
        <v>475912271283.70007</v>
      </c>
      <c r="J4337" s="186">
        <v>0.23263968388908252</v>
      </c>
      <c r="K4337" s="189">
        <v>3492166536.0361013</v>
      </c>
      <c r="L4337" s="185">
        <v>0</v>
      </c>
      <c r="M4337" s="185">
        <v>556254232098.57129</v>
      </c>
      <c r="N4337" s="174">
        <v>1035658669918.3075</v>
      </c>
      <c r="O4337" s="119">
        <v>0.53658553939693987</v>
      </c>
      <c r="P4337" s="119">
        <v>0.25790200458300672</v>
      </c>
      <c r="Q4337" s="97">
        <v>17.539515936907708</v>
      </c>
      <c r="R4337" s="184">
        <v>4918199262806.9473</v>
      </c>
      <c r="S4337" s="199">
        <v>5108.0296222919205</v>
      </c>
      <c r="T4337" s="191">
        <v>4.178050360126332E-2</v>
      </c>
      <c r="U4337" s="198">
        <v>2.0000000000000001E-4</v>
      </c>
    </row>
    <row r="4338" spans="1:21" x14ac:dyDescent="0.2">
      <c r="A4338">
        <f t="shared" si="67"/>
        <v>4334</v>
      </c>
      <c r="B4338" s="119">
        <v>0.61821300686865721</v>
      </c>
      <c r="C4338" s="97">
        <v>4000</v>
      </c>
      <c r="D4338" s="96">
        <v>0.52353639405150021</v>
      </c>
      <c r="E4338" s="98">
        <v>0.20824015495796966</v>
      </c>
      <c r="F4338" s="119">
        <v>0</v>
      </c>
      <c r="G4338" s="179">
        <v>0</v>
      </c>
      <c r="H4338" s="97">
        <v>8268328.7711604154</v>
      </c>
      <c r="I4338" s="174">
        <v>307697735117.19507</v>
      </c>
      <c r="J4338" s="186">
        <v>0.43490101113298707</v>
      </c>
      <c r="K4338" s="189">
        <v>18663515796.267105</v>
      </c>
      <c r="L4338" s="185">
        <v>40761751822.333641</v>
      </c>
      <c r="M4338" s="185">
        <v>0</v>
      </c>
      <c r="N4338" s="174">
        <v>367123002735.79578</v>
      </c>
      <c r="O4338" s="119">
        <v>0.45332887436485825</v>
      </c>
      <c r="P4338" s="119">
        <v>0.32920655489164286</v>
      </c>
      <c r="Q4338" s="97">
        <v>13.64068484604122</v>
      </c>
      <c r="R4338" s="184">
        <v>1904886232885.345</v>
      </c>
      <c r="S4338" s="199">
        <v>1977.0657662656452</v>
      </c>
      <c r="T4338" s="191">
        <v>5.04097780721861E-2</v>
      </c>
      <c r="U4338" s="198">
        <v>2.0000000000000001E-4</v>
      </c>
    </row>
    <row r="4339" spans="1:21" x14ac:dyDescent="0.2">
      <c r="A4339">
        <f t="shared" si="67"/>
        <v>4335</v>
      </c>
      <c r="B4339" s="119">
        <v>0.61242432684730153</v>
      </c>
      <c r="C4339" s="97">
        <v>12361.850653504698</v>
      </c>
      <c r="D4339" s="96">
        <v>0.38563122433906133</v>
      </c>
      <c r="E4339" s="98">
        <v>0</v>
      </c>
      <c r="F4339" s="119">
        <v>0</v>
      </c>
      <c r="G4339" s="179">
        <v>0</v>
      </c>
      <c r="H4339" s="97">
        <v>2413072.3407639046</v>
      </c>
      <c r="I4339" s="174">
        <v>129400620686.76248</v>
      </c>
      <c r="J4339" s="186">
        <v>0.51355463728816109</v>
      </c>
      <c r="K4339" s="189">
        <v>5206963711.5074883</v>
      </c>
      <c r="L4339" s="185">
        <v>0</v>
      </c>
      <c r="M4339" s="185">
        <v>0</v>
      </c>
      <c r="N4339" s="174">
        <v>134607584398.26997</v>
      </c>
      <c r="O4339" s="119">
        <v>0.49368903779620399</v>
      </c>
      <c r="P4339" s="119">
        <v>0.40439000216545407</v>
      </c>
      <c r="Q4339" s="97">
        <v>12.895671647842606</v>
      </c>
      <c r="R4339" s="184">
        <v>808750249457.37268</v>
      </c>
      <c r="S4339" s="199">
        <v>839.87614149709543</v>
      </c>
      <c r="T4339" s="191">
        <v>5.3130484220385799E-2</v>
      </c>
      <c r="U4339" s="198">
        <v>2.0000000000000001E-4</v>
      </c>
    </row>
    <row r="4340" spans="1:21" x14ac:dyDescent="0.2">
      <c r="A4340">
        <f t="shared" si="67"/>
        <v>4336</v>
      </c>
      <c r="B4340" s="119">
        <v>0.49470488237882893</v>
      </c>
      <c r="C4340" s="97">
        <v>8262.0692118630632</v>
      </c>
      <c r="D4340" s="96">
        <v>0.88641422740934406</v>
      </c>
      <c r="E4340" s="98">
        <v>0</v>
      </c>
      <c r="F4340" s="119">
        <v>0</v>
      </c>
      <c r="G4340" s="179">
        <v>0</v>
      </c>
      <c r="H4340" s="97">
        <v>8933892.0064195376</v>
      </c>
      <c r="I4340" s="174">
        <v>326090580021.47339</v>
      </c>
      <c r="J4340" s="186">
        <v>0.39874904675087364</v>
      </c>
      <c r="K4340" s="189">
        <v>3741105878.2775984</v>
      </c>
      <c r="L4340" s="185">
        <v>0</v>
      </c>
      <c r="M4340" s="185">
        <v>0</v>
      </c>
      <c r="N4340" s="174">
        <v>329831685899.75098</v>
      </c>
      <c r="O4340" s="119">
        <v>0.39422624780059123</v>
      </c>
      <c r="P4340" s="119">
        <v>0.29094148734394087</v>
      </c>
      <c r="Q4340" s="97">
        <v>12.942959464386934</v>
      </c>
      <c r="R4340" s="184">
        <v>1368919785141.9111</v>
      </c>
      <c r="S4340" s="199">
        <v>1419.5374204967402</v>
      </c>
      <c r="T4340" s="191">
        <v>5.4679620493306984E-2</v>
      </c>
      <c r="U4340" s="198">
        <v>2.0000000000000001E-4</v>
      </c>
    </row>
    <row r="4341" spans="1:21" x14ac:dyDescent="0.2">
      <c r="A4341">
        <f t="shared" si="67"/>
        <v>4337</v>
      </c>
      <c r="B4341" s="119">
        <v>0.62107083639719085</v>
      </c>
      <c r="C4341" s="97">
        <v>4000</v>
      </c>
      <c r="D4341" s="96">
        <v>0.64038443893980834</v>
      </c>
      <c r="E4341" s="98">
        <v>0.55138379373024904</v>
      </c>
      <c r="F4341" s="119">
        <v>0</v>
      </c>
      <c r="G4341" s="179">
        <v>0</v>
      </c>
      <c r="H4341" s="97">
        <v>9545649.3372391313</v>
      </c>
      <c r="I4341" s="174">
        <v>333979131710.51373</v>
      </c>
      <c r="J4341" s="186">
        <v>0.46134012355441389</v>
      </c>
      <c r="K4341" s="189">
        <v>39350865762.50827</v>
      </c>
      <c r="L4341" s="185">
        <v>56962113441.457932</v>
      </c>
      <c r="M4341" s="185">
        <v>0</v>
      </c>
      <c r="N4341" s="174">
        <v>430292110914.47998</v>
      </c>
      <c r="O4341" s="119">
        <v>0.46398169889006019</v>
      </c>
      <c r="P4341" s="119">
        <v>0.3948780290391235</v>
      </c>
      <c r="Q4341" s="97">
        <v>14.353883209039337</v>
      </c>
      <c r="R4341" s="184">
        <v>2751843544255.3984</v>
      </c>
      <c r="S4341" s="199">
        <v>2855.3465349276444</v>
      </c>
      <c r="T4341" s="191">
        <v>4.9556694683618972E-2</v>
      </c>
      <c r="U4341" s="198">
        <v>2.0000000000000001E-4</v>
      </c>
    </row>
    <row r="4342" spans="1:21" x14ac:dyDescent="0.2">
      <c r="A4342">
        <f t="shared" si="67"/>
        <v>4338</v>
      </c>
      <c r="B4342" s="119">
        <v>0.3655065134023846</v>
      </c>
      <c r="C4342" s="97">
        <v>9663.6495118820385</v>
      </c>
      <c r="D4342" s="96">
        <v>1.0506270836537521</v>
      </c>
      <c r="E4342" s="98">
        <v>0.38922242610543034</v>
      </c>
      <c r="F4342" s="119">
        <v>0.52580135211144674</v>
      </c>
      <c r="G4342" s="179">
        <v>1</v>
      </c>
      <c r="H4342" s="97">
        <v>9104276.248900542</v>
      </c>
      <c r="I4342" s="174">
        <v>333752018351.07745</v>
      </c>
      <c r="J4342" s="186">
        <v>0.3655065134023846</v>
      </c>
      <c r="K4342" s="189">
        <v>4964879107.1343994</v>
      </c>
      <c r="L4342" s="185">
        <v>0</v>
      </c>
      <c r="M4342" s="185">
        <v>286461658904.02704</v>
      </c>
      <c r="N4342" s="174">
        <v>625178556362.23889</v>
      </c>
      <c r="O4342" s="119">
        <v>0.56169211198642899</v>
      </c>
      <c r="P4342" s="119">
        <v>0.34688153628968604</v>
      </c>
      <c r="Q4342" s="97">
        <v>16.667589121232396</v>
      </c>
      <c r="R4342" s="184">
        <v>3859385783046.2373</v>
      </c>
      <c r="S4342" s="199">
        <v>4000.6761461436399</v>
      </c>
      <c r="T4342" s="191">
        <v>4.4713755807315264E-2</v>
      </c>
      <c r="U4342" s="198">
        <v>2.0000000000000001E-4</v>
      </c>
    </row>
    <row r="4343" spans="1:21" x14ac:dyDescent="0.2">
      <c r="A4343">
        <f t="shared" si="67"/>
        <v>4339</v>
      </c>
      <c r="B4343" s="119">
        <v>0.5870053444176625</v>
      </c>
      <c r="C4343" s="97">
        <v>6082.1591776389505</v>
      </c>
      <c r="D4343" s="96">
        <v>0.32230290316853905</v>
      </c>
      <c r="E4343" s="98">
        <v>0.47252534306664068</v>
      </c>
      <c r="F4343" s="119">
        <v>0.62682038387602301</v>
      </c>
      <c r="G4343" s="179">
        <v>1</v>
      </c>
      <c r="H4343" s="97">
        <v>14699618.789709752</v>
      </c>
      <c r="I4343" s="174">
        <v>334693789348.69818</v>
      </c>
      <c r="J4343" s="186">
        <v>0.26346026224094099</v>
      </c>
      <c r="K4343" s="189">
        <v>3972902044.3535395</v>
      </c>
      <c r="L4343" s="185">
        <v>0</v>
      </c>
      <c r="M4343" s="185">
        <v>568699547218.59082</v>
      </c>
      <c r="N4343" s="174">
        <v>907366238611.64258</v>
      </c>
      <c r="O4343" s="119">
        <v>0.59858756935694291</v>
      </c>
      <c r="P4343" s="119">
        <v>0.34938842387986868</v>
      </c>
      <c r="Q4343" s="97">
        <v>17.910055535211978</v>
      </c>
      <c r="R4343" s="184">
        <v>6090615071439.4482</v>
      </c>
      <c r="S4343" s="199">
        <v>6326.3890075994832</v>
      </c>
      <c r="T4343" s="191">
        <v>4.1338805856244394E-2</v>
      </c>
      <c r="U4343" s="198">
        <v>2.0000000000000001E-4</v>
      </c>
    </row>
    <row r="4344" spans="1:21" x14ac:dyDescent="0.2">
      <c r="A4344">
        <f t="shared" si="67"/>
        <v>4340</v>
      </c>
      <c r="B4344" s="119">
        <v>0.5257925209577865</v>
      </c>
      <c r="C4344" s="97">
        <v>7360.2841304525982</v>
      </c>
      <c r="D4344" s="96">
        <v>0.62970012066989767</v>
      </c>
      <c r="E4344" s="98">
        <v>0</v>
      </c>
      <c r="F4344" s="119">
        <v>0</v>
      </c>
      <c r="G4344" s="179">
        <v>0</v>
      </c>
      <c r="H4344" s="97">
        <v>5235578.7966252994</v>
      </c>
      <c r="I4344" s="174">
        <v>269192344319.72623</v>
      </c>
      <c r="J4344" s="186">
        <v>0.5257925209577865</v>
      </c>
      <c r="K4344" s="189">
        <v>6445786424.7524672</v>
      </c>
      <c r="L4344" s="185">
        <v>0</v>
      </c>
      <c r="M4344" s="185">
        <v>0</v>
      </c>
      <c r="N4344" s="174">
        <v>275638130744.4787</v>
      </c>
      <c r="O4344" s="119">
        <v>0.51349688433932505</v>
      </c>
      <c r="P4344" s="119">
        <v>0.41119465430798346</v>
      </c>
      <c r="Q4344" s="97">
        <v>12.94300882337172</v>
      </c>
      <c r="R4344" s="184">
        <v>1664643604093.0745</v>
      </c>
      <c r="S4344" s="199">
        <v>1727.1761729307618</v>
      </c>
      <c r="T4344" s="191">
        <v>5.4624847658975545E-2</v>
      </c>
      <c r="U4344" s="198">
        <v>2.0000000000000001E-4</v>
      </c>
    </row>
    <row r="4345" spans="1:21" x14ac:dyDescent="0.2">
      <c r="A4345">
        <f t="shared" si="67"/>
        <v>4341</v>
      </c>
      <c r="B4345" s="119">
        <v>0.57343236930797925</v>
      </c>
      <c r="C4345" s="97">
        <v>9575.1725207170311</v>
      </c>
      <c r="D4345" s="96">
        <v>0.53494371952750863</v>
      </c>
      <c r="E4345" s="98">
        <v>0</v>
      </c>
      <c r="F4345" s="119">
        <v>0.55807933283787314</v>
      </c>
      <c r="G4345" s="179">
        <v>1</v>
      </c>
      <c r="H4345" s="97">
        <v>3829909.7866341732</v>
      </c>
      <c r="I4345" s="174">
        <v>175972335538.81827</v>
      </c>
      <c r="J4345" s="186">
        <v>0.41859314969831818</v>
      </c>
      <c r="K4345" s="189">
        <v>4964733922.5503263</v>
      </c>
      <c r="L4345" s="185">
        <v>0</v>
      </c>
      <c r="M4345" s="185">
        <v>176593292735.06354</v>
      </c>
      <c r="N4345" s="174">
        <v>357530362196.43219</v>
      </c>
      <c r="O4345" s="119">
        <v>0.60116698078616748</v>
      </c>
      <c r="P4345" s="119">
        <v>0.37673816754187611</v>
      </c>
      <c r="Q4345" s="97">
        <v>16.592060101416397</v>
      </c>
      <c r="R4345" s="184">
        <v>2443263181225.771</v>
      </c>
      <c r="S4345" s="199">
        <v>2536.6187357523741</v>
      </c>
      <c r="T4345" s="191">
        <v>4.3854856013878646E-2</v>
      </c>
      <c r="U4345" s="198">
        <v>2.0000000000000001E-4</v>
      </c>
    </row>
    <row r="4346" spans="1:21" x14ac:dyDescent="0.2">
      <c r="A4346">
        <f t="shared" si="67"/>
        <v>4342</v>
      </c>
      <c r="B4346" s="119">
        <v>0.47414469356605049</v>
      </c>
      <c r="C4346" s="97">
        <v>13622.45760295445</v>
      </c>
      <c r="D4346" s="96">
        <v>1.1327012174639202</v>
      </c>
      <c r="E4346" s="98">
        <v>0.16164127281098975</v>
      </c>
      <c r="F4346" s="119">
        <v>0.49554210297360979</v>
      </c>
      <c r="G4346" s="179">
        <v>1</v>
      </c>
      <c r="H4346" s="97">
        <v>16984131.870449655</v>
      </c>
      <c r="I4346" s="174">
        <v>627347288818.17664</v>
      </c>
      <c r="J4346" s="186">
        <v>0.47414469356605049</v>
      </c>
      <c r="K4346" s="189">
        <v>19692542116.605469</v>
      </c>
      <c r="L4346" s="185">
        <v>0</v>
      </c>
      <c r="M4346" s="185">
        <v>421350346654.33771</v>
      </c>
      <c r="N4346" s="174">
        <v>1068390177589.1199</v>
      </c>
      <c r="O4346" s="119">
        <v>0.5939156673749254</v>
      </c>
      <c r="P4346" s="119">
        <v>0.42385490732815367</v>
      </c>
      <c r="Q4346" s="97">
        <v>15.867320822387281</v>
      </c>
      <c r="R4346" s="184">
        <v>7611423355013.6123</v>
      </c>
      <c r="S4346" s="199">
        <v>7899.7134760575054</v>
      </c>
      <c r="T4346" s="191">
        <v>4.7733697361723192E-2</v>
      </c>
      <c r="U4346" s="198">
        <v>2.0000000000000001E-4</v>
      </c>
    </row>
    <row r="4347" spans="1:21" x14ac:dyDescent="0.2">
      <c r="A4347">
        <f t="shared" si="67"/>
        <v>4343</v>
      </c>
      <c r="B4347" s="119">
        <v>0.60103469010143951</v>
      </c>
      <c r="C4347" s="97">
        <v>5162.8137169251449</v>
      </c>
      <c r="D4347" s="96">
        <v>1.0166106095112184</v>
      </c>
      <c r="E4347" s="98">
        <v>0</v>
      </c>
      <c r="F4347" s="119">
        <v>0</v>
      </c>
      <c r="G4347" s="179">
        <v>0</v>
      </c>
      <c r="H4347" s="97">
        <v>13823031.116882758</v>
      </c>
      <c r="I4347" s="174">
        <v>322039160828.15393</v>
      </c>
      <c r="J4347" s="186">
        <v>0.18092918552555382</v>
      </c>
      <c r="K4347" s="189">
        <v>6956686810.4505348</v>
      </c>
      <c r="L4347" s="185">
        <v>0</v>
      </c>
      <c r="M4347" s="185">
        <v>0</v>
      </c>
      <c r="N4347" s="174">
        <v>328995847638.60449</v>
      </c>
      <c r="O4347" s="119">
        <v>0.17710339961486413</v>
      </c>
      <c r="P4347" s="119">
        <v>4.9424063984353957E-2</v>
      </c>
      <c r="Q4347" s="97">
        <v>12.669773050359069</v>
      </c>
      <c r="R4347" s="184">
        <v>238581381553.60638</v>
      </c>
      <c r="S4347" s="199">
        <v>247.59490034689577</v>
      </c>
      <c r="T4347" s="191">
        <v>4.9983327868036817E-2</v>
      </c>
      <c r="U4347" s="198">
        <v>2.0000000000000001E-4</v>
      </c>
    </row>
    <row r="4348" spans="1:21" x14ac:dyDescent="0.2">
      <c r="A4348">
        <f t="shared" si="67"/>
        <v>4344</v>
      </c>
      <c r="B4348" s="119">
        <v>0.5018456755564169</v>
      </c>
      <c r="C4348" s="97">
        <v>10355.8822903702</v>
      </c>
      <c r="D4348" s="96">
        <v>0.75009926898240686</v>
      </c>
      <c r="E4348" s="98">
        <v>0</v>
      </c>
      <c r="F4348" s="119">
        <v>0.52901470731026645</v>
      </c>
      <c r="G4348" s="179">
        <v>1</v>
      </c>
      <c r="H4348" s="97">
        <v>4714243.5918921661</v>
      </c>
      <c r="I4348" s="174">
        <v>164661961826.24658</v>
      </c>
      <c r="J4348" s="186">
        <v>0.27962502703544023</v>
      </c>
      <c r="K4348" s="189">
        <v>416590188.24759835</v>
      </c>
      <c r="L4348" s="185">
        <v>0</v>
      </c>
      <c r="M4348" s="185">
        <v>241790140364.14011</v>
      </c>
      <c r="N4348" s="174">
        <v>406868692378.63434</v>
      </c>
      <c r="O4348" s="119">
        <v>0.5885823173532051</v>
      </c>
      <c r="P4348" s="119">
        <v>0.33938848857073306</v>
      </c>
      <c r="Q4348" s="97">
        <v>17.858914396949533</v>
      </c>
      <c r="R4348" s="184">
        <v>2652883701979.3047</v>
      </c>
      <c r="S4348" s="199">
        <v>2753.4718742450891</v>
      </c>
      <c r="T4348" s="191">
        <v>4.1797299877660586E-2</v>
      </c>
      <c r="U4348" s="198">
        <v>2.0000000000000001E-4</v>
      </c>
    </row>
    <row r="4349" spans="1:21" x14ac:dyDescent="0.2">
      <c r="A4349">
        <f t="shared" si="67"/>
        <v>4345</v>
      </c>
      <c r="B4349" s="119">
        <v>0.77643170358597624</v>
      </c>
      <c r="C4349" s="97">
        <v>5474.738739697952</v>
      </c>
      <c r="D4349" s="96">
        <v>0.2</v>
      </c>
      <c r="E4349" s="98">
        <v>0</v>
      </c>
      <c r="F4349" s="119">
        <v>0.53846418423216269</v>
      </c>
      <c r="G4349" s="179">
        <v>1</v>
      </c>
      <c r="H4349" s="97">
        <v>2704915.5597377992</v>
      </c>
      <c r="I4349" s="174">
        <v>129705657882.60887</v>
      </c>
      <c r="J4349" s="186">
        <v>0.52022638262668797</v>
      </c>
      <c r="K4349" s="189">
        <v>6212403289.4447498</v>
      </c>
      <c r="L4349" s="185">
        <v>0</v>
      </c>
      <c r="M4349" s="185">
        <v>182667851572.13391</v>
      </c>
      <c r="N4349" s="174">
        <v>318585912744.18756</v>
      </c>
      <c r="O4349" s="119">
        <v>0.6704960198152663</v>
      </c>
      <c r="P4349" s="119">
        <v>0.5734224263111245</v>
      </c>
      <c r="Q4349" s="97">
        <v>17.234337086222489</v>
      </c>
      <c r="R4349" s="184">
        <v>3467217347252.1895</v>
      </c>
      <c r="S4349" s="199">
        <v>3597.4559299606922</v>
      </c>
      <c r="T4349" s="191">
        <v>4.209362130256486E-2</v>
      </c>
      <c r="U4349" s="198">
        <v>2.0000000000000001E-4</v>
      </c>
    </row>
    <row r="4350" spans="1:21" x14ac:dyDescent="0.2">
      <c r="A4350">
        <f t="shared" si="67"/>
        <v>4346</v>
      </c>
      <c r="B4350" s="119">
        <v>0.45500323875010112</v>
      </c>
      <c r="C4350" s="97">
        <v>8422.5804512338746</v>
      </c>
      <c r="D4350" s="96">
        <v>0.78295683159462703</v>
      </c>
      <c r="E4350" s="98">
        <v>0.7</v>
      </c>
      <c r="F4350" s="119">
        <v>0</v>
      </c>
      <c r="G4350" s="179">
        <v>0</v>
      </c>
      <c r="H4350" s="97">
        <v>6578244.0831588078</v>
      </c>
      <c r="I4350" s="174">
        <v>253191722849.28766</v>
      </c>
      <c r="J4350" s="186">
        <v>0.44941638489798419</v>
      </c>
      <c r="K4350" s="189">
        <v>43582138410.26841</v>
      </c>
      <c r="L4350" s="185">
        <v>103030268629.54588</v>
      </c>
      <c r="M4350" s="185">
        <v>0</v>
      </c>
      <c r="N4350" s="174">
        <v>399804129889.10193</v>
      </c>
      <c r="O4350" s="119">
        <v>0.49077212815956045</v>
      </c>
      <c r="P4350" s="119">
        <v>0.39029348833510225</v>
      </c>
      <c r="Q4350" s="97">
        <v>14.905696296701167</v>
      </c>
      <c r="R4350" s="184">
        <v>2561582635636.5664</v>
      </c>
      <c r="S4350" s="199">
        <v>2654.4733023675385</v>
      </c>
      <c r="T4350" s="191">
        <v>4.8973849487864728E-2</v>
      </c>
      <c r="U4350" s="198">
        <v>2.0000000000000001E-4</v>
      </c>
    </row>
    <row r="4351" spans="1:21" x14ac:dyDescent="0.2">
      <c r="A4351">
        <f t="shared" si="67"/>
        <v>4347</v>
      </c>
      <c r="B4351" s="119">
        <v>0.54202327792623328</v>
      </c>
      <c r="C4351" s="97">
        <v>4000</v>
      </c>
      <c r="D4351" s="96">
        <v>0.36286875457144552</v>
      </c>
      <c r="E4351" s="98">
        <v>0</v>
      </c>
      <c r="F4351" s="119">
        <v>0</v>
      </c>
      <c r="G4351" s="179">
        <v>0</v>
      </c>
      <c r="H4351" s="97">
        <v>4810019.2566856025</v>
      </c>
      <c r="I4351" s="174">
        <v>240157098397.19693</v>
      </c>
      <c r="J4351" s="186">
        <v>0.54202327792623328</v>
      </c>
      <c r="K4351" s="189">
        <v>6450875002.8557358</v>
      </c>
      <c r="L4351" s="185">
        <v>0</v>
      </c>
      <c r="M4351" s="185">
        <v>0</v>
      </c>
      <c r="N4351" s="174">
        <v>246607973400.05267</v>
      </c>
      <c r="O4351" s="119">
        <v>0.52784480524210753</v>
      </c>
      <c r="P4351" s="119">
        <v>0.40922910391377393</v>
      </c>
      <c r="Q4351" s="97">
        <v>12.915783208150117</v>
      </c>
      <c r="R4351" s="184">
        <v>1534035347323.5134</v>
      </c>
      <c r="S4351" s="199">
        <v>1591.1993733433349</v>
      </c>
      <c r="T4351" s="191">
        <v>5.2516550906526474E-2</v>
      </c>
      <c r="U4351" s="198">
        <v>2.0000000000000001E-4</v>
      </c>
    </row>
    <row r="4352" spans="1:21" x14ac:dyDescent="0.2">
      <c r="A4352">
        <f t="shared" si="67"/>
        <v>4348</v>
      </c>
      <c r="B4352" s="119">
        <v>0.49834238880088177</v>
      </c>
      <c r="C4352" s="97">
        <v>13871.289180784199</v>
      </c>
      <c r="D4352" s="96">
        <v>1.1299217991655075</v>
      </c>
      <c r="E4352" s="98">
        <v>0</v>
      </c>
      <c r="F4352" s="119">
        <v>0</v>
      </c>
      <c r="G4352" s="179">
        <v>0</v>
      </c>
      <c r="H4352" s="97">
        <v>10372673.007086923</v>
      </c>
      <c r="I4352" s="174">
        <v>292200842501.31256</v>
      </c>
      <c r="J4352" s="186">
        <v>0.32522308970656455</v>
      </c>
      <c r="K4352" s="189">
        <v>5629792512.0201979</v>
      </c>
      <c r="L4352" s="185">
        <v>0</v>
      </c>
      <c r="M4352" s="185">
        <v>0</v>
      </c>
      <c r="N4352" s="174">
        <v>297830635013.33276</v>
      </c>
      <c r="O4352" s="119">
        <v>0.31907550681911534</v>
      </c>
      <c r="P4352" s="119">
        <v>0.22521306288752185</v>
      </c>
      <c r="Q4352" s="97">
        <v>12.884425440929091</v>
      </c>
      <c r="R4352" s="184">
        <v>874336724080.25977</v>
      </c>
      <c r="S4352" s="199">
        <v>907.58713167307599</v>
      </c>
      <c r="T4352" s="191">
        <v>5.7815001117925195E-2</v>
      </c>
      <c r="U4352" s="198">
        <v>2.0000000000000001E-4</v>
      </c>
    </row>
    <row r="4353" spans="1:21" x14ac:dyDescent="0.2">
      <c r="A4353">
        <f t="shared" si="67"/>
        <v>4349</v>
      </c>
      <c r="B4353" s="119">
        <v>0.53616335375736879</v>
      </c>
      <c r="C4353" s="97">
        <v>6732.7664921134019</v>
      </c>
      <c r="D4353" s="96">
        <v>0.74070570916332701</v>
      </c>
      <c r="E4353" s="98">
        <v>0</v>
      </c>
      <c r="F4353" s="119">
        <v>0.53203843463733991</v>
      </c>
      <c r="G4353" s="179">
        <v>1</v>
      </c>
      <c r="H4353" s="97">
        <v>9162274.5648687426</v>
      </c>
      <c r="I4353" s="174">
        <v>359143126023.02783</v>
      </c>
      <c r="J4353" s="186">
        <v>0.47109351665632415</v>
      </c>
      <c r="K4353" s="189">
        <v>8035480070.1706018</v>
      </c>
      <c r="L4353" s="185">
        <v>0</v>
      </c>
      <c r="M4353" s="185">
        <v>332376406318.00281</v>
      </c>
      <c r="N4353" s="174">
        <v>699555012411.20129</v>
      </c>
      <c r="O4353" s="119">
        <v>0.62195412162923291</v>
      </c>
      <c r="P4353" s="119">
        <v>0.47764865857076866</v>
      </c>
      <c r="Q4353" s="97">
        <v>16.76681767008921</v>
      </c>
      <c r="R4353" s="184">
        <v>6069389462598.2207</v>
      </c>
      <c r="S4353" s="199">
        <v>6300.707930921124</v>
      </c>
      <c r="T4353" s="191">
        <v>4.4005458435355124E-2</v>
      </c>
      <c r="U4353" s="198">
        <v>2.0000000000000001E-4</v>
      </c>
    </row>
    <row r="4354" spans="1:21" x14ac:dyDescent="0.2">
      <c r="A4354">
        <f t="shared" si="67"/>
        <v>4350</v>
      </c>
      <c r="B4354" s="119">
        <v>0.64458942366358585</v>
      </c>
      <c r="C4354" s="97">
        <v>9855.8832588788009</v>
      </c>
      <c r="D4354" s="96">
        <v>1.3020525774476721</v>
      </c>
      <c r="E4354" s="98">
        <v>0.30190527525628325</v>
      </c>
      <c r="F4354" s="119">
        <v>0</v>
      </c>
      <c r="G4354" s="179">
        <v>0</v>
      </c>
      <c r="H4354" s="97">
        <v>14346402.747997094</v>
      </c>
      <c r="I4354" s="174">
        <v>496435005926.01135</v>
      </c>
      <c r="J4354" s="186">
        <v>0.51040847515838594</v>
      </c>
      <c r="K4354" s="189">
        <v>33779257899.521969</v>
      </c>
      <c r="L4354" s="185">
        <v>46772421661.281944</v>
      </c>
      <c r="M4354" s="185">
        <v>0</v>
      </c>
      <c r="N4354" s="174">
        <v>576986685486.81519</v>
      </c>
      <c r="O4354" s="119">
        <v>0.50400222229323954</v>
      </c>
      <c r="P4354" s="119">
        <v>0.41504288090735564</v>
      </c>
      <c r="Q4354" s="97">
        <v>13.42300337580502</v>
      </c>
      <c r="R4354" s="184">
        <v>3459270538213.751</v>
      </c>
      <c r="S4354" s="199">
        <v>3592.0922718585189</v>
      </c>
      <c r="T4354" s="191">
        <v>5.4301925812848234E-2</v>
      </c>
      <c r="U4354" s="198">
        <v>2.0000000000000001E-4</v>
      </c>
    </row>
    <row r="4355" spans="1:21" x14ac:dyDescent="0.2">
      <c r="A4355">
        <f t="shared" si="67"/>
        <v>4351</v>
      </c>
      <c r="B4355" s="119">
        <v>0.36362317182297665</v>
      </c>
      <c r="C4355" s="97">
        <v>4000</v>
      </c>
      <c r="D4355" s="96">
        <v>0.76508142333481077</v>
      </c>
      <c r="E4355" s="98">
        <v>0</v>
      </c>
      <c r="F4355" s="119">
        <v>0</v>
      </c>
      <c r="G4355" s="179">
        <v>0</v>
      </c>
      <c r="H4355" s="97">
        <v>9825419.4964894839</v>
      </c>
      <c r="I4355" s="174">
        <v>347874366298.43512</v>
      </c>
      <c r="J4355" s="186">
        <v>0.36362317182297665</v>
      </c>
      <c r="K4355" s="189">
        <v>5963951960.0148907</v>
      </c>
      <c r="L4355" s="185">
        <v>0</v>
      </c>
      <c r="M4355" s="185">
        <v>0</v>
      </c>
      <c r="N4355" s="174">
        <v>353838318258.45001</v>
      </c>
      <c r="O4355" s="119">
        <v>0.35749429595963256</v>
      </c>
      <c r="P4355" s="119">
        <v>0.23757082745346131</v>
      </c>
      <c r="Q4355" s="97">
        <v>12.93085163649711</v>
      </c>
      <c r="R4355" s="184">
        <v>1242130278755.5347</v>
      </c>
      <c r="S4355" s="199">
        <v>1289.1566693779398</v>
      </c>
      <c r="T4355" s="191">
        <v>5.41349161402628E-2</v>
      </c>
      <c r="U4355" s="198">
        <v>2.0000000000000001E-4</v>
      </c>
    </row>
    <row r="4356" spans="1:21" x14ac:dyDescent="0.2">
      <c r="A4356">
        <f t="shared" si="67"/>
        <v>4352</v>
      </c>
      <c r="B4356" s="119">
        <v>0.38818282606814281</v>
      </c>
      <c r="C4356" s="97">
        <v>9494.7946607733284</v>
      </c>
      <c r="D4356" s="96">
        <v>0.53508830469942525</v>
      </c>
      <c r="E4356" s="98">
        <v>0.34903215248923791</v>
      </c>
      <c r="F4356" s="119">
        <v>0</v>
      </c>
      <c r="G4356" s="179">
        <v>0</v>
      </c>
      <c r="H4356" s="97">
        <v>3595314.5463382676</v>
      </c>
      <c r="I4356" s="174">
        <v>173035902642.63608</v>
      </c>
      <c r="J4356" s="186">
        <v>0.38818282606814281</v>
      </c>
      <c r="K4356" s="189">
        <v>6262763587.1478062</v>
      </c>
      <c r="L4356" s="185">
        <v>12415004211.347372</v>
      </c>
      <c r="M4356" s="185">
        <v>0</v>
      </c>
      <c r="N4356" s="174">
        <v>191713670441.13126</v>
      </c>
      <c r="O4356" s="119">
        <v>0.40217042890440963</v>
      </c>
      <c r="P4356" s="119">
        <v>0.2932645474418944</v>
      </c>
      <c r="Q4356" s="97">
        <v>13.682783906764632</v>
      </c>
      <c r="R4356" s="184">
        <v>877115347622.4043</v>
      </c>
      <c r="S4356" s="199">
        <v>910.1615333195108</v>
      </c>
      <c r="T4356" s="191">
        <v>5.1411829587754657E-2</v>
      </c>
      <c r="U4356" s="198">
        <v>2.0000000000000001E-4</v>
      </c>
    </row>
    <row r="4357" spans="1:21" x14ac:dyDescent="0.2">
      <c r="A4357">
        <f t="shared" si="67"/>
        <v>4353</v>
      </c>
      <c r="B4357" s="119">
        <v>0.54723824470801163</v>
      </c>
      <c r="C4357" s="97">
        <v>5688.2836447505251</v>
      </c>
      <c r="D4357" s="96">
        <v>0.84071483594333229</v>
      </c>
      <c r="E4357" s="98">
        <v>0</v>
      </c>
      <c r="F4357" s="119">
        <v>0.61066630026232838</v>
      </c>
      <c r="G4357" s="179">
        <v>1</v>
      </c>
      <c r="H4357" s="97">
        <v>11696082.238991847</v>
      </c>
      <c r="I4357" s="174">
        <v>386119842540.97198</v>
      </c>
      <c r="J4357" s="186">
        <v>0.37373910465846116</v>
      </c>
      <c r="K4357" s="189">
        <v>8760265296.018589</v>
      </c>
      <c r="L4357" s="185">
        <v>0</v>
      </c>
      <c r="M4357" s="185">
        <v>396969807939.39746</v>
      </c>
      <c r="N4357" s="174">
        <v>791849915776.38794</v>
      </c>
      <c r="O4357" s="119">
        <v>0.58329731605866475</v>
      </c>
      <c r="P4357" s="119">
        <v>0.33718414781035672</v>
      </c>
      <c r="Q4357" s="97">
        <v>16.713627041516677</v>
      </c>
      <c r="R4357" s="184">
        <v>4812306128807.2383</v>
      </c>
      <c r="S4357" s="199">
        <v>4995.0724746113829</v>
      </c>
      <c r="T4357" s="191">
        <v>4.3958766185570382E-2</v>
      </c>
      <c r="U4357" s="198">
        <v>2.0000000000000001E-4</v>
      </c>
    </row>
    <row r="4358" spans="1:21" x14ac:dyDescent="0.2">
      <c r="A4358">
        <f t="shared" si="67"/>
        <v>4354</v>
      </c>
      <c r="B4358" s="119">
        <v>0.54832847360453074</v>
      </c>
      <c r="C4358" s="97">
        <v>12667.804527262391</v>
      </c>
      <c r="D4358" s="96">
        <v>1.0278556487323489</v>
      </c>
      <c r="E4358" s="98">
        <v>0</v>
      </c>
      <c r="F4358" s="119">
        <v>0</v>
      </c>
      <c r="G4358" s="179">
        <v>0</v>
      </c>
      <c r="H4358" s="97">
        <v>8088712.098323877</v>
      </c>
      <c r="I4358" s="174">
        <v>308412699751.56488</v>
      </c>
      <c r="J4358" s="186">
        <v>0.36427476521512614</v>
      </c>
      <c r="K4358" s="189">
        <v>9590529120.8387966</v>
      </c>
      <c r="L4358" s="185">
        <v>0</v>
      </c>
      <c r="M4358" s="185">
        <v>0</v>
      </c>
      <c r="N4358" s="174">
        <v>318003228872.40369</v>
      </c>
      <c r="O4358" s="119">
        <v>0.353288751783218</v>
      </c>
      <c r="P4358" s="119">
        <v>0.27175563250975643</v>
      </c>
      <c r="Q4358" s="97">
        <v>12.893694108123178</v>
      </c>
      <c r="R4358" s="184">
        <v>1208908092973.2832</v>
      </c>
      <c r="S4358" s="199">
        <v>1254.7590455700688</v>
      </c>
      <c r="T4358" s="191">
        <v>5.6474866995248563E-2</v>
      </c>
      <c r="U4358" s="198">
        <v>2.0000000000000001E-4</v>
      </c>
    </row>
    <row r="4359" spans="1:21" x14ac:dyDescent="0.2">
      <c r="A4359">
        <f t="shared" ref="A4359:A4422" si="68">A4358+1</f>
        <v>4355</v>
      </c>
      <c r="B4359" s="119">
        <v>0.32912118446242689</v>
      </c>
      <c r="C4359" s="97">
        <v>10440.820877642782</v>
      </c>
      <c r="D4359" s="96">
        <v>0.83435468443990624</v>
      </c>
      <c r="E4359" s="98">
        <v>0.4247720719522815</v>
      </c>
      <c r="F4359" s="119">
        <v>0</v>
      </c>
      <c r="G4359" s="179">
        <v>0</v>
      </c>
      <c r="H4359" s="97">
        <v>7048645.8933279514</v>
      </c>
      <c r="I4359" s="174">
        <v>282668016107.27802</v>
      </c>
      <c r="J4359" s="186">
        <v>0.32912118446242689</v>
      </c>
      <c r="K4359" s="189">
        <v>29702053610.167763</v>
      </c>
      <c r="L4359" s="185">
        <v>63551002317.793022</v>
      </c>
      <c r="M4359" s="185">
        <v>0</v>
      </c>
      <c r="N4359" s="174">
        <v>375921072035.23883</v>
      </c>
      <c r="O4359" s="119">
        <v>0.38272085506188253</v>
      </c>
      <c r="P4359" s="119">
        <v>0.26914721754304793</v>
      </c>
      <c r="Q4359" s="97">
        <v>14.875281641722315</v>
      </c>
      <c r="R4359" s="184">
        <v>1633611217414.7861</v>
      </c>
      <c r="S4359" s="199">
        <v>1695.2989724909912</v>
      </c>
      <c r="T4359" s="191">
        <v>4.9449543735582878E-2</v>
      </c>
      <c r="U4359" s="198">
        <v>2.0000000000000001E-4</v>
      </c>
    </row>
    <row r="4360" spans="1:21" x14ac:dyDescent="0.2">
      <c r="A4360">
        <f t="shared" si="68"/>
        <v>4356</v>
      </c>
      <c r="B4360" s="119">
        <v>0.59105511047836101</v>
      </c>
      <c r="C4360" s="97">
        <v>12091.218269640125</v>
      </c>
      <c r="D4360" s="96">
        <v>0.76215829854656658</v>
      </c>
      <c r="E4360" s="98">
        <v>0</v>
      </c>
      <c r="F4360" s="119">
        <v>0</v>
      </c>
      <c r="G4360" s="179">
        <v>0</v>
      </c>
      <c r="H4360" s="97">
        <v>4259695.360120005</v>
      </c>
      <c r="I4360" s="174">
        <v>227946385721.4783</v>
      </c>
      <c r="J4360" s="186">
        <v>0.55878195357109073</v>
      </c>
      <c r="K4360" s="189">
        <v>5946620683.7525711</v>
      </c>
      <c r="L4360" s="185">
        <v>0</v>
      </c>
      <c r="M4360" s="185">
        <v>0</v>
      </c>
      <c r="N4360" s="174">
        <v>233893006405.23087</v>
      </c>
      <c r="O4360" s="119">
        <v>0.54457518281772965</v>
      </c>
      <c r="P4360" s="119">
        <v>0.4364790709443927</v>
      </c>
      <c r="Q4360" s="97">
        <v>12.928521247089879</v>
      </c>
      <c r="R4360" s="184">
        <v>1466129592220.8267</v>
      </c>
      <c r="S4360" s="199">
        <v>1522.6482228801101</v>
      </c>
      <c r="T4360" s="191">
        <v>5.6345792687192087E-2</v>
      </c>
      <c r="U4360" s="198">
        <v>2.0000000000000001E-4</v>
      </c>
    </row>
    <row r="4361" spans="1:21" x14ac:dyDescent="0.2">
      <c r="A4361">
        <f t="shared" si="68"/>
        <v>4357</v>
      </c>
      <c r="B4361" s="119">
        <v>0.62948415331721486</v>
      </c>
      <c r="C4361" s="97">
        <v>10828.369139304637</v>
      </c>
      <c r="D4361" s="96">
        <v>1.4468672162846832</v>
      </c>
      <c r="E4361" s="98">
        <v>0.54108400068393725</v>
      </c>
      <c r="F4361" s="119">
        <v>0</v>
      </c>
      <c r="G4361" s="179">
        <v>0</v>
      </c>
      <c r="H4361" s="97">
        <v>13543320.753153156</v>
      </c>
      <c r="I4361" s="174">
        <v>450847191685.64246</v>
      </c>
      <c r="J4361" s="186">
        <v>0.43843936190325261</v>
      </c>
      <c r="K4361" s="189">
        <v>29634238564.545258</v>
      </c>
      <c r="L4361" s="185">
        <v>84311194148.429413</v>
      </c>
      <c r="M4361" s="185">
        <v>0</v>
      </c>
      <c r="N4361" s="174">
        <v>564792624398.61719</v>
      </c>
      <c r="O4361" s="119">
        <v>0.4694078833617274</v>
      </c>
      <c r="P4361" s="119">
        <v>0.3714546146191256</v>
      </c>
      <c r="Q4361" s="97">
        <v>14.404758741720377</v>
      </c>
      <c r="R4361" s="184">
        <v>3201789635863.5449</v>
      </c>
      <c r="S4361" s="199">
        <v>3321.9413838742862</v>
      </c>
      <c r="T4361" s="191">
        <v>5.2348757212772615E-2</v>
      </c>
      <c r="U4361" s="198">
        <v>2.0000000000000001E-4</v>
      </c>
    </row>
    <row r="4362" spans="1:21" x14ac:dyDescent="0.2">
      <c r="A4362">
        <f t="shared" si="68"/>
        <v>4358</v>
      </c>
      <c r="B4362" s="119">
        <v>0.56428720754688033</v>
      </c>
      <c r="C4362" s="97">
        <v>10796.876486814532</v>
      </c>
      <c r="D4362" s="96">
        <v>0.61135983014907613</v>
      </c>
      <c r="E4362" s="98">
        <v>1.8416096160484424E-2</v>
      </c>
      <c r="F4362" s="119">
        <v>0.53017072699534606</v>
      </c>
      <c r="G4362" s="179">
        <v>1</v>
      </c>
      <c r="H4362" s="97">
        <v>5914935.0754982019</v>
      </c>
      <c r="I4362" s="174">
        <v>244837661640.85739</v>
      </c>
      <c r="J4362" s="186">
        <v>0.51459051886508789</v>
      </c>
      <c r="K4362" s="189">
        <v>5094548121.8721657</v>
      </c>
      <c r="L4362" s="185">
        <v>0</v>
      </c>
      <c r="M4362" s="185">
        <v>280340284468.63092</v>
      </c>
      <c r="N4362" s="174">
        <v>530272494231.36047</v>
      </c>
      <c r="O4362" s="119">
        <v>0.66053466986648335</v>
      </c>
      <c r="P4362" s="119">
        <v>0.47502967742340296</v>
      </c>
      <c r="Q4362" s="97">
        <v>16.703745384274825</v>
      </c>
      <c r="R4362" s="184">
        <v>4564619007087.1602</v>
      </c>
      <c r="S4362" s="199">
        <v>4738.6058863064027</v>
      </c>
      <c r="T4362" s="191">
        <v>4.4130539126275625E-2</v>
      </c>
      <c r="U4362" s="198">
        <v>2.0000000000000001E-4</v>
      </c>
    </row>
    <row r="4363" spans="1:21" x14ac:dyDescent="0.2">
      <c r="A4363">
        <f t="shared" si="68"/>
        <v>4359</v>
      </c>
      <c r="B4363" s="119">
        <v>0.59729751552729782</v>
      </c>
      <c r="C4363" s="97">
        <v>12079.721568934567</v>
      </c>
      <c r="D4363" s="96">
        <v>0.58562929902167249</v>
      </c>
      <c r="E4363" s="98">
        <v>7.6612843920203857E-2</v>
      </c>
      <c r="F4363" s="119">
        <v>0.46999087577628418</v>
      </c>
      <c r="G4363" s="179">
        <v>1</v>
      </c>
      <c r="H4363" s="97">
        <v>8499656.0205775518</v>
      </c>
      <c r="I4363" s="174">
        <v>325694955250.08331</v>
      </c>
      <c r="J4363" s="186">
        <v>0.45388550418490248</v>
      </c>
      <c r="K4363" s="189">
        <v>10215348588.94228</v>
      </c>
      <c r="L4363" s="185">
        <v>0</v>
      </c>
      <c r="M4363" s="185">
        <v>226024132124.25323</v>
      </c>
      <c r="N4363" s="174">
        <v>561934435963.27881</v>
      </c>
      <c r="O4363" s="119">
        <v>0.58485030217127021</v>
      </c>
      <c r="P4363" s="119">
        <v>0.41769141510538021</v>
      </c>
      <c r="Q4363" s="97">
        <v>15.996485433235048</v>
      </c>
      <c r="R4363" s="184">
        <v>4077067285346.4126</v>
      </c>
      <c r="S4363" s="199">
        <v>4230.8731418264133</v>
      </c>
      <c r="T4363" s="191">
        <v>4.5659068169031265E-2</v>
      </c>
      <c r="U4363" s="198">
        <v>2.0000000000000001E-4</v>
      </c>
    </row>
    <row r="4364" spans="1:21" x14ac:dyDescent="0.2">
      <c r="A4364">
        <f t="shared" si="68"/>
        <v>4360</v>
      </c>
      <c r="B4364" s="119">
        <v>0.7251153898653242</v>
      </c>
      <c r="C4364" s="97">
        <v>11817.642130355354</v>
      </c>
      <c r="D4364" s="96">
        <v>0.56202775918155823</v>
      </c>
      <c r="E4364" s="98">
        <v>0.15810399095614955</v>
      </c>
      <c r="F4364" s="119">
        <v>0</v>
      </c>
      <c r="G4364" s="179">
        <v>0</v>
      </c>
      <c r="H4364" s="97">
        <v>3333368.0049404833</v>
      </c>
      <c r="I4364" s="174">
        <v>128328195574.49843</v>
      </c>
      <c r="J4364" s="186">
        <v>0.3419298194736381</v>
      </c>
      <c r="K4364" s="189">
        <v>5527052288.6397877</v>
      </c>
      <c r="L4364" s="185">
        <v>15425370845.823656</v>
      </c>
      <c r="M4364" s="185">
        <v>0</v>
      </c>
      <c r="N4364" s="174">
        <v>149280618708.96188</v>
      </c>
      <c r="O4364" s="119">
        <v>0.37660303064814282</v>
      </c>
      <c r="P4364" s="119">
        <v>0.26069799223676809</v>
      </c>
      <c r="Q4364" s="97">
        <v>14.190522006487955</v>
      </c>
      <c r="R4364" s="184">
        <v>626930302761.62598</v>
      </c>
      <c r="S4364" s="199">
        <v>651.11824400726516</v>
      </c>
      <c r="T4364" s="191">
        <v>4.9406323189318591E-2</v>
      </c>
      <c r="U4364" s="198">
        <v>2.0000000000000001E-4</v>
      </c>
    </row>
    <row r="4365" spans="1:21" x14ac:dyDescent="0.2">
      <c r="A4365">
        <f t="shared" si="68"/>
        <v>4361</v>
      </c>
      <c r="B4365" s="119">
        <v>0.46838138161878207</v>
      </c>
      <c r="C4365" s="97">
        <v>11875.351654150187</v>
      </c>
      <c r="D4365" s="96">
        <v>0.80043813458721536</v>
      </c>
      <c r="E4365" s="98">
        <v>4.1502223275576636E-2</v>
      </c>
      <c r="F4365" s="119">
        <v>0.46386097438413165</v>
      </c>
      <c r="G4365" s="179">
        <v>1</v>
      </c>
      <c r="H4365" s="97">
        <v>9749000.1655886434</v>
      </c>
      <c r="I4365" s="174">
        <v>397295616574.11761</v>
      </c>
      <c r="J4365" s="186">
        <v>0.46838138161878207</v>
      </c>
      <c r="K4365" s="189">
        <v>13940985028.818018</v>
      </c>
      <c r="L4365" s="185">
        <v>0</v>
      </c>
      <c r="M4365" s="185">
        <v>336743074998.73639</v>
      </c>
      <c r="N4365" s="174">
        <v>747979676601.672</v>
      </c>
      <c r="O4365" s="119">
        <v>0.60894746749064554</v>
      </c>
      <c r="P4365" s="119">
        <v>0.47139177894442319</v>
      </c>
      <c r="Q4365" s="97">
        <v>16.396444687974203</v>
      </c>
      <c r="R4365" s="184">
        <v>6203859892431.71</v>
      </c>
      <c r="S4365" s="199">
        <v>6436.5273349179761</v>
      </c>
      <c r="T4365" s="191">
        <v>4.4818465289540352E-2</v>
      </c>
      <c r="U4365" s="198">
        <v>2.0000000000000001E-4</v>
      </c>
    </row>
    <row r="4366" spans="1:21" x14ac:dyDescent="0.2">
      <c r="A4366">
        <f t="shared" si="68"/>
        <v>4362</v>
      </c>
      <c r="B4366" s="119">
        <v>0.58302941151208809</v>
      </c>
      <c r="C4366" s="97">
        <v>9925.0508237979066</v>
      </c>
      <c r="D4366" s="96">
        <v>1.4599698919725841</v>
      </c>
      <c r="E4366" s="98">
        <v>0</v>
      </c>
      <c r="F4366" s="119">
        <v>0.64833797551648187</v>
      </c>
      <c r="G4366" s="179">
        <v>1</v>
      </c>
      <c r="H4366" s="97">
        <v>18973065.795918956</v>
      </c>
      <c r="I4366" s="174">
        <v>403057304697.12726</v>
      </c>
      <c r="J4366" s="186">
        <v>7.5055314751986457E-2</v>
      </c>
      <c r="K4366" s="189">
        <v>18077216775.14962</v>
      </c>
      <c r="L4366" s="185">
        <v>0</v>
      </c>
      <c r="M4366" s="185">
        <v>383588033737.81567</v>
      </c>
      <c r="N4366" s="174">
        <v>804722555210.09253</v>
      </c>
      <c r="O4366" s="119">
        <v>0.41892950268974227</v>
      </c>
      <c r="P4366" s="119">
        <v>0.24523609426617785</v>
      </c>
      <c r="Q4366" s="97">
        <v>18.835946584298298</v>
      </c>
      <c r="R4366" s="184">
        <v>3833463741630.8525</v>
      </c>
      <c r="S4366" s="199">
        <v>3972.3582598408043</v>
      </c>
      <c r="T4366" s="191">
        <v>3.9844554797860136E-2</v>
      </c>
      <c r="U4366" s="198">
        <v>2.0000000000000001E-4</v>
      </c>
    </row>
    <row r="4367" spans="1:21" x14ac:dyDescent="0.2">
      <c r="A4367">
        <f t="shared" si="68"/>
        <v>4363</v>
      </c>
      <c r="B4367" s="119">
        <v>0.47520958013030112</v>
      </c>
      <c r="C4367" s="97">
        <v>7286.3700797086203</v>
      </c>
      <c r="D4367" s="96">
        <v>0.99249643706501112</v>
      </c>
      <c r="E4367" s="98">
        <v>0</v>
      </c>
      <c r="F4367" s="119">
        <v>0.45569302055265387</v>
      </c>
      <c r="G4367" s="179">
        <v>1</v>
      </c>
      <c r="H4367" s="97">
        <v>44038559.21736522</v>
      </c>
      <c r="I4367" s="174">
        <v>933648441374.85278</v>
      </c>
      <c r="J4367" s="186">
        <v>0.34978963894840021</v>
      </c>
      <c r="K4367" s="189">
        <v>25144178434.269276</v>
      </c>
      <c r="L4367" s="185">
        <v>0</v>
      </c>
      <c r="M4367" s="185">
        <v>728307354768.74524</v>
      </c>
      <c r="N4367" s="174">
        <v>1687099974577.8674</v>
      </c>
      <c r="O4367" s="119">
        <v>0.53892860454564462</v>
      </c>
      <c r="P4367" s="119">
        <v>0.40422148791494233</v>
      </c>
      <c r="Q4367" s="97">
        <v>16.726815414288158</v>
      </c>
      <c r="R4367" s="184">
        <v>12092246272020.705</v>
      </c>
      <c r="S4367" s="199">
        <v>12548.674003686916</v>
      </c>
      <c r="T4367" s="191">
        <v>4.3964598367122042E-2</v>
      </c>
      <c r="U4367" s="198">
        <v>2.0000000000000001E-4</v>
      </c>
    </row>
    <row r="4368" spans="1:21" x14ac:dyDescent="0.2">
      <c r="A4368">
        <f t="shared" si="68"/>
        <v>4364</v>
      </c>
      <c r="B4368" s="119">
        <v>0.43372553035408407</v>
      </c>
      <c r="C4368" s="97">
        <v>12699.516025410931</v>
      </c>
      <c r="D4368" s="96">
        <v>0.38312468411100825</v>
      </c>
      <c r="E4368" s="98">
        <v>0</v>
      </c>
      <c r="F4368" s="119">
        <v>0</v>
      </c>
      <c r="G4368" s="179">
        <v>0</v>
      </c>
      <c r="H4368" s="97">
        <v>2258824.5124756638</v>
      </c>
      <c r="I4368" s="174">
        <v>120981300566.05194</v>
      </c>
      <c r="J4368" s="186">
        <v>0.43372553035408412</v>
      </c>
      <c r="K4368" s="189">
        <v>1184779209.7345791</v>
      </c>
      <c r="L4368" s="185">
        <v>0</v>
      </c>
      <c r="M4368" s="185">
        <v>0</v>
      </c>
      <c r="N4368" s="174">
        <v>122166079775.78651</v>
      </c>
      <c r="O4368" s="119">
        <v>0.42951921554036715</v>
      </c>
      <c r="P4368" s="119">
        <v>0.32548029677613172</v>
      </c>
      <c r="Q4368" s="97">
        <v>12.957935957031554</v>
      </c>
      <c r="R4368" s="184">
        <v>607599477558.88928</v>
      </c>
      <c r="S4368" s="199">
        <v>631.06068898903072</v>
      </c>
      <c r="T4368" s="191">
        <v>5.2367333247551003E-2</v>
      </c>
      <c r="U4368" s="198">
        <v>2.0000000000000001E-4</v>
      </c>
    </row>
    <row r="4369" spans="1:21" x14ac:dyDescent="0.2">
      <c r="A4369">
        <f t="shared" si="68"/>
        <v>4365</v>
      </c>
      <c r="B4369" s="119">
        <v>0.46089632919620055</v>
      </c>
      <c r="C4369" s="97">
        <v>11051.297347995063</v>
      </c>
      <c r="D4369" s="96">
        <v>0.81430238316880432</v>
      </c>
      <c r="E4369" s="98">
        <v>0</v>
      </c>
      <c r="F4369" s="119">
        <v>0.45934897458078039</v>
      </c>
      <c r="G4369" s="179">
        <v>1</v>
      </c>
      <c r="H4369" s="97">
        <v>6161478.0931560015</v>
      </c>
      <c r="I4369" s="174">
        <v>299041538552.59534</v>
      </c>
      <c r="J4369" s="186">
        <v>0.46089632919620049</v>
      </c>
      <c r="K4369" s="189">
        <v>9936881674.148365</v>
      </c>
      <c r="L4369" s="185">
        <v>0</v>
      </c>
      <c r="M4369" s="185">
        <v>231393192010.38626</v>
      </c>
      <c r="N4369" s="174">
        <v>540371612237.12994</v>
      </c>
      <c r="O4369" s="119">
        <v>0.59762891627006598</v>
      </c>
      <c r="P4369" s="119">
        <v>0.37302997825892775</v>
      </c>
      <c r="Q4369" s="97">
        <v>15.974059330158694</v>
      </c>
      <c r="R4369" s="184">
        <v>3481967602445.5513</v>
      </c>
      <c r="S4369" s="199">
        <v>3610.9462141236659</v>
      </c>
      <c r="T4369" s="191">
        <v>4.5909021436717941E-2</v>
      </c>
      <c r="U4369" s="198">
        <v>2.0000000000000001E-4</v>
      </c>
    </row>
    <row r="4370" spans="1:21" x14ac:dyDescent="0.2">
      <c r="A4370">
        <f t="shared" si="68"/>
        <v>4366</v>
      </c>
      <c r="B4370" s="119">
        <v>0.42410537185498232</v>
      </c>
      <c r="C4370" s="97">
        <v>4000</v>
      </c>
      <c r="D4370" s="96">
        <v>0.8526802669275626</v>
      </c>
      <c r="E4370" s="98">
        <v>0</v>
      </c>
      <c r="F4370" s="119">
        <v>0</v>
      </c>
      <c r="G4370" s="179">
        <v>0</v>
      </c>
      <c r="H4370" s="97">
        <v>19426689.79317243</v>
      </c>
      <c r="I4370" s="174">
        <v>645773135579.93262</v>
      </c>
      <c r="J4370" s="186">
        <v>0.42410537185498232</v>
      </c>
      <c r="K4370" s="189">
        <v>16383901281.234535</v>
      </c>
      <c r="L4370" s="185">
        <v>0</v>
      </c>
      <c r="M4370" s="185">
        <v>0</v>
      </c>
      <c r="N4370" s="174">
        <v>662157036861.16711</v>
      </c>
      <c r="O4370" s="119">
        <v>0.41361163674608525</v>
      </c>
      <c r="P4370" s="119">
        <v>0.2922229110351629</v>
      </c>
      <c r="Q4370" s="97">
        <v>12.91743931091424</v>
      </c>
      <c r="R4370" s="184">
        <v>2812009072743.1509</v>
      </c>
      <c r="S4370" s="199">
        <v>2920.5951642890113</v>
      </c>
      <c r="T4370" s="191">
        <v>5.4829747161768069E-2</v>
      </c>
      <c r="U4370" s="198">
        <v>2.0000000000000001E-4</v>
      </c>
    </row>
    <row r="4371" spans="1:21" x14ac:dyDescent="0.2">
      <c r="A4371">
        <f t="shared" si="68"/>
        <v>4367</v>
      </c>
      <c r="B4371" s="119">
        <v>0.61577997282868335</v>
      </c>
      <c r="C4371" s="97">
        <v>8257.9960393297679</v>
      </c>
      <c r="D4371" s="96">
        <v>1.2592164107960182</v>
      </c>
      <c r="E4371" s="98">
        <v>0</v>
      </c>
      <c r="F4371" s="119">
        <v>0</v>
      </c>
      <c r="G4371" s="179">
        <v>0</v>
      </c>
      <c r="H4371" s="97">
        <v>14929152.598447511</v>
      </c>
      <c r="I4371" s="174">
        <v>409113670467.1037</v>
      </c>
      <c r="J4371" s="186">
        <v>0.37666922937301395</v>
      </c>
      <c r="K4371" s="189">
        <v>2244816597.2181368</v>
      </c>
      <c r="L4371" s="185">
        <v>0</v>
      </c>
      <c r="M4371" s="185">
        <v>0</v>
      </c>
      <c r="N4371" s="174">
        <v>411358487064.32184</v>
      </c>
      <c r="O4371" s="119">
        <v>0.37461371486596623</v>
      </c>
      <c r="P4371" s="119">
        <v>0.27140831603674159</v>
      </c>
      <c r="Q4371" s="97">
        <v>12.97984459416436</v>
      </c>
      <c r="R4371" s="184">
        <v>1561852927728.6819</v>
      </c>
      <c r="S4371" s="199">
        <v>1622.487234283358</v>
      </c>
      <c r="T4371" s="191">
        <v>5.7138946282684407E-2</v>
      </c>
      <c r="U4371" s="198">
        <v>2.0000000000000001E-4</v>
      </c>
    </row>
    <row r="4372" spans="1:21" x14ac:dyDescent="0.2">
      <c r="A4372">
        <f t="shared" si="68"/>
        <v>4368</v>
      </c>
      <c r="B4372" s="119">
        <v>0.27922380717068518</v>
      </c>
      <c r="C4372" s="97">
        <v>4000</v>
      </c>
      <c r="D4372" s="96">
        <v>0.6423382933423929</v>
      </c>
      <c r="E4372" s="98">
        <v>0.68891919062585794</v>
      </c>
      <c r="F4372" s="119">
        <v>0</v>
      </c>
      <c r="G4372" s="179">
        <v>0</v>
      </c>
      <c r="H4372" s="97">
        <v>7203482.527445958</v>
      </c>
      <c r="I4372" s="174">
        <v>295642842105.43359</v>
      </c>
      <c r="J4372" s="186">
        <v>0.27922380717068518</v>
      </c>
      <c r="K4372" s="189">
        <v>40390065604.402237</v>
      </c>
      <c r="L4372" s="185">
        <v>71364654395.939743</v>
      </c>
      <c r="M4372" s="185">
        <v>0</v>
      </c>
      <c r="N4372" s="174">
        <v>407397562105.77557</v>
      </c>
      <c r="O4372" s="119">
        <v>0.34276651713476969</v>
      </c>
      <c r="P4372" s="119">
        <v>0.24448610575955942</v>
      </c>
      <c r="Q4372" s="97">
        <v>14.631464983454517</v>
      </c>
      <c r="R4372" s="184">
        <v>1620723636513.4258</v>
      </c>
      <c r="S4372" s="199">
        <v>1681.9689354629745</v>
      </c>
      <c r="T4372" s="191">
        <v>4.8907431483130578E-2</v>
      </c>
      <c r="U4372" s="198">
        <v>2.0000000000000001E-4</v>
      </c>
    </row>
    <row r="4373" spans="1:21" x14ac:dyDescent="0.2">
      <c r="A4373">
        <f t="shared" si="68"/>
        <v>4369</v>
      </c>
      <c r="B4373" s="119">
        <v>0.54502592048836329</v>
      </c>
      <c r="C4373" s="97">
        <v>15337.347280375347</v>
      </c>
      <c r="D4373" s="96">
        <v>0.79128396437579329</v>
      </c>
      <c r="E4373" s="98">
        <v>0.37990519592276506</v>
      </c>
      <c r="F4373" s="119">
        <v>0</v>
      </c>
      <c r="G4373" s="179">
        <v>0</v>
      </c>
      <c r="H4373" s="97">
        <v>5258198.0627169246</v>
      </c>
      <c r="I4373" s="174">
        <v>195803325632.64493</v>
      </c>
      <c r="J4373" s="186">
        <v>0.41921946776604613</v>
      </c>
      <c r="K4373" s="189">
        <v>20679765158.057152</v>
      </c>
      <c r="L4373" s="185">
        <v>38425656017.081322</v>
      </c>
      <c r="M4373" s="185">
        <v>0</v>
      </c>
      <c r="N4373" s="174">
        <v>254908746807.78342</v>
      </c>
      <c r="O4373" s="119">
        <v>0.44260972675559546</v>
      </c>
      <c r="P4373" s="119">
        <v>0.3509875899301016</v>
      </c>
      <c r="Q4373" s="97">
        <v>14.067714917728924</v>
      </c>
      <c r="R4373" s="184">
        <v>1364065065662.9722</v>
      </c>
      <c r="S4373" s="199">
        <v>1416.2073637868004</v>
      </c>
      <c r="T4373" s="191">
        <v>5.0954057667806245E-2</v>
      </c>
      <c r="U4373" s="198">
        <v>2.0000000000000001E-4</v>
      </c>
    </row>
    <row r="4374" spans="1:21" x14ac:dyDescent="0.2">
      <c r="A4374">
        <f t="shared" si="68"/>
        <v>4370</v>
      </c>
      <c r="B4374" s="119">
        <v>0.39231187634680675</v>
      </c>
      <c r="C4374" s="97">
        <v>6446.7158545233378</v>
      </c>
      <c r="D4374" s="96">
        <v>0.64949972061865291</v>
      </c>
      <c r="E4374" s="98">
        <v>0.44145978372575573</v>
      </c>
      <c r="F4374" s="119">
        <v>0.51502852702950253</v>
      </c>
      <c r="G4374" s="179">
        <v>1</v>
      </c>
      <c r="H4374" s="97">
        <v>5621806.0546614304</v>
      </c>
      <c r="I4374" s="174">
        <v>266614010685.52417</v>
      </c>
      <c r="J4374" s="186">
        <v>0.39231187634680675</v>
      </c>
      <c r="K4374" s="189">
        <v>5093618761.5059147</v>
      </c>
      <c r="L4374" s="185">
        <v>0</v>
      </c>
      <c r="M4374" s="185">
        <v>241472173536.22949</v>
      </c>
      <c r="N4374" s="174">
        <v>513179802983.25958</v>
      </c>
      <c r="O4374" s="119">
        <v>0.58025195046712086</v>
      </c>
      <c r="P4374" s="119">
        <v>0.41844184150750074</v>
      </c>
      <c r="Q4374" s="97">
        <v>16.855829809338179</v>
      </c>
      <c r="R4374" s="184">
        <v>3937967984590.4907</v>
      </c>
      <c r="S4374" s="199">
        <v>4092.0469827658958</v>
      </c>
      <c r="T4374" s="191">
        <v>4.3474115235679046E-2</v>
      </c>
      <c r="U4374" s="198">
        <v>2.0000000000000001E-4</v>
      </c>
    </row>
    <row r="4375" spans="1:21" x14ac:dyDescent="0.2">
      <c r="A4375">
        <f t="shared" si="68"/>
        <v>4371</v>
      </c>
      <c r="B4375" s="119">
        <v>0.53110759774151362</v>
      </c>
      <c r="C4375" s="97">
        <v>17000</v>
      </c>
      <c r="D4375" s="96">
        <v>0.60762105974638425</v>
      </c>
      <c r="E4375" s="98">
        <v>0</v>
      </c>
      <c r="F4375" s="119">
        <v>0.50825616426168885</v>
      </c>
      <c r="G4375" s="179">
        <v>1</v>
      </c>
      <c r="H4375" s="97">
        <v>3608147.7096351469</v>
      </c>
      <c r="I4375" s="174">
        <v>193354677050.62085</v>
      </c>
      <c r="J4375" s="186">
        <v>0.53110759774151362</v>
      </c>
      <c r="K4375" s="189">
        <v>8290991955.6174889</v>
      </c>
      <c r="L4375" s="185">
        <v>0</v>
      </c>
      <c r="M4375" s="185">
        <v>118220907974.37766</v>
      </c>
      <c r="N4375" s="174">
        <v>319866576980.61603</v>
      </c>
      <c r="O4375" s="119">
        <v>0.6167223418028388</v>
      </c>
      <c r="P4375" s="119">
        <v>0.43287721371329368</v>
      </c>
      <c r="Q4375" s="97">
        <v>15.316618406454541</v>
      </c>
      <c r="R4375" s="184">
        <v>2303710180096.7974</v>
      </c>
      <c r="S4375" s="199">
        <v>2390.7342351431248</v>
      </c>
      <c r="T4375" s="191">
        <v>4.7888790525909442E-2</v>
      </c>
      <c r="U4375" s="198">
        <v>2.0000000000000001E-4</v>
      </c>
    </row>
    <row r="4376" spans="1:21" x14ac:dyDescent="0.2">
      <c r="A4376">
        <f t="shared" si="68"/>
        <v>4372</v>
      </c>
      <c r="B4376" s="119">
        <v>0.47629960245263403</v>
      </c>
      <c r="C4376" s="97">
        <v>4000</v>
      </c>
      <c r="D4376" s="96">
        <v>0.45866259151444239</v>
      </c>
      <c r="E4376" s="98">
        <v>0.7</v>
      </c>
      <c r="F4376" s="119">
        <v>0</v>
      </c>
      <c r="G4376" s="179">
        <v>0</v>
      </c>
      <c r="H4376" s="97">
        <v>7117446.4454242624</v>
      </c>
      <c r="I4376" s="174">
        <v>278664739158.21692</v>
      </c>
      <c r="J4376" s="186">
        <v>0.46005018321710545</v>
      </c>
      <c r="K4376" s="189">
        <v>52172233655.045647</v>
      </c>
      <c r="L4376" s="185">
        <v>98913078836.606934</v>
      </c>
      <c r="M4376" s="185">
        <v>0</v>
      </c>
      <c r="N4376" s="174">
        <v>429750051649.86951</v>
      </c>
      <c r="O4376" s="119">
        <v>0.48244375208147372</v>
      </c>
      <c r="P4376" s="119">
        <v>0.33379007423917584</v>
      </c>
      <c r="Q4376" s="97">
        <v>14.250604554753302</v>
      </c>
      <c r="R4376" s="184">
        <v>2330075750832.9902</v>
      </c>
      <c r="S4376" s="199">
        <v>2412.6861237087787</v>
      </c>
      <c r="T4376" s="191">
        <v>4.8899654299545604E-2</v>
      </c>
      <c r="U4376" s="198">
        <v>2.0000000000000001E-4</v>
      </c>
    </row>
    <row r="4377" spans="1:21" x14ac:dyDescent="0.2">
      <c r="A4377">
        <f t="shared" si="68"/>
        <v>4373</v>
      </c>
      <c r="B4377" s="119">
        <v>0.44636887381759838</v>
      </c>
      <c r="C4377" s="97">
        <v>4604.2061843411811</v>
      </c>
      <c r="D4377" s="96">
        <v>0.79831771458557266</v>
      </c>
      <c r="E4377" s="98">
        <v>0.25820345822026047</v>
      </c>
      <c r="F4377" s="119">
        <v>0</v>
      </c>
      <c r="G4377" s="179">
        <v>0</v>
      </c>
      <c r="H4377" s="97">
        <v>10418523.628012031</v>
      </c>
      <c r="I4377" s="174">
        <v>347597433018.23505</v>
      </c>
      <c r="J4377" s="186">
        <v>0.4332848570716521</v>
      </c>
      <c r="K4377" s="189">
        <v>21263963168.50647</v>
      </c>
      <c r="L4377" s="185">
        <v>65114914063.98204</v>
      </c>
      <c r="M4377" s="185">
        <v>0</v>
      </c>
      <c r="N4377" s="174">
        <v>433976310250.72357</v>
      </c>
      <c r="O4377" s="119">
        <v>0.46707765043178834</v>
      </c>
      <c r="P4377" s="119">
        <v>0.33134607238510905</v>
      </c>
      <c r="Q4377" s="97">
        <v>14.182548790477407</v>
      </c>
      <c r="R4377" s="184">
        <v>2271305370371.79</v>
      </c>
      <c r="S4377" s="199">
        <v>2355.6675037673122</v>
      </c>
      <c r="T4377" s="191">
        <v>5.0411907445905277E-2</v>
      </c>
      <c r="U4377" s="198">
        <v>2.0000000000000001E-4</v>
      </c>
    </row>
    <row r="4378" spans="1:21" x14ac:dyDescent="0.2">
      <c r="A4378">
        <f t="shared" si="68"/>
        <v>4374</v>
      </c>
      <c r="B4378" s="119">
        <v>0.60459330102562414</v>
      </c>
      <c r="C4378" s="97">
        <v>12126.500452050081</v>
      </c>
      <c r="D4378" s="96">
        <v>0.72134677460859842</v>
      </c>
      <c r="E4378" s="98">
        <v>0.22190738457085676</v>
      </c>
      <c r="F4378" s="119">
        <v>0</v>
      </c>
      <c r="G4378" s="179">
        <v>0</v>
      </c>
      <c r="H4378" s="97">
        <v>6197428.1609201822</v>
      </c>
      <c r="I4378" s="174">
        <v>245036591134.33264</v>
      </c>
      <c r="J4378" s="186">
        <v>0.40042442827277602</v>
      </c>
      <c r="K4378" s="189">
        <v>19674102988.339897</v>
      </c>
      <c r="L4378" s="185">
        <v>36773894116.751755</v>
      </c>
      <c r="M4378" s="185">
        <v>0</v>
      </c>
      <c r="N4378" s="174">
        <v>301484588239.42432</v>
      </c>
      <c r="O4378" s="119">
        <v>0.42303241087399224</v>
      </c>
      <c r="P4378" s="119">
        <v>0.31274755660152209</v>
      </c>
      <c r="Q4378" s="97">
        <v>13.806066584055722</v>
      </c>
      <c r="R4378" s="184">
        <v>1431937327456.8008</v>
      </c>
      <c r="S4378" s="199">
        <v>1486.552387528234</v>
      </c>
      <c r="T4378" s="191">
        <v>5.1090962504594738E-2</v>
      </c>
      <c r="U4378" s="198">
        <v>2.0000000000000001E-4</v>
      </c>
    </row>
    <row r="4379" spans="1:21" x14ac:dyDescent="0.2">
      <c r="A4379">
        <f t="shared" si="68"/>
        <v>4375</v>
      </c>
      <c r="B4379" s="119">
        <v>0.34782362504744291</v>
      </c>
      <c r="C4379" s="97">
        <v>10069.569034536013</v>
      </c>
      <c r="D4379" s="96">
        <v>0.54493098538770446</v>
      </c>
      <c r="E4379" s="98">
        <v>0.60719788494002969</v>
      </c>
      <c r="F4379" s="119">
        <v>0.45598759369414577</v>
      </c>
      <c r="G4379" s="179">
        <v>1</v>
      </c>
      <c r="H4379" s="97">
        <v>3567083.8123243582</v>
      </c>
      <c r="I4379" s="174">
        <v>163290263876.91107</v>
      </c>
      <c r="J4379" s="186">
        <v>0.34782362504744291</v>
      </c>
      <c r="K4379" s="189">
        <v>3767626533.0700912</v>
      </c>
      <c r="L4379" s="185">
        <v>0</v>
      </c>
      <c r="M4379" s="185">
        <v>162990090024.06061</v>
      </c>
      <c r="N4379" s="174">
        <v>330047980434.04175</v>
      </c>
      <c r="O4379" s="119">
        <v>0.56715476122502051</v>
      </c>
      <c r="P4379" s="119">
        <v>0.47370371152048496</v>
      </c>
      <c r="Q4379" s="97">
        <v>17.566609882994296</v>
      </c>
      <c r="R4379" s="184">
        <v>2973350555640.1377</v>
      </c>
      <c r="S4379" s="199">
        <v>3084.4385675424569</v>
      </c>
      <c r="T4379" s="191">
        <v>4.2105608444781395E-2</v>
      </c>
      <c r="U4379" s="198">
        <v>2.0000000000000001E-4</v>
      </c>
    </row>
    <row r="4380" spans="1:21" x14ac:dyDescent="0.2">
      <c r="A4380">
        <f t="shared" si="68"/>
        <v>4376</v>
      </c>
      <c r="B4380" s="119">
        <v>0.5908874921791829</v>
      </c>
      <c r="C4380" s="97">
        <v>10347.720024287844</v>
      </c>
      <c r="D4380" s="96">
        <v>1.0487545694396441</v>
      </c>
      <c r="E4380" s="98">
        <v>0.58907845344587861</v>
      </c>
      <c r="F4380" s="119">
        <v>0.7452408904317317</v>
      </c>
      <c r="G4380" s="179">
        <v>1</v>
      </c>
      <c r="H4380" s="97">
        <v>8592220.9786190707</v>
      </c>
      <c r="I4380" s="174">
        <v>313792661077.33929</v>
      </c>
      <c r="J4380" s="186">
        <v>0.41102770240757869</v>
      </c>
      <c r="K4380" s="189">
        <v>5483922181.4480591</v>
      </c>
      <c r="L4380" s="185">
        <v>0</v>
      </c>
      <c r="M4380" s="185">
        <v>273122223676.18118</v>
      </c>
      <c r="N4380" s="174">
        <v>592398806934.96851</v>
      </c>
      <c r="O4380" s="119">
        <v>0.58655630529328262</v>
      </c>
      <c r="P4380" s="119">
        <v>0.37370957801775395</v>
      </c>
      <c r="Q4380" s="97">
        <v>16.503930162965773</v>
      </c>
      <c r="R4380" s="184">
        <v>3921629278991.9004</v>
      </c>
      <c r="S4380" s="199">
        <v>4067.2017688019373</v>
      </c>
      <c r="T4380" s="191">
        <v>4.5257189252679256E-2</v>
      </c>
      <c r="U4380" s="198">
        <v>2.0000000000000001E-4</v>
      </c>
    </row>
    <row r="4381" spans="1:21" x14ac:dyDescent="0.2">
      <c r="A4381">
        <f t="shared" si="68"/>
        <v>4377</v>
      </c>
      <c r="B4381" s="119">
        <v>0.45679953140034518</v>
      </c>
      <c r="C4381" s="97">
        <v>12881.773738494461</v>
      </c>
      <c r="D4381" s="96">
        <v>0.90414688486251182</v>
      </c>
      <c r="E4381" s="98">
        <v>0.20347331435072544</v>
      </c>
      <c r="F4381" s="119">
        <v>0</v>
      </c>
      <c r="G4381" s="179">
        <v>0</v>
      </c>
      <c r="H4381" s="97">
        <v>7257351.6075976249</v>
      </c>
      <c r="I4381" s="174">
        <v>264081470945.31271</v>
      </c>
      <c r="J4381" s="186">
        <v>0.40291217864423456</v>
      </c>
      <c r="K4381" s="189">
        <v>16782570266.392166</v>
      </c>
      <c r="L4381" s="185">
        <v>31166406502.923092</v>
      </c>
      <c r="M4381" s="185">
        <v>0</v>
      </c>
      <c r="N4381" s="174">
        <v>312030447714.62799</v>
      </c>
      <c r="O4381" s="119">
        <v>0.42090368732413797</v>
      </c>
      <c r="P4381" s="119">
        <v>0.30779403342042094</v>
      </c>
      <c r="Q4381" s="97">
        <v>13.925222341224988</v>
      </c>
      <c r="R4381" s="184">
        <v>1452792154816.8081</v>
      </c>
      <c r="S4381" s="199">
        <v>1507.8579960715153</v>
      </c>
      <c r="T4381" s="191">
        <v>5.3377859930287347E-2</v>
      </c>
      <c r="U4381" s="198">
        <v>2.0000000000000001E-4</v>
      </c>
    </row>
    <row r="4382" spans="1:21" x14ac:dyDescent="0.2">
      <c r="A4382">
        <f t="shared" si="68"/>
        <v>4378</v>
      </c>
      <c r="B4382" s="119">
        <v>0.48552811898659748</v>
      </c>
      <c r="C4382" s="97">
        <v>4000</v>
      </c>
      <c r="D4382" s="96">
        <v>1.4412783946487833</v>
      </c>
      <c r="E4382" s="98">
        <v>0.34109517199473405</v>
      </c>
      <c r="F4382" s="119">
        <v>0</v>
      </c>
      <c r="G4382" s="179">
        <v>0</v>
      </c>
      <c r="H4382" s="97">
        <v>27049971.795782518</v>
      </c>
      <c r="I4382" s="174">
        <v>548869260049.52771</v>
      </c>
      <c r="J4382" s="186">
        <v>7.6208261191541449E-2</v>
      </c>
      <c r="K4382" s="189">
        <v>53152412366.639053</v>
      </c>
      <c r="L4382" s="185">
        <v>96632537462.233826</v>
      </c>
      <c r="M4382" s="185">
        <v>0</v>
      </c>
      <c r="N4382" s="174">
        <v>698654209878.40051</v>
      </c>
      <c r="O4382" s="119">
        <v>0.17051983687378724</v>
      </c>
      <c r="P4382" s="119">
        <v>5.9387577250578819E-2</v>
      </c>
      <c r="Q4382" s="97">
        <v>16.534698417201326</v>
      </c>
      <c r="R4382" s="184">
        <v>737689991974.43018</v>
      </c>
      <c r="S4382" s="199">
        <v>765.19822554170059</v>
      </c>
      <c r="T4382" s="191">
        <v>4.5739748924330456E-2</v>
      </c>
      <c r="U4382" s="198">
        <v>2.0000000000000001E-4</v>
      </c>
    </row>
    <row r="4383" spans="1:21" x14ac:dyDescent="0.2">
      <c r="A4383">
        <f t="shared" si="68"/>
        <v>4379</v>
      </c>
      <c r="B4383" s="119">
        <v>0.49004109373422922</v>
      </c>
      <c r="C4383" s="97">
        <v>9808.6068211415859</v>
      </c>
      <c r="D4383" s="96">
        <v>0.971901377137804</v>
      </c>
      <c r="E4383" s="98">
        <v>7.7713516056231988E-2</v>
      </c>
      <c r="F4383" s="119">
        <v>0</v>
      </c>
      <c r="G4383" s="179">
        <v>0</v>
      </c>
      <c r="H4383" s="97">
        <v>7829983.2410936439</v>
      </c>
      <c r="I4383" s="174">
        <v>284233202450.89075</v>
      </c>
      <c r="J4383" s="186">
        <v>0.35239259298695924</v>
      </c>
      <c r="K4383" s="189">
        <v>9830182353.9266167</v>
      </c>
      <c r="L4383" s="185">
        <v>19209980676.766808</v>
      </c>
      <c r="M4383" s="185">
        <v>0</v>
      </c>
      <c r="N4383" s="174">
        <v>313273365481.58417</v>
      </c>
      <c r="O4383" s="119">
        <v>0.36878226014672671</v>
      </c>
      <c r="P4383" s="119">
        <v>0.22427448876577918</v>
      </c>
      <c r="Q4383" s="97">
        <v>13.532926896837864</v>
      </c>
      <c r="R4383" s="184">
        <v>1022502057749.7969</v>
      </c>
      <c r="S4383" s="199">
        <v>1060.4048940014138</v>
      </c>
      <c r="T4383" s="191">
        <v>5.362625668075189E-2</v>
      </c>
      <c r="U4383" s="198">
        <v>2.0000000000000001E-4</v>
      </c>
    </row>
    <row r="4384" spans="1:21" x14ac:dyDescent="0.2">
      <c r="A4384">
        <f t="shared" si="68"/>
        <v>4380</v>
      </c>
      <c r="B4384" s="119">
        <v>0.40450129817966574</v>
      </c>
      <c r="C4384" s="97">
        <v>11827.554669479041</v>
      </c>
      <c r="D4384" s="96">
        <v>0.70986333104379751</v>
      </c>
      <c r="E4384" s="98">
        <v>0.54643773671575424</v>
      </c>
      <c r="F4384" s="119">
        <v>0.69668045389048738</v>
      </c>
      <c r="G4384" s="179">
        <v>1</v>
      </c>
      <c r="H4384" s="97">
        <v>4178012.0241672988</v>
      </c>
      <c r="I4384" s="174">
        <v>223746111677.58521</v>
      </c>
      <c r="J4384" s="186">
        <v>0.40450129817966574</v>
      </c>
      <c r="K4384" s="189">
        <v>948305087.94331241</v>
      </c>
      <c r="L4384" s="185">
        <v>0</v>
      </c>
      <c r="M4384" s="185">
        <v>177860740345.97531</v>
      </c>
      <c r="N4384" s="174">
        <v>402555157111.50385</v>
      </c>
      <c r="O4384" s="119">
        <v>0.5782913988319226</v>
      </c>
      <c r="P4384" s="119">
        <v>0.43904571522698005</v>
      </c>
      <c r="Q4384" s="97">
        <v>16.878108005718943</v>
      </c>
      <c r="R4384" s="184">
        <v>3228400870131.4321</v>
      </c>
      <c r="S4384" s="199">
        <v>3351.8677044992669</v>
      </c>
      <c r="T4384" s="191">
        <v>4.3887089343932317E-2</v>
      </c>
      <c r="U4384" s="198">
        <v>2.0000000000000001E-4</v>
      </c>
    </row>
    <row r="4385" spans="1:21" x14ac:dyDescent="0.2">
      <c r="A4385">
        <f t="shared" si="68"/>
        <v>4381</v>
      </c>
      <c r="B4385" s="119">
        <v>0.29920801304925948</v>
      </c>
      <c r="C4385" s="97">
        <v>9280.930117966489</v>
      </c>
      <c r="D4385" s="96">
        <v>0.44931528348967409</v>
      </c>
      <c r="E4385" s="98">
        <v>0</v>
      </c>
      <c r="F4385" s="119">
        <v>0.5621965743076951</v>
      </c>
      <c r="G4385" s="179">
        <v>1</v>
      </c>
      <c r="H4385" s="97">
        <v>3600653.9787311014</v>
      </c>
      <c r="I4385" s="174">
        <v>163960120477.25067</v>
      </c>
      <c r="J4385" s="186">
        <v>0.29920801304925948</v>
      </c>
      <c r="K4385" s="189">
        <v>4515451766.8171444</v>
      </c>
      <c r="L4385" s="185">
        <v>0</v>
      </c>
      <c r="M4385" s="185">
        <v>211150020667.66705</v>
      </c>
      <c r="N4385" s="174">
        <v>379625592911.73486</v>
      </c>
      <c r="O4385" s="119">
        <v>0.57419257940317581</v>
      </c>
      <c r="P4385" s="119">
        <v>0.36059800837335504</v>
      </c>
      <c r="Q4385" s="97">
        <v>17.638862216992784</v>
      </c>
      <c r="R4385" s="184">
        <v>2615106346265.7466</v>
      </c>
      <c r="S4385" s="199">
        <v>2715.7259432760484</v>
      </c>
      <c r="T4385" s="191">
        <v>4.1661168622227532E-2</v>
      </c>
      <c r="U4385" s="198">
        <v>2.0000000000000001E-4</v>
      </c>
    </row>
    <row r="4386" spans="1:21" x14ac:dyDescent="0.2">
      <c r="A4386">
        <f t="shared" si="68"/>
        <v>4382</v>
      </c>
      <c r="B4386" s="119">
        <v>0.38751852610208137</v>
      </c>
      <c r="C4386" s="97">
        <v>15236.382014696119</v>
      </c>
      <c r="D4386" s="96">
        <v>0.7516267095529221</v>
      </c>
      <c r="E4386" s="98">
        <v>0.7</v>
      </c>
      <c r="F4386" s="119">
        <v>0.63733662391606538</v>
      </c>
      <c r="G4386" s="179">
        <v>1</v>
      </c>
      <c r="H4386" s="97">
        <v>6747897.1643293137</v>
      </c>
      <c r="I4386" s="174">
        <v>212611190242.64725</v>
      </c>
      <c r="J4386" s="186">
        <v>0.23868075347866602</v>
      </c>
      <c r="K4386" s="189">
        <v>1382512452.7743397</v>
      </c>
      <c r="L4386" s="185">
        <v>0</v>
      </c>
      <c r="M4386" s="185">
        <v>315354246051.93121</v>
      </c>
      <c r="N4386" s="174">
        <v>529347948747.35284</v>
      </c>
      <c r="O4386" s="119">
        <v>0.57245824158522607</v>
      </c>
      <c r="P4386" s="119">
        <v>0.34711526279521299</v>
      </c>
      <c r="Q4386" s="97">
        <v>18.07976673197134</v>
      </c>
      <c r="R4386" s="184">
        <v>3501859060863.6362</v>
      </c>
      <c r="S4386" s="199">
        <v>3637.0171740422975</v>
      </c>
      <c r="T4386" s="191">
        <v>4.1544678908684927E-2</v>
      </c>
      <c r="U4386" s="198">
        <v>2.0000000000000001E-4</v>
      </c>
    </row>
    <row r="4387" spans="1:21" x14ac:dyDescent="0.2">
      <c r="A4387">
        <f t="shared" si="68"/>
        <v>4383</v>
      </c>
      <c r="B4387" s="119">
        <v>0.45871045110047476</v>
      </c>
      <c r="C4387" s="97">
        <v>11412.104220320682</v>
      </c>
      <c r="D4387" s="96">
        <v>0.61904703528648841</v>
      </c>
      <c r="E4387" s="98">
        <v>0.34260289656691711</v>
      </c>
      <c r="F4387" s="119">
        <v>0</v>
      </c>
      <c r="G4387" s="179">
        <v>0</v>
      </c>
      <c r="H4387" s="97">
        <v>3748769.9557509967</v>
      </c>
      <c r="I4387" s="174">
        <v>200451957220.95389</v>
      </c>
      <c r="J4387" s="186">
        <v>0.4587104511004747</v>
      </c>
      <c r="K4387" s="189">
        <v>18822194314.737305</v>
      </c>
      <c r="L4387" s="185">
        <v>29595119072.036587</v>
      </c>
      <c r="M4387" s="185">
        <v>0</v>
      </c>
      <c r="N4387" s="174">
        <v>248869270607.72778</v>
      </c>
      <c r="O4387" s="119">
        <v>0.46460337467970114</v>
      </c>
      <c r="P4387" s="119">
        <v>0.3566955839115562</v>
      </c>
      <c r="Q4387" s="97">
        <v>13.516588887139331</v>
      </c>
      <c r="R4387" s="184">
        <v>1347557167203.6653</v>
      </c>
      <c r="S4387" s="199">
        <v>1396.8208737624007</v>
      </c>
      <c r="T4387" s="191">
        <v>5.2784703050587183E-2</v>
      </c>
      <c r="U4387" s="198">
        <v>2.0000000000000001E-4</v>
      </c>
    </row>
    <row r="4388" spans="1:21" x14ac:dyDescent="0.2">
      <c r="A4388">
        <f t="shared" si="68"/>
        <v>4384</v>
      </c>
      <c r="B4388" s="119">
        <v>0.54467477996569735</v>
      </c>
      <c r="C4388" s="97">
        <v>4000</v>
      </c>
      <c r="D4388" s="96">
        <v>0.53848833436452948</v>
      </c>
      <c r="E4388" s="98">
        <v>0</v>
      </c>
      <c r="F4388" s="119">
        <v>0</v>
      </c>
      <c r="G4388" s="179">
        <v>0</v>
      </c>
      <c r="H4388" s="97">
        <v>6913858.6900632652</v>
      </c>
      <c r="I4388" s="174">
        <v>272284375777.55899</v>
      </c>
      <c r="J4388" s="186">
        <v>0.3989527262429875</v>
      </c>
      <c r="K4388" s="189">
        <v>6568887483.1152439</v>
      </c>
      <c r="L4388" s="185">
        <v>0</v>
      </c>
      <c r="M4388" s="185">
        <v>0</v>
      </c>
      <c r="N4388" s="174">
        <v>278853263260.67426</v>
      </c>
      <c r="O4388" s="119">
        <v>0.38955468105202107</v>
      </c>
      <c r="P4388" s="119">
        <v>0.28295488827952181</v>
      </c>
      <c r="Q4388" s="97">
        <v>12.879630802962037</v>
      </c>
      <c r="R4388" s="184">
        <v>1208201729879.2729</v>
      </c>
      <c r="S4388" s="199">
        <v>1252.9637151385921</v>
      </c>
      <c r="T4388" s="191">
        <v>5.2082118843443041E-2</v>
      </c>
      <c r="U4388" s="198">
        <v>2.0000000000000001E-4</v>
      </c>
    </row>
    <row r="4389" spans="1:21" x14ac:dyDescent="0.2">
      <c r="A4389">
        <f t="shared" si="68"/>
        <v>4385</v>
      </c>
      <c r="B4389" s="119">
        <v>0.5780837464553894</v>
      </c>
      <c r="C4389" s="97">
        <v>5920.7911672394648</v>
      </c>
      <c r="D4389" s="96">
        <v>0.37876787875197571</v>
      </c>
      <c r="E4389" s="98">
        <v>0.19568764949466685</v>
      </c>
      <c r="F4389" s="119">
        <v>0.49771855262345044</v>
      </c>
      <c r="G4389" s="179">
        <v>1</v>
      </c>
      <c r="H4389" s="97">
        <v>5231475.7100906186</v>
      </c>
      <c r="I4389" s="174">
        <v>197146394932.22992</v>
      </c>
      <c r="J4389" s="186">
        <v>0.43157652657841017</v>
      </c>
      <c r="K4389" s="189">
        <v>4098665308.9136004</v>
      </c>
      <c r="L4389" s="185">
        <v>0</v>
      </c>
      <c r="M4389" s="185">
        <v>239221228295.85349</v>
      </c>
      <c r="N4389" s="174">
        <v>440466288536.99695</v>
      </c>
      <c r="O4389" s="119">
        <v>0.62765470635051501</v>
      </c>
      <c r="P4389" s="119">
        <v>0.50001043547683088</v>
      </c>
      <c r="Q4389" s="97">
        <v>17.306658877237464</v>
      </c>
      <c r="R4389" s="184">
        <v>4161952663760.1611</v>
      </c>
      <c r="S4389" s="199">
        <v>4320.6397821631745</v>
      </c>
      <c r="T4389" s="191">
        <v>4.2077984432907251E-2</v>
      </c>
      <c r="U4389" s="198">
        <v>2.0000000000000001E-4</v>
      </c>
    </row>
    <row r="4390" spans="1:21" x14ac:dyDescent="0.2">
      <c r="A4390">
        <f t="shared" si="68"/>
        <v>4386</v>
      </c>
      <c r="B4390" s="119">
        <v>0.38416044197847471</v>
      </c>
      <c r="C4390" s="97">
        <v>8059.7616954783734</v>
      </c>
      <c r="D4390" s="96">
        <v>0.59813673279703805</v>
      </c>
      <c r="E4390" s="98">
        <v>8.4658212526105933E-2</v>
      </c>
      <c r="F4390" s="119">
        <v>0</v>
      </c>
      <c r="G4390" s="179">
        <v>0</v>
      </c>
      <c r="H4390" s="97">
        <v>6622930.3940241123</v>
      </c>
      <c r="I4390" s="174">
        <v>269142111940.12277</v>
      </c>
      <c r="J4390" s="186">
        <v>0.38416044197847476</v>
      </c>
      <c r="K4390" s="189">
        <v>8523347843.8524389</v>
      </c>
      <c r="L4390" s="185">
        <v>6866769946.7402925</v>
      </c>
      <c r="M4390" s="185">
        <v>0</v>
      </c>
      <c r="N4390" s="174">
        <v>284532229730.71545</v>
      </c>
      <c r="O4390" s="119">
        <v>0.38268834689968861</v>
      </c>
      <c r="P4390" s="119">
        <v>0.28002359332565885</v>
      </c>
      <c r="Q4390" s="97">
        <v>13.191524151508517</v>
      </c>
      <c r="R4390" s="184">
        <v>1197386556082.5396</v>
      </c>
      <c r="S4390" s="199">
        <v>1242.8144127120679</v>
      </c>
      <c r="T4390" s="191">
        <v>5.3611118626413434E-2</v>
      </c>
      <c r="U4390" s="198">
        <v>2.0000000000000001E-4</v>
      </c>
    </row>
    <row r="4391" spans="1:21" x14ac:dyDescent="0.2">
      <c r="A4391">
        <f t="shared" si="68"/>
        <v>4387</v>
      </c>
      <c r="B4391" s="119">
        <v>0.43508821515015828</v>
      </c>
      <c r="C4391" s="97">
        <v>11427.733444202448</v>
      </c>
      <c r="D4391" s="96">
        <v>0.64133540549186807</v>
      </c>
      <c r="E4391" s="98">
        <v>0.7</v>
      </c>
      <c r="F4391" s="119">
        <v>0</v>
      </c>
      <c r="G4391" s="179">
        <v>0</v>
      </c>
      <c r="H4391" s="97">
        <v>5098693.5427734321</v>
      </c>
      <c r="I4391" s="174">
        <v>261437832177.83716</v>
      </c>
      <c r="J4391" s="186">
        <v>0.43508821515015828</v>
      </c>
      <c r="K4391" s="189">
        <v>23414440221.104061</v>
      </c>
      <c r="L4391" s="185">
        <v>42656360357.203957</v>
      </c>
      <c r="M4391" s="185">
        <v>0</v>
      </c>
      <c r="N4391" s="174">
        <v>327508632756.1452</v>
      </c>
      <c r="O4391" s="119">
        <v>0.45151056574086701</v>
      </c>
      <c r="P4391" s="119">
        <v>0.33057678640906074</v>
      </c>
      <c r="Q4391" s="97">
        <v>13.482264472589124</v>
      </c>
      <c r="R4391" s="184">
        <v>1622637931359.7153</v>
      </c>
      <c r="S4391" s="199">
        <v>1684.8881042249573</v>
      </c>
      <c r="T4391" s="191">
        <v>5.3037894282369762E-2</v>
      </c>
      <c r="U4391" s="198">
        <v>2.0000000000000001E-4</v>
      </c>
    </row>
    <row r="4392" spans="1:21" x14ac:dyDescent="0.2">
      <c r="A4392">
        <f t="shared" si="68"/>
        <v>4388</v>
      </c>
      <c r="B4392" s="119">
        <v>0.64895345275389626</v>
      </c>
      <c r="C4392" s="97">
        <v>4000</v>
      </c>
      <c r="D4392" s="96">
        <v>0.67669465694509401</v>
      </c>
      <c r="E4392" s="98">
        <v>9.0315361422053125E-2</v>
      </c>
      <c r="F4392" s="119">
        <v>0.51894327701948195</v>
      </c>
      <c r="G4392" s="179">
        <v>1</v>
      </c>
      <c r="H4392" s="97">
        <v>9355806.3204382919</v>
      </c>
      <c r="I4392" s="174">
        <v>334622762252.50854</v>
      </c>
      <c r="J4392" s="186">
        <v>0.4704766303801009</v>
      </c>
      <c r="K4392" s="189">
        <v>12187298530.44408</v>
      </c>
      <c r="L4392" s="185">
        <v>0</v>
      </c>
      <c r="M4392" s="185">
        <v>303098932629.14172</v>
      </c>
      <c r="N4392" s="174">
        <v>649908993412.09436</v>
      </c>
      <c r="O4392" s="119">
        <v>0.6153343618723851</v>
      </c>
      <c r="P4392" s="119">
        <v>0.36383335219312474</v>
      </c>
      <c r="Q4392" s="97">
        <v>16.035721137298587</v>
      </c>
      <c r="R4392" s="184">
        <v>4144850430029.9014</v>
      </c>
      <c r="S4392" s="199">
        <v>4300.1772879199743</v>
      </c>
      <c r="T4392" s="191">
        <v>4.553201215180526E-2</v>
      </c>
      <c r="U4392" s="198">
        <v>2.0000000000000001E-4</v>
      </c>
    </row>
    <row r="4393" spans="1:21" x14ac:dyDescent="0.2">
      <c r="A4393">
        <f t="shared" si="68"/>
        <v>4389</v>
      </c>
      <c r="B4393" s="119">
        <v>0.46680770668563598</v>
      </c>
      <c r="C4393" s="97">
        <v>5235.2792860258851</v>
      </c>
      <c r="D4393" s="96">
        <v>1.113429169478791</v>
      </c>
      <c r="E4393" s="98">
        <v>0.65258886780952285</v>
      </c>
      <c r="F4393" s="119">
        <v>0</v>
      </c>
      <c r="G4393" s="179">
        <v>0</v>
      </c>
      <c r="H4393" s="97">
        <v>22708911.975509558</v>
      </c>
      <c r="I4393" s="174">
        <v>701843598296.10107</v>
      </c>
      <c r="J4393" s="186">
        <v>0.46679975064008328</v>
      </c>
      <c r="K4393" s="189">
        <v>82033105926.548141</v>
      </c>
      <c r="L4393" s="185">
        <v>154780249229.44681</v>
      </c>
      <c r="M4393" s="185">
        <v>0</v>
      </c>
      <c r="N4393" s="174">
        <v>938656953452.09595</v>
      </c>
      <c r="O4393" s="119">
        <v>0.48094739446209789</v>
      </c>
      <c r="P4393" s="119">
        <v>0.34809318664347771</v>
      </c>
      <c r="Q4393" s="97">
        <v>13.863461426102814</v>
      </c>
      <c r="R4393" s="184">
        <v>4957876628914.5254</v>
      </c>
      <c r="S4393" s="199">
        <v>5149.2957650511307</v>
      </c>
      <c r="T4393" s="191">
        <v>5.226126178420118E-2</v>
      </c>
      <c r="U4393" s="198">
        <v>2.0000000000000001E-4</v>
      </c>
    </row>
    <row r="4394" spans="1:21" x14ac:dyDescent="0.2">
      <c r="A4394">
        <f t="shared" si="68"/>
        <v>4390</v>
      </c>
      <c r="B4394" s="119">
        <v>0.39434988799394577</v>
      </c>
      <c r="C4394" s="97">
        <v>16253.975696324866</v>
      </c>
      <c r="D4394" s="96">
        <v>0.99066871328946937</v>
      </c>
      <c r="E4394" s="98">
        <v>0.41241829451750234</v>
      </c>
      <c r="F4394" s="119">
        <v>0.52860747111819539</v>
      </c>
      <c r="G4394" s="179">
        <v>1</v>
      </c>
      <c r="H4394" s="97">
        <v>6309043.1596029494</v>
      </c>
      <c r="I4394" s="174">
        <v>231797704000.86996</v>
      </c>
      <c r="J4394" s="186">
        <v>0.34180769736770855</v>
      </c>
      <c r="K4394" s="189">
        <v>3997277400.7229924</v>
      </c>
      <c r="L4394" s="185">
        <v>0</v>
      </c>
      <c r="M4394" s="185">
        <v>210410189558.71161</v>
      </c>
      <c r="N4394" s="174">
        <v>446205170960.30457</v>
      </c>
      <c r="O4394" s="119">
        <v>0.55480843167694194</v>
      </c>
      <c r="P4394" s="119">
        <v>0.29341910022562273</v>
      </c>
      <c r="Q4394" s="97">
        <v>16.693152244521098</v>
      </c>
      <c r="R4394" s="184">
        <v>2315365533749.897</v>
      </c>
      <c r="S4394" s="199">
        <v>2404.369658024782</v>
      </c>
      <c r="T4394" s="191">
        <v>4.5297346785736409E-2</v>
      </c>
      <c r="U4394" s="198">
        <v>2.0000000000000001E-4</v>
      </c>
    </row>
    <row r="4395" spans="1:21" x14ac:dyDescent="0.2">
      <c r="A4395">
        <f t="shared" si="68"/>
        <v>4391</v>
      </c>
      <c r="B4395" s="119">
        <v>0.38916409930147056</v>
      </c>
      <c r="C4395" s="97">
        <v>4000</v>
      </c>
      <c r="D4395" s="96">
        <v>0.63536880930432726</v>
      </c>
      <c r="E4395" s="98">
        <v>0.47559588858848112</v>
      </c>
      <c r="F4395" s="119">
        <v>0</v>
      </c>
      <c r="G4395" s="179">
        <v>0</v>
      </c>
      <c r="H4395" s="97">
        <v>7086863.3255660329</v>
      </c>
      <c r="I4395" s="174">
        <v>279721086695.82373</v>
      </c>
      <c r="J4395" s="186">
        <v>0.38916409930147056</v>
      </c>
      <c r="K4395" s="189">
        <v>35617385347.097183</v>
      </c>
      <c r="L4395" s="185">
        <v>79219993403.670242</v>
      </c>
      <c r="M4395" s="185">
        <v>0</v>
      </c>
      <c r="N4395" s="174">
        <v>394558465446.59113</v>
      </c>
      <c r="O4395" s="119">
        <v>0.43652187081475541</v>
      </c>
      <c r="P4395" s="119">
        <v>0.32227888840613028</v>
      </c>
      <c r="Q4395" s="97">
        <v>14.540218051115758</v>
      </c>
      <c r="R4395" s="184">
        <v>2077057683569.3696</v>
      </c>
      <c r="S4395" s="199">
        <v>2155.0691426228623</v>
      </c>
      <c r="T4395" s="191">
        <v>4.8902135698755386E-2</v>
      </c>
      <c r="U4395" s="198">
        <v>2.0000000000000001E-4</v>
      </c>
    </row>
    <row r="4396" spans="1:21" x14ac:dyDescent="0.2">
      <c r="A4396">
        <f t="shared" si="68"/>
        <v>4392</v>
      </c>
      <c r="B4396" s="119">
        <v>0.28688840240825053</v>
      </c>
      <c r="C4396" s="97">
        <v>9251.1750681501326</v>
      </c>
      <c r="D4396" s="96">
        <v>0.76435471832848845</v>
      </c>
      <c r="E4396" s="98">
        <v>0.44906160934228301</v>
      </c>
      <c r="F4396" s="119">
        <v>0</v>
      </c>
      <c r="G4396" s="179">
        <v>0</v>
      </c>
      <c r="H4396" s="97">
        <v>5345176.910882703</v>
      </c>
      <c r="I4396" s="174">
        <v>214283914324.9758</v>
      </c>
      <c r="J4396" s="186">
        <v>0.28688840240825053</v>
      </c>
      <c r="K4396" s="189">
        <v>26079025679.570324</v>
      </c>
      <c r="L4396" s="185">
        <v>42444030348.165939</v>
      </c>
      <c r="M4396" s="185">
        <v>0</v>
      </c>
      <c r="N4396" s="174">
        <v>282806970352.71204</v>
      </c>
      <c r="O4396" s="119">
        <v>0.33744144991190222</v>
      </c>
      <c r="P4396" s="119">
        <v>0.26371957210033409</v>
      </c>
      <c r="Q4396" s="97">
        <v>14.379201687407573</v>
      </c>
      <c r="R4396" s="184">
        <v>1180878204956.7634</v>
      </c>
      <c r="S4396" s="199">
        <v>1225.9585968576937</v>
      </c>
      <c r="T4396" s="191">
        <v>5.0967073067066722E-2</v>
      </c>
      <c r="U4396" s="198">
        <v>2.0000000000000001E-4</v>
      </c>
    </row>
    <row r="4397" spans="1:21" x14ac:dyDescent="0.2">
      <c r="A4397">
        <f t="shared" si="68"/>
        <v>4393</v>
      </c>
      <c r="B4397" s="119">
        <v>0.70129608322980963</v>
      </c>
      <c r="C4397" s="97">
        <v>9644.6125950649275</v>
      </c>
      <c r="D4397" s="96">
        <v>1.0540809114545053</v>
      </c>
      <c r="E4397" s="98">
        <v>0.7</v>
      </c>
      <c r="F4397" s="119">
        <v>0.45408844816160854</v>
      </c>
      <c r="G4397" s="179">
        <v>1</v>
      </c>
      <c r="H4397" s="97">
        <v>9547050.4546761587</v>
      </c>
      <c r="I4397" s="174">
        <v>344207192513.69556</v>
      </c>
      <c r="J4397" s="186">
        <v>0.35553055355203211</v>
      </c>
      <c r="K4397" s="189">
        <v>3974494223.0336213</v>
      </c>
      <c r="L4397" s="185">
        <v>379228800.2943725</v>
      </c>
      <c r="M4397" s="185">
        <v>211734131995.58054</v>
      </c>
      <c r="N4397" s="174">
        <v>560295047532.604</v>
      </c>
      <c r="O4397" s="119">
        <v>0.52127332485602484</v>
      </c>
      <c r="P4397" s="119">
        <v>0.33564732656365093</v>
      </c>
      <c r="Q4397" s="97">
        <v>16.1930174240096</v>
      </c>
      <c r="R4397" s="184">
        <v>3267005324753.2847</v>
      </c>
      <c r="S4397" s="199">
        <v>3392.5337271310159</v>
      </c>
      <c r="T4397" s="191">
        <v>4.633989296087454E-2</v>
      </c>
      <c r="U4397" s="198">
        <v>2.0000000000000001E-4</v>
      </c>
    </row>
    <row r="4398" spans="1:21" x14ac:dyDescent="0.2">
      <c r="A4398">
        <f t="shared" si="68"/>
        <v>4394</v>
      </c>
      <c r="B4398" s="119">
        <v>0.55225324412546262</v>
      </c>
      <c r="C4398" s="97">
        <v>4000</v>
      </c>
      <c r="D4398" s="96">
        <v>0.97953217364901346</v>
      </c>
      <c r="E4398" s="98">
        <v>0.52761170990930073</v>
      </c>
      <c r="F4398" s="119">
        <v>0.60357681994514423</v>
      </c>
      <c r="G4398" s="179">
        <v>1</v>
      </c>
      <c r="H4398" s="97">
        <v>22670860.901157163</v>
      </c>
      <c r="I4398" s="174">
        <v>603303837309.43225</v>
      </c>
      <c r="J4398" s="186">
        <v>0.34937004473830924</v>
      </c>
      <c r="K4398" s="189">
        <v>5156002729.1711264</v>
      </c>
      <c r="L4398" s="185">
        <v>0</v>
      </c>
      <c r="M4398" s="185">
        <v>471575718044.26135</v>
      </c>
      <c r="N4398" s="174">
        <v>1080035558082.8647</v>
      </c>
      <c r="O4398" s="119">
        <v>0.54446065100930918</v>
      </c>
      <c r="P4398" s="119">
        <v>0.38018030574611289</v>
      </c>
      <c r="Q4398" s="97">
        <v>16.959443914947116</v>
      </c>
      <c r="R4398" s="184">
        <v>7539467205479.4043</v>
      </c>
      <c r="S4398" s="199">
        <v>7826.132976818737</v>
      </c>
      <c r="T4398" s="191">
        <v>4.3656247108757887E-2</v>
      </c>
      <c r="U4398" s="198">
        <v>2.0000000000000001E-4</v>
      </c>
    </row>
    <row r="4399" spans="1:21" x14ac:dyDescent="0.2">
      <c r="A4399">
        <f t="shared" si="68"/>
        <v>4395</v>
      </c>
      <c r="B4399" s="119">
        <v>0.52454779471053792</v>
      </c>
      <c r="C4399" s="97">
        <v>4000</v>
      </c>
      <c r="D4399" s="96">
        <v>0.98210131464012962</v>
      </c>
      <c r="E4399" s="98">
        <v>0</v>
      </c>
      <c r="F4399" s="119">
        <v>0.53860552822761854</v>
      </c>
      <c r="G4399" s="179">
        <v>1</v>
      </c>
      <c r="H4399" s="97">
        <v>13601407.619914597</v>
      </c>
      <c r="I4399" s="174">
        <v>480452165686.30261</v>
      </c>
      <c r="J4399" s="186">
        <v>0.50738854545360124</v>
      </c>
      <c r="K4399" s="189">
        <v>12933190571.723564</v>
      </c>
      <c r="L4399" s="185">
        <v>0</v>
      </c>
      <c r="M4399" s="185">
        <v>376692936007.65186</v>
      </c>
      <c r="N4399" s="174">
        <v>870078292265.67798</v>
      </c>
      <c r="O4399" s="119">
        <v>0.62653014005695018</v>
      </c>
      <c r="P4399" s="119">
        <v>0.45001985159251368</v>
      </c>
      <c r="Q4399" s="97">
        <v>16.208163448670867</v>
      </c>
      <c r="R4399" s="184">
        <v>6890995219101.7246</v>
      </c>
      <c r="S4399" s="199">
        <v>7149.3713153872031</v>
      </c>
      <c r="T4399" s="191">
        <v>4.5369082929115727E-2</v>
      </c>
      <c r="U4399" s="198">
        <v>2.0000000000000001E-4</v>
      </c>
    </row>
    <row r="4400" spans="1:21" x14ac:dyDescent="0.2">
      <c r="A4400">
        <f t="shared" si="68"/>
        <v>4396</v>
      </c>
      <c r="B4400" s="119">
        <v>0.28399129282582269</v>
      </c>
      <c r="C4400" s="97">
        <v>4000</v>
      </c>
      <c r="D4400" s="96">
        <v>0.9155887055912969</v>
      </c>
      <c r="E4400" s="98">
        <v>0.19124932272829859</v>
      </c>
      <c r="F4400" s="119">
        <v>0.44120163819080388</v>
      </c>
      <c r="G4400" s="179">
        <v>1</v>
      </c>
      <c r="H4400" s="97">
        <v>16019244.125485279</v>
      </c>
      <c r="I4400" s="174">
        <v>523738636922.17072</v>
      </c>
      <c r="J4400" s="186">
        <v>0.28399129282582269</v>
      </c>
      <c r="K4400" s="189">
        <v>6335487253.8375854</v>
      </c>
      <c r="L4400" s="185">
        <v>0</v>
      </c>
      <c r="M4400" s="185">
        <v>319995533764.5271</v>
      </c>
      <c r="N4400" s="174">
        <v>850069657940.5354</v>
      </c>
      <c r="O4400" s="119">
        <v>0.47611820494161827</v>
      </c>
      <c r="P4400" s="119">
        <v>0.34572320962490055</v>
      </c>
      <c r="Q4400" s="97">
        <v>17.287089535808608</v>
      </c>
      <c r="R4400" s="184">
        <v>5448338070081.5088</v>
      </c>
      <c r="S4400" s="199">
        <v>5650.6181988227208</v>
      </c>
      <c r="T4400" s="191">
        <v>4.310508081248287E-2</v>
      </c>
      <c r="U4400" s="198">
        <v>2.0000000000000001E-4</v>
      </c>
    </row>
    <row r="4401" spans="1:21" x14ac:dyDescent="0.2">
      <c r="A4401">
        <f t="shared" si="68"/>
        <v>4397</v>
      </c>
      <c r="B4401" s="119">
        <v>0.46656191493591209</v>
      </c>
      <c r="C4401" s="97">
        <v>8700.4696619153765</v>
      </c>
      <c r="D4401" s="96">
        <v>0.77514437461254859</v>
      </c>
      <c r="E4401" s="98">
        <v>0</v>
      </c>
      <c r="F4401" s="119">
        <v>0.42254460623681855</v>
      </c>
      <c r="G4401" s="179">
        <v>1</v>
      </c>
      <c r="H4401" s="97">
        <v>7998888.8299994711</v>
      </c>
      <c r="I4401" s="174">
        <v>311336665274.68127</v>
      </c>
      <c r="J4401" s="186">
        <v>0.45435944476797485</v>
      </c>
      <c r="K4401" s="189">
        <v>6528791491.5749311</v>
      </c>
      <c r="L4401" s="185">
        <v>0</v>
      </c>
      <c r="M4401" s="185">
        <v>200169485625.00909</v>
      </c>
      <c r="N4401" s="174">
        <v>518034942391.26532</v>
      </c>
      <c r="O4401" s="119">
        <v>0.58218918877934278</v>
      </c>
      <c r="P4401" s="119">
        <v>0.39608988698830977</v>
      </c>
      <c r="Q4401" s="97">
        <v>16.021470310660025</v>
      </c>
      <c r="R4401" s="184">
        <v>3567628725987.2646</v>
      </c>
      <c r="S4401" s="199">
        <v>3702.8081363073561</v>
      </c>
      <c r="T4401" s="191">
        <v>4.5593136837965918E-2</v>
      </c>
      <c r="U4401" s="198">
        <v>2.0000000000000001E-4</v>
      </c>
    </row>
    <row r="4402" spans="1:21" x14ac:dyDescent="0.2">
      <c r="A4402">
        <f t="shared" si="68"/>
        <v>4398</v>
      </c>
      <c r="B4402" s="119">
        <v>0.56210513312099597</v>
      </c>
      <c r="C4402" s="97">
        <v>9425.0818059376616</v>
      </c>
      <c r="D4402" s="96">
        <v>0.794965697786993</v>
      </c>
      <c r="E4402" s="98">
        <v>0.63090816032394992</v>
      </c>
      <c r="F4402" s="119">
        <v>0.64487317020761858</v>
      </c>
      <c r="G4402" s="179">
        <v>1</v>
      </c>
      <c r="H4402" s="97">
        <v>5614454.2973384988</v>
      </c>
      <c r="I4402" s="174">
        <v>261902748765.13925</v>
      </c>
      <c r="J4402" s="186">
        <v>0.50074914928888603</v>
      </c>
      <c r="K4402" s="189">
        <v>2072594351.558352</v>
      </c>
      <c r="L4402" s="185">
        <v>0</v>
      </c>
      <c r="M4402" s="185">
        <v>229961055059.94089</v>
      </c>
      <c r="N4402" s="174">
        <v>493936398176.63849</v>
      </c>
      <c r="O4402" s="119">
        <v>0.6379696330373027</v>
      </c>
      <c r="P4402" s="119">
        <v>0.42223660068339891</v>
      </c>
      <c r="Q4402" s="97">
        <v>16.029166517038767</v>
      </c>
      <c r="R4402" s="184">
        <v>3636226695845.646</v>
      </c>
      <c r="S4402" s="199">
        <v>3773.7222630869783</v>
      </c>
      <c r="T4402" s="191">
        <v>4.5945069634955774E-2</v>
      </c>
      <c r="U4402" s="198">
        <v>2.0000000000000001E-4</v>
      </c>
    </row>
    <row r="4403" spans="1:21" x14ac:dyDescent="0.2">
      <c r="A4403">
        <f t="shared" si="68"/>
        <v>4399</v>
      </c>
      <c r="B4403" s="119">
        <v>0.46878284932155467</v>
      </c>
      <c r="C4403" s="97">
        <v>9917.4138784078259</v>
      </c>
      <c r="D4403" s="96">
        <v>1.2003478239937637</v>
      </c>
      <c r="E4403" s="98">
        <v>0.7</v>
      </c>
      <c r="F4403" s="119">
        <v>0.54305498734116597</v>
      </c>
      <c r="G4403" s="179">
        <v>1</v>
      </c>
      <c r="H4403" s="97">
        <v>11412048.633193612</v>
      </c>
      <c r="I4403" s="174">
        <v>429705275209.16327</v>
      </c>
      <c r="J4403" s="186">
        <v>0.38692006827459047</v>
      </c>
      <c r="K4403" s="189">
        <v>5380718014.909812</v>
      </c>
      <c r="L4403" s="185">
        <v>0</v>
      </c>
      <c r="M4403" s="185">
        <v>210977348468.87128</v>
      </c>
      <c r="N4403" s="174">
        <v>646063341692.94434</v>
      </c>
      <c r="O4403" s="119">
        <v>0.51859229827067765</v>
      </c>
      <c r="P4403" s="119">
        <v>0.30484550588947373</v>
      </c>
      <c r="Q4403" s="97">
        <v>15.126007472351068</v>
      </c>
      <c r="R4403" s="184">
        <v>3216827063426.082</v>
      </c>
      <c r="S4403" s="199">
        <v>3341.0369477718796</v>
      </c>
      <c r="T4403" s="191">
        <v>4.8712352479143968E-2</v>
      </c>
      <c r="U4403" s="198">
        <v>2.0000000000000001E-4</v>
      </c>
    </row>
    <row r="4404" spans="1:21" x14ac:dyDescent="0.2">
      <c r="A4404">
        <f t="shared" si="68"/>
        <v>4400</v>
      </c>
      <c r="B4404" s="119">
        <v>0.35675812893459852</v>
      </c>
      <c r="C4404" s="97">
        <v>13847.510049938257</v>
      </c>
      <c r="D4404" s="96">
        <v>1.2257733096168379</v>
      </c>
      <c r="E4404" s="98">
        <v>0</v>
      </c>
      <c r="F4404" s="119">
        <v>0.44991807067854983</v>
      </c>
      <c r="G4404" s="179">
        <v>1</v>
      </c>
      <c r="H4404" s="97">
        <v>8171695.5118279289</v>
      </c>
      <c r="I4404" s="174">
        <v>301076655580.79767</v>
      </c>
      <c r="J4404" s="186">
        <v>0.35675812893459846</v>
      </c>
      <c r="K4404" s="189">
        <v>5616498286.7361832</v>
      </c>
      <c r="L4404" s="185">
        <v>0</v>
      </c>
      <c r="M4404" s="185">
        <v>170322664060.96707</v>
      </c>
      <c r="N4404" s="174">
        <v>477015817928.50098</v>
      </c>
      <c r="O4404" s="119">
        <v>0.51082095478055778</v>
      </c>
      <c r="P4404" s="119">
        <v>0.35426890518442167</v>
      </c>
      <c r="Q4404" s="97">
        <v>16.338800264241282</v>
      </c>
      <c r="R4404" s="184">
        <v>2918646682288.4111</v>
      </c>
      <c r="S4404" s="199">
        <v>3025.6121526593356</v>
      </c>
      <c r="T4404" s="191">
        <v>4.5946022977728367E-2</v>
      </c>
      <c r="U4404" s="198">
        <v>2.0000000000000001E-4</v>
      </c>
    </row>
    <row r="4405" spans="1:21" x14ac:dyDescent="0.2">
      <c r="A4405">
        <f t="shared" si="68"/>
        <v>4401</v>
      </c>
      <c r="B4405" s="119">
        <v>0.34548228149779903</v>
      </c>
      <c r="C4405" s="97">
        <v>5993.6555884125082</v>
      </c>
      <c r="D4405" s="96">
        <v>0.9533794847254935</v>
      </c>
      <c r="E4405" s="98">
        <v>0.2791034315589051</v>
      </c>
      <c r="F4405" s="119">
        <v>0.35044888610396807</v>
      </c>
      <c r="G4405" s="179">
        <v>1</v>
      </c>
      <c r="H4405" s="97">
        <v>15437413.780706745</v>
      </c>
      <c r="I4405" s="174">
        <v>549881586763.68665</v>
      </c>
      <c r="J4405" s="186">
        <v>0.34548228149779903</v>
      </c>
      <c r="K4405" s="189">
        <v>4430361156.41502</v>
      </c>
      <c r="L4405" s="185">
        <v>0</v>
      </c>
      <c r="M4405" s="185">
        <v>431584593619.27795</v>
      </c>
      <c r="N4405" s="174">
        <v>985896541539.37964</v>
      </c>
      <c r="O4405" s="119">
        <v>0.54289877029941036</v>
      </c>
      <c r="P4405" s="119">
        <v>0.39198439779256994</v>
      </c>
      <c r="Q4405" s="97">
        <v>17.046720144151998</v>
      </c>
      <c r="R4405" s="184">
        <v>7043251881018.709</v>
      </c>
      <c r="S4405" s="199">
        <v>7317.5499491777755</v>
      </c>
      <c r="T4405" s="191">
        <v>4.343963430966262E-2</v>
      </c>
      <c r="U4405" s="198">
        <v>2.0000000000000001E-4</v>
      </c>
    </row>
    <row r="4406" spans="1:21" x14ac:dyDescent="0.2">
      <c r="A4406">
        <f t="shared" si="68"/>
        <v>4402</v>
      </c>
      <c r="B4406" s="119">
        <v>0.43564431665262437</v>
      </c>
      <c r="C4406" s="97">
        <v>9141.1015018986618</v>
      </c>
      <c r="D4406" s="96">
        <v>0.90245585767667358</v>
      </c>
      <c r="E4406" s="98">
        <v>0.43870964537584384</v>
      </c>
      <c r="F4406" s="119">
        <v>0</v>
      </c>
      <c r="G4406" s="179">
        <v>0</v>
      </c>
      <c r="H4406" s="97">
        <v>8935928.7707454022</v>
      </c>
      <c r="I4406" s="174">
        <v>366645535990.51263</v>
      </c>
      <c r="J4406" s="186">
        <v>0.43564431665262437</v>
      </c>
      <c r="K4406" s="189">
        <v>50504328131.98951</v>
      </c>
      <c r="L4406" s="185">
        <v>108481738613.19284</v>
      </c>
      <c r="M4406" s="185">
        <v>0</v>
      </c>
      <c r="N4406" s="174">
        <v>525631602735.69495</v>
      </c>
      <c r="O4406" s="119">
        <v>0.46898328332596662</v>
      </c>
      <c r="P4406" s="119">
        <v>0.35131156536356134</v>
      </c>
      <c r="Q4406" s="97">
        <v>14.183484551487442</v>
      </c>
      <c r="R4406" s="184">
        <v>2870618231636.4209</v>
      </c>
      <c r="S4406" s="199">
        <v>2980.5280043873659</v>
      </c>
      <c r="T4406" s="191">
        <v>5.1483186760194775E-2</v>
      </c>
      <c r="U4406" s="198">
        <v>2.0000000000000001E-4</v>
      </c>
    </row>
    <row r="4407" spans="1:21" x14ac:dyDescent="0.2">
      <c r="A4407">
        <f t="shared" si="68"/>
        <v>4403</v>
      </c>
      <c r="B4407" s="119">
        <v>0.54261104738269816</v>
      </c>
      <c r="C4407" s="97">
        <v>12693.824035365533</v>
      </c>
      <c r="D4407" s="96">
        <v>1.1841709725537026</v>
      </c>
      <c r="E4407" s="98">
        <v>0.4242295334967025</v>
      </c>
      <c r="F4407" s="119">
        <v>0.4030933210648151</v>
      </c>
      <c r="G4407" s="179">
        <v>1</v>
      </c>
      <c r="H4407" s="97">
        <v>11324295.670082215</v>
      </c>
      <c r="I4407" s="174">
        <v>356574416331.59033</v>
      </c>
      <c r="J4407" s="186">
        <v>0.35670262484418425</v>
      </c>
      <c r="K4407" s="189">
        <v>5500292264.4752674</v>
      </c>
      <c r="L4407" s="185">
        <v>0</v>
      </c>
      <c r="M4407" s="185">
        <v>251804012446.77615</v>
      </c>
      <c r="N4407" s="174">
        <v>613878721042.84167</v>
      </c>
      <c r="O4407" s="119">
        <v>0.53534066086686727</v>
      </c>
      <c r="P4407" s="119">
        <v>0.33871330791230225</v>
      </c>
      <c r="Q4407" s="97">
        <v>16.086788646923786</v>
      </c>
      <c r="R4407" s="184">
        <v>3538650609362.1621</v>
      </c>
      <c r="S4407" s="199">
        <v>3673.8995186949501</v>
      </c>
      <c r="T4407" s="191">
        <v>4.6762861857946862E-2</v>
      </c>
      <c r="U4407" s="198">
        <v>2.0000000000000001E-4</v>
      </c>
    </row>
    <row r="4408" spans="1:21" x14ac:dyDescent="0.2">
      <c r="A4408">
        <f t="shared" si="68"/>
        <v>4404</v>
      </c>
      <c r="B4408" s="119">
        <v>0.54460596024158159</v>
      </c>
      <c r="C4408" s="97">
        <v>4000</v>
      </c>
      <c r="D4408" s="96">
        <v>1.0028697474842292</v>
      </c>
      <c r="E4408" s="98">
        <v>0</v>
      </c>
      <c r="F4408" s="119">
        <v>0</v>
      </c>
      <c r="G4408" s="179">
        <v>0</v>
      </c>
      <c r="H4408" s="97">
        <v>14242272.198561592</v>
      </c>
      <c r="I4408" s="174">
        <v>508008051346.99744</v>
      </c>
      <c r="J4408" s="186">
        <v>0.52846480720194355</v>
      </c>
      <c r="K4408" s="189">
        <v>1768229180.5003753</v>
      </c>
      <c r="L4408" s="185">
        <v>0</v>
      </c>
      <c r="M4408" s="185">
        <v>0</v>
      </c>
      <c r="N4408" s="174">
        <v>509776280527.4978</v>
      </c>
      <c r="O4408" s="119">
        <v>0.52663175429490161</v>
      </c>
      <c r="P4408" s="119">
        <v>0.38999884546797703</v>
      </c>
      <c r="Q4408" s="97">
        <v>12.990641084267578</v>
      </c>
      <c r="R4408" s="184">
        <v>2895891956973.189</v>
      </c>
      <c r="S4408" s="199">
        <v>3007.6070197601093</v>
      </c>
      <c r="T4408" s="191">
        <v>5.5026302480380672E-2</v>
      </c>
      <c r="U4408" s="198">
        <v>2.0000000000000001E-4</v>
      </c>
    </row>
    <row r="4409" spans="1:21" x14ac:dyDescent="0.2">
      <c r="A4409">
        <f t="shared" si="68"/>
        <v>4405</v>
      </c>
      <c r="B4409" s="119">
        <v>0.51563545334790184</v>
      </c>
      <c r="C4409" s="97">
        <v>5235.8017201734256</v>
      </c>
      <c r="D4409" s="96">
        <v>0.85490148996283721</v>
      </c>
      <c r="E4409" s="98">
        <v>0</v>
      </c>
      <c r="F4409" s="119">
        <v>0.4224168113678618</v>
      </c>
      <c r="G4409" s="179">
        <v>1</v>
      </c>
      <c r="H4409" s="97">
        <v>15310526.47368275</v>
      </c>
      <c r="I4409" s="174">
        <v>375077359961.23004</v>
      </c>
      <c r="J4409" s="186">
        <v>0.27106352850366777</v>
      </c>
      <c r="K4409" s="189">
        <v>3687289219.691009</v>
      </c>
      <c r="L4409" s="185">
        <v>0</v>
      </c>
      <c r="M4409" s="185">
        <v>345567719657.16986</v>
      </c>
      <c r="N4409" s="174">
        <v>724332368838.09094</v>
      </c>
      <c r="O4409" s="119">
        <v>0.52203102421781844</v>
      </c>
      <c r="P4409" s="119">
        <v>0.28036602807611266</v>
      </c>
      <c r="Q4409" s="97">
        <v>17.220533589985955</v>
      </c>
      <c r="R4409" s="184">
        <v>3767616081053.9277</v>
      </c>
      <c r="S4409" s="199">
        <v>3910.1398557528078</v>
      </c>
      <c r="T4409" s="191">
        <v>4.2462188639727519E-2</v>
      </c>
      <c r="U4409" s="198">
        <v>2.0000000000000001E-4</v>
      </c>
    </row>
    <row r="4410" spans="1:21" x14ac:dyDescent="0.2">
      <c r="A4410">
        <f t="shared" si="68"/>
        <v>4406</v>
      </c>
      <c r="B4410" s="119">
        <v>0.48925092818660071</v>
      </c>
      <c r="C4410" s="97">
        <v>7110.4361504496765</v>
      </c>
      <c r="D4410" s="96">
        <v>0.2</v>
      </c>
      <c r="E4410" s="98">
        <v>0.11688410807157656</v>
      </c>
      <c r="F4410" s="119">
        <v>0.57914604870259034</v>
      </c>
      <c r="G4410" s="179">
        <v>1</v>
      </c>
      <c r="H4410" s="97">
        <v>2199857.0183809935</v>
      </c>
      <c r="I4410" s="174">
        <v>118119927744.23441</v>
      </c>
      <c r="J4410" s="186">
        <v>0.48925092818660065</v>
      </c>
      <c r="K4410" s="189">
        <v>693863943.90028453</v>
      </c>
      <c r="L4410" s="185">
        <v>0</v>
      </c>
      <c r="M4410" s="185">
        <v>173976615369.09381</v>
      </c>
      <c r="N4410" s="174">
        <v>292790407057.22852</v>
      </c>
      <c r="O4410" s="119">
        <v>0.67273917394081861</v>
      </c>
      <c r="P4410" s="119">
        <v>0.38617570228630965</v>
      </c>
      <c r="Q4410" s="97">
        <v>16.664572378058477</v>
      </c>
      <c r="R4410" s="184">
        <v>2100002705810.3513</v>
      </c>
      <c r="S4410" s="199">
        <v>2180.3636717836439</v>
      </c>
      <c r="T4410" s="191">
        <v>4.2958834295297413E-2</v>
      </c>
      <c r="U4410" s="198">
        <v>2.0000000000000001E-4</v>
      </c>
    </row>
    <row r="4411" spans="1:21" x14ac:dyDescent="0.2">
      <c r="A4411">
        <f t="shared" si="68"/>
        <v>4407</v>
      </c>
      <c r="B4411" s="119">
        <v>0.52108417390551631</v>
      </c>
      <c r="C4411" s="97">
        <v>13988.47100609004</v>
      </c>
      <c r="D4411" s="96">
        <v>0.5778368209336624</v>
      </c>
      <c r="E4411" s="98">
        <v>0</v>
      </c>
      <c r="F4411" s="119">
        <v>0.29088679008697726</v>
      </c>
      <c r="G4411" s="179">
        <v>1</v>
      </c>
      <c r="H4411" s="97">
        <v>4956162.6572051505</v>
      </c>
      <c r="I4411" s="174">
        <v>181137590072.90744</v>
      </c>
      <c r="J4411" s="186">
        <v>0.27490495718297314</v>
      </c>
      <c r="K4411" s="189">
        <v>8923454645.5092964</v>
      </c>
      <c r="L4411" s="185">
        <v>0</v>
      </c>
      <c r="M4411" s="185">
        <v>103557533369.48499</v>
      </c>
      <c r="N4411" s="174">
        <v>293618578087.90173</v>
      </c>
      <c r="O4411" s="119">
        <v>0.45174814551107223</v>
      </c>
      <c r="P4411" s="119">
        <v>0.33369286972591999</v>
      </c>
      <c r="Q4411" s="97">
        <v>17.084043913717206</v>
      </c>
      <c r="R4411" s="184">
        <v>1794112625319.0286</v>
      </c>
      <c r="S4411" s="199">
        <v>1859.9033546607554</v>
      </c>
      <c r="T4411" s="191">
        <v>4.2854563333412671E-2</v>
      </c>
      <c r="U4411" s="198">
        <v>2.0000000000000001E-4</v>
      </c>
    </row>
    <row r="4412" spans="1:21" x14ac:dyDescent="0.2">
      <c r="A4412">
        <f t="shared" si="68"/>
        <v>4408</v>
      </c>
      <c r="B4412" s="119">
        <v>0.62972929312383585</v>
      </c>
      <c r="C4412" s="97">
        <v>11513.821408914822</v>
      </c>
      <c r="D4412" s="96">
        <v>0.95428795241324138</v>
      </c>
      <c r="E4412" s="98">
        <v>0.26381604905962719</v>
      </c>
      <c r="F4412" s="119">
        <v>0.3671976477389865</v>
      </c>
      <c r="G4412" s="179">
        <v>1</v>
      </c>
      <c r="H4412" s="97">
        <v>8440684.8643422909</v>
      </c>
      <c r="I4412" s="174">
        <v>355839400694.74689</v>
      </c>
      <c r="J4412" s="186">
        <v>0.527517967014004</v>
      </c>
      <c r="K4412" s="189">
        <v>7603137039.0248795</v>
      </c>
      <c r="L4412" s="185">
        <v>0</v>
      </c>
      <c r="M4412" s="185">
        <v>173913415296.51483</v>
      </c>
      <c r="N4412" s="174">
        <v>537355953030.28662</v>
      </c>
      <c r="O4412" s="119">
        <v>0.60824190675108181</v>
      </c>
      <c r="P4412" s="119">
        <v>0.44902364993084354</v>
      </c>
      <c r="Q4412" s="97">
        <v>15.336135836990648</v>
      </c>
      <c r="R4412" s="184">
        <v>3993690745552.2266</v>
      </c>
      <c r="S4412" s="199">
        <v>4146.8779807055844</v>
      </c>
      <c r="T4412" s="191">
        <v>4.7635869185118425E-2</v>
      </c>
      <c r="U4412" s="198">
        <v>2.0000000000000001E-4</v>
      </c>
    </row>
    <row r="4413" spans="1:21" x14ac:dyDescent="0.2">
      <c r="A4413">
        <f t="shared" si="68"/>
        <v>4409</v>
      </c>
      <c r="B4413" s="119">
        <v>0.64556780063517072</v>
      </c>
      <c r="C4413" s="97">
        <v>4000</v>
      </c>
      <c r="D4413" s="96">
        <v>1.1446427496867817</v>
      </c>
      <c r="E4413" s="98">
        <v>0.7</v>
      </c>
      <c r="F4413" s="119">
        <v>0</v>
      </c>
      <c r="G4413" s="179">
        <v>0</v>
      </c>
      <c r="H4413" s="97">
        <v>16147292.598912191</v>
      </c>
      <c r="I4413" s="174">
        <v>488175351712.39355</v>
      </c>
      <c r="J4413" s="186">
        <v>0.39101166891014938</v>
      </c>
      <c r="K4413" s="189">
        <v>66240466805.854919</v>
      </c>
      <c r="L4413" s="185">
        <v>191148802377.30026</v>
      </c>
      <c r="M4413" s="185">
        <v>0</v>
      </c>
      <c r="N4413" s="174">
        <v>745564620895.54883</v>
      </c>
      <c r="O4413" s="119">
        <v>0.46112877577632244</v>
      </c>
      <c r="P4413" s="119">
        <v>0.34053642465345557</v>
      </c>
      <c r="Q4413" s="97">
        <v>14.958824349404159</v>
      </c>
      <c r="R4413" s="184">
        <v>4162114811005.1558</v>
      </c>
      <c r="S4413" s="199">
        <v>4317.2447610115441</v>
      </c>
      <c r="T4413" s="191">
        <v>4.8626003784758225E-2</v>
      </c>
      <c r="U4413" s="198">
        <v>2.0000000000000001E-4</v>
      </c>
    </row>
    <row r="4414" spans="1:21" x14ac:dyDescent="0.2">
      <c r="A4414">
        <f t="shared" si="68"/>
        <v>4410</v>
      </c>
      <c r="B4414" s="119">
        <v>0.41449209158733047</v>
      </c>
      <c r="C4414" s="97">
        <v>15602.807006680954</v>
      </c>
      <c r="D4414" s="96">
        <v>1.2095556541196282</v>
      </c>
      <c r="E4414" s="98">
        <v>0</v>
      </c>
      <c r="F4414" s="119">
        <v>0.59960305036622197</v>
      </c>
      <c r="G4414" s="179">
        <v>1</v>
      </c>
      <c r="H4414" s="97">
        <v>11968902.63505015</v>
      </c>
      <c r="I4414" s="174">
        <v>420951384177.53625</v>
      </c>
      <c r="J4414" s="186">
        <v>0.39758262310498982</v>
      </c>
      <c r="K4414" s="189">
        <v>7515151555.6098976</v>
      </c>
      <c r="L4414" s="185">
        <v>0</v>
      </c>
      <c r="M4414" s="185">
        <v>271656641924.42599</v>
      </c>
      <c r="N4414" s="174">
        <v>700123177657.57214</v>
      </c>
      <c r="O4414" s="119">
        <v>0.54945798301891347</v>
      </c>
      <c r="P4414" s="119">
        <v>0.33159419791585398</v>
      </c>
      <c r="Q4414" s="97">
        <v>15.68228048644983</v>
      </c>
      <c r="R4414" s="184">
        <v>3813976531369.7793</v>
      </c>
      <c r="S4414" s="199">
        <v>3958.6235292822016</v>
      </c>
      <c r="T4414" s="191">
        <v>4.7149590109620464E-2</v>
      </c>
      <c r="U4414" s="198">
        <v>2.0000000000000001E-4</v>
      </c>
    </row>
    <row r="4415" spans="1:21" x14ac:dyDescent="0.2">
      <c r="A4415">
        <f t="shared" si="68"/>
        <v>4411</v>
      </c>
      <c r="B4415" s="119">
        <v>0.33452184415474706</v>
      </c>
      <c r="C4415" s="97">
        <v>11608.802831900563</v>
      </c>
      <c r="D4415" s="96">
        <v>0.39498520785114077</v>
      </c>
      <c r="E4415" s="98">
        <v>0.43800252824830538</v>
      </c>
      <c r="F4415" s="119">
        <v>0.44064800478898147</v>
      </c>
      <c r="G4415" s="179">
        <v>1</v>
      </c>
      <c r="H4415" s="97">
        <v>2844275.1523198509</v>
      </c>
      <c r="I4415" s="174">
        <v>123091434524.9606</v>
      </c>
      <c r="J4415" s="186">
        <v>0.33452184415474706</v>
      </c>
      <c r="K4415" s="189">
        <v>1804978622.925303</v>
      </c>
      <c r="L4415" s="185">
        <v>0</v>
      </c>
      <c r="M4415" s="185">
        <v>192399516119.11752</v>
      </c>
      <c r="N4415" s="174">
        <v>317295929267.00342</v>
      </c>
      <c r="O4415" s="119">
        <v>0.61487201245517464</v>
      </c>
      <c r="P4415" s="119">
        <v>0.42969655829733822</v>
      </c>
      <c r="Q4415" s="97">
        <v>17.70941890589431</v>
      </c>
      <c r="R4415" s="184">
        <v>2622934127379.4458</v>
      </c>
      <c r="S4415" s="199">
        <v>2723.7281215266353</v>
      </c>
      <c r="T4415" s="191">
        <v>4.124658396196916E-2</v>
      </c>
      <c r="U4415" s="198">
        <v>2.0000000000000001E-4</v>
      </c>
    </row>
    <row r="4416" spans="1:21" x14ac:dyDescent="0.2">
      <c r="A4416">
        <f t="shared" si="68"/>
        <v>4412</v>
      </c>
      <c r="B4416" s="119">
        <v>0.54506499092900196</v>
      </c>
      <c r="C4416" s="97">
        <v>5132.0973412036856</v>
      </c>
      <c r="D4416" s="96">
        <v>0.78263140616827309</v>
      </c>
      <c r="E4416" s="98">
        <v>0.20642691195790469</v>
      </c>
      <c r="F4416" s="119">
        <v>0</v>
      </c>
      <c r="G4416" s="179">
        <v>0</v>
      </c>
      <c r="H4416" s="97">
        <v>8874149.9078950286</v>
      </c>
      <c r="I4416" s="174">
        <v>348431146631.69989</v>
      </c>
      <c r="J4416" s="186">
        <v>0.43229534765415989</v>
      </c>
      <c r="K4416" s="189">
        <v>21100449932.850853</v>
      </c>
      <c r="L4416" s="185">
        <v>29640488900.550995</v>
      </c>
      <c r="M4416" s="185">
        <v>0</v>
      </c>
      <c r="N4416" s="174">
        <v>399172085465.10175</v>
      </c>
      <c r="O4416" s="119">
        <v>0.43674786172484198</v>
      </c>
      <c r="P4416" s="119">
        <v>0.32832380231383507</v>
      </c>
      <c r="Q4416" s="97">
        <v>13.553367249680662</v>
      </c>
      <c r="R4416" s="184">
        <v>2017055763657.8025</v>
      </c>
      <c r="S4416" s="199">
        <v>2091.3185502284505</v>
      </c>
      <c r="T4416" s="191">
        <v>5.2015168517275494E-2</v>
      </c>
      <c r="U4416" s="198">
        <v>2.0000000000000001E-4</v>
      </c>
    </row>
    <row r="4417" spans="1:21" x14ac:dyDescent="0.2">
      <c r="A4417">
        <f t="shared" si="68"/>
        <v>4413</v>
      </c>
      <c r="B4417" s="119">
        <v>0.48494087506325395</v>
      </c>
      <c r="C4417" s="97">
        <v>8451.3374906272657</v>
      </c>
      <c r="D4417" s="96">
        <v>0.81555692705786909</v>
      </c>
      <c r="E4417" s="98">
        <v>0.40612661318216564</v>
      </c>
      <c r="F4417" s="119">
        <v>0.33115925457072531</v>
      </c>
      <c r="G4417" s="179">
        <v>1</v>
      </c>
      <c r="H4417" s="97">
        <v>9704242.7676141951</v>
      </c>
      <c r="I4417" s="174">
        <v>363037889472.22723</v>
      </c>
      <c r="J4417" s="186">
        <v>0.4330006427687686</v>
      </c>
      <c r="K4417" s="189">
        <v>6797574617.1885624</v>
      </c>
      <c r="L4417" s="185">
        <v>0</v>
      </c>
      <c r="M4417" s="185">
        <v>225163910326.23294</v>
      </c>
      <c r="N4417" s="174">
        <v>594999374415.6488</v>
      </c>
      <c r="O4417" s="119">
        <v>0.56693634019895878</v>
      </c>
      <c r="P4417" s="119">
        <v>0.41368988079837576</v>
      </c>
      <c r="Q4417" s="97">
        <v>16.07740331969983</v>
      </c>
      <c r="R4417" s="184">
        <v>4301572243781.9185</v>
      </c>
      <c r="S4417" s="199">
        <v>4464.8110496020927</v>
      </c>
      <c r="T4417" s="191">
        <v>4.552992721067689E-2</v>
      </c>
      <c r="U4417" s="198">
        <v>2.0000000000000001E-4</v>
      </c>
    </row>
    <row r="4418" spans="1:21" x14ac:dyDescent="0.2">
      <c r="A4418">
        <f t="shared" si="68"/>
        <v>4414</v>
      </c>
      <c r="B4418" s="119">
        <v>0.55116810575149511</v>
      </c>
      <c r="C4418" s="97">
        <v>7114.6223572888885</v>
      </c>
      <c r="D4418" s="96">
        <v>0.97327882374825037</v>
      </c>
      <c r="E4418" s="98">
        <v>0.66925708089468849</v>
      </c>
      <c r="F4418" s="119">
        <v>0</v>
      </c>
      <c r="G4418" s="179">
        <v>0</v>
      </c>
      <c r="H4418" s="97">
        <v>8251769.3687813003</v>
      </c>
      <c r="I4418" s="174">
        <v>328736685763.33661</v>
      </c>
      <c r="J4418" s="186">
        <v>0.55116810575149511</v>
      </c>
      <c r="K4418" s="189">
        <v>51607057776.185196</v>
      </c>
      <c r="L4418" s="185">
        <v>112323366648.353</v>
      </c>
      <c r="M4418" s="185">
        <v>0</v>
      </c>
      <c r="N4418" s="174">
        <v>492667110187.87476</v>
      </c>
      <c r="O4418" s="119">
        <v>0.55016432819824956</v>
      </c>
      <c r="P4418" s="119">
        <v>0.42580840247433971</v>
      </c>
      <c r="Q4418" s="97">
        <v>14.178241405826649</v>
      </c>
      <c r="R4418" s="184">
        <v>3281536718019.9976</v>
      </c>
      <c r="S4418" s="199">
        <v>3405.6596826150799</v>
      </c>
      <c r="T4418" s="191">
        <v>5.1034579412804329E-2</v>
      </c>
      <c r="U4418" s="198">
        <v>2.0000000000000001E-4</v>
      </c>
    </row>
    <row r="4419" spans="1:21" x14ac:dyDescent="0.2">
      <c r="A4419">
        <f t="shared" si="68"/>
        <v>4415</v>
      </c>
      <c r="B4419" s="119">
        <v>0.38184145152788496</v>
      </c>
      <c r="C4419" s="97">
        <v>5298.7027586989589</v>
      </c>
      <c r="D4419" s="96">
        <v>0.73632999987061554</v>
      </c>
      <c r="E4419" s="98">
        <v>0</v>
      </c>
      <c r="F4419" s="119">
        <v>0.43223689836993279</v>
      </c>
      <c r="G4419" s="179">
        <v>1</v>
      </c>
      <c r="H4419" s="97">
        <v>7303163.5701577449</v>
      </c>
      <c r="I4419" s="174">
        <v>226593687098.40961</v>
      </c>
      <c r="J4419" s="186">
        <v>0.31665256966873612</v>
      </c>
      <c r="K4419" s="189">
        <v>220995277.35719055</v>
      </c>
      <c r="L4419" s="185">
        <v>0</v>
      </c>
      <c r="M4419" s="185">
        <v>190549174406.71033</v>
      </c>
      <c r="N4419" s="174">
        <v>417363856782.47711</v>
      </c>
      <c r="O4419" s="119">
        <v>0.53715914584486313</v>
      </c>
      <c r="P4419" s="119">
        <v>0.26646871823869972</v>
      </c>
      <c r="Q4419" s="97">
        <v>16.557519527208381</v>
      </c>
      <c r="R4419" s="184">
        <v>2013997582578.5667</v>
      </c>
      <c r="S4419" s="199">
        <v>2091.1374398639782</v>
      </c>
      <c r="T4419" s="191">
        <v>4.3896903174992008E-2</v>
      </c>
      <c r="U4419" s="198">
        <v>2.0000000000000001E-4</v>
      </c>
    </row>
    <row r="4420" spans="1:21" x14ac:dyDescent="0.2">
      <c r="A4420">
        <f t="shared" si="68"/>
        <v>4416</v>
      </c>
      <c r="B4420" s="119">
        <v>0.32738419848407585</v>
      </c>
      <c r="C4420" s="97">
        <v>8300.3085137934213</v>
      </c>
      <c r="D4420" s="96">
        <v>0.95478615374413245</v>
      </c>
      <c r="E4420" s="98">
        <v>0.38706953321875193</v>
      </c>
      <c r="F4420" s="119">
        <v>0</v>
      </c>
      <c r="G4420" s="179">
        <v>0</v>
      </c>
      <c r="H4420" s="97">
        <v>9639176.1463228632</v>
      </c>
      <c r="I4420" s="174">
        <v>336615477691.05945</v>
      </c>
      <c r="J4420" s="186">
        <v>0.32738419848407585</v>
      </c>
      <c r="K4420" s="189">
        <v>22407018837.07658</v>
      </c>
      <c r="L4420" s="185">
        <v>49627119660.39563</v>
      </c>
      <c r="M4420" s="185">
        <v>0</v>
      </c>
      <c r="N4420" s="174">
        <v>408649616188.53168</v>
      </c>
      <c r="O4420" s="119">
        <v>0.36682839809735573</v>
      </c>
      <c r="P4420" s="119">
        <v>0.24881265733626887</v>
      </c>
      <c r="Q4420" s="97">
        <v>14.673092582095826</v>
      </c>
      <c r="R4420" s="184">
        <v>1608128610789.6345</v>
      </c>
      <c r="S4420" s="199">
        <v>1669.2026983294797</v>
      </c>
      <c r="T4420" s="191">
        <v>5.0719985800719479E-2</v>
      </c>
      <c r="U4420" s="198">
        <v>2.0000000000000001E-4</v>
      </c>
    </row>
    <row r="4421" spans="1:21" x14ac:dyDescent="0.2">
      <c r="A4421">
        <f t="shared" si="68"/>
        <v>4417</v>
      </c>
      <c r="B4421" s="119">
        <v>0.53491886749827156</v>
      </c>
      <c r="C4421" s="97">
        <v>4912.5810820146198</v>
      </c>
      <c r="D4421" s="96">
        <v>0.64847895019075485</v>
      </c>
      <c r="E4421" s="98">
        <v>0.16254334118247085</v>
      </c>
      <c r="F4421" s="119">
        <v>0</v>
      </c>
      <c r="G4421" s="179">
        <v>0</v>
      </c>
      <c r="H4421" s="97">
        <v>7830413.2471537581</v>
      </c>
      <c r="I4421" s="174">
        <v>315916015172.62067</v>
      </c>
      <c r="J4421" s="186">
        <v>0.53491886749827156</v>
      </c>
      <c r="K4421" s="189">
        <v>15269353515.024494</v>
      </c>
      <c r="L4421" s="185">
        <v>30082762515.144608</v>
      </c>
      <c r="M4421" s="185">
        <v>0</v>
      </c>
      <c r="N4421" s="174">
        <v>361268131202.78973</v>
      </c>
      <c r="O4421" s="119">
        <v>0.53438327491016158</v>
      </c>
      <c r="P4421" s="119">
        <v>0.39620439294771076</v>
      </c>
      <c r="Q4421" s="97">
        <v>13.4321057574224</v>
      </c>
      <c r="R4421" s="184">
        <v>2194051562476.9858</v>
      </c>
      <c r="S4421" s="199">
        <v>2279.1601092612177</v>
      </c>
      <c r="T4421" s="191">
        <v>5.2318857111847569E-2</v>
      </c>
      <c r="U4421" s="198">
        <v>2.0000000000000001E-4</v>
      </c>
    </row>
    <row r="4422" spans="1:21" x14ac:dyDescent="0.2">
      <c r="A4422">
        <f t="shared" si="68"/>
        <v>4418</v>
      </c>
      <c r="B4422" s="119">
        <v>0.51912861933878585</v>
      </c>
      <c r="C4422" s="97">
        <v>17000</v>
      </c>
      <c r="D4422" s="96">
        <v>0.76140015347869783</v>
      </c>
      <c r="E4422" s="98">
        <v>0.7</v>
      </c>
      <c r="F4422" s="119">
        <v>0.48438401120357955</v>
      </c>
      <c r="G4422" s="179">
        <v>1</v>
      </c>
      <c r="H4422" s="97">
        <v>4684267.0264189215</v>
      </c>
      <c r="I4422" s="174">
        <v>215559785904.84903</v>
      </c>
      <c r="J4422" s="186">
        <v>0.45397768621194423</v>
      </c>
      <c r="K4422" s="189">
        <v>2547083950.2295756</v>
      </c>
      <c r="L4422" s="185">
        <v>0</v>
      </c>
      <c r="M4422" s="185">
        <v>232212083695.10944</v>
      </c>
      <c r="N4422" s="174">
        <v>450318953550.18805</v>
      </c>
      <c r="O4422" s="119">
        <v>0.62984024448773845</v>
      </c>
      <c r="P4422" s="119">
        <v>0.51005657176440788</v>
      </c>
      <c r="Q4422" s="97">
        <v>17.236128408757647</v>
      </c>
      <c r="R4422" s="184">
        <v>4238506247373.146</v>
      </c>
      <c r="S4422" s="199">
        <v>4403.6728135834737</v>
      </c>
      <c r="T4422" s="191">
        <v>4.3505024026996846E-2</v>
      </c>
      <c r="U4422" s="198">
        <v>2.0000000000000001E-4</v>
      </c>
    </row>
    <row r="4423" spans="1:21" x14ac:dyDescent="0.2">
      <c r="A4423">
        <f t="shared" ref="A4423:A4486" si="69">A4422+1</f>
        <v>4419</v>
      </c>
      <c r="B4423" s="119">
        <v>0.47633146810714461</v>
      </c>
      <c r="C4423" s="97">
        <v>8204.0517170040675</v>
      </c>
      <c r="D4423" s="96">
        <v>0.51063390330426506</v>
      </c>
      <c r="E4423" s="98">
        <v>0.10016763799033873</v>
      </c>
      <c r="F4423" s="119">
        <v>0</v>
      </c>
      <c r="G4423" s="179">
        <v>0</v>
      </c>
      <c r="H4423" s="97">
        <v>3728120.64419606</v>
      </c>
      <c r="I4423" s="174">
        <v>199953452001.87097</v>
      </c>
      <c r="J4423" s="186">
        <v>0.47633146810714466</v>
      </c>
      <c r="K4423" s="189">
        <v>2835207017.5944724</v>
      </c>
      <c r="L4423" s="185">
        <v>8163212323.0005026</v>
      </c>
      <c r="M4423" s="185">
        <v>0</v>
      </c>
      <c r="N4423" s="174">
        <v>210951871342.46594</v>
      </c>
      <c r="O4423" s="119">
        <v>0.4824545549459423</v>
      </c>
      <c r="P4423" s="119">
        <v>0.3602606744202837</v>
      </c>
      <c r="Q4423" s="97">
        <v>13.341341702856104</v>
      </c>
      <c r="R4423" s="184">
        <v>1159820060674.9929</v>
      </c>
      <c r="S4423" s="199">
        <v>1204.2277751799643</v>
      </c>
      <c r="T4423" s="191">
        <v>5.2158717350824731E-2</v>
      </c>
      <c r="U4423" s="198">
        <v>2.0000000000000001E-4</v>
      </c>
    </row>
    <row r="4424" spans="1:21" x14ac:dyDescent="0.2">
      <c r="A4424">
        <f t="shared" si="69"/>
        <v>4420</v>
      </c>
      <c r="B4424" s="119">
        <v>0.60775601723049444</v>
      </c>
      <c r="C4424" s="97">
        <v>12639.611003052525</v>
      </c>
      <c r="D4424" s="96">
        <v>1.1246434896390738</v>
      </c>
      <c r="E4424" s="98">
        <v>0.62080162238754899</v>
      </c>
      <c r="F4424" s="119">
        <v>0</v>
      </c>
      <c r="G4424" s="179">
        <v>0</v>
      </c>
      <c r="H4424" s="97">
        <v>10442885.291389991</v>
      </c>
      <c r="I4424" s="174">
        <v>273566270514.30173</v>
      </c>
      <c r="J4424" s="186">
        <v>0.23433861962655278</v>
      </c>
      <c r="K4424" s="189">
        <v>28428018010.079998</v>
      </c>
      <c r="L4424" s="185">
        <v>67683974716.642677</v>
      </c>
      <c r="M4424" s="185">
        <v>0</v>
      </c>
      <c r="N4424" s="174">
        <v>369678263241.02441</v>
      </c>
      <c r="O4424" s="119">
        <v>0.31988443395418081</v>
      </c>
      <c r="P4424" s="119">
        <v>0.219010926545322</v>
      </c>
      <c r="Q4424" s="97">
        <v>15.439697823107833</v>
      </c>
      <c r="R4424" s="184">
        <v>1285428592701.2837</v>
      </c>
      <c r="S4424" s="199">
        <v>1335.0706898712544</v>
      </c>
      <c r="T4424" s="191">
        <v>4.758299310539444E-2</v>
      </c>
      <c r="U4424" s="198">
        <v>2.0000000000000001E-4</v>
      </c>
    </row>
    <row r="4425" spans="1:21" x14ac:dyDescent="0.2">
      <c r="A4425">
        <f t="shared" si="69"/>
        <v>4421</v>
      </c>
      <c r="B4425" s="119">
        <v>0.54213757913143512</v>
      </c>
      <c r="C4425" s="97">
        <v>13349.168364112011</v>
      </c>
      <c r="D4425" s="96">
        <v>0.2640431452046913</v>
      </c>
      <c r="E4425" s="98">
        <v>4.2604492130757815E-2</v>
      </c>
      <c r="F4425" s="119">
        <v>0.35430309969246754</v>
      </c>
      <c r="G4425" s="179">
        <v>1</v>
      </c>
      <c r="H4425" s="97">
        <v>1634865.0790614535</v>
      </c>
      <c r="I4425" s="174">
        <v>88160654504.523209</v>
      </c>
      <c r="J4425" s="186">
        <v>0.50061065419660156</v>
      </c>
      <c r="K4425" s="189">
        <v>830894407.83680391</v>
      </c>
      <c r="L4425" s="185">
        <v>0</v>
      </c>
      <c r="M4425" s="185">
        <v>141800128794.11917</v>
      </c>
      <c r="N4425" s="174">
        <v>230791677706.47919</v>
      </c>
      <c r="O4425" s="119">
        <v>0.68275540750480701</v>
      </c>
      <c r="P4425" s="119">
        <v>0.4128327348744808</v>
      </c>
      <c r="Q4425" s="97">
        <v>16.813004790561422</v>
      </c>
      <c r="R4425" s="184">
        <v>1770649609703.3706</v>
      </c>
      <c r="S4425" s="199">
        <v>1837.4540521469087</v>
      </c>
      <c r="T4425" s="191">
        <v>4.3085534148992778E-2</v>
      </c>
      <c r="U4425" s="198">
        <v>2.0000000000000001E-4</v>
      </c>
    </row>
    <row r="4426" spans="1:21" x14ac:dyDescent="0.2">
      <c r="A4426">
        <f t="shared" si="69"/>
        <v>4422</v>
      </c>
      <c r="B4426" s="119">
        <v>0.65233849754749829</v>
      </c>
      <c r="C4426" s="97">
        <v>7194.0076485909567</v>
      </c>
      <c r="D4426" s="96">
        <v>0.97478757005042027</v>
      </c>
      <c r="E4426" s="98">
        <v>0.29174508163794954</v>
      </c>
      <c r="F4426" s="119">
        <v>0</v>
      </c>
      <c r="G4426" s="179">
        <v>0</v>
      </c>
      <c r="H4426" s="97">
        <v>8501291.2392010335</v>
      </c>
      <c r="I4426" s="174">
        <v>293145741649.05762</v>
      </c>
      <c r="J4426" s="186">
        <v>0.41253485224670738</v>
      </c>
      <c r="K4426" s="189">
        <v>20373688162.197117</v>
      </c>
      <c r="L4426" s="185">
        <v>47120685100.730774</v>
      </c>
      <c r="M4426" s="185">
        <v>0</v>
      </c>
      <c r="N4426" s="174">
        <v>360640114911.98553</v>
      </c>
      <c r="O4426" s="119">
        <v>0.43985507085711656</v>
      </c>
      <c r="P4426" s="119">
        <v>0.31129466445800291</v>
      </c>
      <c r="Q4426" s="97">
        <v>13.866413800543953</v>
      </c>
      <c r="R4426" s="184">
        <v>1709299483453.2473</v>
      </c>
      <c r="S4426" s="199">
        <v>1772.9266048817049</v>
      </c>
      <c r="T4426" s="191">
        <v>5.2232895829717303E-2</v>
      </c>
      <c r="U4426" s="198">
        <v>2.0000000000000001E-4</v>
      </c>
    </row>
    <row r="4427" spans="1:21" x14ac:dyDescent="0.2">
      <c r="A4427">
        <f t="shared" si="69"/>
        <v>4423</v>
      </c>
      <c r="B4427" s="119">
        <v>0.52242743705957639</v>
      </c>
      <c r="C4427" s="97">
        <v>4000</v>
      </c>
      <c r="D4427" s="96">
        <v>0.43801084477796814</v>
      </c>
      <c r="E4427" s="98">
        <v>0.17515594376958749</v>
      </c>
      <c r="F4427" s="119">
        <v>0.26978000411119002</v>
      </c>
      <c r="G4427" s="179">
        <v>1</v>
      </c>
      <c r="H4427" s="97">
        <v>5703711.6372189838</v>
      </c>
      <c r="I4427" s="174">
        <v>238700480142.58759</v>
      </c>
      <c r="J4427" s="186">
        <v>0.51186167852822773</v>
      </c>
      <c r="K4427" s="189">
        <v>7846514713.4090538</v>
      </c>
      <c r="L4427" s="185">
        <v>0</v>
      </c>
      <c r="M4427" s="185">
        <v>216726714621.94821</v>
      </c>
      <c r="N4427" s="174">
        <v>463273709477.94482</v>
      </c>
      <c r="O4427" s="119">
        <v>0.63798785487288334</v>
      </c>
      <c r="P4427" s="119">
        <v>0.42959026392248073</v>
      </c>
      <c r="Q4427" s="97">
        <v>15.894855614391536</v>
      </c>
      <c r="R4427" s="184">
        <v>3528289084910.3047</v>
      </c>
      <c r="S4427" s="199">
        <v>3663.3073582918501</v>
      </c>
      <c r="T4427" s="191">
        <v>4.4936010884183482E-2</v>
      </c>
      <c r="U4427" s="198">
        <v>2.0000000000000001E-4</v>
      </c>
    </row>
    <row r="4428" spans="1:21" x14ac:dyDescent="0.2">
      <c r="A4428">
        <f t="shared" si="69"/>
        <v>4424</v>
      </c>
      <c r="B4428" s="119">
        <v>0.48473738433734948</v>
      </c>
      <c r="C4428" s="97">
        <v>4000</v>
      </c>
      <c r="D4428" s="96">
        <v>0.79508608014676596</v>
      </c>
      <c r="E4428" s="98">
        <v>0.53049144067253085</v>
      </c>
      <c r="F4428" s="119">
        <v>0.46087542569260209</v>
      </c>
      <c r="G4428" s="179">
        <v>1</v>
      </c>
      <c r="H4428" s="97">
        <v>10343010.346195165</v>
      </c>
      <c r="I4428" s="174">
        <v>338633750981.4704</v>
      </c>
      <c r="J4428" s="186">
        <v>0.43209245590031731</v>
      </c>
      <c r="K4428" s="189">
        <v>4698886307.961051</v>
      </c>
      <c r="L4428" s="185">
        <v>0</v>
      </c>
      <c r="M4428" s="185">
        <v>376273190789.14417</v>
      </c>
      <c r="N4428" s="174">
        <v>719605828078.57556</v>
      </c>
      <c r="O4428" s="119">
        <v>0.62164538458239005</v>
      </c>
      <c r="P4428" s="119">
        <v>0.32387670913645167</v>
      </c>
      <c r="Q4428" s="97">
        <v>16.249274564583839</v>
      </c>
      <c r="R4428" s="184">
        <v>4134946703175.3062</v>
      </c>
      <c r="S4428" s="199">
        <v>4295.8066163929261</v>
      </c>
      <c r="T4428" s="191">
        <v>4.5007201220662339E-2</v>
      </c>
      <c r="U4428" s="198">
        <v>2.0000000000000001E-4</v>
      </c>
    </row>
    <row r="4429" spans="1:21" x14ac:dyDescent="0.2">
      <c r="A4429">
        <f t="shared" si="69"/>
        <v>4425</v>
      </c>
      <c r="B4429" s="119">
        <v>0.8</v>
      </c>
      <c r="C4429" s="97">
        <v>14004.664693559283</v>
      </c>
      <c r="D4429" s="96">
        <v>0.70783208743962189</v>
      </c>
      <c r="E4429" s="98">
        <v>3.5829023117152942E-2</v>
      </c>
      <c r="F4429" s="119">
        <v>0</v>
      </c>
      <c r="G4429" s="179">
        <v>0</v>
      </c>
      <c r="H4429" s="97">
        <v>4319232.3226026613</v>
      </c>
      <c r="I4429" s="174">
        <v>231630660460.67404</v>
      </c>
      <c r="J4429" s="186">
        <v>0.58197702364522785</v>
      </c>
      <c r="K4429" s="189">
        <v>5146651214.0190325</v>
      </c>
      <c r="L4429" s="185">
        <v>8604041400.259779</v>
      </c>
      <c r="M4429" s="185">
        <v>0</v>
      </c>
      <c r="N4429" s="174">
        <v>245381353074.95288</v>
      </c>
      <c r="O4429" s="119">
        <v>0.57741533211291052</v>
      </c>
      <c r="P4429" s="119">
        <v>0.46302452637838226</v>
      </c>
      <c r="Q4429" s="97">
        <v>13.040195557982258</v>
      </c>
      <c r="R4429" s="184">
        <v>1638138674646.0103</v>
      </c>
      <c r="S4429" s="199">
        <v>1696.2171498571179</v>
      </c>
      <c r="T4429" s="191">
        <v>5.4953893065055229E-2</v>
      </c>
      <c r="U4429" s="198">
        <v>2.0000000000000001E-4</v>
      </c>
    </row>
    <row r="4430" spans="1:21" x14ac:dyDescent="0.2">
      <c r="A4430">
        <f t="shared" si="69"/>
        <v>4426</v>
      </c>
      <c r="B4430" s="119">
        <v>0.47348405956236372</v>
      </c>
      <c r="C4430" s="97">
        <v>10103.91464686863</v>
      </c>
      <c r="D4430" s="96">
        <v>0.69497272835329793</v>
      </c>
      <c r="E4430" s="98">
        <v>0</v>
      </c>
      <c r="F4430" s="119">
        <v>0</v>
      </c>
      <c r="G4430" s="179">
        <v>0</v>
      </c>
      <c r="H4430" s="97">
        <v>5181996.8615446929</v>
      </c>
      <c r="I4430" s="174">
        <v>207904402744.00089</v>
      </c>
      <c r="J4430" s="186">
        <v>0.39225354791562494</v>
      </c>
      <c r="K4430" s="189">
        <v>1177945880.4507461</v>
      </c>
      <c r="L4430" s="185">
        <v>0</v>
      </c>
      <c r="M4430" s="185">
        <v>0</v>
      </c>
      <c r="N4430" s="174">
        <v>209082348624.45163</v>
      </c>
      <c r="O4430" s="119">
        <v>0.39004363658691055</v>
      </c>
      <c r="P4430" s="119">
        <v>0.26405880813695709</v>
      </c>
      <c r="Q4430" s="97">
        <v>12.973380827056221</v>
      </c>
      <c r="R4430" s="184">
        <v>817223268505.90308</v>
      </c>
      <c r="S4430" s="199">
        <v>848.13914088292279</v>
      </c>
      <c r="T4430" s="191">
        <v>5.3212737217619349E-2</v>
      </c>
      <c r="U4430" s="198">
        <v>2.0000000000000001E-4</v>
      </c>
    </row>
    <row r="4431" spans="1:21" x14ac:dyDescent="0.2">
      <c r="A4431">
        <f t="shared" si="69"/>
        <v>4427</v>
      </c>
      <c r="B4431" s="119">
        <v>0.66635274333505268</v>
      </c>
      <c r="C4431" s="97">
        <v>7469.6670189931219</v>
      </c>
      <c r="D4431" s="96">
        <v>0.42066357041881242</v>
      </c>
      <c r="E4431" s="98">
        <v>0</v>
      </c>
      <c r="F4431" s="119">
        <v>0.49446831641214006</v>
      </c>
      <c r="G4431" s="179">
        <v>1</v>
      </c>
      <c r="H4431" s="97">
        <v>4619963.0367165199</v>
      </c>
      <c r="I4431" s="174">
        <v>247723815289.34692</v>
      </c>
      <c r="J4431" s="186">
        <v>0.59871130669640116</v>
      </c>
      <c r="K4431" s="189">
        <v>2070390379.0244722</v>
      </c>
      <c r="L4431" s="185">
        <v>0</v>
      </c>
      <c r="M4431" s="185">
        <v>226275765080.98773</v>
      </c>
      <c r="N4431" s="174">
        <v>476069970749.35913</v>
      </c>
      <c r="O4431" s="119">
        <v>0.69177995137584802</v>
      </c>
      <c r="P4431" s="119">
        <v>0.41978295595445625</v>
      </c>
      <c r="Q4431" s="97">
        <v>15.47644444488124</v>
      </c>
      <c r="R4431" s="184">
        <v>3411015611136.0366</v>
      </c>
      <c r="S4431" s="199">
        <v>3535.8612252747121</v>
      </c>
      <c r="T4431" s="191">
        <v>4.6627050942302614E-2</v>
      </c>
      <c r="U4431" s="198">
        <v>2.0000000000000001E-4</v>
      </c>
    </row>
    <row r="4432" spans="1:21" x14ac:dyDescent="0.2">
      <c r="A4432">
        <f t="shared" si="69"/>
        <v>4428</v>
      </c>
      <c r="B4432" s="119">
        <v>0.48205039604160732</v>
      </c>
      <c r="C4432" s="97">
        <v>11279.651256109591</v>
      </c>
      <c r="D4432" s="96">
        <v>1.139050960925567</v>
      </c>
      <c r="E4432" s="98">
        <v>5.7116404561221509E-2</v>
      </c>
      <c r="F4432" s="119">
        <v>0</v>
      </c>
      <c r="G4432" s="179">
        <v>0</v>
      </c>
      <c r="H4432" s="97">
        <v>9181711.0575358905</v>
      </c>
      <c r="I4432" s="174">
        <v>314469740799.45312</v>
      </c>
      <c r="J4432" s="186">
        <v>0.35566375271602235</v>
      </c>
      <c r="K4432" s="189">
        <v>7274534520.6321735</v>
      </c>
      <c r="L4432" s="185">
        <v>11533795935.05365</v>
      </c>
      <c r="M4432" s="185">
        <v>0</v>
      </c>
      <c r="N4432" s="174">
        <v>333278071255.13898</v>
      </c>
      <c r="O4432" s="119">
        <v>0.3632778010879838</v>
      </c>
      <c r="P4432" s="119">
        <v>0.26267302308402307</v>
      </c>
      <c r="Q4432" s="97">
        <v>13.410803174527519</v>
      </c>
      <c r="R4432" s="184">
        <v>1259709082186.3604</v>
      </c>
      <c r="S4432" s="199">
        <v>1306.9972628710102</v>
      </c>
      <c r="T4432" s="191">
        <v>5.5455589214336062E-2</v>
      </c>
      <c r="U4432" s="198">
        <v>2.0000000000000001E-4</v>
      </c>
    </row>
    <row r="4433" spans="1:21" x14ac:dyDescent="0.2">
      <c r="A4433">
        <f t="shared" si="69"/>
        <v>4429</v>
      </c>
      <c r="B4433" s="119">
        <v>0.47899938066763059</v>
      </c>
      <c r="C4433" s="97">
        <v>13699.195152994438</v>
      </c>
      <c r="D4433" s="96">
        <v>1.1384339913130879</v>
      </c>
      <c r="E4433" s="98">
        <v>0.26631262160814567</v>
      </c>
      <c r="F4433" s="119">
        <v>0</v>
      </c>
      <c r="G4433" s="179">
        <v>0</v>
      </c>
      <c r="H4433" s="97">
        <v>8919503.8586914148</v>
      </c>
      <c r="I4433" s="174">
        <v>279270508544.24951</v>
      </c>
      <c r="J4433" s="186">
        <v>0.31360156511043535</v>
      </c>
      <c r="K4433" s="189">
        <v>15185127103.439116</v>
      </c>
      <c r="L4433" s="185">
        <v>36286630291.051643</v>
      </c>
      <c r="M4433" s="185">
        <v>0</v>
      </c>
      <c r="N4433" s="174">
        <v>330742265938.74023</v>
      </c>
      <c r="O4433" s="119">
        <v>0.35256749684088873</v>
      </c>
      <c r="P4433" s="119">
        <v>0.25331214574624961</v>
      </c>
      <c r="Q4433" s="97">
        <v>14.14533636517489</v>
      </c>
      <c r="R4433" s="184">
        <v>1241002553652.594</v>
      </c>
      <c r="S4433" s="199">
        <v>1287.0724693143834</v>
      </c>
      <c r="T4433" s="191">
        <v>5.3641519528291173E-2</v>
      </c>
      <c r="U4433" s="198">
        <v>2.0000000000000001E-4</v>
      </c>
    </row>
    <row r="4434" spans="1:21" x14ac:dyDescent="0.2">
      <c r="A4434">
        <f t="shared" si="69"/>
        <v>4430</v>
      </c>
      <c r="B4434" s="119">
        <v>0.46292603587573422</v>
      </c>
      <c r="C4434" s="97">
        <v>4000</v>
      </c>
      <c r="D4434" s="96">
        <v>0.9485540510258722</v>
      </c>
      <c r="E4434" s="98">
        <v>0.42733651528425787</v>
      </c>
      <c r="F4434" s="119">
        <v>0</v>
      </c>
      <c r="G4434" s="179">
        <v>0</v>
      </c>
      <c r="H4434" s="97">
        <v>18671094.674438674</v>
      </c>
      <c r="I4434" s="174">
        <v>563374621838.40479</v>
      </c>
      <c r="J4434" s="186">
        <v>0.3598964044858356</v>
      </c>
      <c r="K4434" s="189">
        <v>74818050373.90654</v>
      </c>
      <c r="L4434" s="185">
        <v>103027031324.08301</v>
      </c>
      <c r="M4434" s="185">
        <v>0</v>
      </c>
      <c r="N4434" s="174">
        <v>741219703536.39429</v>
      </c>
      <c r="O4434" s="119">
        <v>0.38474169598686764</v>
      </c>
      <c r="P4434" s="119">
        <v>0.26370474737408928</v>
      </c>
      <c r="Q4434" s="97">
        <v>13.974831694955045</v>
      </c>
      <c r="R4434" s="184">
        <v>3029366223840.2031</v>
      </c>
      <c r="S4434" s="199">
        <v>3144.7554642884566</v>
      </c>
      <c r="T4434" s="191">
        <v>5.080520146012045E-2</v>
      </c>
      <c r="U4434" s="198">
        <v>2.0000000000000001E-4</v>
      </c>
    </row>
    <row r="4435" spans="1:21" x14ac:dyDescent="0.2">
      <c r="A4435">
        <f t="shared" si="69"/>
        <v>4431</v>
      </c>
      <c r="B4435" s="119">
        <v>0.54494896533811377</v>
      </c>
      <c r="C4435" s="97">
        <v>10734.992441618033</v>
      </c>
      <c r="D4435" s="96">
        <v>1.2198848358763725</v>
      </c>
      <c r="E4435" s="98">
        <v>0</v>
      </c>
      <c r="F4435" s="119">
        <v>0</v>
      </c>
      <c r="G4435" s="179">
        <v>0</v>
      </c>
      <c r="H4435" s="97">
        <v>9803051.7339223828</v>
      </c>
      <c r="I4435" s="174">
        <v>393999484254.815</v>
      </c>
      <c r="J4435" s="186">
        <v>0.49522342066654823</v>
      </c>
      <c r="K4435" s="189">
        <v>0</v>
      </c>
      <c r="L4435" s="185">
        <v>0</v>
      </c>
      <c r="M4435" s="185">
        <v>0</v>
      </c>
      <c r="N4435" s="174">
        <v>393999484254.815</v>
      </c>
      <c r="O4435" s="119">
        <v>0.49522342066654823</v>
      </c>
      <c r="P4435" s="119">
        <v>0.3806092342934751</v>
      </c>
      <c r="Q4435" s="97">
        <v>13</v>
      </c>
      <c r="R4435" s="184">
        <v>2125387683625.7412</v>
      </c>
      <c r="S4435" s="199">
        <v>2208.2122078135144</v>
      </c>
      <c r="T4435" s="191">
        <v>5.6281215749533299E-2</v>
      </c>
      <c r="U4435" s="198">
        <v>2.0000000000000001E-4</v>
      </c>
    </row>
    <row r="4436" spans="1:21" x14ac:dyDescent="0.2">
      <c r="A4436">
        <f t="shared" si="69"/>
        <v>4432</v>
      </c>
      <c r="B4436" s="119">
        <v>0.73021754379532722</v>
      </c>
      <c r="C4436" s="97">
        <v>14086.542690251597</v>
      </c>
      <c r="D4436" s="96">
        <v>0.81618354868303511</v>
      </c>
      <c r="E4436" s="98">
        <v>0.36481163843879288</v>
      </c>
      <c r="F4436" s="119">
        <v>0</v>
      </c>
      <c r="G4436" s="179">
        <v>0</v>
      </c>
      <c r="H4436" s="97">
        <v>4626434.096303802</v>
      </c>
      <c r="I4436" s="174">
        <v>211145582249.6705</v>
      </c>
      <c r="J4436" s="186">
        <v>0.48571380441705503</v>
      </c>
      <c r="K4436" s="189">
        <v>17752513996.589008</v>
      </c>
      <c r="L4436" s="185">
        <v>46385568097.073303</v>
      </c>
      <c r="M4436" s="185">
        <v>0</v>
      </c>
      <c r="N4436" s="174">
        <v>275283664343.33282</v>
      </c>
      <c r="O4436" s="119">
        <v>0.5073485884139165</v>
      </c>
      <c r="P4436" s="119">
        <v>0.3992624601685163</v>
      </c>
      <c r="Q4436" s="97">
        <v>13.873395326201612</v>
      </c>
      <c r="R4436" s="184">
        <v>1674682607814.0234</v>
      </c>
      <c r="S4436" s="199">
        <v>1739.1731343904089</v>
      </c>
      <c r="T4436" s="191">
        <v>5.3034900198935746E-2</v>
      </c>
      <c r="U4436" s="198">
        <v>2.0000000000000001E-4</v>
      </c>
    </row>
    <row r="4437" spans="1:21" x14ac:dyDescent="0.2">
      <c r="A4437">
        <f t="shared" si="69"/>
        <v>4433</v>
      </c>
      <c r="B4437" s="119">
        <v>0.55175601205909064</v>
      </c>
      <c r="C4437" s="97">
        <v>4000</v>
      </c>
      <c r="D4437" s="96">
        <v>0.90026443353785857</v>
      </c>
      <c r="E4437" s="98">
        <v>0.38872172119918014</v>
      </c>
      <c r="F4437" s="119">
        <v>0</v>
      </c>
      <c r="G4437" s="179">
        <v>0</v>
      </c>
      <c r="H4437" s="97">
        <v>16746951.003524937</v>
      </c>
      <c r="I4437" s="174">
        <v>589020456462.15601</v>
      </c>
      <c r="J4437" s="186">
        <v>0.54093932003748613</v>
      </c>
      <c r="K4437" s="189">
        <v>38417754452.213547</v>
      </c>
      <c r="L4437" s="185">
        <v>118684445282.7731</v>
      </c>
      <c r="M4437" s="185">
        <v>0</v>
      </c>
      <c r="N4437" s="174">
        <v>746122656197.14258</v>
      </c>
      <c r="O4437" s="119">
        <v>0.55429476373352715</v>
      </c>
      <c r="P4437" s="119">
        <v>0.39061754158346473</v>
      </c>
      <c r="Q4437" s="97">
        <v>13.679296757329421</v>
      </c>
      <c r="R4437" s="184">
        <v>4427414632058.624</v>
      </c>
      <c r="S4437" s="199">
        <v>4595.9338892170854</v>
      </c>
      <c r="T4437" s="191">
        <v>5.2186506940789371E-2</v>
      </c>
      <c r="U4437" s="198">
        <v>2.0000000000000001E-4</v>
      </c>
    </row>
    <row r="4438" spans="1:21" x14ac:dyDescent="0.2">
      <c r="A4438">
        <f t="shared" si="69"/>
        <v>4434</v>
      </c>
      <c r="B4438" s="119">
        <v>0.58130003539632236</v>
      </c>
      <c r="C4438" s="97">
        <v>8073.5075126671773</v>
      </c>
      <c r="D4438" s="96">
        <v>0.3487733565467494</v>
      </c>
      <c r="E4438" s="98">
        <v>0.12625770646493764</v>
      </c>
      <c r="F4438" s="119">
        <v>0.7196862603496561</v>
      </c>
      <c r="G4438" s="179">
        <v>1</v>
      </c>
      <c r="H4438" s="97">
        <v>2643968.6355784903</v>
      </c>
      <c r="I4438" s="174">
        <v>142179727386.2583</v>
      </c>
      <c r="J4438" s="186">
        <v>0.55321462954752221</v>
      </c>
      <c r="K4438" s="189">
        <v>4747809672.7052765</v>
      </c>
      <c r="L4438" s="185">
        <v>0</v>
      </c>
      <c r="M4438" s="185">
        <v>253683932987.65237</v>
      </c>
      <c r="N4438" s="174">
        <v>400611470046.61591</v>
      </c>
      <c r="O4438" s="119">
        <v>0.70293307271634198</v>
      </c>
      <c r="P4438" s="119">
        <v>0.44158125602232801</v>
      </c>
      <c r="Q4438" s="97">
        <v>16.894143869823441</v>
      </c>
      <c r="R4438" s="184">
        <v>3269066352424.8594</v>
      </c>
      <c r="S4438" s="199">
        <v>3395.4824920067736</v>
      </c>
      <c r="T4438" s="191">
        <v>4.3158943216073581E-2</v>
      </c>
      <c r="U4438" s="198">
        <v>2.0000000000000001E-4</v>
      </c>
    </row>
    <row r="4439" spans="1:21" x14ac:dyDescent="0.2">
      <c r="A4439">
        <f t="shared" si="69"/>
        <v>4435</v>
      </c>
      <c r="B4439" s="119">
        <v>0.41824333780236644</v>
      </c>
      <c r="C4439" s="97">
        <v>4000</v>
      </c>
      <c r="D4439" s="96">
        <v>0.36961564408056924</v>
      </c>
      <c r="E4439" s="98">
        <v>0</v>
      </c>
      <c r="F4439" s="119">
        <v>0.4848521937240034</v>
      </c>
      <c r="G4439" s="179">
        <v>1</v>
      </c>
      <c r="H4439" s="97">
        <v>4172711.609108252</v>
      </c>
      <c r="I4439" s="174">
        <v>203883313324.66232</v>
      </c>
      <c r="J4439" s="186">
        <v>0.41824333780236644</v>
      </c>
      <c r="K4439" s="189">
        <v>6955347377.5908747</v>
      </c>
      <c r="L4439" s="185">
        <v>0</v>
      </c>
      <c r="M4439" s="185">
        <v>168323887232.67999</v>
      </c>
      <c r="N4439" s="174">
        <v>379162547934.93317</v>
      </c>
      <c r="O4439" s="119">
        <v>0.58004660130883567</v>
      </c>
      <c r="P4439" s="119">
        <v>0.34223194831120624</v>
      </c>
      <c r="Q4439" s="97">
        <v>16.041163305771519</v>
      </c>
      <c r="R4439" s="184">
        <v>2324023260560.0972</v>
      </c>
      <c r="S4439" s="199">
        <v>2414.7386892088075</v>
      </c>
      <c r="T4439" s="191">
        <v>4.4507786871873303E-2</v>
      </c>
      <c r="U4439" s="198">
        <v>2.0000000000000001E-4</v>
      </c>
    </row>
    <row r="4440" spans="1:21" x14ac:dyDescent="0.2">
      <c r="A4440">
        <f t="shared" si="69"/>
        <v>4436</v>
      </c>
      <c r="B4440" s="119">
        <v>0.51679911273984236</v>
      </c>
      <c r="C4440" s="97">
        <v>4000</v>
      </c>
      <c r="D4440" s="96">
        <v>0.89954319852404951</v>
      </c>
      <c r="E4440" s="98">
        <v>0.49443543805318368</v>
      </c>
      <c r="F4440" s="119">
        <v>0</v>
      </c>
      <c r="G4440" s="179">
        <v>0</v>
      </c>
      <c r="H4440" s="97">
        <v>11484614.872423565</v>
      </c>
      <c r="I4440" s="174">
        <v>431500910819.50269</v>
      </c>
      <c r="J4440" s="186">
        <v>0.51679911273984236</v>
      </c>
      <c r="K4440" s="189">
        <v>55826382298.747894</v>
      </c>
      <c r="L4440" s="185">
        <v>122270818238.78467</v>
      </c>
      <c r="M4440" s="185">
        <v>0</v>
      </c>
      <c r="N4440" s="174">
        <v>609598111357.03528</v>
      </c>
      <c r="O4440" s="119">
        <v>0.52627450195803183</v>
      </c>
      <c r="P4440" s="119">
        <v>0.3874385922082067</v>
      </c>
      <c r="Q4440" s="97">
        <v>14.230576112941405</v>
      </c>
      <c r="R4440" s="184">
        <v>3745429085773.5225</v>
      </c>
      <c r="S4440" s="199">
        <v>3886.911617179268</v>
      </c>
      <c r="T4440" s="191">
        <v>5.0565272436927745E-2</v>
      </c>
      <c r="U4440" s="198">
        <v>2.0000000000000001E-4</v>
      </c>
    </row>
    <row r="4441" spans="1:21" x14ac:dyDescent="0.2">
      <c r="A4441">
        <f t="shared" si="69"/>
        <v>4437</v>
      </c>
      <c r="B4441" s="119">
        <v>0.45885404397806812</v>
      </c>
      <c r="C4441" s="97">
        <v>13691.51915663376</v>
      </c>
      <c r="D4441" s="96">
        <v>0.56716696052896798</v>
      </c>
      <c r="E4441" s="98">
        <v>0</v>
      </c>
      <c r="F4441" s="119">
        <v>0</v>
      </c>
      <c r="G4441" s="179">
        <v>0</v>
      </c>
      <c r="H4441" s="97">
        <v>3274870.3462363295</v>
      </c>
      <c r="I4441" s="174">
        <v>163641956912.8949</v>
      </c>
      <c r="J4441" s="186">
        <v>0.44317273306997018</v>
      </c>
      <c r="K4441" s="189">
        <v>5616872566.5884991</v>
      </c>
      <c r="L4441" s="185">
        <v>0</v>
      </c>
      <c r="M4441" s="185">
        <v>0</v>
      </c>
      <c r="N4441" s="174">
        <v>169258829479.4834</v>
      </c>
      <c r="O4441" s="119">
        <v>0.42846599798090063</v>
      </c>
      <c r="P4441" s="119">
        <v>0.31443743036355176</v>
      </c>
      <c r="Q4441" s="97">
        <v>12.8726399193738</v>
      </c>
      <c r="R4441" s="184">
        <v>775559507781.98242</v>
      </c>
      <c r="S4441" s="199">
        <v>805.67257718814585</v>
      </c>
      <c r="T4441" s="191">
        <v>5.5287476834988726E-2</v>
      </c>
      <c r="U4441" s="198">
        <v>2.0000000000000001E-4</v>
      </c>
    </row>
    <row r="4442" spans="1:21" x14ac:dyDescent="0.2">
      <c r="A4442">
        <f t="shared" si="69"/>
        <v>4438</v>
      </c>
      <c r="B4442" s="119">
        <v>0.47322916067319909</v>
      </c>
      <c r="C4442" s="97">
        <v>11205.655255010712</v>
      </c>
      <c r="D4442" s="96">
        <v>1.2046208586656175</v>
      </c>
      <c r="E4442" s="98">
        <v>0.54217742984892325</v>
      </c>
      <c r="F4442" s="119">
        <v>0.57829229118977121</v>
      </c>
      <c r="G4442" s="179">
        <v>1</v>
      </c>
      <c r="H4442" s="97">
        <v>10063840.943148393</v>
      </c>
      <c r="I4442" s="174">
        <v>384088546441.57117</v>
      </c>
      <c r="J4442" s="186">
        <v>0.38164182635538901</v>
      </c>
      <c r="K4442" s="189">
        <v>4946635047.4525328</v>
      </c>
      <c r="L4442" s="185">
        <v>0</v>
      </c>
      <c r="M4442" s="185">
        <v>196649610250.655</v>
      </c>
      <c r="N4442" s="174">
        <v>585684791739.67871</v>
      </c>
      <c r="O4442" s="119">
        <v>0.51888651853836953</v>
      </c>
      <c r="P4442" s="119">
        <v>0.35083652252132996</v>
      </c>
      <c r="Q4442" s="97">
        <v>15.768318167855551</v>
      </c>
      <c r="R4442" s="184">
        <v>3473414298307.4082</v>
      </c>
      <c r="S4442" s="199">
        <v>3605.1460598077138</v>
      </c>
      <c r="T4442" s="191">
        <v>4.7048789924180698E-2</v>
      </c>
      <c r="U4442" s="198">
        <v>2.0000000000000001E-4</v>
      </c>
    </row>
    <row r="4443" spans="1:21" x14ac:dyDescent="0.2">
      <c r="A4443">
        <f t="shared" si="69"/>
        <v>4439</v>
      </c>
      <c r="B4443" s="119">
        <v>0.69922217730799519</v>
      </c>
      <c r="C4443" s="97">
        <v>13983.321048307753</v>
      </c>
      <c r="D4443" s="96">
        <v>0.82047743633502279</v>
      </c>
      <c r="E4443" s="98">
        <v>0.18517631945042834</v>
      </c>
      <c r="F4443" s="119">
        <v>0</v>
      </c>
      <c r="G4443" s="179">
        <v>0</v>
      </c>
      <c r="H4443" s="97">
        <v>4682881.236382571</v>
      </c>
      <c r="I4443" s="174">
        <v>193700728781.29913</v>
      </c>
      <c r="J4443" s="186">
        <v>0.38081362230138249</v>
      </c>
      <c r="K4443" s="189">
        <v>7852690824.1117954</v>
      </c>
      <c r="L4443" s="185">
        <v>17510527354.951347</v>
      </c>
      <c r="M4443" s="185">
        <v>0</v>
      </c>
      <c r="N4443" s="174">
        <v>219063946960.36227</v>
      </c>
      <c r="O4443" s="119">
        <v>0.40066975543660266</v>
      </c>
      <c r="P4443" s="119">
        <v>0.27487609366406374</v>
      </c>
      <c r="Q4443" s="97">
        <v>13.742186586840106</v>
      </c>
      <c r="R4443" s="184">
        <v>910315840380.87744</v>
      </c>
      <c r="S4443" s="199">
        <v>944.92960229497339</v>
      </c>
      <c r="T4443" s="191">
        <v>5.3267846316291279E-2</v>
      </c>
      <c r="U4443" s="198">
        <v>2.0000000000000001E-4</v>
      </c>
    </row>
    <row r="4444" spans="1:21" x14ac:dyDescent="0.2">
      <c r="A4444">
        <f t="shared" si="69"/>
        <v>4440</v>
      </c>
      <c r="B4444" s="119">
        <v>0.55754164956194563</v>
      </c>
      <c r="C4444" s="97">
        <v>13576.963598309301</v>
      </c>
      <c r="D4444" s="96">
        <v>0.9960866516439556</v>
      </c>
      <c r="E4444" s="98">
        <v>0.5227992844042757</v>
      </c>
      <c r="F4444" s="119">
        <v>0</v>
      </c>
      <c r="G4444" s="179">
        <v>0</v>
      </c>
      <c r="H4444" s="97">
        <v>6300017.0306843352</v>
      </c>
      <c r="I4444" s="174">
        <v>264548606823.95929</v>
      </c>
      <c r="J4444" s="186">
        <v>0.44660870794553642</v>
      </c>
      <c r="K4444" s="189">
        <v>12809949501.574427</v>
      </c>
      <c r="L4444" s="185">
        <v>21905202061.114815</v>
      </c>
      <c r="M4444" s="185">
        <v>0</v>
      </c>
      <c r="N4444" s="174">
        <v>299263758386.6485</v>
      </c>
      <c r="O4444" s="119">
        <v>0.45335884927316028</v>
      </c>
      <c r="P4444" s="119">
        <v>0.34977160992569656</v>
      </c>
      <c r="Q4444" s="97">
        <v>13.56597528735308</v>
      </c>
      <c r="R4444" s="184">
        <v>1544514663272.1494</v>
      </c>
      <c r="S4444" s="199">
        <v>1602.3862402130737</v>
      </c>
      <c r="T4444" s="191">
        <v>5.4441536799374024E-2</v>
      </c>
      <c r="U4444" s="198">
        <v>2.0000000000000001E-4</v>
      </c>
    </row>
    <row r="4445" spans="1:21" x14ac:dyDescent="0.2">
      <c r="A4445">
        <f t="shared" si="69"/>
        <v>4441</v>
      </c>
      <c r="B4445" s="119">
        <v>0.58511441892627158</v>
      </c>
      <c r="C4445" s="97">
        <v>13073.291416768136</v>
      </c>
      <c r="D4445" s="96">
        <v>0.59499041346282544</v>
      </c>
      <c r="E4445" s="98">
        <v>0.16128855031195186</v>
      </c>
      <c r="F4445" s="119">
        <v>0</v>
      </c>
      <c r="G4445" s="179">
        <v>0</v>
      </c>
      <c r="H4445" s="97">
        <v>4879708.4182727663</v>
      </c>
      <c r="I4445" s="174">
        <v>211029158427.84314</v>
      </c>
      <c r="J4445" s="186">
        <v>0.49993648439339289</v>
      </c>
      <c r="K4445" s="189">
        <v>11397328912.411724</v>
      </c>
      <c r="L4445" s="185">
        <v>16926738496.890215</v>
      </c>
      <c r="M4445" s="185">
        <v>0</v>
      </c>
      <c r="N4445" s="174">
        <v>239353225837.14508</v>
      </c>
      <c r="O4445" s="119">
        <v>0.49735100059783804</v>
      </c>
      <c r="P4445" s="119">
        <v>0.4002884099193928</v>
      </c>
      <c r="Q4445" s="97">
        <v>13.441035886739387</v>
      </c>
      <c r="R4445" s="184">
        <v>1443409049285.4465</v>
      </c>
      <c r="S4445" s="199">
        <v>1499.1296594547694</v>
      </c>
      <c r="T4445" s="191">
        <v>5.235197037534562E-2</v>
      </c>
      <c r="U4445" s="198">
        <v>2.0000000000000001E-4</v>
      </c>
    </row>
    <row r="4446" spans="1:21" x14ac:dyDescent="0.2">
      <c r="A4446">
        <f t="shared" si="69"/>
        <v>4442</v>
      </c>
      <c r="B4446" s="119">
        <v>0.60915343436170988</v>
      </c>
      <c r="C4446" s="97">
        <v>6888.6749794359275</v>
      </c>
      <c r="D4446" s="96">
        <v>0.83127127124407585</v>
      </c>
      <c r="E4446" s="98">
        <v>0.40703200900141195</v>
      </c>
      <c r="F4446" s="119">
        <v>0.51127290091881483</v>
      </c>
      <c r="G4446" s="179">
        <v>1</v>
      </c>
      <c r="H4446" s="97">
        <v>11265549.999555117</v>
      </c>
      <c r="I4446" s="174">
        <v>422154809771.10217</v>
      </c>
      <c r="J4446" s="186">
        <v>0.5477824157379273</v>
      </c>
      <c r="K4446" s="189">
        <v>6053313830.2553177</v>
      </c>
      <c r="L4446" s="185">
        <v>0</v>
      </c>
      <c r="M4446" s="185">
        <v>403025563593.46759</v>
      </c>
      <c r="N4446" s="174">
        <v>831233687194.8252</v>
      </c>
      <c r="O4446" s="119">
        <v>0.66608156155827714</v>
      </c>
      <c r="P4446" s="119">
        <v>0.49678535244591127</v>
      </c>
      <c r="Q4446" s="97">
        <v>16.309734994016413</v>
      </c>
      <c r="R4446" s="184">
        <v>7309643517405.1162</v>
      </c>
      <c r="S4446" s="199">
        <v>7586.5232134652988</v>
      </c>
      <c r="T4446" s="191">
        <v>4.5225749703518975E-2</v>
      </c>
      <c r="U4446" s="198">
        <v>2.0000000000000001E-4</v>
      </c>
    </row>
    <row r="4447" spans="1:21" x14ac:dyDescent="0.2">
      <c r="A4447">
        <f t="shared" si="69"/>
        <v>4443</v>
      </c>
      <c r="B4447" s="119">
        <v>0.43937797467062556</v>
      </c>
      <c r="C4447" s="97">
        <v>6022.5924514517492</v>
      </c>
      <c r="D4447" s="96">
        <v>0.98238170492866927</v>
      </c>
      <c r="E4447" s="98">
        <v>0</v>
      </c>
      <c r="F4447" s="119">
        <v>0.55395707001908612</v>
      </c>
      <c r="G4447" s="179">
        <v>1</v>
      </c>
      <c r="H4447" s="97">
        <v>9310290.3894149791</v>
      </c>
      <c r="I4447" s="174">
        <v>348188036768.39008</v>
      </c>
      <c r="J4447" s="186">
        <v>0.43937797467062556</v>
      </c>
      <c r="K4447" s="189">
        <v>4092008353.4074883</v>
      </c>
      <c r="L4447" s="185">
        <v>0</v>
      </c>
      <c r="M4447" s="185">
        <v>298576831827.43433</v>
      </c>
      <c r="N4447" s="174">
        <v>650856876949.23193</v>
      </c>
      <c r="O4447" s="119">
        <v>0.60204882784444935</v>
      </c>
      <c r="P4447" s="119">
        <v>0.38285029864160686</v>
      </c>
      <c r="Q4447" s="97">
        <v>16.317813063029089</v>
      </c>
      <c r="R4447" s="184">
        <v>4401911261033.1465</v>
      </c>
      <c r="S4447" s="199">
        <v>4572.2184976137332</v>
      </c>
      <c r="T4447" s="191">
        <v>4.5378693006963122E-2</v>
      </c>
      <c r="U4447" s="198">
        <v>2.0000000000000001E-4</v>
      </c>
    </row>
    <row r="4448" spans="1:21" x14ac:dyDescent="0.2">
      <c r="A4448">
        <f t="shared" si="69"/>
        <v>4444</v>
      </c>
      <c r="B4448" s="119">
        <v>0.31345233527293159</v>
      </c>
      <c r="C4448" s="97">
        <v>13330.502120253917</v>
      </c>
      <c r="D4448" s="96">
        <v>1.1615903994040448</v>
      </c>
      <c r="E4448" s="98">
        <v>0.65684215967214121</v>
      </c>
      <c r="F4448" s="119">
        <v>0.39325158008173772</v>
      </c>
      <c r="G4448" s="179">
        <v>1</v>
      </c>
      <c r="H4448" s="97">
        <v>9655039.3213288486</v>
      </c>
      <c r="I4448" s="174">
        <v>378380578105.86139</v>
      </c>
      <c r="J4448" s="186">
        <v>0.31345233527293159</v>
      </c>
      <c r="K4448" s="189">
        <v>8279506268.3435154</v>
      </c>
      <c r="L4448" s="185">
        <v>5591868585.6741352</v>
      </c>
      <c r="M4448" s="185">
        <v>213324376014.27036</v>
      </c>
      <c r="N4448" s="174">
        <v>605576328974.14941</v>
      </c>
      <c r="O4448" s="119">
        <v>0.4850540839447155</v>
      </c>
      <c r="P4448" s="119">
        <v>0.34977054475924707</v>
      </c>
      <c r="Q4448" s="97">
        <v>16.852678751332721</v>
      </c>
      <c r="R4448" s="184">
        <v>3764605083718.2837</v>
      </c>
      <c r="S4448" s="199">
        <v>3907.3845040796396</v>
      </c>
      <c r="T4448" s="191">
        <v>4.4344216722695624E-2</v>
      </c>
      <c r="U4448" s="198">
        <v>2.0000000000000001E-4</v>
      </c>
    </row>
    <row r="4449" spans="1:21" x14ac:dyDescent="0.2">
      <c r="A4449">
        <f t="shared" si="69"/>
        <v>4445</v>
      </c>
      <c r="B4449" s="119">
        <v>0.29492572945358747</v>
      </c>
      <c r="C4449" s="97">
        <v>6228.0674932873944</v>
      </c>
      <c r="D4449" s="96">
        <v>0.92758757250059909</v>
      </c>
      <c r="E4449" s="98">
        <v>0</v>
      </c>
      <c r="F4449" s="119">
        <v>0.40215769923255823</v>
      </c>
      <c r="G4449" s="179">
        <v>1</v>
      </c>
      <c r="H4449" s="97">
        <v>8655885.334289521</v>
      </c>
      <c r="I4449" s="174">
        <v>311733485601.47711</v>
      </c>
      <c r="J4449" s="186">
        <v>0.29492572945358742</v>
      </c>
      <c r="K4449" s="189">
        <v>12902670214.112364</v>
      </c>
      <c r="L4449" s="185">
        <v>0</v>
      </c>
      <c r="M4449" s="185">
        <v>260677584699.09665</v>
      </c>
      <c r="N4449" s="174">
        <v>585313740514.68604</v>
      </c>
      <c r="O4449" s="119">
        <v>0.5133662044755346</v>
      </c>
      <c r="P4449" s="119">
        <v>0.38957004522988081</v>
      </c>
      <c r="Q4449" s="97">
        <v>17.231613337929552</v>
      </c>
      <c r="R4449" s="184">
        <v>4216624251862.9067</v>
      </c>
      <c r="S4449" s="199">
        <v>4372.7355412209208</v>
      </c>
      <c r="T4449" s="191">
        <v>4.3215054202805248E-2</v>
      </c>
      <c r="U4449" s="198">
        <v>2.0000000000000001E-4</v>
      </c>
    </row>
    <row r="4450" spans="1:21" x14ac:dyDescent="0.2">
      <c r="A4450">
        <f t="shared" si="69"/>
        <v>4446</v>
      </c>
      <c r="B4450" s="119">
        <v>0.48811382289516092</v>
      </c>
      <c r="C4450" s="97">
        <v>16807.144592296016</v>
      </c>
      <c r="D4450" s="96">
        <v>0.65935466225278694</v>
      </c>
      <c r="E4450" s="98">
        <v>0</v>
      </c>
      <c r="F4450" s="119">
        <v>0</v>
      </c>
      <c r="G4450" s="179">
        <v>0</v>
      </c>
      <c r="H4450" s="97">
        <v>4276045.63995934</v>
      </c>
      <c r="I4450" s="174">
        <v>205533028240.51706</v>
      </c>
      <c r="J4450" s="186">
        <v>0.48811382289516092</v>
      </c>
      <c r="K4450" s="189">
        <v>4505303118.6877298</v>
      </c>
      <c r="L4450" s="185">
        <v>0</v>
      </c>
      <c r="M4450" s="185">
        <v>0</v>
      </c>
      <c r="N4450" s="174">
        <v>210038331359.2048</v>
      </c>
      <c r="O4450" s="119">
        <v>0.47764382575543263</v>
      </c>
      <c r="P4450" s="119">
        <v>0.3981766271481853</v>
      </c>
      <c r="Q4450" s="97">
        <v>12.937808525910526</v>
      </c>
      <c r="R4450" s="184">
        <v>1199815861730.4524</v>
      </c>
      <c r="S4450" s="199">
        <v>1245.1958481748707</v>
      </c>
      <c r="T4450" s="191">
        <v>5.5124187052065059E-2</v>
      </c>
      <c r="U4450" s="198">
        <v>2.0000000000000001E-4</v>
      </c>
    </row>
    <row r="4451" spans="1:21" x14ac:dyDescent="0.2">
      <c r="A4451">
        <f t="shared" si="69"/>
        <v>4447</v>
      </c>
      <c r="B4451" s="119">
        <v>0.53335819259865735</v>
      </c>
      <c r="C4451" s="97">
        <v>11204.050463216186</v>
      </c>
      <c r="D4451" s="96">
        <v>0.88942139646364327</v>
      </c>
      <c r="E4451" s="98">
        <v>0.45814902702795729</v>
      </c>
      <c r="F4451" s="119">
        <v>0</v>
      </c>
      <c r="G4451" s="179">
        <v>0</v>
      </c>
      <c r="H4451" s="97">
        <v>6109403.9913692242</v>
      </c>
      <c r="I4451" s="174">
        <v>209990828665.48352</v>
      </c>
      <c r="J4451" s="186">
        <v>0.29080676829118424</v>
      </c>
      <c r="K4451" s="189">
        <v>11359423693.283478</v>
      </c>
      <c r="L4451" s="185">
        <v>34854383167.867371</v>
      </c>
      <c r="M4451" s="185">
        <v>0</v>
      </c>
      <c r="N4451" s="174">
        <v>256204635526.63437</v>
      </c>
      <c r="O4451" s="119">
        <v>0.34718443171979174</v>
      </c>
      <c r="P4451" s="119">
        <v>0.23792381043441532</v>
      </c>
      <c r="Q4451" s="97">
        <v>14.727646525776688</v>
      </c>
      <c r="R4451" s="184">
        <v>976552852209.93396</v>
      </c>
      <c r="S4451" s="199">
        <v>1013.2139973840334</v>
      </c>
      <c r="T4451" s="191">
        <v>5.0423320326405389E-2</v>
      </c>
      <c r="U4451" s="198">
        <v>2.0000000000000001E-4</v>
      </c>
    </row>
    <row r="4452" spans="1:21" x14ac:dyDescent="0.2">
      <c r="A4452">
        <f t="shared" si="69"/>
        <v>4448</v>
      </c>
      <c r="B4452" s="119">
        <v>0.63419137790610025</v>
      </c>
      <c r="C4452" s="97">
        <v>6970.1758081553926</v>
      </c>
      <c r="D4452" s="96">
        <v>0.56896236564097202</v>
      </c>
      <c r="E4452" s="98">
        <v>0.36957489693074375</v>
      </c>
      <c r="F4452" s="119">
        <v>0</v>
      </c>
      <c r="G4452" s="179">
        <v>0</v>
      </c>
      <c r="H4452" s="97">
        <v>4289042.191747536</v>
      </c>
      <c r="I4452" s="174">
        <v>164904936730.9137</v>
      </c>
      <c r="J4452" s="186">
        <v>0.42501350299181251</v>
      </c>
      <c r="K4452" s="189">
        <v>11220235785.537081</v>
      </c>
      <c r="L4452" s="185">
        <v>28212325146.374176</v>
      </c>
      <c r="M4452" s="185">
        <v>0</v>
      </c>
      <c r="N4452" s="174">
        <v>204337497662.82495</v>
      </c>
      <c r="O4452" s="119">
        <v>0.45344924939151376</v>
      </c>
      <c r="P4452" s="119">
        <v>0.31861461483026482</v>
      </c>
      <c r="Q4452" s="97">
        <v>13.993884244304672</v>
      </c>
      <c r="R4452" s="184">
        <v>1044118267036.9275</v>
      </c>
      <c r="S4452" s="199">
        <v>1084.2372738144304</v>
      </c>
      <c r="T4452" s="191">
        <v>4.9637848579049577E-2</v>
      </c>
      <c r="U4452" s="198">
        <v>2.0000000000000001E-4</v>
      </c>
    </row>
    <row r="4453" spans="1:21" x14ac:dyDescent="0.2">
      <c r="A4453">
        <f t="shared" si="69"/>
        <v>4449</v>
      </c>
      <c r="B4453" s="119">
        <v>0.46532835490050628</v>
      </c>
      <c r="C4453" s="97">
        <v>11030.148336831082</v>
      </c>
      <c r="D4453" s="96">
        <v>1.0018940617184704</v>
      </c>
      <c r="E4453" s="98">
        <v>0</v>
      </c>
      <c r="F4453" s="119">
        <v>0.45338440850479772</v>
      </c>
      <c r="G4453" s="179">
        <v>1</v>
      </c>
      <c r="H4453" s="97">
        <v>8775632.6456831861</v>
      </c>
      <c r="I4453" s="174">
        <v>326288191855.30457</v>
      </c>
      <c r="J4453" s="186">
        <v>0.40443936669387892</v>
      </c>
      <c r="K4453" s="189">
        <v>10927864687.337915</v>
      </c>
      <c r="L4453" s="185">
        <v>0</v>
      </c>
      <c r="M4453" s="185">
        <v>438693498854.38171</v>
      </c>
      <c r="N4453" s="174">
        <v>775909555397.02417</v>
      </c>
      <c r="O4453" s="119">
        <v>0.62239031005366552</v>
      </c>
      <c r="P4453" s="119">
        <v>0.41739316260881676</v>
      </c>
      <c r="Q4453" s="97">
        <v>17.18826782727665</v>
      </c>
      <c r="R4453" s="184">
        <v>5943526353978.8203</v>
      </c>
      <c r="S4453" s="199">
        <v>6172.3117877933873</v>
      </c>
      <c r="T4453" s="191">
        <v>4.3373591763695291E-2</v>
      </c>
      <c r="U4453" s="198">
        <v>2.0000000000000001E-4</v>
      </c>
    </row>
    <row r="4454" spans="1:21" x14ac:dyDescent="0.2">
      <c r="A4454">
        <f t="shared" si="69"/>
        <v>4450</v>
      </c>
      <c r="B4454" s="119">
        <v>0.59431165485679038</v>
      </c>
      <c r="C4454" s="97">
        <v>5890.4298395883543</v>
      </c>
      <c r="D4454" s="96">
        <v>1.2180568892240071</v>
      </c>
      <c r="E4454" s="98">
        <v>0.39573616540929657</v>
      </c>
      <c r="F4454" s="119">
        <v>0</v>
      </c>
      <c r="G4454" s="179">
        <v>0</v>
      </c>
      <c r="H4454" s="97">
        <v>24034589.150116868</v>
      </c>
      <c r="I4454" s="174">
        <v>715020041791.99609</v>
      </c>
      <c r="J4454" s="186">
        <v>0.38472098175488734</v>
      </c>
      <c r="K4454" s="189">
        <v>54535900133.819839</v>
      </c>
      <c r="L4454" s="185">
        <v>130072911935.8313</v>
      </c>
      <c r="M4454" s="185">
        <v>0</v>
      </c>
      <c r="N4454" s="174">
        <v>899628853861.64722</v>
      </c>
      <c r="O4454" s="119">
        <v>0.42144217626395747</v>
      </c>
      <c r="P4454" s="119">
        <v>0.32486776212098334</v>
      </c>
      <c r="Q4454" s="97">
        <v>14.205605776053881</v>
      </c>
      <c r="R4454" s="184">
        <v>4514322348342.251</v>
      </c>
      <c r="S4454" s="199">
        <v>4688.3722533183563</v>
      </c>
      <c r="T4454" s="191">
        <v>5.0898067911546337E-2</v>
      </c>
      <c r="U4454" s="198">
        <v>2.0000000000000001E-4</v>
      </c>
    </row>
    <row r="4455" spans="1:21" x14ac:dyDescent="0.2">
      <c r="A4455">
        <f t="shared" si="69"/>
        <v>4451</v>
      </c>
      <c r="B4455" s="119">
        <v>0.49486052763103489</v>
      </c>
      <c r="C4455" s="97">
        <v>4487.7399433729561</v>
      </c>
      <c r="D4455" s="96">
        <v>0.84938717654644957</v>
      </c>
      <c r="E4455" s="98">
        <v>0.66764501491790063</v>
      </c>
      <c r="F4455" s="119">
        <v>0</v>
      </c>
      <c r="G4455" s="179">
        <v>0</v>
      </c>
      <c r="H4455" s="97">
        <v>9828849.7134336084</v>
      </c>
      <c r="I4455" s="174">
        <v>343853858604.98798</v>
      </c>
      <c r="J4455" s="186">
        <v>0.45347286899289174</v>
      </c>
      <c r="K4455" s="189">
        <v>44956920692.853653</v>
      </c>
      <c r="L4455" s="185">
        <v>73682503325.481247</v>
      </c>
      <c r="M4455" s="185">
        <v>0</v>
      </c>
      <c r="N4455" s="174">
        <v>462493282623.32288</v>
      </c>
      <c r="O4455" s="119">
        <v>0.46460004179405401</v>
      </c>
      <c r="P4455" s="119">
        <v>0.37496330185125748</v>
      </c>
      <c r="Q4455" s="97">
        <v>13.803809874141487</v>
      </c>
      <c r="R4455" s="184">
        <v>2682879476632.3677</v>
      </c>
      <c r="S4455" s="199">
        <v>2786.7709491819401</v>
      </c>
      <c r="T4455" s="191">
        <v>5.1751637705463892E-2</v>
      </c>
      <c r="U4455" s="198">
        <v>2.0000000000000001E-4</v>
      </c>
    </row>
    <row r="4456" spans="1:21" x14ac:dyDescent="0.2">
      <c r="A4456">
        <f t="shared" si="69"/>
        <v>4452</v>
      </c>
      <c r="B4456" s="119">
        <v>0.48615304961142569</v>
      </c>
      <c r="C4456" s="97">
        <v>10023.78392106016</v>
      </c>
      <c r="D4456" s="96">
        <v>1.1638376144490015</v>
      </c>
      <c r="E4456" s="98">
        <v>0</v>
      </c>
      <c r="F4456" s="119">
        <v>0.57942420681163398</v>
      </c>
      <c r="G4456" s="179">
        <v>1</v>
      </c>
      <c r="H4456" s="97">
        <v>11925858.868127221</v>
      </c>
      <c r="I4456" s="174">
        <v>431271941111.849</v>
      </c>
      <c r="J4456" s="186">
        <v>0.4456014385675876</v>
      </c>
      <c r="K4456" s="189">
        <v>9237617207.5363388</v>
      </c>
      <c r="L4456" s="185">
        <v>0</v>
      </c>
      <c r="M4456" s="185">
        <v>389149562696.43683</v>
      </c>
      <c r="N4456" s="174">
        <v>829659121015.82227</v>
      </c>
      <c r="O4456" s="119">
        <v>0.60686977913766982</v>
      </c>
      <c r="P4456" s="119">
        <v>0.44588517726123705</v>
      </c>
      <c r="Q4456" s="97">
        <v>16.545935838362148</v>
      </c>
      <c r="R4456" s="184">
        <v>6537616127668.1924</v>
      </c>
      <c r="S4456" s="199">
        <v>6790.5374692351006</v>
      </c>
      <c r="T4456" s="191">
        <v>4.5075536177335583E-2</v>
      </c>
      <c r="U4456" s="198">
        <v>2.0000000000000001E-4</v>
      </c>
    </row>
    <row r="4457" spans="1:21" x14ac:dyDescent="0.2">
      <c r="A4457">
        <f t="shared" si="69"/>
        <v>4453</v>
      </c>
      <c r="B4457" s="119">
        <v>0.57330752826933695</v>
      </c>
      <c r="C4457" s="97">
        <v>4297.7533381592666</v>
      </c>
      <c r="D4457" s="96">
        <v>0.42368027022105142</v>
      </c>
      <c r="E4457" s="98">
        <v>0.33815144715215156</v>
      </c>
      <c r="F4457" s="119">
        <v>0.43194080749388852</v>
      </c>
      <c r="G4457" s="179">
        <v>1</v>
      </c>
      <c r="H4457" s="97">
        <v>5199941.200713926</v>
      </c>
      <c r="I4457" s="174">
        <v>210819334753.40875</v>
      </c>
      <c r="J4457" s="186">
        <v>0.40134349718390427</v>
      </c>
      <c r="K4457" s="189">
        <v>1618776237.5874696</v>
      </c>
      <c r="L4457" s="185">
        <v>0</v>
      </c>
      <c r="M4457" s="185">
        <v>238201629166.65625</v>
      </c>
      <c r="N4457" s="174">
        <v>450639740157.65247</v>
      </c>
      <c r="O4457" s="119">
        <v>0.61062584564995448</v>
      </c>
      <c r="P4457" s="119">
        <v>0.38121073378530468</v>
      </c>
      <c r="Q4457" s="97">
        <v>17.048415994086188</v>
      </c>
      <c r="R4457" s="184">
        <v>3230072901017.251</v>
      </c>
      <c r="S4457" s="199">
        <v>3352.1161406940755</v>
      </c>
      <c r="T4457" s="191">
        <v>4.2517439412287854E-2</v>
      </c>
      <c r="U4457" s="198">
        <v>2.0000000000000001E-4</v>
      </c>
    </row>
    <row r="4458" spans="1:21" x14ac:dyDescent="0.2">
      <c r="A4458">
        <f t="shared" si="69"/>
        <v>4454</v>
      </c>
      <c r="B4458" s="119">
        <v>0.52774814795926306</v>
      </c>
      <c r="C4458" s="97">
        <v>8717.0663618766212</v>
      </c>
      <c r="D4458" s="96">
        <v>0.32395928287491754</v>
      </c>
      <c r="E4458" s="98">
        <v>0.62187868575819005</v>
      </c>
      <c r="F4458" s="119">
        <v>0</v>
      </c>
      <c r="G4458" s="179">
        <v>0</v>
      </c>
      <c r="H4458" s="97">
        <v>2573509.7414039965</v>
      </c>
      <c r="I4458" s="174">
        <v>106777544393.7803</v>
      </c>
      <c r="J4458" s="186">
        <v>0.41779792452979836</v>
      </c>
      <c r="K4458" s="189">
        <v>13745620321.331062</v>
      </c>
      <c r="L4458" s="185">
        <v>38262679570.399147</v>
      </c>
      <c r="M4458" s="185">
        <v>0</v>
      </c>
      <c r="N4458" s="174">
        <v>158785844285.5105</v>
      </c>
      <c r="O4458" s="119">
        <v>0.47372976116922816</v>
      </c>
      <c r="P4458" s="119">
        <v>0.32926436696433053</v>
      </c>
      <c r="Q4458" s="97">
        <v>14.878308310488411</v>
      </c>
      <c r="R4458" s="184">
        <v>897919452460.70593</v>
      </c>
      <c r="S4458" s="199">
        <v>932.41122605909129</v>
      </c>
      <c r="T4458" s="191">
        <v>4.6637437163913505E-2</v>
      </c>
      <c r="U4458" s="198">
        <v>2.0000000000000001E-4</v>
      </c>
    </row>
    <row r="4459" spans="1:21" x14ac:dyDescent="0.2">
      <c r="A4459">
        <f t="shared" si="69"/>
        <v>4455</v>
      </c>
      <c r="B4459" s="119">
        <v>0.65116742365082947</v>
      </c>
      <c r="C4459" s="97">
        <v>10035.665744325013</v>
      </c>
      <c r="D4459" s="96">
        <v>0.77517530992631112</v>
      </c>
      <c r="E4459" s="98">
        <v>0.7</v>
      </c>
      <c r="F4459" s="119">
        <v>0.28691869843071138</v>
      </c>
      <c r="G4459" s="179">
        <v>1</v>
      </c>
      <c r="H4459" s="97">
        <v>7127397.5803252058</v>
      </c>
      <c r="I4459" s="174">
        <v>252791121319.49472</v>
      </c>
      <c r="J4459" s="186">
        <v>0.36658732649418446</v>
      </c>
      <c r="K4459" s="189">
        <v>15529401239.522686</v>
      </c>
      <c r="L4459" s="185">
        <v>25769184128.6017</v>
      </c>
      <c r="M4459" s="185">
        <v>148244087472.25421</v>
      </c>
      <c r="N4459" s="174">
        <v>442333794159.87329</v>
      </c>
      <c r="O4459" s="119">
        <v>0.52422094279971843</v>
      </c>
      <c r="P4459" s="119">
        <v>0.33367501223471135</v>
      </c>
      <c r="Q4459" s="97">
        <v>16.183037310195303</v>
      </c>
      <c r="R4459" s="184">
        <v>2594103974405.2251</v>
      </c>
      <c r="S4459" s="199">
        <v>2693.8882042426576</v>
      </c>
      <c r="T4459" s="191">
        <v>4.5282839254122749E-2</v>
      </c>
      <c r="U4459" s="198">
        <v>2.0000000000000001E-4</v>
      </c>
    </row>
    <row r="4460" spans="1:21" x14ac:dyDescent="0.2">
      <c r="A4460">
        <f t="shared" si="69"/>
        <v>4456</v>
      </c>
      <c r="B4460" s="119">
        <v>0.48323716548814483</v>
      </c>
      <c r="C4460" s="97">
        <v>7965.4010984562619</v>
      </c>
      <c r="D4460" s="96">
        <v>0.76371819808739461</v>
      </c>
      <c r="E4460" s="98">
        <v>0</v>
      </c>
      <c r="F4460" s="119">
        <v>0.43406659162527228</v>
      </c>
      <c r="G4460" s="179">
        <v>1</v>
      </c>
      <c r="H4460" s="97">
        <v>6815275.2856107894</v>
      </c>
      <c r="I4460" s="174">
        <v>233663996914.13318</v>
      </c>
      <c r="J4460" s="186">
        <v>0.37430827474247308</v>
      </c>
      <c r="K4460" s="189">
        <v>7015793799.4868975</v>
      </c>
      <c r="L4460" s="185">
        <v>0</v>
      </c>
      <c r="M4460" s="185">
        <v>231493724290.46719</v>
      </c>
      <c r="N4460" s="174">
        <v>472173515004.08722</v>
      </c>
      <c r="O4460" s="119">
        <v>0.5774515899824948</v>
      </c>
      <c r="P4460" s="119">
        <v>0.41266272841402485</v>
      </c>
      <c r="Q4460" s="97">
        <v>16.939114184510952</v>
      </c>
      <c r="R4460" s="184">
        <v>3569524083947.0557</v>
      </c>
      <c r="S4460" s="199">
        <v>3707.1519641278919</v>
      </c>
      <c r="T4460" s="191">
        <v>4.3564635207697093E-2</v>
      </c>
      <c r="U4460" s="198">
        <v>2.0000000000000001E-4</v>
      </c>
    </row>
    <row r="4461" spans="1:21" x14ac:dyDescent="0.2">
      <c r="A4461">
        <f t="shared" si="69"/>
        <v>4457</v>
      </c>
      <c r="B4461" s="119">
        <v>0.43301223893034269</v>
      </c>
      <c r="C4461" s="97">
        <v>10073.948747135721</v>
      </c>
      <c r="D4461" s="96">
        <v>0.62001260802493396</v>
      </c>
      <c r="E4461" s="98">
        <v>0.25028844971272379</v>
      </c>
      <c r="F4461" s="119">
        <v>0.50923544872344251</v>
      </c>
      <c r="G4461" s="179">
        <v>1</v>
      </c>
      <c r="H4461" s="97">
        <v>4633942.4222820941</v>
      </c>
      <c r="I4461" s="174">
        <v>180960806824.18707</v>
      </c>
      <c r="J4461" s="186">
        <v>0.33614459278607312</v>
      </c>
      <c r="K4461" s="189">
        <v>3661347732.1199608</v>
      </c>
      <c r="L4461" s="185">
        <v>0</v>
      </c>
      <c r="M4461" s="185">
        <v>206701220522.80899</v>
      </c>
      <c r="N4461" s="174">
        <v>391323375079.11603</v>
      </c>
      <c r="O4461" s="119">
        <v>0.57801293646890561</v>
      </c>
      <c r="P4461" s="119">
        <v>0.41940671535650459</v>
      </c>
      <c r="Q4461" s="97">
        <v>17.499851535606403</v>
      </c>
      <c r="R4461" s="184">
        <v>3110038510335.0898</v>
      </c>
      <c r="S4461" s="199">
        <v>3224.0800302469488</v>
      </c>
      <c r="T4461" s="191">
        <v>4.2384083438897859E-2</v>
      </c>
      <c r="U4461" s="198">
        <v>2.0000000000000001E-4</v>
      </c>
    </row>
    <row r="4462" spans="1:21" x14ac:dyDescent="0.2">
      <c r="A4462">
        <f t="shared" si="69"/>
        <v>4458</v>
      </c>
      <c r="B4462" s="119">
        <v>0.5410033413398595</v>
      </c>
      <c r="C4462" s="97">
        <v>5752.9341274518811</v>
      </c>
      <c r="D4462" s="96">
        <v>0.94859679449900924</v>
      </c>
      <c r="E4462" s="98">
        <v>0.38725428240366266</v>
      </c>
      <c r="F4462" s="119">
        <v>0</v>
      </c>
      <c r="G4462" s="179">
        <v>0</v>
      </c>
      <c r="H4462" s="97">
        <v>19607971.148212936</v>
      </c>
      <c r="I4462" s="174">
        <v>585915624112.3623</v>
      </c>
      <c r="J4462" s="186">
        <v>0.45139377935134706</v>
      </c>
      <c r="K4462" s="189">
        <v>30264964993.283859</v>
      </c>
      <c r="L4462" s="185">
        <v>55540312442.821861</v>
      </c>
      <c r="M4462" s="185">
        <v>0</v>
      </c>
      <c r="N4462" s="174">
        <v>671720901548.46802</v>
      </c>
      <c r="O4462" s="119">
        <v>0.45987986556802191</v>
      </c>
      <c r="P4462" s="119">
        <v>0.36211622594729392</v>
      </c>
      <c r="Q4462" s="97">
        <v>13.501195755692622</v>
      </c>
      <c r="R4462" s="184">
        <v>3640383441154.6157</v>
      </c>
      <c r="S4462" s="199">
        <v>3780.0024714641509</v>
      </c>
      <c r="T4462" s="191">
        <v>5.3329742352432249E-2</v>
      </c>
      <c r="U4462" s="198">
        <v>2.0000000000000001E-4</v>
      </c>
    </row>
    <row r="4463" spans="1:21" x14ac:dyDescent="0.2">
      <c r="A4463">
        <f t="shared" si="69"/>
        <v>4459</v>
      </c>
      <c r="B4463" s="119">
        <v>0.56595524706511358</v>
      </c>
      <c r="C4463" s="97">
        <v>11099.308362754151</v>
      </c>
      <c r="D4463" s="96">
        <v>1.354953005597678</v>
      </c>
      <c r="E4463" s="98">
        <v>0.14534098224197431</v>
      </c>
      <c r="F4463" s="119">
        <v>0</v>
      </c>
      <c r="G4463" s="179">
        <v>0</v>
      </c>
      <c r="H4463" s="97">
        <v>11773573.239451045</v>
      </c>
      <c r="I4463" s="174">
        <v>412247107926.38354</v>
      </c>
      <c r="J4463" s="186">
        <v>0.35778492785334659</v>
      </c>
      <c r="K4463" s="189">
        <v>12464610773.089632</v>
      </c>
      <c r="L4463" s="185">
        <v>40424257668.595169</v>
      </c>
      <c r="M4463" s="185">
        <v>0</v>
      </c>
      <c r="N4463" s="174">
        <v>465135976368.06836</v>
      </c>
      <c r="O4463" s="119">
        <v>0.38662932355024293</v>
      </c>
      <c r="P4463" s="119">
        <v>0.25371542554875232</v>
      </c>
      <c r="Q4463" s="97">
        <v>14.089136944949546</v>
      </c>
      <c r="R4463" s="184">
        <v>1759224543971.0505</v>
      </c>
      <c r="S4463" s="199">
        <v>1827.1962930449265</v>
      </c>
      <c r="T4463" s="191">
        <v>5.350534268693679E-2</v>
      </c>
      <c r="U4463" s="198">
        <v>2.0000000000000001E-4</v>
      </c>
    </row>
    <row r="4464" spans="1:21" x14ac:dyDescent="0.2">
      <c r="A4464">
        <f t="shared" si="69"/>
        <v>4460</v>
      </c>
      <c r="B4464" s="119">
        <v>0.70712472798880321</v>
      </c>
      <c r="C4464" s="97">
        <v>8927.3905552884353</v>
      </c>
      <c r="D4464" s="96">
        <v>0.2</v>
      </c>
      <c r="E4464" s="98">
        <v>7.2707118805000873E-2</v>
      </c>
      <c r="F4464" s="119">
        <v>0.52868731870757002</v>
      </c>
      <c r="G4464" s="179">
        <v>1</v>
      </c>
      <c r="H4464" s="97">
        <v>3971191.6792197162</v>
      </c>
      <c r="I4464" s="174">
        <v>212980328124.72754</v>
      </c>
      <c r="J4464" s="186">
        <v>0.54209375015083228</v>
      </c>
      <c r="K4464" s="189">
        <v>6378139015.1422634</v>
      </c>
      <c r="L4464" s="185">
        <v>0</v>
      </c>
      <c r="M4464" s="185">
        <v>295769489196.52441</v>
      </c>
      <c r="N4464" s="174">
        <v>515127956336.39423</v>
      </c>
      <c r="O4464" s="119">
        <v>0.68346299556841539</v>
      </c>
      <c r="P4464" s="119">
        <v>0.3682816823403679</v>
      </c>
      <c r="Q4464" s="97">
        <v>16.126950480290191</v>
      </c>
      <c r="R4464" s="184">
        <v>3386593262198.7544</v>
      </c>
      <c r="S4464" s="199">
        <v>3510.879145997535</v>
      </c>
      <c r="T4464" s="191">
        <v>4.4568801325015256E-2</v>
      </c>
      <c r="U4464" s="198">
        <v>2.0000000000000001E-4</v>
      </c>
    </row>
    <row r="4465" spans="1:21" x14ac:dyDescent="0.2">
      <c r="A4465">
        <f t="shared" si="69"/>
        <v>4461</v>
      </c>
      <c r="B4465" s="119">
        <v>0.61050059915690147</v>
      </c>
      <c r="C4465" s="97">
        <v>6634.2134825358462</v>
      </c>
      <c r="D4465" s="96">
        <v>0.86609041893634953</v>
      </c>
      <c r="E4465" s="98">
        <v>0.36098971710297778</v>
      </c>
      <c r="F4465" s="119">
        <v>0.62265761085273608</v>
      </c>
      <c r="G4465" s="179">
        <v>1</v>
      </c>
      <c r="H4465" s="97">
        <v>9153133.5564070735</v>
      </c>
      <c r="I4465" s="174">
        <v>331436029542.10608</v>
      </c>
      <c r="J4465" s="186">
        <v>0.45804007932372781</v>
      </c>
      <c r="K4465" s="189">
        <v>7506191344.4362612</v>
      </c>
      <c r="L4465" s="185">
        <v>0</v>
      </c>
      <c r="M4465" s="185">
        <v>444231457338.7085</v>
      </c>
      <c r="N4465" s="174">
        <v>783173678225.25085</v>
      </c>
      <c r="O4465" s="119">
        <v>0.64761644222074877</v>
      </c>
      <c r="P4465" s="119">
        <v>0.32532420519083333</v>
      </c>
      <c r="Q4465" s="97">
        <v>16.184638496761266</v>
      </c>
      <c r="R4465" s="184">
        <v>4482333030818.6367</v>
      </c>
      <c r="S4465" s="199">
        <v>4641.2494106389131</v>
      </c>
      <c r="T4465" s="191">
        <v>4.5442478246540782E-2</v>
      </c>
      <c r="U4465" s="198">
        <v>2.0000000000000001E-4</v>
      </c>
    </row>
    <row r="4466" spans="1:21" x14ac:dyDescent="0.2">
      <c r="A4466">
        <f t="shared" si="69"/>
        <v>4462</v>
      </c>
      <c r="B4466" s="119">
        <v>0.49494104718407894</v>
      </c>
      <c r="C4466" s="97">
        <v>7229.0378848480523</v>
      </c>
      <c r="D4466" s="96">
        <v>1.2765807283661053</v>
      </c>
      <c r="E4466" s="98">
        <v>0.35937912948788564</v>
      </c>
      <c r="F4466" s="119">
        <v>0.55272259364357756</v>
      </c>
      <c r="G4466" s="179">
        <v>1</v>
      </c>
      <c r="H4466" s="97">
        <v>13783842.985037265</v>
      </c>
      <c r="I4466" s="174">
        <v>503040300893.80377</v>
      </c>
      <c r="J4466" s="186">
        <v>0.44691390147414145</v>
      </c>
      <c r="K4466" s="189">
        <v>7213449524.6435661</v>
      </c>
      <c r="L4466" s="185">
        <v>0</v>
      </c>
      <c r="M4466" s="185">
        <v>314029821609.07019</v>
      </c>
      <c r="N4466" s="174">
        <v>824283572027.51758</v>
      </c>
      <c r="O4466" s="119">
        <v>0.57751916562828232</v>
      </c>
      <c r="P4466" s="119">
        <v>0.3355663130018412</v>
      </c>
      <c r="Q4466" s="97">
        <v>15.338046743573393</v>
      </c>
      <c r="R4466" s="184">
        <v>4554032889376.8535</v>
      </c>
      <c r="S4466" s="199">
        <v>4731.826982262839</v>
      </c>
      <c r="T4466" s="191">
        <v>4.8268030011366515E-2</v>
      </c>
      <c r="U4466" s="198">
        <v>2.0000000000000001E-4</v>
      </c>
    </row>
    <row r="4467" spans="1:21" x14ac:dyDescent="0.2">
      <c r="A4467">
        <f t="shared" si="69"/>
        <v>4463</v>
      </c>
      <c r="B4467" s="119">
        <v>0.54273903780985944</v>
      </c>
      <c r="C4467" s="97">
        <v>6713.4608005617392</v>
      </c>
      <c r="D4467" s="96">
        <v>0.77974366614885293</v>
      </c>
      <c r="E4467" s="98">
        <v>0.36770005786083637</v>
      </c>
      <c r="F4467" s="119">
        <v>0.39979885248014679</v>
      </c>
      <c r="G4467" s="179">
        <v>1</v>
      </c>
      <c r="H4467" s="97">
        <v>13052205.596861657</v>
      </c>
      <c r="I4467" s="174">
        <v>390234926483.59235</v>
      </c>
      <c r="J4467" s="186">
        <v>0.30089677536980852</v>
      </c>
      <c r="K4467" s="189">
        <v>10745626502.764744</v>
      </c>
      <c r="L4467" s="185">
        <v>0</v>
      </c>
      <c r="M4467" s="185">
        <v>266497723966.88986</v>
      </c>
      <c r="N4467" s="174">
        <v>667478276953.24695</v>
      </c>
      <c r="O4467" s="119">
        <v>0.49532489910867478</v>
      </c>
      <c r="P4467" s="119">
        <v>0.2999216967754107</v>
      </c>
      <c r="Q4467" s="97">
        <v>17.001084473097148</v>
      </c>
      <c r="R4467" s="184">
        <v>3661843822524.8076</v>
      </c>
      <c r="S4467" s="199">
        <v>3800.3883510618789</v>
      </c>
      <c r="T4467" s="191">
        <v>4.3444724846909054E-2</v>
      </c>
      <c r="U4467" s="198">
        <v>2.0000000000000001E-4</v>
      </c>
    </row>
    <row r="4468" spans="1:21" x14ac:dyDescent="0.2">
      <c r="A4468">
        <f t="shared" si="69"/>
        <v>4464</v>
      </c>
      <c r="B4468" s="119">
        <v>0.61419846973791037</v>
      </c>
      <c r="C4468" s="97">
        <v>16643.534276958697</v>
      </c>
      <c r="D4468" s="96">
        <v>0.47135189766189189</v>
      </c>
      <c r="E4468" s="98">
        <v>0</v>
      </c>
      <c r="F4468" s="119">
        <v>0</v>
      </c>
      <c r="G4468" s="179">
        <v>0</v>
      </c>
      <c r="H4468" s="97">
        <v>4312659.2472890886</v>
      </c>
      <c r="I4468" s="174">
        <v>153817784445.26407</v>
      </c>
      <c r="J4468" s="186">
        <v>0.37880426024228997</v>
      </c>
      <c r="K4468" s="189">
        <v>0</v>
      </c>
      <c r="L4468" s="185">
        <v>0</v>
      </c>
      <c r="M4468" s="185">
        <v>0</v>
      </c>
      <c r="N4468" s="174">
        <v>153817784445.26407</v>
      </c>
      <c r="O4468" s="119">
        <v>0.37880426024228997</v>
      </c>
      <c r="P4468" s="119">
        <v>0.26127219914902206</v>
      </c>
      <c r="Q4468" s="97">
        <v>13</v>
      </c>
      <c r="R4468" s="184">
        <v>574699710894.03345</v>
      </c>
      <c r="S4468" s="199">
        <v>596.73465057354156</v>
      </c>
      <c r="T4468" s="191">
        <v>5.3910533683553058E-2</v>
      </c>
      <c r="U4468" s="198">
        <v>2.0000000000000001E-4</v>
      </c>
    </row>
    <row r="4469" spans="1:21" x14ac:dyDescent="0.2">
      <c r="A4469">
        <f t="shared" si="69"/>
        <v>4465</v>
      </c>
      <c r="B4469" s="119">
        <v>0.44746490733186922</v>
      </c>
      <c r="C4469" s="97">
        <v>8837.9558513951742</v>
      </c>
      <c r="D4469" s="96">
        <v>1.3310103407737914</v>
      </c>
      <c r="E4469" s="98">
        <v>0.7</v>
      </c>
      <c r="F4469" s="119">
        <v>0</v>
      </c>
      <c r="G4469" s="179">
        <v>0</v>
      </c>
      <c r="H4469" s="97">
        <v>11492955.85812553</v>
      </c>
      <c r="I4469" s="174">
        <v>288614512100.953</v>
      </c>
      <c r="J4469" s="186">
        <v>0.17846519770635316</v>
      </c>
      <c r="K4469" s="189">
        <v>35050184901.982208</v>
      </c>
      <c r="L4469" s="185">
        <v>137548761480.72498</v>
      </c>
      <c r="M4469" s="185">
        <v>0</v>
      </c>
      <c r="N4469" s="174">
        <v>461213458483.66016</v>
      </c>
      <c r="O4469" s="119">
        <v>0.35026439965286155</v>
      </c>
      <c r="P4469" s="119">
        <v>0.1791665659641358</v>
      </c>
      <c r="Q4469" s="97">
        <v>16.253267935633616</v>
      </c>
      <c r="R4469" s="184">
        <v>1431739564630.7991</v>
      </c>
      <c r="S4469" s="199">
        <v>1487.4110721954482</v>
      </c>
      <c r="T4469" s="191">
        <v>4.6169538760846431E-2</v>
      </c>
      <c r="U4469" s="198">
        <v>2.0000000000000001E-4</v>
      </c>
    </row>
    <row r="4470" spans="1:21" x14ac:dyDescent="0.2">
      <c r="A4470">
        <f t="shared" si="69"/>
        <v>4466</v>
      </c>
      <c r="B4470" s="119">
        <v>0.30721621906854729</v>
      </c>
      <c r="C4470" s="97">
        <v>11035.971136371933</v>
      </c>
      <c r="D4470" s="96">
        <v>1.1894347288144425</v>
      </c>
      <c r="E4470" s="98">
        <v>0</v>
      </c>
      <c r="F4470" s="119">
        <v>0</v>
      </c>
      <c r="G4470" s="179">
        <v>0</v>
      </c>
      <c r="H4470" s="97">
        <v>9620114.3229086157</v>
      </c>
      <c r="I4470" s="174">
        <v>360406225938.43054</v>
      </c>
      <c r="J4470" s="186">
        <v>0.30721621906854724</v>
      </c>
      <c r="K4470" s="189">
        <v>9134399962.4579239</v>
      </c>
      <c r="L4470" s="185">
        <v>0</v>
      </c>
      <c r="M4470" s="185">
        <v>0</v>
      </c>
      <c r="N4470" s="174">
        <v>369540625900.88849</v>
      </c>
      <c r="O4470" s="119">
        <v>0.29962236977772844</v>
      </c>
      <c r="P4470" s="119">
        <v>0.17955299405439021</v>
      </c>
      <c r="Q4470" s="97">
        <v>12.802561292902892</v>
      </c>
      <c r="R4470" s="184">
        <v>890460778407.18945</v>
      </c>
      <c r="S4470" s="199">
        <v>922.23555031038961</v>
      </c>
      <c r="T4470" s="191">
        <v>5.9734838102998115E-2</v>
      </c>
      <c r="U4470" s="198">
        <v>2.0000000000000001E-4</v>
      </c>
    </row>
    <row r="4471" spans="1:21" x14ac:dyDescent="0.2">
      <c r="A4471">
        <f t="shared" si="69"/>
        <v>4467</v>
      </c>
      <c r="B4471" s="119">
        <v>0.41071055079204277</v>
      </c>
      <c r="C4471" s="97">
        <v>12300.49319877253</v>
      </c>
      <c r="D4471" s="96">
        <v>0.73881028855566255</v>
      </c>
      <c r="E4471" s="98">
        <v>0</v>
      </c>
      <c r="F4471" s="119">
        <v>0.42829602637152508</v>
      </c>
      <c r="G4471" s="179">
        <v>1</v>
      </c>
      <c r="H4471" s="97">
        <v>5921144.1999067329</v>
      </c>
      <c r="I4471" s="174">
        <v>251793667931.25827</v>
      </c>
      <c r="J4471" s="186">
        <v>0.41071055079204277</v>
      </c>
      <c r="K4471" s="189">
        <v>7016870341.2871952</v>
      </c>
      <c r="L4471" s="185">
        <v>0</v>
      </c>
      <c r="M4471" s="185">
        <v>252849752225.8385</v>
      </c>
      <c r="N4471" s="174">
        <v>511660290498.38397</v>
      </c>
      <c r="O4471" s="119">
        <v>0.59745523250378585</v>
      </c>
      <c r="P4471" s="119">
        <v>0.3445474828141678</v>
      </c>
      <c r="Q4471" s="97">
        <v>16.55251388541485</v>
      </c>
      <c r="R4471" s="184">
        <v>3139979757479.7153</v>
      </c>
      <c r="S4471" s="199">
        <v>3254.8189582399027</v>
      </c>
      <c r="T4471" s="191">
        <v>4.4629394404309963E-2</v>
      </c>
      <c r="U4471" s="198">
        <v>2.0000000000000001E-4</v>
      </c>
    </row>
    <row r="4472" spans="1:21" x14ac:dyDescent="0.2">
      <c r="A4472">
        <f t="shared" si="69"/>
        <v>4468</v>
      </c>
      <c r="B4472" s="119">
        <v>0.64948756486067438</v>
      </c>
      <c r="C4472" s="97">
        <v>9219.4023959364458</v>
      </c>
      <c r="D4472" s="96">
        <v>0.67802445519240995</v>
      </c>
      <c r="E4472" s="98">
        <v>0</v>
      </c>
      <c r="F4472" s="119">
        <v>0.40344181432502041</v>
      </c>
      <c r="G4472" s="179">
        <v>1</v>
      </c>
      <c r="H4472" s="97">
        <v>5280106.4601997808</v>
      </c>
      <c r="I4472" s="174">
        <v>216387104994.70111</v>
      </c>
      <c r="J4472" s="186">
        <v>0.47179530247791235</v>
      </c>
      <c r="K4472" s="189">
        <v>7076904515.8120785</v>
      </c>
      <c r="L4472" s="185">
        <v>0</v>
      </c>
      <c r="M4472" s="185">
        <v>230428581763.72937</v>
      </c>
      <c r="N4472" s="174">
        <v>453892591274.24255</v>
      </c>
      <c r="O4472" s="119">
        <v>0.63105961756316686</v>
      </c>
      <c r="P4472" s="119">
        <v>0.40138330876377964</v>
      </c>
      <c r="Q4472" s="97">
        <v>16.334829685707099</v>
      </c>
      <c r="R4472" s="184">
        <v>3243866902578.4443</v>
      </c>
      <c r="S4472" s="199">
        <v>3369.1204246976718</v>
      </c>
      <c r="T4472" s="191">
        <v>4.4787888163979668E-2</v>
      </c>
      <c r="U4472" s="198">
        <v>2.0000000000000001E-4</v>
      </c>
    </row>
    <row r="4473" spans="1:21" x14ac:dyDescent="0.2">
      <c r="A4473">
        <f t="shared" si="69"/>
        <v>4469</v>
      </c>
      <c r="B4473" s="119">
        <v>0.56212573049772618</v>
      </c>
      <c r="C4473" s="97">
        <v>14030.944326548763</v>
      </c>
      <c r="D4473" s="96">
        <v>0.29331809134982278</v>
      </c>
      <c r="E4473" s="98">
        <v>0.32411299159171492</v>
      </c>
      <c r="F4473" s="119">
        <v>0.61276378039882473</v>
      </c>
      <c r="G4473" s="179">
        <v>1</v>
      </c>
      <c r="H4473" s="97">
        <v>2038027.1410091142</v>
      </c>
      <c r="I4473" s="174">
        <v>93976287797.710159</v>
      </c>
      <c r="J4473" s="186">
        <v>0.42644293714836901</v>
      </c>
      <c r="K4473" s="189">
        <v>886516535.23490512</v>
      </c>
      <c r="L4473" s="185">
        <v>0</v>
      </c>
      <c r="M4473" s="185">
        <v>188839930439.70233</v>
      </c>
      <c r="N4473" s="174">
        <v>283702734772.6474</v>
      </c>
      <c r="O4473" s="119">
        <v>0.67375969673221103</v>
      </c>
      <c r="P4473" s="119">
        <v>0.5561302525453673</v>
      </c>
      <c r="Q4473" s="97">
        <v>17.843100241198616</v>
      </c>
      <c r="R4473" s="184">
        <v>3064757342356.7422</v>
      </c>
      <c r="S4473" s="199">
        <v>3179.2839162179071</v>
      </c>
      <c r="T4473" s="191">
        <v>4.1075228271195668E-2</v>
      </c>
      <c r="U4473" s="198">
        <v>2.0000000000000001E-4</v>
      </c>
    </row>
    <row r="4474" spans="1:21" x14ac:dyDescent="0.2">
      <c r="A4474">
        <f t="shared" si="69"/>
        <v>4470</v>
      </c>
      <c r="B4474" s="119">
        <v>0.31175115527391761</v>
      </c>
      <c r="C4474" s="97">
        <v>4386.7961500064857</v>
      </c>
      <c r="D4474" s="96">
        <v>0.98649569287348449</v>
      </c>
      <c r="E4474" s="98">
        <v>0.7</v>
      </c>
      <c r="F4474" s="119">
        <v>0</v>
      </c>
      <c r="G4474" s="179">
        <v>0</v>
      </c>
      <c r="H4474" s="97">
        <v>65317148.670805991</v>
      </c>
      <c r="I4474" s="174">
        <v>1225392048884.1306</v>
      </c>
      <c r="J4474" s="186">
        <v>0.31175115527391761</v>
      </c>
      <c r="K4474" s="189">
        <v>202807753715.35568</v>
      </c>
      <c r="L4474" s="185">
        <v>336549277178.16522</v>
      </c>
      <c r="M4474" s="185">
        <v>0</v>
      </c>
      <c r="N4474" s="174">
        <v>1764749079777.6516</v>
      </c>
      <c r="O4474" s="119">
        <v>0.36903649142442818</v>
      </c>
      <c r="P4474" s="119">
        <v>0.30067835722326258</v>
      </c>
      <c r="Q4474" s="97">
        <v>14.929215639194975</v>
      </c>
      <c r="R4474" s="184">
        <v>8454504101491.7334</v>
      </c>
      <c r="S4474" s="199">
        <v>8770.2836039510476</v>
      </c>
      <c r="T4474" s="191">
        <v>4.9476266270085285E-2</v>
      </c>
      <c r="U4474" s="198">
        <v>2.0000000000000001E-4</v>
      </c>
    </row>
    <row r="4475" spans="1:21" x14ac:dyDescent="0.2">
      <c r="A4475">
        <f t="shared" si="69"/>
        <v>4471</v>
      </c>
      <c r="B4475" s="119">
        <v>0.33015119316337616</v>
      </c>
      <c r="C4475" s="97">
        <v>8619.6214562297719</v>
      </c>
      <c r="D4475" s="96">
        <v>0.68470482306912672</v>
      </c>
      <c r="E4475" s="98">
        <v>0.19334637905388341</v>
      </c>
      <c r="F4475" s="119">
        <v>0</v>
      </c>
      <c r="G4475" s="179">
        <v>0</v>
      </c>
      <c r="H4475" s="97">
        <v>4755314.1523000635</v>
      </c>
      <c r="I4475" s="174">
        <v>169123395909.00955</v>
      </c>
      <c r="J4475" s="186">
        <v>0.30444299100236083</v>
      </c>
      <c r="K4475" s="189">
        <v>5150400770.0266514</v>
      </c>
      <c r="L4475" s="185">
        <v>17028393060.043432</v>
      </c>
      <c r="M4475" s="185">
        <v>0</v>
      </c>
      <c r="N4475" s="174">
        <v>191302189739.07962</v>
      </c>
      <c r="O4475" s="119">
        <v>0.34035756222056984</v>
      </c>
      <c r="P4475" s="119">
        <v>0.21220273486290619</v>
      </c>
      <c r="Q4475" s="97">
        <v>14.035858069046137</v>
      </c>
      <c r="R4475" s="184">
        <v>640884225132.1853</v>
      </c>
      <c r="S4475" s="199">
        <v>665.03505246797977</v>
      </c>
      <c r="T4475" s="191">
        <v>5.1108610324752002E-2</v>
      </c>
      <c r="U4475" s="198">
        <v>2.0000000000000001E-4</v>
      </c>
    </row>
    <row r="4476" spans="1:21" x14ac:dyDescent="0.2">
      <c r="A4476">
        <f t="shared" si="69"/>
        <v>4472</v>
      </c>
      <c r="B4476" s="119">
        <v>0.38398950279695498</v>
      </c>
      <c r="C4476" s="97">
        <v>9157.6777015750467</v>
      </c>
      <c r="D4476" s="96">
        <v>0.6380482230931066</v>
      </c>
      <c r="E4476" s="98">
        <v>0</v>
      </c>
      <c r="F4476" s="119">
        <v>0.54664711660691068</v>
      </c>
      <c r="G4476" s="179">
        <v>1</v>
      </c>
      <c r="H4476" s="97">
        <v>4450111.3518535336</v>
      </c>
      <c r="I4476" s="174">
        <v>211006546988.02646</v>
      </c>
      <c r="J4476" s="186">
        <v>0.38398950279695498</v>
      </c>
      <c r="K4476" s="189">
        <v>5013238677.78195</v>
      </c>
      <c r="L4476" s="185">
        <v>0</v>
      </c>
      <c r="M4476" s="185">
        <v>228934971472.55862</v>
      </c>
      <c r="N4476" s="174">
        <v>444954757138.367</v>
      </c>
      <c r="O4476" s="119">
        <v>0.59370592628753982</v>
      </c>
      <c r="P4476" s="119">
        <v>0.31552965451949611</v>
      </c>
      <c r="Q4476" s="97">
        <v>16.436361482227024</v>
      </c>
      <c r="R4476" s="184">
        <v>2514773702411.0166</v>
      </c>
      <c r="S4476" s="199">
        <v>2612.0432522303026</v>
      </c>
      <c r="T4476" s="191">
        <v>4.4531152588844387E-2</v>
      </c>
      <c r="U4476" s="198">
        <v>2.0000000000000001E-4</v>
      </c>
    </row>
    <row r="4477" spans="1:21" x14ac:dyDescent="0.2">
      <c r="A4477">
        <f t="shared" si="69"/>
        <v>4473</v>
      </c>
      <c r="B4477" s="119">
        <v>0.6041043882483409</v>
      </c>
      <c r="C4477" s="97">
        <v>5152.7954226714573</v>
      </c>
      <c r="D4477" s="96">
        <v>1.5056697195527802</v>
      </c>
      <c r="E4477" s="98">
        <v>0.7</v>
      </c>
      <c r="F4477" s="119">
        <v>0.52686147438601483</v>
      </c>
      <c r="G4477" s="179">
        <v>1</v>
      </c>
      <c r="H4477" s="97">
        <v>29604002.537533507</v>
      </c>
      <c r="I4477" s="174">
        <v>778592946475.74805</v>
      </c>
      <c r="J4477" s="186">
        <v>0.43852614100811627</v>
      </c>
      <c r="K4477" s="189">
        <v>15740378774.708591</v>
      </c>
      <c r="L4477" s="185">
        <v>0</v>
      </c>
      <c r="M4477" s="185">
        <v>632134836121.79309</v>
      </c>
      <c r="N4477" s="174">
        <v>1426468161372.2495</v>
      </c>
      <c r="O4477" s="119">
        <v>0.59387321222552969</v>
      </c>
      <c r="P4477" s="119">
        <v>0.39765286504227143</v>
      </c>
      <c r="Q4477" s="97">
        <v>16.348613106462533</v>
      </c>
      <c r="R4477" s="184">
        <v>9948616675727.9531</v>
      </c>
      <c r="S4477" s="199">
        <v>10315.695336509534</v>
      </c>
      <c r="T4477" s="191">
        <v>4.5510249180299112E-2</v>
      </c>
      <c r="U4477" s="198">
        <v>2.0000000000000001E-4</v>
      </c>
    </row>
    <row r="4478" spans="1:21" x14ac:dyDescent="0.2">
      <c r="A4478">
        <f t="shared" si="69"/>
        <v>4474</v>
      </c>
      <c r="B4478" s="119">
        <v>0.55640331378336683</v>
      </c>
      <c r="C4478" s="97">
        <v>10473.36722378328</v>
      </c>
      <c r="D4478" s="96">
        <v>0.88760801073059481</v>
      </c>
      <c r="E4478" s="98">
        <v>0.19908737772176932</v>
      </c>
      <c r="F4478" s="119">
        <v>0</v>
      </c>
      <c r="G4478" s="179">
        <v>0</v>
      </c>
      <c r="H4478" s="97">
        <v>6623276.5374289919</v>
      </c>
      <c r="I4478" s="174">
        <v>232292590146.30887</v>
      </c>
      <c r="J4478" s="186">
        <v>0.36632240351065259</v>
      </c>
      <c r="K4478" s="189">
        <v>6928120085.525178</v>
      </c>
      <c r="L4478" s="185">
        <v>7594589392.3004045</v>
      </c>
      <c r="M4478" s="185">
        <v>0</v>
      </c>
      <c r="N4478" s="174">
        <v>246815299624.13446</v>
      </c>
      <c r="O4478" s="119">
        <v>0.36938411675771265</v>
      </c>
      <c r="P4478" s="119">
        <v>0.25763795295578173</v>
      </c>
      <c r="Q4478" s="97">
        <v>13.220462563756017</v>
      </c>
      <c r="R4478" s="184">
        <v>921971388672.9364</v>
      </c>
      <c r="S4478" s="199">
        <v>956.57385888401541</v>
      </c>
      <c r="T4478" s="191">
        <v>5.3948134428951515E-2</v>
      </c>
      <c r="U4478" s="198">
        <v>2.0000000000000001E-4</v>
      </c>
    </row>
    <row r="4479" spans="1:21" x14ac:dyDescent="0.2">
      <c r="A4479">
        <f t="shared" si="69"/>
        <v>4475</v>
      </c>
      <c r="B4479" s="119">
        <v>0.53399706475100017</v>
      </c>
      <c r="C4479" s="97">
        <v>4583.4567859641893</v>
      </c>
      <c r="D4479" s="96">
        <v>0.55540989101031868</v>
      </c>
      <c r="E4479" s="98">
        <v>0.27544686262532259</v>
      </c>
      <c r="F4479" s="119">
        <v>0</v>
      </c>
      <c r="G4479" s="179">
        <v>0</v>
      </c>
      <c r="H4479" s="97">
        <v>6482327.6645262232</v>
      </c>
      <c r="I4479" s="174">
        <v>222457027109.14368</v>
      </c>
      <c r="J4479" s="186">
        <v>0.41244588902406643</v>
      </c>
      <c r="K4479" s="189">
        <v>9823317391.9918385</v>
      </c>
      <c r="L4479" s="185">
        <v>36301585197.102211</v>
      </c>
      <c r="M4479" s="185">
        <v>0</v>
      </c>
      <c r="N4479" s="174">
        <v>268581929698.23773</v>
      </c>
      <c r="O4479" s="119">
        <v>0.44974267110627564</v>
      </c>
      <c r="P4479" s="119">
        <v>0.32748906529757454</v>
      </c>
      <c r="Q4479" s="97">
        <v>14.159500441539466</v>
      </c>
      <c r="R4479" s="184">
        <v>1420889994878.4971</v>
      </c>
      <c r="S4479" s="199">
        <v>1472.3187552660613</v>
      </c>
      <c r="T4479" s="191">
        <v>4.9124597346978875E-2</v>
      </c>
      <c r="U4479" s="198">
        <v>2.0000000000000001E-4</v>
      </c>
    </row>
    <row r="4480" spans="1:21" x14ac:dyDescent="0.2">
      <c r="A4480">
        <f t="shared" si="69"/>
        <v>4476</v>
      </c>
      <c r="B4480" s="119">
        <v>0.52464546110699262</v>
      </c>
      <c r="C4480" s="97">
        <v>4000</v>
      </c>
      <c r="D4480" s="96">
        <v>0.7615163075326028</v>
      </c>
      <c r="E4480" s="98">
        <v>0</v>
      </c>
      <c r="F4480" s="119">
        <v>0.53536824609977274</v>
      </c>
      <c r="G4480" s="179">
        <v>1</v>
      </c>
      <c r="H4480" s="97">
        <v>7469280.7059174962</v>
      </c>
      <c r="I4480" s="174">
        <v>290243271717.90649</v>
      </c>
      <c r="J4480" s="186">
        <v>0.45652514789942522</v>
      </c>
      <c r="K4480" s="189">
        <v>7822340207.7021866</v>
      </c>
      <c r="L4480" s="185">
        <v>0</v>
      </c>
      <c r="M4480" s="185">
        <v>186187617120.4415</v>
      </c>
      <c r="N4480" s="174">
        <v>484253229046.05023</v>
      </c>
      <c r="O4480" s="119">
        <v>0.58121129475714584</v>
      </c>
      <c r="P4480" s="119">
        <v>0.39335189677681748</v>
      </c>
      <c r="Q4480" s="97">
        <v>15.848670476955487</v>
      </c>
      <c r="R4480" s="184">
        <v>3332479151696.1396</v>
      </c>
      <c r="S4480" s="199">
        <v>3461.9233477632074</v>
      </c>
      <c r="T4480" s="191">
        <v>4.5852215059173355E-2</v>
      </c>
      <c r="U4480" s="198">
        <v>2.0000000000000001E-4</v>
      </c>
    </row>
    <row r="4481" spans="1:21" x14ac:dyDescent="0.2">
      <c r="A4481">
        <f t="shared" si="69"/>
        <v>4477</v>
      </c>
      <c r="B4481" s="119">
        <v>0.26066501456909918</v>
      </c>
      <c r="C4481" s="97">
        <v>9506.6787039666597</v>
      </c>
      <c r="D4481" s="96">
        <v>0.50963204673382068</v>
      </c>
      <c r="E4481" s="98">
        <v>0</v>
      </c>
      <c r="F4481" s="119">
        <v>0.57421549726771393</v>
      </c>
      <c r="G4481" s="179">
        <v>1</v>
      </c>
      <c r="H4481" s="97">
        <v>4163955.4954924537</v>
      </c>
      <c r="I4481" s="174">
        <v>223694390662.7655</v>
      </c>
      <c r="J4481" s="186">
        <v>0.26066501456909918</v>
      </c>
      <c r="K4481" s="189">
        <v>6893992291.6635256</v>
      </c>
      <c r="L4481" s="185">
        <v>0</v>
      </c>
      <c r="M4481" s="185">
        <v>199977739554.8302</v>
      </c>
      <c r="N4481" s="174">
        <v>430566122509.25922</v>
      </c>
      <c r="O4481" s="119">
        <v>0.50698715443016629</v>
      </c>
      <c r="P4481" s="119">
        <v>0.35037420843281697</v>
      </c>
      <c r="Q4481" s="97">
        <v>17.546174754014327</v>
      </c>
      <c r="R4481" s="184">
        <v>2850317756473.6753</v>
      </c>
      <c r="S4481" s="199">
        <v>2955.8378913707852</v>
      </c>
      <c r="T4481" s="191">
        <v>4.1976610412785172E-2</v>
      </c>
      <c r="U4481" s="198">
        <v>2.0000000000000001E-4</v>
      </c>
    </row>
    <row r="4482" spans="1:21" x14ac:dyDescent="0.2">
      <c r="A4482">
        <f t="shared" si="69"/>
        <v>4478</v>
      </c>
      <c r="B4482" s="119">
        <v>0.36295754772647537</v>
      </c>
      <c r="C4482" s="97">
        <v>4000</v>
      </c>
      <c r="D4482" s="96">
        <v>1.0671562603934339</v>
      </c>
      <c r="E4482" s="98">
        <v>0.4116778654772062</v>
      </c>
      <c r="F4482" s="119">
        <v>0</v>
      </c>
      <c r="G4482" s="179">
        <v>0</v>
      </c>
      <c r="H4482" s="97">
        <v>16051701.61609455</v>
      </c>
      <c r="I4482" s="174">
        <v>438440683158.8266</v>
      </c>
      <c r="J4482" s="186">
        <v>0.22709506784321098</v>
      </c>
      <c r="K4482" s="189">
        <v>46330602808.278351</v>
      </c>
      <c r="L4482" s="185">
        <v>86838333092.624405</v>
      </c>
      <c r="M4482" s="185">
        <v>0</v>
      </c>
      <c r="N4482" s="174">
        <v>571609619059.72937</v>
      </c>
      <c r="O4482" s="119">
        <v>0.29572347547148897</v>
      </c>
      <c r="P4482" s="119">
        <v>0.17664698053121139</v>
      </c>
      <c r="Q4482" s="97">
        <v>14.21792342397066</v>
      </c>
      <c r="R4482" s="184">
        <v>1602255087693.7295</v>
      </c>
      <c r="S4482" s="199">
        <v>1662.8830127766589</v>
      </c>
      <c r="T4482" s="191">
        <v>5.0456779419449455E-2</v>
      </c>
      <c r="U4482" s="198">
        <v>2.0000000000000001E-4</v>
      </c>
    </row>
    <row r="4483" spans="1:21" x14ac:dyDescent="0.2">
      <c r="A4483">
        <f t="shared" si="69"/>
        <v>4479</v>
      </c>
      <c r="B4483" s="119">
        <v>0.42833276287198879</v>
      </c>
      <c r="C4483" s="97">
        <v>4144.8131500516492</v>
      </c>
      <c r="D4483" s="96">
        <v>0.81800396410456477</v>
      </c>
      <c r="E4483" s="98">
        <v>0.28327916481421783</v>
      </c>
      <c r="F4483" s="119">
        <v>0</v>
      </c>
      <c r="G4483" s="179">
        <v>0</v>
      </c>
      <c r="H4483" s="97">
        <v>56513423.135744996</v>
      </c>
      <c r="I4483" s="174">
        <v>1139631431151.0425</v>
      </c>
      <c r="J4483" s="186">
        <v>0.41217463281062627</v>
      </c>
      <c r="K4483" s="189">
        <v>76995736719.293365</v>
      </c>
      <c r="L4483" s="185">
        <v>134506262785.66951</v>
      </c>
      <c r="M4483" s="185">
        <v>0</v>
      </c>
      <c r="N4483" s="174">
        <v>1351133430656.0054</v>
      </c>
      <c r="O4483" s="119">
        <v>0.42729471701574095</v>
      </c>
      <c r="P4483" s="119">
        <v>0.31671440297353654</v>
      </c>
      <c r="Q4483" s="97">
        <v>13.751619295310844</v>
      </c>
      <c r="R4483" s="184">
        <v>6434921653255.2412</v>
      </c>
      <c r="S4483" s="199">
        <v>6679.3870555132271</v>
      </c>
      <c r="T4483" s="191">
        <v>5.1903150596339993E-2</v>
      </c>
      <c r="U4483" s="198">
        <v>2.0000000000000001E-4</v>
      </c>
    </row>
    <row r="4484" spans="1:21" x14ac:dyDescent="0.2">
      <c r="A4484">
        <f t="shared" si="69"/>
        <v>4480</v>
      </c>
      <c r="B4484" s="119">
        <v>0.44794784249784375</v>
      </c>
      <c r="C4484" s="97">
        <v>11455.98626789793</v>
      </c>
      <c r="D4484" s="96">
        <v>0.92436968716310486</v>
      </c>
      <c r="E4484" s="98">
        <v>0.46723352736664359</v>
      </c>
      <c r="F4484" s="119">
        <v>0.56557154816027833</v>
      </c>
      <c r="G4484" s="179">
        <v>1</v>
      </c>
      <c r="H4484" s="97">
        <v>10519270.966772802</v>
      </c>
      <c r="I4484" s="174">
        <v>376755004375.46332</v>
      </c>
      <c r="J4484" s="186">
        <v>0.41949102379481651</v>
      </c>
      <c r="K4484" s="189">
        <v>3470478415.0035987</v>
      </c>
      <c r="L4484" s="185">
        <v>0</v>
      </c>
      <c r="M4484" s="185">
        <v>492166211594.83777</v>
      </c>
      <c r="N4484" s="174">
        <v>872391694385.30457</v>
      </c>
      <c r="O4484" s="119">
        <v>0.63248918499842222</v>
      </c>
      <c r="P4484" s="119">
        <v>0.44432855167890212</v>
      </c>
      <c r="Q4484" s="97">
        <v>17.270766055721204</v>
      </c>
      <c r="R4484" s="184">
        <v>7131830655374.1113</v>
      </c>
      <c r="S4484" s="199">
        <v>7402.8832191864949</v>
      </c>
      <c r="T4484" s="191">
        <v>4.2886010260191634E-2</v>
      </c>
      <c r="U4484" s="198">
        <v>2.0000000000000001E-4</v>
      </c>
    </row>
    <row r="4485" spans="1:21" x14ac:dyDescent="0.2">
      <c r="A4485">
        <f t="shared" si="69"/>
        <v>4481</v>
      </c>
      <c r="B4485" s="119">
        <v>0.58015189328925743</v>
      </c>
      <c r="C4485" s="97">
        <v>11667.603252970728</v>
      </c>
      <c r="D4485" s="96">
        <v>1.0451709983710626</v>
      </c>
      <c r="E4485" s="98">
        <v>0.7</v>
      </c>
      <c r="F4485" s="119">
        <v>0.55710136346958761</v>
      </c>
      <c r="G4485" s="179">
        <v>1</v>
      </c>
      <c r="H4485" s="97">
        <v>11711790.491769411</v>
      </c>
      <c r="I4485" s="174">
        <v>417796768250.20239</v>
      </c>
      <c r="J4485" s="186">
        <v>0.41453306872228535</v>
      </c>
      <c r="K4485" s="189">
        <v>2530355798.1295772</v>
      </c>
      <c r="L4485" s="185">
        <v>0</v>
      </c>
      <c r="M4485" s="185">
        <v>345782321946.47601</v>
      </c>
      <c r="N4485" s="174">
        <v>766109445994.80798</v>
      </c>
      <c r="O4485" s="119">
        <v>0.58714382958442102</v>
      </c>
      <c r="P4485" s="119">
        <v>0.36950015263364394</v>
      </c>
      <c r="Q4485" s="97">
        <v>16.087844302773643</v>
      </c>
      <c r="R4485" s="184">
        <v>4883943224259.4951</v>
      </c>
      <c r="S4485" s="199">
        <v>5071.0592308940331</v>
      </c>
      <c r="T4485" s="191">
        <v>4.6546933427778991E-2</v>
      </c>
      <c r="U4485" s="198">
        <v>2.0000000000000001E-4</v>
      </c>
    </row>
    <row r="4486" spans="1:21" x14ac:dyDescent="0.2">
      <c r="A4486">
        <f t="shared" si="69"/>
        <v>4482</v>
      </c>
      <c r="B4486" s="119">
        <v>0.60530011518552063</v>
      </c>
      <c r="C4486" s="97">
        <v>8673.6521250786682</v>
      </c>
      <c r="D4486" s="96">
        <v>0.86550080623456482</v>
      </c>
      <c r="E4486" s="98">
        <v>0</v>
      </c>
      <c r="F4486" s="119">
        <v>0</v>
      </c>
      <c r="G4486" s="179">
        <v>0</v>
      </c>
      <c r="H4486" s="97">
        <v>7485682.99091483</v>
      </c>
      <c r="I4486" s="174">
        <v>261068181144.15454</v>
      </c>
      <c r="J4486" s="186">
        <v>0.3696569785896805</v>
      </c>
      <c r="K4486" s="189">
        <v>7701860533.6538467</v>
      </c>
      <c r="L4486" s="185">
        <v>0</v>
      </c>
      <c r="M4486" s="185">
        <v>0</v>
      </c>
      <c r="N4486" s="174">
        <v>268770041677.80838</v>
      </c>
      <c r="O4486" s="119">
        <v>0.35906410716466314</v>
      </c>
      <c r="P4486" s="119">
        <v>0.2437105685471905</v>
      </c>
      <c r="Q4486" s="97">
        <v>12.879335070306528</v>
      </c>
      <c r="R4486" s="184">
        <v>941211850089.00061</v>
      </c>
      <c r="S4486" s="199">
        <v>976.38295041705874</v>
      </c>
      <c r="T4486" s="191">
        <v>5.4175218194748527E-2</v>
      </c>
      <c r="U4486" s="198">
        <v>2.0000000000000001E-4</v>
      </c>
    </row>
    <row r="4487" spans="1:21" x14ac:dyDescent="0.2">
      <c r="A4487">
        <f t="shared" ref="A4487:A4550" si="70">A4486+1</f>
        <v>4483</v>
      </c>
      <c r="B4487" s="119">
        <v>0.45852495730248294</v>
      </c>
      <c r="C4487" s="97">
        <v>13154.094281960246</v>
      </c>
      <c r="D4487" s="96">
        <v>1.2131596552865933</v>
      </c>
      <c r="E4487" s="98">
        <v>0</v>
      </c>
      <c r="F4487" s="119">
        <v>0</v>
      </c>
      <c r="G4487" s="179">
        <v>0</v>
      </c>
      <c r="H4487" s="97">
        <v>10258025.534472113</v>
      </c>
      <c r="I4487" s="174">
        <v>364563115387.59857</v>
      </c>
      <c r="J4487" s="186">
        <v>0.37520478439841942</v>
      </c>
      <c r="K4487" s="189">
        <v>11616786079.746248</v>
      </c>
      <c r="L4487" s="185">
        <v>0</v>
      </c>
      <c r="M4487" s="185">
        <v>0</v>
      </c>
      <c r="N4487" s="174">
        <v>376179901467.34485</v>
      </c>
      <c r="O4487" s="119">
        <v>0.36361811084288892</v>
      </c>
      <c r="P4487" s="119">
        <v>0.24717899676130375</v>
      </c>
      <c r="Q4487" s="97">
        <v>12.895703754523256</v>
      </c>
      <c r="R4487" s="184">
        <v>1263763069185.4575</v>
      </c>
      <c r="S4487" s="199">
        <v>1312.7915727220347</v>
      </c>
      <c r="T4487" s="191">
        <v>5.949236701672473E-2</v>
      </c>
      <c r="U4487" s="198">
        <v>2.0000000000000001E-4</v>
      </c>
    </row>
    <row r="4488" spans="1:21" x14ac:dyDescent="0.2">
      <c r="A4488">
        <f t="shared" si="70"/>
        <v>4484</v>
      </c>
      <c r="B4488" s="119">
        <v>0.43853605687182906</v>
      </c>
      <c r="C4488" s="97">
        <v>8362.1260274627275</v>
      </c>
      <c r="D4488" s="96">
        <v>1.0516133787602384</v>
      </c>
      <c r="E4488" s="98">
        <v>0.7</v>
      </c>
      <c r="F4488" s="119">
        <v>0</v>
      </c>
      <c r="G4488" s="179">
        <v>0</v>
      </c>
      <c r="H4488" s="97">
        <v>9517963.8533380441</v>
      </c>
      <c r="I4488" s="174">
        <v>307170214103.66187</v>
      </c>
      <c r="J4488" s="186">
        <v>0.33984090952982726</v>
      </c>
      <c r="K4488" s="189">
        <v>30917200565.66658</v>
      </c>
      <c r="L4488" s="185">
        <v>74384967842.263596</v>
      </c>
      <c r="M4488" s="185">
        <v>0</v>
      </c>
      <c r="N4488" s="174">
        <v>412472382511.59204</v>
      </c>
      <c r="O4488" s="119">
        <v>0.39735261356720042</v>
      </c>
      <c r="P4488" s="119">
        <v>0.23657159482533552</v>
      </c>
      <c r="Q4488" s="97">
        <v>14.157008347554987</v>
      </c>
      <c r="R4488" s="184">
        <v>1496597154724.7583</v>
      </c>
      <c r="S4488" s="199">
        <v>1553.5657807434011</v>
      </c>
      <c r="T4488" s="191">
        <v>5.1452069556557442E-2</v>
      </c>
      <c r="U4488" s="198">
        <v>2.0000000000000001E-4</v>
      </c>
    </row>
    <row r="4489" spans="1:21" x14ac:dyDescent="0.2">
      <c r="A4489">
        <f t="shared" si="70"/>
        <v>4485</v>
      </c>
      <c r="B4489" s="119">
        <v>0.41700605095024018</v>
      </c>
      <c r="C4489" s="97">
        <v>12843.401059022744</v>
      </c>
      <c r="D4489" s="96">
        <v>0.89640229592305587</v>
      </c>
      <c r="E4489" s="98">
        <v>0</v>
      </c>
      <c r="F4489" s="119">
        <v>0</v>
      </c>
      <c r="G4489" s="179">
        <v>0</v>
      </c>
      <c r="H4489" s="97">
        <v>5731775.8268969795</v>
      </c>
      <c r="I4489" s="174">
        <v>258738682506.00894</v>
      </c>
      <c r="J4489" s="186">
        <v>0.41700605095024024</v>
      </c>
      <c r="K4489" s="189">
        <v>7186189577.0286303</v>
      </c>
      <c r="L4489" s="185">
        <v>0</v>
      </c>
      <c r="M4489" s="185">
        <v>0</v>
      </c>
      <c r="N4489" s="174">
        <v>265924872083.03757</v>
      </c>
      <c r="O4489" s="119">
        <v>0.40573713686400636</v>
      </c>
      <c r="P4489" s="119">
        <v>0.29014327728089356</v>
      </c>
      <c r="Q4489" s="97">
        <v>12.866791900099315</v>
      </c>
      <c r="R4489" s="184">
        <v>1089021673177.0865</v>
      </c>
      <c r="S4489" s="199">
        <v>1131.2767442995682</v>
      </c>
      <c r="T4489" s="191">
        <v>5.6753718370879142E-2</v>
      </c>
      <c r="U4489" s="198">
        <v>2.0000000000000001E-4</v>
      </c>
    </row>
    <row r="4490" spans="1:21" x14ac:dyDescent="0.2">
      <c r="A4490">
        <f t="shared" si="70"/>
        <v>4486</v>
      </c>
      <c r="B4490" s="119">
        <v>0.50602432814741483</v>
      </c>
      <c r="C4490" s="97">
        <v>9078.1778569840662</v>
      </c>
      <c r="D4490" s="96">
        <v>0.87560643126957749</v>
      </c>
      <c r="E4490" s="98">
        <v>0.44577997416106163</v>
      </c>
      <c r="F4490" s="119">
        <v>0</v>
      </c>
      <c r="G4490" s="179">
        <v>0</v>
      </c>
      <c r="H4490" s="97">
        <v>6732878.2335454794</v>
      </c>
      <c r="I4490" s="174">
        <v>317760372056.35107</v>
      </c>
      <c r="J4490" s="186">
        <v>0.50602432814741483</v>
      </c>
      <c r="K4490" s="189">
        <v>37808022138.422379</v>
      </c>
      <c r="L4490" s="185">
        <v>79232837845.700943</v>
      </c>
      <c r="M4490" s="185">
        <v>0</v>
      </c>
      <c r="N4490" s="174">
        <v>434801232040.47437</v>
      </c>
      <c r="O4490" s="119">
        <v>0.51559363805431913</v>
      </c>
      <c r="P4490" s="119">
        <v>0.39005458416802202</v>
      </c>
      <c r="Q4490" s="97">
        <v>14.021285897215623</v>
      </c>
      <c r="R4490" s="184">
        <v>2619996864537.9341</v>
      </c>
      <c r="S4490" s="199">
        <v>2719.7926252875031</v>
      </c>
      <c r="T4490" s="191">
        <v>5.1663779594950068E-2</v>
      </c>
      <c r="U4490" s="198">
        <v>2.0000000000000001E-4</v>
      </c>
    </row>
    <row r="4491" spans="1:21" x14ac:dyDescent="0.2">
      <c r="A4491">
        <f t="shared" si="70"/>
        <v>4487</v>
      </c>
      <c r="B4491" s="119">
        <v>0.42051351307583973</v>
      </c>
      <c r="C4491" s="97">
        <v>15035.831271894309</v>
      </c>
      <c r="D4491" s="96">
        <v>0.39897548975152536</v>
      </c>
      <c r="E4491" s="98">
        <v>0.51754980378385884</v>
      </c>
      <c r="F4491" s="119">
        <v>0.64208644952150007</v>
      </c>
      <c r="G4491" s="179">
        <v>1</v>
      </c>
      <c r="H4491" s="97">
        <v>2235232.2007891797</v>
      </c>
      <c r="I4491" s="174">
        <v>120134752353.95912</v>
      </c>
      <c r="J4491" s="186">
        <v>0.42051351307583973</v>
      </c>
      <c r="K4491" s="189">
        <v>3360875113.1026316</v>
      </c>
      <c r="L4491" s="185">
        <v>0</v>
      </c>
      <c r="M4491" s="185">
        <v>172814627333.54965</v>
      </c>
      <c r="N4491" s="174">
        <v>296310254800.61145</v>
      </c>
      <c r="O4491" s="119">
        <v>0.63706869932234811</v>
      </c>
      <c r="P4491" s="119">
        <v>0.37916033865204285</v>
      </c>
      <c r="Q4491" s="97">
        <v>16.92322637508439</v>
      </c>
      <c r="R4491" s="184">
        <v>2080333546166.7595</v>
      </c>
      <c r="S4491" s="199">
        <v>2159.7797947013069</v>
      </c>
      <c r="T4491" s="191">
        <v>4.2951684833384837E-2</v>
      </c>
      <c r="U4491" s="198">
        <v>2.0000000000000001E-4</v>
      </c>
    </row>
    <row r="4492" spans="1:21" x14ac:dyDescent="0.2">
      <c r="A4492">
        <f t="shared" si="70"/>
        <v>4488</v>
      </c>
      <c r="B4492" s="119">
        <v>0.4414104623743364</v>
      </c>
      <c r="C4492" s="97">
        <v>15065.406796136187</v>
      </c>
      <c r="D4492" s="96">
        <v>1.0158744857392115</v>
      </c>
      <c r="E4492" s="98">
        <v>0.7</v>
      </c>
      <c r="F4492" s="119">
        <v>0.58398507511392483</v>
      </c>
      <c r="G4492" s="179">
        <v>1</v>
      </c>
      <c r="H4492" s="97">
        <v>7658731.8830762105</v>
      </c>
      <c r="I4492" s="174">
        <v>262415270209.91931</v>
      </c>
      <c r="J4492" s="186">
        <v>0.35218707306865737</v>
      </c>
      <c r="K4492" s="189">
        <v>2562773564.6000834</v>
      </c>
      <c r="L4492" s="185">
        <v>0</v>
      </c>
      <c r="M4492" s="185">
        <v>276559202985.84979</v>
      </c>
      <c r="N4492" s="174">
        <v>541537246760.3692</v>
      </c>
      <c r="O4492" s="119">
        <v>0.57921524365844768</v>
      </c>
      <c r="P4492" s="119">
        <v>0.43332204955310416</v>
      </c>
      <c r="Q4492" s="97">
        <v>17.299162207937492</v>
      </c>
      <c r="R4492" s="184">
        <v>4306116057355.7339</v>
      </c>
      <c r="S4492" s="199">
        <v>4466.1828730414491</v>
      </c>
      <c r="T4492" s="191">
        <v>4.3501785636171138E-2</v>
      </c>
      <c r="U4492" s="198">
        <v>2.0000000000000001E-4</v>
      </c>
    </row>
    <row r="4493" spans="1:21" x14ac:dyDescent="0.2">
      <c r="A4493">
        <f t="shared" si="70"/>
        <v>4489</v>
      </c>
      <c r="B4493" s="119">
        <v>0.60064282609360231</v>
      </c>
      <c r="C4493" s="97">
        <v>15807.125667840222</v>
      </c>
      <c r="D4493" s="96">
        <v>0.6916688574508022</v>
      </c>
      <c r="E4493" s="98">
        <v>0.46882957117080049</v>
      </c>
      <c r="F4493" s="119">
        <v>0.59695535415959922</v>
      </c>
      <c r="G4493" s="179">
        <v>1</v>
      </c>
      <c r="H4493" s="97">
        <v>4424867.9458475923</v>
      </c>
      <c r="I4493" s="174">
        <v>169123623702.53046</v>
      </c>
      <c r="J4493" s="186">
        <v>0.40926210365948434</v>
      </c>
      <c r="K4493" s="189">
        <v>3754692383.9655156</v>
      </c>
      <c r="L4493" s="185">
        <v>0</v>
      </c>
      <c r="M4493" s="185">
        <v>240654416777.62234</v>
      </c>
      <c r="N4493" s="174">
        <v>413532732864.11835</v>
      </c>
      <c r="O4493" s="119">
        <v>0.63293520110079127</v>
      </c>
      <c r="P4493" s="119">
        <v>0.41130680538948339</v>
      </c>
      <c r="Q4493" s="97">
        <v>17.05360602400555</v>
      </c>
      <c r="R4493" s="184">
        <v>3119340345705.4814</v>
      </c>
      <c r="S4493" s="199">
        <v>3237.7939379995782</v>
      </c>
      <c r="T4493" s="191">
        <v>4.3129600695394912E-2</v>
      </c>
      <c r="U4493" s="198">
        <v>2.0000000000000001E-4</v>
      </c>
    </row>
    <row r="4494" spans="1:21" x14ac:dyDescent="0.2">
      <c r="A4494">
        <f t="shared" si="70"/>
        <v>4490</v>
      </c>
      <c r="B4494" s="119">
        <v>0.60262566787171756</v>
      </c>
      <c r="C4494" s="97">
        <v>4000</v>
      </c>
      <c r="D4494" s="96">
        <v>0.78921648944824507</v>
      </c>
      <c r="E4494" s="98">
        <v>0.61628715616003549</v>
      </c>
      <c r="F4494" s="119">
        <v>0.38821687651320308</v>
      </c>
      <c r="G4494" s="179">
        <v>1</v>
      </c>
      <c r="H4494" s="97">
        <v>28338375.167337872</v>
      </c>
      <c r="I4494" s="174">
        <v>557022410304.78503</v>
      </c>
      <c r="J4494" s="186">
        <v>0.2787466390737523</v>
      </c>
      <c r="K4494" s="189">
        <v>6958932405.9895611</v>
      </c>
      <c r="L4494" s="185">
        <v>1908836477.5041964</v>
      </c>
      <c r="M4494" s="185">
        <v>270378219950.77847</v>
      </c>
      <c r="N4494" s="174">
        <v>836268399139.05725</v>
      </c>
      <c r="O4494" s="119">
        <v>0.44614596257368061</v>
      </c>
      <c r="P4494" s="119">
        <v>0.25418603727891409</v>
      </c>
      <c r="Q4494" s="97">
        <v>16.677724198777696</v>
      </c>
      <c r="R4494" s="184">
        <v>3803871595906.52</v>
      </c>
      <c r="S4494" s="199">
        <v>3949.3873134553719</v>
      </c>
      <c r="T4494" s="191">
        <v>4.4859654015328702E-2</v>
      </c>
      <c r="U4494" s="198">
        <v>2.0000000000000001E-4</v>
      </c>
    </row>
    <row r="4495" spans="1:21" x14ac:dyDescent="0.2">
      <c r="A4495">
        <f t="shared" si="70"/>
        <v>4491</v>
      </c>
      <c r="B4495" s="119">
        <v>0.50124493835871331</v>
      </c>
      <c r="C4495" s="97">
        <v>4000</v>
      </c>
      <c r="D4495" s="96">
        <v>1.0613509667429795</v>
      </c>
      <c r="E4495" s="98">
        <v>0</v>
      </c>
      <c r="F4495" s="119">
        <v>0.45638053613750401</v>
      </c>
      <c r="G4495" s="179">
        <v>1</v>
      </c>
      <c r="H4495" s="97">
        <v>15854900.865837468</v>
      </c>
      <c r="I4495" s="174">
        <v>502677163943.56482</v>
      </c>
      <c r="J4495" s="186">
        <v>0.46390340957757781</v>
      </c>
      <c r="K4495" s="189">
        <v>13251375408.605347</v>
      </c>
      <c r="L4495" s="185">
        <v>0</v>
      </c>
      <c r="M4495" s="185">
        <v>361662889049.71808</v>
      </c>
      <c r="N4495" s="174">
        <v>877591428401.88831</v>
      </c>
      <c r="O4495" s="119">
        <v>0.59540686542655497</v>
      </c>
      <c r="P4495" s="119">
        <v>0.45979139588496748</v>
      </c>
      <c r="Q4495" s="97">
        <v>16.306475741214438</v>
      </c>
      <c r="R4495" s="184">
        <v>7114752247489.7773</v>
      </c>
      <c r="S4495" s="199">
        <v>7382.8371943794264</v>
      </c>
      <c r="T4495" s="191">
        <v>4.5278049166238656E-2</v>
      </c>
      <c r="U4495" s="198">
        <v>2.0000000000000001E-4</v>
      </c>
    </row>
    <row r="4496" spans="1:21" x14ac:dyDescent="0.2">
      <c r="A4496">
        <f t="shared" si="70"/>
        <v>4492</v>
      </c>
      <c r="B4496" s="119">
        <v>0.64027911433810936</v>
      </c>
      <c r="C4496" s="97">
        <v>12486.211742589989</v>
      </c>
      <c r="D4496" s="96">
        <v>0.59373703667309852</v>
      </c>
      <c r="E4496" s="98">
        <v>0.45444621973590282</v>
      </c>
      <c r="F4496" s="119">
        <v>0</v>
      </c>
      <c r="G4496" s="179">
        <v>0</v>
      </c>
      <c r="H4496" s="97">
        <v>3376797.7088310677</v>
      </c>
      <c r="I4496" s="174">
        <v>181096808303.85483</v>
      </c>
      <c r="J4496" s="186">
        <v>0.53626230411299058</v>
      </c>
      <c r="K4496" s="189">
        <v>12799672727.137129</v>
      </c>
      <c r="L4496" s="185">
        <v>25061382659.762005</v>
      </c>
      <c r="M4496" s="185">
        <v>0</v>
      </c>
      <c r="N4496" s="174">
        <v>218957863690.75394</v>
      </c>
      <c r="O4496" s="119">
        <v>0.53510066202427475</v>
      </c>
      <c r="P4496" s="119">
        <v>0.4176867929474597</v>
      </c>
      <c r="Q4496" s="97">
        <v>13.553495175982452</v>
      </c>
      <c r="R4496" s="184">
        <v>1379342203113.7898</v>
      </c>
      <c r="S4496" s="199">
        <v>1431.2348978499281</v>
      </c>
      <c r="T4496" s="191">
        <v>5.2753481334937846E-2</v>
      </c>
      <c r="U4496" s="198">
        <v>2.0000000000000001E-4</v>
      </c>
    </row>
    <row r="4497" spans="1:21" x14ac:dyDescent="0.2">
      <c r="A4497">
        <f t="shared" si="70"/>
        <v>4493</v>
      </c>
      <c r="B4497" s="119">
        <v>0.62784367144691311</v>
      </c>
      <c r="C4497" s="97">
        <v>4915.0037703937542</v>
      </c>
      <c r="D4497" s="96">
        <v>0.75918166769285922</v>
      </c>
      <c r="E4497" s="98">
        <v>0.22154246688062679</v>
      </c>
      <c r="F4497" s="119">
        <v>0</v>
      </c>
      <c r="G4497" s="179">
        <v>0</v>
      </c>
      <c r="H4497" s="97">
        <v>8582480.2012745366</v>
      </c>
      <c r="I4497" s="174">
        <v>305057212977.19769</v>
      </c>
      <c r="J4497" s="186">
        <v>0.36647391138617802</v>
      </c>
      <c r="K4497" s="189">
        <v>12542718309.926876</v>
      </c>
      <c r="L4497" s="185">
        <v>32246577088.102249</v>
      </c>
      <c r="M4497" s="185">
        <v>0</v>
      </c>
      <c r="N4497" s="174">
        <v>349846508375.22681</v>
      </c>
      <c r="O4497" s="119">
        <v>0.39329468327643585</v>
      </c>
      <c r="P4497" s="119">
        <v>0.23371589780440707</v>
      </c>
      <c r="Q4497" s="97">
        <v>13.731430975611763</v>
      </c>
      <c r="R4497" s="184">
        <v>1282507706676.1968</v>
      </c>
      <c r="S4497" s="199">
        <v>1329.3901145300579</v>
      </c>
      <c r="T4497" s="191">
        <v>5.0590206622892021E-2</v>
      </c>
      <c r="U4497" s="198">
        <v>2.0000000000000001E-4</v>
      </c>
    </row>
    <row r="4498" spans="1:21" x14ac:dyDescent="0.2">
      <c r="A4498">
        <f t="shared" si="70"/>
        <v>4494</v>
      </c>
      <c r="B4498" s="119">
        <v>0.52480341776932649</v>
      </c>
      <c r="C4498" s="97">
        <v>9563.8440965907957</v>
      </c>
      <c r="D4498" s="96">
        <v>0.43582390408932886</v>
      </c>
      <c r="E4498" s="98">
        <v>0.2974636135989448</v>
      </c>
      <c r="F4498" s="119">
        <v>0.47415757340993658</v>
      </c>
      <c r="G4498" s="179">
        <v>1</v>
      </c>
      <c r="H4498" s="97">
        <v>3823572.6010904266</v>
      </c>
      <c r="I4498" s="174">
        <v>205241077692.71057</v>
      </c>
      <c r="J4498" s="186">
        <v>0.52480341776932637</v>
      </c>
      <c r="K4498" s="189">
        <v>3361937731.5776291</v>
      </c>
      <c r="L4498" s="185">
        <v>0</v>
      </c>
      <c r="M4498" s="185">
        <v>258314221515.80563</v>
      </c>
      <c r="N4498" s="174">
        <v>466917236940.09387</v>
      </c>
      <c r="O4498" s="119">
        <v>0.67327263031150864</v>
      </c>
      <c r="P4498" s="119">
        <v>0.52723658165281062</v>
      </c>
      <c r="Q4498" s="97">
        <v>17.043798864046309</v>
      </c>
      <c r="R4498" s="184">
        <v>4563591896332.7822</v>
      </c>
      <c r="S4498" s="199">
        <v>4737.6743186426329</v>
      </c>
      <c r="T4498" s="191">
        <v>4.3141311174626322E-2</v>
      </c>
      <c r="U4498" s="198">
        <v>2.0000000000000001E-4</v>
      </c>
    </row>
    <row r="4499" spans="1:21" x14ac:dyDescent="0.2">
      <c r="A4499">
        <f t="shared" si="70"/>
        <v>4495</v>
      </c>
      <c r="B4499" s="119">
        <v>0.42962264266069439</v>
      </c>
      <c r="C4499" s="97">
        <v>8683.1963188174377</v>
      </c>
      <c r="D4499" s="96">
        <v>1.297228859472586</v>
      </c>
      <c r="E4499" s="98">
        <v>0</v>
      </c>
      <c r="F4499" s="119">
        <v>0.46551384434749116</v>
      </c>
      <c r="G4499" s="179">
        <v>1</v>
      </c>
      <c r="H4499" s="97">
        <v>18726934.44075495</v>
      </c>
      <c r="I4499" s="174">
        <v>458783942205.63531</v>
      </c>
      <c r="J4499" s="186">
        <v>0.22881830193332398</v>
      </c>
      <c r="K4499" s="189">
        <v>16573018604.588041</v>
      </c>
      <c r="L4499" s="185">
        <v>0</v>
      </c>
      <c r="M4499" s="185">
        <v>404239805406.23065</v>
      </c>
      <c r="N4499" s="174">
        <v>879596766216.45398</v>
      </c>
      <c r="O4499" s="119">
        <v>0.48700725535562012</v>
      </c>
      <c r="P4499" s="119">
        <v>0.28240506535697835</v>
      </c>
      <c r="Q4499" s="97">
        <v>17.59519357048995</v>
      </c>
      <c r="R4499" s="184">
        <v>4605925598594.9658</v>
      </c>
      <c r="S4499" s="199">
        <v>4776.1723411763287</v>
      </c>
      <c r="T4499" s="191">
        <v>4.2727247159202411E-2</v>
      </c>
      <c r="U4499" s="198">
        <v>2.0000000000000001E-4</v>
      </c>
    </row>
    <row r="4500" spans="1:21" x14ac:dyDescent="0.2">
      <c r="A4500">
        <f t="shared" si="70"/>
        <v>4496</v>
      </c>
      <c r="B4500" s="119">
        <v>0.47641888470414723</v>
      </c>
      <c r="C4500" s="97">
        <v>10134.867676773256</v>
      </c>
      <c r="D4500" s="96">
        <v>0.28591536189790279</v>
      </c>
      <c r="E4500" s="98">
        <v>0.7</v>
      </c>
      <c r="F4500" s="119">
        <v>0.5536448586803514</v>
      </c>
      <c r="G4500" s="179">
        <v>1</v>
      </c>
      <c r="H4500" s="97">
        <v>3075939.3211747562</v>
      </c>
      <c r="I4500" s="174">
        <v>134794680992.5909</v>
      </c>
      <c r="J4500" s="186">
        <v>0.41109007813921217</v>
      </c>
      <c r="K4500" s="189">
        <v>0</v>
      </c>
      <c r="L4500" s="185">
        <v>0</v>
      </c>
      <c r="M4500" s="185">
        <v>131334336898.29649</v>
      </c>
      <c r="N4500" s="174">
        <v>266129017890.88739</v>
      </c>
      <c r="O4500" s="119">
        <v>0.60301663731547051</v>
      </c>
      <c r="P4500" s="119">
        <v>0.41893212262421203</v>
      </c>
      <c r="Q4500" s="97">
        <v>16.79126383816174</v>
      </c>
      <c r="R4500" s="184">
        <v>2078869867625.3396</v>
      </c>
      <c r="S4500" s="199">
        <v>2155.39136576378</v>
      </c>
      <c r="T4500" s="191">
        <v>4.2642746426118504E-2</v>
      </c>
      <c r="U4500" s="198">
        <v>2.0000000000000001E-4</v>
      </c>
    </row>
    <row r="4501" spans="1:21" x14ac:dyDescent="0.2">
      <c r="A4501">
        <f t="shared" si="70"/>
        <v>4497</v>
      </c>
      <c r="B4501" s="119">
        <v>0.49359380311859513</v>
      </c>
      <c r="C4501" s="97">
        <v>4000</v>
      </c>
      <c r="D4501" s="96">
        <v>1.2978373945669679</v>
      </c>
      <c r="E4501" s="98">
        <v>0.47696726509227233</v>
      </c>
      <c r="F4501" s="119">
        <v>0.4378882929777092</v>
      </c>
      <c r="G4501" s="179">
        <v>1</v>
      </c>
      <c r="H4501" s="97">
        <v>20758954.634038117</v>
      </c>
      <c r="I4501" s="174">
        <v>588319807823.75208</v>
      </c>
      <c r="J4501" s="186">
        <v>0.45082099920032348</v>
      </c>
      <c r="K4501" s="189">
        <v>17543051557.45927</v>
      </c>
      <c r="L4501" s="185">
        <v>0</v>
      </c>
      <c r="M4501" s="185">
        <v>534968385574.60059</v>
      </c>
      <c r="N4501" s="174">
        <v>1140831244955.8118</v>
      </c>
      <c r="O4501" s="119">
        <v>0.60762854728700633</v>
      </c>
      <c r="P4501" s="119">
        <v>0.43765319033153399</v>
      </c>
      <c r="Q4501" s="97">
        <v>16.57757719787072</v>
      </c>
      <c r="R4501" s="184">
        <v>8914943021258.959</v>
      </c>
      <c r="S4501" s="199">
        <v>9246.2026685173878</v>
      </c>
      <c r="T4501" s="191">
        <v>4.4686628329375748E-2</v>
      </c>
      <c r="U4501" s="198">
        <v>2.0000000000000001E-4</v>
      </c>
    </row>
    <row r="4502" spans="1:21" x14ac:dyDescent="0.2">
      <c r="A4502">
        <f t="shared" si="70"/>
        <v>4498</v>
      </c>
      <c r="B4502" s="119">
        <v>0.41421178129388075</v>
      </c>
      <c r="C4502" s="97">
        <v>9754.6195630482507</v>
      </c>
      <c r="D4502" s="96">
        <v>0.96894090546891443</v>
      </c>
      <c r="E4502" s="98">
        <v>0.48620128313955269</v>
      </c>
      <c r="F4502" s="119">
        <v>0</v>
      </c>
      <c r="G4502" s="179">
        <v>0</v>
      </c>
      <c r="H4502" s="97">
        <v>32987721.052743081</v>
      </c>
      <c r="I4502" s="174">
        <v>613800003687.21704</v>
      </c>
      <c r="J4502" s="186">
        <v>0.19509487554790461</v>
      </c>
      <c r="K4502" s="189">
        <v>72989566276.330429</v>
      </c>
      <c r="L4502" s="185">
        <v>230460650558.95447</v>
      </c>
      <c r="M4502" s="185">
        <v>0</v>
      </c>
      <c r="N4502" s="174">
        <v>917250220522.50195</v>
      </c>
      <c r="O4502" s="119">
        <v>0.33155375596921316</v>
      </c>
      <c r="P4502" s="119">
        <v>0.20491682335266759</v>
      </c>
      <c r="Q4502" s="97">
        <v>15.493515493763395</v>
      </c>
      <c r="R4502" s="184">
        <v>2910162396125.7178</v>
      </c>
      <c r="S4502" s="199">
        <v>3021.1386146231698</v>
      </c>
      <c r="T4502" s="191">
        <v>5.1132916159147071E-2</v>
      </c>
      <c r="U4502" s="198">
        <v>2.0000000000000001E-4</v>
      </c>
    </row>
    <row r="4503" spans="1:21" x14ac:dyDescent="0.2">
      <c r="A4503">
        <f t="shared" si="70"/>
        <v>4499</v>
      </c>
      <c r="B4503" s="119">
        <v>0.65930605356509275</v>
      </c>
      <c r="C4503" s="97">
        <v>8411.8936005069809</v>
      </c>
      <c r="D4503" s="96">
        <v>1.2974800689355206</v>
      </c>
      <c r="E4503" s="98">
        <v>0.40385495370112412</v>
      </c>
      <c r="F4503" s="119">
        <v>0.34081701230477102</v>
      </c>
      <c r="G4503" s="179">
        <v>1</v>
      </c>
      <c r="H4503" s="97">
        <v>15779518.946227964</v>
      </c>
      <c r="I4503" s="174">
        <v>448579971296.88666</v>
      </c>
      <c r="J4503" s="186">
        <v>0.30547819748420524</v>
      </c>
      <c r="K4503" s="189">
        <v>10270487900.328083</v>
      </c>
      <c r="L4503" s="185">
        <v>0</v>
      </c>
      <c r="M4503" s="185">
        <v>163053259416.32889</v>
      </c>
      <c r="N4503" s="174">
        <v>621903718613.5437</v>
      </c>
      <c r="O4503" s="119">
        <v>0.43008909673132734</v>
      </c>
      <c r="P4503" s="119">
        <v>0.31919596109542414</v>
      </c>
      <c r="Q4503" s="97">
        <v>16.106618474698418</v>
      </c>
      <c r="R4503" s="184">
        <v>3400461410570.7065</v>
      </c>
      <c r="S4503" s="199">
        <v>3527.362839054671</v>
      </c>
      <c r="T4503" s="191">
        <v>4.6354330785340465E-2</v>
      </c>
      <c r="U4503" s="198">
        <v>2.0000000000000001E-4</v>
      </c>
    </row>
    <row r="4504" spans="1:21" x14ac:dyDescent="0.2">
      <c r="A4504">
        <f t="shared" si="70"/>
        <v>4500</v>
      </c>
      <c r="B4504" s="119">
        <v>0.45262349787636952</v>
      </c>
      <c r="C4504" s="97">
        <v>8559.9850845340679</v>
      </c>
      <c r="D4504" s="96">
        <v>0.62133786776137567</v>
      </c>
      <c r="E4504" s="98">
        <v>0</v>
      </c>
      <c r="F4504" s="119">
        <v>0.65090664842379198</v>
      </c>
      <c r="G4504" s="179">
        <v>1</v>
      </c>
      <c r="H4504" s="97">
        <v>6511303.8054498797</v>
      </c>
      <c r="I4504" s="174">
        <v>299924969716.20251</v>
      </c>
      <c r="J4504" s="186">
        <v>0.45262349787636946</v>
      </c>
      <c r="K4504" s="189">
        <v>9030064143.3585091</v>
      </c>
      <c r="L4504" s="185">
        <v>0</v>
      </c>
      <c r="M4504" s="185">
        <v>378657165764.55859</v>
      </c>
      <c r="N4504" s="174">
        <v>687612199624.11963</v>
      </c>
      <c r="O4504" s="119">
        <v>0.63797416878999624</v>
      </c>
      <c r="P4504" s="119">
        <v>0.41004225225080454</v>
      </c>
      <c r="Q4504" s="97">
        <v>16.887094221014227</v>
      </c>
      <c r="R4504" s="184">
        <v>5151057864473.4453</v>
      </c>
      <c r="S4504" s="199">
        <v>5338.9510577311876</v>
      </c>
      <c r="T4504" s="191">
        <v>4.3566200042943114E-2</v>
      </c>
      <c r="U4504" s="198">
        <v>2.0000000000000001E-4</v>
      </c>
    </row>
    <row r="4505" spans="1:21" x14ac:dyDescent="0.2">
      <c r="A4505">
        <f t="shared" si="70"/>
        <v>4501</v>
      </c>
      <c r="B4505" s="119">
        <v>0.44332809739834789</v>
      </c>
      <c r="C4505" s="97">
        <v>10086.675554634792</v>
      </c>
      <c r="D4505" s="96">
        <v>0.46257517562153722</v>
      </c>
      <c r="E4505" s="98">
        <v>0</v>
      </c>
      <c r="F4505" s="119">
        <v>0</v>
      </c>
      <c r="G4505" s="179">
        <v>0</v>
      </c>
      <c r="H4505" s="97">
        <v>3001659.256517706</v>
      </c>
      <c r="I4505" s="174">
        <v>160583679029.20789</v>
      </c>
      <c r="J4505" s="186">
        <v>0.44332809739834789</v>
      </c>
      <c r="K4505" s="189">
        <v>2399725415.890017</v>
      </c>
      <c r="L4505" s="185">
        <v>0</v>
      </c>
      <c r="M4505" s="185">
        <v>0</v>
      </c>
      <c r="N4505" s="174">
        <v>162983404445.0979</v>
      </c>
      <c r="O4505" s="119">
        <v>0.43680064936443874</v>
      </c>
      <c r="P4505" s="119">
        <v>0.3144196962273032</v>
      </c>
      <c r="Q4505" s="97">
        <v>12.926384565092103</v>
      </c>
      <c r="R4505" s="184">
        <v>769510089006.43176</v>
      </c>
      <c r="S4505" s="199">
        <v>798.14344906967028</v>
      </c>
      <c r="T4505" s="191">
        <v>5.2734276310713334E-2</v>
      </c>
      <c r="U4505" s="198">
        <v>2.0000000000000001E-4</v>
      </c>
    </row>
    <row r="4506" spans="1:21" x14ac:dyDescent="0.2">
      <c r="A4506">
        <f t="shared" si="70"/>
        <v>4502</v>
      </c>
      <c r="B4506" s="119">
        <v>0.51221188254011762</v>
      </c>
      <c r="C4506" s="97">
        <v>11228.587093193251</v>
      </c>
      <c r="D4506" s="96">
        <v>1.4720506426570106</v>
      </c>
      <c r="E4506" s="98">
        <v>0.16130582832957008</v>
      </c>
      <c r="F4506" s="119">
        <v>0.43320515041637658</v>
      </c>
      <c r="G4506" s="179">
        <v>1</v>
      </c>
      <c r="H4506" s="97">
        <v>13660357.080251753</v>
      </c>
      <c r="I4506" s="174">
        <v>478728827155.63159</v>
      </c>
      <c r="J4506" s="186">
        <v>0.49497180982209266</v>
      </c>
      <c r="K4506" s="189">
        <v>6905198297.8725939</v>
      </c>
      <c r="L4506" s="185">
        <v>0</v>
      </c>
      <c r="M4506" s="185">
        <v>377586502619.75964</v>
      </c>
      <c r="N4506" s="174">
        <v>863220528073.26379</v>
      </c>
      <c r="O4506" s="119">
        <v>0.62443658202865382</v>
      </c>
      <c r="P4506" s="119">
        <v>0.43242230533566378</v>
      </c>
      <c r="Q4506" s="97">
        <v>16.071911502718038</v>
      </c>
      <c r="R4506" s="184">
        <v>6369606065107.3838</v>
      </c>
      <c r="S4506" s="199">
        <v>6607.0039045931662</v>
      </c>
      <c r="T4506" s="191">
        <v>4.6717237850026051E-2</v>
      </c>
      <c r="U4506" s="198">
        <v>2.0000000000000001E-4</v>
      </c>
    </row>
    <row r="4507" spans="1:21" x14ac:dyDescent="0.2">
      <c r="A4507">
        <f t="shared" si="70"/>
        <v>4503</v>
      </c>
      <c r="B4507" s="119">
        <v>0.53100203483983133</v>
      </c>
      <c r="C4507" s="97">
        <v>7988.7538137689617</v>
      </c>
      <c r="D4507" s="96">
        <v>1.3735810977140155</v>
      </c>
      <c r="E4507" s="98">
        <v>3.7611780666246569E-2</v>
      </c>
      <c r="F4507" s="119">
        <v>0</v>
      </c>
      <c r="G4507" s="179">
        <v>0</v>
      </c>
      <c r="H4507" s="97">
        <v>14848608.210530734</v>
      </c>
      <c r="I4507" s="174">
        <v>519642214895.87341</v>
      </c>
      <c r="J4507" s="186">
        <v>0.41336001392884358</v>
      </c>
      <c r="K4507" s="189">
        <v>14088546615.129292</v>
      </c>
      <c r="L4507" s="185">
        <v>19352979268.565655</v>
      </c>
      <c r="M4507" s="185">
        <v>0</v>
      </c>
      <c r="N4507" s="174">
        <v>553083740779.56836</v>
      </c>
      <c r="O4507" s="119">
        <v>0.41635954851546558</v>
      </c>
      <c r="P4507" s="119">
        <v>0.29456522806916013</v>
      </c>
      <c r="Q4507" s="97">
        <v>13.157066277232298</v>
      </c>
      <c r="R4507" s="184">
        <v>2311554108216.5693</v>
      </c>
      <c r="S4507" s="199">
        <v>2402.0341938793845</v>
      </c>
      <c r="T4507" s="191">
        <v>5.6699925455329862E-2</v>
      </c>
      <c r="U4507" s="198">
        <v>2.0000000000000001E-4</v>
      </c>
    </row>
    <row r="4508" spans="1:21" x14ac:dyDescent="0.2">
      <c r="A4508">
        <f t="shared" si="70"/>
        <v>4504</v>
      </c>
      <c r="B4508" s="119">
        <v>0.64579806259257799</v>
      </c>
      <c r="C4508" s="97">
        <v>7381.5974367838144</v>
      </c>
      <c r="D4508" s="96">
        <v>0.34989556821926632</v>
      </c>
      <c r="E4508" s="98">
        <v>0.25778696074088814</v>
      </c>
      <c r="F4508" s="119">
        <v>0.4807967147027884</v>
      </c>
      <c r="G4508" s="179">
        <v>1</v>
      </c>
      <c r="H4508" s="97">
        <v>5009281.0754157081</v>
      </c>
      <c r="I4508" s="174">
        <v>268105762310.07379</v>
      </c>
      <c r="J4508" s="186">
        <v>0.57699691438739387</v>
      </c>
      <c r="K4508" s="189">
        <v>6207390142.2154341</v>
      </c>
      <c r="L4508" s="185">
        <v>0</v>
      </c>
      <c r="M4508" s="185">
        <v>251407995068.00897</v>
      </c>
      <c r="N4508" s="174">
        <v>525721147520.29822</v>
      </c>
      <c r="O4508" s="119">
        <v>0.67682762109747807</v>
      </c>
      <c r="P4508" s="119">
        <v>0.47463955182435164</v>
      </c>
      <c r="Q4508" s="97">
        <v>16.100895883860286</v>
      </c>
      <c r="R4508" s="184">
        <v>4411236758762.2441</v>
      </c>
      <c r="S4508" s="199">
        <v>4577.6200821340517</v>
      </c>
      <c r="T4508" s="191">
        <v>4.4946200309044212E-2</v>
      </c>
      <c r="U4508" s="198">
        <v>2.0000000000000001E-4</v>
      </c>
    </row>
    <row r="4509" spans="1:21" x14ac:dyDescent="0.2">
      <c r="A4509">
        <f t="shared" si="70"/>
        <v>4505</v>
      </c>
      <c r="B4509" s="119">
        <v>0.61188190253759889</v>
      </c>
      <c r="C4509" s="97">
        <v>6782.3646493316064</v>
      </c>
      <c r="D4509" s="96">
        <v>0.56254101216567065</v>
      </c>
      <c r="E4509" s="98">
        <v>0.37855018177484706</v>
      </c>
      <c r="F4509" s="119">
        <v>0.46575796907665001</v>
      </c>
      <c r="G4509" s="179">
        <v>1</v>
      </c>
      <c r="H4509" s="97">
        <v>5931231.9728901181</v>
      </c>
      <c r="I4509" s="174">
        <v>217425550888.58563</v>
      </c>
      <c r="J4509" s="186">
        <v>0.43918167736219871</v>
      </c>
      <c r="K4509" s="189">
        <v>2383441261.9662647</v>
      </c>
      <c r="L4509" s="185">
        <v>0</v>
      </c>
      <c r="M4509" s="185">
        <v>253156445038.19513</v>
      </c>
      <c r="N4509" s="174">
        <v>472965437188.74701</v>
      </c>
      <c r="O4509" s="119">
        <v>0.63009778461312005</v>
      </c>
      <c r="P4509" s="119">
        <v>0.30788307968715323</v>
      </c>
      <c r="Q4509" s="97">
        <v>16.168614202288932</v>
      </c>
      <c r="R4509" s="184">
        <v>2568575086902.0093</v>
      </c>
      <c r="S4509" s="199">
        <v>2667.9597765804688</v>
      </c>
      <c r="T4509" s="191">
        <v>4.5151883379196199E-2</v>
      </c>
      <c r="U4509" s="198">
        <v>2.0000000000000001E-4</v>
      </c>
    </row>
    <row r="4510" spans="1:21" x14ac:dyDescent="0.2">
      <c r="A4510">
        <f t="shared" si="70"/>
        <v>4506</v>
      </c>
      <c r="B4510" s="119">
        <v>0.42294997971429937</v>
      </c>
      <c r="C4510" s="97">
        <v>4094.957981344266</v>
      </c>
      <c r="D4510" s="96">
        <v>0.39448582898503359</v>
      </c>
      <c r="E4510" s="98">
        <v>0.11334953633467143</v>
      </c>
      <c r="F4510" s="119">
        <v>0.53930181675646105</v>
      </c>
      <c r="G4510" s="179">
        <v>1</v>
      </c>
      <c r="H4510" s="97">
        <v>4286338.2433195515</v>
      </c>
      <c r="I4510" s="174">
        <v>207053398611.02087</v>
      </c>
      <c r="J4510" s="186">
        <v>0.42294997971429937</v>
      </c>
      <c r="K4510" s="189">
        <v>12387202299.200603</v>
      </c>
      <c r="L4510" s="185">
        <v>0</v>
      </c>
      <c r="M4510" s="185">
        <v>292629657662.4212</v>
      </c>
      <c r="N4510" s="174">
        <v>512070258572.6427</v>
      </c>
      <c r="O4510" s="119">
        <v>0.62818910391104399</v>
      </c>
      <c r="P4510" s="119">
        <v>0.3845966494999597</v>
      </c>
      <c r="Q4510" s="97">
        <v>16.833503979640916</v>
      </c>
      <c r="R4510" s="184">
        <v>3646932737106.1357</v>
      </c>
      <c r="S4510" s="199">
        <v>3787.250623099078</v>
      </c>
      <c r="T4510" s="191">
        <v>4.3191038149573646E-2</v>
      </c>
      <c r="U4510" s="198">
        <v>2.0000000000000001E-4</v>
      </c>
    </row>
    <row r="4511" spans="1:21" x14ac:dyDescent="0.2">
      <c r="A4511">
        <f t="shared" si="70"/>
        <v>4507</v>
      </c>
      <c r="B4511" s="119">
        <v>0.49036646437616294</v>
      </c>
      <c r="C4511" s="97">
        <v>4000</v>
      </c>
      <c r="D4511" s="96">
        <v>0.84745490368630427</v>
      </c>
      <c r="E4511" s="98">
        <v>0.1794434924843184</v>
      </c>
      <c r="F4511" s="119">
        <v>0.6629560869546316</v>
      </c>
      <c r="G4511" s="179">
        <v>1</v>
      </c>
      <c r="H4511" s="97">
        <v>11981421.834800353</v>
      </c>
      <c r="I4511" s="174">
        <v>449699602183.38025</v>
      </c>
      <c r="J4511" s="186">
        <v>0.43581244533762875</v>
      </c>
      <c r="K4511" s="189">
        <v>8894570566.0260696</v>
      </c>
      <c r="L4511" s="185">
        <v>0</v>
      </c>
      <c r="M4511" s="185">
        <v>496126977114.06439</v>
      </c>
      <c r="N4511" s="174">
        <v>954721149863.4707</v>
      </c>
      <c r="O4511" s="119">
        <v>0.62100464106292674</v>
      </c>
      <c r="P4511" s="119">
        <v>0.38964469122311635</v>
      </c>
      <c r="Q4511" s="97">
        <v>16.666497976189508</v>
      </c>
      <c r="R4511" s="184">
        <v>6745022067829.709</v>
      </c>
      <c r="S4511" s="199">
        <v>7000.6526203534504</v>
      </c>
      <c r="T4511" s="191">
        <v>4.4148955424370945E-2</v>
      </c>
      <c r="U4511" s="198">
        <v>2.0000000000000001E-4</v>
      </c>
    </row>
    <row r="4512" spans="1:21" x14ac:dyDescent="0.2">
      <c r="A4512">
        <f t="shared" si="70"/>
        <v>4508</v>
      </c>
      <c r="B4512" s="119">
        <v>0.418412839473708</v>
      </c>
      <c r="C4512" s="97">
        <v>9918.3239847343848</v>
      </c>
      <c r="D4512" s="96">
        <v>0.68888505177625015</v>
      </c>
      <c r="E4512" s="98">
        <v>0.10833841258565492</v>
      </c>
      <c r="F4512" s="119">
        <v>0.53497025254935848</v>
      </c>
      <c r="G4512" s="179">
        <v>1</v>
      </c>
      <c r="H4512" s="97">
        <v>4459962.1452802131</v>
      </c>
      <c r="I4512" s="174">
        <v>239180184189.40567</v>
      </c>
      <c r="J4512" s="186">
        <v>0.418412839473708</v>
      </c>
      <c r="K4512" s="189">
        <v>1010274079.0201719</v>
      </c>
      <c r="L4512" s="185">
        <v>0</v>
      </c>
      <c r="M4512" s="185">
        <v>188567739478.71597</v>
      </c>
      <c r="N4512" s="174">
        <v>428758197747.14178</v>
      </c>
      <c r="O4512" s="119">
        <v>0.58524887200755393</v>
      </c>
      <c r="P4512" s="119">
        <v>0.36338466421704019</v>
      </c>
      <c r="Q4512" s="97">
        <v>16.471903419064677</v>
      </c>
      <c r="R4512" s="184">
        <v>2786785982855.1772</v>
      </c>
      <c r="S4512" s="199">
        <v>2886.9419236284484</v>
      </c>
      <c r="T4512" s="191">
        <v>4.4584348542701019E-2</v>
      </c>
      <c r="U4512" s="198">
        <v>2.0000000000000001E-4</v>
      </c>
    </row>
    <row r="4513" spans="1:21" x14ac:dyDescent="0.2">
      <c r="A4513">
        <f t="shared" si="70"/>
        <v>4509</v>
      </c>
      <c r="B4513" s="119">
        <v>0.73389155005540208</v>
      </c>
      <c r="C4513" s="97">
        <v>4000</v>
      </c>
      <c r="D4513" s="96">
        <v>0.84566318051027067</v>
      </c>
      <c r="E4513" s="98">
        <v>0</v>
      </c>
      <c r="F4513" s="119">
        <v>0</v>
      </c>
      <c r="G4513" s="179">
        <v>0</v>
      </c>
      <c r="H4513" s="97">
        <v>16008355.301098121</v>
      </c>
      <c r="I4513" s="174">
        <v>554758197596.00098</v>
      </c>
      <c r="J4513" s="186">
        <v>0.44061733715659923</v>
      </c>
      <c r="K4513" s="189">
        <v>21673157009.133484</v>
      </c>
      <c r="L4513" s="185">
        <v>0</v>
      </c>
      <c r="M4513" s="185">
        <v>0</v>
      </c>
      <c r="N4513" s="174">
        <v>576431354605.13452</v>
      </c>
      <c r="O4513" s="119">
        <v>0.42405063124643422</v>
      </c>
      <c r="P4513" s="119">
        <v>0.29435721293944644</v>
      </c>
      <c r="Q4513" s="97">
        <v>12.874181885657132</v>
      </c>
      <c r="R4513" s="184">
        <v>2490629262389.8955</v>
      </c>
      <c r="S4513" s="199">
        <v>2584.8773356829643</v>
      </c>
      <c r="T4513" s="191">
        <v>5.4214725848577269E-2</v>
      </c>
      <c r="U4513" s="198">
        <v>2.0000000000000001E-4</v>
      </c>
    </row>
    <row r="4514" spans="1:21" x14ac:dyDescent="0.2">
      <c r="A4514">
        <f t="shared" si="70"/>
        <v>4510</v>
      </c>
      <c r="B4514" s="119">
        <v>0.38098538996295916</v>
      </c>
      <c r="C4514" s="97">
        <v>14017.5274720134</v>
      </c>
      <c r="D4514" s="96">
        <v>0.57144350651234177</v>
      </c>
      <c r="E4514" s="98">
        <v>0</v>
      </c>
      <c r="F4514" s="119">
        <v>0.3545872523741308</v>
      </c>
      <c r="G4514" s="179">
        <v>1</v>
      </c>
      <c r="H4514" s="97">
        <v>5262178.8382488275</v>
      </c>
      <c r="I4514" s="174">
        <v>235627660199.77551</v>
      </c>
      <c r="J4514" s="186">
        <v>0.38098538996295916</v>
      </c>
      <c r="K4514" s="189">
        <v>3264294102.5293841</v>
      </c>
      <c r="L4514" s="185">
        <v>0</v>
      </c>
      <c r="M4514" s="185">
        <v>151870854394.33917</v>
      </c>
      <c r="N4514" s="174">
        <v>390762808696.64404</v>
      </c>
      <c r="O4514" s="119">
        <v>0.54065375419786421</v>
      </c>
      <c r="P4514" s="119">
        <v>0.4254915293139182</v>
      </c>
      <c r="Q4514" s="97">
        <v>16.841722001985865</v>
      </c>
      <c r="R4514" s="184">
        <v>3015646127662.8066</v>
      </c>
      <c r="S4514" s="199">
        <v>3130.8679218046673</v>
      </c>
      <c r="T4514" s="191">
        <v>4.3791303457306884E-2</v>
      </c>
      <c r="U4514" s="198">
        <v>2.0000000000000001E-4</v>
      </c>
    </row>
    <row r="4515" spans="1:21" x14ac:dyDescent="0.2">
      <c r="A4515">
        <f t="shared" si="70"/>
        <v>4511</v>
      </c>
      <c r="B4515" s="119">
        <v>0.49155170418358529</v>
      </c>
      <c r="C4515" s="97">
        <v>11097.897150567393</v>
      </c>
      <c r="D4515" s="96">
        <v>0.69841925510535574</v>
      </c>
      <c r="E4515" s="98">
        <v>0.43130049331370979</v>
      </c>
      <c r="F4515" s="119">
        <v>0</v>
      </c>
      <c r="G4515" s="179">
        <v>0</v>
      </c>
      <c r="H4515" s="97">
        <v>4422715.0142906755</v>
      </c>
      <c r="I4515" s="174">
        <v>237491989986.17722</v>
      </c>
      <c r="J4515" s="186">
        <v>0.49155170418358529</v>
      </c>
      <c r="K4515" s="189">
        <v>14177685976.654272</v>
      </c>
      <c r="L4515" s="185">
        <v>33663390006.389641</v>
      </c>
      <c r="M4515" s="185">
        <v>0</v>
      </c>
      <c r="N4515" s="174">
        <v>285333065969.22113</v>
      </c>
      <c r="O4515" s="119">
        <v>0.50351789381559375</v>
      </c>
      <c r="P4515" s="119">
        <v>0.36400246440966794</v>
      </c>
      <c r="Q4515" s="97">
        <v>13.666440460204315</v>
      </c>
      <c r="R4515" s="184">
        <v>1577498923695.0027</v>
      </c>
      <c r="S4515" s="199">
        <v>1638.1846722266071</v>
      </c>
      <c r="T4515" s="191">
        <v>5.2519130414332649E-2</v>
      </c>
      <c r="U4515" s="198">
        <v>2.0000000000000001E-4</v>
      </c>
    </row>
    <row r="4516" spans="1:21" x14ac:dyDescent="0.2">
      <c r="A4516">
        <f t="shared" si="70"/>
        <v>4512</v>
      </c>
      <c r="B4516" s="119">
        <v>0.48331491243054975</v>
      </c>
      <c r="C4516" s="97">
        <v>15027.812283045278</v>
      </c>
      <c r="D4516" s="96">
        <v>1.1616876170918335</v>
      </c>
      <c r="E4516" s="98">
        <v>0.11672292412734009</v>
      </c>
      <c r="F4516" s="119">
        <v>0</v>
      </c>
      <c r="G4516" s="179">
        <v>0</v>
      </c>
      <c r="H4516" s="97">
        <v>9842877.8702846654</v>
      </c>
      <c r="I4516" s="174">
        <v>283932683332.52979</v>
      </c>
      <c r="J4516" s="186">
        <v>0.31835692837745888</v>
      </c>
      <c r="K4516" s="189">
        <v>16509310795.735355</v>
      </c>
      <c r="L4516" s="185">
        <v>43076781908.69384</v>
      </c>
      <c r="M4516" s="185">
        <v>0</v>
      </c>
      <c r="N4516" s="174">
        <v>343518776036.95898</v>
      </c>
      <c r="O4516" s="119">
        <v>0.36345425976144047</v>
      </c>
      <c r="P4516" s="119">
        <v>0.29363679537734533</v>
      </c>
      <c r="Q4516" s="97">
        <v>14.094020816577588</v>
      </c>
      <c r="R4516" s="184">
        <v>1470849397856.1404</v>
      </c>
      <c r="S4516" s="199">
        <v>1523.7335460600573</v>
      </c>
      <c r="T4516" s="191">
        <v>5.2621924373404544E-2</v>
      </c>
      <c r="U4516" s="198">
        <v>2.0000000000000001E-4</v>
      </c>
    </row>
    <row r="4517" spans="1:21" x14ac:dyDescent="0.2">
      <c r="A4517">
        <f t="shared" si="70"/>
        <v>4513</v>
      </c>
      <c r="B4517" s="119">
        <v>0.62892656369878364</v>
      </c>
      <c r="C4517" s="97">
        <v>9222.2986525468041</v>
      </c>
      <c r="D4517" s="96">
        <v>1.2217424318982606</v>
      </c>
      <c r="E4517" s="98">
        <v>0</v>
      </c>
      <c r="F4517" s="119">
        <v>0.40949257208735085</v>
      </c>
      <c r="G4517" s="179">
        <v>1</v>
      </c>
      <c r="H4517" s="97">
        <v>10944539.949979806</v>
      </c>
      <c r="I4517" s="174">
        <v>381398092471.6261</v>
      </c>
      <c r="J4517" s="186">
        <v>0.44890097989260125</v>
      </c>
      <c r="K4517" s="189">
        <v>4178951706.7752118</v>
      </c>
      <c r="L4517" s="185">
        <v>0</v>
      </c>
      <c r="M4517" s="185">
        <v>273080309915.01468</v>
      </c>
      <c r="N4517" s="174">
        <v>658657354093.41602</v>
      </c>
      <c r="O4517" s="119">
        <v>0.59161903066890664</v>
      </c>
      <c r="P4517" s="119">
        <v>0.36860738490810552</v>
      </c>
      <c r="Q4517" s="97">
        <v>15.900812227858131</v>
      </c>
      <c r="R4517" s="184">
        <v>4133925551873.6909</v>
      </c>
      <c r="S4517" s="199">
        <v>4290.8479057214163</v>
      </c>
      <c r="T4517" s="191">
        <v>4.681699497469595E-2</v>
      </c>
      <c r="U4517" s="198">
        <v>2.0000000000000001E-4</v>
      </c>
    </row>
    <row r="4518" spans="1:21" x14ac:dyDescent="0.2">
      <c r="A4518">
        <f t="shared" si="70"/>
        <v>4514</v>
      </c>
      <c r="B4518" s="119">
        <v>0.42123472659225003</v>
      </c>
      <c r="C4518" s="97">
        <v>5934.1604273737121</v>
      </c>
      <c r="D4518" s="96">
        <v>0.33331008311994503</v>
      </c>
      <c r="E4518" s="98">
        <v>2.2218666326402736E-2</v>
      </c>
      <c r="F4518" s="119">
        <v>0</v>
      </c>
      <c r="G4518" s="179">
        <v>0</v>
      </c>
      <c r="H4518" s="97">
        <v>3113607.5561092021</v>
      </c>
      <c r="I4518" s="174">
        <v>167109496544.233</v>
      </c>
      <c r="J4518" s="186">
        <v>0.42123472659225003</v>
      </c>
      <c r="K4518" s="189">
        <v>5016811462.0517988</v>
      </c>
      <c r="L4518" s="185">
        <v>1473663810.5940938</v>
      </c>
      <c r="M4518" s="185">
        <v>0</v>
      </c>
      <c r="N4518" s="174">
        <v>173599971816.87888</v>
      </c>
      <c r="O4518" s="119">
        <v>0.41227687647179123</v>
      </c>
      <c r="P4518" s="119">
        <v>0.29844004332447083</v>
      </c>
      <c r="Q4518" s="97">
        <v>12.934555252051991</v>
      </c>
      <c r="R4518" s="184">
        <v>801736728792.34485</v>
      </c>
      <c r="S4518" s="199">
        <v>831.92514051634157</v>
      </c>
      <c r="T4518" s="191">
        <v>5.1382194023799517E-2</v>
      </c>
      <c r="U4518" s="198">
        <v>2.0000000000000001E-4</v>
      </c>
    </row>
    <row r="4519" spans="1:21" x14ac:dyDescent="0.2">
      <c r="A4519">
        <f t="shared" si="70"/>
        <v>4515</v>
      </c>
      <c r="B4519" s="119">
        <v>0.37413392414950486</v>
      </c>
      <c r="C4519" s="97">
        <v>13519.309985441163</v>
      </c>
      <c r="D4519" s="96">
        <v>1.0989251052643503</v>
      </c>
      <c r="E4519" s="98">
        <v>0</v>
      </c>
      <c r="F4519" s="119">
        <v>0</v>
      </c>
      <c r="G4519" s="179">
        <v>0</v>
      </c>
      <c r="H4519" s="97">
        <v>8600314.5609191153</v>
      </c>
      <c r="I4519" s="174">
        <v>307362733960.54059</v>
      </c>
      <c r="J4519" s="186">
        <v>0.37413392414950486</v>
      </c>
      <c r="K4519" s="189">
        <v>9698759518.071413</v>
      </c>
      <c r="L4519" s="185">
        <v>0</v>
      </c>
      <c r="M4519" s="185">
        <v>0</v>
      </c>
      <c r="N4519" s="174">
        <v>317061493478.612</v>
      </c>
      <c r="O4519" s="119">
        <v>0.36268934626000093</v>
      </c>
      <c r="P4519" s="119">
        <v>0.2496718125774787</v>
      </c>
      <c r="Q4519" s="97">
        <v>12.80798987854091</v>
      </c>
      <c r="R4519" s="184">
        <v>1068508764559.5088</v>
      </c>
      <c r="S4519" s="199">
        <v>1109.9622783695688</v>
      </c>
      <c r="T4519" s="191">
        <v>5.8361833477922294E-2</v>
      </c>
      <c r="U4519" s="198">
        <v>2.0000000000000001E-4</v>
      </c>
    </row>
    <row r="4520" spans="1:21" x14ac:dyDescent="0.2">
      <c r="A4520">
        <f t="shared" si="70"/>
        <v>4516</v>
      </c>
      <c r="B4520" s="119">
        <v>0.55172887072175969</v>
      </c>
      <c r="C4520" s="97">
        <v>7433.7741236067395</v>
      </c>
      <c r="D4520" s="96">
        <v>0.63116946358265369</v>
      </c>
      <c r="E4520" s="98">
        <v>0</v>
      </c>
      <c r="F4520" s="119">
        <v>0</v>
      </c>
      <c r="G4520" s="179">
        <v>0</v>
      </c>
      <c r="H4520" s="97">
        <v>8925589.1979379766</v>
      </c>
      <c r="I4520" s="174">
        <v>337017521014.43842</v>
      </c>
      <c r="J4520" s="186">
        <v>0.48796292533607044</v>
      </c>
      <c r="K4520" s="189">
        <v>5896969992.8092976</v>
      </c>
      <c r="L4520" s="185">
        <v>0</v>
      </c>
      <c r="M4520" s="185">
        <v>0</v>
      </c>
      <c r="N4520" s="174">
        <v>342914491007.24774</v>
      </c>
      <c r="O4520" s="119">
        <v>0.47957161262176046</v>
      </c>
      <c r="P4520" s="119">
        <v>0.37844494344248347</v>
      </c>
      <c r="Q4520" s="97">
        <v>12.940458316297285</v>
      </c>
      <c r="R4520" s="184">
        <v>1919460308434.876</v>
      </c>
      <c r="S4520" s="199">
        <v>1993.3294316857221</v>
      </c>
      <c r="T4520" s="191">
        <v>5.3758215699359464E-2</v>
      </c>
      <c r="U4520" s="198">
        <v>2.0000000000000001E-4</v>
      </c>
    </row>
    <row r="4521" spans="1:21" x14ac:dyDescent="0.2">
      <c r="A4521">
        <f t="shared" si="70"/>
        <v>4517</v>
      </c>
      <c r="B4521" s="119">
        <v>0.51224084006879034</v>
      </c>
      <c r="C4521" s="97">
        <v>9924.7156679701129</v>
      </c>
      <c r="D4521" s="96">
        <v>1.1650197974987988</v>
      </c>
      <c r="E4521" s="98">
        <v>0</v>
      </c>
      <c r="F4521" s="119">
        <v>0</v>
      </c>
      <c r="G4521" s="179">
        <v>0</v>
      </c>
      <c r="H4521" s="97">
        <v>10654065.997583671</v>
      </c>
      <c r="I4521" s="174">
        <v>366819144736.01196</v>
      </c>
      <c r="J4521" s="186">
        <v>0.34269948376211068</v>
      </c>
      <c r="K4521" s="189">
        <v>12725424308.700457</v>
      </c>
      <c r="L4521" s="185">
        <v>0</v>
      </c>
      <c r="M4521" s="185">
        <v>0</v>
      </c>
      <c r="N4521" s="174">
        <v>379544569044.7124</v>
      </c>
      <c r="O4521" s="119">
        <v>0.33120940671471205</v>
      </c>
      <c r="P4521" s="119">
        <v>0.24416002503130735</v>
      </c>
      <c r="Q4521" s="97">
        <v>12.852577276425505</v>
      </c>
      <c r="R4521" s="184">
        <v>1279557345163.7368</v>
      </c>
      <c r="S4521" s="199">
        <v>1326.2880013377617</v>
      </c>
      <c r="T4521" s="191">
        <v>5.6310632794938413E-2</v>
      </c>
      <c r="U4521" s="198">
        <v>2.0000000000000001E-4</v>
      </c>
    </row>
    <row r="4522" spans="1:21" x14ac:dyDescent="0.2">
      <c r="A4522">
        <f t="shared" si="70"/>
        <v>4518</v>
      </c>
      <c r="B4522" s="119">
        <v>0.48848030500049133</v>
      </c>
      <c r="C4522" s="97">
        <v>14327.349105385894</v>
      </c>
      <c r="D4522" s="96">
        <v>0.52649952360738106</v>
      </c>
      <c r="E4522" s="98">
        <v>0.32903218113255178</v>
      </c>
      <c r="F4522" s="119">
        <v>0.4961842336980119</v>
      </c>
      <c r="G4522" s="179">
        <v>1</v>
      </c>
      <c r="H4522" s="97">
        <v>3135137.5458369777</v>
      </c>
      <c r="I4522" s="174">
        <v>168204943206.36758</v>
      </c>
      <c r="J4522" s="186">
        <v>0.48848030500049133</v>
      </c>
      <c r="K4522" s="189">
        <v>3139764333.0822186</v>
      </c>
      <c r="L4522" s="185">
        <v>0</v>
      </c>
      <c r="M4522" s="185">
        <v>87072801312.950729</v>
      </c>
      <c r="N4522" s="174">
        <v>258417508852.40051</v>
      </c>
      <c r="O4522" s="119">
        <v>0.58751066707756872</v>
      </c>
      <c r="P4522" s="119">
        <v>0.40641684938174499</v>
      </c>
      <c r="Q4522" s="97">
        <v>15.411494956097329</v>
      </c>
      <c r="R4522" s="184">
        <v>1782553026667.6548</v>
      </c>
      <c r="S4522" s="199">
        <v>1851.8490750306894</v>
      </c>
      <c r="T4522" s="191">
        <v>4.7118034048120573E-2</v>
      </c>
      <c r="U4522" s="198">
        <v>2.0000000000000001E-4</v>
      </c>
    </row>
    <row r="4523" spans="1:21" x14ac:dyDescent="0.2">
      <c r="A4523">
        <f t="shared" si="70"/>
        <v>4519</v>
      </c>
      <c r="B4523" s="119">
        <v>0.53111608759292783</v>
      </c>
      <c r="C4523" s="97">
        <v>12459.297597968307</v>
      </c>
      <c r="D4523" s="96">
        <v>1.3540459906073996</v>
      </c>
      <c r="E4523" s="98">
        <v>0</v>
      </c>
      <c r="F4523" s="119">
        <v>0</v>
      </c>
      <c r="G4523" s="179">
        <v>0</v>
      </c>
      <c r="H4523" s="97">
        <v>22538247.439917173</v>
      </c>
      <c r="I4523" s="174">
        <v>598307204300.60449</v>
      </c>
      <c r="J4523" s="186">
        <v>0.26720405113512069</v>
      </c>
      <c r="K4523" s="189">
        <v>5930572139.1567535</v>
      </c>
      <c r="L4523" s="185">
        <v>0</v>
      </c>
      <c r="M4523" s="185">
        <v>0</v>
      </c>
      <c r="N4523" s="174">
        <v>604237776439.76123</v>
      </c>
      <c r="O4523" s="119">
        <v>0.2645814529412957</v>
      </c>
      <c r="P4523" s="119">
        <v>0.14303293281532151</v>
      </c>
      <c r="Q4523" s="97">
        <v>12.911686806391264</v>
      </c>
      <c r="R4523" s="184">
        <v>1030292436315.1816</v>
      </c>
      <c r="S4523" s="199">
        <v>1066.8203656345072</v>
      </c>
      <c r="T4523" s="191">
        <v>5.6463058036506489E-2</v>
      </c>
      <c r="U4523" s="198">
        <v>2.0000000000000001E-4</v>
      </c>
    </row>
    <row r="4524" spans="1:21" x14ac:dyDescent="0.2">
      <c r="A4524">
        <f t="shared" si="70"/>
        <v>4520</v>
      </c>
      <c r="B4524" s="119">
        <v>0.64657479393445172</v>
      </c>
      <c r="C4524" s="97">
        <v>8559.7829799323681</v>
      </c>
      <c r="D4524" s="96">
        <v>0.81033939175637693</v>
      </c>
      <c r="E4524" s="98">
        <v>0</v>
      </c>
      <c r="F4524" s="119">
        <v>0.3766695349223193</v>
      </c>
      <c r="G4524" s="179">
        <v>1</v>
      </c>
      <c r="H4524" s="97">
        <v>8979369.9316730946</v>
      </c>
      <c r="I4524" s="174">
        <v>315911387964.30902</v>
      </c>
      <c r="J4524" s="186">
        <v>0.4537395292341988</v>
      </c>
      <c r="K4524" s="189">
        <v>7622731328.7559509</v>
      </c>
      <c r="L4524" s="185">
        <v>0</v>
      </c>
      <c r="M4524" s="185">
        <v>173129332845.37561</v>
      </c>
      <c r="N4524" s="174">
        <v>496663452138.44055</v>
      </c>
      <c r="O4524" s="119">
        <v>0.56747672798840576</v>
      </c>
      <c r="P4524" s="119">
        <v>0.43846474024771614</v>
      </c>
      <c r="Q4524" s="97">
        <v>15.97261684299138</v>
      </c>
      <c r="R4524" s="184">
        <v>3774272230784.6523</v>
      </c>
      <c r="S4524" s="199">
        <v>3919.4653296587007</v>
      </c>
      <c r="T4524" s="191">
        <v>4.5711195460229996E-2</v>
      </c>
      <c r="U4524" s="198">
        <v>2.0000000000000001E-4</v>
      </c>
    </row>
    <row r="4525" spans="1:21" x14ac:dyDescent="0.2">
      <c r="A4525">
        <f t="shared" si="70"/>
        <v>4521</v>
      </c>
      <c r="B4525" s="119">
        <v>0.56579758901776422</v>
      </c>
      <c r="C4525" s="97">
        <v>11996.505905817228</v>
      </c>
      <c r="D4525" s="96">
        <v>1.0701495197187891</v>
      </c>
      <c r="E4525" s="98">
        <v>0</v>
      </c>
      <c r="F4525" s="119">
        <v>0</v>
      </c>
      <c r="G4525" s="179">
        <v>0</v>
      </c>
      <c r="H4525" s="97">
        <v>12622841.960115509</v>
      </c>
      <c r="I4525" s="174">
        <v>475048887376.16638</v>
      </c>
      <c r="J4525" s="186">
        <v>0.54095816563432875</v>
      </c>
      <c r="K4525" s="189">
        <v>16818341620.45295</v>
      </c>
      <c r="L4525" s="185">
        <v>0</v>
      </c>
      <c r="M4525" s="185">
        <v>0</v>
      </c>
      <c r="N4525" s="174">
        <v>491867228996.61932</v>
      </c>
      <c r="O4525" s="119">
        <v>0.52246126505696944</v>
      </c>
      <c r="P4525" s="119">
        <v>0.41963473524151523</v>
      </c>
      <c r="Q4525" s="97">
        <v>12.858687079085387</v>
      </c>
      <c r="R4525" s="184">
        <v>2881424373846.3433</v>
      </c>
      <c r="S4525" s="199">
        <v>2987.3763885392523</v>
      </c>
      <c r="T4525" s="191">
        <v>5.6942905979026896E-2</v>
      </c>
      <c r="U4525" s="198">
        <v>2.0000000000000001E-4</v>
      </c>
    </row>
    <row r="4526" spans="1:21" x14ac:dyDescent="0.2">
      <c r="A4526">
        <f t="shared" si="70"/>
        <v>4522</v>
      </c>
      <c r="B4526" s="119">
        <v>0.33311276513016341</v>
      </c>
      <c r="C4526" s="97">
        <v>11496.480976046878</v>
      </c>
      <c r="D4526" s="96">
        <v>0.84163973735996245</v>
      </c>
      <c r="E4526" s="98">
        <v>9.7841597710897066E-2</v>
      </c>
      <c r="F4526" s="119">
        <v>0.37618551257790001</v>
      </c>
      <c r="G4526" s="179">
        <v>1</v>
      </c>
      <c r="H4526" s="97">
        <v>5668392.286782736</v>
      </c>
      <c r="I4526" s="174">
        <v>257436144854.87289</v>
      </c>
      <c r="J4526" s="186">
        <v>0.33311276513016341</v>
      </c>
      <c r="K4526" s="189">
        <v>2498557462.0268741</v>
      </c>
      <c r="L4526" s="185">
        <v>0</v>
      </c>
      <c r="M4526" s="185">
        <v>137493898497.73746</v>
      </c>
      <c r="N4526" s="174">
        <v>397428600814.63721</v>
      </c>
      <c r="O4526" s="119">
        <v>0.49254226911199323</v>
      </c>
      <c r="P4526" s="119">
        <v>0.32083832142541813</v>
      </c>
      <c r="Q4526" s="97">
        <v>16.680601076272321</v>
      </c>
      <c r="R4526" s="184">
        <v>2279503404324.7876</v>
      </c>
      <c r="S4526" s="199">
        <v>2367.7891031011936</v>
      </c>
      <c r="T4526" s="191">
        <v>4.4479464636125059E-2</v>
      </c>
      <c r="U4526" s="198">
        <v>2.0000000000000001E-4</v>
      </c>
    </row>
    <row r="4527" spans="1:21" x14ac:dyDescent="0.2">
      <c r="A4527">
        <f t="shared" si="70"/>
        <v>4523</v>
      </c>
      <c r="B4527" s="119">
        <v>0.68055799520942895</v>
      </c>
      <c r="C4527" s="97">
        <v>10454.431297323488</v>
      </c>
      <c r="D4527" s="96">
        <v>0.67916378201695426</v>
      </c>
      <c r="E4527" s="98">
        <v>0.23868772857663212</v>
      </c>
      <c r="F4527" s="119">
        <v>0</v>
      </c>
      <c r="G4527" s="179">
        <v>0</v>
      </c>
      <c r="H4527" s="97">
        <v>5815998.5363981789</v>
      </c>
      <c r="I4527" s="174">
        <v>220533782120.79507</v>
      </c>
      <c r="J4527" s="186">
        <v>0.38147166901008578</v>
      </c>
      <c r="K4527" s="189">
        <v>9555535369.9802094</v>
      </c>
      <c r="L4527" s="185">
        <v>27864848549.011829</v>
      </c>
      <c r="M4527" s="185">
        <v>0</v>
      </c>
      <c r="N4527" s="174">
        <v>257954166039.78711</v>
      </c>
      <c r="O4527" s="119">
        <v>0.41255107607574587</v>
      </c>
      <c r="P4527" s="119">
        <v>0.27812900700847748</v>
      </c>
      <c r="Q4527" s="97">
        <v>13.929423327013456</v>
      </c>
      <c r="R4527" s="184">
        <v>1109229567943.0024</v>
      </c>
      <c r="S4527" s="199">
        <v>1151.5096313070335</v>
      </c>
      <c r="T4527" s="191">
        <v>5.0046960575294772E-2</v>
      </c>
      <c r="U4527" s="198">
        <v>2.0000000000000001E-4</v>
      </c>
    </row>
    <row r="4528" spans="1:21" x14ac:dyDescent="0.2">
      <c r="A4528">
        <f t="shared" si="70"/>
        <v>4524</v>
      </c>
      <c r="B4528" s="119">
        <v>0.61252293305409777</v>
      </c>
      <c r="C4528" s="97">
        <v>11742.504802904952</v>
      </c>
      <c r="D4528" s="96">
        <v>1.0593736364529058</v>
      </c>
      <c r="E4528" s="98">
        <v>0</v>
      </c>
      <c r="F4528" s="119">
        <v>0</v>
      </c>
      <c r="G4528" s="179">
        <v>0</v>
      </c>
      <c r="H4528" s="97">
        <v>7616344.3371480191</v>
      </c>
      <c r="I4528" s="174">
        <v>309640739260.36682</v>
      </c>
      <c r="J4528" s="186">
        <v>0.48022456486241349</v>
      </c>
      <c r="K4528" s="189">
        <v>7550067328.312974</v>
      </c>
      <c r="L4528" s="185">
        <v>0</v>
      </c>
      <c r="M4528" s="185">
        <v>0</v>
      </c>
      <c r="N4528" s="174">
        <v>317190806588.67981</v>
      </c>
      <c r="O4528" s="119">
        <v>0.46879381806235654</v>
      </c>
      <c r="P4528" s="119">
        <v>0.3542933803449429</v>
      </c>
      <c r="Q4528" s="97">
        <v>12.897115572621173</v>
      </c>
      <c r="R4528" s="184">
        <v>1590012504202.0645</v>
      </c>
      <c r="S4528" s="199">
        <v>1648.6397655800083</v>
      </c>
      <c r="T4528" s="191">
        <v>5.640022572659939E-2</v>
      </c>
      <c r="U4528" s="198">
        <v>2.0000000000000001E-4</v>
      </c>
    </row>
    <row r="4529" spans="1:21" x14ac:dyDescent="0.2">
      <c r="A4529">
        <f t="shared" si="70"/>
        <v>4525</v>
      </c>
      <c r="B4529" s="119">
        <v>0.42139387477759971</v>
      </c>
      <c r="C4529" s="97">
        <v>10935.636169977857</v>
      </c>
      <c r="D4529" s="96">
        <v>1.136143230873927</v>
      </c>
      <c r="E4529" s="98">
        <v>0</v>
      </c>
      <c r="F4529" s="119">
        <v>0.63529057987351945</v>
      </c>
      <c r="G4529" s="179">
        <v>1</v>
      </c>
      <c r="H4529" s="97">
        <v>10199550.149037814</v>
      </c>
      <c r="I4529" s="174">
        <v>320686845011.30127</v>
      </c>
      <c r="J4529" s="186">
        <v>0.32424317294363236</v>
      </c>
      <c r="K4529" s="189">
        <v>2338698960.7334652</v>
      </c>
      <c r="L4529" s="185">
        <v>0</v>
      </c>
      <c r="M4529" s="185">
        <v>362074742402.21765</v>
      </c>
      <c r="N4529" s="174">
        <v>685100286374.25244</v>
      </c>
      <c r="O4529" s="119">
        <v>0.5745732732835056</v>
      </c>
      <c r="P4529" s="119">
        <v>0.42278251478123585</v>
      </c>
      <c r="Q4529" s="97">
        <v>17.487590448323093</v>
      </c>
      <c r="R4529" s="184">
        <v>5378131601771.0752</v>
      </c>
      <c r="S4529" s="199">
        <v>5575.7619935353932</v>
      </c>
      <c r="T4529" s="191">
        <v>4.3176682346258349E-2</v>
      </c>
      <c r="U4529" s="198">
        <v>2.0000000000000001E-4</v>
      </c>
    </row>
    <row r="4530" spans="1:21" x14ac:dyDescent="0.2">
      <c r="A4530">
        <f t="shared" si="70"/>
        <v>4526</v>
      </c>
      <c r="B4530" s="119">
        <v>0.49247072720025969</v>
      </c>
      <c r="C4530" s="97">
        <v>8023.413593857128</v>
      </c>
      <c r="D4530" s="96">
        <v>1.3044685599469505</v>
      </c>
      <c r="E4530" s="98">
        <v>0.30708756479350485</v>
      </c>
      <c r="F4530" s="119">
        <v>0.57684175957273831</v>
      </c>
      <c r="G4530" s="179">
        <v>1</v>
      </c>
      <c r="H4530" s="97">
        <v>14486799.255068822</v>
      </c>
      <c r="I4530" s="174">
        <v>518035106806.28162</v>
      </c>
      <c r="J4530" s="186">
        <v>0.46645938561543732</v>
      </c>
      <c r="K4530" s="189">
        <v>12010637946.314678</v>
      </c>
      <c r="L4530" s="185">
        <v>0</v>
      </c>
      <c r="M4530" s="185">
        <v>441702433319.18536</v>
      </c>
      <c r="N4530" s="174">
        <v>971748178071.78174</v>
      </c>
      <c r="O4530" s="119">
        <v>0.61230295845173344</v>
      </c>
      <c r="P4530" s="119">
        <v>0.44230915999945886</v>
      </c>
      <c r="Q4530" s="97">
        <v>16.42623378444658</v>
      </c>
      <c r="R4530" s="184">
        <v>7561554698024.9424</v>
      </c>
      <c r="S4530" s="199">
        <v>7853.5799296265004</v>
      </c>
      <c r="T4530" s="191">
        <v>4.5516927653277257E-2</v>
      </c>
      <c r="U4530" s="198">
        <v>2.0000000000000001E-4</v>
      </c>
    </row>
    <row r="4531" spans="1:21" x14ac:dyDescent="0.2">
      <c r="A4531">
        <f t="shared" si="70"/>
        <v>4527</v>
      </c>
      <c r="B4531" s="119">
        <v>0.41752739248439225</v>
      </c>
      <c r="C4531" s="97">
        <v>8754.7452971859966</v>
      </c>
      <c r="D4531" s="96">
        <v>0.48342934469114263</v>
      </c>
      <c r="E4531" s="98">
        <v>0.43665584299386934</v>
      </c>
      <c r="F4531" s="119">
        <v>0</v>
      </c>
      <c r="G4531" s="179">
        <v>0</v>
      </c>
      <c r="H4531" s="97">
        <v>8053441.7463688012</v>
      </c>
      <c r="I4531" s="174">
        <v>318276836337.43701</v>
      </c>
      <c r="J4531" s="186">
        <v>0.4175273924843923</v>
      </c>
      <c r="K4531" s="189">
        <v>50820562586.347649</v>
      </c>
      <c r="L4531" s="185">
        <v>115351026371.87303</v>
      </c>
      <c r="M4531" s="185">
        <v>0</v>
      </c>
      <c r="N4531" s="174">
        <v>484448425295.65771</v>
      </c>
      <c r="O4531" s="119">
        <v>0.46479688425910237</v>
      </c>
      <c r="P4531" s="119">
        <v>0.32892691336708979</v>
      </c>
      <c r="Q4531" s="97">
        <v>14.597830915837234</v>
      </c>
      <c r="R4531" s="184">
        <v>2587570703087.6377</v>
      </c>
      <c r="S4531" s="199">
        <v>2681.6557304982116</v>
      </c>
      <c r="T4531" s="191">
        <v>4.9182983452094431E-2</v>
      </c>
      <c r="U4531" s="198">
        <v>2.0000000000000001E-4</v>
      </c>
    </row>
    <row r="4532" spans="1:21" x14ac:dyDescent="0.2">
      <c r="A4532">
        <f t="shared" si="70"/>
        <v>4528</v>
      </c>
      <c r="B4532" s="119">
        <v>0.413192987510484</v>
      </c>
      <c r="C4532" s="97">
        <v>4000</v>
      </c>
      <c r="D4532" s="96">
        <v>1.0810610765868973</v>
      </c>
      <c r="E4532" s="98">
        <v>0</v>
      </c>
      <c r="F4532" s="119">
        <v>0.45843411409563817</v>
      </c>
      <c r="G4532" s="179">
        <v>1</v>
      </c>
      <c r="H4532" s="97">
        <v>17600764.824537352</v>
      </c>
      <c r="I4532" s="174">
        <v>513818744876.34961</v>
      </c>
      <c r="J4532" s="186">
        <v>0.35753129212083379</v>
      </c>
      <c r="K4532" s="189">
        <v>4245918104.6899676</v>
      </c>
      <c r="L4532" s="185">
        <v>0</v>
      </c>
      <c r="M4532" s="185">
        <v>515635657786.21844</v>
      </c>
      <c r="N4532" s="174">
        <v>1033700320767.2581</v>
      </c>
      <c r="O4532" s="119">
        <v>0.57677722839244561</v>
      </c>
      <c r="P4532" s="119">
        <v>0.2889022750343706</v>
      </c>
      <c r="Q4532" s="97">
        <v>17.02404885358014</v>
      </c>
      <c r="R4532" s="184">
        <v>5467478017411.8408</v>
      </c>
      <c r="S4532" s="199">
        <v>5679.6566731419252</v>
      </c>
      <c r="T4532" s="191">
        <v>4.3493728476195877E-2</v>
      </c>
      <c r="U4532" s="198">
        <v>2.0000000000000001E-4</v>
      </c>
    </row>
    <row r="4533" spans="1:21" x14ac:dyDescent="0.2">
      <c r="A4533">
        <f t="shared" si="70"/>
        <v>4529</v>
      </c>
      <c r="B4533" s="119">
        <v>0.332027989573567</v>
      </c>
      <c r="C4533" s="97">
        <v>11585.540138312368</v>
      </c>
      <c r="D4533" s="96">
        <v>0.3040874741602399</v>
      </c>
      <c r="E4533" s="98">
        <v>0.14726715792232251</v>
      </c>
      <c r="F4533" s="119">
        <v>0</v>
      </c>
      <c r="G4533" s="179">
        <v>0</v>
      </c>
      <c r="H4533" s="97">
        <v>2271642.7352155014</v>
      </c>
      <c r="I4533" s="174">
        <v>121565743423.69475</v>
      </c>
      <c r="J4533" s="186">
        <v>0.33202798957356694</v>
      </c>
      <c r="K4533" s="189">
        <v>8187538684.3517942</v>
      </c>
      <c r="L4533" s="185">
        <v>15557742130.453053</v>
      </c>
      <c r="M4533" s="185">
        <v>0</v>
      </c>
      <c r="N4533" s="174">
        <v>145311024238.4996</v>
      </c>
      <c r="O4533" s="119">
        <v>0.36342337665772384</v>
      </c>
      <c r="P4533" s="119">
        <v>0.242039445248112</v>
      </c>
      <c r="Q4533" s="97">
        <v>14.216990126834835</v>
      </c>
      <c r="R4533" s="184">
        <v>577249396443.10742</v>
      </c>
      <c r="S4533" s="199">
        <v>598.94350105948172</v>
      </c>
      <c r="T4533" s="191">
        <v>4.7830730433738047E-2</v>
      </c>
      <c r="U4533" s="198">
        <v>2.0000000000000001E-4</v>
      </c>
    </row>
    <row r="4534" spans="1:21" x14ac:dyDescent="0.2">
      <c r="A4534">
        <f t="shared" si="70"/>
        <v>4530</v>
      </c>
      <c r="B4534" s="119">
        <v>0.50518494140614956</v>
      </c>
      <c r="C4534" s="97">
        <v>5262.4603075851173</v>
      </c>
      <c r="D4534" s="96">
        <v>0.5062288036158985</v>
      </c>
      <c r="E4534" s="98">
        <v>0</v>
      </c>
      <c r="F4534" s="119">
        <v>0</v>
      </c>
      <c r="G4534" s="179">
        <v>0</v>
      </c>
      <c r="H4534" s="97">
        <v>12035802.075873466</v>
      </c>
      <c r="I4534" s="174">
        <v>414176008861.58423</v>
      </c>
      <c r="J4534" s="186">
        <v>0.49963572140895851</v>
      </c>
      <c r="K4534" s="189">
        <v>10276052759.772642</v>
      </c>
      <c r="L4534" s="185">
        <v>0</v>
      </c>
      <c r="M4534" s="185">
        <v>0</v>
      </c>
      <c r="N4534" s="174">
        <v>424452061621.35687</v>
      </c>
      <c r="O4534" s="119">
        <v>0.48753946013918598</v>
      </c>
      <c r="P4534" s="119">
        <v>0.39348787008112784</v>
      </c>
      <c r="Q4534" s="97">
        <v>12.894364907436813</v>
      </c>
      <c r="R4534" s="184">
        <v>2469582497915.2476</v>
      </c>
      <c r="S4534" s="199">
        <v>2564.6071829377829</v>
      </c>
      <c r="T4534" s="191">
        <v>5.3297685258586497E-2</v>
      </c>
      <c r="U4534" s="198">
        <v>2.0000000000000001E-4</v>
      </c>
    </row>
    <row r="4535" spans="1:21" x14ac:dyDescent="0.2">
      <c r="A4535">
        <f t="shared" si="70"/>
        <v>4531</v>
      </c>
      <c r="B4535" s="119">
        <v>0.45741469563560844</v>
      </c>
      <c r="C4535" s="97">
        <v>4000</v>
      </c>
      <c r="D4535" s="96">
        <v>0.53515550182681404</v>
      </c>
      <c r="E4535" s="98">
        <v>0</v>
      </c>
      <c r="F4535" s="119">
        <v>0.60507749579872594</v>
      </c>
      <c r="G4535" s="179">
        <v>1</v>
      </c>
      <c r="H4535" s="97">
        <v>9802140.6905531827</v>
      </c>
      <c r="I4535" s="174">
        <v>343293780184.03094</v>
      </c>
      <c r="J4535" s="186">
        <v>0.45741469563560844</v>
      </c>
      <c r="K4535" s="189">
        <v>7363790869.1045351</v>
      </c>
      <c r="L4535" s="185">
        <v>0</v>
      </c>
      <c r="M4535" s="185">
        <v>346153943418.78571</v>
      </c>
      <c r="N4535" s="174">
        <v>696811514471.92114</v>
      </c>
      <c r="O4535" s="119">
        <v>0.62276636608161429</v>
      </c>
      <c r="P4535" s="119">
        <v>0.43450628484302656</v>
      </c>
      <c r="Q4535" s="97">
        <v>16.791296481563062</v>
      </c>
      <c r="R4535" s="184">
        <v>5522828271138.6191</v>
      </c>
      <c r="S4535" s="199">
        <v>5733.2356246721201</v>
      </c>
      <c r="T4535" s="191">
        <v>4.3603953105821658E-2</v>
      </c>
      <c r="U4535" s="198">
        <v>2.0000000000000001E-4</v>
      </c>
    </row>
    <row r="4536" spans="1:21" x14ac:dyDescent="0.2">
      <c r="A4536">
        <f t="shared" si="70"/>
        <v>4532</v>
      </c>
      <c r="B4536" s="119">
        <v>0.5685747516648143</v>
      </c>
      <c r="C4536" s="97">
        <v>7722.4166459431272</v>
      </c>
      <c r="D4536" s="96">
        <v>0.5023602717706066</v>
      </c>
      <c r="E4536" s="98">
        <v>0.18797181781705369</v>
      </c>
      <c r="F4536" s="119">
        <v>0.47127916296021999</v>
      </c>
      <c r="G4536" s="179">
        <v>1</v>
      </c>
      <c r="H4536" s="97">
        <v>4991217.136640342</v>
      </c>
      <c r="I4536" s="174">
        <v>204652457185.63864</v>
      </c>
      <c r="J4536" s="186">
        <v>0.45286038636801396</v>
      </c>
      <c r="K4536" s="189">
        <v>1982953397.708364</v>
      </c>
      <c r="L4536" s="185">
        <v>0</v>
      </c>
      <c r="M4536" s="185">
        <v>165071259227.71454</v>
      </c>
      <c r="N4536" s="174">
        <v>371706669811.06152</v>
      </c>
      <c r="O4536" s="119">
        <v>0.60460577241903324</v>
      </c>
      <c r="P4536" s="119">
        <v>0.42881450553452022</v>
      </c>
      <c r="Q4536" s="97">
        <v>16.291661388575832</v>
      </c>
      <c r="R4536" s="184">
        <v>2861999927671.5884</v>
      </c>
      <c r="S4536" s="199">
        <v>2971.4961470978155</v>
      </c>
      <c r="T4536" s="191">
        <v>4.4141604953552779E-2</v>
      </c>
      <c r="U4536" s="198">
        <v>2.0000000000000001E-4</v>
      </c>
    </row>
    <row r="4537" spans="1:21" x14ac:dyDescent="0.2">
      <c r="A4537">
        <f t="shared" si="70"/>
        <v>4533</v>
      </c>
      <c r="B4537" s="119">
        <v>0.45990467751843289</v>
      </c>
      <c r="C4537" s="97">
        <v>4000</v>
      </c>
      <c r="D4537" s="96">
        <v>0.67523050930229034</v>
      </c>
      <c r="E4537" s="98">
        <v>0.31338810675437567</v>
      </c>
      <c r="F4537" s="119">
        <v>0</v>
      </c>
      <c r="G4537" s="179">
        <v>0</v>
      </c>
      <c r="H4537" s="97">
        <v>12127935.943487445</v>
      </c>
      <c r="I4537" s="174">
        <v>314429429735.03076</v>
      </c>
      <c r="J4537" s="186">
        <v>0.21405014808914524</v>
      </c>
      <c r="K4537" s="189">
        <v>21712878301.155434</v>
      </c>
      <c r="L4537" s="185">
        <v>43080111373.039742</v>
      </c>
      <c r="M4537" s="185">
        <v>0</v>
      </c>
      <c r="N4537" s="174">
        <v>379222419409.22595</v>
      </c>
      <c r="O4537" s="119">
        <v>0.26835901541723234</v>
      </c>
      <c r="P4537" s="119">
        <v>0.16704465807255889</v>
      </c>
      <c r="Q4537" s="97">
        <v>14.885643566610948</v>
      </c>
      <c r="R4537" s="184">
        <v>1069371161702.1958</v>
      </c>
      <c r="S4537" s="199">
        <v>1109.8896447000188</v>
      </c>
      <c r="T4537" s="191">
        <v>4.5777438352739834E-2</v>
      </c>
      <c r="U4537" s="198">
        <v>2.0000000000000001E-4</v>
      </c>
    </row>
    <row r="4538" spans="1:21" x14ac:dyDescent="0.2">
      <c r="A4538">
        <f t="shared" si="70"/>
        <v>4534</v>
      </c>
      <c r="B4538" s="119">
        <v>0.60143100187776488</v>
      </c>
      <c r="C4538" s="97">
        <v>4000</v>
      </c>
      <c r="D4538" s="96">
        <v>0.41933165283034651</v>
      </c>
      <c r="E4538" s="98">
        <v>0.7</v>
      </c>
      <c r="F4538" s="119">
        <v>0.62192802659982904</v>
      </c>
      <c r="G4538" s="179">
        <v>1</v>
      </c>
      <c r="H4538" s="97">
        <v>4686109.0112970807</v>
      </c>
      <c r="I4538" s="174">
        <v>218485128961.15109</v>
      </c>
      <c r="J4538" s="186">
        <v>0.51208169969060635</v>
      </c>
      <c r="K4538" s="189">
        <v>5364826576.7857409</v>
      </c>
      <c r="L4538" s="185">
        <v>0</v>
      </c>
      <c r="M4538" s="185">
        <v>183064132506.32672</v>
      </c>
      <c r="N4538" s="174">
        <v>406914088044.26355</v>
      </c>
      <c r="O4538" s="119">
        <v>0.63486015793217698</v>
      </c>
      <c r="P4538" s="119">
        <v>0.41115321620018591</v>
      </c>
      <c r="Q4538" s="97">
        <v>16.025152542734919</v>
      </c>
      <c r="R4538" s="184">
        <v>2983044940938.0898</v>
      </c>
      <c r="S4538" s="199">
        <v>3096.8490867631444</v>
      </c>
      <c r="T4538" s="191">
        <v>4.4774014672815346E-2</v>
      </c>
      <c r="U4538" s="198">
        <v>2.0000000000000001E-4</v>
      </c>
    </row>
    <row r="4539" spans="1:21" x14ac:dyDescent="0.2">
      <c r="A4539">
        <f t="shared" si="70"/>
        <v>4535</v>
      </c>
      <c r="B4539" s="119">
        <v>0.59997437777901119</v>
      </c>
      <c r="C4539" s="97">
        <v>8079.6388951088511</v>
      </c>
      <c r="D4539" s="96">
        <v>0.67307155855038148</v>
      </c>
      <c r="E4539" s="98">
        <v>0</v>
      </c>
      <c r="F4539" s="119">
        <v>0.41554778499691569</v>
      </c>
      <c r="G4539" s="179">
        <v>1</v>
      </c>
      <c r="H4539" s="97">
        <v>5670212.6991386162</v>
      </c>
      <c r="I4539" s="174">
        <v>281652998041.21741</v>
      </c>
      <c r="J4539" s="186">
        <v>0.5221813366410033</v>
      </c>
      <c r="K4539" s="189">
        <v>3708009125.6445999</v>
      </c>
      <c r="L4539" s="185">
        <v>0</v>
      </c>
      <c r="M4539" s="185">
        <v>161464547083.89502</v>
      </c>
      <c r="N4539" s="174">
        <v>446825554250.75702</v>
      </c>
      <c r="O4539" s="119">
        <v>0.61824032673430485</v>
      </c>
      <c r="P4539" s="119">
        <v>0.39395425411169982</v>
      </c>
      <c r="Q4539" s="97">
        <v>15.005572237525479</v>
      </c>
      <c r="R4539" s="184">
        <v>2901126846715.4243</v>
      </c>
      <c r="S4539" s="199">
        <v>3013.0932972376563</v>
      </c>
      <c r="T4539" s="191">
        <v>4.8172384980856991E-2</v>
      </c>
      <c r="U4539" s="198">
        <v>2.0000000000000001E-4</v>
      </c>
    </row>
    <row r="4540" spans="1:21" x14ac:dyDescent="0.2">
      <c r="A4540">
        <f t="shared" si="70"/>
        <v>4536</v>
      </c>
      <c r="B4540" s="119">
        <v>0.46510506924521983</v>
      </c>
      <c r="C4540" s="97">
        <v>9061.1789850912483</v>
      </c>
      <c r="D4540" s="96">
        <v>0.83898269744139864</v>
      </c>
      <c r="E4540" s="98">
        <v>0</v>
      </c>
      <c r="F4540" s="119">
        <v>0</v>
      </c>
      <c r="G4540" s="179">
        <v>0</v>
      </c>
      <c r="H4540" s="97">
        <v>12904239.568936056</v>
      </c>
      <c r="I4540" s="174">
        <v>427673499320.38861</v>
      </c>
      <c r="J4540" s="186">
        <v>0.46510506924521988</v>
      </c>
      <c r="K4540" s="189">
        <v>11441640911.839588</v>
      </c>
      <c r="L4540" s="185">
        <v>0</v>
      </c>
      <c r="M4540" s="185">
        <v>0</v>
      </c>
      <c r="N4540" s="174">
        <v>439115140232.22821</v>
      </c>
      <c r="O4540" s="119">
        <v>0.45298623138013111</v>
      </c>
      <c r="P4540" s="119">
        <v>0.33585255671512076</v>
      </c>
      <c r="Q4540" s="97">
        <v>12.911626848513722</v>
      </c>
      <c r="R4540" s="184">
        <v>2085668412743.0654</v>
      </c>
      <c r="S4540" s="199">
        <v>2163.705437373485</v>
      </c>
      <c r="T4540" s="191">
        <v>5.6175320306085956E-2</v>
      </c>
      <c r="U4540" s="198">
        <v>2.0000000000000001E-4</v>
      </c>
    </row>
    <row r="4541" spans="1:21" x14ac:dyDescent="0.2">
      <c r="A4541">
        <f t="shared" si="70"/>
        <v>4537</v>
      </c>
      <c r="B4541" s="119">
        <v>0.38118674315067685</v>
      </c>
      <c r="C4541" s="97">
        <v>7546.7772982113656</v>
      </c>
      <c r="D4541" s="96">
        <v>1.4382287451508848</v>
      </c>
      <c r="E4541" s="98">
        <v>0</v>
      </c>
      <c r="F4541" s="119">
        <v>0</v>
      </c>
      <c r="G4541" s="179">
        <v>0</v>
      </c>
      <c r="H4541" s="97">
        <v>18786255.71036854</v>
      </c>
      <c r="I4541" s="174">
        <v>511298547756.14587</v>
      </c>
      <c r="J4541" s="186">
        <v>0.30106169558131302</v>
      </c>
      <c r="K4541" s="189">
        <v>7353443726.0383396</v>
      </c>
      <c r="L4541" s="185">
        <v>0</v>
      </c>
      <c r="M4541" s="185">
        <v>0</v>
      </c>
      <c r="N4541" s="174">
        <v>518651991482.1842</v>
      </c>
      <c r="O4541" s="119">
        <v>0.29679324530467133</v>
      </c>
      <c r="P4541" s="119">
        <v>0.19500642713394256</v>
      </c>
      <c r="Q4541" s="97">
        <v>12.900044363249631</v>
      </c>
      <c r="R4541" s="184">
        <v>1387793618158.9507</v>
      </c>
      <c r="S4541" s="199">
        <v>1440.75767373433</v>
      </c>
      <c r="T4541" s="191">
        <v>5.7797783271494055E-2</v>
      </c>
      <c r="U4541" s="198">
        <v>2.0000000000000001E-4</v>
      </c>
    </row>
    <row r="4542" spans="1:21" x14ac:dyDescent="0.2">
      <c r="A4542">
        <f t="shared" si="70"/>
        <v>4538</v>
      </c>
      <c r="B4542" s="119">
        <v>0.50102862266106785</v>
      </c>
      <c r="C4542" s="97">
        <v>7203.033373519107</v>
      </c>
      <c r="D4542" s="96">
        <v>0.45325373463965951</v>
      </c>
      <c r="E4542" s="98">
        <v>0.7</v>
      </c>
      <c r="F4542" s="119">
        <v>0</v>
      </c>
      <c r="G4542" s="179">
        <v>0</v>
      </c>
      <c r="H4542" s="97">
        <v>3659915.631499608</v>
      </c>
      <c r="I4542" s="174">
        <v>184856083777.99359</v>
      </c>
      <c r="J4542" s="186">
        <v>0.50102862266106785</v>
      </c>
      <c r="K4542" s="189">
        <v>28652950983.579201</v>
      </c>
      <c r="L4542" s="185">
        <v>58719326292.068794</v>
      </c>
      <c r="M4542" s="185">
        <v>0</v>
      </c>
      <c r="N4542" s="174">
        <v>272228361053.64157</v>
      </c>
      <c r="O4542" s="119">
        <v>0.51278143665551346</v>
      </c>
      <c r="P4542" s="119">
        <v>0.36869500616554096</v>
      </c>
      <c r="Q4542" s="97">
        <v>13.729917802737758</v>
      </c>
      <c r="R4542" s="184">
        <v>1573157595721.4958</v>
      </c>
      <c r="S4542" s="199">
        <v>1634.3362391992625</v>
      </c>
      <c r="T4542" s="191">
        <v>5.1068472513212143E-2</v>
      </c>
      <c r="U4542" s="198">
        <v>2.0000000000000001E-4</v>
      </c>
    </row>
    <row r="4543" spans="1:21" x14ac:dyDescent="0.2">
      <c r="A4543">
        <f t="shared" si="70"/>
        <v>4539</v>
      </c>
      <c r="B4543" s="119">
        <v>0.47742584839132857</v>
      </c>
      <c r="C4543" s="97">
        <v>15610.836370835204</v>
      </c>
      <c r="D4543" s="96">
        <v>0.80665512449581034</v>
      </c>
      <c r="E4543" s="98">
        <v>9.2113013887106521E-3</v>
      </c>
      <c r="F4543" s="119">
        <v>0</v>
      </c>
      <c r="G4543" s="179">
        <v>0</v>
      </c>
      <c r="H4543" s="97">
        <v>4728725.0449393503</v>
      </c>
      <c r="I4543" s="174">
        <v>248527931609.56052</v>
      </c>
      <c r="J4543" s="186">
        <v>0.47742584839132851</v>
      </c>
      <c r="K4543" s="189">
        <v>7908278981.870389</v>
      </c>
      <c r="L4543" s="185">
        <v>1414415042.8404367</v>
      </c>
      <c r="M4543" s="185">
        <v>0</v>
      </c>
      <c r="N4543" s="174">
        <v>257850625634.27133</v>
      </c>
      <c r="O4543" s="119">
        <v>0.46455264685612624</v>
      </c>
      <c r="P4543" s="119">
        <v>0.35223419489039126</v>
      </c>
      <c r="Q4543" s="97">
        <v>12.922677053937983</v>
      </c>
      <c r="R4543" s="184">
        <v>1288735948920.011</v>
      </c>
      <c r="S4543" s="199">
        <v>1337.3903137365837</v>
      </c>
      <c r="T4543" s="191">
        <v>5.6606584553324839E-2</v>
      </c>
      <c r="U4543" s="198">
        <v>2.0000000000000001E-4</v>
      </c>
    </row>
    <row r="4544" spans="1:21" x14ac:dyDescent="0.2">
      <c r="A4544">
        <f t="shared" si="70"/>
        <v>4540</v>
      </c>
      <c r="B4544" s="119">
        <v>0.51799710329865589</v>
      </c>
      <c r="C4544" s="97">
        <v>5776.2909278599</v>
      </c>
      <c r="D4544" s="96">
        <v>0.22637593389789112</v>
      </c>
      <c r="E4544" s="98">
        <v>0</v>
      </c>
      <c r="F4544" s="119">
        <v>0</v>
      </c>
      <c r="G4544" s="179">
        <v>0</v>
      </c>
      <c r="H4544" s="97">
        <v>3245670.8855301193</v>
      </c>
      <c r="I4544" s="174">
        <v>174067367045.04401</v>
      </c>
      <c r="J4544" s="186">
        <v>0.51799710329865589</v>
      </c>
      <c r="K4544" s="189">
        <v>7811911407.4033184</v>
      </c>
      <c r="L4544" s="185">
        <v>0</v>
      </c>
      <c r="M4544" s="185">
        <v>0</v>
      </c>
      <c r="N4544" s="174">
        <v>181879278452.44733</v>
      </c>
      <c r="O4544" s="119">
        <v>0.49574856836553194</v>
      </c>
      <c r="P4544" s="119">
        <v>0.38623922876258021</v>
      </c>
      <c r="Q4544" s="97">
        <v>12.853790827044175</v>
      </c>
      <c r="R4544" s="184">
        <v>1075071666713.7949</v>
      </c>
      <c r="S4544" s="199">
        <v>1115.518382131371</v>
      </c>
      <c r="T4544" s="191">
        <v>5.1753993050710496E-2</v>
      </c>
      <c r="U4544" s="198">
        <v>2.0000000000000001E-4</v>
      </c>
    </row>
    <row r="4545" spans="1:21" x14ac:dyDescent="0.2">
      <c r="A4545">
        <f t="shared" si="70"/>
        <v>4541</v>
      </c>
      <c r="B4545" s="119">
        <v>0.38752426306720966</v>
      </c>
      <c r="C4545" s="97">
        <v>6048.3045601232661</v>
      </c>
      <c r="D4545" s="96">
        <v>0.51357011478251624</v>
      </c>
      <c r="E4545" s="98">
        <v>0.7</v>
      </c>
      <c r="F4545" s="119">
        <v>0</v>
      </c>
      <c r="G4545" s="179">
        <v>0</v>
      </c>
      <c r="H4545" s="97">
        <v>6033046.2095684502</v>
      </c>
      <c r="I4545" s="174">
        <v>244545610661.39249</v>
      </c>
      <c r="J4545" s="186">
        <v>0.38752426306720966</v>
      </c>
      <c r="K4545" s="189">
        <v>41916212915.537888</v>
      </c>
      <c r="L4545" s="185">
        <v>53499002425.936607</v>
      </c>
      <c r="M4545" s="185">
        <v>0</v>
      </c>
      <c r="N4545" s="174">
        <v>339960826002.867</v>
      </c>
      <c r="O4545" s="119">
        <v>0.40465415123290133</v>
      </c>
      <c r="P4545" s="119">
        <v>0.30113661064182673</v>
      </c>
      <c r="Q4545" s="97">
        <v>14.208430712725798</v>
      </c>
      <c r="R4545" s="184">
        <v>1641132799801.3159</v>
      </c>
      <c r="S4545" s="199">
        <v>1704.8858817159999</v>
      </c>
      <c r="T4545" s="191">
        <v>4.9194205491188671E-2</v>
      </c>
      <c r="U4545" s="198">
        <v>2.0000000000000001E-4</v>
      </c>
    </row>
    <row r="4546" spans="1:21" x14ac:dyDescent="0.2">
      <c r="A4546">
        <f t="shared" si="70"/>
        <v>4542</v>
      </c>
      <c r="B4546" s="119">
        <v>0.34061566952237621</v>
      </c>
      <c r="C4546" s="97">
        <v>4000</v>
      </c>
      <c r="D4546" s="96">
        <v>0.51583398893937848</v>
      </c>
      <c r="E4546" s="98">
        <v>0</v>
      </c>
      <c r="F4546" s="119">
        <v>0.71441715107734272</v>
      </c>
      <c r="G4546" s="179">
        <v>1</v>
      </c>
      <c r="H4546" s="97">
        <v>5588616.4983965624</v>
      </c>
      <c r="I4546" s="174">
        <v>229651401448.86707</v>
      </c>
      <c r="J4546" s="186">
        <v>0.34061566952237621</v>
      </c>
      <c r="K4546" s="189">
        <v>6523909891.1114645</v>
      </c>
      <c r="L4546" s="185">
        <v>0</v>
      </c>
      <c r="M4546" s="185">
        <v>193676825718.87567</v>
      </c>
      <c r="N4546" s="174">
        <v>429852137058.85419</v>
      </c>
      <c r="O4546" s="119">
        <v>0.54242914326708158</v>
      </c>
      <c r="P4546" s="119">
        <v>0.37034302776699818</v>
      </c>
      <c r="Q4546" s="97">
        <v>17.243773237764291</v>
      </c>
      <c r="R4546" s="184">
        <v>2994612111136.3623</v>
      </c>
      <c r="S4546" s="199">
        <v>3109.0017827325141</v>
      </c>
      <c r="T4546" s="191">
        <v>4.2404913912118439E-2</v>
      </c>
      <c r="U4546" s="198">
        <v>2.0000000000000001E-4</v>
      </c>
    </row>
    <row r="4547" spans="1:21" x14ac:dyDescent="0.2">
      <c r="A4547">
        <f t="shared" si="70"/>
        <v>4543</v>
      </c>
      <c r="B4547" s="119">
        <v>0.51441422701101736</v>
      </c>
      <c r="C4547" s="97">
        <v>8927.1402574313397</v>
      </c>
      <c r="D4547" s="96">
        <v>0.50040515669890206</v>
      </c>
      <c r="E4547" s="98">
        <v>0.7</v>
      </c>
      <c r="F4547" s="119">
        <v>0.46922481660910503</v>
      </c>
      <c r="G4547" s="179">
        <v>1</v>
      </c>
      <c r="H4547" s="97">
        <v>3941486.4552280474</v>
      </c>
      <c r="I4547" s="174">
        <v>198117422886.57654</v>
      </c>
      <c r="J4547" s="186">
        <v>0.51441422701101736</v>
      </c>
      <c r="K4547" s="189">
        <v>3472225313.3492703</v>
      </c>
      <c r="L4547" s="185">
        <v>0</v>
      </c>
      <c r="M4547" s="185">
        <v>174409533218.34537</v>
      </c>
      <c r="N4547" s="174">
        <v>375999181418.27112</v>
      </c>
      <c r="O4547" s="119">
        <v>0.64213450310069453</v>
      </c>
      <c r="P4547" s="119">
        <v>0.43135735295214828</v>
      </c>
      <c r="Q4547" s="97">
        <v>16.011214665879891</v>
      </c>
      <c r="R4547" s="184">
        <v>2856392205423.8237</v>
      </c>
      <c r="S4547" s="199">
        <v>2964.9812448085827</v>
      </c>
      <c r="T4547" s="191">
        <v>4.5126138192500463E-2</v>
      </c>
      <c r="U4547" s="198">
        <v>2.0000000000000001E-4</v>
      </c>
    </row>
    <row r="4548" spans="1:21" x14ac:dyDescent="0.2">
      <c r="A4548">
        <f t="shared" si="70"/>
        <v>4544</v>
      </c>
      <c r="B4548" s="119">
        <v>0.5175496629633205</v>
      </c>
      <c r="C4548" s="97">
        <v>12341.825533995139</v>
      </c>
      <c r="D4548" s="96">
        <v>0.81734400686259501</v>
      </c>
      <c r="E4548" s="98">
        <v>0.32023871809411619</v>
      </c>
      <c r="F4548" s="119">
        <v>0.71292360046173342</v>
      </c>
      <c r="G4548" s="179">
        <v>1</v>
      </c>
      <c r="H4548" s="97">
        <v>5273821.4743403858</v>
      </c>
      <c r="I4548" s="174">
        <v>268061393929.89996</v>
      </c>
      <c r="J4548" s="186">
        <v>0.5175496629633205</v>
      </c>
      <c r="K4548" s="189">
        <v>3393868479.064971</v>
      </c>
      <c r="L4548" s="185">
        <v>0</v>
      </c>
      <c r="M4548" s="185">
        <v>292203634384.18597</v>
      </c>
      <c r="N4548" s="174">
        <v>563658896793.15088</v>
      </c>
      <c r="O4548" s="119">
        <v>0.66085711359922716</v>
      </c>
      <c r="P4548" s="119">
        <v>0.41093973464194106</v>
      </c>
      <c r="Q4548" s="97">
        <v>16.370942072337137</v>
      </c>
      <c r="R4548" s="184">
        <v>4079154737021.7104</v>
      </c>
      <c r="S4548" s="199">
        <v>4235.1713868276647</v>
      </c>
      <c r="T4548" s="191">
        <v>4.5419395947146689E-2</v>
      </c>
      <c r="U4548" s="198">
        <v>2.0000000000000001E-4</v>
      </c>
    </row>
    <row r="4549" spans="1:21" x14ac:dyDescent="0.2">
      <c r="A4549">
        <f t="shared" si="70"/>
        <v>4545</v>
      </c>
      <c r="B4549" s="119">
        <v>0.39301789308985469</v>
      </c>
      <c r="C4549" s="97">
        <v>13226.998935485364</v>
      </c>
      <c r="D4549" s="96">
        <v>0.95211509794055882</v>
      </c>
      <c r="E4549" s="98">
        <v>4.3174831942736039E-2</v>
      </c>
      <c r="F4549" s="119">
        <v>0.65007848950252201</v>
      </c>
      <c r="G4549" s="179">
        <v>1</v>
      </c>
      <c r="H4549" s="97">
        <v>7873523.7470452674</v>
      </c>
      <c r="I4549" s="174">
        <v>306821266580.05865</v>
      </c>
      <c r="J4549" s="186">
        <v>0.39301789308985469</v>
      </c>
      <c r="K4549" s="189">
        <v>9697488690.0904369</v>
      </c>
      <c r="L4549" s="185">
        <v>0</v>
      </c>
      <c r="M4549" s="185">
        <v>256872801449.40506</v>
      </c>
      <c r="N4549" s="174">
        <v>573391556719.5542</v>
      </c>
      <c r="O4549" s="119">
        <v>0.56869426325624683</v>
      </c>
      <c r="P4549" s="119">
        <v>0.35888188072330657</v>
      </c>
      <c r="Q4549" s="97">
        <v>16.308097562453252</v>
      </c>
      <c r="R4549" s="184">
        <v>3590138412895.144</v>
      </c>
      <c r="S4549" s="199">
        <v>3728.1900744555514</v>
      </c>
      <c r="T4549" s="191">
        <v>4.5998074075767052E-2</v>
      </c>
      <c r="U4549" s="198">
        <v>2.0000000000000001E-4</v>
      </c>
    </row>
    <row r="4550" spans="1:21" x14ac:dyDescent="0.2">
      <c r="A4550">
        <f t="shared" si="70"/>
        <v>4546</v>
      </c>
      <c r="B4550" s="119">
        <v>0.50857905724793739</v>
      </c>
      <c r="C4550" s="97">
        <v>9090.5364903904101</v>
      </c>
      <c r="D4550" s="96">
        <v>0.98917387710747828</v>
      </c>
      <c r="E4550" s="98">
        <v>0.2807538496686599</v>
      </c>
      <c r="F4550" s="119">
        <v>0</v>
      </c>
      <c r="G4550" s="179">
        <v>0</v>
      </c>
      <c r="H4550" s="97">
        <v>15379908.409358971</v>
      </c>
      <c r="I4550" s="174">
        <v>530560418800.29303</v>
      </c>
      <c r="J4550" s="186">
        <v>0.50836862629836022</v>
      </c>
      <c r="K4550" s="189">
        <v>49546365418.340683</v>
      </c>
      <c r="L4550" s="185">
        <v>47567664454.038338</v>
      </c>
      <c r="M4550" s="185">
        <v>0</v>
      </c>
      <c r="N4550" s="174">
        <v>627674448672.67212</v>
      </c>
      <c r="O4550" s="119">
        <v>0.49034081837784116</v>
      </c>
      <c r="P4550" s="119">
        <v>0.39711354172138208</v>
      </c>
      <c r="Q4550" s="97">
        <v>13.321315616773276</v>
      </c>
      <c r="R4550" s="184">
        <v>3595928055287.8447</v>
      </c>
      <c r="S4550" s="199">
        <v>3733.3823381640036</v>
      </c>
      <c r="T4550" s="191">
        <v>5.3995428797263809E-2</v>
      </c>
      <c r="U4550" s="198">
        <v>2.0000000000000001E-4</v>
      </c>
    </row>
    <row r="4551" spans="1:21" x14ac:dyDescent="0.2">
      <c r="A4551">
        <f t="shared" ref="A4551:A4614" si="71">A4550+1</f>
        <v>4547</v>
      </c>
      <c r="B4551" s="119">
        <v>0.43387100321696614</v>
      </c>
      <c r="C4551" s="97">
        <v>4000</v>
      </c>
      <c r="D4551" s="96">
        <v>0.91917312087733927</v>
      </c>
      <c r="E4551" s="98">
        <v>0.42129356832866466</v>
      </c>
      <c r="F4551" s="119">
        <v>0.46514387341549679</v>
      </c>
      <c r="G4551" s="179">
        <v>1</v>
      </c>
      <c r="H4551" s="97">
        <v>13027061.654323721</v>
      </c>
      <c r="I4551" s="174">
        <v>470111847261.69086</v>
      </c>
      <c r="J4551" s="186">
        <v>0.43387100321696614</v>
      </c>
      <c r="K4551" s="189">
        <v>17568812294.185486</v>
      </c>
      <c r="L4551" s="185">
        <v>0</v>
      </c>
      <c r="M4551" s="185">
        <v>404943757300.16766</v>
      </c>
      <c r="N4551" s="174">
        <v>892624416856.04395</v>
      </c>
      <c r="O4551" s="119">
        <v>0.59142781069687533</v>
      </c>
      <c r="P4551" s="119">
        <v>0.33103555055103007</v>
      </c>
      <c r="Q4551" s="97">
        <v>16.069064533293961</v>
      </c>
      <c r="R4551" s="184">
        <v>5166720998898.8086</v>
      </c>
      <c r="S4551" s="199">
        <v>5358.0140979093976</v>
      </c>
      <c r="T4551" s="191">
        <v>4.5559927315672197E-2</v>
      </c>
      <c r="U4551" s="198">
        <v>2.0000000000000001E-4</v>
      </c>
    </row>
    <row r="4552" spans="1:21" x14ac:dyDescent="0.2">
      <c r="A4552">
        <f t="shared" si="71"/>
        <v>4548</v>
      </c>
      <c r="B4552" s="119">
        <v>0.51721371223891877</v>
      </c>
      <c r="C4552" s="97">
        <v>4000</v>
      </c>
      <c r="D4552" s="96">
        <v>0.61998563041279886</v>
      </c>
      <c r="E4552" s="98">
        <v>0</v>
      </c>
      <c r="F4552" s="119">
        <v>0</v>
      </c>
      <c r="G4552" s="179">
        <v>0</v>
      </c>
      <c r="H4552" s="97">
        <v>7438065.6125075556</v>
      </c>
      <c r="I4552" s="174">
        <v>263967449027.80338</v>
      </c>
      <c r="J4552" s="186">
        <v>0.44139526345414815</v>
      </c>
      <c r="K4552" s="189">
        <v>8452538695.3480797</v>
      </c>
      <c r="L4552" s="185">
        <v>0</v>
      </c>
      <c r="M4552" s="185">
        <v>0</v>
      </c>
      <c r="N4552" s="174">
        <v>272419987723.15146</v>
      </c>
      <c r="O4552" s="119">
        <v>0.42769982731720391</v>
      </c>
      <c r="P4552" s="119">
        <v>0.29877016114583577</v>
      </c>
      <c r="Q4552" s="97">
        <v>12.870975508688385</v>
      </c>
      <c r="R4552" s="184">
        <v>1207305838948.7349</v>
      </c>
      <c r="S4552" s="199">
        <v>1252.4522665671018</v>
      </c>
      <c r="T4552" s="191">
        <v>5.4050731737455462E-2</v>
      </c>
      <c r="U4552" s="198">
        <v>2.0000000000000001E-4</v>
      </c>
    </row>
    <row r="4553" spans="1:21" x14ac:dyDescent="0.2">
      <c r="A4553">
        <f t="shared" si="71"/>
        <v>4549</v>
      </c>
      <c r="B4553" s="119">
        <v>0.58721977785213553</v>
      </c>
      <c r="C4553" s="97">
        <v>8882.0744010721755</v>
      </c>
      <c r="D4553" s="96">
        <v>0.41427873880411675</v>
      </c>
      <c r="E4553" s="98">
        <v>0.41939615166565497</v>
      </c>
      <c r="F4553" s="119">
        <v>0</v>
      </c>
      <c r="G4553" s="179">
        <v>0</v>
      </c>
      <c r="H4553" s="97">
        <v>2790610.9318363038</v>
      </c>
      <c r="I4553" s="174">
        <v>150072422736.44958</v>
      </c>
      <c r="J4553" s="186">
        <v>0.48121700491661767</v>
      </c>
      <c r="K4553" s="189">
        <v>11837488535.993549</v>
      </c>
      <c r="L4553" s="185">
        <v>19691655145.689323</v>
      </c>
      <c r="M4553" s="185">
        <v>0</v>
      </c>
      <c r="N4553" s="174">
        <v>181601566418.13248</v>
      </c>
      <c r="O4553" s="119">
        <v>0.4844161184370851</v>
      </c>
      <c r="P4553" s="119">
        <v>0.37390178413567965</v>
      </c>
      <c r="Q4553" s="97">
        <v>13.651449894898192</v>
      </c>
      <c r="R4553" s="184">
        <v>1063067897813.2322</v>
      </c>
      <c r="S4553" s="199">
        <v>1103.153631011385</v>
      </c>
      <c r="T4553" s="191">
        <v>5.1379311567783741E-2</v>
      </c>
      <c r="U4553" s="198">
        <v>2.0000000000000001E-4</v>
      </c>
    </row>
    <row r="4554" spans="1:21" x14ac:dyDescent="0.2">
      <c r="A4554">
        <f t="shared" si="71"/>
        <v>4550</v>
      </c>
      <c r="B4554" s="119">
        <v>0.42358227653229624</v>
      </c>
      <c r="C4554" s="97">
        <v>8884.232637982268</v>
      </c>
      <c r="D4554" s="96">
        <v>0.7300492205818212</v>
      </c>
      <c r="E4554" s="98">
        <v>0</v>
      </c>
      <c r="F4554" s="119">
        <v>0.41806715004141848</v>
      </c>
      <c r="G4554" s="179">
        <v>1</v>
      </c>
      <c r="H4554" s="97">
        <v>23580328.101498403</v>
      </c>
      <c r="I4554" s="174">
        <v>585427347467.65173</v>
      </c>
      <c r="J4554" s="186">
        <v>0.2554738423066113</v>
      </c>
      <c r="K4554" s="189">
        <v>27777661719.43494</v>
      </c>
      <c r="L4554" s="185">
        <v>0</v>
      </c>
      <c r="M4554" s="185">
        <v>500810175682.61835</v>
      </c>
      <c r="N4554" s="174">
        <v>1114015184869.7051</v>
      </c>
      <c r="O4554" s="119">
        <v>0.49389767919489863</v>
      </c>
      <c r="P4554" s="119">
        <v>0.33165748060268602</v>
      </c>
      <c r="Q4554" s="97">
        <v>17.218976838122355</v>
      </c>
      <c r="R4554" s="184">
        <v>6756530822005.8623</v>
      </c>
      <c r="S4554" s="199">
        <v>7014.2771654689986</v>
      </c>
      <c r="T4554" s="191">
        <v>4.3317250409494537E-2</v>
      </c>
      <c r="U4554" s="198">
        <v>2.0000000000000001E-4</v>
      </c>
    </row>
    <row r="4555" spans="1:21" x14ac:dyDescent="0.2">
      <c r="A4555">
        <f t="shared" si="71"/>
        <v>4551</v>
      </c>
      <c r="B4555" s="119">
        <v>0.32927451440361538</v>
      </c>
      <c r="C4555" s="97">
        <v>10221.234988763386</v>
      </c>
      <c r="D4555" s="96">
        <v>1.0906659849214373</v>
      </c>
      <c r="E4555" s="98">
        <v>0</v>
      </c>
      <c r="F4555" s="119">
        <v>0</v>
      </c>
      <c r="G4555" s="179">
        <v>0</v>
      </c>
      <c r="H4555" s="97">
        <v>9185014.9248732235</v>
      </c>
      <c r="I4555" s="174">
        <v>335781822157.18353</v>
      </c>
      <c r="J4555" s="186">
        <v>0.32927451440361533</v>
      </c>
      <c r="K4555" s="189">
        <v>149029876.71696752</v>
      </c>
      <c r="L4555" s="185">
        <v>0</v>
      </c>
      <c r="M4555" s="185">
        <v>0</v>
      </c>
      <c r="N4555" s="174">
        <v>335930852033.90051</v>
      </c>
      <c r="O4555" s="119">
        <v>0.329128437495256</v>
      </c>
      <c r="P4555" s="119">
        <v>0.21404276378949394</v>
      </c>
      <c r="Q4555" s="97">
        <v>12.997524001060823</v>
      </c>
      <c r="R4555" s="184">
        <v>998273137753.40881</v>
      </c>
      <c r="S4555" s="199">
        <v>1036.8405051902587</v>
      </c>
      <c r="T4555" s="191">
        <v>5.6192910220630429E-2</v>
      </c>
      <c r="U4555" s="198">
        <v>2.0000000000000001E-4</v>
      </c>
    </row>
    <row r="4556" spans="1:21" x14ac:dyDescent="0.2">
      <c r="A4556">
        <f t="shared" si="71"/>
        <v>4552</v>
      </c>
      <c r="B4556" s="119">
        <v>0.47147074956993118</v>
      </c>
      <c r="C4556" s="97">
        <v>12415.492067668169</v>
      </c>
      <c r="D4556" s="96">
        <v>0.60537869456200288</v>
      </c>
      <c r="E4556" s="98">
        <v>0.48183917963217848</v>
      </c>
      <c r="F4556" s="119">
        <v>0</v>
      </c>
      <c r="G4556" s="179">
        <v>0</v>
      </c>
      <c r="H4556" s="97">
        <v>3364698.1591493525</v>
      </c>
      <c r="I4556" s="174">
        <v>180500032931.92395</v>
      </c>
      <c r="J4556" s="186">
        <v>0.47147074956993118</v>
      </c>
      <c r="K4556" s="189">
        <v>21299772472.140488</v>
      </c>
      <c r="L4556" s="185">
        <v>34365620548.443169</v>
      </c>
      <c r="M4556" s="185">
        <v>0</v>
      </c>
      <c r="N4556" s="174">
        <v>236165425952.50763</v>
      </c>
      <c r="O4556" s="119">
        <v>0.47675472312872841</v>
      </c>
      <c r="P4556" s="119">
        <v>0.37696616592578341</v>
      </c>
      <c r="Q4556" s="97">
        <v>13.691893349411158</v>
      </c>
      <c r="R4556" s="184">
        <v>1363603243325.1067</v>
      </c>
      <c r="S4556" s="199">
        <v>1415.5425130973761</v>
      </c>
      <c r="T4556" s="191">
        <v>5.2728034652846818E-2</v>
      </c>
      <c r="U4556" s="198">
        <v>2.0000000000000001E-4</v>
      </c>
    </row>
    <row r="4557" spans="1:21" x14ac:dyDescent="0.2">
      <c r="A4557">
        <f t="shared" si="71"/>
        <v>4553</v>
      </c>
      <c r="B4557" s="119">
        <v>0.59268486276600651</v>
      </c>
      <c r="C4557" s="97">
        <v>8712.4911212750594</v>
      </c>
      <c r="D4557" s="96">
        <v>0.76960398623750748</v>
      </c>
      <c r="E4557" s="98">
        <v>0.38579966801480997</v>
      </c>
      <c r="F4557" s="119">
        <v>0.38831356195562577</v>
      </c>
      <c r="G4557" s="179">
        <v>1</v>
      </c>
      <c r="H4557" s="97">
        <v>6663242.6691136286</v>
      </c>
      <c r="I4557" s="174">
        <v>282624388399.40021</v>
      </c>
      <c r="J4557" s="186">
        <v>0.46183636951722618</v>
      </c>
      <c r="K4557" s="189">
        <v>2090203102.2333562</v>
      </c>
      <c r="L4557" s="185">
        <v>0</v>
      </c>
      <c r="M4557" s="185">
        <v>193679033417.84149</v>
      </c>
      <c r="N4557" s="174">
        <v>478393624919.47504</v>
      </c>
      <c r="O4557" s="119">
        <v>0.59672502587744536</v>
      </c>
      <c r="P4557" s="119">
        <v>0.38067344696670696</v>
      </c>
      <c r="Q4557" s="97">
        <v>15.737117430412452</v>
      </c>
      <c r="R4557" s="184">
        <v>3137371138364.1953</v>
      </c>
      <c r="S4557" s="199">
        <v>3255.5161054768218</v>
      </c>
      <c r="T4557" s="191">
        <v>4.6034085862040615E-2</v>
      </c>
      <c r="U4557" s="198">
        <v>2.0000000000000001E-4</v>
      </c>
    </row>
    <row r="4558" spans="1:21" x14ac:dyDescent="0.2">
      <c r="A4558">
        <f t="shared" si="71"/>
        <v>4554</v>
      </c>
      <c r="B4558" s="119">
        <v>0.26181291872738877</v>
      </c>
      <c r="C4558" s="97">
        <v>4000</v>
      </c>
      <c r="D4558" s="96">
        <v>0.7061761406727346</v>
      </c>
      <c r="E4558" s="98">
        <v>0.5822524596374723</v>
      </c>
      <c r="F4558" s="119">
        <v>0.57508335792106169</v>
      </c>
      <c r="G4558" s="179">
        <v>1</v>
      </c>
      <c r="H4558" s="97">
        <v>11963633.568691539</v>
      </c>
      <c r="I4558" s="174">
        <v>306319072160.724</v>
      </c>
      <c r="J4558" s="186">
        <v>0.26181291872738888</v>
      </c>
      <c r="K4558" s="189">
        <v>3369826904.4457507</v>
      </c>
      <c r="L4558" s="185">
        <v>0</v>
      </c>
      <c r="M4558" s="185">
        <v>308587942156.32373</v>
      </c>
      <c r="N4558" s="174">
        <v>618276841221.49353</v>
      </c>
      <c r="O4558" s="119">
        <v>0.52900031549484094</v>
      </c>
      <c r="P4558" s="119">
        <v>0.26844257299546298</v>
      </c>
      <c r="Q4558" s="97">
        <v>17.49100006771447</v>
      </c>
      <c r="R4558" s="184">
        <v>3125124283037.0928</v>
      </c>
      <c r="S4558" s="199">
        <v>3244.0507050995216</v>
      </c>
      <c r="T4558" s="191">
        <v>4.2287315814032757E-2</v>
      </c>
      <c r="U4558" s="198">
        <v>2.0000000000000001E-4</v>
      </c>
    </row>
    <row r="4559" spans="1:21" x14ac:dyDescent="0.2">
      <c r="A4559">
        <f t="shared" si="71"/>
        <v>4555</v>
      </c>
      <c r="B4559" s="119">
        <v>0.44290515885348264</v>
      </c>
      <c r="C4559" s="97">
        <v>12466.279430656319</v>
      </c>
      <c r="D4559" s="96">
        <v>0.87020633051349894</v>
      </c>
      <c r="E4559" s="98">
        <v>0</v>
      </c>
      <c r="F4559" s="119">
        <v>0.48305218113457293</v>
      </c>
      <c r="G4559" s="179">
        <v>1</v>
      </c>
      <c r="H4559" s="97">
        <v>9456051.8492034823</v>
      </c>
      <c r="I4559" s="174">
        <v>266640226696.40292</v>
      </c>
      <c r="J4559" s="186">
        <v>0.22863796539749626</v>
      </c>
      <c r="K4559" s="189">
        <v>7387948888.9891949</v>
      </c>
      <c r="L4559" s="185">
        <v>0</v>
      </c>
      <c r="M4559" s="185">
        <v>357075631413.4342</v>
      </c>
      <c r="N4559" s="174">
        <v>631103806998.82629</v>
      </c>
      <c r="O4559" s="119">
        <v>0.54923545098561699</v>
      </c>
      <c r="P4559" s="119">
        <v>0.47013855667142185</v>
      </c>
      <c r="Q4559" s="97">
        <v>18.139652083289423</v>
      </c>
      <c r="R4559" s="184">
        <v>5691379037265.4492</v>
      </c>
      <c r="S4559" s="199">
        <v>5908.7542846391198</v>
      </c>
      <c r="T4559" s="191">
        <v>4.1023350460339218E-2</v>
      </c>
      <c r="U4559" s="198">
        <v>2.0000000000000001E-4</v>
      </c>
    </row>
    <row r="4560" spans="1:21" x14ac:dyDescent="0.2">
      <c r="A4560">
        <f t="shared" si="71"/>
        <v>4556</v>
      </c>
      <c r="B4560" s="119">
        <v>0.55221402410856057</v>
      </c>
      <c r="C4560" s="97">
        <v>13446.710846395888</v>
      </c>
      <c r="D4560" s="96">
        <v>1.42338659981211</v>
      </c>
      <c r="E4560" s="98">
        <v>3.1961856836115229E-2</v>
      </c>
      <c r="F4560" s="119">
        <v>0.43341051056775981</v>
      </c>
      <c r="G4560" s="179">
        <v>1</v>
      </c>
      <c r="H4560" s="97">
        <v>13375747.743668301</v>
      </c>
      <c r="I4560" s="174">
        <v>441622630764.33154</v>
      </c>
      <c r="J4560" s="186">
        <v>0.43412953394047615</v>
      </c>
      <c r="K4560" s="189">
        <v>12768453659.789717</v>
      </c>
      <c r="L4560" s="185">
        <v>0</v>
      </c>
      <c r="M4560" s="185">
        <v>223160652065.58612</v>
      </c>
      <c r="N4560" s="174">
        <v>677551736489.7074</v>
      </c>
      <c r="O4560" s="119">
        <v>0.5464526597510676</v>
      </c>
      <c r="P4560" s="119">
        <v>0.36106054773411367</v>
      </c>
      <c r="Q4560" s="97">
        <v>15.285410644395371</v>
      </c>
      <c r="R4560" s="184">
        <v>3929479149971.7964</v>
      </c>
      <c r="S4560" s="199">
        <v>4073.7435772496979</v>
      </c>
      <c r="T4560" s="191">
        <v>4.9553323382685831E-2</v>
      </c>
      <c r="U4560" s="198">
        <v>2.0000000000000001E-4</v>
      </c>
    </row>
    <row r="4561" spans="1:21" x14ac:dyDescent="0.2">
      <c r="A4561">
        <f t="shared" si="71"/>
        <v>4557</v>
      </c>
      <c r="B4561" s="119">
        <v>0.56077103906106951</v>
      </c>
      <c r="C4561" s="97">
        <v>8979.2149422550428</v>
      </c>
      <c r="D4561" s="96">
        <v>0.68010334266702188</v>
      </c>
      <c r="E4561" s="98">
        <v>0.7</v>
      </c>
      <c r="F4561" s="119">
        <v>0.38119074919843682</v>
      </c>
      <c r="G4561" s="179">
        <v>1</v>
      </c>
      <c r="H4561" s="97">
        <v>5599653.3917384194</v>
      </c>
      <c r="I4561" s="174">
        <v>216048318322.71027</v>
      </c>
      <c r="J4561" s="186">
        <v>0.40095177237416058</v>
      </c>
      <c r="K4561" s="189">
        <v>3099411529.7254782</v>
      </c>
      <c r="L4561" s="185">
        <v>2414468900.9226213</v>
      </c>
      <c r="M4561" s="185">
        <v>202439934002.68192</v>
      </c>
      <c r="N4561" s="174">
        <v>424002132756.04028</v>
      </c>
      <c r="O4561" s="119">
        <v>0.59081891132129549</v>
      </c>
      <c r="P4561" s="119">
        <v>0.38476856739399573</v>
      </c>
      <c r="Q4561" s="97">
        <v>16.748447687992712</v>
      </c>
      <c r="R4561" s="184">
        <v>2976025224556.793</v>
      </c>
      <c r="S4561" s="199">
        <v>3088.2397432063813</v>
      </c>
      <c r="T4561" s="191">
        <v>4.3751817229183504E-2</v>
      </c>
      <c r="U4561" s="198">
        <v>2.0000000000000001E-4</v>
      </c>
    </row>
    <row r="4562" spans="1:21" x14ac:dyDescent="0.2">
      <c r="A4562">
        <f t="shared" si="71"/>
        <v>4558</v>
      </c>
      <c r="B4562" s="119">
        <v>0.52685567610207018</v>
      </c>
      <c r="C4562" s="97">
        <v>11352.321439224552</v>
      </c>
      <c r="D4562" s="96">
        <v>1.0927671575594933</v>
      </c>
      <c r="E4562" s="98">
        <v>0</v>
      </c>
      <c r="F4562" s="119">
        <v>0.59357058327081247</v>
      </c>
      <c r="G4562" s="179">
        <v>1</v>
      </c>
      <c r="H4562" s="97">
        <v>9592264.9354631025</v>
      </c>
      <c r="I4562" s="174">
        <v>382792331565.1803</v>
      </c>
      <c r="J4562" s="186">
        <v>0.5219785410260811</v>
      </c>
      <c r="K4562" s="189">
        <v>7564186724.2822485</v>
      </c>
      <c r="L4562" s="185">
        <v>0</v>
      </c>
      <c r="M4562" s="185">
        <v>229092208114.03796</v>
      </c>
      <c r="N4562" s="174">
        <v>619448726403.50049</v>
      </c>
      <c r="O4562" s="119">
        <v>0.61842592116019612</v>
      </c>
      <c r="P4562" s="119">
        <v>0.49043591784222756</v>
      </c>
      <c r="Q4562" s="97">
        <v>15.96680556436873</v>
      </c>
      <c r="R4562" s="184">
        <v>5201129475413.0166</v>
      </c>
      <c r="S4562" s="199">
        <v>5396.2664025034237</v>
      </c>
      <c r="T4562" s="191">
        <v>4.6251176786646128E-2</v>
      </c>
      <c r="U4562" s="198">
        <v>2.0000000000000001E-4</v>
      </c>
    </row>
    <row r="4563" spans="1:21" x14ac:dyDescent="0.2">
      <c r="A4563">
        <f t="shared" si="71"/>
        <v>4559</v>
      </c>
      <c r="B4563" s="119">
        <v>0.61433349099125301</v>
      </c>
      <c r="C4563" s="97">
        <v>10724.770874394586</v>
      </c>
      <c r="D4563" s="96">
        <v>0.59580957953852942</v>
      </c>
      <c r="E4563" s="98">
        <v>0</v>
      </c>
      <c r="F4563" s="119">
        <v>0.59434097820373988</v>
      </c>
      <c r="G4563" s="179">
        <v>1</v>
      </c>
      <c r="H4563" s="97">
        <v>4824891.7038704716</v>
      </c>
      <c r="I4563" s="174">
        <v>170166353963.62241</v>
      </c>
      <c r="J4563" s="186">
        <v>0.38257203068159851</v>
      </c>
      <c r="K4563" s="189">
        <v>987977402.16557109</v>
      </c>
      <c r="L4563" s="185">
        <v>0</v>
      </c>
      <c r="M4563" s="185">
        <v>235456521299.12073</v>
      </c>
      <c r="N4563" s="174">
        <v>406610852664.90875</v>
      </c>
      <c r="O4563" s="119">
        <v>0.62336286148694298</v>
      </c>
      <c r="P4563" s="119">
        <v>0.36564125907465284</v>
      </c>
      <c r="Q4563" s="97">
        <v>17.36606520858297</v>
      </c>
      <c r="R4563" s="184">
        <v>2786639011501</v>
      </c>
      <c r="S4563" s="199">
        <v>2892.3891151825642</v>
      </c>
      <c r="T4563" s="191">
        <v>4.2813904396356427E-2</v>
      </c>
      <c r="U4563" s="198">
        <v>2.0000000000000001E-4</v>
      </c>
    </row>
    <row r="4564" spans="1:21" x14ac:dyDescent="0.2">
      <c r="A4564">
        <f t="shared" si="71"/>
        <v>4560</v>
      </c>
      <c r="B4564" s="119">
        <v>0.53457899952667365</v>
      </c>
      <c r="C4564" s="97">
        <v>4000</v>
      </c>
      <c r="D4564" s="96">
        <v>0.88599188466455236</v>
      </c>
      <c r="E4564" s="98">
        <v>0.38823077203449496</v>
      </c>
      <c r="F4564" s="119">
        <v>0.55970992138890385</v>
      </c>
      <c r="G4564" s="179">
        <v>1</v>
      </c>
      <c r="H4564" s="97">
        <v>13006115.939837638</v>
      </c>
      <c r="I4564" s="174">
        <v>466312948997.23364</v>
      </c>
      <c r="J4564" s="186">
        <v>0.45765272632223197</v>
      </c>
      <c r="K4564" s="189">
        <v>9924963318.9689255</v>
      </c>
      <c r="L4564" s="185">
        <v>0</v>
      </c>
      <c r="M4564" s="185">
        <v>425140107072.8667</v>
      </c>
      <c r="N4564" s="174">
        <v>901378019389.06921</v>
      </c>
      <c r="O4564" s="119">
        <v>0.61408362105545899</v>
      </c>
      <c r="P4564" s="119">
        <v>0.41507916298676367</v>
      </c>
      <c r="Q4564" s="97">
        <v>16.584686190300783</v>
      </c>
      <c r="R4564" s="184">
        <v>6709068333761.9502</v>
      </c>
      <c r="S4564" s="199">
        <v>6962.4701541276982</v>
      </c>
      <c r="T4564" s="191">
        <v>4.4471074804466375E-2</v>
      </c>
      <c r="U4564" s="198">
        <v>2.0000000000000001E-4</v>
      </c>
    </row>
    <row r="4565" spans="1:21" x14ac:dyDescent="0.2">
      <c r="A4565">
        <f t="shared" si="71"/>
        <v>4561</v>
      </c>
      <c r="B4565" s="119">
        <v>0.50660756667982054</v>
      </c>
      <c r="C4565" s="97">
        <v>9392.2867476386764</v>
      </c>
      <c r="D4565" s="96">
        <v>1.0200601174294741</v>
      </c>
      <c r="E4565" s="98">
        <v>6.8111404561813374E-2</v>
      </c>
      <c r="F4565" s="119">
        <v>0</v>
      </c>
      <c r="G4565" s="179">
        <v>0</v>
      </c>
      <c r="H4565" s="97">
        <v>15768106.830984136</v>
      </c>
      <c r="I4565" s="174">
        <v>405925279593.97601</v>
      </c>
      <c r="J4565" s="186">
        <v>0.34184705386179737</v>
      </c>
      <c r="K4565" s="189">
        <v>20421319306.941223</v>
      </c>
      <c r="L4565" s="185">
        <v>30054144999.822517</v>
      </c>
      <c r="M4565" s="185">
        <v>0</v>
      </c>
      <c r="N4565" s="174">
        <v>456400743900.73975</v>
      </c>
      <c r="O4565" s="119">
        <v>0.35672088420717668</v>
      </c>
      <c r="P4565" s="119">
        <v>0.25821964678617099</v>
      </c>
      <c r="Q4565" s="97">
        <v>13.377284050289274</v>
      </c>
      <c r="R4565" s="184">
        <v>1696052527702.2417</v>
      </c>
      <c r="S4565" s="199">
        <v>1759.8859975499749</v>
      </c>
      <c r="T4565" s="191">
        <v>5.2388642635004756E-2</v>
      </c>
      <c r="U4565" s="198">
        <v>2.0000000000000001E-4</v>
      </c>
    </row>
    <row r="4566" spans="1:21" x14ac:dyDescent="0.2">
      <c r="A4566">
        <f t="shared" si="71"/>
        <v>4562</v>
      </c>
      <c r="B4566" s="119">
        <v>0.57189399470046531</v>
      </c>
      <c r="C4566" s="97">
        <v>13771.41954367232</v>
      </c>
      <c r="D4566" s="96">
        <v>0.71670031929185851</v>
      </c>
      <c r="E4566" s="98">
        <v>0.11085049338744474</v>
      </c>
      <c r="F4566" s="119">
        <v>0</v>
      </c>
      <c r="G4566" s="179">
        <v>0</v>
      </c>
      <c r="H4566" s="97">
        <v>4417931.4394627381</v>
      </c>
      <c r="I4566" s="174">
        <v>214562875000.37924</v>
      </c>
      <c r="J4566" s="186">
        <v>0.47089138815492615</v>
      </c>
      <c r="K4566" s="189">
        <v>6769597097.2420282</v>
      </c>
      <c r="L4566" s="185">
        <v>22281741130.54269</v>
      </c>
      <c r="M4566" s="185">
        <v>0</v>
      </c>
      <c r="N4566" s="174">
        <v>243614213228.16397</v>
      </c>
      <c r="O4566" s="119">
        <v>0.48790750500485669</v>
      </c>
      <c r="P4566" s="119">
        <v>0.38717577352556887</v>
      </c>
      <c r="Q4566" s="97">
        <v>13.738572428919451</v>
      </c>
      <c r="R4566" s="184">
        <v>1421634329119.8635</v>
      </c>
      <c r="S4566" s="199">
        <v>1476.0163113909352</v>
      </c>
      <c r="T4566" s="191">
        <v>5.2260710640606452E-2</v>
      </c>
      <c r="U4566" s="198">
        <v>2.0000000000000001E-4</v>
      </c>
    </row>
    <row r="4567" spans="1:21" x14ac:dyDescent="0.2">
      <c r="A4567">
        <f t="shared" si="71"/>
        <v>4563</v>
      </c>
      <c r="B4567" s="119">
        <v>0.58485024278867825</v>
      </c>
      <c r="C4567" s="97">
        <v>4814.9042677759962</v>
      </c>
      <c r="D4567" s="96">
        <v>1.0101680107496183</v>
      </c>
      <c r="E4567" s="98">
        <v>0</v>
      </c>
      <c r="F4567" s="119">
        <v>0</v>
      </c>
      <c r="G4567" s="179">
        <v>0</v>
      </c>
      <c r="H4567" s="97">
        <v>10700354.865410475</v>
      </c>
      <c r="I4567" s="174">
        <v>372401036729.74078</v>
      </c>
      <c r="J4567" s="186">
        <v>0.33755948890460463</v>
      </c>
      <c r="K4567" s="189">
        <v>16383386031.055124</v>
      </c>
      <c r="L4567" s="185">
        <v>0</v>
      </c>
      <c r="M4567" s="185">
        <v>0</v>
      </c>
      <c r="N4567" s="174">
        <v>388784422760.7959</v>
      </c>
      <c r="O4567" s="119">
        <v>0.32333472296388577</v>
      </c>
      <c r="P4567" s="119">
        <v>0.2129402864380644</v>
      </c>
      <c r="Q4567" s="97">
        <v>12.758997036935897</v>
      </c>
      <c r="R4567" s="184">
        <v>1205074676305.1172</v>
      </c>
      <c r="S4567" s="199">
        <v>1250.6910553259179</v>
      </c>
      <c r="T4567" s="191">
        <v>5.5249388493895955E-2</v>
      </c>
      <c r="U4567" s="198">
        <v>2.0000000000000001E-4</v>
      </c>
    </row>
    <row r="4568" spans="1:21" x14ac:dyDescent="0.2">
      <c r="A4568">
        <f t="shared" si="71"/>
        <v>4564</v>
      </c>
      <c r="B4568" s="119">
        <v>0.4815719149638969</v>
      </c>
      <c r="C4568" s="97">
        <v>8213.5648991179805</v>
      </c>
      <c r="D4568" s="96">
        <v>0.2</v>
      </c>
      <c r="E4568" s="98">
        <v>8.9066812303485343E-2</v>
      </c>
      <c r="F4568" s="119">
        <v>0.4896118809065732</v>
      </c>
      <c r="G4568" s="179">
        <v>1</v>
      </c>
      <c r="H4568" s="97">
        <v>1791616.7680133593</v>
      </c>
      <c r="I4568" s="174">
        <v>96277550487.083984</v>
      </c>
      <c r="J4568" s="186">
        <v>0.48157191496389684</v>
      </c>
      <c r="K4568" s="189">
        <v>2871076925.8712497</v>
      </c>
      <c r="L4568" s="185">
        <v>0</v>
      </c>
      <c r="M4568" s="185">
        <v>162123507513.50946</v>
      </c>
      <c r="N4568" s="174">
        <v>261272134926.46469</v>
      </c>
      <c r="O4568" s="119">
        <v>0.67386968157342575</v>
      </c>
      <c r="P4568" s="119">
        <v>0.44013308100492066</v>
      </c>
      <c r="Q4568" s="97">
        <v>17.144784915556688</v>
      </c>
      <c r="R4568" s="184">
        <v>2178122380080.9358</v>
      </c>
      <c r="S4568" s="199">
        <v>2261.3535764790909</v>
      </c>
      <c r="T4568" s="191">
        <v>4.2084830009366386E-2</v>
      </c>
      <c r="U4568" s="198">
        <v>2.0000000000000001E-4</v>
      </c>
    </row>
    <row r="4569" spans="1:21" x14ac:dyDescent="0.2">
      <c r="A4569">
        <f t="shared" si="71"/>
        <v>4565</v>
      </c>
      <c r="B4569" s="119">
        <v>0.48532133872793121</v>
      </c>
      <c r="C4569" s="97">
        <v>8995.0948449937623</v>
      </c>
      <c r="D4569" s="96">
        <v>0.95882235692092466</v>
      </c>
      <c r="E4569" s="98">
        <v>6.6418423912420879E-2</v>
      </c>
      <c r="F4569" s="119">
        <v>0</v>
      </c>
      <c r="G4569" s="179">
        <v>0</v>
      </c>
      <c r="H4569" s="97">
        <v>9185979.7693129703</v>
      </c>
      <c r="I4569" s="174">
        <v>357065765560.43262</v>
      </c>
      <c r="J4569" s="186">
        <v>0.48532133872793115</v>
      </c>
      <c r="K4569" s="189">
        <v>8315483552.7508402</v>
      </c>
      <c r="L4569" s="185">
        <v>18215643897.461586</v>
      </c>
      <c r="M4569" s="185">
        <v>0</v>
      </c>
      <c r="N4569" s="174">
        <v>383596893010.64508</v>
      </c>
      <c r="O4569" s="119">
        <v>0.48974367075610975</v>
      </c>
      <c r="P4569" s="119">
        <v>0.38199241660868732</v>
      </c>
      <c r="Q4569" s="97">
        <v>13.358320663629977</v>
      </c>
      <c r="R4569" s="184">
        <v>2157980068391.1565</v>
      </c>
      <c r="S4569" s="199">
        <v>2239.0669607797913</v>
      </c>
      <c r="T4569" s="191">
        <v>5.3828881906915226E-2</v>
      </c>
      <c r="U4569" s="198">
        <v>2.0000000000000001E-4</v>
      </c>
    </row>
    <row r="4570" spans="1:21" x14ac:dyDescent="0.2">
      <c r="A4570">
        <f t="shared" si="71"/>
        <v>4566</v>
      </c>
      <c r="B4570" s="119">
        <v>0.5024943041711547</v>
      </c>
      <c r="C4570" s="97">
        <v>11017.766192430912</v>
      </c>
      <c r="D4570" s="96">
        <v>0.73130189558550296</v>
      </c>
      <c r="E4570" s="98">
        <v>0</v>
      </c>
      <c r="F4570" s="119">
        <v>0.37171669638728655</v>
      </c>
      <c r="G4570" s="179">
        <v>1</v>
      </c>
      <c r="H4570" s="97">
        <v>17209928.729076259</v>
      </c>
      <c r="I4570" s="174">
        <v>530905187495.65027</v>
      </c>
      <c r="J4570" s="186">
        <v>0.35980023198405409</v>
      </c>
      <c r="K4570" s="189">
        <v>14146302702.631466</v>
      </c>
      <c r="L4570" s="185">
        <v>0</v>
      </c>
      <c r="M4570" s="185">
        <v>318459113923.35376</v>
      </c>
      <c r="N4570" s="174">
        <v>863510604121.6355</v>
      </c>
      <c r="O4570" s="119">
        <v>0.51624971208617776</v>
      </c>
      <c r="P4570" s="119">
        <v>0.34263276481161475</v>
      </c>
      <c r="Q4570" s="97">
        <v>16.308145969499577</v>
      </c>
      <c r="R4570" s="184">
        <v>5112769653954.4424</v>
      </c>
      <c r="S4570" s="199">
        <v>5313.6413680580481</v>
      </c>
      <c r="T4570" s="191">
        <v>4.4697685738689055E-2</v>
      </c>
      <c r="U4570" s="198">
        <v>2.0000000000000001E-4</v>
      </c>
    </row>
    <row r="4571" spans="1:21" x14ac:dyDescent="0.2">
      <c r="A4571">
        <f t="shared" si="71"/>
        <v>4567</v>
      </c>
      <c r="B4571" s="119">
        <v>0.29865434255891288</v>
      </c>
      <c r="C4571" s="97">
        <v>11866.01315047251</v>
      </c>
      <c r="D4571" s="96">
        <v>0.87209570508538448</v>
      </c>
      <c r="E4571" s="98">
        <v>0</v>
      </c>
      <c r="F4571" s="119">
        <v>0</v>
      </c>
      <c r="G4571" s="179">
        <v>0</v>
      </c>
      <c r="H4571" s="97">
        <v>6060889.4048281917</v>
      </c>
      <c r="I4571" s="174">
        <v>243420452447.5881</v>
      </c>
      <c r="J4571" s="186">
        <v>0.29865434255891288</v>
      </c>
      <c r="K4571" s="189">
        <v>8420237105.9422712</v>
      </c>
      <c r="L4571" s="185">
        <v>0</v>
      </c>
      <c r="M4571" s="185">
        <v>0</v>
      </c>
      <c r="N4571" s="174">
        <v>251840689553.53036</v>
      </c>
      <c r="O4571" s="119">
        <v>0.2886689014392767</v>
      </c>
      <c r="P4571" s="119">
        <v>0.2044514978560909</v>
      </c>
      <c r="Q4571" s="97">
        <v>12.791790018988339</v>
      </c>
      <c r="R4571" s="184">
        <v>715672933453.50391</v>
      </c>
      <c r="S4571" s="199">
        <v>741.8288258543206</v>
      </c>
      <c r="T4571" s="191">
        <v>5.7796972257051625E-2</v>
      </c>
      <c r="U4571" s="198">
        <v>2.0000000000000001E-4</v>
      </c>
    </row>
    <row r="4572" spans="1:21" x14ac:dyDescent="0.2">
      <c r="A4572">
        <f t="shared" si="71"/>
        <v>4568</v>
      </c>
      <c r="B4572" s="119">
        <v>0.44503915710474001</v>
      </c>
      <c r="C4572" s="97">
        <v>9575.135108349903</v>
      </c>
      <c r="D4572" s="96">
        <v>0.60797746495872429</v>
      </c>
      <c r="E4572" s="98">
        <v>0</v>
      </c>
      <c r="F4572" s="119">
        <v>0.44655438811156362</v>
      </c>
      <c r="G4572" s="179">
        <v>1</v>
      </c>
      <c r="H4572" s="97">
        <v>4309050.5312871831</v>
      </c>
      <c r="I4572" s="174">
        <v>203788595219.43454</v>
      </c>
      <c r="J4572" s="186">
        <v>0.44503915710474007</v>
      </c>
      <c r="K4572" s="189">
        <v>3850324813.5286522</v>
      </c>
      <c r="L4572" s="185">
        <v>0</v>
      </c>
      <c r="M4572" s="185">
        <v>105927632775.04616</v>
      </c>
      <c r="N4572" s="174">
        <v>313566552808.00934</v>
      </c>
      <c r="O4572" s="119">
        <v>0.55948572732969115</v>
      </c>
      <c r="P4572" s="119">
        <v>0.40179888427555049</v>
      </c>
      <c r="Q4572" s="97">
        <v>15.787209928647046</v>
      </c>
      <c r="R4572" s="184">
        <v>2185165499743.6848</v>
      </c>
      <c r="S4572" s="199">
        <v>2267.9973696171237</v>
      </c>
      <c r="T4572" s="191">
        <v>4.5945426864891163E-2</v>
      </c>
      <c r="U4572" s="198">
        <v>2.0000000000000001E-4</v>
      </c>
    </row>
    <row r="4573" spans="1:21" x14ac:dyDescent="0.2">
      <c r="A4573">
        <f t="shared" si="71"/>
        <v>4569</v>
      </c>
      <c r="B4573" s="119">
        <v>0.55989171270680171</v>
      </c>
      <c r="C4573" s="97">
        <v>9921.0324272931648</v>
      </c>
      <c r="D4573" s="96">
        <v>0.51818284183324548</v>
      </c>
      <c r="E4573" s="98">
        <v>0</v>
      </c>
      <c r="F4573" s="119">
        <v>0.51268156614226645</v>
      </c>
      <c r="G4573" s="179">
        <v>1</v>
      </c>
      <c r="H4573" s="97">
        <v>3628655.254268521</v>
      </c>
      <c r="I4573" s="174">
        <v>172920074839.3941</v>
      </c>
      <c r="J4573" s="186">
        <v>0.52428856706102633</v>
      </c>
      <c r="K4573" s="189">
        <v>6160588218.3170919</v>
      </c>
      <c r="L4573" s="185">
        <v>0</v>
      </c>
      <c r="M4573" s="185">
        <v>207561645817.80515</v>
      </c>
      <c r="N4573" s="174">
        <v>386642308875.5163</v>
      </c>
      <c r="O4573" s="119">
        <v>0.66394527710759621</v>
      </c>
      <c r="P4573" s="119">
        <v>0.45633205163940155</v>
      </c>
      <c r="Q4573" s="97">
        <v>16.502583214488816</v>
      </c>
      <c r="R4573" s="184">
        <v>3179291443826.3628</v>
      </c>
      <c r="S4573" s="199">
        <v>3300.5301650528759</v>
      </c>
      <c r="T4573" s="191">
        <v>4.418535022200807E-2</v>
      </c>
      <c r="U4573" s="198">
        <v>2.0000000000000001E-4</v>
      </c>
    </row>
    <row r="4574" spans="1:21" x14ac:dyDescent="0.2">
      <c r="A4574">
        <f t="shared" si="71"/>
        <v>4570</v>
      </c>
      <c r="B4574" s="119">
        <v>0.50042957595263271</v>
      </c>
      <c r="C4574" s="97">
        <v>4000</v>
      </c>
      <c r="D4574" s="96">
        <v>0.50243573612742054</v>
      </c>
      <c r="E4574" s="98">
        <v>0</v>
      </c>
      <c r="F4574" s="119">
        <v>0</v>
      </c>
      <c r="G4574" s="179">
        <v>0</v>
      </c>
      <c r="H4574" s="97">
        <v>8146353.078655011</v>
      </c>
      <c r="I4574" s="174">
        <v>344323313286.12585</v>
      </c>
      <c r="J4574" s="186">
        <v>0.50042957595263271</v>
      </c>
      <c r="K4574" s="189">
        <v>3438673458.3313761</v>
      </c>
      <c r="L4574" s="185">
        <v>0</v>
      </c>
      <c r="M4574" s="185">
        <v>0</v>
      </c>
      <c r="N4574" s="174">
        <v>347761986744.45721</v>
      </c>
      <c r="O4574" s="119">
        <v>0.49548132408444673</v>
      </c>
      <c r="P4574" s="119">
        <v>0.37664270009106643</v>
      </c>
      <c r="Q4574" s="97">
        <v>12.967434404662182</v>
      </c>
      <c r="R4574" s="184">
        <v>1987573651548.9004</v>
      </c>
      <c r="S4574" s="199">
        <v>2062.5680067045187</v>
      </c>
      <c r="T4574" s="191">
        <v>5.2396167887752421E-2</v>
      </c>
      <c r="U4574" s="198">
        <v>2.0000000000000001E-4</v>
      </c>
    </row>
    <row r="4575" spans="1:21" x14ac:dyDescent="0.2">
      <c r="A4575">
        <f t="shared" si="71"/>
        <v>4571</v>
      </c>
      <c r="B4575" s="119">
        <v>0.32653005617811059</v>
      </c>
      <c r="C4575" s="97">
        <v>13615.466929663253</v>
      </c>
      <c r="D4575" s="96">
        <v>0.92972748644689929</v>
      </c>
      <c r="E4575" s="98">
        <v>0.17365257662216449</v>
      </c>
      <c r="F4575" s="119">
        <v>0.53579859643408201</v>
      </c>
      <c r="G4575" s="179">
        <v>1</v>
      </c>
      <c r="H4575" s="97">
        <v>6888438.2176347533</v>
      </c>
      <c r="I4575" s="174">
        <v>262723653544.86249</v>
      </c>
      <c r="J4575" s="186">
        <v>0.32653005617811059</v>
      </c>
      <c r="K4575" s="189">
        <v>9499898506.648489</v>
      </c>
      <c r="L4575" s="185">
        <v>0</v>
      </c>
      <c r="M4575" s="185">
        <v>290352203930.59021</v>
      </c>
      <c r="N4575" s="174">
        <v>562575755982.10107</v>
      </c>
      <c r="O4575" s="119">
        <v>0.56537973617532544</v>
      </c>
      <c r="P4575" s="119">
        <v>0.45197772523417756</v>
      </c>
      <c r="Q4575" s="97">
        <v>17.509672123278385</v>
      </c>
      <c r="R4575" s="184">
        <v>4727427204059.8086</v>
      </c>
      <c r="S4575" s="199">
        <v>4909.9176871312793</v>
      </c>
      <c r="T4575" s="191">
        <v>4.2549928912738628E-2</v>
      </c>
      <c r="U4575" s="198">
        <v>2.0000000000000001E-4</v>
      </c>
    </row>
    <row r="4576" spans="1:21" x14ac:dyDescent="0.2">
      <c r="A4576">
        <f t="shared" si="71"/>
        <v>4572</v>
      </c>
      <c r="B4576" s="119">
        <v>0.55758101519957792</v>
      </c>
      <c r="C4576" s="97">
        <v>7656.114650898834</v>
      </c>
      <c r="D4576" s="96">
        <v>0.94701507844730903</v>
      </c>
      <c r="E4576" s="98">
        <v>2.858682752992904E-2</v>
      </c>
      <c r="F4576" s="119">
        <v>0.44391354755703261</v>
      </c>
      <c r="G4576" s="179">
        <v>1</v>
      </c>
      <c r="H4576" s="97">
        <v>10413694.741575545</v>
      </c>
      <c r="I4576" s="174">
        <v>346790197098.8009</v>
      </c>
      <c r="J4576" s="186">
        <v>0.33347453472866917</v>
      </c>
      <c r="K4576" s="189">
        <v>6336860086.4978056</v>
      </c>
      <c r="L4576" s="185">
        <v>0</v>
      </c>
      <c r="M4576" s="185">
        <v>193123440541.43411</v>
      </c>
      <c r="N4576" s="174">
        <v>546250497726.73279</v>
      </c>
      <c r="O4576" s="119">
        <v>0.49454316871721343</v>
      </c>
      <c r="P4576" s="119">
        <v>0.31816268413707716</v>
      </c>
      <c r="Q4576" s="97">
        <v>16.442523059768977</v>
      </c>
      <c r="R4576" s="184">
        <v>3070558020777.896</v>
      </c>
      <c r="S4576" s="199">
        <v>3187.9516052732338</v>
      </c>
      <c r="T4576" s="191">
        <v>4.4845005494504979E-2</v>
      </c>
      <c r="U4576" s="198">
        <v>2.0000000000000001E-4</v>
      </c>
    </row>
    <row r="4577" spans="1:21" x14ac:dyDescent="0.2">
      <c r="A4577">
        <f t="shared" si="71"/>
        <v>4573</v>
      </c>
      <c r="B4577" s="119">
        <v>0.67633602981033669</v>
      </c>
      <c r="C4577" s="97">
        <v>10669.750483283628</v>
      </c>
      <c r="D4577" s="96">
        <v>1.0918602753645039</v>
      </c>
      <c r="E4577" s="98">
        <v>3.4126232177640825E-2</v>
      </c>
      <c r="F4577" s="119">
        <v>0.42127542092497672</v>
      </c>
      <c r="G4577" s="179">
        <v>1</v>
      </c>
      <c r="H4577" s="97">
        <v>8513276.7701163869</v>
      </c>
      <c r="I4577" s="174">
        <v>319180382699.19006</v>
      </c>
      <c r="J4577" s="186">
        <v>0.38556880295517149</v>
      </c>
      <c r="K4577" s="189">
        <v>2678451603.2003369</v>
      </c>
      <c r="L4577" s="185">
        <v>0</v>
      </c>
      <c r="M4577" s="185">
        <v>210590215758.25711</v>
      </c>
      <c r="N4577" s="174">
        <v>532449050060.64746</v>
      </c>
      <c r="O4577" s="119">
        <v>0.54754191158289967</v>
      </c>
      <c r="P4577" s="119">
        <v>0.30137875825428756</v>
      </c>
      <c r="Q4577" s="97">
        <v>15.567839454122799</v>
      </c>
      <c r="R4577" s="184">
        <v>2695641082616.127</v>
      </c>
      <c r="S4577" s="199">
        <v>2799.4089631119546</v>
      </c>
      <c r="T4577" s="191">
        <v>4.767167185018905E-2</v>
      </c>
      <c r="U4577" s="198">
        <v>2.0000000000000001E-4</v>
      </c>
    </row>
    <row r="4578" spans="1:21" x14ac:dyDescent="0.2">
      <c r="A4578">
        <f t="shared" si="71"/>
        <v>4574</v>
      </c>
      <c r="B4578" s="119">
        <v>0.37676399137857114</v>
      </c>
      <c r="C4578" s="97">
        <v>10201.162102153694</v>
      </c>
      <c r="D4578" s="96">
        <v>1.1129754249398007</v>
      </c>
      <c r="E4578" s="98">
        <v>0.7</v>
      </c>
      <c r="F4578" s="119">
        <v>0.55602559533632268</v>
      </c>
      <c r="G4578" s="179">
        <v>1</v>
      </c>
      <c r="H4578" s="97">
        <v>8486897.8879057597</v>
      </c>
      <c r="I4578" s="174">
        <v>293831577433.78088</v>
      </c>
      <c r="J4578" s="186">
        <v>0.37676399137857119</v>
      </c>
      <c r="K4578" s="189">
        <v>4421439890.0290604</v>
      </c>
      <c r="L4578" s="185">
        <v>0</v>
      </c>
      <c r="M4578" s="185">
        <v>250579805099.6066</v>
      </c>
      <c r="N4578" s="174">
        <v>548832822423.4165</v>
      </c>
      <c r="O4578" s="119">
        <v>0.56696500149664153</v>
      </c>
      <c r="P4578" s="119">
        <v>0.3660374478642443</v>
      </c>
      <c r="Q4578" s="97">
        <v>16.382502353704005</v>
      </c>
      <c r="R4578" s="184">
        <v>3522633861253.001</v>
      </c>
      <c r="S4578" s="199">
        <v>3656.195755181137</v>
      </c>
      <c r="T4578" s="191">
        <v>4.5534128058710294E-2</v>
      </c>
      <c r="U4578" s="198">
        <v>2.0000000000000001E-4</v>
      </c>
    </row>
    <row r="4579" spans="1:21" x14ac:dyDescent="0.2">
      <c r="A4579">
        <f t="shared" si="71"/>
        <v>4575</v>
      </c>
      <c r="B4579" s="119">
        <v>0.51432382701071955</v>
      </c>
      <c r="C4579" s="97">
        <v>4000</v>
      </c>
      <c r="D4579" s="96">
        <v>1.3264109448600978</v>
      </c>
      <c r="E4579" s="98">
        <v>0.7</v>
      </c>
      <c r="F4579" s="119">
        <v>0</v>
      </c>
      <c r="G4579" s="179">
        <v>0</v>
      </c>
      <c r="H4579" s="97">
        <v>120665075.00101279</v>
      </c>
      <c r="I4579" s="174">
        <v>2092314185522.3391</v>
      </c>
      <c r="J4579" s="186">
        <v>0.29018432347456757</v>
      </c>
      <c r="K4579" s="189">
        <v>498016691411.26801</v>
      </c>
      <c r="L4579" s="185">
        <v>684750901001.62549</v>
      </c>
      <c r="M4579" s="185">
        <v>0</v>
      </c>
      <c r="N4579" s="174">
        <v>3275081777935.2329</v>
      </c>
      <c r="O4579" s="119">
        <v>0.35264997198069398</v>
      </c>
      <c r="P4579" s="119">
        <v>0.27083354574759749</v>
      </c>
      <c r="Q4579" s="97">
        <v>14.750703847589801</v>
      </c>
      <c r="R4579" s="184">
        <v>13844230294066.047</v>
      </c>
      <c r="S4579" s="199">
        <v>14353.479802863181</v>
      </c>
      <c r="T4579" s="191">
        <v>5.1137448944825227E-2</v>
      </c>
      <c r="U4579" s="198">
        <v>2.0000000000000001E-4</v>
      </c>
    </row>
    <row r="4580" spans="1:21" x14ac:dyDescent="0.2">
      <c r="A4580">
        <f t="shared" si="71"/>
        <v>4576</v>
      </c>
      <c r="B4580" s="119">
        <v>0.46362730808678315</v>
      </c>
      <c r="C4580" s="97">
        <v>16475.299436369231</v>
      </c>
      <c r="D4580" s="96">
        <v>1.1520422591078272</v>
      </c>
      <c r="E4580" s="98">
        <v>0.50573884177863071</v>
      </c>
      <c r="F4580" s="119">
        <v>0</v>
      </c>
      <c r="G4580" s="179">
        <v>0</v>
      </c>
      <c r="H4580" s="97">
        <v>11824946.434368851</v>
      </c>
      <c r="I4580" s="174">
        <v>422650240520.02643</v>
      </c>
      <c r="J4580" s="186">
        <v>0.38295900810184647</v>
      </c>
      <c r="K4580" s="189">
        <v>64275086068.121552</v>
      </c>
      <c r="L4580" s="185">
        <v>110744170393.31355</v>
      </c>
      <c r="M4580" s="185">
        <v>0</v>
      </c>
      <c r="N4580" s="174">
        <v>597669496981.46155</v>
      </c>
      <c r="O4580" s="119">
        <v>0.41904941520877975</v>
      </c>
      <c r="P4580" s="119">
        <v>0.31085604627286267</v>
      </c>
      <c r="Q4580" s="97">
        <v>13.670710316592842</v>
      </c>
      <c r="R4580" s="184">
        <v>2674855453176.2808</v>
      </c>
      <c r="S4580" s="199">
        <v>2775.8516803160478</v>
      </c>
      <c r="T4580" s="191">
        <v>5.5128781419637084E-2</v>
      </c>
      <c r="U4580" s="198">
        <v>2.0000000000000001E-4</v>
      </c>
    </row>
    <row r="4581" spans="1:21" x14ac:dyDescent="0.2">
      <c r="A4581">
        <f t="shared" si="71"/>
        <v>4577</v>
      </c>
      <c r="B4581" s="119">
        <v>0.61203390627827203</v>
      </c>
      <c r="C4581" s="97">
        <v>17000</v>
      </c>
      <c r="D4581" s="96">
        <v>0.84247674624240765</v>
      </c>
      <c r="E4581" s="98">
        <v>0.7</v>
      </c>
      <c r="F4581" s="119">
        <v>0.68729709512675008</v>
      </c>
      <c r="G4581" s="179">
        <v>1</v>
      </c>
      <c r="H4581" s="97">
        <v>6285863.7212380199</v>
      </c>
      <c r="I4581" s="174">
        <v>275558043479.38904</v>
      </c>
      <c r="J4581" s="186">
        <v>0.47949338981759515</v>
      </c>
      <c r="K4581" s="189">
        <v>2111811705.6515942</v>
      </c>
      <c r="L4581" s="185">
        <v>0</v>
      </c>
      <c r="M4581" s="185">
        <v>237801165241.47034</v>
      </c>
      <c r="N4581" s="174">
        <v>515471020426.51099</v>
      </c>
      <c r="O4581" s="119">
        <v>0.62538761594372094</v>
      </c>
      <c r="P4581" s="119">
        <v>0.33350424946259988</v>
      </c>
      <c r="Q4581" s="97">
        <v>15.333712933840964</v>
      </c>
      <c r="R4581" s="184">
        <v>2831715456901.519</v>
      </c>
      <c r="S4581" s="199">
        <v>2934.6338202566885</v>
      </c>
      <c r="T4581" s="191">
        <v>4.8274772747775925E-2</v>
      </c>
      <c r="U4581" s="198">
        <v>2.0000000000000001E-4</v>
      </c>
    </row>
    <row r="4582" spans="1:21" x14ac:dyDescent="0.2">
      <c r="A4582">
        <f t="shared" si="71"/>
        <v>4578</v>
      </c>
      <c r="B4582" s="119">
        <v>0.58136728983369446</v>
      </c>
      <c r="C4582" s="97">
        <v>15678.006357734448</v>
      </c>
      <c r="D4582" s="96">
        <v>0.57849372733067317</v>
      </c>
      <c r="E4582" s="98">
        <v>6.0133631293607159E-2</v>
      </c>
      <c r="F4582" s="119">
        <v>0.38003824719045981</v>
      </c>
      <c r="G4582" s="179">
        <v>1</v>
      </c>
      <c r="H4582" s="97">
        <v>3066981.4510529651</v>
      </c>
      <c r="I4582" s="174">
        <v>156781875639.50259</v>
      </c>
      <c r="J4582" s="186">
        <v>0.52219371468174747</v>
      </c>
      <c r="K4582" s="189">
        <v>2366753588.5595818</v>
      </c>
      <c r="L4582" s="185">
        <v>0</v>
      </c>
      <c r="M4582" s="185">
        <v>172107459958.95743</v>
      </c>
      <c r="N4582" s="174">
        <v>331256089187.01959</v>
      </c>
      <c r="O4582" s="119">
        <v>0.66279982517747171</v>
      </c>
      <c r="P4582" s="119">
        <v>0.47724185438606731</v>
      </c>
      <c r="Q4582" s="97">
        <v>16.682297075920683</v>
      </c>
      <c r="R4582" s="184">
        <v>2852812997193.1582</v>
      </c>
      <c r="S4582" s="199">
        <v>2961.2157218864209</v>
      </c>
      <c r="T4582" s="191">
        <v>4.4436533738380843E-2</v>
      </c>
      <c r="U4582" s="198">
        <v>2.0000000000000001E-4</v>
      </c>
    </row>
    <row r="4583" spans="1:21" x14ac:dyDescent="0.2">
      <c r="A4583">
        <f t="shared" si="71"/>
        <v>4579</v>
      </c>
      <c r="B4583" s="119">
        <v>0.38023749861996686</v>
      </c>
      <c r="C4583" s="97">
        <v>13128.403832405238</v>
      </c>
      <c r="D4583" s="96">
        <v>0.62020554643013848</v>
      </c>
      <c r="E4583" s="98">
        <v>0.50314918866733138</v>
      </c>
      <c r="F4583" s="119">
        <v>0.5500241020142479</v>
      </c>
      <c r="G4583" s="179">
        <v>1</v>
      </c>
      <c r="H4583" s="97">
        <v>3408735.2386434423</v>
      </c>
      <c r="I4583" s="174">
        <v>133522385995.46074</v>
      </c>
      <c r="J4583" s="186">
        <v>0.38023749861996681</v>
      </c>
      <c r="K4583" s="189">
        <v>1407520225.9852052</v>
      </c>
      <c r="L4583" s="185">
        <v>0</v>
      </c>
      <c r="M4583" s="185">
        <v>185944029039.56699</v>
      </c>
      <c r="N4583" s="174">
        <v>320873935261.01294</v>
      </c>
      <c r="O4583" s="119">
        <v>0.62181878727555273</v>
      </c>
      <c r="P4583" s="119">
        <v>0.4345433797941301</v>
      </c>
      <c r="Q4583" s="97">
        <v>17.468568125781147</v>
      </c>
      <c r="R4583" s="184">
        <v>2631388627742.1738</v>
      </c>
      <c r="S4583" s="199">
        <v>2731.9283658863628</v>
      </c>
      <c r="T4583" s="191">
        <v>4.2324103922606618E-2</v>
      </c>
      <c r="U4583" s="198">
        <v>2.0000000000000001E-4</v>
      </c>
    </row>
    <row r="4584" spans="1:21" x14ac:dyDescent="0.2">
      <c r="A4584">
        <f t="shared" si="71"/>
        <v>4580</v>
      </c>
      <c r="B4584" s="119">
        <v>0.54066626634736903</v>
      </c>
      <c r="C4584" s="97">
        <v>4001.6330904555261</v>
      </c>
      <c r="D4584" s="96">
        <v>0.68025334734924414</v>
      </c>
      <c r="E4584" s="98">
        <v>0</v>
      </c>
      <c r="F4584" s="119">
        <v>0.5703429984041396</v>
      </c>
      <c r="G4584" s="179">
        <v>1</v>
      </c>
      <c r="H4584" s="97">
        <v>7546386.7634115573</v>
      </c>
      <c r="I4584" s="174">
        <v>270148556153.55377</v>
      </c>
      <c r="J4584" s="186">
        <v>0.40762906019601786</v>
      </c>
      <c r="K4584" s="189">
        <v>5418386784.9471979</v>
      </c>
      <c r="L4584" s="185">
        <v>0</v>
      </c>
      <c r="M4584" s="185">
        <v>355424778394.10864</v>
      </c>
      <c r="N4584" s="174">
        <v>630991721332.6095</v>
      </c>
      <c r="O4584" s="119">
        <v>0.62514326485995619</v>
      </c>
      <c r="P4584" s="119">
        <v>0.45358200494392631</v>
      </c>
      <c r="Q4584" s="97">
        <v>17.447790191962248</v>
      </c>
      <c r="R4584" s="184">
        <v>5407925707085.8076</v>
      </c>
      <c r="S4584" s="199">
        <v>5610.0217973205945</v>
      </c>
      <c r="T4584" s="191">
        <v>4.226139170552453E-2</v>
      </c>
      <c r="U4584" s="198">
        <v>2.0000000000000001E-4</v>
      </c>
    </row>
    <row r="4585" spans="1:21" x14ac:dyDescent="0.2">
      <c r="A4585">
        <f t="shared" si="71"/>
        <v>4581</v>
      </c>
      <c r="B4585" s="119">
        <v>0.60370783415679707</v>
      </c>
      <c r="C4585" s="97">
        <v>10735.15398126587</v>
      </c>
      <c r="D4585" s="96">
        <v>0.9247911063857942</v>
      </c>
      <c r="E4585" s="98">
        <v>0.29932885662324116</v>
      </c>
      <c r="F4585" s="119">
        <v>0.54805341891261472</v>
      </c>
      <c r="G4585" s="179">
        <v>1</v>
      </c>
      <c r="H4585" s="97">
        <v>9355760.7457101084</v>
      </c>
      <c r="I4585" s="174">
        <v>337523992064.68933</v>
      </c>
      <c r="J4585" s="186">
        <v>0.40519983282178429</v>
      </c>
      <c r="K4585" s="189">
        <v>8452732735.5602894</v>
      </c>
      <c r="L4585" s="185">
        <v>0</v>
      </c>
      <c r="M4585" s="185">
        <v>268633827001.16458</v>
      </c>
      <c r="N4585" s="174">
        <v>614610551801.41418</v>
      </c>
      <c r="O4585" s="119">
        <v>0.57218628239970915</v>
      </c>
      <c r="P4585" s="119">
        <v>0.39503406518193485</v>
      </c>
      <c r="Q4585" s="97">
        <v>16.231053780504851</v>
      </c>
      <c r="R4585" s="184">
        <v>4236068195404.0562</v>
      </c>
      <c r="S4585" s="199">
        <v>4396.8795601648781</v>
      </c>
      <c r="T4585" s="191">
        <v>4.545767628651326E-2</v>
      </c>
      <c r="U4585" s="198">
        <v>2.0000000000000001E-4</v>
      </c>
    </row>
    <row r="4586" spans="1:21" x14ac:dyDescent="0.2">
      <c r="A4586">
        <f t="shared" si="71"/>
        <v>4582</v>
      </c>
      <c r="B4586" s="119">
        <v>0.40514352786614238</v>
      </c>
      <c r="C4586" s="97">
        <v>11677.046531398411</v>
      </c>
      <c r="D4586" s="96">
        <v>0.93605551136838172</v>
      </c>
      <c r="E4586" s="98">
        <v>0</v>
      </c>
      <c r="F4586" s="119">
        <v>0</v>
      </c>
      <c r="G4586" s="179">
        <v>0</v>
      </c>
      <c r="H4586" s="97">
        <v>7340027.6523890626</v>
      </c>
      <c r="I4586" s="174">
        <v>282945000343.55737</v>
      </c>
      <c r="J4586" s="186">
        <v>0.40514352786614238</v>
      </c>
      <c r="K4586" s="189">
        <v>9003691682.4430046</v>
      </c>
      <c r="L4586" s="185">
        <v>0</v>
      </c>
      <c r="M4586" s="185">
        <v>0</v>
      </c>
      <c r="N4586" s="174">
        <v>291948692026.00037</v>
      </c>
      <c r="O4586" s="119">
        <v>0.39264890976482497</v>
      </c>
      <c r="P4586" s="119">
        <v>0.29961105271056421</v>
      </c>
      <c r="Q4586" s="97">
        <v>12.879177697262341</v>
      </c>
      <c r="R4586" s="184">
        <v>1229104299636.0352</v>
      </c>
      <c r="S4586" s="199">
        <v>1277.0414418626126</v>
      </c>
      <c r="T4586" s="191">
        <v>5.5890256168925866E-2</v>
      </c>
      <c r="U4586" s="198">
        <v>2.0000000000000001E-4</v>
      </c>
    </row>
    <row r="4587" spans="1:21" x14ac:dyDescent="0.2">
      <c r="A4587">
        <f t="shared" si="71"/>
        <v>4583</v>
      </c>
      <c r="B4587" s="119">
        <v>0.28596632567963615</v>
      </c>
      <c r="C4587" s="97">
        <v>4568.951976685008</v>
      </c>
      <c r="D4587" s="96">
        <v>0.40212142584285077</v>
      </c>
      <c r="E4587" s="98">
        <v>0</v>
      </c>
      <c r="F4587" s="119">
        <v>0.59047897874849464</v>
      </c>
      <c r="G4587" s="179">
        <v>1</v>
      </c>
      <c r="H4587" s="97">
        <v>4866655.7180593833</v>
      </c>
      <c r="I4587" s="174">
        <v>183638619019.20319</v>
      </c>
      <c r="J4587" s="186">
        <v>0.28596632567963609</v>
      </c>
      <c r="K4587" s="189">
        <v>1692181118.7707417</v>
      </c>
      <c r="L4587" s="185">
        <v>0</v>
      </c>
      <c r="M4587" s="185">
        <v>200761573782.71985</v>
      </c>
      <c r="N4587" s="174">
        <v>386092373920.69379</v>
      </c>
      <c r="O4587" s="119">
        <v>0.55200189010663325</v>
      </c>
      <c r="P4587" s="119">
        <v>0.27933689790842869</v>
      </c>
      <c r="Q4587" s="97">
        <v>17.395671309238679</v>
      </c>
      <c r="R4587" s="184">
        <v>2054291517296.7424</v>
      </c>
      <c r="S4587" s="199">
        <v>2133.7909663322234</v>
      </c>
      <c r="T4587" s="191">
        <v>4.1970062526523619E-2</v>
      </c>
      <c r="U4587" s="198">
        <v>2.0000000000000001E-4</v>
      </c>
    </row>
    <row r="4588" spans="1:21" x14ac:dyDescent="0.2">
      <c r="A4588">
        <f t="shared" si="71"/>
        <v>4584</v>
      </c>
      <c r="B4588" s="119">
        <v>0.48669251334876079</v>
      </c>
      <c r="C4588" s="97">
        <v>5170.142372316298</v>
      </c>
      <c r="D4588" s="96">
        <v>1.060230572873416</v>
      </c>
      <c r="E4588" s="98">
        <v>0</v>
      </c>
      <c r="F4588" s="119">
        <v>0</v>
      </c>
      <c r="G4588" s="179">
        <v>0</v>
      </c>
      <c r="H4588" s="97">
        <v>23474764.881658655</v>
      </c>
      <c r="I4588" s="174">
        <v>671018702638.88049</v>
      </c>
      <c r="J4588" s="186">
        <v>0.46005217162718137</v>
      </c>
      <c r="K4588" s="189">
        <v>3139511028.4735723</v>
      </c>
      <c r="L4588" s="185">
        <v>0</v>
      </c>
      <c r="M4588" s="185">
        <v>0</v>
      </c>
      <c r="N4588" s="174">
        <v>674158213667.35413</v>
      </c>
      <c r="O4588" s="119">
        <v>0.45790973853474787</v>
      </c>
      <c r="P4588" s="119">
        <v>0.30589337409951978</v>
      </c>
      <c r="Q4588" s="97">
        <v>12.986165657990293</v>
      </c>
      <c r="R4588" s="184">
        <v>2964096946555.7061</v>
      </c>
      <c r="S4588" s="199">
        <v>3078.6401351947397</v>
      </c>
      <c r="T4588" s="191">
        <v>5.4743183933946477E-2</v>
      </c>
      <c r="U4588" s="198">
        <v>2.0000000000000001E-4</v>
      </c>
    </row>
    <row r="4589" spans="1:21" x14ac:dyDescent="0.2">
      <c r="A4589">
        <f t="shared" si="71"/>
        <v>4585</v>
      </c>
      <c r="B4589" s="119">
        <v>0.53380173998501379</v>
      </c>
      <c r="C4589" s="97">
        <v>4000</v>
      </c>
      <c r="D4589" s="96">
        <v>0.49334424676219268</v>
      </c>
      <c r="E4589" s="98">
        <v>0.29207198878833451</v>
      </c>
      <c r="F4589" s="119">
        <v>0</v>
      </c>
      <c r="G4589" s="179">
        <v>0</v>
      </c>
      <c r="H4589" s="97">
        <v>5836344.7512239059</v>
      </c>
      <c r="I4589" s="174">
        <v>247899781719.61371</v>
      </c>
      <c r="J4589" s="186">
        <v>0.50742392284037985</v>
      </c>
      <c r="K4589" s="189">
        <v>13195793977.787405</v>
      </c>
      <c r="L4589" s="185">
        <v>47176986366.703583</v>
      </c>
      <c r="M4589" s="185">
        <v>0</v>
      </c>
      <c r="N4589" s="174">
        <v>308272562064.10468</v>
      </c>
      <c r="O4589" s="119">
        <v>0.53047818368861843</v>
      </c>
      <c r="P4589" s="119">
        <v>0.36605256182309914</v>
      </c>
      <c r="Q4589" s="97">
        <v>13.808352421377496</v>
      </c>
      <c r="R4589" s="184">
        <v>1802367410139.9316</v>
      </c>
      <c r="S4589" s="199">
        <v>1870.5411745762437</v>
      </c>
      <c r="T4589" s="191">
        <v>5.0088857062434052E-2</v>
      </c>
      <c r="U4589" s="198">
        <v>2.0000000000000001E-4</v>
      </c>
    </row>
    <row r="4590" spans="1:21" x14ac:dyDescent="0.2">
      <c r="A4590">
        <f t="shared" si="71"/>
        <v>4586</v>
      </c>
      <c r="B4590" s="119">
        <v>0.37973289674508154</v>
      </c>
      <c r="C4590" s="97">
        <v>11245.359816994182</v>
      </c>
      <c r="D4590" s="96">
        <v>0.95240132686737877</v>
      </c>
      <c r="E4590" s="98">
        <v>0.19696267325922265</v>
      </c>
      <c r="F4590" s="119">
        <v>0</v>
      </c>
      <c r="G4590" s="179">
        <v>0</v>
      </c>
      <c r="H4590" s="97">
        <v>8031789.2505199052</v>
      </c>
      <c r="I4590" s="174">
        <v>261080850275.83936</v>
      </c>
      <c r="J4590" s="186">
        <v>0.37645666099316555</v>
      </c>
      <c r="K4590" s="189">
        <v>14080969913.090633</v>
      </c>
      <c r="L4590" s="185">
        <v>55508345793.190163</v>
      </c>
      <c r="M4590" s="185">
        <v>0</v>
      </c>
      <c r="N4590" s="174">
        <v>330670165982.12018</v>
      </c>
      <c r="O4590" s="119">
        <v>0.43152457178845338</v>
      </c>
      <c r="P4590" s="119">
        <v>0.30119611429639748</v>
      </c>
      <c r="Q4590" s="97">
        <v>14.081802369866676</v>
      </c>
      <c r="R4590" s="184">
        <v>1508275502293.1089</v>
      </c>
      <c r="S4590" s="199">
        <v>1564.7606675935062</v>
      </c>
      <c r="T4590" s="191">
        <v>5.2447318372845116E-2</v>
      </c>
      <c r="U4590" s="198">
        <v>2.0000000000000001E-4</v>
      </c>
    </row>
    <row r="4591" spans="1:21" x14ac:dyDescent="0.2">
      <c r="A4591">
        <f t="shared" si="71"/>
        <v>4587</v>
      </c>
      <c r="B4591" s="119">
        <v>0.36889894143161828</v>
      </c>
      <c r="C4591" s="97">
        <v>9937.3304589127383</v>
      </c>
      <c r="D4591" s="96">
        <v>0.81224970274421571</v>
      </c>
      <c r="E4591" s="98">
        <v>0.36170282223164274</v>
      </c>
      <c r="F4591" s="119">
        <v>0</v>
      </c>
      <c r="G4591" s="179">
        <v>0</v>
      </c>
      <c r="H4591" s="97">
        <v>15135143.292777639</v>
      </c>
      <c r="I4591" s="174">
        <v>406891449887.23706</v>
      </c>
      <c r="J4591" s="186">
        <v>0.30540355500197869</v>
      </c>
      <c r="K4591" s="189">
        <v>22072493631.538757</v>
      </c>
      <c r="L4591" s="185">
        <v>70561795543.499924</v>
      </c>
      <c r="M4591" s="185">
        <v>0</v>
      </c>
      <c r="N4591" s="174">
        <v>499525739062.27576</v>
      </c>
      <c r="O4591" s="119">
        <v>0.36177421421670092</v>
      </c>
      <c r="P4591" s="119">
        <v>0.28050020277555537</v>
      </c>
      <c r="Q4591" s="97">
        <v>15.170122134863192</v>
      </c>
      <c r="R4591" s="184">
        <v>2270934676456.7681</v>
      </c>
      <c r="S4591" s="199">
        <v>2356.0524595394959</v>
      </c>
      <c r="T4591" s="191">
        <v>4.8398069108865772E-2</v>
      </c>
      <c r="U4591" s="198">
        <v>2.0000000000000001E-4</v>
      </c>
    </row>
    <row r="4592" spans="1:21" x14ac:dyDescent="0.2">
      <c r="A4592">
        <f t="shared" si="71"/>
        <v>4588</v>
      </c>
      <c r="B4592" s="119">
        <v>0.50987345016576346</v>
      </c>
      <c r="C4592" s="97">
        <v>10505.603075473771</v>
      </c>
      <c r="D4592" s="96">
        <v>1.0573413185159297</v>
      </c>
      <c r="E4592" s="98">
        <v>4.533780232128963E-2</v>
      </c>
      <c r="F4592" s="119">
        <v>0</v>
      </c>
      <c r="G4592" s="179">
        <v>0</v>
      </c>
      <c r="H4592" s="97">
        <v>9644696.2381679658</v>
      </c>
      <c r="I4592" s="174">
        <v>345984915710.19641</v>
      </c>
      <c r="J4592" s="186">
        <v>0.43448429898437613</v>
      </c>
      <c r="K4592" s="189">
        <v>14544542735.732807</v>
      </c>
      <c r="L4592" s="185">
        <v>11359133688.776958</v>
      </c>
      <c r="M4592" s="185">
        <v>0</v>
      </c>
      <c r="N4592" s="174">
        <v>371888592134.70618</v>
      </c>
      <c r="O4592" s="119">
        <v>0.4286561187518011</v>
      </c>
      <c r="P4592" s="119">
        <v>0.30613581569755</v>
      </c>
      <c r="Q4592" s="97">
        <v>12.998329419952329</v>
      </c>
      <c r="R4592" s="184">
        <v>1601654629899.2488</v>
      </c>
      <c r="S4592" s="199">
        <v>1662.3441440543502</v>
      </c>
      <c r="T4592" s="191">
        <v>5.5715379768732531E-2</v>
      </c>
      <c r="U4592" s="198">
        <v>2.0000000000000001E-4</v>
      </c>
    </row>
    <row r="4593" spans="1:21" x14ac:dyDescent="0.2">
      <c r="A4593">
        <f t="shared" si="71"/>
        <v>4589</v>
      </c>
      <c r="B4593" s="119">
        <v>0.45709839669745667</v>
      </c>
      <c r="C4593" s="97">
        <v>4376.101401783143</v>
      </c>
      <c r="D4593" s="96">
        <v>0.76074655633973798</v>
      </c>
      <c r="E4593" s="98">
        <v>0.14020216370221722</v>
      </c>
      <c r="F4593" s="119">
        <v>0</v>
      </c>
      <c r="G4593" s="179">
        <v>0</v>
      </c>
      <c r="H4593" s="97">
        <v>9384187.3987319395</v>
      </c>
      <c r="I4593" s="174">
        <v>338126672961.17712</v>
      </c>
      <c r="J4593" s="186">
        <v>0.42053181683469776</v>
      </c>
      <c r="K4593" s="189">
        <v>14089929839.236782</v>
      </c>
      <c r="L4593" s="185">
        <v>40041099610.051765</v>
      </c>
      <c r="M4593" s="185">
        <v>0</v>
      </c>
      <c r="N4593" s="174">
        <v>392257702410.46564</v>
      </c>
      <c r="O4593" s="119">
        <v>0.44416184237566286</v>
      </c>
      <c r="P4593" s="119">
        <v>0.3056537740924451</v>
      </c>
      <c r="Q4593" s="97">
        <v>14.152333381960387</v>
      </c>
      <c r="R4593" s="184">
        <v>1889863407398.23</v>
      </c>
      <c r="S4593" s="199">
        <v>1961.6381244787672</v>
      </c>
      <c r="T4593" s="191">
        <v>5.0627958847396064E-2</v>
      </c>
      <c r="U4593" s="198">
        <v>2.0000000000000001E-4</v>
      </c>
    </row>
    <row r="4594" spans="1:21" x14ac:dyDescent="0.2">
      <c r="A4594">
        <f t="shared" si="71"/>
        <v>4590</v>
      </c>
      <c r="B4594" s="119">
        <v>0.5109613664545356</v>
      </c>
      <c r="C4594" s="97">
        <v>8501.8143747246468</v>
      </c>
      <c r="D4594" s="96">
        <v>0.93347574118096655</v>
      </c>
      <c r="E4594" s="98">
        <v>0.7</v>
      </c>
      <c r="F4594" s="119">
        <v>0.27665244800478683</v>
      </c>
      <c r="G4594" s="179">
        <v>1</v>
      </c>
      <c r="H4594" s="97">
        <v>10406937.617076738</v>
      </c>
      <c r="I4594" s="174">
        <v>317699597458.54517</v>
      </c>
      <c r="J4594" s="186">
        <v>0.33245055841266402</v>
      </c>
      <c r="K4594" s="189">
        <v>23878234126.89859</v>
      </c>
      <c r="L4594" s="185">
        <v>31752339903.752563</v>
      </c>
      <c r="M4594" s="185">
        <v>134884830719.54167</v>
      </c>
      <c r="N4594" s="174">
        <v>508215002208.73804</v>
      </c>
      <c r="O4594" s="119">
        <v>0.47013398668438461</v>
      </c>
      <c r="P4594" s="119">
        <v>0.32213698336841812</v>
      </c>
      <c r="Q4594" s="97">
        <v>15.712834348726568</v>
      </c>
      <c r="R4594" s="184">
        <v>2777238311794.6382</v>
      </c>
      <c r="S4594" s="199">
        <v>2879.8851734436448</v>
      </c>
      <c r="T4594" s="191">
        <v>4.7414417253203715E-2</v>
      </c>
      <c r="U4594" s="198">
        <v>2.0000000000000001E-4</v>
      </c>
    </row>
    <row r="4595" spans="1:21" x14ac:dyDescent="0.2">
      <c r="A4595">
        <f t="shared" si="71"/>
        <v>4591</v>
      </c>
      <c r="B4595" s="119">
        <v>0.49361987952410041</v>
      </c>
      <c r="C4595" s="97">
        <v>10578.775794649355</v>
      </c>
      <c r="D4595" s="96">
        <v>0.74324098161207675</v>
      </c>
      <c r="E4595" s="98">
        <v>0</v>
      </c>
      <c r="F4595" s="119">
        <v>0</v>
      </c>
      <c r="G4595" s="179">
        <v>0</v>
      </c>
      <c r="H4595" s="97">
        <v>6760348.3547399202</v>
      </c>
      <c r="I4595" s="174">
        <v>278000537065.86725</v>
      </c>
      <c r="J4595" s="186">
        <v>0.47200028057607835</v>
      </c>
      <c r="K4595" s="189">
        <v>353754034.77751231</v>
      </c>
      <c r="L4595" s="185">
        <v>0</v>
      </c>
      <c r="M4595" s="185">
        <v>0</v>
      </c>
      <c r="N4595" s="174">
        <v>278354291100.64478</v>
      </c>
      <c r="O4595" s="119">
        <v>0.4714004263291412</v>
      </c>
      <c r="P4595" s="119">
        <v>0.3412028581650447</v>
      </c>
      <c r="Q4595" s="97">
        <v>12.994572779652014</v>
      </c>
      <c r="R4595" s="184">
        <v>1382797841489.2063</v>
      </c>
      <c r="S4595" s="199">
        <v>1432.5367062429339</v>
      </c>
      <c r="T4595" s="191">
        <v>5.4401690563372886E-2</v>
      </c>
      <c r="U4595" s="198">
        <v>2.0000000000000001E-4</v>
      </c>
    </row>
    <row r="4596" spans="1:21" x14ac:dyDescent="0.2">
      <c r="A4596">
        <f t="shared" si="71"/>
        <v>4592</v>
      </c>
      <c r="B4596" s="119">
        <v>0.5124192827504267</v>
      </c>
      <c r="C4596" s="97">
        <v>4672.9760854055994</v>
      </c>
      <c r="D4596" s="96">
        <v>0.80796358669749224</v>
      </c>
      <c r="E4596" s="98">
        <v>0.7</v>
      </c>
      <c r="F4596" s="119">
        <v>0.42748360774374328</v>
      </c>
      <c r="G4596" s="179">
        <v>1</v>
      </c>
      <c r="H4596" s="97">
        <v>11363303.811002251</v>
      </c>
      <c r="I4596" s="174">
        <v>397913630662.96484</v>
      </c>
      <c r="J4596" s="186">
        <v>0.43385123070255849</v>
      </c>
      <c r="K4596" s="189">
        <v>6938945270.3008366</v>
      </c>
      <c r="L4596" s="185">
        <v>2343049722.8968005</v>
      </c>
      <c r="M4596" s="185">
        <v>210235644708.69864</v>
      </c>
      <c r="N4596" s="174">
        <v>617431270364.86108</v>
      </c>
      <c r="O4596" s="119">
        <v>0.5550387393227022</v>
      </c>
      <c r="P4596" s="119">
        <v>0.32613167139211835</v>
      </c>
      <c r="Q4596" s="97">
        <v>15.535639103904076</v>
      </c>
      <c r="R4596" s="184">
        <v>3453719787744.2959</v>
      </c>
      <c r="S4596" s="199">
        <v>3585.2840463470702</v>
      </c>
      <c r="T4596" s="191">
        <v>4.6393638789402558E-2</v>
      </c>
      <c r="U4596" s="198">
        <v>2.0000000000000001E-4</v>
      </c>
    </row>
    <row r="4597" spans="1:21" x14ac:dyDescent="0.2">
      <c r="A4597">
        <f t="shared" si="71"/>
        <v>4593</v>
      </c>
      <c r="B4597" s="119">
        <v>0.49374202471787015</v>
      </c>
      <c r="C4597" s="97">
        <v>12575.038740933713</v>
      </c>
      <c r="D4597" s="96">
        <v>0.47272290949422263</v>
      </c>
      <c r="E4597" s="98">
        <v>0</v>
      </c>
      <c r="F4597" s="119">
        <v>0</v>
      </c>
      <c r="G4597" s="179">
        <v>0</v>
      </c>
      <c r="H4597" s="97">
        <v>4289530.2265945133</v>
      </c>
      <c r="I4597" s="174">
        <v>161890547889.83389</v>
      </c>
      <c r="J4597" s="186">
        <v>0.4373063321728613</v>
      </c>
      <c r="K4597" s="189">
        <v>3952254550.6452966</v>
      </c>
      <c r="L4597" s="185">
        <v>0</v>
      </c>
      <c r="M4597" s="185">
        <v>0</v>
      </c>
      <c r="N4597" s="174">
        <v>165842802440.47919</v>
      </c>
      <c r="O4597" s="119">
        <v>0.42688474066619037</v>
      </c>
      <c r="P4597" s="119">
        <v>0.3147818245145953</v>
      </c>
      <c r="Q4597" s="97">
        <v>12.896064077223691</v>
      </c>
      <c r="R4597" s="184">
        <v>768026800741.58752</v>
      </c>
      <c r="S4597" s="199">
        <v>797.58934701111866</v>
      </c>
      <c r="T4597" s="191">
        <v>5.2047711856464E-2</v>
      </c>
      <c r="U4597" s="198">
        <v>2.0000000000000001E-4</v>
      </c>
    </row>
    <row r="4598" spans="1:21" x14ac:dyDescent="0.2">
      <c r="A4598">
        <f t="shared" si="71"/>
        <v>4594</v>
      </c>
      <c r="B4598" s="119">
        <v>0.41091777999941215</v>
      </c>
      <c r="C4598" s="97">
        <v>4920.6312552024356</v>
      </c>
      <c r="D4598" s="96">
        <v>0.84049063414210967</v>
      </c>
      <c r="E4598" s="98">
        <v>6.1245237669046562E-2</v>
      </c>
      <c r="F4598" s="119">
        <v>0.26930722791546519</v>
      </c>
      <c r="G4598" s="179">
        <v>1</v>
      </c>
      <c r="H4598" s="97">
        <v>14148775.456435727</v>
      </c>
      <c r="I4598" s="174">
        <v>376649386033.51013</v>
      </c>
      <c r="J4598" s="186">
        <v>0.33247219342287715</v>
      </c>
      <c r="K4598" s="189">
        <v>14085694710.399546</v>
      </c>
      <c r="L4598" s="185">
        <v>0</v>
      </c>
      <c r="M4598" s="185">
        <v>256584781133.90323</v>
      </c>
      <c r="N4598" s="174">
        <v>647319861877.81287</v>
      </c>
      <c r="O4598" s="119">
        <v>0.51055635999540383</v>
      </c>
      <c r="P4598" s="119">
        <v>0.34793894170675782</v>
      </c>
      <c r="Q4598" s="97">
        <v>16.841502830868787</v>
      </c>
      <c r="R4598" s="184">
        <v>4110886203419.4673</v>
      </c>
      <c r="S4598" s="199">
        <v>4263.9180048279213</v>
      </c>
      <c r="T4598" s="191">
        <v>4.3491423637778713E-2</v>
      </c>
      <c r="U4598" s="198">
        <v>2.0000000000000001E-4</v>
      </c>
    </row>
    <row r="4599" spans="1:21" x14ac:dyDescent="0.2">
      <c r="A4599">
        <f t="shared" si="71"/>
        <v>4595</v>
      </c>
      <c r="B4599" s="119">
        <v>0.55121769149198008</v>
      </c>
      <c r="C4599" s="97">
        <v>10984.504477081973</v>
      </c>
      <c r="D4599" s="96">
        <v>0.75248022809829518</v>
      </c>
      <c r="E4599" s="98">
        <v>0</v>
      </c>
      <c r="F4599" s="119">
        <v>0.14956631450734614</v>
      </c>
      <c r="G4599" s="179">
        <v>1</v>
      </c>
      <c r="H4599" s="97">
        <v>6038699.1731255045</v>
      </c>
      <c r="I4599" s="174">
        <v>255689766567.91403</v>
      </c>
      <c r="J4599" s="186">
        <v>0.49855411972885511</v>
      </c>
      <c r="K4599" s="189">
        <v>14183404108.817717</v>
      </c>
      <c r="L4599" s="185">
        <v>0</v>
      </c>
      <c r="M4599" s="185">
        <v>136764479869.69199</v>
      </c>
      <c r="N4599" s="174">
        <v>406637650546.42371</v>
      </c>
      <c r="O4599" s="119">
        <v>0.58255001737388867</v>
      </c>
      <c r="P4599" s="119">
        <v>0.40843971518259375</v>
      </c>
      <c r="Q4599" s="97">
        <v>15.41355187451979</v>
      </c>
      <c r="R4599" s="184">
        <v>2788691380455.4199</v>
      </c>
      <c r="S4599" s="199">
        <v>2893.2105635918942</v>
      </c>
      <c r="T4599" s="191">
        <v>4.7370324857101916E-2</v>
      </c>
      <c r="U4599" s="198">
        <v>2.0000000000000001E-4</v>
      </c>
    </row>
    <row r="4600" spans="1:21" x14ac:dyDescent="0.2">
      <c r="A4600">
        <f t="shared" si="71"/>
        <v>4596</v>
      </c>
      <c r="B4600" s="119">
        <v>0.40605897092824167</v>
      </c>
      <c r="C4600" s="97">
        <v>7954.2283973599642</v>
      </c>
      <c r="D4600" s="96">
        <v>1.1284544684430111</v>
      </c>
      <c r="E4600" s="98">
        <v>0</v>
      </c>
      <c r="F4600" s="119">
        <v>0</v>
      </c>
      <c r="G4600" s="179">
        <v>0</v>
      </c>
      <c r="H4600" s="97">
        <v>9443732.3525786866</v>
      </c>
      <c r="I4600" s="174">
        <v>308436335600.35187</v>
      </c>
      <c r="J4600" s="186">
        <v>0.38891182121193146</v>
      </c>
      <c r="K4600" s="189">
        <v>8887729793.2103767</v>
      </c>
      <c r="L4600" s="185">
        <v>0</v>
      </c>
      <c r="M4600" s="185">
        <v>0</v>
      </c>
      <c r="N4600" s="174">
        <v>317324065393.56226</v>
      </c>
      <c r="O4600" s="119">
        <v>0.37801903507536788</v>
      </c>
      <c r="P4600" s="119">
        <v>0.28063050036944864</v>
      </c>
      <c r="Q4600" s="97">
        <v>12.878209545838811</v>
      </c>
      <c r="R4600" s="184">
        <v>1258048247515.8906</v>
      </c>
      <c r="S4600" s="199">
        <v>1306.8807042936862</v>
      </c>
      <c r="T4600" s="191">
        <v>5.7315852178455071E-2</v>
      </c>
      <c r="U4600" s="198">
        <v>2.0000000000000001E-4</v>
      </c>
    </row>
    <row r="4601" spans="1:21" x14ac:dyDescent="0.2">
      <c r="A4601">
        <f t="shared" si="71"/>
        <v>4597</v>
      </c>
      <c r="B4601" s="119">
        <v>0.51129222840457089</v>
      </c>
      <c r="C4601" s="97">
        <v>7344.4787980904184</v>
      </c>
      <c r="D4601" s="96">
        <v>0.45707490236927673</v>
      </c>
      <c r="E4601" s="98">
        <v>0.59774749404151428</v>
      </c>
      <c r="F4601" s="119">
        <v>0.45707630100799146</v>
      </c>
      <c r="G4601" s="179">
        <v>1</v>
      </c>
      <c r="H4601" s="97">
        <v>4002259.2593357586</v>
      </c>
      <c r="I4601" s="174">
        <v>182325932992.33936</v>
      </c>
      <c r="J4601" s="186">
        <v>0.487518904906033</v>
      </c>
      <c r="K4601" s="189">
        <v>2195866932.5807066</v>
      </c>
      <c r="L4601" s="185">
        <v>0</v>
      </c>
      <c r="M4601" s="185">
        <v>275916581643.60229</v>
      </c>
      <c r="N4601" s="174">
        <v>460438381568.52234</v>
      </c>
      <c r="O4601" s="119">
        <v>0.67244742596941876</v>
      </c>
      <c r="P4601" s="119">
        <v>0.35473237292396631</v>
      </c>
      <c r="Q4601" s="97">
        <v>16.558284747343166</v>
      </c>
      <c r="R4601" s="184">
        <v>2980243483152.5103</v>
      </c>
      <c r="S4601" s="199">
        <v>3091.3861454404228</v>
      </c>
      <c r="T4601" s="191">
        <v>4.3849035866839373E-2</v>
      </c>
      <c r="U4601" s="198">
        <v>2.0000000000000001E-4</v>
      </c>
    </row>
    <row r="4602" spans="1:21" x14ac:dyDescent="0.2">
      <c r="A4602">
        <f t="shared" si="71"/>
        <v>4598</v>
      </c>
      <c r="B4602" s="119">
        <v>0.48889619486826075</v>
      </c>
      <c r="C4602" s="97">
        <v>10348.736324214386</v>
      </c>
      <c r="D4602" s="96">
        <v>0.9596223255420171</v>
      </c>
      <c r="E4602" s="98">
        <v>0</v>
      </c>
      <c r="F4602" s="119">
        <v>0.39132845298422136</v>
      </c>
      <c r="G4602" s="179">
        <v>1</v>
      </c>
      <c r="H4602" s="97">
        <v>6765501.9888294647</v>
      </c>
      <c r="I4602" s="174">
        <v>262243182398.26373</v>
      </c>
      <c r="J4602" s="186">
        <v>0.48889619486826075</v>
      </c>
      <c r="K4602" s="189">
        <v>11451162590.170048</v>
      </c>
      <c r="L4602" s="185">
        <v>0</v>
      </c>
      <c r="M4602" s="185">
        <v>213354535305.6254</v>
      </c>
      <c r="N4602" s="174">
        <v>487048880294.0592</v>
      </c>
      <c r="O4602" s="119">
        <v>0.61368239275839376</v>
      </c>
      <c r="P4602" s="119">
        <v>0.42493544665070282</v>
      </c>
      <c r="Q4602" s="97">
        <v>15.93123140236702</v>
      </c>
      <c r="R4602" s="184">
        <v>3566928978003.5581</v>
      </c>
      <c r="S4602" s="199">
        <v>3704.4833861168813</v>
      </c>
      <c r="T4602" s="191">
        <v>4.655527450686292E-2</v>
      </c>
      <c r="U4602" s="198">
        <v>2.0000000000000001E-4</v>
      </c>
    </row>
    <row r="4603" spans="1:21" x14ac:dyDescent="0.2">
      <c r="A4603">
        <f t="shared" si="71"/>
        <v>4599</v>
      </c>
      <c r="B4603" s="119">
        <v>0.58680899990846958</v>
      </c>
      <c r="C4603" s="97">
        <v>4239.5062716717184</v>
      </c>
      <c r="D4603" s="96">
        <v>0.43915464364026746</v>
      </c>
      <c r="E4603" s="98">
        <v>0</v>
      </c>
      <c r="F4603" s="119">
        <v>0</v>
      </c>
      <c r="G4603" s="179">
        <v>0</v>
      </c>
      <c r="H4603" s="97">
        <v>4862255.4722382473</v>
      </c>
      <c r="I4603" s="174">
        <v>252540328318.05838</v>
      </c>
      <c r="J4603" s="186">
        <v>0.58680899990846958</v>
      </c>
      <c r="K4603" s="189">
        <v>6112268154.2748995</v>
      </c>
      <c r="L4603" s="185">
        <v>0</v>
      </c>
      <c r="M4603" s="185">
        <v>0</v>
      </c>
      <c r="N4603" s="174">
        <v>258652596472.33328</v>
      </c>
      <c r="O4603" s="119">
        <v>0.57294200606537438</v>
      </c>
      <c r="P4603" s="119">
        <v>0.46288022737310736</v>
      </c>
      <c r="Q4603" s="97">
        <v>12.92031038676936</v>
      </c>
      <c r="R4603" s="184">
        <v>1788285732643.9412</v>
      </c>
      <c r="S4603" s="199">
        <v>1857.2019529361376</v>
      </c>
      <c r="T4603" s="191">
        <v>5.3371362407975166E-2</v>
      </c>
      <c r="U4603" s="198">
        <v>2.0000000000000001E-4</v>
      </c>
    </row>
    <row r="4604" spans="1:21" x14ac:dyDescent="0.2">
      <c r="A4604">
        <f t="shared" si="71"/>
        <v>4600</v>
      </c>
      <c r="B4604" s="119">
        <v>0.58841091812175506</v>
      </c>
      <c r="C4604" s="97">
        <v>11577.207098393152</v>
      </c>
      <c r="D4604" s="96">
        <v>0.32707707228269967</v>
      </c>
      <c r="E4604" s="98">
        <v>0.7</v>
      </c>
      <c r="F4604" s="119">
        <v>0.44342011986518132</v>
      </c>
      <c r="G4604" s="179">
        <v>1</v>
      </c>
      <c r="H4604" s="97">
        <v>2910900.6412219908</v>
      </c>
      <c r="I4604" s="174">
        <v>134658876075.33212</v>
      </c>
      <c r="J4604" s="186">
        <v>0.40062423793671431</v>
      </c>
      <c r="K4604" s="189">
        <v>1441794188.9515378</v>
      </c>
      <c r="L4604" s="185">
        <v>0</v>
      </c>
      <c r="M4604" s="185">
        <v>181876018844.46368</v>
      </c>
      <c r="N4604" s="174">
        <v>317976689108.74731</v>
      </c>
      <c r="O4604" s="119">
        <v>0.62724228384066993</v>
      </c>
      <c r="P4604" s="119">
        <v>0.33653821316556753</v>
      </c>
      <c r="Q4604" s="97">
        <v>16.741340448758013</v>
      </c>
      <c r="R4604" s="184">
        <v>1975341323779.9023</v>
      </c>
      <c r="S4604" s="199">
        <v>2051.9174065236052</v>
      </c>
      <c r="T4604" s="191">
        <v>4.2795844496831117E-2</v>
      </c>
      <c r="U4604" s="198">
        <v>2.0000000000000001E-4</v>
      </c>
    </row>
    <row r="4605" spans="1:21" x14ac:dyDescent="0.2">
      <c r="A4605">
        <f t="shared" si="71"/>
        <v>4601</v>
      </c>
      <c r="B4605" s="119">
        <v>0.6088367975475768</v>
      </c>
      <c r="C4605" s="97">
        <v>4027.5848771889496</v>
      </c>
      <c r="D4605" s="96">
        <v>0.98710895491083428</v>
      </c>
      <c r="E4605" s="98">
        <v>0</v>
      </c>
      <c r="F4605" s="119">
        <v>0.6713761587659719</v>
      </c>
      <c r="G4605" s="179">
        <v>1</v>
      </c>
      <c r="H4605" s="97">
        <v>13556574.990082836</v>
      </c>
      <c r="I4605" s="174">
        <v>499868525516.17651</v>
      </c>
      <c r="J4605" s="186">
        <v>0.46075817699471278</v>
      </c>
      <c r="K4605" s="189">
        <v>13741916265.253971</v>
      </c>
      <c r="L4605" s="185">
        <v>0</v>
      </c>
      <c r="M4605" s="185">
        <v>513140787923.65521</v>
      </c>
      <c r="N4605" s="174">
        <v>1026751229705.0858</v>
      </c>
      <c r="O4605" s="119">
        <v>0.62413476833805104</v>
      </c>
      <c r="P4605" s="119">
        <v>0.33094187072407455</v>
      </c>
      <c r="Q4605" s="97">
        <v>15.772745717543827</v>
      </c>
      <c r="R4605" s="184">
        <v>5826619380482.8809</v>
      </c>
      <c r="S4605" s="199">
        <v>6039.4049881380251</v>
      </c>
      <c r="T4605" s="191">
        <v>4.6592000653909837E-2</v>
      </c>
      <c r="U4605" s="198">
        <v>2.0000000000000001E-4</v>
      </c>
    </row>
    <row r="4606" spans="1:21" x14ac:dyDescent="0.2">
      <c r="A4606">
        <f t="shared" si="71"/>
        <v>4602</v>
      </c>
      <c r="B4606" s="119">
        <v>0.46454115016645159</v>
      </c>
      <c r="C4606" s="97">
        <v>4000</v>
      </c>
      <c r="D4606" s="96">
        <v>0.33377620160299282</v>
      </c>
      <c r="E4606" s="98">
        <v>0</v>
      </c>
      <c r="F4606" s="119">
        <v>0</v>
      </c>
      <c r="G4606" s="179">
        <v>0</v>
      </c>
      <c r="H4606" s="97">
        <v>6374315.791920362</v>
      </c>
      <c r="I4606" s="174">
        <v>277083668316.93317</v>
      </c>
      <c r="J4606" s="186">
        <v>0.46454115016645159</v>
      </c>
      <c r="K4606" s="189">
        <v>6719121596.3336964</v>
      </c>
      <c r="L4606" s="185">
        <v>0</v>
      </c>
      <c r="M4606" s="185">
        <v>0</v>
      </c>
      <c r="N4606" s="174">
        <v>283802789913.26685</v>
      </c>
      <c r="O4606" s="119">
        <v>0.45354299022791472</v>
      </c>
      <c r="P4606" s="119">
        <v>0.32359456824460675</v>
      </c>
      <c r="Q4606" s="97">
        <v>12.936414666519934</v>
      </c>
      <c r="R4606" s="184">
        <v>1419276368040.281</v>
      </c>
      <c r="S4606" s="199">
        <v>1473.236609339885</v>
      </c>
      <c r="T4606" s="191">
        <v>5.1776140932376834E-2</v>
      </c>
      <c r="U4606" s="198">
        <v>2.0000000000000001E-4</v>
      </c>
    </row>
    <row r="4607" spans="1:21" x14ac:dyDescent="0.2">
      <c r="A4607">
        <f t="shared" si="71"/>
        <v>4603</v>
      </c>
      <c r="B4607" s="119">
        <v>0.26421208611035363</v>
      </c>
      <c r="C4607" s="97">
        <v>7282.9291292768494</v>
      </c>
      <c r="D4607" s="96">
        <v>0.50543476173870594</v>
      </c>
      <c r="E4607" s="98">
        <v>0</v>
      </c>
      <c r="F4607" s="119">
        <v>0</v>
      </c>
      <c r="G4607" s="179">
        <v>0</v>
      </c>
      <c r="H4607" s="97">
        <v>4543539.6784342583</v>
      </c>
      <c r="I4607" s="174">
        <v>186267171680.4133</v>
      </c>
      <c r="J4607" s="186">
        <v>0.26421208611035363</v>
      </c>
      <c r="K4607" s="189">
        <v>7750488928.0846777</v>
      </c>
      <c r="L4607" s="185">
        <v>0</v>
      </c>
      <c r="M4607" s="185">
        <v>0</v>
      </c>
      <c r="N4607" s="174">
        <v>194017660608.49799</v>
      </c>
      <c r="O4607" s="119">
        <v>0.25365751679103488</v>
      </c>
      <c r="P4607" s="119">
        <v>0.14793869752429262</v>
      </c>
      <c r="Q4607" s="97">
        <v>12.561607236075908</v>
      </c>
      <c r="R4607" s="184">
        <v>420393710194.72327</v>
      </c>
      <c r="S4607" s="199">
        <v>436.77537232941955</v>
      </c>
      <c r="T4607" s="191">
        <v>5.4673316769554135E-2</v>
      </c>
      <c r="U4607" s="198">
        <v>2.0000000000000001E-4</v>
      </c>
    </row>
    <row r="4608" spans="1:21" x14ac:dyDescent="0.2">
      <c r="A4608">
        <f t="shared" si="71"/>
        <v>4604</v>
      </c>
      <c r="B4608" s="119">
        <v>0.41542667793158095</v>
      </c>
      <c r="C4608" s="97">
        <v>7614.3334864920653</v>
      </c>
      <c r="D4608" s="96">
        <v>0.24347677102265575</v>
      </c>
      <c r="E4608" s="98">
        <v>0.32341827973472193</v>
      </c>
      <c r="F4608" s="119">
        <v>0.47739172094381549</v>
      </c>
      <c r="G4608" s="179">
        <v>1</v>
      </c>
      <c r="H4608" s="97">
        <v>2907813.6830562102</v>
      </c>
      <c r="I4608" s="174">
        <v>156244710110.31372</v>
      </c>
      <c r="J4608" s="186">
        <v>0.41542667793158095</v>
      </c>
      <c r="K4608" s="189">
        <v>4063734837.1140962</v>
      </c>
      <c r="L4608" s="185">
        <v>0</v>
      </c>
      <c r="M4608" s="185">
        <v>236084248429.67969</v>
      </c>
      <c r="N4608" s="174">
        <v>396392693377.10748</v>
      </c>
      <c r="O4608" s="119">
        <v>0.64021265742107236</v>
      </c>
      <c r="P4608" s="119">
        <v>0.41767325121964255</v>
      </c>
      <c r="Q4608" s="97">
        <v>17.274313355626447</v>
      </c>
      <c r="R4608" s="184">
        <v>3141038377111.1006</v>
      </c>
      <c r="S4608" s="199">
        <v>3264.2305938827217</v>
      </c>
      <c r="T4608" s="191">
        <v>4.2152647594959E-2</v>
      </c>
      <c r="U4608" s="198">
        <v>2.0000000000000001E-4</v>
      </c>
    </row>
    <row r="4609" spans="1:21" x14ac:dyDescent="0.2">
      <c r="A4609">
        <f t="shared" si="71"/>
        <v>4605</v>
      </c>
      <c r="B4609" s="119">
        <v>0.68243611051485153</v>
      </c>
      <c r="C4609" s="97">
        <v>14198.037880926604</v>
      </c>
      <c r="D4609" s="96">
        <v>0.44099962486519129</v>
      </c>
      <c r="E4609" s="98">
        <v>0.556695658573791</v>
      </c>
      <c r="F4609" s="119">
        <v>0</v>
      </c>
      <c r="G4609" s="179">
        <v>0</v>
      </c>
      <c r="H4609" s="97">
        <v>4092668.4958060193</v>
      </c>
      <c r="I4609" s="174">
        <v>196128982875.83698</v>
      </c>
      <c r="J4609" s="186">
        <v>0.50216458927344787</v>
      </c>
      <c r="K4609" s="189">
        <v>21358736340.459934</v>
      </c>
      <c r="L4609" s="185">
        <v>31551799656.773567</v>
      </c>
      <c r="M4609" s="185">
        <v>0</v>
      </c>
      <c r="N4609" s="174">
        <v>249039518873.07047</v>
      </c>
      <c r="O4609" s="119">
        <v>0.49683066533285869</v>
      </c>
      <c r="P4609" s="119">
        <v>0.38685501343558393</v>
      </c>
      <c r="Q4609" s="97">
        <v>13.792334308621131</v>
      </c>
      <c r="R4609" s="184">
        <v>1489282555751.5283</v>
      </c>
      <c r="S4609" s="199">
        <v>1546.1779690626634</v>
      </c>
      <c r="T4609" s="191">
        <v>5.1837358312499589E-2</v>
      </c>
      <c r="U4609" s="198">
        <v>2.0000000000000001E-4</v>
      </c>
    </row>
    <row r="4610" spans="1:21" x14ac:dyDescent="0.2">
      <c r="A4610">
        <f t="shared" si="71"/>
        <v>4606</v>
      </c>
      <c r="B4610" s="119">
        <v>0.58383328828353243</v>
      </c>
      <c r="C4610" s="97">
        <v>4000</v>
      </c>
      <c r="D4610" s="96">
        <v>0.88182320333846775</v>
      </c>
      <c r="E4610" s="98">
        <v>0.19151258936794752</v>
      </c>
      <c r="F4610" s="119">
        <v>0.28981053901932252</v>
      </c>
      <c r="G4610" s="179">
        <v>1</v>
      </c>
      <c r="H4610" s="97">
        <v>9299506.4627123326</v>
      </c>
      <c r="I4610" s="174">
        <v>385982614669.03473</v>
      </c>
      <c r="J4610" s="186">
        <v>0.52908663931446553</v>
      </c>
      <c r="K4610" s="189">
        <v>3508029670.8064375</v>
      </c>
      <c r="L4610" s="185">
        <v>0</v>
      </c>
      <c r="M4610" s="185">
        <v>196160746100.34531</v>
      </c>
      <c r="N4610" s="174">
        <v>585651390440.1864</v>
      </c>
      <c r="O4610" s="119">
        <v>0.61665838620801627</v>
      </c>
      <c r="P4610" s="119">
        <v>0.37780388563124889</v>
      </c>
      <c r="Q4610" s="97">
        <v>15.1022244244443</v>
      </c>
      <c r="R4610" s="184">
        <v>3698234674270.1372</v>
      </c>
      <c r="S4610" s="199">
        <v>3841.7193200407178</v>
      </c>
      <c r="T4610" s="191">
        <v>4.7981799106392574E-2</v>
      </c>
      <c r="U4610" s="198">
        <v>2.0000000000000001E-4</v>
      </c>
    </row>
    <row r="4611" spans="1:21" x14ac:dyDescent="0.2">
      <c r="A4611">
        <f t="shared" si="71"/>
        <v>4607</v>
      </c>
      <c r="B4611" s="119">
        <v>0.4732906013987177</v>
      </c>
      <c r="C4611" s="97">
        <v>7730.1619281863013</v>
      </c>
      <c r="D4611" s="96">
        <v>0.27481180871678257</v>
      </c>
      <c r="E4611" s="98">
        <v>8.2438229765748702E-2</v>
      </c>
      <c r="F4611" s="119">
        <v>0</v>
      </c>
      <c r="G4611" s="179">
        <v>0</v>
      </c>
      <c r="H4611" s="97">
        <v>2353215.9874782041</v>
      </c>
      <c r="I4611" s="174">
        <v>126387066786.02916</v>
      </c>
      <c r="J4611" s="186">
        <v>0.4732906013987177</v>
      </c>
      <c r="K4611" s="189">
        <v>4611038637.8220396</v>
      </c>
      <c r="L4611" s="185">
        <v>8676553040.7424831</v>
      </c>
      <c r="M4611" s="185">
        <v>0</v>
      </c>
      <c r="N4611" s="174">
        <v>139674658464.59369</v>
      </c>
      <c r="O4611" s="119">
        <v>0.47796109913307194</v>
      </c>
      <c r="P4611" s="119">
        <v>0.36294996434611748</v>
      </c>
      <c r="Q4611" s="97">
        <v>13.21933780478831</v>
      </c>
      <c r="R4611" s="184">
        <v>798424075733.39526</v>
      </c>
      <c r="S4611" s="199">
        <v>828.52133697851662</v>
      </c>
      <c r="T4611" s="191">
        <v>5.0429255101877964E-2</v>
      </c>
      <c r="U4611" s="198">
        <v>2.0000000000000001E-4</v>
      </c>
    </row>
    <row r="4612" spans="1:21" x14ac:dyDescent="0.2">
      <c r="A4612">
        <f t="shared" si="71"/>
        <v>4608</v>
      </c>
      <c r="B4612" s="119">
        <v>0.57448018070696982</v>
      </c>
      <c r="C4612" s="97">
        <v>11798.125140657239</v>
      </c>
      <c r="D4612" s="96">
        <v>0.77026299379288565</v>
      </c>
      <c r="E4612" s="98">
        <v>0</v>
      </c>
      <c r="F4612" s="119">
        <v>0.52870466054575138</v>
      </c>
      <c r="G4612" s="179">
        <v>1</v>
      </c>
      <c r="H4612" s="97">
        <v>9254738.4153309893</v>
      </c>
      <c r="I4612" s="174">
        <v>334197739857.05695</v>
      </c>
      <c r="J4612" s="186">
        <v>0.43537184684726005</v>
      </c>
      <c r="K4612" s="189">
        <v>12577880482.14303</v>
      </c>
      <c r="L4612" s="185">
        <v>0</v>
      </c>
      <c r="M4612" s="185">
        <v>295092453583.26343</v>
      </c>
      <c r="N4612" s="174">
        <v>641868073922.46338</v>
      </c>
      <c r="O4612" s="119">
        <v>0.59447457442236229</v>
      </c>
      <c r="P4612" s="119">
        <v>0.43042297477919222</v>
      </c>
      <c r="Q4612" s="97">
        <v>16.500731744994365</v>
      </c>
      <c r="R4612" s="184">
        <v>4887836785507.043</v>
      </c>
      <c r="S4612" s="199">
        <v>5075.2227234017473</v>
      </c>
      <c r="T4612" s="191">
        <v>4.4365601844105297E-2</v>
      </c>
      <c r="U4612" s="198">
        <v>2.0000000000000001E-4</v>
      </c>
    </row>
    <row r="4613" spans="1:21" x14ac:dyDescent="0.2">
      <c r="A4613">
        <f t="shared" si="71"/>
        <v>4609</v>
      </c>
      <c r="B4613" s="119">
        <v>0.45676603305194685</v>
      </c>
      <c r="C4613" s="97">
        <v>5939.1462707201154</v>
      </c>
      <c r="D4613" s="96">
        <v>0.66871158758847749</v>
      </c>
      <c r="E4613" s="98">
        <v>0</v>
      </c>
      <c r="F4613" s="119">
        <v>0.57759931190347169</v>
      </c>
      <c r="G4613" s="179">
        <v>1</v>
      </c>
      <c r="H4613" s="97">
        <v>6367483.7970601665</v>
      </c>
      <c r="I4613" s="174">
        <v>268672956493.62106</v>
      </c>
      <c r="J4613" s="186">
        <v>0.45676603305194685</v>
      </c>
      <c r="K4613" s="189">
        <v>4244011923.1301513</v>
      </c>
      <c r="L4613" s="185">
        <v>0</v>
      </c>
      <c r="M4613" s="185">
        <v>349633098235.54736</v>
      </c>
      <c r="N4613" s="174">
        <v>622550066652.29858</v>
      </c>
      <c r="O4613" s="119">
        <v>0.64641734162583875</v>
      </c>
      <c r="P4613" s="119">
        <v>0.43628603857963677</v>
      </c>
      <c r="Q4613" s="97">
        <v>17.003097400562226</v>
      </c>
      <c r="R4613" s="184">
        <v>5011338235013.749</v>
      </c>
      <c r="S4613" s="199">
        <v>5196.9563693912942</v>
      </c>
      <c r="T4613" s="191">
        <v>4.3304747278405373E-2</v>
      </c>
      <c r="U4613" s="198">
        <v>2.0000000000000001E-4</v>
      </c>
    </row>
    <row r="4614" spans="1:21" x14ac:dyDescent="0.2">
      <c r="A4614">
        <f t="shared" si="71"/>
        <v>4610</v>
      </c>
      <c r="B4614" s="119">
        <v>0.4327345670848694</v>
      </c>
      <c r="C4614" s="97">
        <v>10286.8912201453</v>
      </c>
      <c r="D4614" s="96">
        <v>0.81481640909467812</v>
      </c>
      <c r="E4614" s="98">
        <v>0.45709122011654169</v>
      </c>
      <c r="F4614" s="119">
        <v>0</v>
      </c>
      <c r="G4614" s="179">
        <v>0</v>
      </c>
      <c r="H4614" s="97">
        <v>6172734.6390530355</v>
      </c>
      <c r="I4614" s="174">
        <v>264224282096.59579</v>
      </c>
      <c r="J4614" s="186">
        <v>0.43273456708486946</v>
      </c>
      <c r="K4614" s="189">
        <v>16043454971.335087</v>
      </c>
      <c r="L4614" s="185">
        <v>27425466867.518818</v>
      </c>
      <c r="M4614" s="185">
        <v>0</v>
      </c>
      <c r="N4614" s="174">
        <v>307693203935.44971</v>
      </c>
      <c r="O4614" s="119">
        <v>0.44290660982224883</v>
      </c>
      <c r="P4614" s="119">
        <v>0.32899092467683239</v>
      </c>
      <c r="Q4614" s="97">
        <v>13.880098528245181</v>
      </c>
      <c r="R4614" s="184">
        <v>1554948961899.1179</v>
      </c>
      <c r="S4614" s="199">
        <v>1615.8154284203454</v>
      </c>
      <c r="T4614" s="191">
        <v>5.2093345887721167E-2</v>
      </c>
      <c r="U4614" s="198">
        <v>2.0000000000000001E-4</v>
      </c>
    </row>
    <row r="4615" spans="1:21" x14ac:dyDescent="0.2">
      <c r="A4615">
        <f t="shared" ref="A4615:A4678" si="72">A4614+1</f>
        <v>4611</v>
      </c>
      <c r="B4615" s="119">
        <v>0.42990794067027815</v>
      </c>
      <c r="C4615" s="97">
        <v>11995.673708466566</v>
      </c>
      <c r="D4615" s="96">
        <v>0.81458353632901037</v>
      </c>
      <c r="E4615" s="98">
        <v>0</v>
      </c>
      <c r="F4615" s="119">
        <v>0.45005169402355338</v>
      </c>
      <c r="G4615" s="179">
        <v>1</v>
      </c>
      <c r="H4615" s="97">
        <v>6847960.1284429068</v>
      </c>
      <c r="I4615" s="174">
        <v>303558414373.4444</v>
      </c>
      <c r="J4615" s="186">
        <v>0.42990794067027815</v>
      </c>
      <c r="K4615" s="189">
        <v>7014078768.8578892</v>
      </c>
      <c r="L4615" s="185">
        <v>0</v>
      </c>
      <c r="M4615" s="185">
        <v>166878918813.24899</v>
      </c>
      <c r="N4615" s="174">
        <v>477451411955.55127</v>
      </c>
      <c r="O4615" s="119">
        <v>0.5529469622169626</v>
      </c>
      <c r="P4615" s="119">
        <v>0.37521143618235803</v>
      </c>
      <c r="Q4615" s="97">
        <v>15.747791842544228</v>
      </c>
      <c r="R4615" s="184">
        <v>3047961050896.4204</v>
      </c>
      <c r="S4615" s="199">
        <v>3162.7445557733231</v>
      </c>
      <c r="T4615" s="191">
        <v>4.6651714773691344E-2</v>
      </c>
      <c r="U4615" s="198">
        <v>2.0000000000000001E-4</v>
      </c>
    </row>
    <row r="4616" spans="1:21" x14ac:dyDescent="0.2">
      <c r="A4616">
        <f t="shared" si="72"/>
        <v>4612</v>
      </c>
      <c r="B4616" s="119">
        <v>0.51681242627458224</v>
      </c>
      <c r="C4616" s="97">
        <v>5264.452750592136</v>
      </c>
      <c r="D4616" s="96">
        <v>0.79748615141071477</v>
      </c>
      <c r="E4616" s="98">
        <v>0</v>
      </c>
      <c r="F4616" s="119">
        <v>0</v>
      </c>
      <c r="G4616" s="179">
        <v>0</v>
      </c>
      <c r="H4616" s="97">
        <v>8934519.3389446642</v>
      </c>
      <c r="I4616" s="174">
        <v>249812017101.99939</v>
      </c>
      <c r="J4616" s="186">
        <v>0.34107532388672723</v>
      </c>
      <c r="K4616" s="189">
        <v>9075102141.3765297</v>
      </c>
      <c r="L4616" s="185">
        <v>0</v>
      </c>
      <c r="M4616" s="185">
        <v>0</v>
      </c>
      <c r="N4616" s="174">
        <v>258887119243.37592</v>
      </c>
      <c r="O4616" s="119">
        <v>0.32911917322453343</v>
      </c>
      <c r="P4616" s="119">
        <v>0.18698532329030637</v>
      </c>
      <c r="Q4616" s="97">
        <v>12.811155379070827</v>
      </c>
      <c r="R4616" s="184">
        <v>714614869033.61133</v>
      </c>
      <c r="S4616" s="199">
        <v>741.88015742398386</v>
      </c>
      <c r="T4616" s="191">
        <v>5.489263376176913E-2</v>
      </c>
      <c r="U4616" s="198">
        <v>2.0000000000000001E-4</v>
      </c>
    </row>
    <row r="4617" spans="1:21" x14ac:dyDescent="0.2">
      <c r="A4617">
        <f t="shared" si="72"/>
        <v>4613</v>
      </c>
      <c r="B4617" s="119">
        <v>0.55578391649179837</v>
      </c>
      <c r="C4617" s="97">
        <v>9092.3372423530836</v>
      </c>
      <c r="D4617" s="96">
        <v>1.0180393485668469</v>
      </c>
      <c r="E4617" s="98">
        <v>0.5974266658867633</v>
      </c>
      <c r="F4617" s="119">
        <v>0.34861245206971664</v>
      </c>
      <c r="G4617" s="179">
        <v>1</v>
      </c>
      <c r="H4617" s="97">
        <v>8986463.8398083095</v>
      </c>
      <c r="I4617" s="174">
        <v>378898518786.95056</v>
      </c>
      <c r="J4617" s="186">
        <v>0.43755003062542452</v>
      </c>
      <c r="K4617" s="189">
        <v>5916276423.4763355</v>
      </c>
      <c r="L4617" s="185">
        <v>6266385626.8717899</v>
      </c>
      <c r="M4617" s="185">
        <v>284846326537.15271</v>
      </c>
      <c r="N4617" s="174">
        <v>675927507374.45142</v>
      </c>
      <c r="O4617" s="119">
        <v>0.58982246451100262</v>
      </c>
      <c r="P4617" s="119">
        <v>0.36699691252606326</v>
      </c>
      <c r="Q4617" s="97">
        <v>15.899562831330128</v>
      </c>
      <c r="R4617" s="184">
        <v>4263340938193.2905</v>
      </c>
      <c r="S4617" s="199">
        <v>4419.7247399467742</v>
      </c>
      <c r="T4617" s="191">
        <v>4.6147136801426104E-2</v>
      </c>
      <c r="U4617" s="198">
        <v>2.0000000000000001E-4</v>
      </c>
    </row>
    <row r="4618" spans="1:21" x14ac:dyDescent="0.2">
      <c r="A4618">
        <f t="shared" si="72"/>
        <v>4614</v>
      </c>
      <c r="B4618" s="119">
        <v>0.44081164405133844</v>
      </c>
      <c r="C4618" s="97">
        <v>4915.7328746746698</v>
      </c>
      <c r="D4618" s="96">
        <v>0.61911573414963683</v>
      </c>
      <c r="E4618" s="98">
        <v>0.17418688766464033</v>
      </c>
      <c r="F4618" s="119">
        <v>0</v>
      </c>
      <c r="G4618" s="179">
        <v>0</v>
      </c>
      <c r="H4618" s="97">
        <v>7084710.8382057324</v>
      </c>
      <c r="I4618" s="174">
        <v>253900217431.3555</v>
      </c>
      <c r="J4618" s="186">
        <v>0.42834119036545582</v>
      </c>
      <c r="K4618" s="189">
        <v>14188478019.018417</v>
      </c>
      <c r="L4618" s="185">
        <v>51237747189.791756</v>
      </c>
      <c r="M4618" s="185">
        <v>0</v>
      </c>
      <c r="N4618" s="174">
        <v>319326442640.16571</v>
      </c>
      <c r="O4618" s="119">
        <v>0.46894368622385058</v>
      </c>
      <c r="P4618" s="119">
        <v>0.35995787304292987</v>
      </c>
      <c r="Q4618" s="97">
        <v>14.163307324881069</v>
      </c>
      <c r="R4618" s="184">
        <v>1827448537686.0908</v>
      </c>
      <c r="S4618" s="199">
        <v>1895.3240742354808</v>
      </c>
      <c r="T4618" s="191">
        <v>4.9871903119305144E-2</v>
      </c>
      <c r="U4618" s="198">
        <v>2.0000000000000001E-4</v>
      </c>
    </row>
    <row r="4619" spans="1:21" x14ac:dyDescent="0.2">
      <c r="A4619">
        <f t="shared" si="72"/>
        <v>4615</v>
      </c>
      <c r="B4619" s="119">
        <v>0.48645650459256046</v>
      </c>
      <c r="C4619" s="97">
        <v>10852.102494949895</v>
      </c>
      <c r="D4619" s="96">
        <v>0.91351923433548832</v>
      </c>
      <c r="E4619" s="98">
        <v>0.64578900776804149</v>
      </c>
      <c r="F4619" s="119">
        <v>0</v>
      </c>
      <c r="G4619" s="179">
        <v>0</v>
      </c>
      <c r="H4619" s="97">
        <v>5720541.5166697158</v>
      </c>
      <c r="I4619" s="174">
        <v>217931289517.9183</v>
      </c>
      <c r="J4619" s="186">
        <v>0.39645446994682532</v>
      </c>
      <c r="K4619" s="189">
        <v>41126258137.312096</v>
      </c>
      <c r="L4619" s="185">
        <v>91534708502.795593</v>
      </c>
      <c r="M4619" s="185">
        <v>0</v>
      </c>
      <c r="N4619" s="174">
        <v>350592256158.026</v>
      </c>
      <c r="O4619" s="119">
        <v>0.45530840419059443</v>
      </c>
      <c r="P4619" s="119">
        <v>0.35660273416352339</v>
      </c>
      <c r="Q4619" s="97">
        <v>14.93283497070815</v>
      </c>
      <c r="R4619" s="184">
        <v>2041439657816.5608</v>
      </c>
      <c r="S4619" s="199">
        <v>2119.6489329219635</v>
      </c>
      <c r="T4619" s="191">
        <v>4.9266873086957888E-2</v>
      </c>
      <c r="U4619" s="198">
        <v>2.0000000000000001E-4</v>
      </c>
    </row>
    <row r="4620" spans="1:21" x14ac:dyDescent="0.2">
      <c r="A4620">
        <f t="shared" si="72"/>
        <v>4616</v>
      </c>
      <c r="B4620" s="119">
        <v>0.67758968759846272</v>
      </c>
      <c r="C4620" s="97">
        <v>4000</v>
      </c>
      <c r="D4620" s="96">
        <v>0.96805320046693244</v>
      </c>
      <c r="E4620" s="98">
        <v>0.38259961853037305</v>
      </c>
      <c r="F4620" s="119">
        <v>0</v>
      </c>
      <c r="G4620" s="179">
        <v>0</v>
      </c>
      <c r="H4620" s="97">
        <v>73681389.191353679</v>
      </c>
      <c r="I4620" s="174">
        <v>1222483787345.6055</v>
      </c>
      <c r="J4620" s="186">
        <v>0.19775841600002853</v>
      </c>
      <c r="K4620" s="189">
        <v>110580472001.64072</v>
      </c>
      <c r="L4620" s="185">
        <v>161473599296.49915</v>
      </c>
      <c r="M4620" s="185">
        <v>0</v>
      </c>
      <c r="N4620" s="174">
        <v>1494537858643.7451</v>
      </c>
      <c r="O4620" s="119">
        <v>0.24819400503176031</v>
      </c>
      <c r="P4620" s="119">
        <v>0.13530451869222501</v>
      </c>
      <c r="Q4620" s="97">
        <v>15.025701207592975</v>
      </c>
      <c r="R4620" s="184">
        <v>2965475610023.7217</v>
      </c>
      <c r="S4620" s="199">
        <v>3080.2974204455031</v>
      </c>
      <c r="T4620" s="191">
        <v>5.1793752874176209E-2</v>
      </c>
      <c r="U4620" s="198">
        <v>2.0000000000000001E-4</v>
      </c>
    </row>
    <row r="4621" spans="1:21" x14ac:dyDescent="0.2">
      <c r="A4621">
        <f t="shared" si="72"/>
        <v>4617</v>
      </c>
      <c r="B4621" s="119">
        <v>0.54836718105350823</v>
      </c>
      <c r="C4621" s="97">
        <v>15243.976814080244</v>
      </c>
      <c r="D4621" s="96">
        <v>0.83863680043412236</v>
      </c>
      <c r="E4621" s="98">
        <v>0.7</v>
      </c>
      <c r="F4621" s="119">
        <v>0.70275471956116098</v>
      </c>
      <c r="G4621" s="179">
        <v>1</v>
      </c>
      <c r="H4621" s="97">
        <v>5142696.7299929149</v>
      </c>
      <c r="I4621" s="174">
        <v>225637907745.79907</v>
      </c>
      <c r="J4621" s="186">
        <v>0.47513012190088211</v>
      </c>
      <c r="K4621" s="189">
        <v>3184823078.5168872</v>
      </c>
      <c r="L4621" s="185">
        <v>0</v>
      </c>
      <c r="M4621" s="185">
        <v>254031591741.16357</v>
      </c>
      <c r="N4621" s="174">
        <v>482854322565.47955</v>
      </c>
      <c r="O4621" s="119">
        <v>0.64291158947542582</v>
      </c>
      <c r="P4621" s="119">
        <v>0.40601454529438624</v>
      </c>
      <c r="Q4621" s="97">
        <v>16.598260289374938</v>
      </c>
      <c r="R4621" s="184">
        <v>3499084816465.0137</v>
      </c>
      <c r="S4621" s="199">
        <v>3635.3294167153972</v>
      </c>
      <c r="T4621" s="191">
        <v>4.5040728290863995E-2</v>
      </c>
      <c r="U4621" s="198">
        <v>2.0000000000000001E-4</v>
      </c>
    </row>
    <row r="4622" spans="1:21" x14ac:dyDescent="0.2">
      <c r="A4622">
        <f t="shared" si="72"/>
        <v>4618</v>
      </c>
      <c r="B4622" s="119">
        <v>0.60494490283757496</v>
      </c>
      <c r="C4622" s="97">
        <v>7454.5620096236471</v>
      </c>
      <c r="D4622" s="96">
        <v>0.65226127322319394</v>
      </c>
      <c r="E4622" s="98">
        <v>0.49737782681839188</v>
      </c>
      <c r="F4622" s="119">
        <v>0.62475091860647081</v>
      </c>
      <c r="G4622" s="179">
        <v>1</v>
      </c>
      <c r="H4622" s="97">
        <v>7762636.4507949436</v>
      </c>
      <c r="I4622" s="174">
        <v>229870796772.77701</v>
      </c>
      <c r="J4622" s="186">
        <v>0.29842996555664825</v>
      </c>
      <c r="K4622" s="189">
        <v>5387590563.34904</v>
      </c>
      <c r="L4622" s="185">
        <v>0</v>
      </c>
      <c r="M4622" s="185">
        <v>359939617471.43372</v>
      </c>
      <c r="N4622" s="174">
        <v>595198004807.55969</v>
      </c>
      <c r="O4622" s="119">
        <v>0.59904775395846133</v>
      </c>
      <c r="P4622" s="119">
        <v>0.29278517528052889</v>
      </c>
      <c r="Q4622" s="97">
        <v>17.54874583189137</v>
      </c>
      <c r="R4622" s="184">
        <v>3282949254118.9209</v>
      </c>
      <c r="S4622" s="199">
        <v>3404.5608424329425</v>
      </c>
      <c r="T4622" s="191">
        <v>4.2117362328321022E-2</v>
      </c>
      <c r="U4622" s="198">
        <v>2.0000000000000001E-4</v>
      </c>
    </row>
    <row r="4623" spans="1:21" x14ac:dyDescent="0.2">
      <c r="A4623">
        <f t="shared" si="72"/>
        <v>4619</v>
      </c>
      <c r="B4623" s="119">
        <v>0.43441557671534636</v>
      </c>
      <c r="C4623" s="97">
        <v>4402.8293740898007</v>
      </c>
      <c r="D4623" s="96">
        <v>0.21196214719211437</v>
      </c>
      <c r="E4623" s="98">
        <v>0.7</v>
      </c>
      <c r="F4623" s="119">
        <v>0</v>
      </c>
      <c r="G4623" s="179">
        <v>0</v>
      </c>
      <c r="H4623" s="97">
        <v>3122266.4631996588</v>
      </c>
      <c r="I4623" s="174">
        <v>167286819282.02213</v>
      </c>
      <c r="J4623" s="186">
        <v>0.43441557671534636</v>
      </c>
      <c r="K4623" s="189">
        <v>14873806680.722218</v>
      </c>
      <c r="L4623" s="185">
        <v>25008146510.956135</v>
      </c>
      <c r="M4623" s="185">
        <v>0</v>
      </c>
      <c r="N4623" s="174">
        <v>207168772473.7005</v>
      </c>
      <c r="O4623" s="119">
        <v>0.44735756348513261</v>
      </c>
      <c r="P4623" s="119">
        <v>0.32044582836049712</v>
      </c>
      <c r="Q4623" s="97">
        <v>13.846921758399521</v>
      </c>
      <c r="R4623" s="184">
        <v>1085647483701.9303</v>
      </c>
      <c r="S4623" s="199">
        <v>1127.4868533383592</v>
      </c>
      <c r="T4623" s="191">
        <v>4.8714662594246942E-2</v>
      </c>
      <c r="U4623" s="198">
        <v>2.0000000000000001E-4</v>
      </c>
    </row>
    <row r="4624" spans="1:21" x14ac:dyDescent="0.2">
      <c r="A4624">
        <f t="shared" si="72"/>
        <v>4620</v>
      </c>
      <c r="B4624" s="119">
        <v>0.36777702389834266</v>
      </c>
      <c r="C4624" s="97">
        <v>8332.4001187239137</v>
      </c>
      <c r="D4624" s="96">
        <v>0.43424131005488781</v>
      </c>
      <c r="E4624" s="98">
        <v>0.62632068252057538</v>
      </c>
      <c r="F4624" s="119">
        <v>0</v>
      </c>
      <c r="G4624" s="179">
        <v>0</v>
      </c>
      <c r="H4624" s="97">
        <v>4207190.6532354718</v>
      </c>
      <c r="I4624" s="174">
        <v>197278311980.85999</v>
      </c>
      <c r="J4624" s="186">
        <v>0.36777702389834266</v>
      </c>
      <c r="K4624" s="189">
        <v>31284721780.224442</v>
      </c>
      <c r="L4624" s="185">
        <v>64706821522.383125</v>
      </c>
      <c r="M4624" s="185">
        <v>0</v>
      </c>
      <c r="N4624" s="174">
        <v>293269855283.46753</v>
      </c>
      <c r="O4624" s="119">
        <v>0.42390953396062941</v>
      </c>
      <c r="P4624" s="119">
        <v>0.32594379276830776</v>
      </c>
      <c r="Q4624" s="97">
        <v>14.290331062084464</v>
      </c>
      <c r="R4624" s="184">
        <v>1542063866577.7168</v>
      </c>
      <c r="S4624" s="199">
        <v>1601.4149690874824</v>
      </c>
      <c r="T4624" s="191">
        <v>4.9205910950492295E-2</v>
      </c>
      <c r="U4624" s="198">
        <v>2.0000000000000001E-4</v>
      </c>
    </row>
    <row r="4625" spans="1:21" x14ac:dyDescent="0.2">
      <c r="A4625">
        <f t="shared" si="72"/>
        <v>4621</v>
      </c>
      <c r="B4625" s="119">
        <v>0.60943467832998455</v>
      </c>
      <c r="C4625" s="97">
        <v>4797.4743506855157</v>
      </c>
      <c r="D4625" s="96">
        <v>0.36153763143693968</v>
      </c>
      <c r="E4625" s="98">
        <v>0</v>
      </c>
      <c r="F4625" s="119">
        <v>0.30832333179241622</v>
      </c>
      <c r="G4625" s="179">
        <v>1</v>
      </c>
      <c r="H4625" s="97">
        <v>4965480.8197915778</v>
      </c>
      <c r="I4625" s="174">
        <v>227966652230.40268</v>
      </c>
      <c r="J4625" s="186">
        <v>0.54364515875936881</v>
      </c>
      <c r="K4625" s="189">
        <v>15413318181.535799</v>
      </c>
      <c r="L4625" s="185">
        <v>0</v>
      </c>
      <c r="M4625" s="185">
        <v>183444653279.90732</v>
      </c>
      <c r="N4625" s="174">
        <v>426824623691.84583</v>
      </c>
      <c r="O4625" s="119">
        <v>0.63419183065453555</v>
      </c>
      <c r="P4625" s="119">
        <v>0.48043674645052686</v>
      </c>
      <c r="Q4625" s="97">
        <v>15.81069353821357</v>
      </c>
      <c r="R4625" s="184">
        <v>3610883190694.9912</v>
      </c>
      <c r="S4625" s="199">
        <v>3748.5079704479122</v>
      </c>
      <c r="T4625" s="191">
        <v>4.5323638390951784E-2</v>
      </c>
      <c r="U4625" s="198">
        <v>2.0000000000000001E-4</v>
      </c>
    </row>
    <row r="4626" spans="1:21" x14ac:dyDescent="0.2">
      <c r="A4626">
        <f t="shared" si="72"/>
        <v>4622</v>
      </c>
      <c r="B4626" s="119">
        <v>0.5118353780463929</v>
      </c>
      <c r="C4626" s="97">
        <v>6163.251329238281</v>
      </c>
      <c r="D4626" s="96">
        <v>0.92854112142168321</v>
      </c>
      <c r="E4626" s="98">
        <v>0.67287612896489957</v>
      </c>
      <c r="F4626" s="119">
        <v>0.56085961340891477</v>
      </c>
      <c r="G4626" s="179">
        <v>1</v>
      </c>
      <c r="H4626" s="97">
        <v>8385780.010668884</v>
      </c>
      <c r="I4626" s="174">
        <v>313223366127.27393</v>
      </c>
      <c r="J4626" s="186">
        <v>0.39542203681734045</v>
      </c>
      <c r="K4626" s="189">
        <v>0</v>
      </c>
      <c r="L4626" s="185">
        <v>0</v>
      </c>
      <c r="M4626" s="185">
        <v>277680548443.59943</v>
      </c>
      <c r="N4626" s="174">
        <v>590903914570.87329</v>
      </c>
      <c r="O4626" s="119">
        <v>0.58554335423379633</v>
      </c>
      <c r="P4626" s="119">
        <v>0.3659078845402981</v>
      </c>
      <c r="Q4626" s="97">
        <v>16.503306480233874</v>
      </c>
      <c r="R4626" s="184">
        <v>3884832671537.6538</v>
      </c>
      <c r="S4626" s="199">
        <v>4026.8729671943879</v>
      </c>
      <c r="T4626" s="191">
        <v>4.4548690720876589E-2</v>
      </c>
      <c r="U4626" s="198">
        <v>2.0000000000000001E-4</v>
      </c>
    </row>
    <row r="4627" spans="1:21" x14ac:dyDescent="0.2">
      <c r="A4627">
        <f t="shared" si="72"/>
        <v>4623</v>
      </c>
      <c r="B4627" s="119">
        <v>0.65218172789576068</v>
      </c>
      <c r="C4627" s="97">
        <v>11043.792479035095</v>
      </c>
      <c r="D4627" s="96">
        <v>0.30158755959353567</v>
      </c>
      <c r="E4627" s="98">
        <v>9.9533426458723678E-2</v>
      </c>
      <c r="F4627" s="119">
        <v>0.74311770336499006</v>
      </c>
      <c r="G4627" s="179">
        <v>1</v>
      </c>
      <c r="H4627" s="97">
        <v>8305042.0906230882</v>
      </c>
      <c r="I4627" s="174">
        <v>312387731560.6192</v>
      </c>
      <c r="J4627" s="186">
        <v>0.46465617937039871</v>
      </c>
      <c r="K4627" s="189">
        <v>6585694188.7142057</v>
      </c>
      <c r="L4627" s="185">
        <v>0</v>
      </c>
      <c r="M4627" s="185">
        <v>358158868381.15753</v>
      </c>
      <c r="N4627" s="174">
        <v>677132294130.49097</v>
      </c>
      <c r="O4627" s="119">
        <v>0.63751203166050674</v>
      </c>
      <c r="P4627" s="119">
        <v>0.42173470787925471</v>
      </c>
      <c r="Q4627" s="97">
        <v>16.785421205430548</v>
      </c>
      <c r="R4627" s="184">
        <v>5200896948647.9531</v>
      </c>
      <c r="S4627" s="199">
        <v>5394.2834458967473</v>
      </c>
      <c r="T4627" s="191">
        <v>4.3153094167682475E-2</v>
      </c>
      <c r="U4627" s="198">
        <v>2.0000000000000001E-4</v>
      </c>
    </row>
    <row r="4628" spans="1:21" x14ac:dyDescent="0.2">
      <c r="A4628">
        <f t="shared" si="72"/>
        <v>4624</v>
      </c>
      <c r="B4628" s="119">
        <v>0.47533975495548303</v>
      </c>
      <c r="C4628" s="97">
        <v>5118.0374167030241</v>
      </c>
      <c r="D4628" s="96">
        <v>0.84387277232945013</v>
      </c>
      <c r="E4628" s="98">
        <v>0.69681316423549222</v>
      </c>
      <c r="F4628" s="119">
        <v>0</v>
      </c>
      <c r="G4628" s="179">
        <v>0</v>
      </c>
      <c r="H4628" s="97">
        <v>11176144.659566283</v>
      </c>
      <c r="I4628" s="174">
        <v>406284221534.05298</v>
      </c>
      <c r="J4628" s="186">
        <v>0.47533975495548297</v>
      </c>
      <c r="K4628" s="189">
        <v>72105911905.700562</v>
      </c>
      <c r="L4628" s="185">
        <v>101450004458.16644</v>
      </c>
      <c r="M4628" s="185">
        <v>0</v>
      </c>
      <c r="N4628" s="174">
        <v>579840137897.91992</v>
      </c>
      <c r="O4628" s="119">
        <v>0.47303218239972245</v>
      </c>
      <c r="P4628" s="119">
        <v>0.3656453810284056</v>
      </c>
      <c r="Q4628" s="97">
        <v>13.589887639997366</v>
      </c>
      <c r="R4628" s="184">
        <v>3210665178419.9907</v>
      </c>
      <c r="S4628" s="199">
        <v>3331.4247838655901</v>
      </c>
      <c r="T4628" s="191">
        <v>5.2512227315384463E-2</v>
      </c>
      <c r="U4628" s="198">
        <v>2.0000000000000001E-4</v>
      </c>
    </row>
    <row r="4629" spans="1:21" x14ac:dyDescent="0.2">
      <c r="A4629">
        <f t="shared" si="72"/>
        <v>4625</v>
      </c>
      <c r="B4629" s="119">
        <v>0.41881878313320725</v>
      </c>
      <c r="C4629" s="97">
        <v>12908.591638149413</v>
      </c>
      <c r="D4629" s="96">
        <v>0.94264034586045997</v>
      </c>
      <c r="E4629" s="98">
        <v>0.6084952420078642</v>
      </c>
      <c r="F4629" s="119">
        <v>0</v>
      </c>
      <c r="G4629" s="179">
        <v>0</v>
      </c>
      <c r="H4629" s="97">
        <v>6430477.4075777112</v>
      </c>
      <c r="I4629" s="174">
        <v>307943883439.45349</v>
      </c>
      <c r="J4629" s="186">
        <v>0.41881878313320731</v>
      </c>
      <c r="K4629" s="189">
        <v>33140874598.18726</v>
      </c>
      <c r="L4629" s="185">
        <v>88327898602.924744</v>
      </c>
      <c r="M4629" s="185">
        <v>0</v>
      </c>
      <c r="N4629" s="174">
        <v>429412656640.56549</v>
      </c>
      <c r="O4629" s="119">
        <v>0.46490246230647997</v>
      </c>
      <c r="P4629" s="119">
        <v>0.35230793511664177</v>
      </c>
      <c r="Q4629" s="97">
        <v>14.761017192681162</v>
      </c>
      <c r="R4629" s="184">
        <v>2419083588245.9697</v>
      </c>
      <c r="S4629" s="199">
        <v>2511.2784616855347</v>
      </c>
      <c r="T4629" s="191">
        <v>5.0115248655817193E-2</v>
      </c>
      <c r="U4629" s="198">
        <v>2.0000000000000001E-4</v>
      </c>
    </row>
    <row r="4630" spans="1:21" x14ac:dyDescent="0.2">
      <c r="A4630">
        <f t="shared" si="72"/>
        <v>4626</v>
      </c>
      <c r="B4630" s="119">
        <v>0.57792876505789104</v>
      </c>
      <c r="C4630" s="97">
        <v>5196.4283975261696</v>
      </c>
      <c r="D4630" s="96">
        <v>0.99460800528276616</v>
      </c>
      <c r="E4630" s="98">
        <v>0</v>
      </c>
      <c r="F4630" s="119">
        <v>0</v>
      </c>
      <c r="G4630" s="179">
        <v>0</v>
      </c>
      <c r="H4630" s="97">
        <v>20131710.916564219</v>
      </c>
      <c r="I4630" s="174">
        <v>709430539069.79968</v>
      </c>
      <c r="J4630" s="186">
        <v>0.56145897477055207</v>
      </c>
      <c r="K4630" s="189">
        <v>23170611109.268921</v>
      </c>
      <c r="L4630" s="185">
        <v>0</v>
      </c>
      <c r="M4630" s="185">
        <v>0</v>
      </c>
      <c r="N4630" s="174">
        <v>732601150179.0686</v>
      </c>
      <c r="O4630" s="119">
        <v>0.54370122547540367</v>
      </c>
      <c r="P4630" s="119">
        <v>0.41470884238996897</v>
      </c>
      <c r="Q4630" s="97">
        <v>12.916184446963889</v>
      </c>
      <c r="R4630" s="184">
        <v>4353592395060.2725</v>
      </c>
      <c r="S4630" s="199">
        <v>4520.1722467916834</v>
      </c>
      <c r="T4630" s="191">
        <v>5.5547156412626683E-2</v>
      </c>
      <c r="U4630" s="198">
        <v>2.0000000000000001E-4</v>
      </c>
    </row>
    <row r="4631" spans="1:21" x14ac:dyDescent="0.2">
      <c r="A4631">
        <f t="shared" si="72"/>
        <v>4627</v>
      </c>
      <c r="B4631" s="119">
        <v>0.47578958965434481</v>
      </c>
      <c r="C4631" s="97">
        <v>12359.144293247071</v>
      </c>
      <c r="D4631" s="96">
        <v>0.75088100567277194</v>
      </c>
      <c r="E4631" s="98">
        <v>0.15213875598078067</v>
      </c>
      <c r="F4631" s="119">
        <v>0</v>
      </c>
      <c r="G4631" s="179">
        <v>0</v>
      </c>
      <c r="H4631" s="97">
        <v>4744250.0378627004</v>
      </c>
      <c r="I4631" s="174">
        <v>209217931457.76273</v>
      </c>
      <c r="J4631" s="186">
        <v>0.47578958965434481</v>
      </c>
      <c r="K4631" s="189">
        <v>6458413496.5298824</v>
      </c>
      <c r="L4631" s="185">
        <v>17536386324.007488</v>
      </c>
      <c r="M4631" s="185">
        <v>0</v>
      </c>
      <c r="N4631" s="174">
        <v>233212731278.30008</v>
      </c>
      <c r="O4631" s="119">
        <v>0.48699237898936032</v>
      </c>
      <c r="P4631" s="119">
        <v>0.37066744625075293</v>
      </c>
      <c r="Q4631" s="97">
        <v>13.547157736089348</v>
      </c>
      <c r="R4631" s="184">
        <v>1298302991157.5925</v>
      </c>
      <c r="S4631" s="199">
        <v>1347.9567524172953</v>
      </c>
      <c r="T4631" s="191">
        <v>5.2921288673375415E-2</v>
      </c>
      <c r="U4631" s="198">
        <v>2.0000000000000001E-4</v>
      </c>
    </row>
    <row r="4632" spans="1:21" x14ac:dyDescent="0.2">
      <c r="A4632">
        <f t="shared" si="72"/>
        <v>4628</v>
      </c>
      <c r="B4632" s="119">
        <v>0.49018897698155584</v>
      </c>
      <c r="C4632" s="97">
        <v>4000</v>
      </c>
      <c r="D4632" s="96">
        <v>0.968350756067348</v>
      </c>
      <c r="E4632" s="98">
        <v>0.7</v>
      </c>
      <c r="F4632" s="119">
        <v>0</v>
      </c>
      <c r="G4632" s="179">
        <v>0</v>
      </c>
      <c r="H4632" s="97">
        <v>15333429.761977646</v>
      </c>
      <c r="I4632" s="174">
        <v>532243348539.01532</v>
      </c>
      <c r="J4632" s="186">
        <v>0.49018897698155584</v>
      </c>
      <c r="K4632" s="189">
        <v>106643727688.86998</v>
      </c>
      <c r="L4632" s="185">
        <v>172121665487.07608</v>
      </c>
      <c r="M4632" s="185">
        <v>0</v>
      </c>
      <c r="N4632" s="174">
        <v>811008741714.96143</v>
      </c>
      <c r="O4632" s="119">
        <v>0.4914831794196986</v>
      </c>
      <c r="P4632" s="119">
        <v>0.36578344555977588</v>
      </c>
      <c r="Q4632" s="97">
        <v>14.218475916998374</v>
      </c>
      <c r="R4632" s="184">
        <v>4655391700244.1094</v>
      </c>
      <c r="S4632" s="199">
        <v>4832.2928195367758</v>
      </c>
      <c r="T4632" s="191">
        <v>5.1067134446286633E-2</v>
      </c>
      <c r="U4632" s="198">
        <v>2.0000000000000001E-4</v>
      </c>
    </row>
    <row r="4633" spans="1:21" x14ac:dyDescent="0.2">
      <c r="A4633">
        <f t="shared" si="72"/>
        <v>4629</v>
      </c>
      <c r="B4633" s="119">
        <v>0.48422256269362968</v>
      </c>
      <c r="C4633" s="97">
        <v>7373.9167472539284</v>
      </c>
      <c r="D4633" s="96">
        <v>1.0658533470044635</v>
      </c>
      <c r="E4633" s="98">
        <v>0.18787344699969225</v>
      </c>
      <c r="F4633" s="119">
        <v>0.75434911631627888</v>
      </c>
      <c r="G4633" s="179">
        <v>1</v>
      </c>
      <c r="H4633" s="97">
        <v>9562324.5180987101</v>
      </c>
      <c r="I4633" s="174">
        <v>338516755268.32916</v>
      </c>
      <c r="J4633" s="186">
        <v>0.40947235869577481</v>
      </c>
      <c r="K4633" s="189">
        <v>10252262162.817753</v>
      </c>
      <c r="L4633" s="185">
        <v>0</v>
      </c>
      <c r="M4633" s="185">
        <v>368817119898.79822</v>
      </c>
      <c r="N4633" s="174">
        <v>717586137329.94519</v>
      </c>
      <c r="O4633" s="119">
        <v>0.60434131541395997</v>
      </c>
      <c r="P4633" s="119">
        <v>0.40772133739861738</v>
      </c>
      <c r="Q4633" s="97">
        <v>16.89717078194694</v>
      </c>
      <c r="R4633" s="184">
        <v>5315768509033.416</v>
      </c>
      <c r="S4633" s="199">
        <v>5516.816677322453</v>
      </c>
      <c r="T4633" s="191">
        <v>4.4210825725357915E-2</v>
      </c>
      <c r="U4633" s="198">
        <v>2.0000000000000001E-4</v>
      </c>
    </row>
    <row r="4634" spans="1:21" x14ac:dyDescent="0.2">
      <c r="A4634">
        <f t="shared" si="72"/>
        <v>4630</v>
      </c>
      <c r="B4634" s="119">
        <v>0.44517366565404276</v>
      </c>
      <c r="C4634" s="97">
        <v>10531.051163324628</v>
      </c>
      <c r="D4634" s="96">
        <v>0.61905873937263656</v>
      </c>
      <c r="E4634" s="98">
        <v>0.7</v>
      </c>
      <c r="F4634" s="119">
        <v>0.64760720948796824</v>
      </c>
      <c r="G4634" s="179">
        <v>1</v>
      </c>
      <c r="H4634" s="97">
        <v>4067642.6458759443</v>
      </c>
      <c r="I4634" s="174">
        <v>200907677045.27863</v>
      </c>
      <c r="J4634" s="186">
        <v>0.44517366565404282</v>
      </c>
      <c r="K4634" s="189">
        <v>2084529515.5955439</v>
      </c>
      <c r="L4634" s="185">
        <v>0</v>
      </c>
      <c r="M4634" s="185">
        <v>281488006106.43439</v>
      </c>
      <c r="N4634" s="174">
        <v>484480212667.30853</v>
      </c>
      <c r="O4634" s="119">
        <v>0.64941602093765582</v>
      </c>
      <c r="P4634" s="119">
        <v>0.38259955858693689</v>
      </c>
      <c r="Q4634" s="97">
        <v>16.818037355093367</v>
      </c>
      <c r="R4634" s="184">
        <v>3387486925805.3262</v>
      </c>
      <c r="S4634" s="199">
        <v>3517.3113905965938</v>
      </c>
      <c r="T4634" s="191">
        <v>4.3733262857173563E-2</v>
      </c>
      <c r="U4634" s="198">
        <v>2.0000000000000001E-4</v>
      </c>
    </row>
    <row r="4635" spans="1:21" x14ac:dyDescent="0.2">
      <c r="A4635">
        <f t="shared" si="72"/>
        <v>4631</v>
      </c>
      <c r="B4635" s="119">
        <v>0.42835328983912269</v>
      </c>
      <c r="C4635" s="97">
        <v>6055.3407701931583</v>
      </c>
      <c r="D4635" s="96">
        <v>0.85994346629294705</v>
      </c>
      <c r="E4635" s="98">
        <v>0</v>
      </c>
      <c r="F4635" s="119">
        <v>0</v>
      </c>
      <c r="G4635" s="179">
        <v>0</v>
      </c>
      <c r="H4635" s="97">
        <v>8577367.1120719109</v>
      </c>
      <c r="I4635" s="174">
        <v>243361420452.13309</v>
      </c>
      <c r="J4635" s="186">
        <v>0.21323817367191245</v>
      </c>
      <c r="K4635" s="189">
        <v>7535084661.3906574</v>
      </c>
      <c r="L4635" s="185">
        <v>0</v>
      </c>
      <c r="M4635" s="185">
        <v>0</v>
      </c>
      <c r="N4635" s="174">
        <v>250896505113.52374</v>
      </c>
      <c r="O4635" s="119">
        <v>0.20683406815864047</v>
      </c>
      <c r="P4635" s="119">
        <v>9.9253697768033777E-2</v>
      </c>
      <c r="Q4635" s="97">
        <v>12.596428454440886</v>
      </c>
      <c r="R4635" s="184">
        <v>370138118356.71814</v>
      </c>
      <c r="S4635" s="199">
        <v>384.02931193106889</v>
      </c>
      <c r="T4635" s="191">
        <v>5.5634530840076489E-2</v>
      </c>
      <c r="U4635" s="198">
        <v>2.0000000000000001E-4</v>
      </c>
    </row>
    <row r="4636" spans="1:21" x14ac:dyDescent="0.2">
      <c r="A4636">
        <f t="shared" si="72"/>
        <v>4632</v>
      </c>
      <c r="B4636" s="119">
        <v>0.43823725640465871</v>
      </c>
      <c r="C4636" s="97">
        <v>11282.648189797175</v>
      </c>
      <c r="D4636" s="96">
        <v>0.73371641987639546</v>
      </c>
      <c r="E4636" s="98">
        <v>0</v>
      </c>
      <c r="F4636" s="119">
        <v>0.59743865727840317</v>
      </c>
      <c r="G4636" s="179">
        <v>1</v>
      </c>
      <c r="H4636" s="97">
        <v>6181595.9331466686</v>
      </c>
      <c r="I4636" s="174">
        <v>268643339438.06528</v>
      </c>
      <c r="J4636" s="186">
        <v>0.43823725640465871</v>
      </c>
      <c r="K4636" s="189">
        <v>9008850536.5717335</v>
      </c>
      <c r="L4636" s="185">
        <v>0</v>
      </c>
      <c r="M4636" s="185">
        <v>335047870846.3421</v>
      </c>
      <c r="N4636" s="174">
        <v>612700060820.97913</v>
      </c>
      <c r="O4636" s="119">
        <v>0.6296193543491615</v>
      </c>
      <c r="P4636" s="119">
        <v>0.39754811983175242</v>
      </c>
      <c r="Q4636" s="97">
        <v>16.718120800323664</v>
      </c>
      <c r="R4636" s="184">
        <v>4396152327461.3525</v>
      </c>
      <c r="S4636" s="199">
        <v>4562.5788498792417</v>
      </c>
      <c r="T4636" s="191">
        <v>4.4461518378685366E-2</v>
      </c>
      <c r="U4636" s="198">
        <v>2.0000000000000001E-4</v>
      </c>
    </row>
    <row r="4637" spans="1:21" x14ac:dyDescent="0.2">
      <c r="A4637">
        <f t="shared" si="72"/>
        <v>4633</v>
      </c>
      <c r="B4637" s="119">
        <v>0.58345310693805341</v>
      </c>
      <c r="C4637" s="97">
        <v>12560.079817830465</v>
      </c>
      <c r="D4637" s="96">
        <v>0.96003544416276942</v>
      </c>
      <c r="E4637" s="98">
        <v>0.7</v>
      </c>
      <c r="F4637" s="119">
        <v>0.69597234707300659</v>
      </c>
      <c r="G4637" s="179">
        <v>1</v>
      </c>
      <c r="H4637" s="97">
        <v>6764017.7796709221</v>
      </c>
      <c r="I4637" s="174">
        <v>281834309539.15594</v>
      </c>
      <c r="J4637" s="186">
        <v>0.47309945613328352</v>
      </c>
      <c r="K4637" s="189">
        <v>2446708829.7859464</v>
      </c>
      <c r="L4637" s="185">
        <v>0</v>
      </c>
      <c r="M4637" s="185">
        <v>363422342426.65381</v>
      </c>
      <c r="N4637" s="174">
        <v>647703360795.5957</v>
      </c>
      <c r="O4637" s="119">
        <v>0.65473418569743635</v>
      </c>
      <c r="P4637" s="119">
        <v>0.37537166749974155</v>
      </c>
      <c r="Q4637" s="97">
        <v>16.629372805239445</v>
      </c>
      <c r="R4637" s="184">
        <v>4340074307649.29</v>
      </c>
      <c r="S4637" s="199">
        <v>4506.5758305401741</v>
      </c>
      <c r="T4637" s="191">
        <v>4.4661492659309937E-2</v>
      </c>
      <c r="U4637" s="198">
        <v>2.0000000000000001E-4</v>
      </c>
    </row>
    <row r="4638" spans="1:21" x14ac:dyDescent="0.2">
      <c r="A4638">
        <f t="shared" si="72"/>
        <v>4634</v>
      </c>
      <c r="B4638" s="119">
        <v>0.48543941454767747</v>
      </c>
      <c r="C4638" s="97">
        <v>7872.5439663303969</v>
      </c>
      <c r="D4638" s="96">
        <v>0.32647947500612273</v>
      </c>
      <c r="E4638" s="98">
        <v>0</v>
      </c>
      <c r="F4638" s="119">
        <v>0.41745677069150278</v>
      </c>
      <c r="G4638" s="179">
        <v>1</v>
      </c>
      <c r="H4638" s="97">
        <v>2640444.1063224496</v>
      </c>
      <c r="I4638" s="174">
        <v>141621898247.0452</v>
      </c>
      <c r="J4638" s="186">
        <v>0.48543941454767747</v>
      </c>
      <c r="K4638" s="189">
        <v>0</v>
      </c>
      <c r="L4638" s="185">
        <v>0</v>
      </c>
      <c r="M4638" s="185">
        <v>101155279270.33676</v>
      </c>
      <c r="N4638" s="174">
        <v>242777177517.38196</v>
      </c>
      <c r="O4638" s="119">
        <v>0.61650389183608401</v>
      </c>
      <c r="P4638" s="119">
        <v>0.43641703584530656</v>
      </c>
      <c r="Q4638" s="97">
        <v>16.207446223194303</v>
      </c>
      <c r="R4638" s="184">
        <v>1910550185639.7129</v>
      </c>
      <c r="S4638" s="199">
        <v>1982.0688478556688</v>
      </c>
      <c r="T4638" s="191">
        <v>4.429882891419118E-2</v>
      </c>
      <c r="U4638" s="198">
        <v>2.0000000000000001E-4</v>
      </c>
    </row>
    <row r="4639" spans="1:21" x14ac:dyDescent="0.2">
      <c r="A4639">
        <f t="shared" si="72"/>
        <v>4635</v>
      </c>
      <c r="B4639" s="119">
        <v>0.57899397057445823</v>
      </c>
      <c r="C4639" s="97">
        <v>4000</v>
      </c>
      <c r="D4639" s="96">
        <v>0.46984458892038072</v>
      </c>
      <c r="E4639" s="98">
        <v>0.7</v>
      </c>
      <c r="F4639" s="119">
        <v>0</v>
      </c>
      <c r="G4639" s="179">
        <v>0</v>
      </c>
      <c r="H4639" s="97">
        <v>11816881.717083022</v>
      </c>
      <c r="I4639" s="174">
        <v>357216100755.82758</v>
      </c>
      <c r="J4639" s="186">
        <v>0.44191237134104466</v>
      </c>
      <c r="K4639" s="189">
        <v>49823349596.138962</v>
      </c>
      <c r="L4639" s="185">
        <v>100575485422.00404</v>
      </c>
      <c r="M4639" s="185">
        <v>0</v>
      </c>
      <c r="N4639" s="174">
        <v>507614935773.97058</v>
      </c>
      <c r="O4639" s="119">
        <v>0.46948697862966421</v>
      </c>
      <c r="P4639" s="119">
        <v>0.34898097807785877</v>
      </c>
      <c r="Q4639" s="97">
        <v>14.560159811478398</v>
      </c>
      <c r="R4639" s="184">
        <v>2887490820439.9424</v>
      </c>
      <c r="S4639" s="199">
        <v>2996.1722663861674</v>
      </c>
      <c r="T4639" s="191">
        <v>4.8746889738999835E-2</v>
      </c>
      <c r="U4639" s="198">
        <v>2.0000000000000001E-4</v>
      </c>
    </row>
    <row r="4640" spans="1:21" x14ac:dyDescent="0.2">
      <c r="A4640">
        <f t="shared" si="72"/>
        <v>4636</v>
      </c>
      <c r="B4640" s="119">
        <v>0.4876550398499972</v>
      </c>
      <c r="C4640" s="97">
        <v>11776.817068869725</v>
      </c>
      <c r="D4640" s="96">
        <v>1.0604288542657019</v>
      </c>
      <c r="E4640" s="98">
        <v>0.38195746980037992</v>
      </c>
      <c r="F4640" s="119">
        <v>0.50297925199972859</v>
      </c>
      <c r="G4640" s="179">
        <v>1</v>
      </c>
      <c r="H4640" s="97">
        <v>7079047.7432525139</v>
      </c>
      <c r="I4640" s="174">
        <v>243565307545.88651</v>
      </c>
      <c r="J4640" s="186">
        <v>0.3525790429878447</v>
      </c>
      <c r="K4640" s="189">
        <v>2077752617.7487025</v>
      </c>
      <c r="L4640" s="185">
        <v>0</v>
      </c>
      <c r="M4640" s="185">
        <v>265681343701.45474</v>
      </c>
      <c r="N4640" s="174">
        <v>511324403865.08997</v>
      </c>
      <c r="O4640" s="119">
        <v>0.58362381248572137</v>
      </c>
      <c r="P4640" s="119">
        <v>0.41420869106127728</v>
      </c>
      <c r="Q4640" s="97">
        <v>17.40580003194794</v>
      </c>
      <c r="R4640" s="184">
        <v>3932555240954.3916</v>
      </c>
      <c r="S4640" s="199">
        <v>4075.3146209138536</v>
      </c>
      <c r="T4640" s="191">
        <v>4.3427137494559398E-2</v>
      </c>
      <c r="U4640" s="198">
        <v>2.0000000000000001E-4</v>
      </c>
    </row>
    <row r="4641" spans="1:21" x14ac:dyDescent="0.2">
      <c r="A4641">
        <f t="shared" si="72"/>
        <v>4637</v>
      </c>
      <c r="B4641" s="119">
        <v>0.46462611916375884</v>
      </c>
      <c r="C4641" s="97">
        <v>7764.4788972882116</v>
      </c>
      <c r="D4641" s="96">
        <v>0.77708939591498949</v>
      </c>
      <c r="E4641" s="98">
        <v>6.1889603748128963E-2</v>
      </c>
      <c r="F4641" s="119">
        <v>0</v>
      </c>
      <c r="G4641" s="179">
        <v>0</v>
      </c>
      <c r="H4641" s="97">
        <v>11894390.378857624</v>
      </c>
      <c r="I4641" s="174">
        <v>410557839161.927</v>
      </c>
      <c r="J4641" s="186">
        <v>0.42377606262563117</v>
      </c>
      <c r="K4641" s="189">
        <v>15108066194.481792</v>
      </c>
      <c r="L4641" s="185">
        <v>17640398957.075077</v>
      </c>
      <c r="M4641" s="185">
        <v>0</v>
      </c>
      <c r="N4641" s="174">
        <v>443306304313.48389</v>
      </c>
      <c r="O4641" s="119">
        <v>0.42430459908996915</v>
      </c>
      <c r="P4641" s="119">
        <v>0.29968997555929844</v>
      </c>
      <c r="Q4641" s="97">
        <v>13.230882327326558</v>
      </c>
      <c r="R4641" s="184">
        <v>1929878597724.8374</v>
      </c>
      <c r="S4641" s="199">
        <v>2001.0902171680243</v>
      </c>
      <c r="T4641" s="191">
        <v>5.417072320839967E-2</v>
      </c>
      <c r="U4641" s="198">
        <v>2.0000000000000001E-4</v>
      </c>
    </row>
    <row r="4642" spans="1:21" x14ac:dyDescent="0.2">
      <c r="A4642">
        <f t="shared" si="72"/>
        <v>4638</v>
      </c>
      <c r="B4642" s="119">
        <v>0.54559594963355884</v>
      </c>
      <c r="C4642" s="97">
        <v>9957.6678034488232</v>
      </c>
      <c r="D4642" s="96">
        <v>0.60615196936289395</v>
      </c>
      <c r="E4642" s="98">
        <v>0</v>
      </c>
      <c r="F4642" s="119">
        <v>0</v>
      </c>
      <c r="G4642" s="179">
        <v>0</v>
      </c>
      <c r="H4642" s="97">
        <v>3586497.9044448049</v>
      </c>
      <c r="I4642" s="174">
        <v>191700174586.46051</v>
      </c>
      <c r="J4642" s="186">
        <v>0.50941556320601278</v>
      </c>
      <c r="K4642" s="189">
        <v>5487662866.4769478</v>
      </c>
      <c r="L4642" s="185">
        <v>0</v>
      </c>
      <c r="M4642" s="185">
        <v>0</v>
      </c>
      <c r="N4642" s="174">
        <v>197187837452.93747</v>
      </c>
      <c r="O4642" s="119">
        <v>0.49523872093257243</v>
      </c>
      <c r="P4642" s="119">
        <v>0.38049500322387997</v>
      </c>
      <c r="Q4642" s="97">
        <v>12.926342891035475</v>
      </c>
      <c r="R4642" s="184">
        <v>1090730522190.5192</v>
      </c>
      <c r="S4642" s="199">
        <v>1132.2526094062284</v>
      </c>
      <c r="T4642" s="191">
        <v>5.4860305242802269E-2</v>
      </c>
      <c r="U4642" s="198">
        <v>2.0000000000000001E-4</v>
      </c>
    </row>
    <row r="4643" spans="1:21" x14ac:dyDescent="0.2">
      <c r="A4643">
        <f t="shared" si="72"/>
        <v>4639</v>
      </c>
      <c r="B4643" s="119">
        <v>0.36851985622129929</v>
      </c>
      <c r="C4643" s="97">
        <v>5358.8110566924843</v>
      </c>
      <c r="D4643" s="96">
        <v>0.8046319774893963</v>
      </c>
      <c r="E4643" s="98">
        <v>2.3708130218102308E-2</v>
      </c>
      <c r="F4643" s="119">
        <v>0</v>
      </c>
      <c r="G4643" s="179">
        <v>0</v>
      </c>
      <c r="H4643" s="97">
        <v>9084832.7818529587</v>
      </c>
      <c r="I4643" s="174">
        <v>347504565465.64355</v>
      </c>
      <c r="J4643" s="186">
        <v>0.36851985622129924</v>
      </c>
      <c r="K4643" s="189">
        <v>9482699492.1919994</v>
      </c>
      <c r="L4643" s="185">
        <v>15739084349.786774</v>
      </c>
      <c r="M4643" s="185">
        <v>0</v>
      </c>
      <c r="N4643" s="174">
        <v>372726349307.62231</v>
      </c>
      <c r="O4643" s="119">
        <v>0.37736425193108036</v>
      </c>
      <c r="P4643" s="119">
        <v>0.24416218483603241</v>
      </c>
      <c r="Q4643" s="97">
        <v>13.260010313256817</v>
      </c>
      <c r="R4643" s="184">
        <v>1355939010875.0796</v>
      </c>
      <c r="S4643" s="199">
        <v>1408.0861652378248</v>
      </c>
      <c r="T4643" s="191">
        <v>5.3020015987108718E-2</v>
      </c>
      <c r="U4643" s="198">
        <v>2.0000000000000001E-4</v>
      </c>
    </row>
    <row r="4644" spans="1:21" x14ac:dyDescent="0.2">
      <c r="A4644">
        <f t="shared" si="72"/>
        <v>4640</v>
      </c>
      <c r="B4644" s="119">
        <v>0.45722990593052243</v>
      </c>
      <c r="C4644" s="97">
        <v>13150.441546382435</v>
      </c>
      <c r="D4644" s="96">
        <v>0.28913292990048411</v>
      </c>
      <c r="E4644" s="98">
        <v>0</v>
      </c>
      <c r="F4644" s="119">
        <v>0</v>
      </c>
      <c r="G4644" s="179">
        <v>0</v>
      </c>
      <c r="H4644" s="97">
        <v>1875489.8447659113</v>
      </c>
      <c r="I4644" s="174">
        <v>101408197667.74011</v>
      </c>
      <c r="J4644" s="186">
        <v>0.45722990593052248</v>
      </c>
      <c r="K4644" s="189">
        <v>2070050600.7482159</v>
      </c>
      <c r="L4644" s="185">
        <v>0</v>
      </c>
      <c r="M4644" s="185">
        <v>0</v>
      </c>
      <c r="N4644" s="174">
        <v>103478248268.48833</v>
      </c>
      <c r="O4644" s="119">
        <v>0.44808316197911996</v>
      </c>
      <c r="P4644" s="119">
        <v>0.32791512841256931</v>
      </c>
      <c r="Q4644" s="97">
        <v>12.926107669190044</v>
      </c>
      <c r="R4644" s="184">
        <v>528809394052.20227</v>
      </c>
      <c r="S4644" s="199">
        <v>548.77353996015245</v>
      </c>
      <c r="T4644" s="191">
        <v>5.0509571425891048E-2</v>
      </c>
      <c r="U4644" s="198">
        <v>2.0000000000000001E-4</v>
      </c>
    </row>
    <row r="4645" spans="1:21" x14ac:dyDescent="0.2">
      <c r="A4645">
        <f t="shared" si="72"/>
        <v>4641</v>
      </c>
      <c r="B4645" s="119">
        <v>0.39412301800292537</v>
      </c>
      <c r="C4645" s="97">
        <v>5873.9405435624758</v>
      </c>
      <c r="D4645" s="96">
        <v>0.79186215124727322</v>
      </c>
      <c r="E4645" s="98">
        <v>0.7</v>
      </c>
      <c r="F4645" s="119">
        <v>0.5263392813917086</v>
      </c>
      <c r="G4645" s="179">
        <v>1</v>
      </c>
      <c r="H4645" s="97">
        <v>14795933.362566492</v>
      </c>
      <c r="I4645" s="174">
        <v>493708826524.55518</v>
      </c>
      <c r="J4645" s="186">
        <v>0.39412301800292537</v>
      </c>
      <c r="K4645" s="189">
        <v>4099450499.7259512</v>
      </c>
      <c r="L4645" s="185">
        <v>0</v>
      </c>
      <c r="M4645" s="185">
        <v>426803827163.24493</v>
      </c>
      <c r="N4645" s="174">
        <v>924612104187.526</v>
      </c>
      <c r="O4645" s="119">
        <v>0.57972967477659365</v>
      </c>
      <c r="P4645" s="119">
        <v>0.41475033809293249</v>
      </c>
      <c r="Q4645" s="97">
        <v>17.01561270980055</v>
      </c>
      <c r="R4645" s="184">
        <v>7030728026141.6367</v>
      </c>
      <c r="S4645" s="199">
        <v>7303.8772291775504</v>
      </c>
      <c r="T4645" s="191">
        <v>4.3503915451864369E-2</v>
      </c>
      <c r="U4645" s="198">
        <v>2.0000000000000001E-4</v>
      </c>
    </row>
    <row r="4646" spans="1:21" x14ac:dyDescent="0.2">
      <c r="A4646">
        <f t="shared" si="72"/>
        <v>4642</v>
      </c>
      <c r="B4646" s="119">
        <v>0.54511705927943788</v>
      </c>
      <c r="C4646" s="97">
        <v>9374.7314908577755</v>
      </c>
      <c r="D4646" s="96">
        <v>1.1878614163569432</v>
      </c>
      <c r="E4646" s="98">
        <v>0</v>
      </c>
      <c r="F4646" s="119">
        <v>0.51552500702025528</v>
      </c>
      <c r="G4646" s="179">
        <v>1</v>
      </c>
      <c r="H4646" s="97">
        <v>10610538.027084934</v>
      </c>
      <c r="I4646" s="174">
        <v>364672547426.49939</v>
      </c>
      <c r="J4646" s="186">
        <v>0.45163263005540277</v>
      </c>
      <c r="K4646" s="189">
        <v>2917434324.4284387</v>
      </c>
      <c r="L4646" s="185">
        <v>0</v>
      </c>
      <c r="M4646" s="185">
        <v>288991791427.65497</v>
      </c>
      <c r="N4646" s="174">
        <v>656581773178.58276</v>
      </c>
      <c r="O4646" s="119">
        <v>0.6029583381957202</v>
      </c>
      <c r="P4646" s="119">
        <v>0.38464294605425481</v>
      </c>
      <c r="Q4646" s="97">
        <v>16.045278681064744</v>
      </c>
      <c r="R4646" s="184">
        <v>4326895295689.6846</v>
      </c>
      <c r="S4646" s="199">
        <v>4483.5837354751666</v>
      </c>
      <c r="T4646" s="191">
        <v>4.6675718571748147E-2</v>
      </c>
      <c r="U4646" s="198">
        <v>2.0000000000000001E-4</v>
      </c>
    </row>
    <row r="4647" spans="1:21" x14ac:dyDescent="0.2">
      <c r="A4647">
        <f t="shared" si="72"/>
        <v>4643</v>
      </c>
      <c r="B4647" s="119">
        <v>0.33163697296432482</v>
      </c>
      <c r="C4647" s="97">
        <v>15725.108136230992</v>
      </c>
      <c r="D4647" s="96">
        <v>0.59117715587052788</v>
      </c>
      <c r="E4647" s="98">
        <v>0</v>
      </c>
      <c r="F4647" s="119">
        <v>0</v>
      </c>
      <c r="G4647" s="179">
        <v>0</v>
      </c>
      <c r="H4647" s="97">
        <v>3151241.9516293178</v>
      </c>
      <c r="I4647" s="174">
        <v>168983641565.32849</v>
      </c>
      <c r="J4647" s="186">
        <v>0.33163697296432482</v>
      </c>
      <c r="K4647" s="189">
        <v>1440606256.9772751</v>
      </c>
      <c r="L4647" s="185">
        <v>0</v>
      </c>
      <c r="M4647" s="185">
        <v>0</v>
      </c>
      <c r="N4647" s="174">
        <v>170424247822.30576</v>
      </c>
      <c r="O4647" s="119">
        <v>0.32883362599696397</v>
      </c>
      <c r="P4647" s="119">
        <v>0.21022891369435298</v>
      </c>
      <c r="Q4647" s="97">
        <v>12.947481747107515</v>
      </c>
      <c r="R4647" s="184">
        <v>522236612657.99481</v>
      </c>
      <c r="S4647" s="199">
        <v>541.95664496845018</v>
      </c>
      <c r="T4647" s="191">
        <v>5.5722649384434074E-2</v>
      </c>
      <c r="U4647" s="198">
        <v>2.0000000000000001E-4</v>
      </c>
    </row>
    <row r="4648" spans="1:21" x14ac:dyDescent="0.2">
      <c r="A4648">
        <f t="shared" si="72"/>
        <v>4644</v>
      </c>
      <c r="B4648" s="119">
        <v>0.59092506350155649</v>
      </c>
      <c r="C4648" s="97">
        <v>5530.7683139656929</v>
      </c>
      <c r="D4648" s="96">
        <v>0.8900533275530883</v>
      </c>
      <c r="E4648" s="98">
        <v>0.14636374972472879</v>
      </c>
      <c r="F4648" s="119">
        <v>0</v>
      </c>
      <c r="G4648" s="179">
        <v>0</v>
      </c>
      <c r="H4648" s="97">
        <v>13441969.82420779</v>
      </c>
      <c r="I4648" s="174">
        <v>465195799441.58514</v>
      </c>
      <c r="J4648" s="186">
        <v>0.43375156379344937</v>
      </c>
      <c r="K4648" s="189">
        <v>21553761285.082542</v>
      </c>
      <c r="L4648" s="185">
        <v>60566187798.493141</v>
      </c>
      <c r="M4648" s="185">
        <v>0</v>
      </c>
      <c r="N4648" s="174">
        <v>547315748525.16077</v>
      </c>
      <c r="O4648" s="119">
        <v>0.45719926092209351</v>
      </c>
      <c r="P4648" s="119">
        <v>0.35928844447380448</v>
      </c>
      <c r="Q4648" s="97">
        <v>14.090328330714495</v>
      </c>
      <c r="R4648" s="184">
        <v>3077223524401.7041</v>
      </c>
      <c r="S4648" s="199">
        <v>3194.7520390183699</v>
      </c>
      <c r="T4648" s="191">
        <v>5.0320156626614466E-2</v>
      </c>
      <c r="U4648" s="198">
        <v>2.0000000000000001E-4</v>
      </c>
    </row>
    <row r="4649" spans="1:21" x14ac:dyDescent="0.2">
      <c r="A4649">
        <f t="shared" si="72"/>
        <v>4645</v>
      </c>
      <c r="B4649" s="119">
        <v>0.49020676890180964</v>
      </c>
      <c r="C4649" s="97">
        <v>11097.352360334544</v>
      </c>
      <c r="D4649" s="96">
        <v>1.0633781101100863</v>
      </c>
      <c r="E4649" s="98">
        <v>0</v>
      </c>
      <c r="F4649" s="119">
        <v>0</v>
      </c>
      <c r="G4649" s="179">
        <v>0</v>
      </c>
      <c r="H4649" s="97">
        <v>8677638.8984571528</v>
      </c>
      <c r="I4649" s="174">
        <v>391470227174.31049</v>
      </c>
      <c r="J4649" s="186">
        <v>0.46149527619502817</v>
      </c>
      <c r="K4649" s="189">
        <v>10389235613.817987</v>
      </c>
      <c r="L4649" s="185">
        <v>0</v>
      </c>
      <c r="M4649" s="185">
        <v>0</v>
      </c>
      <c r="N4649" s="174">
        <v>401859462788.12848</v>
      </c>
      <c r="O4649" s="119">
        <v>0.44956428139951182</v>
      </c>
      <c r="P4649" s="119">
        <v>0.33556187913909591</v>
      </c>
      <c r="Q4649" s="97">
        <v>12.917884508312445</v>
      </c>
      <c r="R4649" s="184">
        <v>1896320895241.647</v>
      </c>
      <c r="S4649" s="199">
        <v>1969.7222414479302</v>
      </c>
      <c r="T4649" s="191">
        <v>5.6540254618903885E-2</v>
      </c>
      <c r="U4649" s="198">
        <v>2.0000000000000001E-4</v>
      </c>
    </row>
    <row r="4650" spans="1:21" x14ac:dyDescent="0.2">
      <c r="A4650">
        <f t="shared" si="72"/>
        <v>4646</v>
      </c>
      <c r="B4650" s="119">
        <v>0.50985981048027629</v>
      </c>
      <c r="C4650" s="97">
        <v>16785.977150271035</v>
      </c>
      <c r="D4650" s="96">
        <v>1.1178279983928181</v>
      </c>
      <c r="E4650" s="98">
        <v>0.60005788509281066</v>
      </c>
      <c r="F4650" s="119">
        <v>0</v>
      </c>
      <c r="G4650" s="179">
        <v>0</v>
      </c>
      <c r="H4650" s="97">
        <v>8726088.6434701346</v>
      </c>
      <c r="I4650" s="174">
        <v>333420341871.89545</v>
      </c>
      <c r="J4650" s="186">
        <v>0.4796965719083689</v>
      </c>
      <c r="K4650" s="189">
        <v>63812841455.074226</v>
      </c>
      <c r="L4650" s="185">
        <v>117372630449.99785</v>
      </c>
      <c r="M4650" s="185">
        <v>0</v>
      </c>
      <c r="N4650" s="174">
        <v>514605813776.96753</v>
      </c>
      <c r="O4650" s="119">
        <v>0.49326823087637667</v>
      </c>
      <c r="P4650" s="119">
        <v>0.44695097851374055</v>
      </c>
      <c r="Q4650" s="97">
        <v>14.664618284883266</v>
      </c>
      <c r="R4650" s="184">
        <v>3596801666501.3843</v>
      </c>
      <c r="S4650" s="199">
        <v>3731.5632284185631</v>
      </c>
      <c r="T4650" s="191">
        <v>5.0205837973030826E-2</v>
      </c>
      <c r="U4650" s="198">
        <v>2.0000000000000001E-4</v>
      </c>
    </row>
    <row r="4651" spans="1:21" x14ac:dyDescent="0.2">
      <c r="A4651">
        <f t="shared" si="72"/>
        <v>4647</v>
      </c>
      <c r="B4651" s="119">
        <v>0.43409954991471661</v>
      </c>
      <c r="C4651" s="97">
        <v>12792.544659778387</v>
      </c>
      <c r="D4651" s="96">
        <v>1.2565996196819031</v>
      </c>
      <c r="E4651" s="98">
        <v>0</v>
      </c>
      <c r="F4651" s="119">
        <v>0</v>
      </c>
      <c r="G4651" s="179">
        <v>0</v>
      </c>
      <c r="H4651" s="97">
        <v>10854062.759564532</v>
      </c>
      <c r="I4651" s="174">
        <v>381838008069.47174</v>
      </c>
      <c r="J4651" s="186">
        <v>0.43409954991471666</v>
      </c>
      <c r="K4651" s="189">
        <v>14187791700.450378</v>
      </c>
      <c r="L4651" s="185">
        <v>0</v>
      </c>
      <c r="M4651" s="185">
        <v>0</v>
      </c>
      <c r="N4651" s="174">
        <v>396025799769.92212</v>
      </c>
      <c r="O4651" s="119">
        <v>0.41854775001928718</v>
      </c>
      <c r="P4651" s="119">
        <v>0.33341448075684443</v>
      </c>
      <c r="Q4651" s="97">
        <v>12.854948128942949</v>
      </c>
      <c r="R4651" s="184">
        <v>1813773704564.8657</v>
      </c>
      <c r="S4651" s="199">
        <v>1884.2134925643095</v>
      </c>
      <c r="T4651" s="191">
        <v>5.9007621756521404E-2</v>
      </c>
      <c r="U4651" s="198">
        <v>2.0000000000000001E-4</v>
      </c>
    </row>
    <row r="4652" spans="1:21" x14ac:dyDescent="0.2">
      <c r="A4652">
        <f t="shared" si="72"/>
        <v>4648</v>
      </c>
      <c r="B4652" s="119">
        <v>0.51460748991912575</v>
      </c>
      <c r="C4652" s="97">
        <v>7179.0946584807825</v>
      </c>
      <c r="D4652" s="96">
        <v>0.87852594315580357</v>
      </c>
      <c r="E4652" s="98">
        <v>6.5010023514069801E-2</v>
      </c>
      <c r="F4652" s="119">
        <v>0</v>
      </c>
      <c r="G4652" s="179">
        <v>0</v>
      </c>
      <c r="H4652" s="97">
        <v>9922059.2248295099</v>
      </c>
      <c r="I4652" s="174">
        <v>353894689574.42645</v>
      </c>
      <c r="J4652" s="186">
        <v>0.34717455032043043</v>
      </c>
      <c r="K4652" s="189">
        <v>17221754221.777679</v>
      </c>
      <c r="L4652" s="185">
        <v>24516539480.264431</v>
      </c>
      <c r="M4652" s="185">
        <v>0</v>
      </c>
      <c r="N4652" s="174">
        <v>395632983276.46851</v>
      </c>
      <c r="O4652" s="119">
        <v>0.3601228090693307</v>
      </c>
      <c r="P4652" s="119">
        <v>0.2697495603374882</v>
      </c>
      <c r="Q4652" s="97">
        <v>13.338227742754789</v>
      </c>
      <c r="R4652" s="184">
        <v>1571925774832.9253</v>
      </c>
      <c r="S4652" s="199">
        <v>1628.6591372701482</v>
      </c>
      <c r="T4652" s="191">
        <v>5.3107524908076922E-2</v>
      </c>
      <c r="U4652" s="198">
        <v>2.0000000000000001E-4</v>
      </c>
    </row>
    <row r="4653" spans="1:21" x14ac:dyDescent="0.2">
      <c r="A4653">
        <f t="shared" si="72"/>
        <v>4649</v>
      </c>
      <c r="B4653" s="119">
        <v>0.60725715612975517</v>
      </c>
      <c r="C4653" s="97">
        <v>8448.3465878469924</v>
      </c>
      <c r="D4653" s="96">
        <v>1.108376205617674</v>
      </c>
      <c r="E4653" s="98">
        <v>0</v>
      </c>
      <c r="F4653" s="119">
        <v>0.6462132966449563</v>
      </c>
      <c r="G4653" s="179">
        <v>1</v>
      </c>
      <c r="H4653" s="97">
        <v>17664465.229627457</v>
      </c>
      <c r="I4653" s="174">
        <v>525890269828.80621</v>
      </c>
      <c r="J4653" s="186">
        <v>0.44879409217790267</v>
      </c>
      <c r="K4653" s="189">
        <v>5961706201.2904091</v>
      </c>
      <c r="L4653" s="185">
        <v>0</v>
      </c>
      <c r="M4653" s="185">
        <v>505099245223.20111</v>
      </c>
      <c r="N4653" s="174">
        <v>1036951221253.2977</v>
      </c>
      <c r="O4653" s="119">
        <v>0.6172863576339962</v>
      </c>
      <c r="P4653" s="119">
        <v>0.42785259214111482</v>
      </c>
      <c r="Q4653" s="97">
        <v>16.509662151595922</v>
      </c>
      <c r="R4653" s="184">
        <v>7832805621447.4336</v>
      </c>
      <c r="S4653" s="199">
        <v>8134.6732821569121</v>
      </c>
      <c r="T4653" s="191">
        <v>4.5361820616163367E-2</v>
      </c>
      <c r="U4653" s="198">
        <v>2.0000000000000001E-4</v>
      </c>
    </row>
    <row r="4654" spans="1:21" x14ac:dyDescent="0.2">
      <c r="A4654">
        <f t="shared" si="72"/>
        <v>4650</v>
      </c>
      <c r="B4654" s="119">
        <v>0.62412249462849578</v>
      </c>
      <c r="C4654" s="97">
        <v>7027.1548737550975</v>
      </c>
      <c r="D4654" s="96">
        <v>0.55716374233218036</v>
      </c>
      <c r="E4654" s="98">
        <v>0.1028661407978195</v>
      </c>
      <c r="F4654" s="119">
        <v>0</v>
      </c>
      <c r="G4654" s="179">
        <v>0</v>
      </c>
      <c r="H4654" s="97">
        <v>4889022.7140852707</v>
      </c>
      <c r="I4654" s="174">
        <v>184170468441.2164</v>
      </c>
      <c r="J4654" s="186">
        <v>0.41481444013712765</v>
      </c>
      <c r="K4654" s="189">
        <v>8160155316.8143311</v>
      </c>
      <c r="L4654" s="185">
        <v>19726419245.198456</v>
      </c>
      <c r="M4654" s="185">
        <v>0</v>
      </c>
      <c r="N4654" s="174">
        <v>212057043003.22919</v>
      </c>
      <c r="O4654" s="119">
        <v>0.43468353536831505</v>
      </c>
      <c r="P4654" s="119">
        <v>0.30608999704325685</v>
      </c>
      <c r="Q4654" s="97">
        <v>13.782388853186898</v>
      </c>
      <c r="R4654" s="184">
        <v>1028246417210.1821</v>
      </c>
      <c r="S4654" s="199">
        <v>1067.4308899830748</v>
      </c>
      <c r="T4654" s="191">
        <v>5.0227544845232758E-2</v>
      </c>
      <c r="U4654" s="198">
        <v>2.0000000000000001E-4</v>
      </c>
    </row>
    <row r="4655" spans="1:21" x14ac:dyDescent="0.2">
      <c r="A4655">
        <f t="shared" si="72"/>
        <v>4651</v>
      </c>
      <c r="B4655" s="119">
        <v>0.6163740209254388</v>
      </c>
      <c r="C4655" s="97">
        <v>4819.4030986544885</v>
      </c>
      <c r="D4655" s="96">
        <v>0.94992168469683103</v>
      </c>
      <c r="E4655" s="98">
        <v>0</v>
      </c>
      <c r="F4655" s="119">
        <v>0</v>
      </c>
      <c r="G4655" s="179">
        <v>0</v>
      </c>
      <c r="H4655" s="97">
        <v>11715890.341273896</v>
      </c>
      <c r="I4655" s="174">
        <v>380112990453.03406</v>
      </c>
      <c r="J4655" s="186">
        <v>0.33579774535013562</v>
      </c>
      <c r="K4655" s="189">
        <v>10843026133.121941</v>
      </c>
      <c r="L4655" s="185">
        <v>0</v>
      </c>
      <c r="M4655" s="185">
        <v>0</v>
      </c>
      <c r="N4655" s="174">
        <v>390956016586.15601</v>
      </c>
      <c r="O4655" s="119">
        <v>0.32648451426069269</v>
      </c>
      <c r="P4655" s="119">
        <v>0.21796757772830236</v>
      </c>
      <c r="Q4655" s="97">
        <v>12.849202371390557</v>
      </c>
      <c r="R4655" s="184">
        <v>1242084032842.3799</v>
      </c>
      <c r="S4655" s="199">
        <v>1289.5257692051612</v>
      </c>
      <c r="T4655" s="191">
        <v>5.480729203151543E-2</v>
      </c>
      <c r="U4655" s="198">
        <v>2.0000000000000001E-4</v>
      </c>
    </row>
    <row r="4656" spans="1:21" x14ac:dyDescent="0.2">
      <c r="A4656">
        <f t="shared" si="72"/>
        <v>4652</v>
      </c>
      <c r="B4656" s="119">
        <v>0.40367260792566451</v>
      </c>
      <c r="C4656" s="97">
        <v>12041.562840962517</v>
      </c>
      <c r="D4656" s="96">
        <v>0.59783765034901548</v>
      </c>
      <c r="E4656" s="98">
        <v>0.7</v>
      </c>
      <c r="F4656" s="119">
        <v>0</v>
      </c>
      <c r="G4656" s="179">
        <v>0</v>
      </c>
      <c r="H4656" s="97">
        <v>3778045.6016883017</v>
      </c>
      <c r="I4656" s="174">
        <v>174240146567.17389</v>
      </c>
      <c r="J4656" s="186">
        <v>0.40367260792566451</v>
      </c>
      <c r="K4656" s="189">
        <v>34189238077.510208</v>
      </c>
      <c r="L4656" s="185">
        <v>89486550901.603119</v>
      </c>
      <c r="M4656" s="185">
        <v>0</v>
      </c>
      <c r="N4656" s="174">
        <v>297915935546.28723</v>
      </c>
      <c r="O4656" s="119">
        <v>0.47639349949896415</v>
      </c>
      <c r="P4656" s="119">
        <v>0.36370178281060711</v>
      </c>
      <c r="Q4656" s="97">
        <v>15.464885575241009</v>
      </c>
      <c r="R4656" s="184">
        <v>1841242787669.9272</v>
      </c>
      <c r="S4656" s="199">
        <v>1907.1990320765003</v>
      </c>
      <c r="T4656" s="191">
        <v>4.6728070503455267E-2</v>
      </c>
      <c r="U4656" s="198">
        <v>2.0000000000000001E-4</v>
      </c>
    </row>
    <row r="4657" spans="1:21" x14ac:dyDescent="0.2">
      <c r="A4657">
        <f t="shared" si="72"/>
        <v>4653</v>
      </c>
      <c r="B4657" s="119">
        <v>0.406902076510892</v>
      </c>
      <c r="C4657" s="97">
        <v>9972.1075050717282</v>
      </c>
      <c r="D4657" s="96">
        <v>0.80395142592109681</v>
      </c>
      <c r="E4657" s="98">
        <v>2.8355473508054341E-2</v>
      </c>
      <c r="F4657" s="119">
        <v>0</v>
      </c>
      <c r="G4657" s="179">
        <v>0</v>
      </c>
      <c r="H4657" s="97">
        <v>8053854.5687780418</v>
      </c>
      <c r="I4657" s="174">
        <v>348981790667.34729</v>
      </c>
      <c r="J4657" s="186">
        <v>0.40690207651089194</v>
      </c>
      <c r="K4657" s="189">
        <v>13252196242.113169</v>
      </c>
      <c r="L4657" s="185">
        <v>12962236629.566023</v>
      </c>
      <c r="M4657" s="185">
        <v>0</v>
      </c>
      <c r="N4657" s="174">
        <v>375196223539.02649</v>
      </c>
      <c r="O4657" s="119">
        <v>0.40611070962668361</v>
      </c>
      <c r="P4657" s="119">
        <v>0.27625324871321055</v>
      </c>
      <c r="Q4657" s="97">
        <v>13.17013320689489</v>
      </c>
      <c r="R4657" s="184">
        <v>1503591568277.0947</v>
      </c>
      <c r="S4657" s="199">
        <v>1561.4341750503368</v>
      </c>
      <c r="T4657" s="191">
        <v>5.3531892755806908E-2</v>
      </c>
      <c r="U4657" s="198">
        <v>2.0000000000000001E-4</v>
      </c>
    </row>
    <row r="4658" spans="1:21" x14ac:dyDescent="0.2">
      <c r="A4658">
        <f t="shared" si="72"/>
        <v>4654</v>
      </c>
      <c r="B4658" s="119">
        <v>0.55485512195364484</v>
      </c>
      <c r="C4658" s="97">
        <v>12367.194598533344</v>
      </c>
      <c r="D4658" s="96">
        <v>0.59250258516158416</v>
      </c>
      <c r="E4658" s="98">
        <v>0</v>
      </c>
      <c r="F4658" s="119">
        <v>0.44865026024748772</v>
      </c>
      <c r="G4658" s="179">
        <v>1</v>
      </c>
      <c r="H4658" s="97">
        <v>13479101.089743523</v>
      </c>
      <c r="I4658" s="174">
        <v>494145892532.91675</v>
      </c>
      <c r="J4658" s="186">
        <v>0.48461163089627068</v>
      </c>
      <c r="K4658" s="189">
        <v>1526836208.9462409</v>
      </c>
      <c r="L4658" s="185">
        <v>0</v>
      </c>
      <c r="M4658" s="185">
        <v>510893867679.80975</v>
      </c>
      <c r="N4658" s="174">
        <v>1006566596421.6729</v>
      </c>
      <c r="O4658" s="119">
        <v>0.64395534615315153</v>
      </c>
      <c r="P4658" s="119">
        <v>0.41759361175128501</v>
      </c>
      <c r="Q4658" s="97">
        <v>16.436967868606342</v>
      </c>
      <c r="R4658" s="184">
        <v>7424216442267.0615</v>
      </c>
      <c r="S4658" s="199">
        <v>7705.2662673791119</v>
      </c>
      <c r="T4658" s="191">
        <v>4.4286159280301239E-2</v>
      </c>
      <c r="U4658" s="198">
        <v>2.0000000000000001E-4</v>
      </c>
    </row>
    <row r="4659" spans="1:21" x14ac:dyDescent="0.2">
      <c r="A4659">
        <f t="shared" si="72"/>
        <v>4655</v>
      </c>
      <c r="B4659" s="119">
        <v>0.24015613660354196</v>
      </c>
      <c r="C4659" s="97">
        <v>8048.6478857326283</v>
      </c>
      <c r="D4659" s="96">
        <v>0.93011608982743055</v>
      </c>
      <c r="E4659" s="98">
        <v>0</v>
      </c>
      <c r="F4659" s="119">
        <v>0.51216134919518719</v>
      </c>
      <c r="G4659" s="179">
        <v>1</v>
      </c>
      <c r="H4659" s="97">
        <v>7115997.4364825264</v>
      </c>
      <c r="I4659" s="174">
        <v>286954390457.82941</v>
      </c>
      <c r="J4659" s="186">
        <v>0.24015613660354196</v>
      </c>
      <c r="K4659" s="189">
        <v>7937601538.7786093</v>
      </c>
      <c r="L4659" s="185">
        <v>0</v>
      </c>
      <c r="M4659" s="185">
        <v>295909062993.84454</v>
      </c>
      <c r="N4659" s="174">
        <v>590801054990.45251</v>
      </c>
      <c r="O4659" s="119">
        <v>0.51733338254413153</v>
      </c>
      <c r="P4659" s="119">
        <v>0.3983319218861604</v>
      </c>
      <c r="Q4659" s="97">
        <v>17.882130500398368</v>
      </c>
      <c r="R4659" s="184">
        <v>4488164829343.0586</v>
      </c>
      <c r="S4659" s="199">
        <v>4656.7610559350451</v>
      </c>
      <c r="T4659" s="191">
        <v>4.2056191832868225E-2</v>
      </c>
      <c r="U4659" s="198">
        <v>2.0000000000000001E-4</v>
      </c>
    </row>
    <row r="4660" spans="1:21" x14ac:dyDescent="0.2">
      <c r="A4660">
        <f t="shared" si="72"/>
        <v>4656</v>
      </c>
      <c r="B4660" s="119">
        <v>0.43196103794626517</v>
      </c>
      <c r="C4660" s="97">
        <v>12986.214609171469</v>
      </c>
      <c r="D4660" s="96">
        <v>0.72100824843840416</v>
      </c>
      <c r="E4660" s="98">
        <v>0.2474205707261069</v>
      </c>
      <c r="F4660" s="119">
        <v>0.40559134048096701</v>
      </c>
      <c r="G4660" s="179">
        <v>1</v>
      </c>
      <c r="H4660" s="97">
        <v>4504212.7754761139</v>
      </c>
      <c r="I4660" s="174">
        <v>231083051198.55124</v>
      </c>
      <c r="J4660" s="186">
        <v>0.43196103794626517</v>
      </c>
      <c r="K4660" s="189">
        <v>8574276040.3418989</v>
      </c>
      <c r="L4660" s="185">
        <v>0</v>
      </c>
      <c r="M4660" s="185">
        <v>173770443319.31427</v>
      </c>
      <c r="N4660" s="174">
        <v>413427770558.2074</v>
      </c>
      <c r="O4660" s="119">
        <v>0.57769517751672517</v>
      </c>
      <c r="P4660" s="119">
        <v>0.43857581218833525</v>
      </c>
      <c r="Q4660" s="97">
        <v>16.519663181497528</v>
      </c>
      <c r="R4660" s="184">
        <v>3234804338311.7856</v>
      </c>
      <c r="S4660" s="199">
        <v>3360.9567220934837</v>
      </c>
      <c r="T4660" s="191">
        <v>4.4767429169120604E-2</v>
      </c>
      <c r="U4660" s="198">
        <v>2.0000000000000001E-4</v>
      </c>
    </row>
    <row r="4661" spans="1:21" x14ac:dyDescent="0.2">
      <c r="A4661">
        <f t="shared" si="72"/>
        <v>4657</v>
      </c>
      <c r="B4661" s="119">
        <v>0.41516899130162005</v>
      </c>
      <c r="C4661" s="97">
        <v>6361.1160202275514</v>
      </c>
      <c r="D4661" s="96">
        <v>0.7533273197782393</v>
      </c>
      <c r="E4661" s="98">
        <v>0.17205579153676809</v>
      </c>
      <c r="F4661" s="119">
        <v>0</v>
      </c>
      <c r="G4661" s="179">
        <v>0</v>
      </c>
      <c r="H4661" s="97">
        <v>9759515.6589865331</v>
      </c>
      <c r="I4661" s="174">
        <v>356178543242.89722</v>
      </c>
      <c r="J4661" s="186">
        <v>0.41516899130162011</v>
      </c>
      <c r="K4661" s="189">
        <v>13547083220.891315</v>
      </c>
      <c r="L4661" s="185">
        <v>28965294690.547348</v>
      </c>
      <c r="M4661" s="185">
        <v>0</v>
      </c>
      <c r="N4661" s="174">
        <v>398690921154.33588</v>
      </c>
      <c r="O4661" s="119">
        <v>0.42902035937672828</v>
      </c>
      <c r="P4661" s="119">
        <v>0.30647736694264721</v>
      </c>
      <c r="Q4661" s="97">
        <v>13.712062450682566</v>
      </c>
      <c r="R4661" s="184">
        <v>1865017818648.6917</v>
      </c>
      <c r="S4661" s="199">
        <v>1935.9084680305964</v>
      </c>
      <c r="T4661" s="191">
        <v>5.2187065105653012E-2</v>
      </c>
      <c r="U4661" s="198">
        <v>2.0000000000000001E-4</v>
      </c>
    </row>
    <row r="4662" spans="1:21" x14ac:dyDescent="0.2">
      <c r="A4662">
        <f t="shared" si="72"/>
        <v>4658</v>
      </c>
      <c r="B4662" s="119">
        <v>0.55753644763883581</v>
      </c>
      <c r="C4662" s="97">
        <v>10113.809466614626</v>
      </c>
      <c r="D4662" s="96">
        <v>0.80798885236689699</v>
      </c>
      <c r="E4662" s="98">
        <v>0.48682295336766146</v>
      </c>
      <c r="F4662" s="119">
        <v>0.42478252109029441</v>
      </c>
      <c r="G4662" s="179">
        <v>1</v>
      </c>
      <c r="H4662" s="97">
        <v>6765066.3329501711</v>
      </c>
      <c r="I4662" s="174">
        <v>260461798852.32101</v>
      </c>
      <c r="J4662" s="186">
        <v>0.40702980146080958</v>
      </c>
      <c r="K4662" s="189">
        <v>0</v>
      </c>
      <c r="L4662" s="185">
        <v>0</v>
      </c>
      <c r="M4662" s="185">
        <v>156913692567.01486</v>
      </c>
      <c r="N4662" s="174">
        <v>417375491419.33588</v>
      </c>
      <c r="O4662" s="119">
        <v>0.55476824367716215</v>
      </c>
      <c r="P4662" s="119">
        <v>0.31514192529895513</v>
      </c>
      <c r="Q4662" s="97">
        <v>15.613813421274742</v>
      </c>
      <c r="R4662" s="184">
        <v>2240672243141.9937</v>
      </c>
      <c r="S4662" s="199">
        <v>2325.8643093988599</v>
      </c>
      <c r="T4662" s="191">
        <v>4.6676848354006484E-2</v>
      </c>
      <c r="U4662" s="198">
        <v>2.0000000000000001E-4</v>
      </c>
    </row>
    <row r="4663" spans="1:21" x14ac:dyDescent="0.2">
      <c r="A4663">
        <f t="shared" si="72"/>
        <v>4659</v>
      </c>
      <c r="B4663" s="119">
        <v>0.50005696065152228</v>
      </c>
      <c r="C4663" s="97">
        <v>14331.199433269026</v>
      </c>
      <c r="D4663" s="96">
        <v>0.70482221176483983</v>
      </c>
      <c r="E4663" s="98">
        <v>0</v>
      </c>
      <c r="F4663" s="119">
        <v>0</v>
      </c>
      <c r="G4663" s="179">
        <v>0</v>
      </c>
      <c r="H4663" s="97">
        <v>4105945.4603287936</v>
      </c>
      <c r="I4663" s="174">
        <v>192964984482.08133</v>
      </c>
      <c r="J4663" s="186">
        <v>0.50005696065152228</v>
      </c>
      <c r="K4663" s="189">
        <v>6098851960.9605589</v>
      </c>
      <c r="L4663" s="185">
        <v>0</v>
      </c>
      <c r="M4663" s="185">
        <v>0</v>
      </c>
      <c r="N4663" s="174">
        <v>199063836443.0419</v>
      </c>
      <c r="O4663" s="119">
        <v>0.48473638093420057</v>
      </c>
      <c r="P4663" s="119">
        <v>0.38829149936622659</v>
      </c>
      <c r="Q4663" s="97">
        <v>12.8819566078626</v>
      </c>
      <c r="R4663" s="184">
        <v>1110941405313.6992</v>
      </c>
      <c r="S4663" s="199">
        <v>1153.9806826444963</v>
      </c>
      <c r="T4663" s="191">
        <v>5.5733318820015726E-2</v>
      </c>
      <c r="U4663" s="198">
        <v>2.0000000000000001E-4</v>
      </c>
    </row>
    <row r="4664" spans="1:21" x14ac:dyDescent="0.2">
      <c r="A4664">
        <f t="shared" si="72"/>
        <v>4660</v>
      </c>
      <c r="B4664" s="119">
        <v>0.62175464671537739</v>
      </c>
      <c r="C4664" s="97">
        <v>13708.530877477053</v>
      </c>
      <c r="D4664" s="96">
        <v>1.0113110887354548</v>
      </c>
      <c r="E4664" s="98">
        <v>0.30620428598749705</v>
      </c>
      <c r="F4664" s="119">
        <v>0</v>
      </c>
      <c r="G4664" s="179">
        <v>0</v>
      </c>
      <c r="H4664" s="97">
        <v>8104585.299846678</v>
      </c>
      <c r="I4664" s="174">
        <v>343399211110.37659</v>
      </c>
      <c r="J4664" s="186">
        <v>0.52544993408708329</v>
      </c>
      <c r="K4664" s="189">
        <v>20034063072.981422</v>
      </c>
      <c r="L4664" s="185">
        <v>38553895955.231941</v>
      </c>
      <c r="M4664" s="185">
        <v>0</v>
      </c>
      <c r="N4664" s="174">
        <v>401987170138.58997</v>
      </c>
      <c r="O4664" s="119">
        <v>0.52559441022669262</v>
      </c>
      <c r="P4664" s="119">
        <v>0.42472329029535016</v>
      </c>
      <c r="Q4664" s="97">
        <v>13.60863595343648</v>
      </c>
      <c r="R4664" s="184">
        <v>2514423546685.8213</v>
      </c>
      <c r="S4664" s="199">
        <v>2609.0041692025279</v>
      </c>
      <c r="T4664" s="191">
        <v>5.3775247614279639E-2</v>
      </c>
      <c r="U4664" s="198">
        <v>2.0000000000000001E-4</v>
      </c>
    </row>
    <row r="4665" spans="1:21" x14ac:dyDescent="0.2">
      <c r="A4665">
        <f t="shared" si="72"/>
        <v>4661</v>
      </c>
      <c r="B4665" s="119">
        <v>0.50877949761102359</v>
      </c>
      <c r="C4665" s="97">
        <v>5641.8322433236881</v>
      </c>
      <c r="D4665" s="96">
        <v>0.92957875279822577</v>
      </c>
      <c r="E4665" s="98">
        <v>0</v>
      </c>
      <c r="F4665" s="119">
        <v>0.48093657473240792</v>
      </c>
      <c r="G4665" s="179">
        <v>1</v>
      </c>
      <c r="H4665" s="97">
        <v>10561852.273694877</v>
      </c>
      <c r="I4665" s="174">
        <v>327377241930.82214</v>
      </c>
      <c r="J4665" s="186">
        <v>0.38211293376325417</v>
      </c>
      <c r="K4665" s="189">
        <v>7616375560.9020224</v>
      </c>
      <c r="L4665" s="185">
        <v>0</v>
      </c>
      <c r="M4665" s="185">
        <v>186583923190.86465</v>
      </c>
      <c r="N4665" s="174">
        <v>521577540682.58881</v>
      </c>
      <c r="O4665" s="119">
        <v>0.52602383253531737</v>
      </c>
      <c r="P4665" s="119">
        <v>0.33054547568956261</v>
      </c>
      <c r="Q4665" s="97">
        <v>15.883732125753371</v>
      </c>
      <c r="R4665" s="184">
        <v>2977053626732.7847</v>
      </c>
      <c r="S4665" s="199">
        <v>3086.5395416316301</v>
      </c>
      <c r="T4665" s="191">
        <v>4.6064641039197898E-2</v>
      </c>
      <c r="U4665" s="198">
        <v>2.0000000000000001E-4</v>
      </c>
    </row>
    <row r="4666" spans="1:21" x14ac:dyDescent="0.2">
      <c r="A4666">
        <f t="shared" si="72"/>
        <v>4662</v>
      </c>
      <c r="B4666" s="119">
        <v>0.50475750671084729</v>
      </c>
      <c r="C4666" s="97">
        <v>9833.0102739890608</v>
      </c>
      <c r="D4666" s="96">
        <v>0.69728207092377603</v>
      </c>
      <c r="E4666" s="98">
        <v>0</v>
      </c>
      <c r="F4666" s="119">
        <v>0</v>
      </c>
      <c r="G4666" s="179">
        <v>0</v>
      </c>
      <c r="H4666" s="97">
        <v>5153109.8297130093</v>
      </c>
      <c r="I4666" s="174">
        <v>276636538090.32819</v>
      </c>
      <c r="J4666" s="186">
        <v>0.50475750671084729</v>
      </c>
      <c r="K4666" s="189">
        <v>9989637930.1063366</v>
      </c>
      <c r="L4666" s="185">
        <v>0</v>
      </c>
      <c r="M4666" s="185">
        <v>0</v>
      </c>
      <c r="N4666" s="174">
        <v>286626176020.43451</v>
      </c>
      <c r="O4666" s="119">
        <v>0.48716544723968058</v>
      </c>
      <c r="P4666" s="119">
        <v>0.39980945423693237</v>
      </c>
      <c r="Q4666" s="97">
        <v>12.891405192163482</v>
      </c>
      <c r="R4666" s="184">
        <v>1656507188387.7456</v>
      </c>
      <c r="S4666" s="199">
        <v>1718.788142038524</v>
      </c>
      <c r="T4666" s="191">
        <v>5.4753594549959685E-2</v>
      </c>
      <c r="U4666" s="198">
        <v>2.0000000000000001E-4</v>
      </c>
    </row>
    <row r="4667" spans="1:21" x14ac:dyDescent="0.2">
      <c r="A4667">
        <f t="shared" si="72"/>
        <v>4663</v>
      </c>
      <c r="B4667" s="119">
        <v>0.49943995894926452</v>
      </c>
      <c r="C4667" s="97">
        <v>9181.2366572856154</v>
      </c>
      <c r="D4667" s="96">
        <v>0.69801552855271498</v>
      </c>
      <c r="E4667" s="98">
        <v>0.30919323815105176</v>
      </c>
      <c r="F4667" s="119">
        <v>0.63585744279470024</v>
      </c>
      <c r="G4667" s="179">
        <v>1</v>
      </c>
      <c r="H4667" s="97">
        <v>4361183.6836625943</v>
      </c>
      <c r="I4667" s="174">
        <v>187315391981.68286</v>
      </c>
      <c r="J4667" s="186">
        <v>0.42184687501679063</v>
      </c>
      <c r="K4667" s="189">
        <v>4431712465.2079239</v>
      </c>
      <c r="L4667" s="185">
        <v>0</v>
      </c>
      <c r="M4667" s="185">
        <v>209402697156.21545</v>
      </c>
      <c r="N4667" s="174">
        <v>401149801603.10626</v>
      </c>
      <c r="O4667" s="119">
        <v>0.61458479971757618</v>
      </c>
      <c r="P4667" s="119">
        <v>0.35387019874085796</v>
      </c>
      <c r="Q4667" s="97">
        <v>16.604339668106125</v>
      </c>
      <c r="R4667" s="184">
        <v>2577615047135.1943</v>
      </c>
      <c r="S4667" s="199">
        <v>2674.0115689765075</v>
      </c>
      <c r="T4667" s="191">
        <v>4.4272402413782136E-2</v>
      </c>
      <c r="U4667" s="198">
        <v>2.0000000000000001E-4</v>
      </c>
    </row>
    <row r="4668" spans="1:21" x14ac:dyDescent="0.2">
      <c r="A4668">
        <f t="shared" si="72"/>
        <v>4664</v>
      </c>
      <c r="B4668" s="119">
        <v>0.51654230550662905</v>
      </c>
      <c r="C4668" s="97">
        <v>7753.7904934182916</v>
      </c>
      <c r="D4668" s="96">
        <v>0.63986836576919692</v>
      </c>
      <c r="E4668" s="98">
        <v>0.30716313242001292</v>
      </c>
      <c r="F4668" s="119">
        <v>0.44358906931757824</v>
      </c>
      <c r="G4668" s="179">
        <v>1</v>
      </c>
      <c r="H4668" s="97">
        <v>4891689.2257512845</v>
      </c>
      <c r="I4668" s="174">
        <v>249100700305.23438</v>
      </c>
      <c r="J4668" s="186">
        <v>0.51654230550662905</v>
      </c>
      <c r="K4668" s="189">
        <v>3949479628.9200516</v>
      </c>
      <c r="L4668" s="185">
        <v>0</v>
      </c>
      <c r="M4668" s="185">
        <v>170617949615.27655</v>
      </c>
      <c r="N4668" s="174">
        <v>423668129549.43097</v>
      </c>
      <c r="O4668" s="119">
        <v>0.62588000190905324</v>
      </c>
      <c r="P4668" s="119">
        <v>0.39355620241417438</v>
      </c>
      <c r="Q4668" s="97">
        <v>15.24176437880222</v>
      </c>
      <c r="R4668" s="184">
        <v>2806698201118.6333</v>
      </c>
      <c r="S4668" s="199">
        <v>2911.7827881386379</v>
      </c>
      <c r="T4668" s="191">
        <v>4.7640984191337957E-2</v>
      </c>
      <c r="U4668" s="198">
        <v>2.0000000000000001E-4</v>
      </c>
    </row>
    <row r="4669" spans="1:21" x14ac:dyDescent="0.2">
      <c r="A4669">
        <f t="shared" si="72"/>
        <v>4665</v>
      </c>
      <c r="B4669" s="119">
        <v>0.45541906029838802</v>
      </c>
      <c r="C4669" s="97">
        <v>13329.851819236184</v>
      </c>
      <c r="D4669" s="96">
        <v>0.63009247285151648</v>
      </c>
      <c r="E4669" s="98">
        <v>4.9915529869012765E-2</v>
      </c>
      <c r="F4669" s="119">
        <v>0</v>
      </c>
      <c r="G4669" s="179">
        <v>0</v>
      </c>
      <c r="H4669" s="97">
        <v>4109058.5538575775</v>
      </c>
      <c r="I4669" s="174">
        <v>149388732917.89261</v>
      </c>
      <c r="J4669" s="186">
        <v>0.35178269186720934</v>
      </c>
      <c r="K4669" s="189">
        <v>7801459122.3371763</v>
      </c>
      <c r="L4669" s="185">
        <v>8570610526.6264639</v>
      </c>
      <c r="M4669" s="185">
        <v>0</v>
      </c>
      <c r="N4669" s="174">
        <v>165760802566.85626</v>
      </c>
      <c r="O4669" s="119">
        <v>0.35840113043508981</v>
      </c>
      <c r="P4669" s="119">
        <v>0.28113373877813508</v>
      </c>
      <c r="Q4669" s="97">
        <v>13.485879697941265</v>
      </c>
      <c r="R4669" s="184">
        <v>710178165532.56396</v>
      </c>
      <c r="S4669" s="199">
        <v>737.62219027670574</v>
      </c>
      <c r="T4669" s="191">
        <v>5.3314570763238145E-2</v>
      </c>
      <c r="U4669" s="198">
        <v>2.0000000000000001E-4</v>
      </c>
    </row>
    <row r="4670" spans="1:21" x14ac:dyDescent="0.2">
      <c r="A4670">
        <f t="shared" si="72"/>
        <v>4666</v>
      </c>
      <c r="B4670" s="119">
        <v>0.4493744608063418</v>
      </c>
      <c r="C4670" s="97">
        <v>17000</v>
      </c>
      <c r="D4670" s="96">
        <v>1.0425874472743386</v>
      </c>
      <c r="E4670" s="98">
        <v>0.13448597613831845</v>
      </c>
      <c r="F4670" s="119">
        <v>0</v>
      </c>
      <c r="G4670" s="179">
        <v>0</v>
      </c>
      <c r="H4670" s="97">
        <v>6838571.5817756969</v>
      </c>
      <c r="I4670" s="174">
        <v>270578047282.23361</v>
      </c>
      <c r="J4670" s="186">
        <v>0.40567412079532306</v>
      </c>
      <c r="K4670" s="189">
        <v>23442330536.513409</v>
      </c>
      <c r="L4670" s="185">
        <v>28408569250.131809</v>
      </c>
      <c r="M4670" s="185">
        <v>0</v>
      </c>
      <c r="N4670" s="174">
        <v>322428947068.87885</v>
      </c>
      <c r="O4670" s="119">
        <v>0.41092267937573562</v>
      </c>
      <c r="P4670" s="119">
        <v>0.34273395548836239</v>
      </c>
      <c r="Q4670" s="97">
        <v>13.580193774436518</v>
      </c>
      <c r="R4670" s="184">
        <v>1597717301428.23</v>
      </c>
      <c r="S4670" s="199">
        <v>1658.7929398882843</v>
      </c>
      <c r="T4670" s="191">
        <v>5.393943638301972E-2</v>
      </c>
      <c r="U4670" s="198">
        <v>2.0000000000000001E-4</v>
      </c>
    </row>
    <row r="4671" spans="1:21" x14ac:dyDescent="0.2">
      <c r="A4671">
        <f t="shared" si="72"/>
        <v>4667</v>
      </c>
      <c r="B4671" s="119">
        <v>0.37189160710616076</v>
      </c>
      <c r="C4671" s="97">
        <v>7153.6171532643566</v>
      </c>
      <c r="D4671" s="96">
        <v>0.43837263972968415</v>
      </c>
      <c r="E4671" s="98">
        <v>0</v>
      </c>
      <c r="F4671" s="119">
        <v>0.70836877963288736</v>
      </c>
      <c r="G4671" s="179">
        <v>1</v>
      </c>
      <c r="H4671" s="97">
        <v>3288747.7322829962</v>
      </c>
      <c r="I4671" s="174">
        <v>150657711162.27374</v>
      </c>
      <c r="J4671" s="186">
        <v>0.37189160710616076</v>
      </c>
      <c r="K4671" s="189">
        <v>2148150151.4410534</v>
      </c>
      <c r="L4671" s="185">
        <v>0</v>
      </c>
      <c r="M4671" s="185">
        <v>267427880505.76474</v>
      </c>
      <c r="N4671" s="174">
        <v>420233741819.47949</v>
      </c>
      <c r="O4671" s="119">
        <v>0.64242971438418506</v>
      </c>
      <c r="P4671" s="119">
        <v>0.31826731223437343</v>
      </c>
      <c r="Q4671" s="97">
        <v>17.286278697328889</v>
      </c>
      <c r="R4671" s="184">
        <v>2531099003619.9985</v>
      </c>
      <c r="S4671" s="199">
        <v>2628.4365043218418</v>
      </c>
      <c r="T4671" s="191">
        <v>4.238274488483932E-2</v>
      </c>
      <c r="U4671" s="198">
        <v>2.0000000000000001E-4</v>
      </c>
    </row>
    <row r="4672" spans="1:21" x14ac:dyDescent="0.2">
      <c r="A4672">
        <f t="shared" si="72"/>
        <v>4668</v>
      </c>
      <c r="B4672" s="119">
        <v>0.39772323730557368</v>
      </c>
      <c r="C4672" s="97">
        <v>8292.5882141659367</v>
      </c>
      <c r="D4672" s="96">
        <v>0.44329071128502856</v>
      </c>
      <c r="E4672" s="98">
        <v>0.7</v>
      </c>
      <c r="F4672" s="119">
        <v>0</v>
      </c>
      <c r="G4672" s="179">
        <v>0</v>
      </c>
      <c r="H4672" s="97">
        <v>3546334.2211266835</v>
      </c>
      <c r="I4672" s="174">
        <v>153852103991.31537</v>
      </c>
      <c r="J4672" s="186">
        <v>0.39317313136710241</v>
      </c>
      <c r="K4672" s="189">
        <v>26055604306.351067</v>
      </c>
      <c r="L4672" s="185">
        <v>46888796852.115242</v>
      </c>
      <c r="M4672" s="185">
        <v>0</v>
      </c>
      <c r="N4672" s="174">
        <v>226796505149.78168</v>
      </c>
      <c r="O4672" s="119">
        <v>0.43211226253531654</v>
      </c>
      <c r="P4672" s="119">
        <v>0.34355685983712347</v>
      </c>
      <c r="Q4672" s="97">
        <v>14.468464588899836</v>
      </c>
      <c r="R4672" s="184">
        <v>1278813183848.0293</v>
      </c>
      <c r="S4672" s="199">
        <v>1327.6177497827312</v>
      </c>
      <c r="T4672" s="191">
        <v>4.8786023718938268E-2</v>
      </c>
      <c r="U4672" s="198">
        <v>2.0000000000000001E-4</v>
      </c>
    </row>
    <row r="4673" spans="1:21" x14ac:dyDescent="0.2">
      <c r="A4673">
        <f t="shared" si="72"/>
        <v>4669</v>
      </c>
      <c r="B4673" s="119">
        <v>0.54642325469985054</v>
      </c>
      <c r="C4673" s="97">
        <v>14906.948161458971</v>
      </c>
      <c r="D4673" s="96">
        <v>0.6811735135088266</v>
      </c>
      <c r="E4673" s="98">
        <v>0</v>
      </c>
      <c r="F4673" s="119">
        <v>0.52516872089913125</v>
      </c>
      <c r="G4673" s="179">
        <v>1</v>
      </c>
      <c r="H4673" s="97">
        <v>13648336.223399183</v>
      </c>
      <c r="I4673" s="174">
        <v>329809927457.59943</v>
      </c>
      <c r="J4673" s="186">
        <v>0.16937787892913125</v>
      </c>
      <c r="K4673" s="189">
        <v>10911397890.375401</v>
      </c>
      <c r="L4673" s="185">
        <v>0</v>
      </c>
      <c r="M4673" s="185">
        <v>449202968125.76514</v>
      </c>
      <c r="N4673" s="174">
        <v>789924293473.73987</v>
      </c>
      <c r="O4673" s="119">
        <v>0.52565148824221419</v>
      </c>
      <c r="P4673" s="119">
        <v>0.3657671663761502</v>
      </c>
      <c r="Q4673" s="97">
        <v>18.393097223966244</v>
      </c>
      <c r="R4673" s="184">
        <v>5537990064885.9238</v>
      </c>
      <c r="S4673" s="199">
        <v>5745.6458526414035</v>
      </c>
      <c r="T4673" s="191">
        <v>4.1864825857141019E-2</v>
      </c>
      <c r="U4673" s="198">
        <v>2.0000000000000001E-4</v>
      </c>
    </row>
    <row r="4674" spans="1:21" x14ac:dyDescent="0.2">
      <c r="A4674">
        <f t="shared" si="72"/>
        <v>4670</v>
      </c>
      <c r="B4674" s="119">
        <v>0.53259644674628159</v>
      </c>
      <c r="C4674" s="97">
        <v>8823.1181131304147</v>
      </c>
      <c r="D4674" s="96">
        <v>0.6398313810736147</v>
      </c>
      <c r="E4674" s="98">
        <v>0.56889704222892679</v>
      </c>
      <c r="F4674" s="119">
        <v>0.34288535675583909</v>
      </c>
      <c r="G4674" s="179">
        <v>1</v>
      </c>
      <c r="H4674" s="97">
        <v>4549495.9736412102</v>
      </c>
      <c r="I4674" s="174">
        <v>243564487265.16989</v>
      </c>
      <c r="J4674" s="186">
        <v>0.53259644674628159</v>
      </c>
      <c r="K4674" s="189">
        <v>4190715538.0502105</v>
      </c>
      <c r="L4674" s="185">
        <v>0</v>
      </c>
      <c r="M4674" s="185">
        <v>157365046756.6871</v>
      </c>
      <c r="N4674" s="174">
        <v>405120249559.90723</v>
      </c>
      <c r="O4674" s="119">
        <v>0.63095739636327464</v>
      </c>
      <c r="P4674" s="119">
        <v>0.42306151622268656</v>
      </c>
      <c r="Q4674" s="97">
        <v>15.666044157419377</v>
      </c>
      <c r="R4674" s="184">
        <v>2935188825674.3389</v>
      </c>
      <c r="S4674" s="199">
        <v>3046.8765715182903</v>
      </c>
      <c r="T4674" s="191">
        <v>4.6809645404309298E-2</v>
      </c>
      <c r="U4674" s="198">
        <v>2.0000000000000001E-4</v>
      </c>
    </row>
    <row r="4675" spans="1:21" x14ac:dyDescent="0.2">
      <c r="A4675">
        <f t="shared" si="72"/>
        <v>4671</v>
      </c>
      <c r="B4675" s="119">
        <v>0.35377940669917451</v>
      </c>
      <c r="C4675" s="97">
        <v>15145.323914672434</v>
      </c>
      <c r="D4675" s="96">
        <v>1.20621666643752</v>
      </c>
      <c r="E4675" s="98">
        <v>0.57388021952028323</v>
      </c>
      <c r="F4675" s="119">
        <v>0.48336946598728447</v>
      </c>
      <c r="G4675" s="179">
        <v>1</v>
      </c>
      <c r="H4675" s="97">
        <v>9003415.8782135546</v>
      </c>
      <c r="I4675" s="174">
        <v>330919699536.07684</v>
      </c>
      <c r="J4675" s="186">
        <v>0.35377940669917451</v>
      </c>
      <c r="K4675" s="189">
        <v>4036863224.8195119</v>
      </c>
      <c r="L4675" s="185">
        <v>0</v>
      </c>
      <c r="M4675" s="185">
        <v>244141761696.13611</v>
      </c>
      <c r="N4675" s="174">
        <v>579098324457.03235</v>
      </c>
      <c r="O4675" s="119">
        <v>0.53943513757658867</v>
      </c>
      <c r="P4675" s="119">
        <v>0.34632471356780398</v>
      </c>
      <c r="Q4675" s="97">
        <v>16.414051106384701</v>
      </c>
      <c r="R4675" s="184">
        <v>3461912735109.1982</v>
      </c>
      <c r="S4675" s="199">
        <v>3591.1874798145568</v>
      </c>
      <c r="T4675" s="191">
        <v>4.5943114467542637E-2</v>
      </c>
      <c r="U4675" s="198">
        <v>2.0000000000000001E-4</v>
      </c>
    </row>
    <row r="4676" spans="1:21" x14ac:dyDescent="0.2">
      <c r="A4676">
        <f t="shared" si="72"/>
        <v>4672</v>
      </c>
      <c r="B4676" s="119">
        <v>0.4454284132924638</v>
      </c>
      <c r="C4676" s="97">
        <v>11610.329239345385</v>
      </c>
      <c r="D4676" s="96">
        <v>0.93983665223525314</v>
      </c>
      <c r="E4676" s="98">
        <v>0.7</v>
      </c>
      <c r="F4676" s="119">
        <v>0.59207812047388841</v>
      </c>
      <c r="G4676" s="179">
        <v>1</v>
      </c>
      <c r="H4676" s="97">
        <v>6911814.2954843827</v>
      </c>
      <c r="I4676" s="174">
        <v>253253722256.76147</v>
      </c>
      <c r="J4676" s="186">
        <v>0.43198161141124813</v>
      </c>
      <c r="K4676" s="189">
        <v>4679118684.3565512</v>
      </c>
      <c r="L4676" s="185">
        <v>0</v>
      </c>
      <c r="M4676" s="185">
        <v>323962552503.24487</v>
      </c>
      <c r="N4676" s="174">
        <v>581895393444.36292</v>
      </c>
      <c r="O4676" s="119">
        <v>0.6333973377196167</v>
      </c>
      <c r="P4676" s="119">
        <v>0.39872053694764775</v>
      </c>
      <c r="Q4676" s="97">
        <v>16.931355817028887</v>
      </c>
      <c r="R4676" s="184">
        <v>4211999747812.4492</v>
      </c>
      <c r="S4676" s="199">
        <v>4374.9700994427303</v>
      </c>
      <c r="T4676" s="191">
        <v>4.3960755857908818E-2</v>
      </c>
      <c r="U4676" s="198">
        <v>2.0000000000000001E-4</v>
      </c>
    </row>
    <row r="4677" spans="1:21" x14ac:dyDescent="0.2">
      <c r="A4677">
        <f t="shared" si="72"/>
        <v>4673</v>
      </c>
      <c r="B4677" s="119">
        <v>0.50692211764882267</v>
      </c>
      <c r="C4677" s="97">
        <v>15088.185763746427</v>
      </c>
      <c r="D4677" s="96">
        <v>0.7591646512200072</v>
      </c>
      <c r="E4677" s="98">
        <v>0.7</v>
      </c>
      <c r="F4677" s="119">
        <v>0</v>
      </c>
      <c r="G4677" s="179">
        <v>0</v>
      </c>
      <c r="H4677" s="97">
        <v>4658262.9079231089</v>
      </c>
      <c r="I4677" s="174">
        <v>219771913088.0791</v>
      </c>
      <c r="J4677" s="186">
        <v>0.50402062035290496</v>
      </c>
      <c r="K4677" s="189">
        <v>30403497996.398228</v>
      </c>
      <c r="L4677" s="185">
        <v>36030966201.346313</v>
      </c>
      <c r="M4677" s="185">
        <v>0</v>
      </c>
      <c r="N4677" s="174">
        <v>286206377285.82367</v>
      </c>
      <c r="O4677" s="119">
        <v>0.48774017635696393</v>
      </c>
      <c r="P4677" s="119">
        <v>0.39978570617316578</v>
      </c>
      <c r="Q4677" s="97">
        <v>13.436446085052449</v>
      </c>
      <c r="R4677" s="184">
        <v>1684260959261.2002</v>
      </c>
      <c r="S4677" s="199">
        <v>1749.2037200554892</v>
      </c>
      <c r="T4677" s="191">
        <v>5.4163702928234511E-2</v>
      </c>
      <c r="U4677" s="198">
        <v>2.0000000000000001E-4</v>
      </c>
    </row>
    <row r="4678" spans="1:21" x14ac:dyDescent="0.2">
      <c r="A4678">
        <f t="shared" si="72"/>
        <v>4674</v>
      </c>
      <c r="B4678" s="119">
        <v>0.49894300331533858</v>
      </c>
      <c r="C4678" s="97">
        <v>6480.0297779570274</v>
      </c>
      <c r="D4678" s="96">
        <v>0.89945260882538502</v>
      </c>
      <c r="E4678" s="98">
        <v>0.31098991200492265</v>
      </c>
      <c r="F4678" s="119">
        <v>0.50824181551581427</v>
      </c>
      <c r="G4678" s="179">
        <v>1</v>
      </c>
      <c r="H4678" s="97">
        <v>7279101.5292669274</v>
      </c>
      <c r="I4678" s="174">
        <v>296018483352.37787</v>
      </c>
      <c r="J4678" s="186">
        <v>0.49894300331533858</v>
      </c>
      <c r="K4678" s="189">
        <v>3928307865.581861</v>
      </c>
      <c r="L4678" s="185">
        <v>0</v>
      </c>
      <c r="M4678" s="185">
        <v>318686444470.26428</v>
      </c>
      <c r="N4678" s="174">
        <v>618633235688.224</v>
      </c>
      <c r="O4678" s="119">
        <v>0.65086303720646188</v>
      </c>
      <c r="P4678" s="119">
        <v>0.55645807771146139</v>
      </c>
      <c r="Q4678" s="97">
        <v>17.001314929990041</v>
      </c>
      <c r="R4678" s="184">
        <v>6315663989011.8965</v>
      </c>
      <c r="S4678" s="199">
        <v>6557.2126019709995</v>
      </c>
      <c r="T4678" s="191">
        <v>4.3602591527934616E-2</v>
      </c>
      <c r="U4678" s="198">
        <v>2.0000000000000001E-4</v>
      </c>
    </row>
    <row r="4679" spans="1:21" x14ac:dyDescent="0.2">
      <c r="A4679">
        <f t="shared" ref="A4679:A4742" si="73">A4678+1</f>
        <v>4675</v>
      </c>
      <c r="B4679" s="119">
        <v>0.44126100727266021</v>
      </c>
      <c r="C4679" s="97">
        <v>4000</v>
      </c>
      <c r="D4679" s="96">
        <v>0.44032879635592764</v>
      </c>
      <c r="E4679" s="98">
        <v>0</v>
      </c>
      <c r="F4679" s="119">
        <v>0.51057238218416834</v>
      </c>
      <c r="G4679" s="179">
        <v>1</v>
      </c>
      <c r="H4679" s="97">
        <v>4845339.0927814776</v>
      </c>
      <c r="I4679" s="174">
        <v>223961767343.4837</v>
      </c>
      <c r="J4679" s="186">
        <v>0.44126100727266016</v>
      </c>
      <c r="K4679" s="189">
        <v>2928680008.7744308</v>
      </c>
      <c r="L4679" s="185">
        <v>0</v>
      </c>
      <c r="M4679" s="185">
        <v>156045902565.18146</v>
      </c>
      <c r="N4679" s="174">
        <v>382936349917.43958</v>
      </c>
      <c r="O4679" s="119">
        <v>0.58407178412004279</v>
      </c>
      <c r="P4679" s="119">
        <v>0.44138430438407306</v>
      </c>
      <c r="Q4679" s="97">
        <v>16.525672219169369</v>
      </c>
      <c r="R4679" s="184">
        <v>3087471204393.8262</v>
      </c>
      <c r="S4679" s="199">
        <v>3204.326147547004</v>
      </c>
      <c r="T4679" s="191">
        <v>4.3767104815872059E-2</v>
      </c>
      <c r="U4679" s="198">
        <v>2.0000000000000001E-4</v>
      </c>
    </row>
    <row r="4680" spans="1:21" x14ac:dyDescent="0.2">
      <c r="A4680">
        <f t="shared" si="73"/>
        <v>4676</v>
      </c>
      <c r="B4680" s="119">
        <v>0.65643395095931811</v>
      </c>
      <c r="C4680" s="97">
        <v>12076.78273115125</v>
      </c>
      <c r="D4680" s="96">
        <v>0.2514995077980825</v>
      </c>
      <c r="E4680" s="98">
        <v>0.52196852628971935</v>
      </c>
      <c r="F4680" s="119">
        <v>0</v>
      </c>
      <c r="G4680" s="179">
        <v>0</v>
      </c>
      <c r="H4680" s="97">
        <v>1864794.2233950289</v>
      </c>
      <c r="I4680" s="174">
        <v>100221244731.23889</v>
      </c>
      <c r="J4680" s="186">
        <v>0.47425103816039915</v>
      </c>
      <c r="K4680" s="189">
        <v>12114382225.121851</v>
      </c>
      <c r="L4680" s="185">
        <v>36505511436.229111</v>
      </c>
      <c r="M4680" s="185">
        <v>0</v>
      </c>
      <c r="N4680" s="174">
        <v>148841138392.58984</v>
      </c>
      <c r="O4680" s="119">
        <v>0.5155458990517976</v>
      </c>
      <c r="P4680" s="119">
        <v>0.41035479112112744</v>
      </c>
      <c r="Q4680" s="97">
        <v>15.0609961836587</v>
      </c>
      <c r="R4680" s="184">
        <v>1043710939691.9199</v>
      </c>
      <c r="S4680" s="199">
        <v>1083.0987428761198</v>
      </c>
      <c r="T4680" s="191">
        <v>4.6314035584534466E-2</v>
      </c>
      <c r="U4680" s="198">
        <v>2.0000000000000001E-4</v>
      </c>
    </row>
    <row r="4681" spans="1:21" x14ac:dyDescent="0.2">
      <c r="A4681">
        <f t="shared" si="73"/>
        <v>4677</v>
      </c>
      <c r="B4681" s="119">
        <v>0.42390320214542143</v>
      </c>
      <c r="C4681" s="97">
        <v>12127.85390266694</v>
      </c>
      <c r="D4681" s="96">
        <v>1.3159433184466307</v>
      </c>
      <c r="E4681" s="98">
        <v>0</v>
      </c>
      <c r="F4681" s="119">
        <v>0.42639945806366397</v>
      </c>
      <c r="G4681" s="179">
        <v>1</v>
      </c>
      <c r="H4681" s="97">
        <v>15193426.172308451</v>
      </c>
      <c r="I4681" s="174">
        <v>391625330169.2265</v>
      </c>
      <c r="J4681" s="186">
        <v>0.29212041226777108</v>
      </c>
      <c r="K4681" s="189">
        <v>11931148296.542896</v>
      </c>
      <c r="L4681" s="185">
        <v>0</v>
      </c>
      <c r="M4681" s="185">
        <v>314763388296.04681</v>
      </c>
      <c r="N4681" s="174">
        <v>718319866761.81616</v>
      </c>
      <c r="O4681" s="119">
        <v>0.50981809147400947</v>
      </c>
      <c r="P4681" s="119">
        <v>0.28302261127935652</v>
      </c>
      <c r="Q4681" s="97">
        <v>16.602756579191134</v>
      </c>
      <c r="R4681" s="184">
        <v>3520038172857.4399</v>
      </c>
      <c r="S4681" s="199">
        <v>3653.637328417773</v>
      </c>
      <c r="T4681" s="191">
        <v>4.5565815294196434E-2</v>
      </c>
      <c r="U4681" s="198">
        <v>2.0000000000000001E-4</v>
      </c>
    </row>
    <row r="4682" spans="1:21" x14ac:dyDescent="0.2">
      <c r="A4682">
        <f t="shared" si="73"/>
        <v>4678</v>
      </c>
      <c r="B4682" s="119">
        <v>0.55016918144072746</v>
      </c>
      <c r="C4682" s="97">
        <v>13405.987300278051</v>
      </c>
      <c r="D4682" s="96">
        <v>0.38735551406461638</v>
      </c>
      <c r="E4682" s="98">
        <v>0.45904898796914401</v>
      </c>
      <c r="F4682" s="119">
        <v>0</v>
      </c>
      <c r="G4682" s="179">
        <v>0</v>
      </c>
      <c r="H4682" s="97">
        <v>2343882.3215016518</v>
      </c>
      <c r="I4682" s="174">
        <v>125748298960.11584</v>
      </c>
      <c r="J4682" s="186">
        <v>0.48799543371736886</v>
      </c>
      <c r="K4682" s="189">
        <v>20587711644.681026</v>
      </c>
      <c r="L4682" s="185">
        <v>26032794911.455044</v>
      </c>
      <c r="M4682" s="185">
        <v>0</v>
      </c>
      <c r="N4682" s="174">
        <v>172368805516.25192</v>
      </c>
      <c r="O4682" s="119">
        <v>0.47683124201773108</v>
      </c>
      <c r="P4682" s="119">
        <v>0.38842130373514344</v>
      </c>
      <c r="Q4682" s="97">
        <v>13.721782475389281</v>
      </c>
      <c r="R4682" s="184">
        <v>1039403130862.8384</v>
      </c>
      <c r="S4682" s="199">
        <v>1079.6523453907728</v>
      </c>
      <c r="T4682" s="191">
        <v>5.12795135582313E-2</v>
      </c>
      <c r="U4682" s="198">
        <v>2.0000000000000001E-4</v>
      </c>
    </row>
    <row r="4683" spans="1:21" x14ac:dyDescent="0.2">
      <c r="A4683">
        <f t="shared" si="73"/>
        <v>4679</v>
      </c>
      <c r="B4683" s="119">
        <v>0.26854025841748153</v>
      </c>
      <c r="C4683" s="97">
        <v>13066.128998646691</v>
      </c>
      <c r="D4683" s="96">
        <v>0.75628420516776707</v>
      </c>
      <c r="E4683" s="98">
        <v>2.4563548319452982E-2</v>
      </c>
      <c r="F4683" s="119">
        <v>0</v>
      </c>
      <c r="G4683" s="179">
        <v>0</v>
      </c>
      <c r="H4683" s="97">
        <v>15363349.237444069</v>
      </c>
      <c r="I4683" s="174">
        <v>542559054141.68658</v>
      </c>
      <c r="J4683" s="186">
        <v>0.26854025841748153</v>
      </c>
      <c r="K4683" s="189">
        <v>15020789031.273809</v>
      </c>
      <c r="L4683" s="185">
        <v>18126519784.641541</v>
      </c>
      <c r="M4683" s="185">
        <v>0</v>
      </c>
      <c r="N4683" s="174">
        <v>575706362957.60193</v>
      </c>
      <c r="O4683" s="119">
        <v>0.27826714231654942</v>
      </c>
      <c r="P4683" s="119">
        <v>0.17004530254480069</v>
      </c>
      <c r="Q4683" s="97">
        <v>13.43929021844813</v>
      </c>
      <c r="R4683" s="184">
        <v>1297597376773.8098</v>
      </c>
      <c r="S4683" s="199">
        <v>1346.9106598230442</v>
      </c>
      <c r="T4683" s="191">
        <v>5.4500803015796524E-2</v>
      </c>
      <c r="U4683" s="198">
        <v>2.0000000000000001E-4</v>
      </c>
    </row>
    <row r="4684" spans="1:21" x14ac:dyDescent="0.2">
      <c r="A4684">
        <f t="shared" si="73"/>
        <v>4680</v>
      </c>
      <c r="B4684" s="119">
        <v>0.5172103247679094</v>
      </c>
      <c r="C4684" s="97">
        <v>8819.0732212176245</v>
      </c>
      <c r="D4684" s="96">
        <v>0.71245582206241664</v>
      </c>
      <c r="E4684" s="98">
        <v>0</v>
      </c>
      <c r="F4684" s="119">
        <v>0</v>
      </c>
      <c r="G4684" s="179">
        <v>0</v>
      </c>
      <c r="H4684" s="97">
        <v>11002344.497367073</v>
      </c>
      <c r="I4684" s="174">
        <v>443122115620.18158</v>
      </c>
      <c r="J4684" s="186">
        <v>0.45020821426368229</v>
      </c>
      <c r="K4684" s="189">
        <v>8170515409.3487644</v>
      </c>
      <c r="L4684" s="185">
        <v>0</v>
      </c>
      <c r="M4684" s="185">
        <v>0</v>
      </c>
      <c r="N4684" s="174">
        <v>451292631029.53033</v>
      </c>
      <c r="O4684" s="119">
        <v>0.44205733188905716</v>
      </c>
      <c r="P4684" s="119">
        <v>0.31188601146367118</v>
      </c>
      <c r="Q4684" s="97">
        <v>12.935961488845647</v>
      </c>
      <c r="R4684" s="184">
        <v>2045794343821.0845</v>
      </c>
      <c r="S4684" s="199">
        <v>2123.8435075916718</v>
      </c>
      <c r="T4684" s="191">
        <v>5.4453367337268382E-2</v>
      </c>
      <c r="U4684" s="198">
        <v>2.0000000000000001E-4</v>
      </c>
    </row>
    <row r="4685" spans="1:21" x14ac:dyDescent="0.2">
      <c r="A4685">
        <f t="shared" si="73"/>
        <v>4681</v>
      </c>
      <c r="B4685" s="119">
        <v>0.43035088534216326</v>
      </c>
      <c r="C4685" s="97">
        <v>6431.8260830706331</v>
      </c>
      <c r="D4685" s="96">
        <v>0.489196237303689</v>
      </c>
      <c r="E4685" s="98">
        <v>1.9722079520362201E-2</v>
      </c>
      <c r="F4685" s="119">
        <v>0</v>
      </c>
      <c r="G4685" s="179">
        <v>0</v>
      </c>
      <c r="H4685" s="97">
        <v>6202408.7527296273</v>
      </c>
      <c r="I4685" s="174">
        <v>253102968438.91006</v>
      </c>
      <c r="J4685" s="186">
        <v>0.43035088534216326</v>
      </c>
      <c r="K4685" s="189">
        <v>10655902709.479101</v>
      </c>
      <c r="L4685" s="185">
        <v>4650981659.9205523</v>
      </c>
      <c r="M4685" s="185">
        <v>0</v>
      </c>
      <c r="N4685" s="174">
        <v>268409852808.30972</v>
      </c>
      <c r="O4685" s="119">
        <v>0.41967115103929464</v>
      </c>
      <c r="P4685" s="119">
        <v>0.27361126848629225</v>
      </c>
      <c r="Q4685" s="97">
        <v>13.016334666775085</v>
      </c>
      <c r="R4685" s="184">
        <v>1113198008704.603</v>
      </c>
      <c r="S4685" s="199">
        <v>1155.8643080327292</v>
      </c>
      <c r="T4685" s="191">
        <v>5.3084867525035467E-2</v>
      </c>
      <c r="U4685" s="198">
        <v>2.0000000000000001E-4</v>
      </c>
    </row>
    <row r="4686" spans="1:21" x14ac:dyDescent="0.2">
      <c r="A4686">
        <f t="shared" si="73"/>
        <v>4682</v>
      </c>
      <c r="B4686" s="119">
        <v>0.33051795287207719</v>
      </c>
      <c r="C4686" s="97">
        <v>8348.0898507993879</v>
      </c>
      <c r="D4686" s="96">
        <v>0.5518527594945295</v>
      </c>
      <c r="E4686" s="98">
        <v>0.34343216360884887</v>
      </c>
      <c r="F4686" s="119">
        <v>0.50659060144776735</v>
      </c>
      <c r="G4686" s="179">
        <v>1</v>
      </c>
      <c r="H4686" s="97">
        <v>4961958.8971631238</v>
      </c>
      <c r="I4686" s="174">
        <v>262727046404.72397</v>
      </c>
      <c r="J4686" s="186">
        <v>0.33051795287207719</v>
      </c>
      <c r="K4686" s="189">
        <v>4895046997.1596899</v>
      </c>
      <c r="L4686" s="185">
        <v>0</v>
      </c>
      <c r="M4686" s="185">
        <v>168230154109.45868</v>
      </c>
      <c r="N4686" s="174">
        <v>435852247511.34229</v>
      </c>
      <c r="O4686" s="119">
        <v>0.50801648974775904</v>
      </c>
      <c r="P4686" s="119">
        <v>0.28812024918841261</v>
      </c>
      <c r="Q4686" s="97">
        <v>16.479367831508483</v>
      </c>
      <c r="R4686" s="184">
        <v>2255669204624.5522</v>
      </c>
      <c r="S4686" s="199">
        <v>2343.0187462189297</v>
      </c>
      <c r="T4686" s="191">
        <v>4.4471437820668556E-2</v>
      </c>
      <c r="U4686" s="198">
        <v>2.0000000000000001E-4</v>
      </c>
    </row>
    <row r="4687" spans="1:21" x14ac:dyDescent="0.2">
      <c r="A4687">
        <f t="shared" si="73"/>
        <v>4683</v>
      </c>
      <c r="B4687" s="119">
        <v>0.49174730114098542</v>
      </c>
      <c r="C4687" s="97">
        <v>4000</v>
      </c>
      <c r="D4687" s="96">
        <v>0.85426633550106623</v>
      </c>
      <c r="E4687" s="98">
        <v>0.22122942421846881</v>
      </c>
      <c r="F4687" s="119">
        <v>0</v>
      </c>
      <c r="G4687" s="179">
        <v>0</v>
      </c>
      <c r="H4687" s="97">
        <v>19962960.786245529</v>
      </c>
      <c r="I4687" s="174">
        <v>542757874374.00122</v>
      </c>
      <c r="J4687" s="186">
        <v>0.41670751825297214</v>
      </c>
      <c r="K4687" s="189">
        <v>25150858446.330395</v>
      </c>
      <c r="L4687" s="185">
        <v>75576398148.409943</v>
      </c>
      <c r="M4687" s="185">
        <v>0</v>
      </c>
      <c r="N4687" s="174">
        <v>643485130968.74158</v>
      </c>
      <c r="O4687" s="119">
        <v>0.44543749585924786</v>
      </c>
      <c r="P4687" s="119">
        <v>0.30297205100500157</v>
      </c>
      <c r="Q4687" s="97">
        <v>14.03438002100277</v>
      </c>
      <c r="R4687" s="184">
        <v>3058490119259.7695</v>
      </c>
      <c r="S4687" s="199">
        <v>3175.05864825045</v>
      </c>
      <c r="T4687" s="191">
        <v>5.0077713264420433E-2</v>
      </c>
      <c r="U4687" s="198">
        <v>2.0000000000000001E-4</v>
      </c>
    </row>
    <row r="4688" spans="1:21" x14ac:dyDescent="0.2">
      <c r="A4688">
        <f t="shared" si="73"/>
        <v>4684</v>
      </c>
      <c r="B4688" s="119">
        <v>0.49874487426681174</v>
      </c>
      <c r="C4688" s="97">
        <v>12855.922616635075</v>
      </c>
      <c r="D4688" s="96">
        <v>0.537182657649666</v>
      </c>
      <c r="E4688" s="98">
        <v>0.23975167958644988</v>
      </c>
      <c r="F4688" s="119">
        <v>0.46179861767065844</v>
      </c>
      <c r="G4688" s="179">
        <v>1</v>
      </c>
      <c r="H4688" s="97">
        <v>3044585.9848878914</v>
      </c>
      <c r="I4688" s="174">
        <v>162834987425.73489</v>
      </c>
      <c r="J4688" s="186">
        <v>0.49874487426681169</v>
      </c>
      <c r="K4688" s="189">
        <v>4942417201.5568743</v>
      </c>
      <c r="L4688" s="185">
        <v>0</v>
      </c>
      <c r="M4688" s="185">
        <v>131022714406.67554</v>
      </c>
      <c r="N4688" s="174">
        <v>298800119033.96729</v>
      </c>
      <c r="O4688" s="119">
        <v>0.62259442016513589</v>
      </c>
      <c r="P4688" s="119">
        <v>0.48714402757422481</v>
      </c>
      <c r="Q4688" s="97">
        <v>16.277927996188506</v>
      </c>
      <c r="R4688" s="184">
        <v>2589234547639.2168</v>
      </c>
      <c r="S4688" s="199">
        <v>2690.9062394545986</v>
      </c>
      <c r="T4688" s="191">
        <v>4.4773837051684931E-2</v>
      </c>
      <c r="U4688" s="198">
        <v>2.0000000000000001E-4</v>
      </c>
    </row>
    <row r="4689" spans="1:21" x14ac:dyDescent="0.2">
      <c r="A4689">
        <f t="shared" si="73"/>
        <v>4685</v>
      </c>
      <c r="B4689" s="119">
        <v>0.47026559959031577</v>
      </c>
      <c r="C4689" s="97">
        <v>11578.438212574129</v>
      </c>
      <c r="D4689" s="96">
        <v>1.3635368447432532</v>
      </c>
      <c r="E4689" s="98">
        <v>0.13670484458678181</v>
      </c>
      <c r="F4689" s="119">
        <v>0.55500721593891633</v>
      </c>
      <c r="G4689" s="179">
        <v>1</v>
      </c>
      <c r="H4689" s="97">
        <v>13298866.907393232</v>
      </c>
      <c r="I4689" s="174">
        <v>463112887610.87158</v>
      </c>
      <c r="J4689" s="186">
        <v>0.38213959455097235</v>
      </c>
      <c r="K4689" s="189">
        <v>3684039111.2341228</v>
      </c>
      <c r="L4689" s="185">
        <v>0</v>
      </c>
      <c r="M4689" s="185">
        <v>195309117982.26562</v>
      </c>
      <c r="N4689" s="174">
        <v>662106044704.37134</v>
      </c>
      <c r="O4689" s="119">
        <v>0.5032744651010449</v>
      </c>
      <c r="P4689" s="119">
        <v>0.30952620200850806</v>
      </c>
      <c r="Q4689" s="97">
        <v>15.469300847667654</v>
      </c>
      <c r="R4689" s="184">
        <v>3330113610736.9321</v>
      </c>
      <c r="S4689" s="199">
        <v>3459.974140749137</v>
      </c>
      <c r="T4689" s="191">
        <v>4.8594787290792772E-2</v>
      </c>
      <c r="U4689" s="198">
        <v>2.0000000000000001E-4</v>
      </c>
    </row>
    <row r="4690" spans="1:21" x14ac:dyDescent="0.2">
      <c r="A4690">
        <f t="shared" si="73"/>
        <v>4686</v>
      </c>
      <c r="B4690" s="119">
        <v>0.54293334013406036</v>
      </c>
      <c r="C4690" s="97">
        <v>12909.00153884992</v>
      </c>
      <c r="D4690" s="96">
        <v>1.0343730149470596</v>
      </c>
      <c r="E4690" s="98">
        <v>5.5406596535611571E-2</v>
      </c>
      <c r="F4690" s="119">
        <v>0</v>
      </c>
      <c r="G4690" s="179">
        <v>0</v>
      </c>
      <c r="H4690" s="97">
        <v>6299637.9579223562</v>
      </c>
      <c r="I4690" s="174">
        <v>254036578923.93985</v>
      </c>
      <c r="J4690" s="186">
        <v>0.41837255145378249</v>
      </c>
      <c r="K4690" s="189">
        <v>9420924494.8458061</v>
      </c>
      <c r="L4690" s="185">
        <v>9374939909.6521473</v>
      </c>
      <c r="M4690" s="185">
        <v>0</v>
      </c>
      <c r="N4690" s="174">
        <v>272832443328.43781</v>
      </c>
      <c r="O4690" s="119">
        <v>0.41703941887053769</v>
      </c>
      <c r="P4690" s="119">
        <v>0.32243025873851905</v>
      </c>
      <c r="Q4690" s="97">
        <v>13.277880782653705</v>
      </c>
      <c r="R4690" s="184">
        <v>1279857007151.7471</v>
      </c>
      <c r="S4690" s="199">
        <v>1327.2584139161931</v>
      </c>
      <c r="T4690" s="191">
        <v>5.5037859048735732E-2</v>
      </c>
      <c r="U4690" s="198">
        <v>2.0000000000000001E-4</v>
      </c>
    </row>
    <row r="4691" spans="1:21" x14ac:dyDescent="0.2">
      <c r="A4691">
        <f t="shared" si="73"/>
        <v>4687</v>
      </c>
      <c r="B4691" s="119">
        <v>0.60093161115694427</v>
      </c>
      <c r="C4691" s="97">
        <v>9446.9956708002301</v>
      </c>
      <c r="D4691" s="96">
        <v>0.70052671018975921</v>
      </c>
      <c r="E4691" s="98">
        <v>0.51150048738847853</v>
      </c>
      <c r="F4691" s="119">
        <v>0.40377563634778851</v>
      </c>
      <c r="G4691" s="179">
        <v>1</v>
      </c>
      <c r="H4691" s="97">
        <v>6544233.779158501</v>
      </c>
      <c r="I4691" s="174">
        <v>249988694589.74716</v>
      </c>
      <c r="J4691" s="186">
        <v>0.42743112745140466</v>
      </c>
      <c r="K4691" s="189">
        <v>3046308853.339972</v>
      </c>
      <c r="L4691" s="185">
        <v>0</v>
      </c>
      <c r="M4691" s="185">
        <v>245985185664.15173</v>
      </c>
      <c r="N4691" s="174">
        <v>499020189107.23889</v>
      </c>
      <c r="O4691" s="119">
        <v>0.60847457625541024</v>
      </c>
      <c r="P4691" s="119">
        <v>0.47026751847718146</v>
      </c>
      <c r="Q4691" s="97">
        <v>17.03374100849042</v>
      </c>
      <c r="R4691" s="184">
        <v>4322657799749.5898</v>
      </c>
      <c r="S4691" s="199">
        <v>4489.3733076615499</v>
      </c>
      <c r="T4691" s="191">
        <v>4.314019702988503E-2</v>
      </c>
      <c r="U4691" s="198">
        <v>2.0000000000000001E-4</v>
      </c>
    </row>
    <row r="4692" spans="1:21" x14ac:dyDescent="0.2">
      <c r="A4692">
        <f t="shared" si="73"/>
        <v>4688</v>
      </c>
      <c r="B4692" s="119">
        <v>0.57590801077460807</v>
      </c>
      <c r="C4692" s="97">
        <v>6839.6326788157066</v>
      </c>
      <c r="D4692" s="96">
        <v>0.86748737875271953</v>
      </c>
      <c r="E4692" s="98">
        <v>0</v>
      </c>
      <c r="F4692" s="119">
        <v>0.42191169249666344</v>
      </c>
      <c r="G4692" s="179">
        <v>1</v>
      </c>
      <c r="H4692" s="97">
        <v>9007799.5314629339</v>
      </c>
      <c r="I4692" s="174">
        <v>312778427474.44006</v>
      </c>
      <c r="J4692" s="186">
        <v>0.4672299709651877</v>
      </c>
      <c r="K4692" s="189">
        <v>1440747623.7638652</v>
      </c>
      <c r="L4692" s="185">
        <v>0</v>
      </c>
      <c r="M4692" s="185">
        <v>196438499359.23547</v>
      </c>
      <c r="N4692" s="174">
        <v>510657674457.43939</v>
      </c>
      <c r="O4692" s="119">
        <v>0.59392087937784577</v>
      </c>
      <c r="P4692" s="119">
        <v>0.3631342710280312</v>
      </c>
      <c r="Q4692" s="97">
        <v>15.599379585050539</v>
      </c>
      <c r="R4692" s="184">
        <v>3140274897839.7578</v>
      </c>
      <c r="S4692" s="199">
        <v>3259.698721250998</v>
      </c>
      <c r="T4692" s="191">
        <v>4.6827339611497452E-2</v>
      </c>
      <c r="U4692" s="198">
        <v>2.0000000000000001E-4</v>
      </c>
    </row>
    <row r="4693" spans="1:21" x14ac:dyDescent="0.2">
      <c r="A4693">
        <f t="shared" si="73"/>
        <v>4689</v>
      </c>
      <c r="B4693" s="119">
        <v>0.49145563147230126</v>
      </c>
      <c r="C4693" s="97">
        <v>12778.562212627758</v>
      </c>
      <c r="D4693" s="96">
        <v>0.71009804350099281</v>
      </c>
      <c r="E4693" s="98">
        <v>0</v>
      </c>
      <c r="F4693" s="119">
        <v>0.58332409982821309</v>
      </c>
      <c r="G4693" s="179">
        <v>1</v>
      </c>
      <c r="H4693" s="97">
        <v>4751640.9939920921</v>
      </c>
      <c r="I4693" s="174">
        <v>226985597065.20291</v>
      </c>
      <c r="J4693" s="186">
        <v>0.49145563147230131</v>
      </c>
      <c r="K4693" s="189">
        <v>6211134627.9421396</v>
      </c>
      <c r="L4693" s="185">
        <v>0</v>
      </c>
      <c r="M4693" s="185">
        <v>234804153560.2724</v>
      </c>
      <c r="N4693" s="174">
        <v>468000885253.41748</v>
      </c>
      <c r="O4693" s="119">
        <v>0.63973527021619736</v>
      </c>
      <c r="P4693" s="119">
        <v>0.4471923608241048</v>
      </c>
      <c r="Q4693" s="97">
        <v>16.472699464608144</v>
      </c>
      <c r="R4693" s="184">
        <v>3724313312070.7812</v>
      </c>
      <c r="S4693" s="199">
        <v>3864.9592784751994</v>
      </c>
      <c r="T4693" s="191">
        <v>4.473134757645874E-2</v>
      </c>
      <c r="U4693" s="198">
        <v>2.0000000000000001E-4</v>
      </c>
    </row>
    <row r="4694" spans="1:21" x14ac:dyDescent="0.2">
      <c r="A4694">
        <f t="shared" si="73"/>
        <v>4690</v>
      </c>
      <c r="B4694" s="119">
        <v>0.37935284782093515</v>
      </c>
      <c r="C4694" s="97">
        <v>5124.6552872098964</v>
      </c>
      <c r="D4694" s="96">
        <v>0.77186512813242181</v>
      </c>
      <c r="E4694" s="98">
        <v>0.66582713424661044</v>
      </c>
      <c r="F4694" s="119">
        <v>0.61391779461056961</v>
      </c>
      <c r="G4694" s="179">
        <v>1</v>
      </c>
      <c r="H4694" s="97">
        <v>9754681.4678118303</v>
      </c>
      <c r="I4694" s="174">
        <v>358094414377.72687</v>
      </c>
      <c r="J4694" s="186">
        <v>0.37935284782093515</v>
      </c>
      <c r="K4694" s="189">
        <v>2084224992.227355</v>
      </c>
      <c r="L4694" s="185">
        <v>0</v>
      </c>
      <c r="M4694" s="185">
        <v>272149009580.95279</v>
      </c>
      <c r="N4694" s="174">
        <v>632327648950.90698</v>
      </c>
      <c r="O4694" s="119">
        <v>0.55914579116430996</v>
      </c>
      <c r="P4694" s="119">
        <v>0.30673014145241351</v>
      </c>
      <c r="Q4694" s="97">
        <v>16.192600939915383</v>
      </c>
      <c r="R4694" s="184">
        <v>3430623792068.2803</v>
      </c>
      <c r="S4694" s="199">
        <v>3556.9805565598608</v>
      </c>
      <c r="T4694" s="191">
        <v>4.5029114013014009E-2</v>
      </c>
      <c r="U4694" s="198">
        <v>2.0000000000000001E-4</v>
      </c>
    </row>
    <row r="4695" spans="1:21" x14ac:dyDescent="0.2">
      <c r="A4695">
        <f t="shared" si="73"/>
        <v>4691</v>
      </c>
      <c r="B4695" s="119">
        <v>0.36853855115657963</v>
      </c>
      <c r="C4695" s="97">
        <v>11575.191768377972</v>
      </c>
      <c r="D4695" s="96">
        <v>0.32117047406076782</v>
      </c>
      <c r="E4695" s="98">
        <v>0.18686357853432806</v>
      </c>
      <c r="F4695" s="119">
        <v>0</v>
      </c>
      <c r="G4695" s="179">
        <v>0</v>
      </c>
      <c r="H4695" s="97">
        <v>2017400.4274674142</v>
      </c>
      <c r="I4695" s="174">
        <v>108832903421.59593</v>
      </c>
      <c r="J4695" s="186">
        <v>0.36853855115657963</v>
      </c>
      <c r="K4695" s="189">
        <v>5250484128.9823627</v>
      </c>
      <c r="L4695" s="185">
        <v>12326926554.027134</v>
      </c>
      <c r="M4695" s="185">
        <v>0</v>
      </c>
      <c r="N4695" s="174">
        <v>126410314104.60542</v>
      </c>
      <c r="O4695" s="119">
        <v>0.39530525766299068</v>
      </c>
      <c r="P4695" s="119">
        <v>0.28928057407887714</v>
      </c>
      <c r="Q4695" s="97">
        <v>13.993446649259131</v>
      </c>
      <c r="R4695" s="184">
        <v>599563599631.32788</v>
      </c>
      <c r="S4695" s="199">
        <v>622.35444050116246</v>
      </c>
      <c r="T4695" s="191">
        <v>4.8631978801579497E-2</v>
      </c>
      <c r="U4695" s="198">
        <v>2.0000000000000001E-4</v>
      </c>
    </row>
    <row r="4696" spans="1:21" x14ac:dyDescent="0.2">
      <c r="A4696">
        <f t="shared" si="73"/>
        <v>4692</v>
      </c>
      <c r="B4696" s="119">
        <v>0.49424980748478509</v>
      </c>
      <c r="C4696" s="97">
        <v>16682.330410615268</v>
      </c>
      <c r="D4696" s="96">
        <v>0.38695936587282243</v>
      </c>
      <c r="E4696" s="98">
        <v>0.62456852784189387</v>
      </c>
      <c r="F4696" s="119">
        <v>0.4970739050478476</v>
      </c>
      <c r="G4696" s="179">
        <v>1</v>
      </c>
      <c r="H4696" s="97">
        <v>2380332.2857663766</v>
      </c>
      <c r="I4696" s="174">
        <v>113148135997.79326</v>
      </c>
      <c r="J4696" s="186">
        <v>0.48809807166553432</v>
      </c>
      <c r="K4696" s="189">
        <v>1746359276.6899338</v>
      </c>
      <c r="L4696" s="185">
        <v>0</v>
      </c>
      <c r="M4696" s="185">
        <v>142114855515.84723</v>
      </c>
      <c r="N4696" s="174">
        <v>257009350790.33044</v>
      </c>
      <c r="O4696" s="119">
        <v>0.65724951596627124</v>
      </c>
      <c r="P4696" s="119">
        <v>0.5445490298551886</v>
      </c>
      <c r="Q4696" s="97">
        <v>17.122992027001519</v>
      </c>
      <c r="R4696" s="184">
        <v>2616447865972.4897</v>
      </c>
      <c r="S4696" s="199">
        <v>2716.5946781647822</v>
      </c>
      <c r="T4696" s="191">
        <v>4.2834000679447384E-2</v>
      </c>
      <c r="U4696" s="198">
        <v>2.0000000000000001E-4</v>
      </c>
    </row>
    <row r="4697" spans="1:21" x14ac:dyDescent="0.2">
      <c r="A4697">
        <f t="shared" si="73"/>
        <v>4693</v>
      </c>
      <c r="B4697" s="119">
        <v>0.59569658263282643</v>
      </c>
      <c r="C4697" s="97">
        <v>13091.042927923714</v>
      </c>
      <c r="D4697" s="96">
        <v>0.87772596811366976</v>
      </c>
      <c r="E4697" s="98">
        <v>0</v>
      </c>
      <c r="F4697" s="119">
        <v>0.55043463445275498</v>
      </c>
      <c r="G4697" s="179">
        <v>1</v>
      </c>
      <c r="H4697" s="97">
        <v>6591889.5290838033</v>
      </c>
      <c r="I4697" s="174">
        <v>297123994419.36682</v>
      </c>
      <c r="J4697" s="186">
        <v>0.53728691002373075</v>
      </c>
      <c r="K4697" s="189">
        <v>6645268640.1668892</v>
      </c>
      <c r="L4697" s="185">
        <v>0</v>
      </c>
      <c r="M4697" s="185">
        <v>331784612252.79968</v>
      </c>
      <c r="N4697" s="174">
        <v>635553875312.33337</v>
      </c>
      <c r="O4697" s="119">
        <v>0.66881587725169012</v>
      </c>
      <c r="P4697" s="119">
        <v>0.47226414971481534</v>
      </c>
      <c r="Q4697" s="97">
        <v>16.561559730799424</v>
      </c>
      <c r="R4697" s="184">
        <v>5340054248992.917</v>
      </c>
      <c r="S4697" s="199">
        <v>5540.3281179661835</v>
      </c>
      <c r="T4697" s="191">
        <v>4.5072020551171106E-2</v>
      </c>
      <c r="U4697" s="198">
        <v>2.0000000000000001E-4</v>
      </c>
    </row>
    <row r="4698" spans="1:21" x14ac:dyDescent="0.2">
      <c r="A4698">
        <f t="shared" si="73"/>
        <v>4694</v>
      </c>
      <c r="B4698" s="119">
        <v>0.64430097823456733</v>
      </c>
      <c r="C4698" s="97">
        <v>6720.4119516726951</v>
      </c>
      <c r="D4698" s="96">
        <v>1.1103533914178487</v>
      </c>
      <c r="E4698" s="98">
        <v>0.12377089287918913</v>
      </c>
      <c r="F4698" s="119">
        <v>0</v>
      </c>
      <c r="G4698" s="179">
        <v>0</v>
      </c>
      <c r="H4698" s="97">
        <v>16459910.400094623</v>
      </c>
      <c r="I4698" s="174">
        <v>497356205460.82874</v>
      </c>
      <c r="J4698" s="186">
        <v>0.45936782637747786</v>
      </c>
      <c r="K4698" s="189">
        <v>20702160921.001724</v>
      </c>
      <c r="L4698" s="185">
        <v>58626033749.108444</v>
      </c>
      <c r="M4698" s="185">
        <v>0</v>
      </c>
      <c r="N4698" s="174">
        <v>576684400130.93884</v>
      </c>
      <c r="O4698" s="119">
        <v>0.47750600844179908</v>
      </c>
      <c r="P4698" s="119">
        <v>0.35140598477104851</v>
      </c>
      <c r="Q4698" s="97">
        <v>13.866715246035387</v>
      </c>
      <c r="R4698" s="184">
        <v>3061858655498.4668</v>
      </c>
      <c r="S4698" s="199">
        <v>3176.9975638148057</v>
      </c>
      <c r="T4698" s="191">
        <v>5.225037946865236E-2</v>
      </c>
      <c r="U4698" s="198">
        <v>2.0000000000000001E-4</v>
      </c>
    </row>
    <row r="4699" spans="1:21" x14ac:dyDescent="0.2">
      <c r="A4699">
        <f t="shared" si="73"/>
        <v>4695</v>
      </c>
      <c r="B4699" s="119">
        <v>0.50523295983946481</v>
      </c>
      <c r="C4699" s="97">
        <v>5056.9963248357062</v>
      </c>
      <c r="D4699" s="96">
        <v>0.86092061226784222</v>
      </c>
      <c r="E4699" s="98">
        <v>8.0482245475503908E-2</v>
      </c>
      <c r="F4699" s="119">
        <v>0.43505027517456657</v>
      </c>
      <c r="G4699" s="179">
        <v>1</v>
      </c>
      <c r="H4699" s="97">
        <v>13588809.089191653</v>
      </c>
      <c r="I4699" s="174">
        <v>319269843490.48511</v>
      </c>
      <c r="J4699" s="186">
        <v>0.27613926311112835</v>
      </c>
      <c r="K4699" s="189">
        <v>3414076385.0592809</v>
      </c>
      <c r="L4699" s="185">
        <v>0</v>
      </c>
      <c r="M4699" s="185">
        <v>333394441362.03497</v>
      </c>
      <c r="N4699" s="174">
        <v>656078361237.57935</v>
      </c>
      <c r="O4699" s="119">
        <v>0.54090869836840583</v>
      </c>
      <c r="P4699" s="119">
        <v>0.3866373669236785</v>
      </c>
      <c r="Q4699" s="97">
        <v>17.713044039333099</v>
      </c>
      <c r="R4699" s="184">
        <v>4823896487742.3906</v>
      </c>
      <c r="S4699" s="199">
        <v>5010.9867690524252</v>
      </c>
      <c r="T4699" s="191">
        <v>4.2102847382770474E-2</v>
      </c>
      <c r="U4699" s="198">
        <v>2.0000000000000001E-4</v>
      </c>
    </row>
    <row r="4700" spans="1:21" x14ac:dyDescent="0.2">
      <c r="A4700">
        <f t="shared" si="73"/>
        <v>4696</v>
      </c>
      <c r="B4700" s="119">
        <v>0.46688224089260161</v>
      </c>
      <c r="C4700" s="97">
        <v>12605.040064449107</v>
      </c>
      <c r="D4700" s="96">
        <v>0.33490868526149919</v>
      </c>
      <c r="E4700" s="98">
        <v>0.17012204057784724</v>
      </c>
      <c r="F4700" s="119">
        <v>0</v>
      </c>
      <c r="G4700" s="179">
        <v>0</v>
      </c>
      <c r="H4700" s="97">
        <v>2951005.0592303919</v>
      </c>
      <c r="I4700" s="174">
        <v>144262519428.6048</v>
      </c>
      <c r="J4700" s="186">
        <v>0.46688224089260166</v>
      </c>
      <c r="K4700" s="189">
        <v>8432178669.0352726</v>
      </c>
      <c r="L4700" s="185">
        <v>25039004525.483944</v>
      </c>
      <c r="M4700" s="185">
        <v>0</v>
      </c>
      <c r="N4700" s="174">
        <v>177733702623.12402</v>
      </c>
      <c r="O4700" s="119">
        <v>0.49166146137923</v>
      </c>
      <c r="P4700" s="119">
        <v>0.34974732702205291</v>
      </c>
      <c r="Q4700" s="97">
        <v>13.676897815468967</v>
      </c>
      <c r="R4700" s="184">
        <v>972549991325.27295</v>
      </c>
      <c r="S4700" s="199">
        <v>1009.6706882313443</v>
      </c>
      <c r="T4700" s="191">
        <v>4.9776310284455845E-2</v>
      </c>
      <c r="U4700" s="198">
        <v>2.0000000000000001E-4</v>
      </c>
    </row>
    <row r="4701" spans="1:21" x14ac:dyDescent="0.2">
      <c r="A4701">
        <f t="shared" si="73"/>
        <v>4697</v>
      </c>
      <c r="B4701" s="119">
        <v>0.45710196961575822</v>
      </c>
      <c r="C4701" s="97">
        <v>9861.7758586858818</v>
      </c>
      <c r="D4701" s="96">
        <v>1.1573820513439863</v>
      </c>
      <c r="E4701" s="98">
        <v>0.13485030725480615</v>
      </c>
      <c r="F4701" s="119">
        <v>0</v>
      </c>
      <c r="G4701" s="179">
        <v>0</v>
      </c>
      <c r="H4701" s="97">
        <v>10174877.960731924</v>
      </c>
      <c r="I4701" s="174">
        <v>330351651422.42981</v>
      </c>
      <c r="J4701" s="186">
        <v>0.35065808095372386</v>
      </c>
      <c r="K4701" s="189">
        <v>12492073750.751879</v>
      </c>
      <c r="L4701" s="185">
        <v>36754600303.001953</v>
      </c>
      <c r="M4701" s="185">
        <v>0</v>
      </c>
      <c r="N4701" s="174">
        <v>379598325476.18365</v>
      </c>
      <c r="O4701" s="119">
        <v>0.38262591434744636</v>
      </c>
      <c r="P4701" s="119">
        <v>0.26463425472228214</v>
      </c>
      <c r="Q4701" s="97">
        <v>14.088043360022633</v>
      </c>
      <c r="R4701" s="184">
        <v>1513058950815.1099</v>
      </c>
      <c r="S4701" s="199">
        <v>1569.1933718029413</v>
      </c>
      <c r="T4701" s="191">
        <v>5.2178433882834489E-2</v>
      </c>
      <c r="U4701" s="198">
        <v>2.0000000000000001E-4</v>
      </c>
    </row>
    <row r="4702" spans="1:21" x14ac:dyDescent="0.2">
      <c r="A4702">
        <f t="shared" si="73"/>
        <v>4698</v>
      </c>
      <c r="B4702" s="119">
        <v>0.4878423864437495</v>
      </c>
      <c r="C4702" s="97">
        <v>13600.454863591822</v>
      </c>
      <c r="D4702" s="96">
        <v>0.94823836639197312</v>
      </c>
      <c r="E4702" s="98">
        <v>0.68420079379307674</v>
      </c>
      <c r="F4702" s="119">
        <v>0</v>
      </c>
      <c r="G4702" s="179">
        <v>0</v>
      </c>
      <c r="H4702" s="97">
        <v>8740874.5949496385</v>
      </c>
      <c r="I4702" s="174">
        <v>296232762032.07397</v>
      </c>
      <c r="J4702" s="186">
        <v>0.30755158102050129</v>
      </c>
      <c r="K4702" s="189">
        <v>33724176067.029869</v>
      </c>
      <c r="L4702" s="185">
        <v>74256254427.941818</v>
      </c>
      <c r="M4702" s="185">
        <v>0</v>
      </c>
      <c r="N4702" s="174">
        <v>404213192527.04565</v>
      </c>
      <c r="O4702" s="119">
        <v>0.37235760890044939</v>
      </c>
      <c r="P4702" s="119">
        <v>0.26505716193224521</v>
      </c>
      <c r="Q4702" s="97">
        <v>14.392257316001833</v>
      </c>
      <c r="R4702" s="184">
        <v>1623123064889.502</v>
      </c>
      <c r="S4702" s="199">
        <v>1681.2164392831992</v>
      </c>
      <c r="T4702" s="191">
        <v>5.0408078616726158E-2</v>
      </c>
      <c r="U4702" s="198">
        <v>2.0000000000000001E-4</v>
      </c>
    </row>
    <row r="4703" spans="1:21" x14ac:dyDescent="0.2">
      <c r="A4703">
        <f t="shared" si="73"/>
        <v>4699</v>
      </c>
      <c r="B4703" s="119">
        <v>0.47606893833411806</v>
      </c>
      <c r="C4703" s="97">
        <v>6209.2784812283526</v>
      </c>
      <c r="D4703" s="96">
        <v>1.4395381129951366</v>
      </c>
      <c r="E4703" s="98">
        <v>0.10608767586321335</v>
      </c>
      <c r="F4703" s="119">
        <v>0.41288581150530462</v>
      </c>
      <c r="G4703" s="179">
        <v>1</v>
      </c>
      <c r="H4703" s="97">
        <v>18519813.323312897</v>
      </c>
      <c r="I4703" s="174">
        <v>620172142495.21936</v>
      </c>
      <c r="J4703" s="186">
        <v>0.45325529584577118</v>
      </c>
      <c r="K4703" s="189">
        <v>7229043957.3870354</v>
      </c>
      <c r="L4703" s="185">
        <v>0</v>
      </c>
      <c r="M4703" s="185">
        <v>498749054623.30042</v>
      </c>
      <c r="N4703" s="174">
        <v>1126150241075.9067</v>
      </c>
      <c r="O4703" s="119">
        <v>0.60391191762376562</v>
      </c>
      <c r="P4703" s="119">
        <v>0.39375951852820701</v>
      </c>
      <c r="Q4703" s="97">
        <v>16.288113952230539</v>
      </c>
      <c r="R4703" s="184">
        <v>7715527490911.3828</v>
      </c>
      <c r="S4703" s="199">
        <v>8006.953457649689</v>
      </c>
      <c r="T4703" s="191">
        <v>4.5879944093205421E-2</v>
      </c>
      <c r="U4703" s="198">
        <v>2.0000000000000001E-4</v>
      </c>
    </row>
    <row r="4704" spans="1:21" x14ac:dyDescent="0.2">
      <c r="A4704">
        <f t="shared" si="73"/>
        <v>4700</v>
      </c>
      <c r="B4704" s="119">
        <v>0.43193537966446549</v>
      </c>
      <c r="C4704" s="97">
        <v>14116.37971504246</v>
      </c>
      <c r="D4704" s="96">
        <v>0.76446599574429885</v>
      </c>
      <c r="E4704" s="98">
        <v>0.42460972144915304</v>
      </c>
      <c r="F4704" s="119">
        <v>0</v>
      </c>
      <c r="G4704" s="179">
        <v>0</v>
      </c>
      <c r="H4704" s="97">
        <v>4663933.9856296228</v>
      </c>
      <c r="I4704" s="174">
        <v>163719318424.78296</v>
      </c>
      <c r="J4704" s="186">
        <v>0.38335248071268646</v>
      </c>
      <c r="K4704" s="189">
        <v>10511593103.203096</v>
      </c>
      <c r="L4704" s="185">
        <v>53067254685.444771</v>
      </c>
      <c r="M4704" s="185">
        <v>0</v>
      </c>
      <c r="N4704" s="174">
        <v>227298166213.43082</v>
      </c>
      <c r="O4704" s="119">
        <v>0.46289863380723345</v>
      </c>
      <c r="P4704" s="119">
        <v>0.30094154272264484</v>
      </c>
      <c r="Q4704" s="97">
        <v>14.495232714921627</v>
      </c>
      <c r="R4704" s="184">
        <v>1079498046855.2368</v>
      </c>
      <c r="S4704" s="199">
        <v>1120.8822680781298</v>
      </c>
      <c r="T4704" s="191">
        <v>4.9891801162089938E-2</v>
      </c>
      <c r="U4704" s="198">
        <v>2.0000000000000001E-4</v>
      </c>
    </row>
    <row r="4705" spans="1:21" x14ac:dyDescent="0.2">
      <c r="A4705">
        <f t="shared" si="73"/>
        <v>4701</v>
      </c>
      <c r="B4705" s="119">
        <v>0.51071960356142021</v>
      </c>
      <c r="C4705" s="97">
        <v>4000</v>
      </c>
      <c r="D4705" s="96">
        <v>1.1182830555595897</v>
      </c>
      <c r="E4705" s="98">
        <v>0</v>
      </c>
      <c r="F4705" s="119">
        <v>0</v>
      </c>
      <c r="G4705" s="179">
        <v>0</v>
      </c>
      <c r="H4705" s="97">
        <v>29687457.562233161</v>
      </c>
      <c r="I4705" s="174">
        <v>775956679694.64893</v>
      </c>
      <c r="J4705" s="186">
        <v>0.31474377299231737</v>
      </c>
      <c r="K4705" s="189">
        <v>31407124703.902962</v>
      </c>
      <c r="L4705" s="185">
        <v>0</v>
      </c>
      <c r="M4705" s="185">
        <v>0</v>
      </c>
      <c r="N4705" s="174">
        <v>807363804398.55188</v>
      </c>
      <c r="O4705" s="119">
        <v>0.30249997797166911</v>
      </c>
      <c r="P4705" s="119">
        <v>0.19917750250141492</v>
      </c>
      <c r="Q4705" s="97">
        <v>12.744301726146105</v>
      </c>
      <c r="R4705" s="184">
        <v>2312373317678.105</v>
      </c>
      <c r="S4705" s="199">
        <v>2400.887310514217</v>
      </c>
      <c r="T4705" s="191">
        <v>5.479193805795924E-2</v>
      </c>
      <c r="U4705" s="198">
        <v>2.0000000000000001E-4</v>
      </c>
    </row>
    <row r="4706" spans="1:21" x14ac:dyDescent="0.2">
      <c r="A4706">
        <f t="shared" si="73"/>
        <v>4702</v>
      </c>
      <c r="B4706" s="119">
        <v>0.38220704184326987</v>
      </c>
      <c r="C4706" s="97">
        <v>8300.5606927278259</v>
      </c>
      <c r="D4706" s="96">
        <v>1.116657932861195</v>
      </c>
      <c r="E4706" s="98">
        <v>0.22736573211679756</v>
      </c>
      <c r="F4706" s="119">
        <v>0.53277857535608875</v>
      </c>
      <c r="G4706" s="179">
        <v>1</v>
      </c>
      <c r="H4706" s="97">
        <v>9283642.5301788058</v>
      </c>
      <c r="I4706" s="174">
        <v>319017217903.45636</v>
      </c>
      <c r="J4706" s="186">
        <v>0.34951256223508342</v>
      </c>
      <c r="K4706" s="189">
        <v>8567053819.0533447</v>
      </c>
      <c r="L4706" s="185">
        <v>0</v>
      </c>
      <c r="M4706" s="185">
        <v>374789088506.7453</v>
      </c>
      <c r="N4706" s="174">
        <v>702373360229.255</v>
      </c>
      <c r="O4706" s="119">
        <v>0.58563126012877587</v>
      </c>
      <c r="P4706" s="119">
        <v>0.28994758295536022</v>
      </c>
      <c r="Q4706" s="97">
        <v>16.788258007938193</v>
      </c>
      <c r="R4706" s="184">
        <v>3664513850454.3306</v>
      </c>
      <c r="S4706" s="199">
        <v>3801.6432367676366</v>
      </c>
      <c r="T4706" s="191">
        <v>4.4756134162036817E-2</v>
      </c>
      <c r="U4706" s="198">
        <v>2.0000000000000001E-4</v>
      </c>
    </row>
    <row r="4707" spans="1:21" x14ac:dyDescent="0.2">
      <c r="A4707">
        <f t="shared" si="73"/>
        <v>4703</v>
      </c>
      <c r="B4707" s="119">
        <v>0.51187514091913378</v>
      </c>
      <c r="C4707" s="97">
        <v>6751.0660065295342</v>
      </c>
      <c r="D4707" s="96">
        <v>0.69910382562586271</v>
      </c>
      <c r="E4707" s="98">
        <v>0</v>
      </c>
      <c r="F4707" s="119">
        <v>0</v>
      </c>
      <c r="G4707" s="179">
        <v>0</v>
      </c>
      <c r="H4707" s="97">
        <v>6481869.4285557605</v>
      </c>
      <c r="I4707" s="174">
        <v>213882021369.22324</v>
      </c>
      <c r="J4707" s="186">
        <v>0.40210059723457647</v>
      </c>
      <c r="K4707" s="189">
        <v>5238224953.0775347</v>
      </c>
      <c r="L4707" s="185">
        <v>0</v>
      </c>
      <c r="M4707" s="185">
        <v>0</v>
      </c>
      <c r="N4707" s="174">
        <v>219120246322.30078</v>
      </c>
      <c r="O4707" s="119">
        <v>0.39248809716927707</v>
      </c>
      <c r="P4707" s="119">
        <v>0.29746678859943365</v>
      </c>
      <c r="Q4707" s="97">
        <v>12.908934598171035</v>
      </c>
      <c r="R4707" s="184">
        <v>960018997701.98694</v>
      </c>
      <c r="S4707" s="199">
        <v>996.47616784224772</v>
      </c>
      <c r="T4707" s="191">
        <v>5.4475586495028178E-2</v>
      </c>
      <c r="U4707" s="198">
        <v>2.0000000000000001E-4</v>
      </c>
    </row>
    <row r="4708" spans="1:21" x14ac:dyDescent="0.2">
      <c r="A4708">
        <f t="shared" si="73"/>
        <v>4704</v>
      </c>
      <c r="B4708" s="119">
        <v>0.46949591148733705</v>
      </c>
      <c r="C4708" s="97">
        <v>6074.5054448534211</v>
      </c>
      <c r="D4708" s="96">
        <v>0.70147944360065462</v>
      </c>
      <c r="E4708" s="98">
        <v>0</v>
      </c>
      <c r="F4708" s="119">
        <v>0</v>
      </c>
      <c r="G4708" s="179">
        <v>0</v>
      </c>
      <c r="H4708" s="97">
        <v>6911929.068521969</v>
      </c>
      <c r="I4708" s="174">
        <v>280978448670.93085</v>
      </c>
      <c r="J4708" s="186">
        <v>0.46949591148733705</v>
      </c>
      <c r="K4708" s="189">
        <v>6162599393.9736052</v>
      </c>
      <c r="L4708" s="185">
        <v>0</v>
      </c>
      <c r="M4708" s="185">
        <v>0</v>
      </c>
      <c r="N4708" s="174">
        <v>287141048064.90448</v>
      </c>
      <c r="O4708" s="119">
        <v>0.4594196258461738</v>
      </c>
      <c r="P4708" s="119">
        <v>0.3526883526103321</v>
      </c>
      <c r="Q4708" s="97">
        <v>12.917631161584746</v>
      </c>
      <c r="R4708" s="184">
        <v>1497326631073.4819</v>
      </c>
      <c r="S4708" s="199">
        <v>1555.7903752657701</v>
      </c>
      <c r="T4708" s="191">
        <v>5.3720541644286753E-2</v>
      </c>
      <c r="U4708" s="198">
        <v>2.0000000000000001E-4</v>
      </c>
    </row>
    <row r="4709" spans="1:21" x14ac:dyDescent="0.2">
      <c r="A4709">
        <f t="shared" si="73"/>
        <v>4705</v>
      </c>
      <c r="B4709" s="119">
        <v>0.49661946156062292</v>
      </c>
      <c r="C4709" s="97">
        <v>12648.13748918915</v>
      </c>
      <c r="D4709" s="96">
        <v>0.72456660262234451</v>
      </c>
      <c r="E4709" s="98">
        <v>0.5889111778355165</v>
      </c>
      <c r="F4709" s="119">
        <v>0</v>
      </c>
      <c r="G4709" s="179">
        <v>0</v>
      </c>
      <c r="H4709" s="97">
        <v>4903796.9769091876</v>
      </c>
      <c r="I4709" s="174">
        <v>261748576820.65344</v>
      </c>
      <c r="J4709" s="186">
        <v>0.49661946156062298</v>
      </c>
      <c r="K4709" s="189">
        <v>31268549310.12812</v>
      </c>
      <c r="L4709" s="185">
        <v>36646755670.219437</v>
      </c>
      <c r="M4709" s="185">
        <v>0</v>
      </c>
      <c r="N4709" s="174">
        <v>329663881801.00098</v>
      </c>
      <c r="O4709" s="119">
        <v>0.48324020499543879</v>
      </c>
      <c r="P4709" s="119">
        <v>0.3946388310705321</v>
      </c>
      <c r="Q4709" s="97">
        <v>13.704502678513085</v>
      </c>
      <c r="R4709" s="184">
        <v>1957500292998.4668</v>
      </c>
      <c r="S4709" s="199">
        <v>2032.6455833330485</v>
      </c>
      <c r="T4709" s="191">
        <v>5.2421101933213581E-2</v>
      </c>
      <c r="U4709" s="198">
        <v>2.0000000000000001E-4</v>
      </c>
    </row>
    <row r="4710" spans="1:21" x14ac:dyDescent="0.2">
      <c r="A4710">
        <f t="shared" si="73"/>
        <v>4706</v>
      </c>
      <c r="B4710" s="119">
        <v>0.55275881417853523</v>
      </c>
      <c r="C4710" s="97">
        <v>4873.331240813719</v>
      </c>
      <c r="D4710" s="96">
        <v>0.72413426423205918</v>
      </c>
      <c r="E4710" s="98">
        <v>0.33836473886497831</v>
      </c>
      <c r="F4710" s="119">
        <v>0</v>
      </c>
      <c r="G4710" s="179">
        <v>0</v>
      </c>
      <c r="H4710" s="97">
        <v>11238873.676353084</v>
      </c>
      <c r="I4710" s="174">
        <v>399222038447.94202</v>
      </c>
      <c r="J4710" s="186">
        <v>0.46800048654734205</v>
      </c>
      <c r="K4710" s="189">
        <v>15726102806.065466</v>
      </c>
      <c r="L4710" s="185">
        <v>55176042305.742805</v>
      </c>
      <c r="M4710" s="185">
        <v>0</v>
      </c>
      <c r="N4710" s="174">
        <v>470124183559.75031</v>
      </c>
      <c r="O4710" s="119">
        <v>0.49131048807085426</v>
      </c>
      <c r="P4710" s="119">
        <v>0.34423650207040896</v>
      </c>
      <c r="Q4710" s="97">
        <v>14.018649173947509</v>
      </c>
      <c r="R4710" s="184">
        <v>2557730321072.0269</v>
      </c>
      <c r="S4710" s="199">
        <v>2655.1833784577143</v>
      </c>
      <c r="T4710" s="191">
        <v>5.0539928280644165E-2</v>
      </c>
      <c r="U4710" s="198">
        <v>2.0000000000000001E-4</v>
      </c>
    </row>
    <row r="4711" spans="1:21" x14ac:dyDescent="0.2">
      <c r="A4711">
        <f t="shared" si="73"/>
        <v>4707</v>
      </c>
      <c r="B4711" s="119">
        <v>0.51899042572441179</v>
      </c>
      <c r="C4711" s="97">
        <v>4000</v>
      </c>
      <c r="D4711" s="96">
        <v>1.205710028278405</v>
      </c>
      <c r="E4711" s="98">
        <v>0</v>
      </c>
      <c r="F4711" s="119">
        <v>0.4868630165927747</v>
      </c>
      <c r="G4711" s="179">
        <v>1</v>
      </c>
      <c r="H4711" s="97">
        <v>18073511.133318629</v>
      </c>
      <c r="I4711" s="174">
        <v>470462428108.48914</v>
      </c>
      <c r="J4711" s="186">
        <v>0.33231662735783707</v>
      </c>
      <c r="K4711" s="189">
        <v>12591626070.572586</v>
      </c>
      <c r="L4711" s="185">
        <v>0</v>
      </c>
      <c r="M4711" s="185">
        <v>457705993456.33344</v>
      </c>
      <c r="N4711" s="174">
        <v>940760047635.39514</v>
      </c>
      <c r="O4711" s="119">
        <v>0.55540972800235655</v>
      </c>
      <c r="P4711" s="119">
        <v>0.32959253666168675</v>
      </c>
      <c r="Q4711" s="97">
        <v>17.017178042271393</v>
      </c>
      <c r="R4711" s="184">
        <v>5680132727003.2314</v>
      </c>
      <c r="S4711" s="199">
        <v>5895.4667932055745</v>
      </c>
      <c r="T4711" s="191">
        <v>4.3463489412011384E-2</v>
      </c>
      <c r="U4711" s="198">
        <v>2.0000000000000001E-4</v>
      </c>
    </row>
    <row r="4712" spans="1:21" x14ac:dyDescent="0.2">
      <c r="A4712">
        <f t="shared" si="73"/>
        <v>4708</v>
      </c>
      <c r="B4712" s="119">
        <v>0.53104169397598389</v>
      </c>
      <c r="C4712" s="97">
        <v>11337.622666439271</v>
      </c>
      <c r="D4712" s="96">
        <v>0.83707893841360237</v>
      </c>
      <c r="E4712" s="98">
        <v>0.18835481533173676</v>
      </c>
      <c r="F4712" s="119">
        <v>0</v>
      </c>
      <c r="G4712" s="179">
        <v>0</v>
      </c>
      <c r="H4712" s="97">
        <v>6094413.828828712</v>
      </c>
      <c r="I4712" s="174">
        <v>244824171413.40802</v>
      </c>
      <c r="J4712" s="186">
        <v>0.37708864503653428</v>
      </c>
      <c r="K4712" s="189">
        <v>17053272826.914583</v>
      </c>
      <c r="L4712" s="185">
        <v>30777476748.497604</v>
      </c>
      <c r="M4712" s="185">
        <v>0</v>
      </c>
      <c r="N4712" s="174">
        <v>292654920988.82025</v>
      </c>
      <c r="O4712" s="119">
        <v>0.39959142348998689</v>
      </c>
      <c r="P4712" s="119">
        <v>0.26654989313909111</v>
      </c>
      <c r="Q4712" s="97">
        <v>13.776831761145081</v>
      </c>
      <c r="R4712" s="184">
        <v>1186459145864.8792</v>
      </c>
      <c r="S4712" s="199">
        <v>1231.3755999184514</v>
      </c>
      <c r="T4712" s="191">
        <v>5.2889025421489516E-2</v>
      </c>
      <c r="U4712" s="198">
        <v>2.0000000000000001E-4</v>
      </c>
    </row>
    <row r="4713" spans="1:21" x14ac:dyDescent="0.2">
      <c r="A4713">
        <f t="shared" si="73"/>
        <v>4709</v>
      </c>
      <c r="B4713" s="119">
        <v>0.44732695149037555</v>
      </c>
      <c r="C4713" s="97">
        <v>8619.3650324433929</v>
      </c>
      <c r="D4713" s="96">
        <v>0.77811851548297839</v>
      </c>
      <c r="E4713" s="98">
        <v>0</v>
      </c>
      <c r="F4713" s="119">
        <v>0.521041358843228</v>
      </c>
      <c r="G4713" s="179">
        <v>1</v>
      </c>
      <c r="H4713" s="97">
        <v>20841806.846079603</v>
      </c>
      <c r="I4713" s="174">
        <v>586013359396.39221</v>
      </c>
      <c r="J4713" s="186">
        <v>0.34077075933571088</v>
      </c>
      <c r="K4713" s="189">
        <v>8282690998.6886921</v>
      </c>
      <c r="L4713" s="185">
        <v>0</v>
      </c>
      <c r="M4713" s="185">
        <v>391832072259.80304</v>
      </c>
      <c r="N4713" s="174">
        <v>986128122654.88403</v>
      </c>
      <c r="O4713" s="119">
        <v>0.52038053015735108</v>
      </c>
      <c r="P4713" s="119">
        <v>0.355508485851462</v>
      </c>
      <c r="Q4713" s="97">
        <v>16.706779466263345</v>
      </c>
      <c r="R4713" s="184">
        <v>6245884178797.6855</v>
      </c>
      <c r="S4713" s="199">
        <v>6487.8368720176359</v>
      </c>
      <c r="T4713" s="191">
        <v>4.4068039997047351E-2</v>
      </c>
      <c r="U4713" s="198">
        <v>2.0000000000000001E-4</v>
      </c>
    </row>
    <row r="4714" spans="1:21" x14ac:dyDescent="0.2">
      <c r="A4714">
        <f t="shared" si="73"/>
        <v>4710</v>
      </c>
      <c r="B4714" s="119">
        <v>0.51856827286214069</v>
      </c>
      <c r="C4714" s="97">
        <v>5958.3135748942223</v>
      </c>
      <c r="D4714" s="96">
        <v>0.86033406243038613</v>
      </c>
      <c r="E4714" s="98">
        <v>0</v>
      </c>
      <c r="F4714" s="119">
        <v>0</v>
      </c>
      <c r="G4714" s="179">
        <v>0</v>
      </c>
      <c r="H4714" s="97">
        <v>8008834.418768161</v>
      </c>
      <c r="I4714" s="174">
        <v>293633978609.3703</v>
      </c>
      <c r="J4714" s="186">
        <v>0.38130162536511003</v>
      </c>
      <c r="K4714" s="189">
        <v>2439002849.654758</v>
      </c>
      <c r="L4714" s="185">
        <v>0</v>
      </c>
      <c r="M4714" s="185">
        <v>0</v>
      </c>
      <c r="N4714" s="174">
        <v>296072981459.02509</v>
      </c>
      <c r="O4714" s="119">
        <v>0.3781605222956555</v>
      </c>
      <c r="P4714" s="119">
        <v>0.27576063765160791</v>
      </c>
      <c r="Q4714" s="97">
        <v>12.966826556703879</v>
      </c>
      <c r="R4714" s="184">
        <v>1215100300633.2031</v>
      </c>
      <c r="S4714" s="199">
        <v>1260.4400054713024</v>
      </c>
      <c r="T4714" s="191">
        <v>5.397379413821414E-2</v>
      </c>
      <c r="U4714" s="198">
        <v>2.0000000000000001E-4</v>
      </c>
    </row>
    <row r="4715" spans="1:21" x14ac:dyDescent="0.2">
      <c r="A4715">
        <f t="shared" si="73"/>
        <v>4711</v>
      </c>
      <c r="B4715" s="119">
        <v>0.4037683996301113</v>
      </c>
      <c r="C4715" s="97">
        <v>14232.260169670122</v>
      </c>
      <c r="D4715" s="96">
        <v>0.87821724539355761</v>
      </c>
      <c r="E4715" s="98">
        <v>0</v>
      </c>
      <c r="F4715" s="119">
        <v>0</v>
      </c>
      <c r="G4715" s="179">
        <v>0</v>
      </c>
      <c r="H4715" s="97">
        <v>5496973.8585729785</v>
      </c>
      <c r="I4715" s="174">
        <v>231775915813.02844</v>
      </c>
      <c r="J4715" s="186">
        <v>0.40376839963011135</v>
      </c>
      <c r="K4715" s="189">
        <v>6487242029.8419857</v>
      </c>
      <c r="L4715" s="185">
        <v>0</v>
      </c>
      <c r="M4715" s="185">
        <v>0</v>
      </c>
      <c r="N4715" s="174">
        <v>238263157842.87042</v>
      </c>
      <c r="O4715" s="119">
        <v>0.39277491093418004</v>
      </c>
      <c r="P4715" s="119">
        <v>0.31634252006142777</v>
      </c>
      <c r="Q4715" s="97">
        <v>12.896799918237193</v>
      </c>
      <c r="R4715" s="184">
        <v>1067008482214.8463</v>
      </c>
      <c r="S4715" s="199">
        <v>1107.9721865346692</v>
      </c>
      <c r="T4715" s="191">
        <v>5.5861384831836149E-2</v>
      </c>
      <c r="U4715" s="198">
        <v>2.0000000000000001E-4</v>
      </c>
    </row>
    <row r="4716" spans="1:21" x14ac:dyDescent="0.2">
      <c r="A4716">
        <f t="shared" si="73"/>
        <v>4712</v>
      </c>
      <c r="B4716" s="119">
        <v>0.55934551378849728</v>
      </c>
      <c r="C4716" s="97">
        <v>15628.569219697813</v>
      </c>
      <c r="D4716" s="96">
        <v>0.4708255762410577</v>
      </c>
      <c r="E4716" s="98">
        <v>0.7</v>
      </c>
      <c r="F4716" s="119">
        <v>0</v>
      </c>
      <c r="G4716" s="179">
        <v>0</v>
      </c>
      <c r="H4716" s="97">
        <v>8827658.1071622074</v>
      </c>
      <c r="I4716" s="174">
        <v>354013619448.1073</v>
      </c>
      <c r="J4716" s="186">
        <v>0.41553409190681512</v>
      </c>
      <c r="K4716" s="189">
        <v>36126633625.324852</v>
      </c>
      <c r="L4716" s="185">
        <v>75711578751.407593</v>
      </c>
      <c r="M4716" s="185">
        <v>0</v>
      </c>
      <c r="N4716" s="174">
        <v>465851831824.83972</v>
      </c>
      <c r="O4716" s="119">
        <v>0.44579408450029584</v>
      </c>
      <c r="P4716" s="119">
        <v>0.34542036871879994</v>
      </c>
      <c r="Q4716" s="97">
        <v>14.258169640746459</v>
      </c>
      <c r="R4716" s="184">
        <v>2500667325042.748</v>
      </c>
      <c r="S4716" s="199">
        <v>2591.913541176415</v>
      </c>
      <c r="T4716" s="191">
        <v>4.9065765122308175E-2</v>
      </c>
      <c r="U4716" s="198">
        <v>2.0000000000000001E-4</v>
      </c>
    </row>
    <row r="4717" spans="1:21" x14ac:dyDescent="0.2">
      <c r="A4717">
        <f t="shared" si="73"/>
        <v>4713</v>
      </c>
      <c r="B4717" s="119">
        <v>0.52966723081222522</v>
      </c>
      <c r="C4717" s="97">
        <v>7720.1583090497888</v>
      </c>
      <c r="D4717" s="96">
        <v>0.43069947870361008</v>
      </c>
      <c r="E4717" s="98">
        <v>0</v>
      </c>
      <c r="F4717" s="119">
        <v>0.31791110477278106</v>
      </c>
      <c r="G4717" s="179">
        <v>1</v>
      </c>
      <c r="H4717" s="97">
        <v>3354586.233725118</v>
      </c>
      <c r="I4717" s="174">
        <v>173002251387.56992</v>
      </c>
      <c r="J4717" s="186">
        <v>0.52495091235942737</v>
      </c>
      <c r="K4717" s="189">
        <v>4458677300.6616011</v>
      </c>
      <c r="L4717" s="185">
        <v>0</v>
      </c>
      <c r="M4717" s="185">
        <v>161820170260.66226</v>
      </c>
      <c r="N4717" s="174">
        <v>339281098948.8938</v>
      </c>
      <c r="O4717" s="119">
        <v>0.64923695011919802</v>
      </c>
      <c r="P4717" s="119">
        <v>0.39441965316038047</v>
      </c>
      <c r="Q4717" s="97">
        <v>15.853203779638145</v>
      </c>
      <c r="R4717" s="184">
        <v>2342269071486.1616</v>
      </c>
      <c r="S4717" s="199">
        <v>2430.7432682553081</v>
      </c>
      <c r="T4717" s="191">
        <v>4.5612153194117308E-2</v>
      </c>
      <c r="U4717" s="198">
        <v>2.0000000000000001E-4</v>
      </c>
    </row>
    <row r="4718" spans="1:21" x14ac:dyDescent="0.2">
      <c r="A4718">
        <f t="shared" si="73"/>
        <v>4714</v>
      </c>
      <c r="B4718" s="119">
        <v>0.47528773453238637</v>
      </c>
      <c r="C4718" s="97">
        <v>12527.978512397927</v>
      </c>
      <c r="D4718" s="96">
        <v>0.92274245571281444</v>
      </c>
      <c r="E4718" s="98">
        <v>0.59281541638748203</v>
      </c>
      <c r="F4718" s="119">
        <v>0</v>
      </c>
      <c r="G4718" s="179">
        <v>0</v>
      </c>
      <c r="H4718" s="97">
        <v>6922292.2352504814</v>
      </c>
      <c r="I4718" s="174">
        <v>244951914482.21597</v>
      </c>
      <c r="J4718" s="186">
        <v>0.33561743438631497</v>
      </c>
      <c r="K4718" s="189">
        <v>18134406090.77618</v>
      </c>
      <c r="L4718" s="185">
        <v>60693705895.993507</v>
      </c>
      <c r="M4718" s="185">
        <v>0</v>
      </c>
      <c r="N4718" s="174">
        <v>323780026468.98566</v>
      </c>
      <c r="O4718" s="119">
        <v>0.4038701807193098</v>
      </c>
      <c r="P4718" s="119">
        <v>0.31308709623019576</v>
      </c>
      <c r="Q4718" s="97">
        <v>14.903130946473834</v>
      </c>
      <c r="R4718" s="184">
        <v>1630819117711.3105</v>
      </c>
      <c r="S4718" s="199">
        <v>1692.5688045998131</v>
      </c>
      <c r="T4718" s="191">
        <v>4.8702593116682853E-2</v>
      </c>
      <c r="U4718" s="198">
        <v>2.0000000000000001E-4</v>
      </c>
    </row>
    <row r="4719" spans="1:21" x14ac:dyDescent="0.2">
      <c r="A4719">
        <f t="shared" si="73"/>
        <v>4715</v>
      </c>
      <c r="B4719" s="119">
        <v>0.46317369404971531</v>
      </c>
      <c r="C4719" s="97">
        <v>10879.528341763662</v>
      </c>
      <c r="D4719" s="96">
        <v>0.71100856619967023</v>
      </c>
      <c r="E4719" s="98">
        <v>0</v>
      </c>
      <c r="F4719" s="119">
        <v>0</v>
      </c>
      <c r="G4719" s="179">
        <v>0</v>
      </c>
      <c r="H4719" s="97">
        <v>4606308.782893138</v>
      </c>
      <c r="I4719" s="174">
        <v>220928622501.1951</v>
      </c>
      <c r="J4719" s="186">
        <v>0.46317369404971531</v>
      </c>
      <c r="K4719" s="189">
        <v>7314778414.1868639</v>
      </c>
      <c r="L4719" s="185">
        <v>0</v>
      </c>
      <c r="M4719" s="185">
        <v>0</v>
      </c>
      <c r="N4719" s="174">
        <v>228243400915.38196</v>
      </c>
      <c r="O4719" s="119">
        <v>0.44832983470628524</v>
      </c>
      <c r="P4719" s="119">
        <v>0.34899571626089737</v>
      </c>
      <c r="Q4719" s="97">
        <v>12.90970939083417</v>
      </c>
      <c r="R4719" s="184">
        <v>1161168004709.1936</v>
      </c>
      <c r="S4719" s="199">
        <v>1205.0869202894905</v>
      </c>
      <c r="T4719" s="191">
        <v>5.5004740779655226E-2</v>
      </c>
      <c r="U4719" s="198">
        <v>2.0000000000000001E-4</v>
      </c>
    </row>
    <row r="4720" spans="1:21" x14ac:dyDescent="0.2">
      <c r="A4720">
        <f t="shared" si="73"/>
        <v>4716</v>
      </c>
      <c r="B4720" s="119">
        <v>0.54330813145454171</v>
      </c>
      <c r="C4720" s="97">
        <v>14196.059984774874</v>
      </c>
      <c r="D4720" s="96">
        <v>0.2</v>
      </c>
      <c r="E4720" s="98">
        <v>0.41559135386791185</v>
      </c>
      <c r="F4720" s="119">
        <v>0.49078555394094631</v>
      </c>
      <c r="G4720" s="179">
        <v>1</v>
      </c>
      <c r="H4720" s="97">
        <v>1498665.3903324301</v>
      </c>
      <c r="I4720" s="174">
        <v>81100153469.313568</v>
      </c>
      <c r="J4720" s="186">
        <v>0.53022471024162887</v>
      </c>
      <c r="K4720" s="189">
        <v>2406260845.7882299</v>
      </c>
      <c r="L4720" s="185">
        <v>0</v>
      </c>
      <c r="M4720" s="185">
        <v>138886907746.09418</v>
      </c>
      <c r="N4720" s="174">
        <v>222393322061.19598</v>
      </c>
      <c r="O4720" s="119">
        <v>0.69296519401912215</v>
      </c>
      <c r="P4720" s="119">
        <v>0.41837464058217472</v>
      </c>
      <c r="Q4720" s="97">
        <v>16.770570179448331</v>
      </c>
      <c r="R4720" s="184">
        <v>1733008636435.2556</v>
      </c>
      <c r="S4720" s="199">
        <v>1799.4287710943458</v>
      </c>
      <c r="T4720" s="191">
        <v>4.2731502096782399E-2</v>
      </c>
      <c r="U4720" s="198">
        <v>2.0000000000000001E-4</v>
      </c>
    </row>
    <row r="4721" spans="1:21" x14ac:dyDescent="0.2">
      <c r="A4721">
        <f t="shared" si="73"/>
        <v>4717</v>
      </c>
      <c r="B4721" s="119">
        <v>0.56084904123751178</v>
      </c>
      <c r="C4721" s="97">
        <v>11484.440135246025</v>
      </c>
      <c r="D4721" s="96">
        <v>0.86896941443306619</v>
      </c>
      <c r="E4721" s="98">
        <v>0</v>
      </c>
      <c r="F4721" s="119">
        <v>0.587930678529484</v>
      </c>
      <c r="G4721" s="179">
        <v>1</v>
      </c>
      <c r="H4721" s="97">
        <v>6730734.7150209453</v>
      </c>
      <c r="I4721" s="174">
        <v>249065216811.79688</v>
      </c>
      <c r="J4721" s="186">
        <v>0.35522653122671333</v>
      </c>
      <c r="K4721" s="189">
        <v>1589741948.589313</v>
      </c>
      <c r="L4721" s="185">
        <v>0</v>
      </c>
      <c r="M4721" s="185">
        <v>231567983026.90488</v>
      </c>
      <c r="N4721" s="174">
        <v>482222941787.29108</v>
      </c>
      <c r="O4721" s="119">
        <v>0.56763985227303815</v>
      </c>
      <c r="P4721" s="119">
        <v>0.36306343556221432</v>
      </c>
      <c r="Q4721" s="97">
        <v>16.981626658971905</v>
      </c>
      <c r="R4721" s="184">
        <v>3186613032328.1641</v>
      </c>
      <c r="S4721" s="199">
        <v>3309.8399665522611</v>
      </c>
      <c r="T4721" s="191">
        <v>4.3647916123378337E-2</v>
      </c>
      <c r="U4721" s="198">
        <v>2.0000000000000001E-4</v>
      </c>
    </row>
    <row r="4722" spans="1:21" x14ac:dyDescent="0.2">
      <c r="A4722">
        <f t="shared" si="73"/>
        <v>4718</v>
      </c>
      <c r="B4722" s="119">
        <v>0.53389016861193572</v>
      </c>
      <c r="C4722" s="97">
        <v>11523.408293719081</v>
      </c>
      <c r="D4722" s="96">
        <v>1.1548831258039125</v>
      </c>
      <c r="E4722" s="98">
        <v>0.25134876355633745</v>
      </c>
      <c r="F4722" s="119">
        <v>0.4573657803212241</v>
      </c>
      <c r="G4722" s="179">
        <v>1</v>
      </c>
      <c r="H4722" s="97">
        <v>10315260.537117446</v>
      </c>
      <c r="I4722" s="174">
        <v>362556921747.27185</v>
      </c>
      <c r="J4722" s="186">
        <v>0.42487844518798612</v>
      </c>
      <c r="K4722" s="189">
        <v>3949839929.8172483</v>
      </c>
      <c r="L4722" s="185">
        <v>0</v>
      </c>
      <c r="M4722" s="185">
        <v>244428885539.19174</v>
      </c>
      <c r="N4722" s="174">
        <v>610935647216.28088</v>
      </c>
      <c r="O4722" s="119">
        <v>0.57221367132259959</v>
      </c>
      <c r="P4722" s="119">
        <v>0.39986880766708283</v>
      </c>
      <c r="Q4722" s="97">
        <v>16.176445486745738</v>
      </c>
      <c r="R4722" s="184">
        <v>4217494264604.793</v>
      </c>
      <c r="S4722" s="199">
        <v>4379.7082545990133</v>
      </c>
      <c r="T4722" s="191">
        <v>4.6270040559600475E-2</v>
      </c>
      <c r="U4722" s="198">
        <v>2.0000000000000001E-4</v>
      </c>
    </row>
    <row r="4723" spans="1:21" x14ac:dyDescent="0.2">
      <c r="A4723">
        <f t="shared" si="73"/>
        <v>4719</v>
      </c>
      <c r="B4723" s="119">
        <v>0.54781473293700256</v>
      </c>
      <c r="C4723" s="97">
        <v>8881.3992287102119</v>
      </c>
      <c r="D4723" s="96">
        <v>0.95262133358688361</v>
      </c>
      <c r="E4723" s="98">
        <v>0.22697005323019812</v>
      </c>
      <c r="F4723" s="119">
        <v>0.64458105049188164</v>
      </c>
      <c r="G4723" s="179">
        <v>1</v>
      </c>
      <c r="H4723" s="97">
        <v>8454305.4786617886</v>
      </c>
      <c r="I4723" s="174">
        <v>313410814208.21576</v>
      </c>
      <c r="J4723" s="186">
        <v>0.41725334188214269</v>
      </c>
      <c r="K4723" s="189">
        <v>6753398258.6456003</v>
      </c>
      <c r="L4723" s="185">
        <v>0</v>
      </c>
      <c r="M4723" s="185">
        <v>297109312357.82184</v>
      </c>
      <c r="N4723" s="174">
        <v>617273524824.68323</v>
      </c>
      <c r="O4723" s="119">
        <v>0.59691392013174027</v>
      </c>
      <c r="P4723" s="119">
        <v>0.34856236200109092</v>
      </c>
      <c r="Q4723" s="97">
        <v>16.385974105850526</v>
      </c>
      <c r="R4723" s="184">
        <v>3796346869062.3086</v>
      </c>
      <c r="S4723" s="199">
        <v>3941.3851429730275</v>
      </c>
      <c r="T4723" s="191">
        <v>4.4882361564618237E-2</v>
      </c>
      <c r="U4723" s="198">
        <v>2.0000000000000001E-4</v>
      </c>
    </row>
    <row r="4724" spans="1:21" x14ac:dyDescent="0.2">
      <c r="A4724">
        <f t="shared" si="73"/>
        <v>4720</v>
      </c>
      <c r="B4724" s="119">
        <v>0.62891322019247342</v>
      </c>
      <c r="C4724" s="97">
        <v>12427.848898942355</v>
      </c>
      <c r="D4724" s="96">
        <v>0.85925051561281751</v>
      </c>
      <c r="E4724" s="98">
        <v>0.16303866964982425</v>
      </c>
      <c r="F4724" s="119">
        <v>0</v>
      </c>
      <c r="G4724" s="179">
        <v>0</v>
      </c>
      <c r="H4724" s="97">
        <v>5360839.5650380449</v>
      </c>
      <c r="I4724" s="174">
        <v>263905686670.78995</v>
      </c>
      <c r="J4724" s="186">
        <v>0.51909874852331161</v>
      </c>
      <c r="K4724" s="189">
        <v>12902044742.947693</v>
      </c>
      <c r="L4724" s="185">
        <v>15002300686.935513</v>
      </c>
      <c r="M4724" s="185">
        <v>0</v>
      </c>
      <c r="N4724" s="174">
        <v>291810032100.67316</v>
      </c>
      <c r="O4724" s="119">
        <v>0.51058886206193932</v>
      </c>
      <c r="P4724" s="119">
        <v>0.41689500265371116</v>
      </c>
      <c r="Q4724" s="97">
        <v>13.370552979515494</v>
      </c>
      <c r="R4724" s="184">
        <v>1781808892701.6628</v>
      </c>
      <c r="S4724" s="199">
        <v>1850.1972451800395</v>
      </c>
      <c r="T4724" s="191">
        <v>5.4322995625858891E-2</v>
      </c>
      <c r="U4724" s="198">
        <v>2.0000000000000001E-4</v>
      </c>
    </row>
    <row r="4725" spans="1:21" x14ac:dyDescent="0.2">
      <c r="A4725">
        <f t="shared" si="73"/>
        <v>4721</v>
      </c>
      <c r="B4725" s="119">
        <v>0.63292167864856119</v>
      </c>
      <c r="C4725" s="97">
        <v>13397.86287987307</v>
      </c>
      <c r="D4725" s="96">
        <v>0.97596129647694496</v>
      </c>
      <c r="E4725" s="98">
        <v>0.13780243982491297</v>
      </c>
      <c r="F4725" s="119">
        <v>0.60217278522635032</v>
      </c>
      <c r="G4725" s="179">
        <v>1</v>
      </c>
      <c r="H4725" s="97">
        <v>8083020.1231132979</v>
      </c>
      <c r="I4725" s="174">
        <v>334145095971.315</v>
      </c>
      <c r="J4725" s="186">
        <v>0.48083602932220604</v>
      </c>
      <c r="K4725" s="189">
        <v>2565735584.3665333</v>
      </c>
      <c r="L4725" s="185">
        <v>0</v>
      </c>
      <c r="M4725" s="185">
        <v>272838570639.03046</v>
      </c>
      <c r="N4725" s="174">
        <v>609549402194.71204</v>
      </c>
      <c r="O4725" s="119">
        <v>0.62167210124588379</v>
      </c>
      <c r="P4725" s="119">
        <v>0.49536907132812552</v>
      </c>
      <c r="Q4725" s="97">
        <v>16.491172341126298</v>
      </c>
      <c r="R4725" s="184">
        <v>5330893940150.168</v>
      </c>
      <c r="S4725" s="199">
        <v>5534.912930456795</v>
      </c>
      <c r="T4725" s="191">
        <v>4.4774425595088478E-2</v>
      </c>
      <c r="U4725" s="198">
        <v>2.0000000000000001E-4</v>
      </c>
    </row>
    <row r="4726" spans="1:21" x14ac:dyDescent="0.2">
      <c r="A4726">
        <f t="shared" si="73"/>
        <v>4722</v>
      </c>
      <c r="B4726" s="119">
        <v>0.60311752590526224</v>
      </c>
      <c r="C4726" s="97">
        <v>8560.6816759861904</v>
      </c>
      <c r="D4726" s="96">
        <v>0.8395405375679984</v>
      </c>
      <c r="E4726" s="98">
        <v>0.2006370208777094</v>
      </c>
      <c r="F4726" s="119">
        <v>0</v>
      </c>
      <c r="G4726" s="179">
        <v>0</v>
      </c>
      <c r="H4726" s="97">
        <v>8579313.7270346805</v>
      </c>
      <c r="I4726" s="174">
        <v>307502141520.55579</v>
      </c>
      <c r="J4726" s="186">
        <v>0.4059922486237254</v>
      </c>
      <c r="K4726" s="189">
        <v>15790305817.862896</v>
      </c>
      <c r="L4726" s="185">
        <v>36136376798.364639</v>
      </c>
      <c r="M4726" s="185">
        <v>0</v>
      </c>
      <c r="N4726" s="174">
        <v>359428824136.78333</v>
      </c>
      <c r="O4726" s="119">
        <v>0.42776921884462299</v>
      </c>
      <c r="P4726" s="119">
        <v>0.3106674333670863</v>
      </c>
      <c r="Q4726" s="97">
        <v>13.59349790759733</v>
      </c>
      <c r="R4726" s="184">
        <v>1662371345004.3887</v>
      </c>
      <c r="S4726" s="199">
        <v>1724.511720646098</v>
      </c>
      <c r="T4726" s="191">
        <v>5.2483766270850357E-2</v>
      </c>
      <c r="U4726" s="198">
        <v>2.0000000000000001E-4</v>
      </c>
    </row>
    <row r="4727" spans="1:21" x14ac:dyDescent="0.2">
      <c r="A4727">
        <f t="shared" si="73"/>
        <v>4723</v>
      </c>
      <c r="B4727" s="119">
        <v>0.60073180548724459</v>
      </c>
      <c r="C4727" s="97">
        <v>5834.3405906835469</v>
      </c>
      <c r="D4727" s="96">
        <v>0.78786531651217317</v>
      </c>
      <c r="E4727" s="98">
        <v>0.43911209967186571</v>
      </c>
      <c r="F4727" s="119">
        <v>0.51204170750014755</v>
      </c>
      <c r="G4727" s="179">
        <v>1</v>
      </c>
      <c r="H4727" s="97">
        <v>8348776.2588263182</v>
      </c>
      <c r="I4727" s="174">
        <v>338305229322.01587</v>
      </c>
      <c r="J4727" s="186">
        <v>0.56545096567041586</v>
      </c>
      <c r="K4727" s="189">
        <v>8113788434.7446308</v>
      </c>
      <c r="L4727" s="185">
        <v>0</v>
      </c>
      <c r="M4727" s="185">
        <v>280305323566.11591</v>
      </c>
      <c r="N4727" s="174">
        <v>626724341322.87646</v>
      </c>
      <c r="O4727" s="119">
        <v>0.66303357004973917</v>
      </c>
      <c r="P4727" s="119">
        <v>0.44539997255860597</v>
      </c>
      <c r="Q4727" s="97">
        <v>15.641834338410973</v>
      </c>
      <c r="R4727" s="184">
        <v>4793450526748.4355</v>
      </c>
      <c r="S4727" s="199">
        <v>4975.0152026357428</v>
      </c>
      <c r="T4727" s="191">
        <v>4.6543840523951399E-2</v>
      </c>
      <c r="U4727" s="198">
        <v>2.0000000000000001E-4</v>
      </c>
    </row>
    <row r="4728" spans="1:21" x14ac:dyDescent="0.2">
      <c r="A4728">
        <f t="shared" si="73"/>
        <v>4724</v>
      </c>
      <c r="B4728" s="119">
        <v>0.47951345786277627</v>
      </c>
      <c r="C4728" s="97">
        <v>16863.13836348147</v>
      </c>
      <c r="D4728" s="96">
        <v>1.0897774617077278</v>
      </c>
      <c r="E4728" s="98">
        <v>0.49221429276402495</v>
      </c>
      <c r="F4728" s="119">
        <v>0</v>
      </c>
      <c r="G4728" s="179">
        <v>0</v>
      </c>
      <c r="H4728" s="97">
        <v>9526293.1132596061</v>
      </c>
      <c r="I4728" s="174">
        <v>349670163883.96643</v>
      </c>
      <c r="J4728" s="186">
        <v>0.38738102620893711</v>
      </c>
      <c r="K4728" s="189">
        <v>42647048030.240669</v>
      </c>
      <c r="L4728" s="185">
        <v>106410943609.394</v>
      </c>
      <c r="M4728" s="185">
        <v>0</v>
      </c>
      <c r="N4728" s="174">
        <v>498728155523.60107</v>
      </c>
      <c r="O4728" s="119">
        <v>0.44229374131875077</v>
      </c>
      <c r="P4728" s="119">
        <v>0.3686615927003149</v>
      </c>
      <c r="Q4728" s="97">
        <v>14.806229516402416</v>
      </c>
      <c r="R4728" s="184">
        <v>2864895340672.5947</v>
      </c>
      <c r="S4728" s="199">
        <v>2974.9418656167218</v>
      </c>
      <c r="T4728" s="191">
        <v>4.9487443216795705E-2</v>
      </c>
      <c r="U4728" s="198">
        <v>2.0000000000000001E-4</v>
      </c>
    </row>
    <row r="4729" spans="1:21" x14ac:dyDescent="0.2">
      <c r="A4729">
        <f t="shared" si="73"/>
        <v>4725</v>
      </c>
      <c r="B4729" s="119">
        <v>0.54704115917595275</v>
      </c>
      <c r="C4729" s="97">
        <v>9700.7279114178746</v>
      </c>
      <c r="D4729" s="96">
        <v>0.98746550900545305</v>
      </c>
      <c r="E4729" s="98">
        <v>0</v>
      </c>
      <c r="F4729" s="119">
        <v>0.44279103401779812</v>
      </c>
      <c r="G4729" s="179">
        <v>1</v>
      </c>
      <c r="H4729" s="97">
        <v>12204077.302568659</v>
      </c>
      <c r="I4729" s="174">
        <v>298716895277.96301</v>
      </c>
      <c r="J4729" s="186">
        <v>0.24544824869020154</v>
      </c>
      <c r="K4729" s="189">
        <v>4896950604.1221018</v>
      </c>
      <c r="L4729" s="185">
        <v>0</v>
      </c>
      <c r="M4729" s="185">
        <v>278625421741.85675</v>
      </c>
      <c r="N4729" s="174">
        <v>582239267623.94189</v>
      </c>
      <c r="O4729" s="119">
        <v>0.50875970183611685</v>
      </c>
      <c r="P4729" s="119">
        <v>0.28329518321985109</v>
      </c>
      <c r="Q4729" s="97">
        <v>17.611917159958985</v>
      </c>
      <c r="R4729" s="184">
        <v>3052107103508.3892</v>
      </c>
      <c r="S4729" s="199">
        <v>3168.9690017886778</v>
      </c>
      <c r="T4729" s="191">
        <v>4.2019864615780361E-2</v>
      </c>
      <c r="U4729" s="198">
        <v>2.0000000000000001E-4</v>
      </c>
    </row>
    <row r="4730" spans="1:21" x14ac:dyDescent="0.2">
      <c r="A4730">
        <f t="shared" si="73"/>
        <v>4726</v>
      </c>
      <c r="B4730" s="119">
        <v>0.60911979440508091</v>
      </c>
      <c r="C4730" s="97">
        <v>5226.151134939867</v>
      </c>
      <c r="D4730" s="96">
        <v>0.48044645687726906</v>
      </c>
      <c r="E4730" s="98">
        <v>0.23113789147417432</v>
      </c>
      <c r="F4730" s="119">
        <v>0</v>
      </c>
      <c r="G4730" s="179">
        <v>0</v>
      </c>
      <c r="H4730" s="97">
        <v>4735821.2325162087</v>
      </c>
      <c r="I4730" s="174">
        <v>181636094387.56955</v>
      </c>
      <c r="J4730" s="186">
        <v>0.42990544367670724</v>
      </c>
      <c r="K4730" s="189">
        <v>8593308013.853981</v>
      </c>
      <c r="L4730" s="185">
        <v>27598256341.87867</v>
      </c>
      <c r="M4730" s="185">
        <v>0</v>
      </c>
      <c r="N4730" s="174">
        <v>217827658743.30219</v>
      </c>
      <c r="O4730" s="119">
        <v>0.45983577749845872</v>
      </c>
      <c r="P4730" s="119">
        <v>0.3203367231204744</v>
      </c>
      <c r="Q4730" s="97">
        <v>13.85666103708963</v>
      </c>
      <c r="R4730" s="184">
        <v>1125252430248.7905</v>
      </c>
      <c r="S4730" s="199">
        <v>1166.8722455104878</v>
      </c>
      <c r="T4730" s="191">
        <v>4.9478936782514103E-2</v>
      </c>
      <c r="U4730" s="198">
        <v>2.0000000000000001E-4</v>
      </c>
    </row>
    <row r="4731" spans="1:21" x14ac:dyDescent="0.2">
      <c r="A4731">
        <f t="shared" si="73"/>
        <v>4727</v>
      </c>
      <c r="B4731" s="119">
        <v>0.48489628155019565</v>
      </c>
      <c r="C4731" s="97">
        <v>5687.443808672786</v>
      </c>
      <c r="D4731" s="96">
        <v>1.1202921317484764</v>
      </c>
      <c r="E4731" s="98">
        <v>0.20803096545972502</v>
      </c>
      <c r="F4731" s="119">
        <v>0</v>
      </c>
      <c r="G4731" s="179">
        <v>0</v>
      </c>
      <c r="H4731" s="97">
        <v>64663014.666219391</v>
      </c>
      <c r="I4731" s="174">
        <v>1489672577944.7561</v>
      </c>
      <c r="J4731" s="186">
        <v>0.36495376937080104</v>
      </c>
      <c r="K4731" s="189">
        <v>95526629137.661728</v>
      </c>
      <c r="L4731" s="185">
        <v>84836897352.635468</v>
      </c>
      <c r="M4731" s="185">
        <v>0</v>
      </c>
      <c r="N4731" s="174">
        <v>1670036104435.0532</v>
      </c>
      <c r="O4731" s="119">
        <v>0.36617839501035027</v>
      </c>
      <c r="P4731" s="119">
        <v>0.27218632611537991</v>
      </c>
      <c r="Q4731" s="97">
        <v>13.405317564422258</v>
      </c>
      <c r="R4731" s="184">
        <v>6646323968995.5664</v>
      </c>
      <c r="S4731" s="199">
        <v>6897.4459929558352</v>
      </c>
      <c r="T4731" s="191">
        <v>5.3330242430621087E-2</v>
      </c>
      <c r="U4731" s="198">
        <v>2.0000000000000001E-4</v>
      </c>
    </row>
    <row r="4732" spans="1:21" x14ac:dyDescent="0.2">
      <c r="A4732">
        <f t="shared" si="73"/>
        <v>4728</v>
      </c>
      <c r="B4732" s="119">
        <v>0.40081086439121755</v>
      </c>
      <c r="C4732" s="97">
        <v>4000</v>
      </c>
      <c r="D4732" s="96">
        <v>1.1785466823455977</v>
      </c>
      <c r="E4732" s="98">
        <v>0</v>
      </c>
      <c r="F4732" s="119">
        <v>0.52355680240794222</v>
      </c>
      <c r="G4732" s="179">
        <v>1</v>
      </c>
      <c r="H4732" s="97">
        <v>53171852.122403525</v>
      </c>
      <c r="I4732" s="174">
        <v>1096076907965.7968</v>
      </c>
      <c r="J4732" s="186">
        <v>0.37575383848924726</v>
      </c>
      <c r="K4732" s="189">
        <v>24526977262.894485</v>
      </c>
      <c r="L4732" s="185">
        <v>0</v>
      </c>
      <c r="M4732" s="185">
        <v>672774713807.05811</v>
      </c>
      <c r="N4732" s="174">
        <v>1793378599035.7495</v>
      </c>
      <c r="O4732" s="119">
        <v>0.52976815771307251</v>
      </c>
      <c r="P4732" s="119">
        <v>0.26117723904817458</v>
      </c>
      <c r="Q4732" s="97">
        <v>15.386225609031555</v>
      </c>
      <c r="R4732" s="184">
        <v>7734197573478.25</v>
      </c>
      <c r="S4732" s="199">
        <v>8031.7706697325884</v>
      </c>
      <c r="T4732" s="191">
        <v>4.7426962638602445E-2</v>
      </c>
      <c r="U4732" s="198">
        <v>2.0000000000000001E-4</v>
      </c>
    </row>
    <row r="4733" spans="1:21" x14ac:dyDescent="0.2">
      <c r="A4733">
        <f t="shared" si="73"/>
        <v>4729</v>
      </c>
      <c r="B4733" s="119">
        <v>0.54044377672791744</v>
      </c>
      <c r="C4733" s="97">
        <v>7065.5258257312544</v>
      </c>
      <c r="D4733" s="96">
        <v>1.0692776823755321</v>
      </c>
      <c r="E4733" s="98">
        <v>0.40147667553036642</v>
      </c>
      <c r="F4733" s="119">
        <v>0</v>
      </c>
      <c r="G4733" s="179">
        <v>0</v>
      </c>
      <c r="H4733" s="97">
        <v>13041476.417744849</v>
      </c>
      <c r="I4733" s="174">
        <v>478018230544.80481</v>
      </c>
      <c r="J4733" s="186">
        <v>0.44033147251460625</v>
      </c>
      <c r="K4733" s="189">
        <v>23252683547.284904</v>
      </c>
      <c r="L4733" s="185">
        <v>85790987959.594238</v>
      </c>
      <c r="M4733" s="185">
        <v>0</v>
      </c>
      <c r="N4733" s="174">
        <v>587061902051.68396</v>
      </c>
      <c r="O4733" s="119">
        <v>0.47545115896095508</v>
      </c>
      <c r="P4733" s="119">
        <v>0.34446603233117412</v>
      </c>
      <c r="Q4733" s="97">
        <v>14.126585968556947</v>
      </c>
      <c r="R4733" s="184">
        <v>3100376968104.3032</v>
      </c>
      <c r="S4733" s="199">
        <v>3218.8149095215736</v>
      </c>
      <c r="T4733" s="191">
        <v>5.1394821208631022E-2</v>
      </c>
      <c r="U4733" s="198">
        <v>2.0000000000000001E-4</v>
      </c>
    </row>
    <row r="4734" spans="1:21" x14ac:dyDescent="0.2">
      <c r="A4734">
        <f t="shared" si="73"/>
        <v>4730</v>
      </c>
      <c r="B4734" s="119">
        <v>0.37892904728073673</v>
      </c>
      <c r="C4734" s="97">
        <v>10340.167567609547</v>
      </c>
      <c r="D4734" s="96">
        <v>1.042439363784277</v>
      </c>
      <c r="E4734" s="98">
        <v>0.1493253726464242</v>
      </c>
      <c r="F4734" s="119">
        <v>0.46937287267503036</v>
      </c>
      <c r="G4734" s="179">
        <v>1</v>
      </c>
      <c r="H4734" s="97">
        <v>9124932.9304410182</v>
      </c>
      <c r="I4734" s="174">
        <v>354847809211.2782</v>
      </c>
      <c r="J4734" s="186">
        <v>0.37892904728073673</v>
      </c>
      <c r="K4734" s="189">
        <v>11858100911.920639</v>
      </c>
      <c r="L4734" s="185">
        <v>0</v>
      </c>
      <c r="M4734" s="185">
        <v>312279289806.29938</v>
      </c>
      <c r="N4734" s="174">
        <v>678985199929.49829</v>
      </c>
      <c r="O4734" s="119">
        <v>0.56597047205009432</v>
      </c>
      <c r="P4734" s="119">
        <v>0.39002749419630167</v>
      </c>
      <c r="Q4734" s="97">
        <v>16.625493034860266</v>
      </c>
      <c r="R4734" s="184">
        <v>4703925713160.8975</v>
      </c>
      <c r="S4734" s="199">
        <v>4883.9875124838991</v>
      </c>
      <c r="T4734" s="191">
        <v>4.4580472370777884E-2</v>
      </c>
      <c r="U4734" s="198">
        <v>2.0000000000000001E-4</v>
      </c>
    </row>
    <row r="4735" spans="1:21" x14ac:dyDescent="0.2">
      <c r="A4735">
        <f t="shared" si="73"/>
        <v>4731</v>
      </c>
      <c r="B4735" s="119">
        <v>0.40786381648836334</v>
      </c>
      <c r="C4735" s="97">
        <v>9205.4081333786453</v>
      </c>
      <c r="D4735" s="96">
        <v>0.25094475517658144</v>
      </c>
      <c r="E4735" s="98">
        <v>0.46922897844828265</v>
      </c>
      <c r="F4735" s="119">
        <v>0</v>
      </c>
      <c r="G4735" s="179">
        <v>0</v>
      </c>
      <c r="H4735" s="97">
        <v>2549316.4963380583</v>
      </c>
      <c r="I4735" s="174">
        <v>136773616427.78059</v>
      </c>
      <c r="J4735" s="186">
        <v>0.40786381648836334</v>
      </c>
      <c r="K4735" s="189">
        <v>13691961957.291985</v>
      </c>
      <c r="L4735" s="185">
        <v>19601738861.472679</v>
      </c>
      <c r="M4735" s="185">
        <v>0</v>
      </c>
      <c r="N4735" s="174">
        <v>170067317246.54526</v>
      </c>
      <c r="O4735" s="119">
        <v>0.4202241879121546</v>
      </c>
      <c r="P4735" s="119">
        <v>0.35228447122217937</v>
      </c>
      <c r="Q4735" s="97">
        <v>13.84307418528271</v>
      </c>
      <c r="R4735" s="184">
        <v>964895974667.33911</v>
      </c>
      <c r="S4735" s="199">
        <v>1001.4772612482807</v>
      </c>
      <c r="T4735" s="191">
        <v>4.9413722360240574E-2</v>
      </c>
      <c r="U4735" s="198">
        <v>2.0000000000000001E-4</v>
      </c>
    </row>
    <row r="4736" spans="1:21" x14ac:dyDescent="0.2">
      <c r="A4736">
        <f t="shared" si="73"/>
        <v>4732</v>
      </c>
      <c r="B4736" s="119">
        <v>0.55054873427005635</v>
      </c>
      <c r="C4736" s="97">
        <v>7610.6524955269679</v>
      </c>
      <c r="D4736" s="96">
        <v>0.83529132797609063</v>
      </c>
      <c r="E4736" s="98">
        <v>0.11103237236959118</v>
      </c>
      <c r="F4736" s="119">
        <v>0</v>
      </c>
      <c r="G4736" s="179">
        <v>0</v>
      </c>
      <c r="H4736" s="97">
        <v>6478582.92050019</v>
      </c>
      <c r="I4736" s="174">
        <v>253320549022.4873</v>
      </c>
      <c r="J4736" s="186">
        <v>0.45543386817829457</v>
      </c>
      <c r="K4736" s="189">
        <v>7987431693.6869659</v>
      </c>
      <c r="L4736" s="185">
        <v>21598129176.456169</v>
      </c>
      <c r="M4736" s="185">
        <v>0</v>
      </c>
      <c r="N4736" s="174">
        <v>282906109892.63043</v>
      </c>
      <c r="O4736" s="119">
        <v>0.46888086270695656</v>
      </c>
      <c r="P4736" s="119">
        <v>0.35861504336334604</v>
      </c>
      <c r="Q4736" s="97">
        <v>13.751836974590846</v>
      </c>
      <c r="R4736" s="184">
        <v>1565427008941.9143</v>
      </c>
      <c r="S4736" s="199">
        <v>1624.5108755015299</v>
      </c>
      <c r="T4736" s="191">
        <v>5.2144966438767301E-2</v>
      </c>
      <c r="U4736" s="198">
        <v>2.0000000000000001E-4</v>
      </c>
    </row>
    <row r="4737" spans="1:21" x14ac:dyDescent="0.2">
      <c r="A4737">
        <f t="shared" si="73"/>
        <v>4733</v>
      </c>
      <c r="B4737" s="119">
        <v>0.58229777361809587</v>
      </c>
      <c r="C4737" s="97">
        <v>14959.846048260646</v>
      </c>
      <c r="D4737" s="96">
        <v>1.0000210767995084</v>
      </c>
      <c r="E4737" s="98">
        <v>0</v>
      </c>
      <c r="F4737" s="119">
        <v>0</v>
      </c>
      <c r="G4737" s="179">
        <v>0</v>
      </c>
      <c r="H4737" s="97">
        <v>6395135.5888856053</v>
      </c>
      <c r="I4737" s="174">
        <v>233781104721.30197</v>
      </c>
      <c r="J4737" s="186">
        <v>0.376422022806434</v>
      </c>
      <c r="K4737" s="189">
        <v>4604829471.7666578</v>
      </c>
      <c r="L4737" s="185">
        <v>0</v>
      </c>
      <c r="M4737" s="185">
        <v>0</v>
      </c>
      <c r="N4737" s="174">
        <v>238385934193.06863</v>
      </c>
      <c r="O4737" s="119">
        <v>0.36915079168154202</v>
      </c>
      <c r="P4737" s="119">
        <v>0.26520209967764791</v>
      </c>
      <c r="Q4737" s="97">
        <v>12.905919574990715</v>
      </c>
      <c r="R4737" s="184">
        <v>877393261387.03516</v>
      </c>
      <c r="S4737" s="199">
        <v>910.84382848741973</v>
      </c>
      <c r="T4737" s="191">
        <v>5.8397384835892893E-2</v>
      </c>
      <c r="U4737" s="198">
        <v>2.0000000000000001E-4</v>
      </c>
    </row>
    <row r="4738" spans="1:21" x14ac:dyDescent="0.2">
      <c r="A4738">
        <f t="shared" si="73"/>
        <v>4734</v>
      </c>
      <c r="B4738" s="119">
        <v>0.4844024215521362</v>
      </c>
      <c r="C4738" s="97">
        <v>12841.959125625792</v>
      </c>
      <c r="D4738" s="96">
        <v>0.39760751492664725</v>
      </c>
      <c r="E4738" s="98">
        <v>0.46544422837572469</v>
      </c>
      <c r="F4738" s="119">
        <v>0.45183171509673076</v>
      </c>
      <c r="G4738" s="179">
        <v>1</v>
      </c>
      <c r="H4738" s="97">
        <v>2531158.45306496</v>
      </c>
      <c r="I4738" s="174">
        <v>133873143157.30545</v>
      </c>
      <c r="J4738" s="186">
        <v>0.4844024215521362</v>
      </c>
      <c r="K4738" s="189">
        <v>3846929795.073967</v>
      </c>
      <c r="L4738" s="185">
        <v>0</v>
      </c>
      <c r="M4738" s="185">
        <v>106798199648.98965</v>
      </c>
      <c r="N4738" s="174">
        <v>244518272601.36908</v>
      </c>
      <c r="O4738" s="119">
        <v>0.61462496379726517</v>
      </c>
      <c r="P4738" s="119">
        <v>0.42252269050799235</v>
      </c>
      <c r="Q4738" s="97">
        <v>15.982237422911643</v>
      </c>
      <c r="R4738" s="184">
        <v>1819226013019.865</v>
      </c>
      <c r="S4738" s="199">
        <v>1889.5733529796191</v>
      </c>
      <c r="T4738" s="191">
        <v>4.5190735498914038E-2</v>
      </c>
      <c r="U4738" s="198">
        <v>2.0000000000000001E-4</v>
      </c>
    </row>
    <row r="4739" spans="1:21" x14ac:dyDescent="0.2">
      <c r="A4739">
        <f t="shared" si="73"/>
        <v>4735</v>
      </c>
      <c r="B4739" s="119">
        <v>0.42133297061068642</v>
      </c>
      <c r="C4739" s="97">
        <v>15032.056047381597</v>
      </c>
      <c r="D4739" s="96">
        <v>0.33669791457526749</v>
      </c>
      <c r="E4739" s="98">
        <v>0</v>
      </c>
      <c r="F4739" s="119">
        <v>0.62244149900184498</v>
      </c>
      <c r="G4739" s="179">
        <v>1</v>
      </c>
      <c r="H4739" s="97">
        <v>2495059.768155165</v>
      </c>
      <c r="I4739" s="174">
        <v>125952979806.2704</v>
      </c>
      <c r="J4739" s="186">
        <v>0.42133297061068642</v>
      </c>
      <c r="K4739" s="189">
        <v>3079268589.3575039</v>
      </c>
      <c r="L4739" s="185">
        <v>0</v>
      </c>
      <c r="M4739" s="185">
        <v>205350864285.59381</v>
      </c>
      <c r="N4739" s="174">
        <v>334383112681.22168</v>
      </c>
      <c r="O4739" s="119">
        <v>0.64999943575118424</v>
      </c>
      <c r="P4739" s="119">
        <v>0.36975061595391262</v>
      </c>
      <c r="Q4739" s="97">
        <v>17.093708944069029</v>
      </c>
      <c r="R4739" s="184">
        <v>2306799310878.3911</v>
      </c>
      <c r="S4739" s="199">
        <v>2394.6150729701753</v>
      </c>
      <c r="T4739" s="191">
        <v>4.2795122359559248E-2</v>
      </c>
      <c r="U4739" s="198">
        <v>2.0000000000000001E-4</v>
      </c>
    </row>
    <row r="4740" spans="1:21" x14ac:dyDescent="0.2">
      <c r="A4740">
        <f t="shared" si="73"/>
        <v>4736</v>
      </c>
      <c r="B4740" s="119">
        <v>0.54568039768612309</v>
      </c>
      <c r="C4740" s="97">
        <v>7600.0689446865972</v>
      </c>
      <c r="D4740" s="96">
        <v>0.60738545321760795</v>
      </c>
      <c r="E4740" s="98">
        <v>0.2648868197858717</v>
      </c>
      <c r="F4740" s="119">
        <v>0</v>
      </c>
      <c r="G4740" s="179">
        <v>0</v>
      </c>
      <c r="H4740" s="97">
        <v>6075039.0340959402</v>
      </c>
      <c r="I4740" s="174">
        <v>204656178985.58334</v>
      </c>
      <c r="J4740" s="186">
        <v>0.40453118173550506</v>
      </c>
      <c r="K4740" s="189">
        <v>14300463087.477623</v>
      </c>
      <c r="L4740" s="185">
        <v>27546961100.661995</v>
      </c>
      <c r="M4740" s="185">
        <v>0</v>
      </c>
      <c r="N4740" s="174">
        <v>246503603173.72296</v>
      </c>
      <c r="O4740" s="119">
        <v>0.42525696770916477</v>
      </c>
      <c r="P4740" s="119">
        <v>0.31533578590766831</v>
      </c>
      <c r="Q4740" s="97">
        <v>13.842158917880727</v>
      </c>
      <c r="R4740" s="184">
        <v>1197096529501.5881</v>
      </c>
      <c r="S4740" s="199">
        <v>1243.8173014455808</v>
      </c>
      <c r="T4740" s="191">
        <v>5.0969363328152745E-2</v>
      </c>
      <c r="U4740" s="198">
        <v>2.0000000000000001E-4</v>
      </c>
    </row>
    <row r="4741" spans="1:21" x14ac:dyDescent="0.2">
      <c r="A4741">
        <f t="shared" si="73"/>
        <v>4737</v>
      </c>
      <c r="B4741" s="119">
        <v>0.56337360554553095</v>
      </c>
      <c r="C4741" s="97">
        <v>6815.2401729929097</v>
      </c>
      <c r="D4741" s="96">
        <v>0.23672273406912414</v>
      </c>
      <c r="E4741" s="98">
        <v>0</v>
      </c>
      <c r="F4741" s="119">
        <v>0.45344443760130554</v>
      </c>
      <c r="G4741" s="179">
        <v>1</v>
      </c>
      <c r="H4741" s="97">
        <v>2773816.8295142683</v>
      </c>
      <c r="I4741" s="174">
        <v>148766236676.94836</v>
      </c>
      <c r="J4741" s="186">
        <v>0.54202038260489915</v>
      </c>
      <c r="K4741" s="189">
        <v>7064866924.1985855</v>
      </c>
      <c r="L4741" s="185">
        <v>0</v>
      </c>
      <c r="M4741" s="185">
        <v>147864271021.95834</v>
      </c>
      <c r="N4741" s="174">
        <v>303695374623.10535</v>
      </c>
      <c r="O4741" s="119">
        <v>0.65501738242398244</v>
      </c>
      <c r="P4741" s="119">
        <v>0.43297628676936817</v>
      </c>
      <c r="Q4741" s="97">
        <v>15.946104339095085</v>
      </c>
      <c r="R4741" s="184">
        <v>2337386463546.1714</v>
      </c>
      <c r="S4741" s="199">
        <v>2424.898317125565</v>
      </c>
      <c r="T4741" s="191">
        <v>4.5036285745175098E-2</v>
      </c>
      <c r="U4741" s="198">
        <v>2.0000000000000001E-4</v>
      </c>
    </row>
    <row r="4742" spans="1:21" x14ac:dyDescent="0.2">
      <c r="A4742">
        <f t="shared" si="73"/>
        <v>4738</v>
      </c>
      <c r="B4742" s="119">
        <v>0.51555909510262776</v>
      </c>
      <c r="C4742" s="97">
        <v>10576.505161858073</v>
      </c>
      <c r="D4742" s="96">
        <v>0.65306868094470882</v>
      </c>
      <c r="E4742" s="98">
        <v>4.0950205908085527E-2</v>
      </c>
      <c r="F4742" s="119">
        <v>0</v>
      </c>
      <c r="G4742" s="179">
        <v>0</v>
      </c>
      <c r="H4742" s="97">
        <v>4894092.4380107233</v>
      </c>
      <c r="I4742" s="174">
        <v>194759962932.14642</v>
      </c>
      <c r="J4742" s="186">
        <v>0.42775025542273715</v>
      </c>
      <c r="K4742" s="189">
        <v>6635444818.74722</v>
      </c>
      <c r="L4742" s="185">
        <v>10327408043.688217</v>
      </c>
      <c r="M4742" s="185">
        <v>0</v>
      </c>
      <c r="N4742" s="174">
        <v>211722815794.58185</v>
      </c>
      <c r="O4742" s="119">
        <v>0.43250204273753284</v>
      </c>
      <c r="P4742" s="119">
        <v>0.30933711588378937</v>
      </c>
      <c r="Q4742" s="97">
        <v>13.521412822247083</v>
      </c>
      <c r="R4742" s="184">
        <v>994956369551.45349</v>
      </c>
      <c r="S4742" s="199">
        <v>1032.1257668409733</v>
      </c>
      <c r="T4742" s="191">
        <v>5.1374233501705689E-2</v>
      </c>
      <c r="U4742" s="198">
        <v>2.0000000000000001E-4</v>
      </c>
    </row>
    <row r="4743" spans="1:21" x14ac:dyDescent="0.2">
      <c r="A4743">
        <f t="shared" ref="A4743:A4806" si="74">A4742+1</f>
        <v>4739</v>
      </c>
      <c r="B4743" s="119">
        <v>0.52747078889449017</v>
      </c>
      <c r="C4743" s="97">
        <v>5336.585800739178</v>
      </c>
      <c r="D4743" s="96">
        <v>0.73058763178463326</v>
      </c>
      <c r="E4743" s="98">
        <v>0.44665041491132651</v>
      </c>
      <c r="F4743" s="119">
        <v>0</v>
      </c>
      <c r="G4743" s="179">
        <v>0</v>
      </c>
      <c r="H4743" s="97">
        <v>6931275.9009930706</v>
      </c>
      <c r="I4743" s="174">
        <v>259631074716.32889</v>
      </c>
      <c r="J4743" s="186">
        <v>0.39266359123885974</v>
      </c>
      <c r="K4743" s="189">
        <v>20529544070.561081</v>
      </c>
      <c r="L4743" s="185">
        <v>48075008590.115471</v>
      </c>
      <c r="M4743" s="185">
        <v>0</v>
      </c>
      <c r="N4743" s="174">
        <v>328235627377.00543</v>
      </c>
      <c r="O4743" s="119">
        <v>0.42776489008653867</v>
      </c>
      <c r="P4743" s="119">
        <v>0.31853256572063493</v>
      </c>
      <c r="Q4743" s="97">
        <v>14.182848339904462</v>
      </c>
      <c r="R4743" s="184">
        <v>1678451102190.3323</v>
      </c>
      <c r="S4743" s="199">
        <v>1742.1270743339001</v>
      </c>
      <c r="T4743" s="191">
        <v>4.9704304597299388E-2</v>
      </c>
      <c r="U4743" s="198">
        <v>2.0000000000000001E-4</v>
      </c>
    </row>
    <row r="4744" spans="1:21" x14ac:dyDescent="0.2">
      <c r="A4744">
        <f t="shared" si="74"/>
        <v>4740</v>
      </c>
      <c r="B4744" s="119">
        <v>0.50217458109559077</v>
      </c>
      <c r="C4744" s="97">
        <v>10625.025295507061</v>
      </c>
      <c r="D4744" s="96">
        <v>1.3163384699945078</v>
      </c>
      <c r="E4744" s="98">
        <v>0.7</v>
      </c>
      <c r="F4744" s="119">
        <v>0.57797643735991666</v>
      </c>
      <c r="G4744" s="179">
        <v>1</v>
      </c>
      <c r="H4744" s="97">
        <v>12776396.698357364</v>
      </c>
      <c r="I4744" s="174">
        <v>456868448263.16724</v>
      </c>
      <c r="J4744" s="186">
        <v>0.35741272353897002</v>
      </c>
      <c r="K4744" s="189">
        <v>3721616153.5712633</v>
      </c>
      <c r="L4744" s="185">
        <v>0</v>
      </c>
      <c r="M4744" s="185">
        <v>266012140325.50366</v>
      </c>
      <c r="N4744" s="174">
        <v>726602204742.24219</v>
      </c>
      <c r="O4744" s="119">
        <v>0.5176151492501786</v>
      </c>
      <c r="P4744" s="119">
        <v>0.3587254811618506</v>
      </c>
      <c r="Q4744" s="97">
        <v>16.426178538147944</v>
      </c>
      <c r="R4744" s="184">
        <v>4554405410087.1963</v>
      </c>
      <c r="S4744" s="199">
        <v>4726.6188862064291</v>
      </c>
      <c r="T4744" s="191">
        <v>4.521020184238024E-2</v>
      </c>
      <c r="U4744" s="198">
        <v>2.0000000000000001E-4</v>
      </c>
    </row>
    <row r="4745" spans="1:21" x14ac:dyDescent="0.2">
      <c r="A4745">
        <f t="shared" si="74"/>
        <v>4741</v>
      </c>
      <c r="B4745" s="119">
        <v>0.51763803439733558</v>
      </c>
      <c r="C4745" s="97">
        <v>5208.9794687516387</v>
      </c>
      <c r="D4745" s="96">
        <v>1.0473219376348493</v>
      </c>
      <c r="E4745" s="98">
        <v>0.36819658148862655</v>
      </c>
      <c r="F4745" s="119">
        <v>0.31691529013881781</v>
      </c>
      <c r="G4745" s="179">
        <v>1</v>
      </c>
      <c r="H4745" s="97">
        <v>13824328.93315085</v>
      </c>
      <c r="I4745" s="174">
        <v>413750023840.15997</v>
      </c>
      <c r="J4745" s="186">
        <v>0.42212044537812887</v>
      </c>
      <c r="K4745" s="189">
        <v>3864610393.4320149</v>
      </c>
      <c r="L4745" s="185">
        <v>0</v>
      </c>
      <c r="M4745" s="185">
        <v>298695843379.38434</v>
      </c>
      <c r="N4745" s="174">
        <v>716310477612.97632</v>
      </c>
      <c r="O4745" s="119">
        <v>0.57741584406308355</v>
      </c>
      <c r="P4745" s="119">
        <v>0.39349434576288739</v>
      </c>
      <c r="Q4745" s="97">
        <v>16.316302386941082</v>
      </c>
      <c r="R4745" s="184">
        <v>4976972527322.4814</v>
      </c>
      <c r="S4745" s="199">
        <v>5162.7096278305798</v>
      </c>
      <c r="T4745" s="191">
        <v>4.5266600130966443E-2</v>
      </c>
      <c r="U4745" s="198">
        <v>2.0000000000000001E-4</v>
      </c>
    </row>
    <row r="4746" spans="1:21" x14ac:dyDescent="0.2">
      <c r="A4746">
        <f t="shared" si="74"/>
        <v>4742</v>
      </c>
      <c r="B4746" s="119">
        <v>0.6575853287156731</v>
      </c>
      <c r="C4746" s="97">
        <v>9692.9342415905321</v>
      </c>
      <c r="D4746" s="96">
        <v>1.0658634293717313</v>
      </c>
      <c r="E4746" s="98">
        <v>0.344392676069462</v>
      </c>
      <c r="F4746" s="119">
        <v>0</v>
      </c>
      <c r="G4746" s="179">
        <v>0</v>
      </c>
      <c r="H4746" s="97">
        <v>8752964.044044137</v>
      </c>
      <c r="I4746" s="174">
        <v>360895127646.72687</v>
      </c>
      <c r="J4746" s="186">
        <v>0.52995630573163433</v>
      </c>
      <c r="K4746" s="189">
        <v>31517480647.345322</v>
      </c>
      <c r="L4746" s="185">
        <v>66568084689.941582</v>
      </c>
      <c r="M4746" s="185">
        <v>0</v>
      </c>
      <c r="N4746" s="174">
        <v>458980692984.01379</v>
      </c>
      <c r="O4746" s="119">
        <v>0.53273072286871903</v>
      </c>
      <c r="P4746" s="119">
        <v>0.41955321240013088</v>
      </c>
      <c r="Q4746" s="97">
        <v>14.023123869888298</v>
      </c>
      <c r="R4746" s="184">
        <v>2953645972753.5571</v>
      </c>
      <c r="S4746" s="199">
        <v>3065.8403930583654</v>
      </c>
      <c r="T4746" s="191">
        <v>5.2189549611060163E-2</v>
      </c>
      <c r="U4746" s="198">
        <v>2.0000000000000001E-4</v>
      </c>
    </row>
    <row r="4747" spans="1:21" x14ac:dyDescent="0.2">
      <c r="A4747">
        <f t="shared" si="74"/>
        <v>4743</v>
      </c>
      <c r="B4747" s="119">
        <v>0.5778226172492229</v>
      </c>
      <c r="C4747" s="97">
        <v>5124.1540249154004</v>
      </c>
      <c r="D4747" s="96">
        <v>0.83837792970962355</v>
      </c>
      <c r="E4747" s="98">
        <v>0</v>
      </c>
      <c r="F4747" s="119">
        <v>0.39946582153189591</v>
      </c>
      <c r="G4747" s="179">
        <v>1</v>
      </c>
      <c r="H4747" s="97">
        <v>8591345.7831829786</v>
      </c>
      <c r="I4747" s="174">
        <v>320622843721.63971</v>
      </c>
      <c r="J4747" s="186">
        <v>0.38236245538679059</v>
      </c>
      <c r="K4747" s="189">
        <v>10288662442.55699</v>
      </c>
      <c r="L4747" s="185">
        <v>0</v>
      </c>
      <c r="M4747" s="185">
        <v>221302212199.72311</v>
      </c>
      <c r="N4747" s="174">
        <v>552213718363.9198</v>
      </c>
      <c r="O4747" s="119">
        <v>0.54260859079349044</v>
      </c>
      <c r="P4747" s="119">
        <v>0.28630491381087864</v>
      </c>
      <c r="Q4747" s="97">
        <v>15.558288198557289</v>
      </c>
      <c r="R4747" s="184">
        <v>2716656386135.5874</v>
      </c>
      <c r="S4747" s="199">
        <v>2820.7988603480426</v>
      </c>
      <c r="T4747" s="191">
        <v>4.6488595794343529E-2</v>
      </c>
      <c r="U4747" s="198">
        <v>2.0000000000000001E-4</v>
      </c>
    </row>
    <row r="4748" spans="1:21" x14ac:dyDescent="0.2">
      <c r="A4748">
        <f t="shared" si="74"/>
        <v>4744</v>
      </c>
      <c r="B4748" s="119">
        <v>0.46548821391055956</v>
      </c>
      <c r="C4748" s="97">
        <v>9539.4988720687743</v>
      </c>
      <c r="D4748" s="96">
        <v>0.94144288817745803</v>
      </c>
      <c r="E4748" s="98">
        <v>0.52034621568625949</v>
      </c>
      <c r="F4748" s="119">
        <v>0</v>
      </c>
      <c r="G4748" s="179">
        <v>0</v>
      </c>
      <c r="H4748" s="97">
        <v>7432580.8204127047</v>
      </c>
      <c r="I4748" s="174">
        <v>294334358639.8374</v>
      </c>
      <c r="J4748" s="186">
        <v>0.44298498281224419</v>
      </c>
      <c r="K4748" s="189">
        <v>24193170492.44907</v>
      </c>
      <c r="L4748" s="185">
        <v>69019547135.989944</v>
      </c>
      <c r="M4748" s="185">
        <v>0</v>
      </c>
      <c r="N4748" s="174">
        <v>387547076268.27643</v>
      </c>
      <c r="O4748" s="119">
        <v>0.47891301438546319</v>
      </c>
      <c r="P4748" s="119">
        <v>0.32132531197412473</v>
      </c>
      <c r="Q4748" s="97">
        <v>14.155187796959551</v>
      </c>
      <c r="R4748" s="184">
        <v>1934681571680.5432</v>
      </c>
      <c r="S4748" s="199">
        <v>2006.7262574263718</v>
      </c>
      <c r="T4748" s="191">
        <v>5.1062778844239681E-2</v>
      </c>
      <c r="U4748" s="198">
        <v>2.0000000000000001E-4</v>
      </c>
    </row>
    <row r="4749" spans="1:21" x14ac:dyDescent="0.2">
      <c r="A4749">
        <f t="shared" si="74"/>
        <v>4745</v>
      </c>
      <c r="B4749" s="119">
        <v>0.61064646553765134</v>
      </c>
      <c r="C4749" s="97">
        <v>7804.7613268997711</v>
      </c>
      <c r="D4749" s="96">
        <v>0.88328974888531364</v>
      </c>
      <c r="E4749" s="98">
        <v>0.21654023665523572</v>
      </c>
      <c r="F4749" s="119">
        <v>0.60127644180746298</v>
      </c>
      <c r="G4749" s="179">
        <v>1</v>
      </c>
      <c r="H4749" s="97">
        <v>6823437.5165169006</v>
      </c>
      <c r="I4749" s="174">
        <v>239313195973.21967</v>
      </c>
      <c r="J4749" s="186">
        <v>0.40799144553939937</v>
      </c>
      <c r="K4749" s="189">
        <v>1767462122.0406325</v>
      </c>
      <c r="L4749" s="185">
        <v>0</v>
      </c>
      <c r="M4749" s="185">
        <v>101211871145.3363</v>
      </c>
      <c r="N4749" s="174">
        <v>342292529240.59662</v>
      </c>
      <c r="O4749" s="119">
        <v>0.52179705491759032</v>
      </c>
      <c r="P4749" s="119">
        <v>0.3474642512978211</v>
      </c>
      <c r="Q4749" s="97">
        <v>15.722882803252835</v>
      </c>
      <c r="R4749" s="184">
        <v>2044767881891.1274</v>
      </c>
      <c r="S4749" s="199">
        <v>2121.1819661672334</v>
      </c>
      <c r="T4749" s="191">
        <v>4.6891799333009326E-2</v>
      </c>
      <c r="U4749" s="198">
        <v>2.0000000000000001E-4</v>
      </c>
    </row>
    <row r="4750" spans="1:21" x14ac:dyDescent="0.2">
      <c r="A4750">
        <f t="shared" si="74"/>
        <v>4746</v>
      </c>
      <c r="B4750" s="119">
        <v>0.57384604207199719</v>
      </c>
      <c r="C4750" s="97">
        <v>10491.46408766738</v>
      </c>
      <c r="D4750" s="96">
        <v>0.3196544351710281</v>
      </c>
      <c r="E4750" s="98">
        <v>0.3659775835410789</v>
      </c>
      <c r="F4750" s="119">
        <v>0</v>
      </c>
      <c r="G4750" s="179">
        <v>0</v>
      </c>
      <c r="H4750" s="97">
        <v>2711306.0139527204</v>
      </c>
      <c r="I4750" s="174">
        <v>145406039603.22522</v>
      </c>
      <c r="J4750" s="186">
        <v>0.57159225339623443</v>
      </c>
      <c r="K4750" s="189">
        <v>13835145555.30533</v>
      </c>
      <c r="L4750" s="185">
        <v>34098109697.187363</v>
      </c>
      <c r="M4750" s="185">
        <v>0</v>
      </c>
      <c r="N4750" s="174">
        <v>193339294855.71793</v>
      </c>
      <c r="O4750" s="119">
        <v>0.57097267099458815</v>
      </c>
      <c r="P4750" s="119">
        <v>0.45727622564373888</v>
      </c>
      <c r="Q4750" s="97">
        <v>13.71972877455258</v>
      </c>
      <c r="R4750" s="184">
        <v>1384334202224.98</v>
      </c>
      <c r="S4750" s="199">
        <v>1437.0350171116659</v>
      </c>
      <c r="T4750" s="191">
        <v>5.1097760798172277E-2</v>
      </c>
      <c r="U4750" s="198">
        <v>2.0000000000000001E-4</v>
      </c>
    </row>
    <row r="4751" spans="1:21" x14ac:dyDescent="0.2">
      <c r="A4751">
        <f t="shared" si="74"/>
        <v>4747</v>
      </c>
      <c r="B4751" s="119">
        <v>0.51597016343714175</v>
      </c>
      <c r="C4751" s="97">
        <v>11097.566449771988</v>
      </c>
      <c r="D4751" s="96">
        <v>0.64176958683088059</v>
      </c>
      <c r="E4751" s="98">
        <v>0</v>
      </c>
      <c r="F4751" s="119">
        <v>0.48676875821998028</v>
      </c>
      <c r="G4751" s="179">
        <v>1</v>
      </c>
      <c r="H4751" s="97">
        <v>5352018.7547000321</v>
      </c>
      <c r="I4751" s="174">
        <v>268395629719.72095</v>
      </c>
      <c r="J4751" s="186">
        <v>0.51597016343714175</v>
      </c>
      <c r="K4751" s="189">
        <v>4625189727.8471851</v>
      </c>
      <c r="L4751" s="185">
        <v>0</v>
      </c>
      <c r="M4751" s="185">
        <v>258702574719.54346</v>
      </c>
      <c r="N4751" s="174">
        <v>531723394167.11157</v>
      </c>
      <c r="O4751" s="119">
        <v>0.64967274432045385</v>
      </c>
      <c r="P4751" s="119">
        <v>0.376968693671074</v>
      </c>
      <c r="Q4751" s="97">
        <v>15.710404848019335</v>
      </c>
      <c r="R4751" s="184">
        <v>3429410540361.1958</v>
      </c>
      <c r="S4751" s="199">
        <v>3557.1258227799212</v>
      </c>
      <c r="T4751" s="191">
        <v>4.6313599567285063E-2</v>
      </c>
      <c r="U4751" s="198">
        <v>2.0000000000000001E-4</v>
      </c>
    </row>
    <row r="4752" spans="1:21" x14ac:dyDescent="0.2">
      <c r="A4752">
        <f t="shared" si="74"/>
        <v>4748</v>
      </c>
      <c r="B4752" s="119">
        <v>0.64684557235242846</v>
      </c>
      <c r="C4752" s="97">
        <v>4000</v>
      </c>
      <c r="D4752" s="96">
        <v>0.85296977370599703</v>
      </c>
      <c r="E4752" s="98">
        <v>0.32845500371854264</v>
      </c>
      <c r="F4752" s="119">
        <v>0.7473615349073135</v>
      </c>
      <c r="G4752" s="179">
        <v>1</v>
      </c>
      <c r="H4752" s="97">
        <v>9867267.5379532594</v>
      </c>
      <c r="I4752" s="174">
        <v>388511307326.23541</v>
      </c>
      <c r="J4752" s="186">
        <v>0.54105928906727163</v>
      </c>
      <c r="K4752" s="189">
        <v>7984888146.7884884</v>
      </c>
      <c r="L4752" s="185">
        <v>0</v>
      </c>
      <c r="M4752" s="185">
        <v>254855594854.7037</v>
      </c>
      <c r="N4752" s="174">
        <v>651351790327.72754</v>
      </c>
      <c r="O4752" s="119">
        <v>0.63574267203893275</v>
      </c>
      <c r="P4752" s="119">
        <v>0.40094390023468163</v>
      </c>
      <c r="Q4752" s="97">
        <v>15.375149629357583</v>
      </c>
      <c r="R4752" s="184">
        <v>4426166474666.4814</v>
      </c>
      <c r="S4752" s="199">
        <v>4590.8521467242008</v>
      </c>
      <c r="T4752" s="191">
        <v>4.7171615909726898E-2</v>
      </c>
      <c r="U4752" s="198">
        <v>2.0000000000000001E-4</v>
      </c>
    </row>
    <row r="4753" spans="1:21" x14ac:dyDescent="0.2">
      <c r="A4753">
        <f t="shared" si="74"/>
        <v>4749</v>
      </c>
      <c r="B4753" s="119">
        <v>0.57250085308748611</v>
      </c>
      <c r="C4753" s="97">
        <v>7752.9416255023443</v>
      </c>
      <c r="D4753" s="96">
        <v>0.90042971872347199</v>
      </c>
      <c r="E4753" s="98">
        <v>0</v>
      </c>
      <c r="F4753" s="119">
        <v>0.51033092397013702</v>
      </c>
      <c r="G4753" s="179">
        <v>1</v>
      </c>
      <c r="H4753" s="97">
        <v>7601757.0668227915</v>
      </c>
      <c r="I4753" s="174">
        <v>316941828370.77057</v>
      </c>
      <c r="J4753" s="186">
        <v>0.50180514841545576</v>
      </c>
      <c r="K4753" s="189">
        <v>11801640309.62365</v>
      </c>
      <c r="L4753" s="185">
        <v>0</v>
      </c>
      <c r="M4753" s="185">
        <v>246690013985.48282</v>
      </c>
      <c r="N4753" s="174">
        <v>575433482665.87708</v>
      </c>
      <c r="O4753" s="119">
        <v>0.61935056465941851</v>
      </c>
      <c r="P4753" s="119">
        <v>0.36002031276148094</v>
      </c>
      <c r="Q4753" s="97">
        <v>15.450184949791261</v>
      </c>
      <c r="R4753" s="184">
        <v>3501079509269.3628</v>
      </c>
      <c r="S4753" s="199">
        <v>3626.8573869119982</v>
      </c>
      <c r="T4753" s="191">
        <v>4.75718060349858E-2</v>
      </c>
      <c r="U4753" s="198">
        <v>2.0000000000000001E-4</v>
      </c>
    </row>
    <row r="4754" spans="1:21" x14ac:dyDescent="0.2">
      <c r="A4754">
        <f t="shared" si="74"/>
        <v>4750</v>
      </c>
      <c r="B4754" s="119">
        <v>0.33333698624864971</v>
      </c>
      <c r="C4754" s="97">
        <v>7376.5441019422515</v>
      </c>
      <c r="D4754" s="96">
        <v>0.69210265407642335</v>
      </c>
      <c r="E4754" s="98">
        <v>5.4554942184108682E-2</v>
      </c>
      <c r="F4754" s="119">
        <v>0</v>
      </c>
      <c r="G4754" s="179">
        <v>0</v>
      </c>
      <c r="H4754" s="97">
        <v>12674182.499846421</v>
      </c>
      <c r="I4754" s="174">
        <v>432173631327.01019</v>
      </c>
      <c r="J4754" s="186">
        <v>0.33333698624864971</v>
      </c>
      <c r="K4754" s="189">
        <v>17787775066.528625</v>
      </c>
      <c r="L4754" s="185">
        <v>21085215247.653393</v>
      </c>
      <c r="M4754" s="185">
        <v>0</v>
      </c>
      <c r="N4754" s="174">
        <v>471046621641.1922</v>
      </c>
      <c r="O4754" s="119">
        <v>0.34163842941938316</v>
      </c>
      <c r="P4754" s="119">
        <v>0.22710602488785336</v>
      </c>
      <c r="Q4754" s="97">
        <v>13.404145793055111</v>
      </c>
      <c r="R4754" s="184">
        <v>1574114553567.4336</v>
      </c>
      <c r="S4754" s="199">
        <v>1635.1043570369686</v>
      </c>
      <c r="T4754" s="191">
        <v>5.3565678644054572E-2</v>
      </c>
      <c r="U4754" s="198">
        <v>2.0000000000000001E-4</v>
      </c>
    </row>
    <row r="4755" spans="1:21" x14ac:dyDescent="0.2">
      <c r="A4755">
        <f t="shared" si="74"/>
        <v>4751</v>
      </c>
      <c r="B4755" s="119">
        <v>0.64521296100461512</v>
      </c>
      <c r="C4755" s="97">
        <v>4000</v>
      </c>
      <c r="D4755" s="96">
        <v>0.64253460339840163</v>
      </c>
      <c r="E4755" s="98">
        <v>0.7</v>
      </c>
      <c r="F4755" s="119">
        <v>0</v>
      </c>
      <c r="G4755" s="179">
        <v>0</v>
      </c>
      <c r="H4755" s="97">
        <v>6901648.985235191</v>
      </c>
      <c r="I4755" s="174">
        <v>241204839275.17258</v>
      </c>
      <c r="J4755" s="186">
        <v>0.33026650866143892</v>
      </c>
      <c r="K4755" s="189">
        <v>49681571372.534096</v>
      </c>
      <c r="L4755" s="185">
        <v>83039304345.459442</v>
      </c>
      <c r="M4755" s="185">
        <v>0</v>
      </c>
      <c r="N4755" s="174">
        <v>373925714993.16614</v>
      </c>
      <c r="O4755" s="119">
        <v>0.39070146223747232</v>
      </c>
      <c r="P4755" s="119">
        <v>0.28409949854249883</v>
      </c>
      <c r="Q4755" s="97">
        <v>14.372304060994223</v>
      </c>
      <c r="R4755" s="184">
        <v>1727904282543.5293</v>
      </c>
      <c r="S4755" s="199">
        <v>1794.4639588779989</v>
      </c>
      <c r="T4755" s="191">
        <v>4.9257425592384572E-2</v>
      </c>
      <c r="U4755" s="198">
        <v>2.0000000000000001E-4</v>
      </c>
    </row>
    <row r="4756" spans="1:21" x14ac:dyDescent="0.2">
      <c r="A4756">
        <f t="shared" si="74"/>
        <v>4752</v>
      </c>
      <c r="B4756" s="119">
        <v>0.5858008713913524</v>
      </c>
      <c r="C4756" s="97">
        <v>5838.0144401628959</v>
      </c>
      <c r="D4756" s="96">
        <v>0.81329736560408672</v>
      </c>
      <c r="E4756" s="98">
        <v>0</v>
      </c>
      <c r="F4756" s="119">
        <v>0.68381583410028735</v>
      </c>
      <c r="G4756" s="179">
        <v>1</v>
      </c>
      <c r="H4756" s="97">
        <v>22441994.615245022</v>
      </c>
      <c r="I4756" s="174">
        <v>453854088171.81512</v>
      </c>
      <c r="J4756" s="186">
        <v>0.18107213616793416</v>
      </c>
      <c r="K4756" s="189">
        <v>9814238954.5012283</v>
      </c>
      <c r="L4756" s="185">
        <v>0</v>
      </c>
      <c r="M4756" s="185">
        <v>760222051821.66284</v>
      </c>
      <c r="N4756" s="174">
        <v>1223890378947.9792</v>
      </c>
      <c r="O4756" s="119">
        <v>0.5640684677205835</v>
      </c>
      <c r="P4756" s="119">
        <v>0.39040818299541352</v>
      </c>
      <c r="Q4756" s="97">
        <v>18.565533599379624</v>
      </c>
      <c r="R4756" s="184">
        <v>9382343276105.2598</v>
      </c>
      <c r="S4756" s="199">
        <v>9742.7886832796867</v>
      </c>
      <c r="T4756" s="191">
        <v>4.0169366863257006E-2</v>
      </c>
      <c r="U4756" s="198">
        <v>2.0000000000000001E-4</v>
      </c>
    </row>
    <row r="4757" spans="1:21" x14ac:dyDescent="0.2">
      <c r="A4757">
        <f t="shared" si="74"/>
        <v>4753</v>
      </c>
      <c r="B4757" s="119">
        <v>0.47072510988748761</v>
      </c>
      <c r="C4757" s="97">
        <v>7907.6715893078808</v>
      </c>
      <c r="D4757" s="96">
        <v>0.92043133970220559</v>
      </c>
      <c r="E4757" s="98">
        <v>0.7</v>
      </c>
      <c r="F4757" s="119">
        <v>0</v>
      </c>
      <c r="G4757" s="179">
        <v>0</v>
      </c>
      <c r="H4757" s="97">
        <v>8989344.3143013697</v>
      </c>
      <c r="I4757" s="174">
        <v>360942207170.72479</v>
      </c>
      <c r="J4757" s="186">
        <v>0.47072510988748761</v>
      </c>
      <c r="K4757" s="189">
        <v>43790518401.435532</v>
      </c>
      <c r="L4757" s="185">
        <v>78386427372.961182</v>
      </c>
      <c r="M4757" s="185">
        <v>0</v>
      </c>
      <c r="N4757" s="174">
        <v>483119152945.12152</v>
      </c>
      <c r="O4757" s="119">
        <v>0.48148308882770319</v>
      </c>
      <c r="P4757" s="119">
        <v>0.33666239466462827</v>
      </c>
      <c r="Q4757" s="97">
        <v>13.276196970042188</v>
      </c>
      <c r="R4757" s="184">
        <v>2390892321967.916</v>
      </c>
      <c r="S4757" s="199">
        <v>2478.2094545761247</v>
      </c>
      <c r="T4757" s="191">
        <v>5.3689157534846731E-2</v>
      </c>
      <c r="U4757" s="198">
        <v>2.0000000000000001E-4</v>
      </c>
    </row>
    <row r="4758" spans="1:21" x14ac:dyDescent="0.2">
      <c r="A4758">
        <f t="shared" si="74"/>
        <v>4754</v>
      </c>
      <c r="B4758" s="119">
        <v>0.46386065202820803</v>
      </c>
      <c r="C4758" s="97">
        <v>10359.521245971891</v>
      </c>
      <c r="D4758" s="96">
        <v>0.46129040983124131</v>
      </c>
      <c r="E4758" s="98">
        <v>0</v>
      </c>
      <c r="F4758" s="119">
        <v>0</v>
      </c>
      <c r="G4758" s="179">
        <v>0</v>
      </c>
      <c r="H4758" s="97">
        <v>4169350.6148312534</v>
      </c>
      <c r="I4758" s="174">
        <v>221939718073.97162</v>
      </c>
      <c r="J4758" s="186">
        <v>0.46386065202820803</v>
      </c>
      <c r="K4758" s="189">
        <v>6196924935.6725521</v>
      </c>
      <c r="L4758" s="185">
        <v>0</v>
      </c>
      <c r="M4758" s="185">
        <v>0</v>
      </c>
      <c r="N4758" s="174">
        <v>228136643009.64417</v>
      </c>
      <c r="O4758" s="119">
        <v>0.45126070489429054</v>
      </c>
      <c r="P4758" s="119">
        <v>0.32997108368668487</v>
      </c>
      <c r="Q4758" s="97">
        <v>12.934068624446997</v>
      </c>
      <c r="R4758" s="184">
        <v>1114035467175.9868</v>
      </c>
      <c r="S4758" s="199">
        <v>1156.2631191637511</v>
      </c>
      <c r="T4758" s="191">
        <v>5.3621417962969098E-2</v>
      </c>
      <c r="U4758" s="198">
        <v>2.0000000000000001E-4</v>
      </c>
    </row>
    <row r="4759" spans="1:21" x14ac:dyDescent="0.2">
      <c r="A4759">
        <f t="shared" si="74"/>
        <v>4755</v>
      </c>
      <c r="B4759" s="119">
        <v>0.4773323921504436</v>
      </c>
      <c r="C4759" s="97">
        <v>11830.069954871657</v>
      </c>
      <c r="D4759" s="96">
        <v>0.81104006742754708</v>
      </c>
      <c r="E4759" s="98">
        <v>0.7</v>
      </c>
      <c r="F4759" s="119">
        <v>0.46461426748855106</v>
      </c>
      <c r="G4759" s="179">
        <v>1</v>
      </c>
      <c r="H4759" s="97">
        <v>5980837.1196810547</v>
      </c>
      <c r="I4759" s="174">
        <v>230352023546.58316</v>
      </c>
      <c r="J4759" s="186">
        <v>0.42624584048128322</v>
      </c>
      <c r="K4759" s="189">
        <v>3060498944.7315278</v>
      </c>
      <c r="L4759" s="185">
        <v>0</v>
      </c>
      <c r="M4759" s="185">
        <v>209855104769.40594</v>
      </c>
      <c r="N4759" s="174">
        <v>443267627260.72064</v>
      </c>
      <c r="O4759" s="119">
        <v>0.60024838119343493</v>
      </c>
      <c r="P4759" s="119">
        <v>0.33865085289590507</v>
      </c>
      <c r="Q4759" s="97">
        <v>16.02870479684951</v>
      </c>
      <c r="R4759" s="184">
        <v>2608174459071.5068</v>
      </c>
      <c r="S4759" s="199">
        <v>2708.0394598396629</v>
      </c>
      <c r="T4759" s="191">
        <v>4.5450207871656233E-2</v>
      </c>
      <c r="U4759" s="198">
        <v>2.0000000000000001E-4</v>
      </c>
    </row>
    <row r="4760" spans="1:21" x14ac:dyDescent="0.2">
      <c r="A4760">
        <f t="shared" si="74"/>
        <v>4756</v>
      </c>
      <c r="B4760" s="119">
        <v>0.65686977692340631</v>
      </c>
      <c r="C4760" s="97">
        <v>15308.53422605199</v>
      </c>
      <c r="D4760" s="96">
        <v>0.65197946349648916</v>
      </c>
      <c r="E4760" s="98">
        <v>0</v>
      </c>
      <c r="F4760" s="119">
        <v>0</v>
      </c>
      <c r="G4760" s="179">
        <v>0</v>
      </c>
      <c r="H4760" s="97">
        <v>4079335.5339796939</v>
      </c>
      <c r="I4760" s="174">
        <v>203596730586.68741</v>
      </c>
      <c r="J4760" s="186">
        <v>0.51269641457178949</v>
      </c>
      <c r="K4760" s="189">
        <v>5132741903.6035242</v>
      </c>
      <c r="L4760" s="185">
        <v>0</v>
      </c>
      <c r="M4760" s="185">
        <v>0</v>
      </c>
      <c r="N4760" s="174">
        <v>208729472490.29092</v>
      </c>
      <c r="O4760" s="119">
        <v>0.50008900298058589</v>
      </c>
      <c r="P4760" s="119">
        <v>0.39096884118764225</v>
      </c>
      <c r="Q4760" s="97">
        <v>12.937834153227554</v>
      </c>
      <c r="R4760" s="184">
        <v>1166963472142.6123</v>
      </c>
      <c r="S4760" s="199">
        <v>1211.8879894880886</v>
      </c>
      <c r="T4760" s="191">
        <v>5.5502652589750741E-2</v>
      </c>
      <c r="U4760" s="198">
        <v>2.0000000000000001E-4</v>
      </c>
    </row>
    <row r="4761" spans="1:21" x14ac:dyDescent="0.2">
      <c r="A4761">
        <f t="shared" si="74"/>
        <v>4757</v>
      </c>
      <c r="B4761" s="119">
        <v>0.38612143532135329</v>
      </c>
      <c r="C4761" s="97">
        <v>9352.637358584976</v>
      </c>
      <c r="D4761" s="96">
        <v>0.84037723186424906</v>
      </c>
      <c r="E4761" s="98">
        <v>0.15865107945170026</v>
      </c>
      <c r="F4761" s="119">
        <v>0</v>
      </c>
      <c r="G4761" s="179">
        <v>0</v>
      </c>
      <c r="H4761" s="97">
        <v>19132974.868751459</v>
      </c>
      <c r="I4761" s="174">
        <v>513819397870.89648</v>
      </c>
      <c r="J4761" s="186">
        <v>0.31765559969802337</v>
      </c>
      <c r="K4761" s="189">
        <v>18171735514.594395</v>
      </c>
      <c r="L4761" s="185">
        <v>53649146848.377197</v>
      </c>
      <c r="M4761" s="185">
        <v>0</v>
      </c>
      <c r="N4761" s="174">
        <v>585640280233.86804</v>
      </c>
      <c r="O4761" s="119">
        <v>0.35198556759712712</v>
      </c>
      <c r="P4761" s="119">
        <v>0.24445503454302908</v>
      </c>
      <c r="Q4761" s="97">
        <v>13.895737264551197</v>
      </c>
      <c r="R4761" s="184">
        <v>2138471326021.0486</v>
      </c>
      <c r="S4761" s="199">
        <v>2219.7896950979252</v>
      </c>
      <c r="T4761" s="191">
        <v>5.1287308618004165E-2</v>
      </c>
      <c r="U4761" s="198">
        <v>2.0000000000000001E-4</v>
      </c>
    </row>
    <row r="4762" spans="1:21" x14ac:dyDescent="0.2">
      <c r="A4762">
        <f t="shared" si="74"/>
        <v>4758</v>
      </c>
      <c r="B4762" s="119">
        <v>0.39802577802523897</v>
      </c>
      <c r="C4762" s="97">
        <v>17000</v>
      </c>
      <c r="D4762" s="96">
        <v>1.0434298242782607</v>
      </c>
      <c r="E4762" s="98">
        <v>0.7</v>
      </c>
      <c r="F4762" s="119">
        <v>0.49316134902669956</v>
      </c>
      <c r="G4762" s="179">
        <v>1</v>
      </c>
      <c r="H4762" s="97">
        <v>7945150.4112286353</v>
      </c>
      <c r="I4762" s="174">
        <v>282965177324.56158</v>
      </c>
      <c r="J4762" s="186">
        <v>0.39802577802523897</v>
      </c>
      <c r="K4762" s="189">
        <v>2325008521.5405374</v>
      </c>
      <c r="L4762" s="185">
        <v>0</v>
      </c>
      <c r="M4762" s="185">
        <v>142849953499.02591</v>
      </c>
      <c r="N4762" s="174">
        <v>428140139345.12805</v>
      </c>
      <c r="O4762" s="119">
        <v>0.52998393938244315</v>
      </c>
      <c r="P4762" s="119">
        <v>0.39939456639650006</v>
      </c>
      <c r="Q4762" s="97">
        <v>16.108559554698122</v>
      </c>
      <c r="R4762" s="184">
        <v>2888939830096.7134</v>
      </c>
      <c r="S4762" s="199">
        <v>2994.7940857772101</v>
      </c>
      <c r="T4762" s="191">
        <v>4.620455611501148E-2</v>
      </c>
      <c r="U4762" s="198">
        <v>2.0000000000000001E-4</v>
      </c>
    </row>
    <row r="4763" spans="1:21" x14ac:dyDescent="0.2">
      <c r="A4763">
        <f t="shared" si="74"/>
        <v>4759</v>
      </c>
      <c r="B4763" s="119">
        <v>0.60815700411584062</v>
      </c>
      <c r="C4763" s="97">
        <v>6473.482352491078</v>
      </c>
      <c r="D4763" s="96">
        <v>1.0395282847153928</v>
      </c>
      <c r="E4763" s="98">
        <v>0.59683632358512839</v>
      </c>
      <c r="F4763" s="119">
        <v>0</v>
      </c>
      <c r="G4763" s="179">
        <v>0</v>
      </c>
      <c r="H4763" s="97">
        <v>19343191.273157015</v>
      </c>
      <c r="I4763" s="174">
        <v>580791219291.67505</v>
      </c>
      <c r="J4763" s="186">
        <v>0.41744468049871664</v>
      </c>
      <c r="K4763" s="189">
        <v>116807125995.67953</v>
      </c>
      <c r="L4763" s="185">
        <v>188714877486.85074</v>
      </c>
      <c r="M4763" s="185">
        <v>0</v>
      </c>
      <c r="N4763" s="174">
        <v>886313222774.20532</v>
      </c>
      <c r="O4763" s="119">
        <v>0.44388382893773043</v>
      </c>
      <c r="P4763" s="119">
        <v>0.32712515902314721</v>
      </c>
      <c r="Q4763" s="97">
        <v>14.670987762703929</v>
      </c>
      <c r="R4763" s="184">
        <v>4614384337294.2959</v>
      </c>
      <c r="S4763" s="199">
        <v>4793.455818366635</v>
      </c>
      <c r="T4763" s="191">
        <v>4.9297113815714728E-2</v>
      </c>
      <c r="U4763" s="198">
        <v>2.0000000000000001E-4</v>
      </c>
    </row>
    <row r="4764" spans="1:21" x14ac:dyDescent="0.2">
      <c r="A4764">
        <f t="shared" si="74"/>
        <v>4760</v>
      </c>
      <c r="B4764" s="119">
        <v>0.61156774459802365</v>
      </c>
      <c r="C4764" s="97">
        <v>10167.566031615923</v>
      </c>
      <c r="D4764" s="96">
        <v>0.60076049869659653</v>
      </c>
      <c r="E4764" s="98">
        <v>0.60068817206330993</v>
      </c>
      <c r="F4764" s="119">
        <v>0.53793497457561501</v>
      </c>
      <c r="G4764" s="179">
        <v>1</v>
      </c>
      <c r="H4764" s="97">
        <v>16612565.930521822</v>
      </c>
      <c r="I4764" s="174">
        <v>581192144016.69922</v>
      </c>
      <c r="J4764" s="186">
        <v>0.42223004868071112</v>
      </c>
      <c r="K4764" s="189">
        <v>8329776724.6391382</v>
      </c>
      <c r="L4764" s="185">
        <v>0</v>
      </c>
      <c r="M4764" s="185">
        <v>492739425870.42133</v>
      </c>
      <c r="N4764" s="174">
        <v>1082261346611.7598</v>
      </c>
      <c r="O4764" s="119">
        <v>0.59097401007595507</v>
      </c>
      <c r="P4764" s="119">
        <v>0.48516193507656474</v>
      </c>
      <c r="Q4764" s="97">
        <v>16.96644641303681</v>
      </c>
      <c r="R4764" s="184">
        <v>9590308378313.5488</v>
      </c>
      <c r="S4764" s="199">
        <v>9956.6252358546189</v>
      </c>
      <c r="T4764" s="191">
        <v>4.3624694720500949E-2</v>
      </c>
      <c r="U4764" s="198">
        <v>2.0000000000000001E-4</v>
      </c>
    </row>
    <row r="4765" spans="1:21" x14ac:dyDescent="0.2">
      <c r="A4765">
        <f t="shared" si="74"/>
        <v>4761</v>
      </c>
      <c r="B4765" s="119">
        <v>0.42715683513512498</v>
      </c>
      <c r="C4765" s="97">
        <v>11162.898590286108</v>
      </c>
      <c r="D4765" s="96">
        <v>0.45811139849946886</v>
      </c>
      <c r="E4765" s="98">
        <v>0.28973949039713842</v>
      </c>
      <c r="F4765" s="119">
        <v>0.49194384684874976</v>
      </c>
      <c r="G4765" s="179">
        <v>1</v>
      </c>
      <c r="H4765" s="97">
        <v>3894448.468221094</v>
      </c>
      <c r="I4765" s="174">
        <v>165770072919.53564</v>
      </c>
      <c r="J4765" s="186">
        <v>0.42715683513512492</v>
      </c>
      <c r="K4765" s="189">
        <v>4937406361.313529</v>
      </c>
      <c r="L4765" s="185">
        <v>0</v>
      </c>
      <c r="M4765" s="185">
        <v>172956291628.05597</v>
      </c>
      <c r="N4765" s="174">
        <v>343663770908.90515</v>
      </c>
      <c r="O4765" s="119">
        <v>0.60866134494671076</v>
      </c>
      <c r="P4765" s="119">
        <v>0.41289661122888877</v>
      </c>
      <c r="Q4765" s="97">
        <v>16.657383549876425</v>
      </c>
      <c r="R4765" s="184">
        <v>2583670133925.832</v>
      </c>
      <c r="S4765" s="199">
        <v>2681.8674464283035</v>
      </c>
      <c r="T4765" s="191">
        <v>4.3428716508491727E-2</v>
      </c>
      <c r="U4765" s="198">
        <v>2.0000000000000001E-4</v>
      </c>
    </row>
    <row r="4766" spans="1:21" x14ac:dyDescent="0.2">
      <c r="A4766">
        <f t="shared" si="74"/>
        <v>4762</v>
      </c>
      <c r="B4766" s="119">
        <v>0.52455877818196162</v>
      </c>
      <c r="C4766" s="97">
        <v>4000</v>
      </c>
      <c r="D4766" s="96">
        <v>1.3630282938123575</v>
      </c>
      <c r="E4766" s="98">
        <v>0</v>
      </c>
      <c r="F4766" s="119">
        <v>0.57961916416019588</v>
      </c>
      <c r="G4766" s="179">
        <v>1</v>
      </c>
      <c r="H4766" s="97">
        <v>24368200.649076477</v>
      </c>
      <c r="I4766" s="174">
        <v>886682928042.87903</v>
      </c>
      <c r="J4766" s="186">
        <v>0.52455877818196162</v>
      </c>
      <c r="K4766" s="189">
        <v>24431626437.962082</v>
      </c>
      <c r="L4766" s="185">
        <v>0</v>
      </c>
      <c r="M4766" s="185">
        <v>533913405291.81604</v>
      </c>
      <c r="N4766" s="174">
        <v>1445027959772.6572</v>
      </c>
      <c r="O4766" s="119">
        <v>0.61746074293455533</v>
      </c>
      <c r="P4766" s="119">
        <v>0.38192731871151614</v>
      </c>
      <c r="Q4766" s="97">
        <v>15.067550306221115</v>
      </c>
      <c r="R4766" s="184">
        <v>9008140051468.3145</v>
      </c>
      <c r="S4766" s="199">
        <v>9358.8522617422805</v>
      </c>
      <c r="T4766" s="191">
        <v>4.8918309496905288E-2</v>
      </c>
      <c r="U4766" s="198">
        <v>2.0000000000000001E-4</v>
      </c>
    </row>
    <row r="4767" spans="1:21" x14ac:dyDescent="0.2">
      <c r="A4767">
        <f t="shared" si="74"/>
        <v>4763</v>
      </c>
      <c r="B4767" s="119">
        <v>0.49060619818633416</v>
      </c>
      <c r="C4767" s="97">
        <v>16154.481535689103</v>
      </c>
      <c r="D4767" s="96">
        <v>0.61147166977483114</v>
      </c>
      <c r="E4767" s="98">
        <v>0.16241545195240317</v>
      </c>
      <c r="F4767" s="119">
        <v>0.46921759516744244</v>
      </c>
      <c r="G4767" s="179">
        <v>1</v>
      </c>
      <c r="H4767" s="97">
        <v>4569942.2434231807</v>
      </c>
      <c r="I4767" s="174">
        <v>245018874296.24622</v>
      </c>
      <c r="J4767" s="186">
        <v>0.49060619818633411</v>
      </c>
      <c r="K4767" s="189">
        <v>3428575647.7871113</v>
      </c>
      <c r="L4767" s="185">
        <v>0</v>
      </c>
      <c r="M4767" s="185">
        <v>149591627040.71799</v>
      </c>
      <c r="N4767" s="174">
        <v>398039076984.75134</v>
      </c>
      <c r="O4767" s="119">
        <v>0.60265711058349369</v>
      </c>
      <c r="P4767" s="119">
        <v>0.43786638544634326</v>
      </c>
      <c r="Q4767" s="97">
        <v>15.846732652323649</v>
      </c>
      <c r="R4767" s="184">
        <v>2997388781530.1133</v>
      </c>
      <c r="S4767" s="199">
        <v>3112.1326345448661</v>
      </c>
      <c r="T4767" s="191">
        <v>4.6383307748114104E-2</v>
      </c>
      <c r="U4767" s="198">
        <v>2.0000000000000001E-4</v>
      </c>
    </row>
    <row r="4768" spans="1:21" x14ac:dyDescent="0.2">
      <c r="A4768">
        <f t="shared" si="74"/>
        <v>4764</v>
      </c>
      <c r="B4768" s="119">
        <v>0.6667823158080044</v>
      </c>
      <c r="C4768" s="97">
        <v>4000</v>
      </c>
      <c r="D4768" s="96">
        <v>0.61661495215686513</v>
      </c>
      <c r="E4768" s="98">
        <v>0</v>
      </c>
      <c r="F4768" s="119">
        <v>0.5602471431891396</v>
      </c>
      <c r="G4768" s="179">
        <v>1</v>
      </c>
      <c r="H4768" s="97">
        <v>6946084.4379411051</v>
      </c>
      <c r="I4768" s="174">
        <v>238594207248.65646</v>
      </c>
      <c r="J4768" s="186">
        <v>0.37894236607834764</v>
      </c>
      <c r="K4768" s="189">
        <v>8130728503.0419111</v>
      </c>
      <c r="L4768" s="185">
        <v>0</v>
      </c>
      <c r="M4768" s="185">
        <v>338878912592.95129</v>
      </c>
      <c r="N4768" s="174">
        <v>585603848344.64966</v>
      </c>
      <c r="O4768" s="119">
        <v>0.61733983566478989</v>
      </c>
      <c r="P4768" s="119">
        <v>0.4063373997140341</v>
      </c>
      <c r="Q4768" s="97">
        <v>17.379461230793556</v>
      </c>
      <c r="R4768" s="184">
        <v>4488599626368.9336</v>
      </c>
      <c r="S4768" s="199">
        <v>4659.3449275999019</v>
      </c>
      <c r="T4768" s="191">
        <v>4.2444294994175576E-2</v>
      </c>
      <c r="U4768" s="198">
        <v>2.0000000000000001E-4</v>
      </c>
    </row>
    <row r="4769" spans="1:21" x14ac:dyDescent="0.2">
      <c r="A4769">
        <f t="shared" si="74"/>
        <v>4765</v>
      </c>
      <c r="B4769" s="119">
        <v>0.41789545993196597</v>
      </c>
      <c r="C4769" s="97">
        <v>8057.9054606215668</v>
      </c>
      <c r="D4769" s="96">
        <v>0.95785620631831581</v>
      </c>
      <c r="E4769" s="98">
        <v>0.24457065831135938</v>
      </c>
      <c r="F4769" s="119">
        <v>0</v>
      </c>
      <c r="G4769" s="179">
        <v>0</v>
      </c>
      <c r="H4769" s="97">
        <v>10706213.209950674</v>
      </c>
      <c r="I4769" s="174">
        <v>426018809119.25793</v>
      </c>
      <c r="J4769" s="186">
        <v>0.41789545993196597</v>
      </c>
      <c r="K4769" s="189">
        <v>38152611328.818756</v>
      </c>
      <c r="L4769" s="185">
        <v>90850341990.87883</v>
      </c>
      <c r="M4769" s="185">
        <v>0</v>
      </c>
      <c r="N4769" s="174">
        <v>555021762438.95557</v>
      </c>
      <c r="O4769" s="119">
        <v>0.45171489973213158</v>
      </c>
      <c r="P4769" s="119">
        <v>0.32457900126817862</v>
      </c>
      <c r="Q4769" s="97">
        <v>14.344586440674311</v>
      </c>
      <c r="R4769" s="184">
        <v>2822982530556.647</v>
      </c>
      <c r="S4769" s="199">
        <v>2929.7340363037861</v>
      </c>
      <c r="T4769" s="191">
        <v>5.0758212076014365E-2</v>
      </c>
      <c r="U4769" s="198">
        <v>2.0000000000000001E-4</v>
      </c>
    </row>
    <row r="4770" spans="1:21" x14ac:dyDescent="0.2">
      <c r="A4770">
        <f t="shared" si="74"/>
        <v>4766</v>
      </c>
      <c r="B4770" s="119">
        <v>0.66027585673484113</v>
      </c>
      <c r="C4770" s="97">
        <v>10606.6521705087</v>
      </c>
      <c r="D4770" s="96">
        <v>1.0444726490959466</v>
      </c>
      <c r="E4770" s="98">
        <v>0.36840005054656688</v>
      </c>
      <c r="F4770" s="119">
        <v>0.25647529876987757</v>
      </c>
      <c r="G4770" s="179">
        <v>1</v>
      </c>
      <c r="H4770" s="97">
        <v>10031067.209394727</v>
      </c>
      <c r="I4770" s="174">
        <v>367451248096.78033</v>
      </c>
      <c r="J4770" s="186">
        <v>0.41759442757644483</v>
      </c>
      <c r="K4770" s="189">
        <v>7342331878.7521124</v>
      </c>
      <c r="L4770" s="185">
        <v>0</v>
      </c>
      <c r="M4770" s="185">
        <v>209016987810.29913</v>
      </c>
      <c r="N4770" s="174">
        <v>583810567785.83154</v>
      </c>
      <c r="O4770" s="119">
        <v>0.54925210599664398</v>
      </c>
      <c r="P4770" s="119">
        <v>0.3515473363510761</v>
      </c>
      <c r="Q4770" s="97">
        <v>15.734179046477442</v>
      </c>
      <c r="R4770" s="184">
        <v>3460076928400.4082</v>
      </c>
      <c r="S4770" s="199">
        <v>3590.1535753315766</v>
      </c>
      <c r="T4770" s="191">
        <v>4.6629950705623258E-2</v>
      </c>
      <c r="U4770" s="198">
        <v>2.0000000000000001E-4</v>
      </c>
    </row>
    <row r="4771" spans="1:21" x14ac:dyDescent="0.2">
      <c r="A4771">
        <f t="shared" si="74"/>
        <v>4767</v>
      </c>
      <c r="B4771" s="119">
        <v>0.57600724552808913</v>
      </c>
      <c r="C4771" s="97">
        <v>8402.5443632365514</v>
      </c>
      <c r="D4771" s="96">
        <v>0.82890814993333173</v>
      </c>
      <c r="E4771" s="98">
        <v>0</v>
      </c>
      <c r="F4771" s="119">
        <v>0.6714507917486594</v>
      </c>
      <c r="G4771" s="179">
        <v>1</v>
      </c>
      <c r="H4771" s="97">
        <v>6126051.6509653423</v>
      </c>
      <c r="I4771" s="174">
        <v>329573653726.52838</v>
      </c>
      <c r="J4771" s="186">
        <v>0.57600724552808913</v>
      </c>
      <c r="K4771" s="189">
        <v>3599002779.4273181</v>
      </c>
      <c r="L4771" s="185">
        <v>0</v>
      </c>
      <c r="M4771" s="185">
        <v>277571806321.35974</v>
      </c>
      <c r="N4771" s="174">
        <v>610744462827.31555</v>
      </c>
      <c r="O4771" s="119">
        <v>0.67441341282400513</v>
      </c>
      <c r="P4771" s="119">
        <v>0.60809114202515346</v>
      </c>
      <c r="Q4771" s="97">
        <v>16.565992027953492</v>
      </c>
      <c r="R4771" s="184">
        <v>6645091915192.3838</v>
      </c>
      <c r="S4771" s="199">
        <v>6893.9671309336181</v>
      </c>
      <c r="T4771" s="191">
        <v>4.4735438732717833E-2</v>
      </c>
      <c r="U4771" s="198">
        <v>2.0000000000000001E-4</v>
      </c>
    </row>
    <row r="4772" spans="1:21" x14ac:dyDescent="0.2">
      <c r="A4772">
        <f t="shared" si="74"/>
        <v>4768</v>
      </c>
      <c r="B4772" s="119">
        <v>0.50772833220644242</v>
      </c>
      <c r="C4772" s="97">
        <v>4843.9289474578682</v>
      </c>
      <c r="D4772" s="96">
        <v>0.7800830959884032</v>
      </c>
      <c r="E4772" s="98">
        <v>0</v>
      </c>
      <c r="F4772" s="119">
        <v>0.53850866491799976</v>
      </c>
      <c r="G4772" s="179">
        <v>1</v>
      </c>
      <c r="H4772" s="97">
        <v>11227141.344218489</v>
      </c>
      <c r="I4772" s="174">
        <v>332044335600.65594</v>
      </c>
      <c r="J4772" s="186">
        <v>0.26358172945757574</v>
      </c>
      <c r="K4772" s="189">
        <v>8526757273.5747948</v>
      </c>
      <c r="L4772" s="185">
        <v>0</v>
      </c>
      <c r="M4772" s="185">
        <v>410080758169.6369</v>
      </c>
      <c r="N4772" s="174">
        <v>750651851043.86768</v>
      </c>
      <c r="O4772" s="119">
        <v>0.55363272093714655</v>
      </c>
      <c r="P4772" s="119">
        <v>0.27115156087104908</v>
      </c>
      <c r="Q4772" s="97">
        <v>17.505409880893662</v>
      </c>
      <c r="R4772" s="184">
        <v>3847833807647.6094</v>
      </c>
      <c r="S4772" s="199">
        <v>3989.0893967593815</v>
      </c>
      <c r="T4772" s="191">
        <v>4.2186665658716094E-2</v>
      </c>
      <c r="U4772" s="198">
        <v>2.0000000000000001E-4</v>
      </c>
    </row>
    <row r="4773" spans="1:21" x14ac:dyDescent="0.2">
      <c r="A4773">
        <f t="shared" si="74"/>
        <v>4769</v>
      </c>
      <c r="B4773" s="119">
        <v>0.38480637609319046</v>
      </c>
      <c r="C4773" s="97">
        <v>10989.697910713381</v>
      </c>
      <c r="D4773" s="96">
        <v>0.82078748350683095</v>
      </c>
      <c r="E4773" s="98">
        <v>0</v>
      </c>
      <c r="F4773" s="119">
        <v>0</v>
      </c>
      <c r="G4773" s="179">
        <v>0</v>
      </c>
      <c r="H4773" s="97">
        <v>12443729.503387567</v>
      </c>
      <c r="I4773" s="174">
        <v>391158741570.91644</v>
      </c>
      <c r="J4773" s="186">
        <v>0.37119475853987483</v>
      </c>
      <c r="K4773" s="189">
        <v>4194796078.389955</v>
      </c>
      <c r="L4773" s="185">
        <v>0</v>
      </c>
      <c r="M4773" s="185">
        <v>0</v>
      </c>
      <c r="N4773" s="174">
        <v>395353537649.3064</v>
      </c>
      <c r="O4773" s="119">
        <v>0.36725629291566386</v>
      </c>
      <c r="P4773" s="119">
        <v>0.24705086589384412</v>
      </c>
      <c r="Q4773" s="97">
        <v>12.93688990295391</v>
      </c>
      <c r="R4773" s="184">
        <v>1336988457535.6707</v>
      </c>
      <c r="S4773" s="199">
        <v>1387.2479069425942</v>
      </c>
      <c r="T4773" s="191">
        <v>5.5542476650697052E-2</v>
      </c>
      <c r="U4773" s="198">
        <v>2.0000000000000001E-4</v>
      </c>
    </row>
    <row r="4774" spans="1:21" x14ac:dyDescent="0.2">
      <c r="A4774">
        <f t="shared" si="74"/>
        <v>4770</v>
      </c>
      <c r="B4774" s="119">
        <v>0.41475445138995687</v>
      </c>
      <c r="C4774" s="97">
        <v>6879.7366673653614</v>
      </c>
      <c r="D4774" s="96">
        <v>1.0625881502952712</v>
      </c>
      <c r="E4774" s="98">
        <v>0</v>
      </c>
      <c r="F4774" s="119">
        <v>0.41900604630024518</v>
      </c>
      <c r="G4774" s="179">
        <v>1</v>
      </c>
      <c r="H4774" s="97">
        <v>14082879.510711061</v>
      </c>
      <c r="I4774" s="174">
        <v>473254799649.07977</v>
      </c>
      <c r="J4774" s="186">
        <v>0.41475445138995681</v>
      </c>
      <c r="K4774" s="189">
        <v>9045689538.3301086</v>
      </c>
      <c r="L4774" s="185">
        <v>0</v>
      </c>
      <c r="M4774" s="185">
        <v>326470305927.88977</v>
      </c>
      <c r="N4774" s="174">
        <v>808770795115.29956</v>
      </c>
      <c r="O4774" s="119">
        <v>0.56562475091996056</v>
      </c>
      <c r="P4774" s="119">
        <v>0.34401585712800858</v>
      </c>
      <c r="Q4774" s="97">
        <v>16.040242476451773</v>
      </c>
      <c r="R4774" s="184">
        <v>4789800674115.6602</v>
      </c>
      <c r="S4774" s="199">
        <v>4976.5264971745692</v>
      </c>
      <c r="T4774" s="191">
        <v>4.58907569658192E-2</v>
      </c>
      <c r="U4774" s="198">
        <v>2.0000000000000001E-4</v>
      </c>
    </row>
    <row r="4775" spans="1:21" x14ac:dyDescent="0.2">
      <c r="A4775">
        <f t="shared" si="74"/>
        <v>4771</v>
      </c>
      <c r="B4775" s="119">
        <v>0.33602301936715928</v>
      </c>
      <c r="C4775" s="97">
        <v>5137.0562944042322</v>
      </c>
      <c r="D4775" s="96">
        <v>0.85133373331397744</v>
      </c>
      <c r="E4775" s="98">
        <v>0.40545965449031296</v>
      </c>
      <c r="F4775" s="119">
        <v>0</v>
      </c>
      <c r="G4775" s="179">
        <v>0</v>
      </c>
      <c r="H4775" s="97">
        <v>48681267.297752328</v>
      </c>
      <c r="I4775" s="174">
        <v>1083527098875.5437</v>
      </c>
      <c r="J4775" s="186">
        <v>0.33602301936715928</v>
      </c>
      <c r="K4775" s="189">
        <v>123654981772.13799</v>
      </c>
      <c r="L4775" s="185">
        <v>133637835058.6796</v>
      </c>
      <c r="M4775" s="185">
        <v>0</v>
      </c>
      <c r="N4775" s="174">
        <v>1340819915706.3613</v>
      </c>
      <c r="O4775" s="119">
        <v>0.35127783370454585</v>
      </c>
      <c r="P4775" s="119">
        <v>0.2456329564988794</v>
      </c>
      <c r="Q4775" s="97">
        <v>13.696406737129285</v>
      </c>
      <c r="R4775" s="184">
        <v>4862629092502.6289</v>
      </c>
      <c r="S4775" s="199">
        <v>5044.302655149203</v>
      </c>
      <c r="T4775" s="191">
        <v>5.2910961476726893E-2</v>
      </c>
      <c r="U4775" s="198">
        <v>2.0000000000000001E-4</v>
      </c>
    </row>
    <row r="4776" spans="1:21" x14ac:dyDescent="0.2">
      <c r="A4776">
        <f t="shared" si="74"/>
        <v>4772</v>
      </c>
      <c r="B4776" s="119">
        <v>0.67521853015809341</v>
      </c>
      <c r="C4776" s="97">
        <v>8173.347381785763</v>
      </c>
      <c r="D4776" s="96">
        <v>0.47224270717396705</v>
      </c>
      <c r="E4776" s="98">
        <v>0.7</v>
      </c>
      <c r="F4776" s="119">
        <v>0.4737170081259594</v>
      </c>
      <c r="G4776" s="179">
        <v>1</v>
      </c>
      <c r="H4776" s="97">
        <v>3249432.028415096</v>
      </c>
      <c r="I4776" s="174">
        <v>173625019598.64838</v>
      </c>
      <c r="J4776" s="186">
        <v>0.55635490201375171</v>
      </c>
      <c r="K4776" s="189">
        <v>2595963835.9284697</v>
      </c>
      <c r="L4776" s="185">
        <v>0</v>
      </c>
      <c r="M4776" s="185">
        <v>195114473662.93292</v>
      </c>
      <c r="N4776" s="174">
        <v>371335457097.50977</v>
      </c>
      <c r="O4776" s="119">
        <v>0.68048634965104882</v>
      </c>
      <c r="P4776" s="119">
        <v>0.55592092792434766</v>
      </c>
      <c r="Q4776" s="97">
        <v>16.691099066272535</v>
      </c>
      <c r="R4776" s="184">
        <v>3764750229171.6211</v>
      </c>
      <c r="S4776" s="199">
        <v>3907.1505418665615</v>
      </c>
      <c r="T4776" s="191">
        <v>4.3888584473408841E-2</v>
      </c>
      <c r="U4776" s="198">
        <v>2.0000000000000001E-4</v>
      </c>
    </row>
    <row r="4777" spans="1:21" x14ac:dyDescent="0.2">
      <c r="A4777">
        <f t="shared" si="74"/>
        <v>4773</v>
      </c>
      <c r="B4777" s="119">
        <v>0.4404170043220676</v>
      </c>
      <c r="C4777" s="97">
        <v>5462.4405723795298</v>
      </c>
      <c r="D4777" s="96">
        <v>0.86203848345254619</v>
      </c>
      <c r="E4777" s="98">
        <v>0.58625492866946149</v>
      </c>
      <c r="F4777" s="119">
        <v>0</v>
      </c>
      <c r="G4777" s="179">
        <v>0</v>
      </c>
      <c r="H4777" s="97">
        <v>11871734.579181628</v>
      </c>
      <c r="I4777" s="174">
        <v>417802804344.24017</v>
      </c>
      <c r="J4777" s="186">
        <v>0.44041700432206765</v>
      </c>
      <c r="K4777" s="189">
        <v>61489831990.000404</v>
      </c>
      <c r="L4777" s="185">
        <v>77459358549.262436</v>
      </c>
      <c r="M4777" s="185">
        <v>0</v>
      </c>
      <c r="N4777" s="174">
        <v>556751994883.50305</v>
      </c>
      <c r="O4777" s="119">
        <v>0.44180343956832679</v>
      </c>
      <c r="P4777" s="119">
        <v>0.3788232983705524</v>
      </c>
      <c r="Q4777" s="97">
        <v>14.006268240340441</v>
      </c>
      <c r="R4777" s="184">
        <v>3270053200799.5562</v>
      </c>
      <c r="S4777" s="199">
        <v>3394.740595432188</v>
      </c>
      <c r="T4777" s="191">
        <v>5.1129541672466874E-2</v>
      </c>
      <c r="U4777" s="198">
        <v>2.0000000000000001E-4</v>
      </c>
    </row>
    <row r="4778" spans="1:21" x14ac:dyDescent="0.2">
      <c r="A4778">
        <f t="shared" si="74"/>
        <v>4774</v>
      </c>
      <c r="B4778" s="119">
        <v>0.62784111887321226</v>
      </c>
      <c r="C4778" s="97">
        <v>6714.4362569491041</v>
      </c>
      <c r="D4778" s="96">
        <v>1.1616187543291669</v>
      </c>
      <c r="E4778" s="98">
        <v>0.7</v>
      </c>
      <c r="F4778" s="119">
        <v>0.65511474167169026</v>
      </c>
      <c r="G4778" s="179">
        <v>1</v>
      </c>
      <c r="H4778" s="97">
        <v>12783949.172049284</v>
      </c>
      <c r="I4778" s="174">
        <v>465713756356.00653</v>
      </c>
      <c r="J4778" s="186">
        <v>0.49011438558419129</v>
      </c>
      <c r="K4778" s="189">
        <v>2887715978.1512527</v>
      </c>
      <c r="L4778" s="185">
        <v>0</v>
      </c>
      <c r="M4778" s="185">
        <v>320886023742.71613</v>
      </c>
      <c r="N4778" s="174">
        <v>789487496076.8739</v>
      </c>
      <c r="O4778" s="119">
        <v>0.61427423861502317</v>
      </c>
      <c r="P4778" s="119">
        <v>0.42000814824481797</v>
      </c>
      <c r="Q4778" s="97">
        <v>15.767395138335329</v>
      </c>
      <c r="R4778" s="184">
        <v>5656574056002.625</v>
      </c>
      <c r="S4778" s="199">
        <v>5864.5779082090721</v>
      </c>
      <c r="T4778" s="191">
        <v>4.6835709905452279E-2</v>
      </c>
      <c r="U4778" s="198">
        <v>2.0000000000000001E-4</v>
      </c>
    </row>
    <row r="4779" spans="1:21" x14ac:dyDescent="0.2">
      <c r="A4779">
        <f t="shared" si="74"/>
        <v>4775</v>
      </c>
      <c r="B4779" s="119">
        <v>0.44995041698724764</v>
      </c>
      <c r="C4779" s="97">
        <v>8065.0231105440935</v>
      </c>
      <c r="D4779" s="96">
        <v>0.50974142538065359</v>
      </c>
      <c r="E4779" s="98">
        <v>0.7</v>
      </c>
      <c r="F4779" s="119">
        <v>0</v>
      </c>
      <c r="G4779" s="179">
        <v>0</v>
      </c>
      <c r="H4779" s="97">
        <v>4286187.3571139276</v>
      </c>
      <c r="I4779" s="174">
        <v>179407134176.63696</v>
      </c>
      <c r="J4779" s="186">
        <v>0.44995041698724769</v>
      </c>
      <c r="K4779" s="189">
        <v>14579290569.57073</v>
      </c>
      <c r="L4779" s="185">
        <v>43079616869.200691</v>
      </c>
      <c r="M4779" s="185">
        <v>0</v>
      </c>
      <c r="N4779" s="174">
        <v>237066041615.40839</v>
      </c>
      <c r="O4779" s="119">
        <v>0.4858899551522215</v>
      </c>
      <c r="P4779" s="119">
        <v>0.31805904832763338</v>
      </c>
      <c r="Q4779" s="97">
        <v>14.351659294206151</v>
      </c>
      <c r="R4779" s="184">
        <v>1227250797955.2666</v>
      </c>
      <c r="S4779" s="199">
        <v>1273.5014643462346</v>
      </c>
      <c r="T4779" s="191">
        <v>4.9190308196276462E-2</v>
      </c>
      <c r="U4779" s="198">
        <v>2.0000000000000001E-4</v>
      </c>
    </row>
    <row r="4780" spans="1:21" x14ac:dyDescent="0.2">
      <c r="A4780">
        <f t="shared" si="74"/>
        <v>4776</v>
      </c>
      <c r="B4780" s="119">
        <v>0.2</v>
      </c>
      <c r="C4780" s="97">
        <v>7305.816361236044</v>
      </c>
      <c r="D4780" s="96">
        <v>0.69579326102919226</v>
      </c>
      <c r="E4780" s="98">
        <v>0.46695239369489716</v>
      </c>
      <c r="F4780" s="119">
        <v>0</v>
      </c>
      <c r="G4780" s="179">
        <v>0</v>
      </c>
      <c r="H4780" s="97">
        <v>6711556.5827147542</v>
      </c>
      <c r="I4780" s="174">
        <v>250307518433.02631</v>
      </c>
      <c r="J4780" s="186">
        <v>0.19999999999999996</v>
      </c>
      <c r="K4780" s="189">
        <v>22748736520.67453</v>
      </c>
      <c r="L4780" s="185">
        <v>58262465402.985725</v>
      </c>
      <c r="M4780" s="185">
        <v>0</v>
      </c>
      <c r="N4780" s="174">
        <v>331318720356.68652</v>
      </c>
      <c r="O4780" s="119">
        <v>0.29177788657676995</v>
      </c>
      <c r="P4780" s="119">
        <v>0.19420911000901606</v>
      </c>
      <c r="Q4780" s="97">
        <v>15.562314941699288</v>
      </c>
      <c r="R4780" s="184">
        <v>1081334987342.8843</v>
      </c>
      <c r="S4780" s="199">
        <v>1122.7904258490396</v>
      </c>
      <c r="T4780" s="191">
        <v>4.8040805973801358E-2</v>
      </c>
      <c r="U4780" s="198">
        <v>2.0000000000000001E-4</v>
      </c>
    </row>
    <row r="4781" spans="1:21" x14ac:dyDescent="0.2">
      <c r="A4781">
        <f t="shared" si="74"/>
        <v>4777</v>
      </c>
      <c r="B4781" s="119">
        <v>0.41093586955446598</v>
      </c>
      <c r="C4781" s="97">
        <v>10355.165121619797</v>
      </c>
      <c r="D4781" s="96">
        <v>1.100186201603127</v>
      </c>
      <c r="E4781" s="98">
        <v>0.27216499014231293</v>
      </c>
      <c r="F4781" s="119">
        <v>0.62139079810753972</v>
      </c>
      <c r="G4781" s="179">
        <v>1</v>
      </c>
      <c r="H4781" s="97">
        <v>11645954.688361127</v>
      </c>
      <c r="I4781" s="174">
        <v>348470241047.40448</v>
      </c>
      <c r="J4781" s="186">
        <v>0.30814631662731251</v>
      </c>
      <c r="K4781" s="189">
        <v>528920600.83609402</v>
      </c>
      <c r="L4781" s="185">
        <v>0</v>
      </c>
      <c r="M4781" s="185">
        <v>420607816021.53601</v>
      </c>
      <c r="N4781" s="174">
        <v>769606977669.77649</v>
      </c>
      <c r="O4781" s="119">
        <v>0.57674382760166787</v>
      </c>
      <c r="P4781" s="119">
        <v>0.38596842940480219</v>
      </c>
      <c r="Q4781" s="97">
        <v>17.745425075538297</v>
      </c>
      <c r="R4781" s="184">
        <v>5575807075473.918</v>
      </c>
      <c r="S4781" s="199">
        <v>5788.5265091695419</v>
      </c>
      <c r="T4781" s="191">
        <v>4.2447096943046249E-2</v>
      </c>
      <c r="U4781" s="198">
        <v>2.0000000000000001E-4</v>
      </c>
    </row>
    <row r="4782" spans="1:21" x14ac:dyDescent="0.2">
      <c r="A4782">
        <f t="shared" si="74"/>
        <v>4778</v>
      </c>
      <c r="B4782" s="119">
        <v>0.47645058587491607</v>
      </c>
      <c r="C4782" s="97">
        <v>8338.0542597488748</v>
      </c>
      <c r="D4782" s="96">
        <v>0.81376028318599536</v>
      </c>
      <c r="E4782" s="98">
        <v>0.7</v>
      </c>
      <c r="F4782" s="119">
        <v>0</v>
      </c>
      <c r="G4782" s="179">
        <v>0</v>
      </c>
      <c r="H4782" s="97">
        <v>8540080.7269639485</v>
      </c>
      <c r="I4782" s="174">
        <v>350376006311.85815</v>
      </c>
      <c r="J4782" s="186">
        <v>0.47645058587491607</v>
      </c>
      <c r="K4782" s="189">
        <v>75009306679.600372</v>
      </c>
      <c r="L4782" s="185">
        <v>147834099639.08316</v>
      </c>
      <c r="M4782" s="185">
        <v>0</v>
      </c>
      <c r="N4782" s="174">
        <v>573219412630.54163</v>
      </c>
      <c r="O4782" s="119">
        <v>0.49754793175312056</v>
      </c>
      <c r="P4782" s="119">
        <v>0.46060709004648676</v>
      </c>
      <c r="Q4782" s="97">
        <v>15.018708988788143</v>
      </c>
      <c r="R4782" s="184">
        <v>4354511601510.7622</v>
      </c>
      <c r="S4782" s="199">
        <v>4523.4359472272054</v>
      </c>
      <c r="T4782" s="191">
        <v>4.8647529017497131E-2</v>
      </c>
      <c r="U4782" s="198">
        <v>2.0000000000000001E-4</v>
      </c>
    </row>
    <row r="4783" spans="1:21" x14ac:dyDescent="0.2">
      <c r="A4783">
        <f t="shared" si="74"/>
        <v>4779</v>
      </c>
      <c r="B4783" s="119">
        <v>0.46578790148821125</v>
      </c>
      <c r="C4783" s="97">
        <v>5784.5690752195414</v>
      </c>
      <c r="D4783" s="96">
        <v>1.1154519161642562</v>
      </c>
      <c r="E4783" s="98">
        <v>0.13849542478420201</v>
      </c>
      <c r="F4783" s="119">
        <v>0</v>
      </c>
      <c r="G4783" s="179">
        <v>0</v>
      </c>
      <c r="H4783" s="97">
        <v>12577258.501405152</v>
      </c>
      <c r="I4783" s="174">
        <v>451137615977.88245</v>
      </c>
      <c r="J4783" s="186">
        <v>0.46578790148821125</v>
      </c>
      <c r="K4783" s="189">
        <v>17272817921.092415</v>
      </c>
      <c r="L4783" s="185">
        <v>47562228725.271431</v>
      </c>
      <c r="M4783" s="185">
        <v>0</v>
      </c>
      <c r="N4783" s="174">
        <v>515972662624.24628</v>
      </c>
      <c r="O4783" s="119">
        <v>0.48100266620072479</v>
      </c>
      <c r="P4783" s="119">
        <v>0.36357904321231688</v>
      </c>
      <c r="Q4783" s="97">
        <v>13.771269665786805</v>
      </c>
      <c r="R4783" s="184">
        <v>2851303415935.9053</v>
      </c>
      <c r="S4783" s="199">
        <v>2960.9130128800152</v>
      </c>
      <c r="T4783" s="191">
        <v>5.2762913974402234E-2</v>
      </c>
      <c r="U4783" s="198">
        <v>2.0000000000000001E-4</v>
      </c>
    </row>
    <row r="4784" spans="1:21" x14ac:dyDescent="0.2">
      <c r="A4784">
        <f t="shared" si="74"/>
        <v>4780</v>
      </c>
      <c r="B4784" s="119">
        <v>0.54841002129774097</v>
      </c>
      <c r="C4784" s="97">
        <v>9001.1380154930594</v>
      </c>
      <c r="D4784" s="96">
        <v>0.56904967440069809</v>
      </c>
      <c r="E4784" s="98">
        <v>0</v>
      </c>
      <c r="F4784" s="119">
        <v>0</v>
      </c>
      <c r="G4784" s="179">
        <v>0</v>
      </c>
      <c r="H4784" s="97">
        <v>6121216.4875105573</v>
      </c>
      <c r="I4784" s="174">
        <v>289478147435.52911</v>
      </c>
      <c r="J4784" s="186">
        <v>0.54841002129774097</v>
      </c>
      <c r="K4784" s="189">
        <v>15747792358.4744</v>
      </c>
      <c r="L4784" s="185">
        <v>0</v>
      </c>
      <c r="M4784" s="185">
        <v>0</v>
      </c>
      <c r="N4784" s="174">
        <v>305225939794.00354</v>
      </c>
      <c r="O4784" s="119">
        <v>0.52011541714800213</v>
      </c>
      <c r="P4784" s="119">
        <v>0.40198992206372286</v>
      </c>
      <c r="Q4784" s="97">
        <v>12.842868863146339</v>
      </c>
      <c r="R4784" s="184">
        <v>1780058964571.2085</v>
      </c>
      <c r="S4784" s="199">
        <v>1846.229775314685</v>
      </c>
      <c r="T4784" s="191">
        <v>5.4055268559946926E-2</v>
      </c>
      <c r="U4784" s="198">
        <v>2.0000000000000001E-4</v>
      </c>
    </row>
    <row r="4785" spans="1:21" x14ac:dyDescent="0.2">
      <c r="A4785">
        <f t="shared" si="74"/>
        <v>4781</v>
      </c>
      <c r="B4785" s="119">
        <v>0.3314698391109574</v>
      </c>
      <c r="C4785" s="97">
        <v>5643.7819775999305</v>
      </c>
      <c r="D4785" s="96">
        <v>0.63703505280901984</v>
      </c>
      <c r="E4785" s="98">
        <v>0.63849727346041152</v>
      </c>
      <c r="F4785" s="119">
        <v>0</v>
      </c>
      <c r="G4785" s="179">
        <v>0</v>
      </c>
      <c r="H4785" s="97">
        <v>6621243.0893195495</v>
      </c>
      <c r="I4785" s="174">
        <v>281712075619.828</v>
      </c>
      <c r="J4785" s="186">
        <v>0.3314698391109574</v>
      </c>
      <c r="K4785" s="189">
        <v>36616409250.087418</v>
      </c>
      <c r="L4785" s="185">
        <v>108084524401.8223</v>
      </c>
      <c r="M4785" s="185">
        <v>0</v>
      </c>
      <c r="N4785" s="174">
        <v>426413009271.73767</v>
      </c>
      <c r="O4785" s="119">
        <v>0.42176639078139916</v>
      </c>
      <c r="P4785" s="119">
        <v>0.28427592252019201</v>
      </c>
      <c r="Q4785" s="97">
        <v>14.95909904623797</v>
      </c>
      <c r="R4785" s="184">
        <v>2011857270563.9661</v>
      </c>
      <c r="S4785" s="199">
        <v>2088.0636048711076</v>
      </c>
      <c r="T4785" s="191">
        <v>4.7833215142330347E-2</v>
      </c>
      <c r="U4785" s="198">
        <v>2.0000000000000001E-4</v>
      </c>
    </row>
    <row r="4786" spans="1:21" x14ac:dyDescent="0.2">
      <c r="A4786">
        <f t="shared" si="74"/>
        <v>4782</v>
      </c>
      <c r="B4786" s="119">
        <v>0.70553584108436529</v>
      </c>
      <c r="C4786" s="97">
        <v>8189.0127616086138</v>
      </c>
      <c r="D4786" s="96">
        <v>0.9327176962569711</v>
      </c>
      <c r="E4786" s="98">
        <v>0</v>
      </c>
      <c r="F4786" s="119">
        <v>0.46812934920205379</v>
      </c>
      <c r="G4786" s="179">
        <v>1</v>
      </c>
      <c r="H4786" s="97">
        <v>35677739.68925187</v>
      </c>
      <c r="I4786" s="174">
        <v>879789542722.25818</v>
      </c>
      <c r="J4786" s="186">
        <v>0.33536836441463636</v>
      </c>
      <c r="K4786" s="189">
        <v>10451342020.198381</v>
      </c>
      <c r="L4786" s="185">
        <v>0</v>
      </c>
      <c r="M4786" s="185">
        <v>624070510170.83252</v>
      </c>
      <c r="N4786" s="174">
        <v>1514311394913.2893</v>
      </c>
      <c r="O4786" s="119">
        <v>0.52453543622315102</v>
      </c>
      <c r="P4786" s="119">
        <v>0.27119625389258395</v>
      </c>
      <c r="Q4786" s="97">
        <v>16.244232614588451</v>
      </c>
      <c r="R4786" s="184">
        <v>7084913099465.9668</v>
      </c>
      <c r="S4786" s="199">
        <v>7355.9061457902844</v>
      </c>
      <c r="T4786" s="191">
        <v>4.47544810079748E-2</v>
      </c>
      <c r="U4786" s="198">
        <v>2.0000000000000001E-4</v>
      </c>
    </row>
    <row r="4787" spans="1:21" x14ac:dyDescent="0.2">
      <c r="A4787">
        <f t="shared" si="74"/>
        <v>4783</v>
      </c>
      <c r="B4787" s="119">
        <v>0.4298192920880895</v>
      </c>
      <c r="C4787" s="97">
        <v>7007.5432799534365</v>
      </c>
      <c r="D4787" s="96">
        <v>0.39446296280394916</v>
      </c>
      <c r="E4787" s="98">
        <v>0.7</v>
      </c>
      <c r="F4787" s="119">
        <v>0.55835193468641231</v>
      </c>
      <c r="G4787" s="179">
        <v>1</v>
      </c>
      <c r="H4787" s="97">
        <v>8843859.2177263927</v>
      </c>
      <c r="I4787" s="174">
        <v>320005213516.2868</v>
      </c>
      <c r="J4787" s="186">
        <v>0.42981929208808944</v>
      </c>
      <c r="K4787" s="189">
        <v>4643882170.153224</v>
      </c>
      <c r="L4787" s="185">
        <v>0</v>
      </c>
      <c r="M4787" s="185">
        <v>370663654246.91901</v>
      </c>
      <c r="N4787" s="174">
        <v>695312749933.35901</v>
      </c>
      <c r="O4787" s="119">
        <v>0.62428790177831006</v>
      </c>
      <c r="P4787" s="119">
        <v>0.41027461144840704</v>
      </c>
      <c r="Q4787" s="97">
        <v>16.748048534452764</v>
      </c>
      <c r="R4787" s="184">
        <v>5231481421676.4512</v>
      </c>
      <c r="S4787" s="199">
        <v>5430.3226489158942</v>
      </c>
      <c r="T4787" s="191">
        <v>4.3695417432783497E-2</v>
      </c>
      <c r="U4787" s="198">
        <v>2.0000000000000001E-4</v>
      </c>
    </row>
    <row r="4788" spans="1:21" x14ac:dyDescent="0.2">
      <c r="A4788">
        <f t="shared" si="74"/>
        <v>4784</v>
      </c>
      <c r="B4788" s="119">
        <v>0.56743783604092313</v>
      </c>
      <c r="C4788" s="97">
        <v>7780.7014178884856</v>
      </c>
      <c r="D4788" s="96">
        <v>1.117389556031785</v>
      </c>
      <c r="E4788" s="98">
        <v>0.65057924147815538</v>
      </c>
      <c r="F4788" s="119">
        <v>0</v>
      </c>
      <c r="G4788" s="179">
        <v>0</v>
      </c>
      <c r="H4788" s="97">
        <v>12628456.198487367</v>
      </c>
      <c r="I4788" s="174">
        <v>443764941478.96552</v>
      </c>
      <c r="J4788" s="186">
        <v>0.47286220303492321</v>
      </c>
      <c r="K4788" s="189">
        <v>51093384241.652283</v>
      </c>
      <c r="L4788" s="185">
        <v>93483076753.632965</v>
      </c>
      <c r="M4788" s="185">
        <v>0</v>
      </c>
      <c r="N4788" s="174">
        <v>588341402474.25073</v>
      </c>
      <c r="O4788" s="119">
        <v>0.48377715398462151</v>
      </c>
      <c r="P4788" s="119">
        <v>0.38482788682210017</v>
      </c>
      <c r="Q4788" s="97">
        <v>14.100658630130154</v>
      </c>
      <c r="R4788" s="184">
        <v>3477405084260.8765</v>
      </c>
      <c r="S4788" s="199">
        <v>3609.9721558049964</v>
      </c>
      <c r="T4788" s="191">
        <v>5.1438275430377281E-2</v>
      </c>
      <c r="U4788" s="198">
        <v>2.0000000000000001E-4</v>
      </c>
    </row>
    <row r="4789" spans="1:21" x14ac:dyDescent="0.2">
      <c r="A4789">
        <f t="shared" si="74"/>
        <v>4785</v>
      </c>
      <c r="B4789" s="119">
        <v>0.53065425042334469</v>
      </c>
      <c r="C4789" s="97">
        <v>10575.96119822258</v>
      </c>
      <c r="D4789" s="96">
        <v>0.89497776275632157</v>
      </c>
      <c r="E4789" s="98">
        <v>0</v>
      </c>
      <c r="F4789" s="119">
        <v>0</v>
      </c>
      <c r="G4789" s="179">
        <v>0</v>
      </c>
      <c r="H4789" s="97">
        <v>8385308.3695474965</v>
      </c>
      <c r="I4789" s="174">
        <v>320384558803.30621</v>
      </c>
      <c r="J4789" s="186">
        <v>0.41298076604776934</v>
      </c>
      <c r="K4789" s="189">
        <v>3385703235.8216777</v>
      </c>
      <c r="L4789" s="185">
        <v>0</v>
      </c>
      <c r="M4789" s="185">
        <v>0</v>
      </c>
      <c r="N4789" s="174">
        <v>323770262039.12787</v>
      </c>
      <c r="O4789" s="119">
        <v>0.40866217820979472</v>
      </c>
      <c r="P4789" s="119">
        <v>0.29972423898624084</v>
      </c>
      <c r="Q4789" s="97">
        <v>12.95374570058615</v>
      </c>
      <c r="R4789" s="184">
        <v>1386270528934.8638</v>
      </c>
      <c r="S4789" s="199">
        <v>1438.2549163120154</v>
      </c>
      <c r="T4789" s="191">
        <v>5.4183213148548015E-2</v>
      </c>
      <c r="U4789" s="198">
        <v>2.0000000000000001E-4</v>
      </c>
    </row>
    <row r="4790" spans="1:21" x14ac:dyDescent="0.2">
      <c r="A4790">
        <f t="shared" si="74"/>
        <v>4786</v>
      </c>
      <c r="B4790" s="119">
        <v>0.60132986595189464</v>
      </c>
      <c r="C4790" s="97">
        <v>11282.509383509736</v>
      </c>
      <c r="D4790" s="96">
        <v>0.64341795992846551</v>
      </c>
      <c r="E4790" s="98">
        <v>0.34890776583279898</v>
      </c>
      <c r="F4790" s="119">
        <v>0.44591987757576385</v>
      </c>
      <c r="G4790" s="179">
        <v>1</v>
      </c>
      <c r="H4790" s="97">
        <v>4232929.2352733575</v>
      </c>
      <c r="I4790" s="174">
        <v>225410778346.09766</v>
      </c>
      <c r="J4790" s="186">
        <v>0.54778595386820328</v>
      </c>
      <c r="K4790" s="189">
        <v>3620798185.8036542</v>
      </c>
      <c r="L4790" s="185">
        <v>0</v>
      </c>
      <c r="M4790" s="185">
        <v>191490113837.39566</v>
      </c>
      <c r="N4790" s="174">
        <v>420521690369.29694</v>
      </c>
      <c r="O4790" s="119">
        <v>0.6579183800375209</v>
      </c>
      <c r="P4790" s="119">
        <v>0.40205841564514216</v>
      </c>
      <c r="Q4790" s="97">
        <v>15.406401603410876</v>
      </c>
      <c r="R4790" s="184">
        <v>2843098313673.8418</v>
      </c>
      <c r="S4790" s="199">
        <v>2948.2912629766242</v>
      </c>
      <c r="T4790" s="191">
        <v>4.7499808159294027E-2</v>
      </c>
      <c r="U4790" s="198">
        <v>2.0000000000000001E-4</v>
      </c>
    </row>
    <row r="4791" spans="1:21" x14ac:dyDescent="0.2">
      <c r="A4791">
        <f t="shared" si="74"/>
        <v>4787</v>
      </c>
      <c r="B4791" s="119">
        <v>0.58332822160011799</v>
      </c>
      <c r="C4791" s="97">
        <v>15657.615151836435</v>
      </c>
      <c r="D4791" s="96">
        <v>0.41035890769176259</v>
      </c>
      <c r="E4791" s="98">
        <v>0</v>
      </c>
      <c r="F4791" s="119">
        <v>0.4897392100020837</v>
      </c>
      <c r="G4791" s="179">
        <v>1</v>
      </c>
      <c r="H4791" s="97">
        <v>2087553.4299061049</v>
      </c>
      <c r="I4791" s="174">
        <v>112006428685.53661</v>
      </c>
      <c r="J4791" s="186">
        <v>0.51413510182360767</v>
      </c>
      <c r="K4791" s="189">
        <v>5943821717.9465284</v>
      </c>
      <c r="L4791" s="185">
        <v>0</v>
      </c>
      <c r="M4791" s="185">
        <v>115584469976.3019</v>
      </c>
      <c r="N4791" s="174">
        <v>233534720379.78503</v>
      </c>
      <c r="O4791" s="119">
        <v>0.64253406240474098</v>
      </c>
      <c r="P4791" s="119">
        <v>0.56451476724780603</v>
      </c>
      <c r="Q4791" s="97">
        <v>16.778003744918049</v>
      </c>
      <c r="R4791" s="184">
        <v>2410580152724.0356</v>
      </c>
      <c r="S4791" s="199">
        <v>2503.7903160200112</v>
      </c>
      <c r="T4791" s="191">
        <v>4.3705964518570339E-2</v>
      </c>
      <c r="U4791" s="198">
        <v>2.0000000000000001E-4</v>
      </c>
    </row>
    <row r="4792" spans="1:21" x14ac:dyDescent="0.2">
      <c r="A4792">
        <f t="shared" si="74"/>
        <v>4788</v>
      </c>
      <c r="B4792" s="119">
        <v>0.51293614206763571</v>
      </c>
      <c r="C4792" s="97">
        <v>5970.2500384705882</v>
      </c>
      <c r="D4792" s="96">
        <v>0.52566491194794518</v>
      </c>
      <c r="E4792" s="98">
        <v>0</v>
      </c>
      <c r="F4792" s="119">
        <v>0.59476662950834869</v>
      </c>
      <c r="G4792" s="179">
        <v>1</v>
      </c>
      <c r="H4792" s="97">
        <v>5531892.8374437178</v>
      </c>
      <c r="I4792" s="174">
        <v>233921502018.13193</v>
      </c>
      <c r="J4792" s="186">
        <v>0.46336477199614845</v>
      </c>
      <c r="K4792" s="189">
        <v>3429690929.74228</v>
      </c>
      <c r="L4792" s="185">
        <v>0</v>
      </c>
      <c r="M4792" s="185">
        <v>271931403866.76883</v>
      </c>
      <c r="N4792" s="174">
        <v>509282596814.64307</v>
      </c>
      <c r="O4792" s="119">
        <v>0.63999066251162329</v>
      </c>
      <c r="P4792" s="119">
        <v>0.42226321497055092</v>
      </c>
      <c r="Q4792" s="97">
        <v>16.686857052478548</v>
      </c>
      <c r="R4792" s="184">
        <v>3931425361179.8784</v>
      </c>
      <c r="S4792" s="199">
        <v>4077.3243766410333</v>
      </c>
      <c r="T4792" s="191">
        <v>4.3628845809196536E-2</v>
      </c>
      <c r="U4792" s="198">
        <v>2.0000000000000001E-4</v>
      </c>
    </row>
    <row r="4793" spans="1:21" x14ac:dyDescent="0.2">
      <c r="A4793">
        <f t="shared" si="74"/>
        <v>4789</v>
      </c>
      <c r="B4793" s="119">
        <v>0.54522217784990767</v>
      </c>
      <c r="C4793" s="97">
        <v>7497.2220277543847</v>
      </c>
      <c r="D4793" s="96">
        <v>0.56389559430509339</v>
      </c>
      <c r="E4793" s="98">
        <v>0.25397764075823925</v>
      </c>
      <c r="F4793" s="119">
        <v>0</v>
      </c>
      <c r="G4793" s="179">
        <v>0</v>
      </c>
      <c r="H4793" s="97">
        <v>5094863.0634600688</v>
      </c>
      <c r="I4793" s="174">
        <v>174758833361.86746</v>
      </c>
      <c r="J4793" s="186">
        <v>0.34669920951411071</v>
      </c>
      <c r="K4793" s="189">
        <v>7987708345.4289846</v>
      </c>
      <c r="L4793" s="185">
        <v>30990303601.461273</v>
      </c>
      <c r="M4793" s="185">
        <v>0</v>
      </c>
      <c r="N4793" s="174">
        <v>213736845308.75772</v>
      </c>
      <c r="O4793" s="119">
        <v>0.39946782287348676</v>
      </c>
      <c r="P4793" s="119">
        <v>0.26166485934221068</v>
      </c>
      <c r="Q4793" s="97">
        <v>14.28930778686294</v>
      </c>
      <c r="R4793" s="184">
        <v>902373834957.21216</v>
      </c>
      <c r="S4793" s="199">
        <v>936.77384690510974</v>
      </c>
      <c r="T4793" s="191">
        <v>4.9035026482394752E-2</v>
      </c>
      <c r="U4793" s="198">
        <v>2.0000000000000001E-4</v>
      </c>
    </row>
    <row r="4794" spans="1:21" x14ac:dyDescent="0.2">
      <c r="A4794">
        <f t="shared" si="74"/>
        <v>4790</v>
      </c>
      <c r="B4794" s="119">
        <v>0.41096752842196149</v>
      </c>
      <c r="C4794" s="97">
        <v>9587.1508529819912</v>
      </c>
      <c r="D4794" s="96">
        <v>0.51642382880851923</v>
      </c>
      <c r="E4794" s="98">
        <v>4.9425559606669139E-2</v>
      </c>
      <c r="F4794" s="119">
        <v>0.40024993396764863</v>
      </c>
      <c r="G4794" s="179">
        <v>1</v>
      </c>
      <c r="H4794" s="97">
        <v>14500058.582912283</v>
      </c>
      <c r="I4794" s="174">
        <v>501146592810.28003</v>
      </c>
      <c r="J4794" s="186">
        <v>0.41096752842196149</v>
      </c>
      <c r="K4794" s="189">
        <v>5055023811.5053816</v>
      </c>
      <c r="L4794" s="185">
        <v>0</v>
      </c>
      <c r="M4794" s="185">
        <v>384502033949.92743</v>
      </c>
      <c r="N4794" s="174">
        <v>890703650571.71289</v>
      </c>
      <c r="O4794" s="119">
        <v>0.5765740417193026</v>
      </c>
      <c r="P4794" s="119">
        <v>0.40076018243149591</v>
      </c>
      <c r="Q4794" s="97">
        <v>16.586018816064108</v>
      </c>
      <c r="R4794" s="184">
        <v>6377604491744.5039</v>
      </c>
      <c r="S4794" s="199">
        <v>6623.6644187595248</v>
      </c>
      <c r="T4794" s="191">
        <v>4.4444795994330176E-2</v>
      </c>
      <c r="U4794" s="198">
        <v>2.0000000000000001E-4</v>
      </c>
    </row>
    <row r="4795" spans="1:21" x14ac:dyDescent="0.2">
      <c r="A4795">
        <f t="shared" si="74"/>
        <v>4791</v>
      </c>
      <c r="B4795" s="119">
        <v>0.4201186861164975</v>
      </c>
      <c r="C4795" s="97">
        <v>6621.44570354198</v>
      </c>
      <c r="D4795" s="96">
        <v>0.63272818684615117</v>
      </c>
      <c r="E4795" s="98">
        <v>0.19456852796971033</v>
      </c>
      <c r="F4795" s="119">
        <v>0</v>
      </c>
      <c r="G4795" s="179">
        <v>0</v>
      </c>
      <c r="H4795" s="97">
        <v>6503389.3452760279</v>
      </c>
      <c r="I4795" s="174">
        <v>331182029314.88647</v>
      </c>
      <c r="J4795" s="186">
        <v>0.4201186861164975</v>
      </c>
      <c r="K4795" s="189">
        <v>33811383416.071484</v>
      </c>
      <c r="L4795" s="185">
        <v>65379560853.882515</v>
      </c>
      <c r="M4795" s="185">
        <v>0</v>
      </c>
      <c r="N4795" s="174">
        <v>430372973584.84045</v>
      </c>
      <c r="O4795" s="119">
        <v>0.44482209491375641</v>
      </c>
      <c r="P4795" s="119">
        <v>0.30200975843497935</v>
      </c>
      <c r="Q4795" s="97">
        <v>14.085318175214359</v>
      </c>
      <c r="R4795" s="184">
        <v>2041017987970.8823</v>
      </c>
      <c r="S4795" s="199">
        <v>2118.3879072416462</v>
      </c>
      <c r="T4795" s="191">
        <v>5.0366579219041079E-2</v>
      </c>
      <c r="U4795" s="198">
        <v>2.0000000000000001E-4</v>
      </c>
    </row>
    <row r="4796" spans="1:21" x14ac:dyDescent="0.2">
      <c r="A4796">
        <f t="shared" si="74"/>
        <v>4792</v>
      </c>
      <c r="B4796" s="119">
        <v>0.5478632444310686</v>
      </c>
      <c r="C4796" s="97">
        <v>9169.6386369036063</v>
      </c>
      <c r="D4796" s="96">
        <v>0.51501371903925985</v>
      </c>
      <c r="E4796" s="98">
        <v>0</v>
      </c>
      <c r="F4796" s="119">
        <v>0</v>
      </c>
      <c r="G4796" s="179">
        <v>0</v>
      </c>
      <c r="H4796" s="97">
        <v>3938459.3402786888</v>
      </c>
      <c r="I4796" s="174">
        <v>180412401525.08545</v>
      </c>
      <c r="J4796" s="186">
        <v>0.52790079016005231</v>
      </c>
      <c r="K4796" s="189">
        <v>7515893344.3662024</v>
      </c>
      <c r="L4796" s="185">
        <v>0</v>
      </c>
      <c r="M4796" s="185">
        <v>0</v>
      </c>
      <c r="N4796" s="174">
        <v>187928294869.45166</v>
      </c>
      <c r="O4796" s="119">
        <v>0.50678823742814028</v>
      </c>
      <c r="P4796" s="119">
        <v>0.38119789155029066</v>
      </c>
      <c r="Q4796" s="97">
        <v>12.911069322899428</v>
      </c>
      <c r="R4796" s="184">
        <v>1068520216384.918</v>
      </c>
      <c r="S4796" s="199">
        <v>1109.1817283288876</v>
      </c>
      <c r="T4796" s="191">
        <v>5.3852132176453606E-2</v>
      </c>
      <c r="U4796" s="198">
        <v>2.0000000000000001E-4</v>
      </c>
    </row>
    <row r="4797" spans="1:21" x14ac:dyDescent="0.2">
      <c r="A4797">
        <f t="shared" si="74"/>
        <v>4793</v>
      </c>
      <c r="B4797" s="119">
        <v>0.55100189069968886</v>
      </c>
      <c r="C4797" s="97">
        <v>5376.3216449239007</v>
      </c>
      <c r="D4797" s="96">
        <v>1.3331168165947722</v>
      </c>
      <c r="E4797" s="98">
        <v>0</v>
      </c>
      <c r="F4797" s="119">
        <v>0.39404243325139071</v>
      </c>
      <c r="G4797" s="179">
        <v>1</v>
      </c>
      <c r="H4797" s="97">
        <v>25495950.441857792</v>
      </c>
      <c r="I4797" s="174">
        <v>777249683594.70837</v>
      </c>
      <c r="J4797" s="186">
        <v>0.38207918865406942</v>
      </c>
      <c r="K4797" s="189">
        <v>18889704388.499332</v>
      </c>
      <c r="L4797" s="185">
        <v>0</v>
      </c>
      <c r="M4797" s="185">
        <v>553254156864.09314</v>
      </c>
      <c r="N4797" s="174">
        <v>1349393544847.3008</v>
      </c>
      <c r="O4797" s="119">
        <v>0.54807899208119026</v>
      </c>
      <c r="P4797" s="119">
        <v>0.28192282482406383</v>
      </c>
      <c r="Q4797" s="97">
        <v>15.617154648116482</v>
      </c>
      <c r="R4797" s="184">
        <v>6401939192136.7383</v>
      </c>
      <c r="S4797" s="199">
        <v>6647.8968852711268</v>
      </c>
      <c r="T4797" s="191">
        <v>4.7350753951581691E-2</v>
      </c>
      <c r="U4797" s="198">
        <v>2.0000000000000001E-4</v>
      </c>
    </row>
    <row r="4798" spans="1:21" x14ac:dyDescent="0.2">
      <c r="A4798">
        <f t="shared" si="74"/>
        <v>4794</v>
      </c>
      <c r="B4798" s="119">
        <v>0.44683637997412901</v>
      </c>
      <c r="C4798" s="97">
        <v>6982.0692652504367</v>
      </c>
      <c r="D4798" s="96">
        <v>0.2</v>
      </c>
      <c r="E4798" s="98">
        <v>0.7</v>
      </c>
      <c r="F4798" s="119">
        <v>0.67202470225589506</v>
      </c>
      <c r="G4798" s="179">
        <v>1</v>
      </c>
      <c r="H4798" s="97">
        <v>2096132.7371560063</v>
      </c>
      <c r="I4798" s="174">
        <v>101561093685.06079</v>
      </c>
      <c r="J4798" s="186">
        <v>0.44683637997412906</v>
      </c>
      <c r="K4798" s="189">
        <v>749143869.09279227</v>
      </c>
      <c r="L4798" s="185">
        <v>0</v>
      </c>
      <c r="M4798" s="185">
        <v>183479453624.14548</v>
      </c>
      <c r="N4798" s="174">
        <v>285789691178.29907</v>
      </c>
      <c r="O4798" s="119">
        <v>0.67239918121425235</v>
      </c>
      <c r="P4798" s="119">
        <v>0.5744461513088821</v>
      </c>
      <c r="Q4798" s="97">
        <v>17.754995739989642</v>
      </c>
      <c r="R4798" s="184">
        <v>3197824768141.1699</v>
      </c>
      <c r="S4798" s="199">
        <v>3319.2242047446543</v>
      </c>
      <c r="T4798" s="191">
        <v>4.1073512682435094E-2</v>
      </c>
      <c r="U4798" s="198">
        <v>2.0000000000000001E-4</v>
      </c>
    </row>
    <row r="4799" spans="1:21" x14ac:dyDescent="0.2">
      <c r="A4799">
        <f t="shared" si="74"/>
        <v>4795</v>
      </c>
      <c r="B4799" s="119">
        <v>0.47108740024062168</v>
      </c>
      <c r="C4799" s="97">
        <v>10645.75863590271</v>
      </c>
      <c r="D4799" s="96">
        <v>0.99842555357880458</v>
      </c>
      <c r="E4799" s="98">
        <v>0</v>
      </c>
      <c r="F4799" s="119">
        <v>0.48285831317759836</v>
      </c>
      <c r="G4799" s="179">
        <v>1</v>
      </c>
      <c r="H4799" s="97">
        <v>8814528.9062099978</v>
      </c>
      <c r="I4799" s="174">
        <v>317199151045.29218</v>
      </c>
      <c r="J4799" s="186">
        <v>0.45754498518357167</v>
      </c>
      <c r="K4799" s="189">
        <v>5679260512.6406298</v>
      </c>
      <c r="L4799" s="185">
        <v>0</v>
      </c>
      <c r="M4799" s="185">
        <v>305850574348.02765</v>
      </c>
      <c r="N4799" s="174">
        <v>628728985905.96045</v>
      </c>
      <c r="O4799" s="119">
        <v>0.62000217753915776</v>
      </c>
      <c r="P4799" s="119">
        <v>0.48307057784082569</v>
      </c>
      <c r="Q4799" s="97">
        <v>16.841148587243076</v>
      </c>
      <c r="R4799" s="184">
        <v>5470255486828.3105</v>
      </c>
      <c r="S4799" s="199">
        <v>5678.7355587631473</v>
      </c>
      <c r="T4799" s="191">
        <v>4.4228110659335997E-2</v>
      </c>
      <c r="U4799" s="198">
        <v>2.0000000000000001E-4</v>
      </c>
    </row>
    <row r="4800" spans="1:21" x14ac:dyDescent="0.2">
      <c r="A4800">
        <f t="shared" si="74"/>
        <v>4796</v>
      </c>
      <c r="B4800" s="119">
        <v>0.7276600191484206</v>
      </c>
      <c r="C4800" s="97">
        <v>7246.6652784960024</v>
      </c>
      <c r="D4800" s="96">
        <v>0.81989668135917637</v>
      </c>
      <c r="E4800" s="98">
        <v>0</v>
      </c>
      <c r="F4800" s="119">
        <v>0.30811516976080278</v>
      </c>
      <c r="G4800" s="179">
        <v>1</v>
      </c>
      <c r="H4800" s="97">
        <v>6716258.0815072898</v>
      </c>
      <c r="I4800" s="174">
        <v>234809935278.80087</v>
      </c>
      <c r="J4800" s="186">
        <v>0.37128826177324292</v>
      </c>
      <c r="K4800" s="189">
        <v>2700546159.8516212</v>
      </c>
      <c r="L4800" s="185">
        <v>0</v>
      </c>
      <c r="M4800" s="185">
        <v>231462258269.52448</v>
      </c>
      <c r="N4800" s="174">
        <v>468972739708.17694</v>
      </c>
      <c r="O4800" s="119">
        <v>0.58074160025132171</v>
      </c>
      <c r="P4800" s="119">
        <v>0.36197828017574485</v>
      </c>
      <c r="Q4800" s="97">
        <v>17.000610929225743</v>
      </c>
      <c r="R4800" s="184">
        <v>3111290032437.5444</v>
      </c>
      <c r="S4800" s="199">
        <v>3226.529110898583</v>
      </c>
      <c r="T4800" s="191">
        <v>4.3670219618072673E-2</v>
      </c>
      <c r="U4800" s="198">
        <v>2.0000000000000001E-4</v>
      </c>
    </row>
    <row r="4801" spans="1:21" x14ac:dyDescent="0.2">
      <c r="A4801">
        <f t="shared" si="74"/>
        <v>4797</v>
      </c>
      <c r="B4801" s="119">
        <v>0.47399587435147844</v>
      </c>
      <c r="C4801" s="97">
        <v>12843.669305533533</v>
      </c>
      <c r="D4801" s="96">
        <v>0.83759525563712689</v>
      </c>
      <c r="E4801" s="98">
        <v>0.54331673330231567</v>
      </c>
      <c r="F4801" s="119">
        <v>0</v>
      </c>
      <c r="G4801" s="179">
        <v>0</v>
      </c>
      <c r="H4801" s="97">
        <v>5728519.0557826934</v>
      </c>
      <c r="I4801" s="174">
        <v>201386040105.58917</v>
      </c>
      <c r="J4801" s="186">
        <v>0.31884381551101193</v>
      </c>
      <c r="K4801" s="189">
        <v>22633378993.660858</v>
      </c>
      <c r="L4801" s="185">
        <v>42153152261.291222</v>
      </c>
      <c r="M4801" s="185">
        <v>0</v>
      </c>
      <c r="N4801" s="174">
        <v>266172571360.54126</v>
      </c>
      <c r="O4801" s="119">
        <v>0.36793128129756952</v>
      </c>
      <c r="P4801" s="119">
        <v>0.26935398032715452</v>
      </c>
      <c r="Q4801" s="97">
        <v>14.998358891449584</v>
      </c>
      <c r="R4801" s="184">
        <v>1151488159547.7256</v>
      </c>
      <c r="S4801" s="199">
        <v>1194.2419947816986</v>
      </c>
      <c r="T4801" s="191">
        <v>4.9019305304560695E-2</v>
      </c>
      <c r="U4801" s="198">
        <v>2.0000000000000001E-4</v>
      </c>
    </row>
    <row r="4802" spans="1:21" x14ac:dyDescent="0.2">
      <c r="A4802">
        <f t="shared" si="74"/>
        <v>4798</v>
      </c>
      <c r="B4802" s="119">
        <v>0.47822641976100977</v>
      </c>
      <c r="C4802" s="97">
        <v>6382.9273910783013</v>
      </c>
      <c r="D4802" s="96">
        <v>1.4853862280493653</v>
      </c>
      <c r="E4802" s="98">
        <v>0.7</v>
      </c>
      <c r="F4802" s="119">
        <v>0</v>
      </c>
      <c r="G4802" s="179">
        <v>0</v>
      </c>
      <c r="H4802" s="97">
        <v>19906378.520321403</v>
      </c>
      <c r="I4802" s="174">
        <v>550797178555.64148</v>
      </c>
      <c r="J4802" s="186">
        <v>0.36478739517927272</v>
      </c>
      <c r="K4802" s="189">
        <v>67067606557.052567</v>
      </c>
      <c r="L4802" s="185">
        <v>117638604691.24106</v>
      </c>
      <c r="M4802" s="185">
        <v>0</v>
      </c>
      <c r="N4802" s="174">
        <v>735503389803.93518</v>
      </c>
      <c r="O4802" s="119">
        <v>0.40113309589102797</v>
      </c>
      <c r="P4802" s="119">
        <v>0.24591928634165436</v>
      </c>
      <c r="Q4802" s="97">
        <v>13.998935769091695</v>
      </c>
      <c r="R4802" s="184">
        <v>2735469485567.5928</v>
      </c>
      <c r="S4802" s="199">
        <v>2840.2581114177651</v>
      </c>
      <c r="T4802" s="191">
        <v>5.3098005644679265E-2</v>
      </c>
      <c r="U4802" s="198">
        <v>2.0000000000000001E-4</v>
      </c>
    </row>
    <row r="4803" spans="1:21" x14ac:dyDescent="0.2">
      <c r="A4803">
        <f t="shared" si="74"/>
        <v>4799</v>
      </c>
      <c r="B4803" s="119">
        <v>0.44702432616815246</v>
      </c>
      <c r="C4803" s="97">
        <v>7119.6618283243351</v>
      </c>
      <c r="D4803" s="96">
        <v>1.1335938113148269</v>
      </c>
      <c r="E4803" s="98">
        <v>8.4476506398234563E-2</v>
      </c>
      <c r="F4803" s="119">
        <v>0.50279030957440873</v>
      </c>
      <c r="G4803" s="179">
        <v>1</v>
      </c>
      <c r="H4803" s="97">
        <v>11159019.859996047</v>
      </c>
      <c r="I4803" s="174">
        <v>381315321118.34033</v>
      </c>
      <c r="J4803" s="186">
        <v>0.4129926584158311</v>
      </c>
      <c r="K4803" s="189">
        <v>4739325089.8637505</v>
      </c>
      <c r="L4803" s="185">
        <v>0</v>
      </c>
      <c r="M4803" s="185">
        <v>220010607698.20154</v>
      </c>
      <c r="N4803" s="174">
        <v>606065253906.40564</v>
      </c>
      <c r="O4803" s="119">
        <v>0.55025248877476718</v>
      </c>
      <c r="P4803" s="119">
        <v>0.4696933912041627</v>
      </c>
      <c r="Q4803" s="97">
        <v>16.524728583032243</v>
      </c>
      <c r="R4803" s="184">
        <v>5047119041281.001</v>
      </c>
      <c r="S4803" s="199">
        <v>5243.0144772573622</v>
      </c>
      <c r="T4803" s="191">
        <v>4.5161482964522916E-2</v>
      </c>
      <c r="U4803" s="198">
        <v>2.0000000000000001E-4</v>
      </c>
    </row>
    <row r="4804" spans="1:21" x14ac:dyDescent="0.2">
      <c r="A4804">
        <f t="shared" si="74"/>
        <v>4800</v>
      </c>
      <c r="B4804" s="119">
        <v>0.53835278595054015</v>
      </c>
      <c r="C4804" s="97">
        <v>6475.4938679621673</v>
      </c>
      <c r="D4804" s="96">
        <v>0.98381696778628069</v>
      </c>
      <c r="E4804" s="98">
        <v>0.27240951020733928</v>
      </c>
      <c r="F4804" s="119">
        <v>0</v>
      </c>
      <c r="G4804" s="179">
        <v>0</v>
      </c>
      <c r="H4804" s="97">
        <v>12258204.759658344</v>
      </c>
      <c r="I4804" s="174">
        <v>343105081650.3476</v>
      </c>
      <c r="J4804" s="186">
        <v>0.2817489076999049</v>
      </c>
      <c r="K4804" s="189">
        <v>7530474141.0522137</v>
      </c>
      <c r="L4804" s="185">
        <v>9481586881.4044876</v>
      </c>
      <c r="M4804" s="185">
        <v>0</v>
      </c>
      <c r="N4804" s="174">
        <v>360117142672.80426</v>
      </c>
      <c r="O4804" s="119">
        <v>0.28950232891612065</v>
      </c>
      <c r="P4804" s="119">
        <v>0.17670022346552094</v>
      </c>
      <c r="Q4804" s="97">
        <v>13.289709588052391</v>
      </c>
      <c r="R4804" s="184">
        <v>933010374426.11804</v>
      </c>
      <c r="S4804" s="199">
        <v>967.82421917964416</v>
      </c>
      <c r="T4804" s="191">
        <v>5.2269851356395218E-2</v>
      </c>
      <c r="U4804" s="198">
        <v>2.0000000000000001E-4</v>
      </c>
    </row>
    <row r="4805" spans="1:21" x14ac:dyDescent="0.2">
      <c r="A4805">
        <f t="shared" si="74"/>
        <v>4801</v>
      </c>
      <c r="B4805" s="119">
        <v>0.23242042005229752</v>
      </c>
      <c r="C4805" s="97">
        <v>4709.5702532766782</v>
      </c>
      <c r="D4805" s="96">
        <v>0.97780232989440596</v>
      </c>
      <c r="E4805" s="98">
        <v>0.7</v>
      </c>
      <c r="F4805" s="119">
        <v>0</v>
      </c>
      <c r="G4805" s="179">
        <v>0</v>
      </c>
      <c r="H4805" s="97">
        <v>12183239.435460787</v>
      </c>
      <c r="I4805" s="174">
        <v>347110241864.21924</v>
      </c>
      <c r="J4805" s="186">
        <v>0.23242042005229757</v>
      </c>
      <c r="K4805" s="189">
        <v>86586373017.908249</v>
      </c>
      <c r="L4805" s="185">
        <v>135755124372.84767</v>
      </c>
      <c r="M4805" s="185">
        <v>0</v>
      </c>
      <c r="N4805" s="174">
        <v>569451739254.9751</v>
      </c>
      <c r="O4805" s="119">
        <v>0.33238919941565692</v>
      </c>
      <c r="P4805" s="119">
        <v>0.27910395643567198</v>
      </c>
      <c r="Q4805" s="97">
        <v>15.244670676647745</v>
      </c>
      <c r="R4805" s="184">
        <v>2621001574789.8428</v>
      </c>
      <c r="S4805" s="199">
        <v>2723.2642715121151</v>
      </c>
      <c r="T4805" s="191">
        <v>4.8497427245530467E-2</v>
      </c>
      <c r="U4805" s="198">
        <v>2.0000000000000001E-4</v>
      </c>
    </row>
    <row r="4806" spans="1:21" x14ac:dyDescent="0.2">
      <c r="A4806">
        <f t="shared" si="74"/>
        <v>4802</v>
      </c>
      <c r="B4806" s="119">
        <v>0.53952386694006671</v>
      </c>
      <c r="C4806" s="97">
        <v>14179.497188855439</v>
      </c>
      <c r="D4806" s="96">
        <v>0.85734883206976442</v>
      </c>
      <c r="E4806" s="98">
        <v>0.18402828107754973</v>
      </c>
      <c r="F4806" s="119">
        <v>0.58970013446466985</v>
      </c>
      <c r="G4806" s="179">
        <v>1</v>
      </c>
      <c r="H4806" s="97">
        <v>19356084.318943042</v>
      </c>
      <c r="I4806" s="174">
        <v>642749147384.073</v>
      </c>
      <c r="J4806" s="186">
        <v>0.3972268426826514</v>
      </c>
      <c r="K4806" s="189">
        <v>11313848450.541948</v>
      </c>
      <c r="L4806" s="185">
        <v>0</v>
      </c>
      <c r="M4806" s="185">
        <v>229364045722.81104</v>
      </c>
      <c r="N4806" s="174">
        <v>883427041557.42603</v>
      </c>
      <c r="O4806" s="119">
        <v>0.49671159064476766</v>
      </c>
      <c r="P4806" s="119">
        <v>0.33920928733250777</v>
      </c>
      <c r="Q4806" s="97">
        <v>15.201835353107665</v>
      </c>
      <c r="R4806" s="184">
        <v>4781656921657.7695</v>
      </c>
      <c r="S4806" s="199">
        <v>4964.4051821357352</v>
      </c>
      <c r="T4806" s="191">
        <v>4.8823372919636891E-2</v>
      </c>
      <c r="U4806" s="198">
        <v>2.0000000000000001E-4</v>
      </c>
    </row>
    <row r="4807" spans="1:21" x14ac:dyDescent="0.2">
      <c r="A4807">
        <f t="shared" ref="A4807:A4870" si="75">A4806+1</f>
        <v>4803</v>
      </c>
      <c r="B4807" s="119">
        <v>0.63407294424408189</v>
      </c>
      <c r="C4807" s="97">
        <v>8637.0206716315079</v>
      </c>
      <c r="D4807" s="96">
        <v>0.46777190690688264</v>
      </c>
      <c r="E4807" s="98">
        <v>0.45157811976918827</v>
      </c>
      <c r="F4807" s="119">
        <v>0</v>
      </c>
      <c r="G4807" s="179">
        <v>0</v>
      </c>
      <c r="H4807" s="97">
        <v>3333521.6584654339</v>
      </c>
      <c r="I4807" s="174">
        <v>178995507226.53918</v>
      </c>
      <c r="J4807" s="186">
        <v>0.55996937670432889</v>
      </c>
      <c r="K4807" s="189">
        <v>19566654942.214012</v>
      </c>
      <c r="L4807" s="185">
        <v>22038074679.710785</v>
      </c>
      <c r="M4807" s="185">
        <v>0</v>
      </c>
      <c r="N4807" s="174">
        <v>220600236848.46399</v>
      </c>
      <c r="O4807" s="119">
        <v>0.53428076071945352</v>
      </c>
      <c r="P4807" s="119">
        <v>0.45256814887560232</v>
      </c>
      <c r="Q4807" s="97">
        <v>13.410686363786875</v>
      </c>
      <c r="R4807" s="184">
        <v>1517134832640.8596</v>
      </c>
      <c r="S4807" s="199">
        <v>1575.1287327949963</v>
      </c>
      <c r="T4807" s="191">
        <v>5.2816777057918339E-2</v>
      </c>
      <c r="U4807" s="198">
        <v>2.0000000000000001E-4</v>
      </c>
    </row>
    <row r="4808" spans="1:21" x14ac:dyDescent="0.2">
      <c r="A4808">
        <f t="shared" si="75"/>
        <v>4804</v>
      </c>
      <c r="B4808" s="119">
        <v>0.51837765367245781</v>
      </c>
      <c r="C4808" s="97">
        <v>11105.608689751984</v>
      </c>
      <c r="D4808" s="96">
        <v>1.1085763227883434</v>
      </c>
      <c r="E4808" s="98">
        <v>0</v>
      </c>
      <c r="F4808" s="119">
        <v>0.33567292165444562</v>
      </c>
      <c r="G4808" s="179">
        <v>1</v>
      </c>
      <c r="H4808" s="97">
        <v>8191566.1726441663</v>
      </c>
      <c r="I4808" s="174">
        <v>261195959648.51508</v>
      </c>
      <c r="J4808" s="186">
        <v>0.35332101400847238</v>
      </c>
      <c r="K4808" s="189">
        <v>8586692378.0990963</v>
      </c>
      <c r="L4808" s="185">
        <v>0</v>
      </c>
      <c r="M4808" s="185">
        <v>185316929994.31284</v>
      </c>
      <c r="N4808" s="174">
        <v>455099582020.927</v>
      </c>
      <c r="O4808" s="119">
        <v>0.52854270760969158</v>
      </c>
      <c r="P4808" s="119">
        <v>0.38425145319018866</v>
      </c>
      <c r="Q4808" s="97">
        <v>16.565706073538404</v>
      </c>
      <c r="R4808" s="184">
        <v>3084831790669.8906</v>
      </c>
      <c r="S4808" s="199">
        <v>3202.8903448258152</v>
      </c>
      <c r="T4808" s="191">
        <v>4.5739402008669092E-2</v>
      </c>
      <c r="U4808" s="198">
        <v>2.0000000000000001E-4</v>
      </c>
    </row>
    <row r="4809" spans="1:21" x14ac:dyDescent="0.2">
      <c r="A4809">
        <f t="shared" si="75"/>
        <v>4805</v>
      </c>
      <c r="B4809" s="119">
        <v>0.46729187875310751</v>
      </c>
      <c r="C4809" s="97">
        <v>7917.4204103126267</v>
      </c>
      <c r="D4809" s="96">
        <v>0.83487965446101342</v>
      </c>
      <c r="E4809" s="98">
        <v>0</v>
      </c>
      <c r="F4809" s="119">
        <v>0</v>
      </c>
      <c r="G4809" s="179">
        <v>0</v>
      </c>
      <c r="H4809" s="97">
        <v>8390047.0692642368</v>
      </c>
      <c r="I4809" s="174">
        <v>289963960859.06268</v>
      </c>
      <c r="J4809" s="186">
        <v>0.40302348110496866</v>
      </c>
      <c r="K4809" s="189">
        <v>4020027956.8471594</v>
      </c>
      <c r="L4809" s="185">
        <v>0</v>
      </c>
      <c r="M4809" s="185">
        <v>0</v>
      </c>
      <c r="N4809" s="174">
        <v>293983988815.90985</v>
      </c>
      <c r="O4809" s="119">
        <v>0.39751241341780164</v>
      </c>
      <c r="P4809" s="119">
        <v>0.26176174203842251</v>
      </c>
      <c r="Q4809" s="97">
        <v>12.923122719380542</v>
      </c>
      <c r="R4809" s="184">
        <v>1115690807846.666</v>
      </c>
      <c r="S4809" s="199">
        <v>1157.5397921895187</v>
      </c>
      <c r="T4809" s="191">
        <v>5.5490822767941372E-2</v>
      </c>
      <c r="U4809" s="198">
        <v>2.0000000000000001E-4</v>
      </c>
    </row>
    <row r="4810" spans="1:21" x14ac:dyDescent="0.2">
      <c r="A4810">
        <f t="shared" si="75"/>
        <v>4806</v>
      </c>
      <c r="B4810" s="119">
        <v>0.63859770103457858</v>
      </c>
      <c r="C4810" s="97">
        <v>9165.7810735622788</v>
      </c>
      <c r="D4810" s="96">
        <v>0.88394952762346668</v>
      </c>
      <c r="E4810" s="98">
        <v>0.17751169635831143</v>
      </c>
      <c r="F4810" s="119">
        <v>0.54269840564645588</v>
      </c>
      <c r="G4810" s="179">
        <v>1</v>
      </c>
      <c r="H4810" s="97">
        <v>7142757.8521917928</v>
      </c>
      <c r="I4810" s="174">
        <v>306902154706.40082</v>
      </c>
      <c r="J4810" s="186">
        <v>0.49076643597376035</v>
      </c>
      <c r="K4810" s="189">
        <v>5304407827.1042204</v>
      </c>
      <c r="L4810" s="185">
        <v>0</v>
      </c>
      <c r="M4810" s="185">
        <v>335637767998.75214</v>
      </c>
      <c r="N4810" s="174">
        <v>647844330532.2572</v>
      </c>
      <c r="O4810" s="119">
        <v>0.64695710266165651</v>
      </c>
      <c r="P4810" s="119">
        <v>0.53141060151938302</v>
      </c>
      <c r="Q4810" s="97">
        <v>16.912602381936274</v>
      </c>
      <c r="R4810" s="184">
        <v>6274414366492.5723</v>
      </c>
      <c r="S4810" s="199">
        <v>6511.3774256233191</v>
      </c>
      <c r="T4810" s="191">
        <v>4.3973077019382564E-2</v>
      </c>
      <c r="U4810" s="198">
        <v>2.0000000000000001E-4</v>
      </c>
    </row>
    <row r="4811" spans="1:21" x14ac:dyDescent="0.2">
      <c r="A4811">
        <f t="shared" si="75"/>
        <v>4807</v>
      </c>
      <c r="B4811" s="119">
        <v>0.46680776548739811</v>
      </c>
      <c r="C4811" s="97">
        <v>5261.6714891433166</v>
      </c>
      <c r="D4811" s="96">
        <v>0.67679026843946288</v>
      </c>
      <c r="E4811" s="98">
        <v>0.7</v>
      </c>
      <c r="F4811" s="119">
        <v>0.48529699829161155</v>
      </c>
      <c r="G4811" s="179">
        <v>1</v>
      </c>
      <c r="H4811" s="97">
        <v>10530232.965667551</v>
      </c>
      <c r="I4811" s="174">
        <v>269435540990.73355</v>
      </c>
      <c r="J4811" s="186">
        <v>0.19460545724482614</v>
      </c>
      <c r="K4811" s="189">
        <v>3277768027.7993021</v>
      </c>
      <c r="L4811" s="185">
        <v>0</v>
      </c>
      <c r="M4811" s="185">
        <v>293809123411.6676</v>
      </c>
      <c r="N4811" s="174">
        <v>566522432430.20044</v>
      </c>
      <c r="O4811" s="119">
        <v>0.50744844144766077</v>
      </c>
      <c r="P4811" s="119">
        <v>0.33828326687295684</v>
      </c>
      <c r="Q4811" s="97">
        <v>18.340855459708109</v>
      </c>
      <c r="R4811" s="184">
        <v>3770868509638.2832</v>
      </c>
      <c r="S4811" s="199">
        <v>3910.6174645214423</v>
      </c>
      <c r="T4811" s="191">
        <v>4.0405073713902055E-2</v>
      </c>
      <c r="U4811" s="198">
        <v>2.0000000000000001E-4</v>
      </c>
    </row>
    <row r="4812" spans="1:21" x14ac:dyDescent="0.2">
      <c r="A4812">
        <f t="shared" si="75"/>
        <v>4808</v>
      </c>
      <c r="B4812" s="119">
        <v>0.38012961703199033</v>
      </c>
      <c r="C4812" s="97">
        <v>5793.1569566954986</v>
      </c>
      <c r="D4812" s="96">
        <v>0.91006533293807257</v>
      </c>
      <c r="E4812" s="98">
        <v>0.41605150218389009</v>
      </c>
      <c r="F4812" s="119">
        <v>0.39700873597214487</v>
      </c>
      <c r="G4812" s="179">
        <v>1</v>
      </c>
      <c r="H4812" s="97">
        <v>8631253.275131654</v>
      </c>
      <c r="I4812" s="174">
        <v>315332461739.95984</v>
      </c>
      <c r="J4812" s="186">
        <v>0.38012961703199033</v>
      </c>
      <c r="K4812" s="189">
        <v>6093220269.9892626</v>
      </c>
      <c r="L4812" s="185">
        <v>0</v>
      </c>
      <c r="M4812" s="185">
        <v>244637675648.83847</v>
      </c>
      <c r="N4812" s="174">
        <v>566063357658.7876</v>
      </c>
      <c r="O4812" s="119">
        <v>0.55749474713086911</v>
      </c>
      <c r="P4812" s="119">
        <v>0.38154934031873927</v>
      </c>
      <c r="Q4812" s="97">
        <v>16.551396964585074</v>
      </c>
      <c r="R4812" s="184">
        <v>3876278069261.3711</v>
      </c>
      <c r="S4812" s="199">
        <v>4025.0513901050604</v>
      </c>
      <c r="T4812" s="191">
        <v>4.4659271169485752E-2</v>
      </c>
      <c r="U4812" s="198">
        <v>2.0000000000000001E-4</v>
      </c>
    </row>
    <row r="4813" spans="1:21" x14ac:dyDescent="0.2">
      <c r="A4813">
        <f t="shared" si="75"/>
        <v>4809</v>
      </c>
      <c r="B4813" s="119">
        <v>0.48516204697928084</v>
      </c>
      <c r="C4813" s="97">
        <v>4883.3291654265977</v>
      </c>
      <c r="D4813" s="96">
        <v>0.36479900058026971</v>
      </c>
      <c r="E4813" s="98">
        <v>0.24081291514311248</v>
      </c>
      <c r="F4813" s="119">
        <v>0.48350013301899658</v>
      </c>
      <c r="G4813" s="179">
        <v>1</v>
      </c>
      <c r="H4813" s="97">
        <v>4457195.2578575825</v>
      </c>
      <c r="I4813" s="174">
        <v>197615172402.44974</v>
      </c>
      <c r="J4813" s="186">
        <v>0.42964649331389726</v>
      </c>
      <c r="K4813" s="189">
        <v>4264576859.6093154</v>
      </c>
      <c r="L4813" s="185">
        <v>0</v>
      </c>
      <c r="M4813" s="185">
        <v>160027707611.35535</v>
      </c>
      <c r="N4813" s="174">
        <v>361907456873.41437</v>
      </c>
      <c r="O4813" s="119">
        <v>0.58834607547722961</v>
      </c>
      <c r="P4813" s="119">
        <v>0.3797074709505775</v>
      </c>
      <c r="Q4813" s="97">
        <v>16.111709270237689</v>
      </c>
      <c r="R4813" s="184">
        <v>2476832810535.7529</v>
      </c>
      <c r="S4813" s="199">
        <v>2571.2334711413905</v>
      </c>
      <c r="T4813" s="191">
        <v>4.420395326122617E-2</v>
      </c>
      <c r="U4813" s="198">
        <v>2.0000000000000001E-4</v>
      </c>
    </row>
    <row r="4814" spans="1:21" x14ac:dyDescent="0.2">
      <c r="A4814">
        <f t="shared" si="75"/>
        <v>4810</v>
      </c>
      <c r="B4814" s="119">
        <v>0.57093228054697864</v>
      </c>
      <c r="C4814" s="97">
        <v>7183.372232441573</v>
      </c>
      <c r="D4814" s="96">
        <v>0.92796638560686462</v>
      </c>
      <c r="E4814" s="98">
        <v>0.7</v>
      </c>
      <c r="F4814" s="119">
        <v>0.53624626144233312</v>
      </c>
      <c r="G4814" s="179">
        <v>1</v>
      </c>
      <c r="H4814" s="97">
        <v>8425544.6365050469</v>
      </c>
      <c r="I4814" s="174">
        <v>292952882408.98053</v>
      </c>
      <c r="J4814" s="186">
        <v>0.40234174493739261</v>
      </c>
      <c r="K4814" s="189">
        <v>4512167423.558588</v>
      </c>
      <c r="L4814" s="185">
        <v>0</v>
      </c>
      <c r="M4814" s="185">
        <v>229623752509.85422</v>
      </c>
      <c r="N4814" s="174">
        <v>527088802342.39331</v>
      </c>
      <c r="O4814" s="119">
        <v>0.57213542492381775</v>
      </c>
      <c r="P4814" s="119">
        <v>0.37434370447564491</v>
      </c>
      <c r="Q4814" s="97">
        <v>16.487816213752961</v>
      </c>
      <c r="R4814" s="184">
        <v>3526222939014.3643</v>
      </c>
      <c r="S4814" s="199">
        <v>3658.5351853125007</v>
      </c>
      <c r="T4814" s="191">
        <v>4.4968058307888178E-2</v>
      </c>
      <c r="U4814" s="198">
        <v>2.0000000000000001E-4</v>
      </c>
    </row>
    <row r="4815" spans="1:21" x14ac:dyDescent="0.2">
      <c r="A4815">
        <f t="shared" si="75"/>
        <v>4811</v>
      </c>
      <c r="B4815" s="119">
        <v>0.3795434796669967</v>
      </c>
      <c r="C4815" s="97">
        <v>6277.4513731995366</v>
      </c>
      <c r="D4815" s="96">
        <v>0.29831501510038327</v>
      </c>
      <c r="E4815" s="98">
        <v>0.7</v>
      </c>
      <c r="F4815" s="119">
        <v>0.549940723629877</v>
      </c>
      <c r="G4815" s="179">
        <v>1</v>
      </c>
      <c r="H4815" s="97">
        <v>3032054.2633277145</v>
      </c>
      <c r="I4815" s="174">
        <v>127477092437.27599</v>
      </c>
      <c r="J4815" s="186">
        <v>0.37954347966699675</v>
      </c>
      <c r="K4815" s="189">
        <v>3594401530.7830954</v>
      </c>
      <c r="L4815" s="185">
        <v>0</v>
      </c>
      <c r="M4815" s="185">
        <v>175239062587.70126</v>
      </c>
      <c r="N4815" s="174">
        <v>306310556555.76031</v>
      </c>
      <c r="O4815" s="119">
        <v>0.61563124507368505</v>
      </c>
      <c r="P4815" s="119">
        <v>0.40726666143347368</v>
      </c>
      <c r="Q4815" s="97">
        <v>17.375254400768224</v>
      </c>
      <c r="R4815" s="184">
        <v>2386360947344.9692</v>
      </c>
      <c r="S4815" s="199">
        <v>2476.0163893675822</v>
      </c>
      <c r="T4815" s="191">
        <v>4.1577716757322566E-2</v>
      </c>
      <c r="U4815" s="198">
        <v>2.0000000000000001E-4</v>
      </c>
    </row>
    <row r="4816" spans="1:21" x14ac:dyDescent="0.2">
      <c r="A4816">
        <f t="shared" si="75"/>
        <v>4812</v>
      </c>
      <c r="B4816" s="119">
        <v>0.36171636514273553</v>
      </c>
      <c r="C4816" s="97">
        <v>9002.9292805653622</v>
      </c>
      <c r="D4816" s="96">
        <v>1.2750223091648265</v>
      </c>
      <c r="E4816" s="98">
        <v>0.51676883115834804</v>
      </c>
      <c r="F4816" s="119">
        <v>0.52647349057052806</v>
      </c>
      <c r="G4816" s="179">
        <v>1</v>
      </c>
      <c r="H4816" s="97">
        <v>12363291.255263265</v>
      </c>
      <c r="I4816" s="174">
        <v>369968203484.75391</v>
      </c>
      <c r="J4816" s="186">
        <v>0.31264116789073304</v>
      </c>
      <c r="K4816" s="189">
        <v>6645568300.9081907</v>
      </c>
      <c r="L4816" s="185">
        <v>0</v>
      </c>
      <c r="M4816" s="185">
        <v>243888330100.47198</v>
      </c>
      <c r="N4816" s="174">
        <v>620502101886.13403</v>
      </c>
      <c r="O4816" s="119">
        <v>0.50084915805380636</v>
      </c>
      <c r="P4816" s="119">
        <v>0.3319141942343905</v>
      </c>
      <c r="Q4816" s="97">
        <v>16.818281417870072</v>
      </c>
      <c r="R4816" s="184">
        <v>3675085285229.3623</v>
      </c>
      <c r="S4816" s="199">
        <v>3813.4704573946947</v>
      </c>
      <c r="T4816" s="191">
        <v>4.4734598490190257E-2</v>
      </c>
      <c r="U4816" s="198">
        <v>2.0000000000000001E-4</v>
      </c>
    </row>
    <row r="4817" spans="1:21" x14ac:dyDescent="0.2">
      <c r="A4817">
        <f t="shared" si="75"/>
        <v>4813</v>
      </c>
      <c r="B4817" s="119">
        <v>0.56475951582766559</v>
      </c>
      <c r="C4817" s="97">
        <v>5838.8842749750593</v>
      </c>
      <c r="D4817" s="96">
        <v>0.76761039014033916</v>
      </c>
      <c r="E4817" s="98">
        <v>9.7558271532648844E-2</v>
      </c>
      <c r="F4817" s="119">
        <v>0</v>
      </c>
      <c r="G4817" s="179">
        <v>0</v>
      </c>
      <c r="H4817" s="97">
        <v>13626070.739050422</v>
      </c>
      <c r="I4817" s="174">
        <v>319952470691.40546</v>
      </c>
      <c r="J4817" s="186">
        <v>0.31444085658879495</v>
      </c>
      <c r="K4817" s="189">
        <v>20663006787.887932</v>
      </c>
      <c r="L4817" s="185">
        <v>42839918744.609993</v>
      </c>
      <c r="M4817" s="185">
        <v>0</v>
      </c>
      <c r="N4817" s="174">
        <v>383455396223.90338</v>
      </c>
      <c r="O4817" s="119">
        <v>0.35174381499338248</v>
      </c>
      <c r="P4817" s="119">
        <v>0.25708113437350333</v>
      </c>
      <c r="Q4817" s="97">
        <v>14.031708675552826</v>
      </c>
      <c r="R4817" s="184">
        <v>1531934664371.324</v>
      </c>
      <c r="S4817" s="199">
        <v>1589.8097607222717</v>
      </c>
      <c r="T4817" s="191">
        <v>5.1244568699483059E-2</v>
      </c>
      <c r="U4817" s="198">
        <v>2.0000000000000001E-4</v>
      </c>
    </row>
    <row r="4818" spans="1:21" x14ac:dyDescent="0.2">
      <c r="A4818">
        <f t="shared" si="75"/>
        <v>4814</v>
      </c>
      <c r="B4818" s="119">
        <v>0.36904757684483264</v>
      </c>
      <c r="C4818" s="97">
        <v>9905.0619536864815</v>
      </c>
      <c r="D4818" s="96">
        <v>0.64348254590920451</v>
      </c>
      <c r="E4818" s="98">
        <v>0.36689067857502577</v>
      </c>
      <c r="F4818" s="119">
        <v>0</v>
      </c>
      <c r="G4818" s="179">
        <v>0</v>
      </c>
      <c r="H4818" s="97">
        <v>4287915.5426114257</v>
      </c>
      <c r="I4818" s="174">
        <v>217546079407.21021</v>
      </c>
      <c r="J4818" s="186">
        <v>0.36904757684483269</v>
      </c>
      <c r="K4818" s="189">
        <v>12221770321.960119</v>
      </c>
      <c r="L4818" s="185">
        <v>21513629011.162464</v>
      </c>
      <c r="M4818" s="185">
        <v>0</v>
      </c>
      <c r="N4818" s="174">
        <v>251281478740.33279</v>
      </c>
      <c r="O4818" s="119">
        <v>0.38799420138323776</v>
      </c>
      <c r="P4818" s="119">
        <v>0.28252061444674137</v>
      </c>
      <c r="Q4818" s="97">
        <v>13.753306055181662</v>
      </c>
      <c r="R4818" s="184">
        <v>1095304318752.9397</v>
      </c>
      <c r="S4818" s="199">
        <v>1137.545863140348</v>
      </c>
      <c r="T4818" s="191">
        <v>5.1790812992786234E-2</v>
      </c>
      <c r="U4818" s="198">
        <v>2.0000000000000001E-4</v>
      </c>
    </row>
    <row r="4819" spans="1:21" x14ac:dyDescent="0.2">
      <c r="A4819">
        <f t="shared" si="75"/>
        <v>4815</v>
      </c>
      <c r="B4819" s="119">
        <v>0.48693039001113619</v>
      </c>
      <c r="C4819" s="97">
        <v>9376.8844369767812</v>
      </c>
      <c r="D4819" s="96">
        <v>0.62451314941778591</v>
      </c>
      <c r="E4819" s="98">
        <v>0.37332672057639799</v>
      </c>
      <c r="F4819" s="119">
        <v>0.51293829694670157</v>
      </c>
      <c r="G4819" s="179">
        <v>1</v>
      </c>
      <c r="H4819" s="97">
        <v>5776283.7202281719</v>
      </c>
      <c r="I4819" s="174">
        <v>200916661529.67725</v>
      </c>
      <c r="J4819" s="186">
        <v>0.40729761405078024</v>
      </c>
      <c r="K4819" s="189">
        <v>4470754435.4549036</v>
      </c>
      <c r="L4819" s="185">
        <v>0</v>
      </c>
      <c r="M4819" s="185">
        <v>218095435572.39011</v>
      </c>
      <c r="N4819" s="174">
        <v>423482851537.52228</v>
      </c>
      <c r="O4819" s="119">
        <v>0.60524109628389</v>
      </c>
      <c r="P4819" s="119">
        <v>0.43721904942044049</v>
      </c>
      <c r="Q4819" s="97">
        <v>17.013517397544536</v>
      </c>
      <c r="R4819" s="184">
        <v>3395002940201.0845</v>
      </c>
      <c r="S4819" s="199">
        <v>3518.5007292924574</v>
      </c>
      <c r="T4819" s="191">
        <v>4.3187784246699078E-2</v>
      </c>
      <c r="U4819" s="198">
        <v>2.0000000000000001E-4</v>
      </c>
    </row>
    <row r="4820" spans="1:21" x14ac:dyDescent="0.2">
      <c r="A4820">
        <f t="shared" si="75"/>
        <v>4816</v>
      </c>
      <c r="B4820" s="119">
        <v>0.3153755982886407</v>
      </c>
      <c r="C4820" s="97">
        <v>7822.7718936008487</v>
      </c>
      <c r="D4820" s="96">
        <v>1.1895459074556138</v>
      </c>
      <c r="E4820" s="98">
        <v>0.57023175776125012</v>
      </c>
      <c r="F4820" s="119">
        <v>0</v>
      </c>
      <c r="G4820" s="179">
        <v>0</v>
      </c>
      <c r="H4820" s="97">
        <v>12194437.263648149</v>
      </c>
      <c r="I4820" s="174">
        <v>359445420863.91504</v>
      </c>
      <c r="J4820" s="186">
        <v>0.3153755982886407</v>
      </c>
      <c r="K4820" s="189">
        <v>24553841460.271729</v>
      </c>
      <c r="L4820" s="185">
        <v>80313301707.35881</v>
      </c>
      <c r="M4820" s="185">
        <v>0</v>
      </c>
      <c r="N4820" s="174">
        <v>464312564031.54559</v>
      </c>
      <c r="O4820" s="119">
        <v>0.38252455303124117</v>
      </c>
      <c r="P4820" s="119">
        <v>0.29808295936438933</v>
      </c>
      <c r="Q4820" s="97">
        <v>14.90854713980108</v>
      </c>
      <c r="R4820" s="184">
        <v>2211504317023.752</v>
      </c>
      <c r="S4820" s="199">
        <v>2295.950560309584</v>
      </c>
      <c r="T4820" s="191">
        <v>5.0069329141538492E-2</v>
      </c>
      <c r="U4820" s="198">
        <v>2.0000000000000001E-4</v>
      </c>
    </row>
    <row r="4821" spans="1:21" x14ac:dyDescent="0.2">
      <c r="A4821">
        <f t="shared" si="75"/>
        <v>4817</v>
      </c>
      <c r="B4821" s="119">
        <v>0.67658092882099408</v>
      </c>
      <c r="C4821" s="97">
        <v>6447.5469454816921</v>
      </c>
      <c r="D4821" s="96">
        <v>0.2</v>
      </c>
      <c r="E4821" s="98">
        <v>0.41485855636619173</v>
      </c>
      <c r="F4821" s="119">
        <v>0.48760838182230615</v>
      </c>
      <c r="G4821" s="179">
        <v>1</v>
      </c>
      <c r="H4821" s="97">
        <v>10879015.250675105</v>
      </c>
      <c r="I4821" s="174">
        <v>394015442402.28558</v>
      </c>
      <c r="J4821" s="186">
        <v>0.46935520272231424</v>
      </c>
      <c r="K4821" s="189">
        <v>10745448518.13776</v>
      </c>
      <c r="L4821" s="185">
        <v>0</v>
      </c>
      <c r="M4821" s="185">
        <v>468665886218.41504</v>
      </c>
      <c r="N4821" s="174">
        <v>873426777138.8385</v>
      </c>
      <c r="O4821" s="119">
        <v>0.6409992474162306</v>
      </c>
      <c r="P4821" s="119">
        <v>0.4803963769321144</v>
      </c>
      <c r="Q4821" s="97">
        <v>16.966707245504374</v>
      </c>
      <c r="R4821" s="184">
        <v>7772813305493.4053</v>
      </c>
      <c r="S4821" s="199">
        <v>8069.2333047796637</v>
      </c>
      <c r="T4821" s="191">
        <v>4.2862955847787813E-2</v>
      </c>
      <c r="U4821" s="198">
        <v>2.0000000000000001E-4</v>
      </c>
    </row>
    <row r="4822" spans="1:21" x14ac:dyDescent="0.2">
      <c r="A4822">
        <f t="shared" si="75"/>
        <v>4818</v>
      </c>
      <c r="B4822" s="119">
        <v>0.41516767008826844</v>
      </c>
      <c r="C4822" s="97">
        <v>5407.9412215010179</v>
      </c>
      <c r="D4822" s="96">
        <v>0.89737751678731015</v>
      </c>
      <c r="E4822" s="98">
        <v>0.7</v>
      </c>
      <c r="F4822" s="119">
        <v>0</v>
      </c>
      <c r="G4822" s="179">
        <v>0</v>
      </c>
      <c r="H4822" s="97">
        <v>9816105.7179131396</v>
      </c>
      <c r="I4822" s="174">
        <v>333292854639.82471</v>
      </c>
      <c r="J4822" s="186">
        <v>0.41516767008826849</v>
      </c>
      <c r="K4822" s="189">
        <v>51893956059.75058</v>
      </c>
      <c r="L4822" s="185">
        <v>100669425785.23787</v>
      </c>
      <c r="M4822" s="185">
        <v>0</v>
      </c>
      <c r="N4822" s="174">
        <v>485856236484.81311</v>
      </c>
      <c r="O4822" s="119">
        <v>0.45056117861094269</v>
      </c>
      <c r="P4822" s="119">
        <v>0.32033650317113022</v>
      </c>
      <c r="Q4822" s="97">
        <v>14.584176552675178</v>
      </c>
      <c r="R4822" s="184">
        <v>2496820556731.7295</v>
      </c>
      <c r="S4822" s="199">
        <v>2592.7621150196142</v>
      </c>
      <c r="T4822" s="191">
        <v>4.952798150197564E-2</v>
      </c>
      <c r="U4822" s="198">
        <v>2.0000000000000001E-4</v>
      </c>
    </row>
    <row r="4823" spans="1:21" x14ac:dyDescent="0.2">
      <c r="A4823">
        <f t="shared" si="75"/>
        <v>4819</v>
      </c>
      <c r="B4823" s="119">
        <v>0.47770655674257689</v>
      </c>
      <c r="C4823" s="97">
        <v>7766.7801450620454</v>
      </c>
      <c r="D4823" s="96">
        <v>1.080055275681018</v>
      </c>
      <c r="E4823" s="98">
        <v>0</v>
      </c>
      <c r="F4823" s="119">
        <v>0.56015204236970328</v>
      </c>
      <c r="G4823" s="179">
        <v>1</v>
      </c>
      <c r="H4823" s="97">
        <v>12217064.007537834</v>
      </c>
      <c r="I4823" s="174">
        <v>488066440935.27161</v>
      </c>
      <c r="J4823" s="186">
        <v>0.47770655674257689</v>
      </c>
      <c r="K4823" s="189">
        <v>12700240396.743879</v>
      </c>
      <c r="L4823" s="185">
        <v>0</v>
      </c>
      <c r="M4823" s="185">
        <v>294283788155.01172</v>
      </c>
      <c r="N4823" s="174">
        <v>795050469487.02722</v>
      </c>
      <c r="O4823" s="119">
        <v>0.58937084810116958</v>
      </c>
      <c r="P4823" s="119">
        <v>0.39751600545149418</v>
      </c>
      <c r="Q4823" s="97">
        <v>15.652351401598969</v>
      </c>
      <c r="R4823" s="184">
        <v>5345512579819.123</v>
      </c>
      <c r="S4823" s="199">
        <v>5540.3192008587284</v>
      </c>
      <c r="T4823" s="191">
        <v>4.7001341064773695E-2</v>
      </c>
      <c r="U4823" s="198">
        <v>2.0000000000000001E-4</v>
      </c>
    </row>
    <row r="4824" spans="1:21" x14ac:dyDescent="0.2">
      <c r="A4824">
        <f t="shared" si="75"/>
        <v>4820</v>
      </c>
      <c r="B4824" s="119">
        <v>0.48406452030387664</v>
      </c>
      <c r="C4824" s="97">
        <v>5466.6156925685345</v>
      </c>
      <c r="D4824" s="96">
        <v>0.67515890538014089</v>
      </c>
      <c r="E4824" s="98">
        <v>0.41723421155943996</v>
      </c>
      <c r="F4824" s="119">
        <v>0</v>
      </c>
      <c r="G4824" s="179">
        <v>0</v>
      </c>
      <c r="H4824" s="97">
        <v>6226385.4790085573</v>
      </c>
      <c r="I4824" s="174">
        <v>283004318060.23218</v>
      </c>
      <c r="J4824" s="186">
        <v>0.4840645203038767</v>
      </c>
      <c r="K4824" s="189">
        <v>20558579467.480602</v>
      </c>
      <c r="L4824" s="185">
        <v>47326468200.041847</v>
      </c>
      <c r="M4824" s="185">
        <v>0</v>
      </c>
      <c r="N4824" s="174">
        <v>350889365727.75464</v>
      </c>
      <c r="O4824" s="119">
        <v>0.4983152557591316</v>
      </c>
      <c r="P4824" s="119">
        <v>0.37027414516009027</v>
      </c>
      <c r="Q4824" s="97">
        <v>13.887648749828424</v>
      </c>
      <c r="R4824" s="184">
        <v>2035242169807.3491</v>
      </c>
      <c r="S4824" s="199">
        <v>2111.9789116069801</v>
      </c>
      <c r="T4824" s="191">
        <v>5.0847624786160082E-2</v>
      </c>
      <c r="U4824" s="198">
        <v>2.0000000000000001E-4</v>
      </c>
    </row>
    <row r="4825" spans="1:21" x14ac:dyDescent="0.2">
      <c r="A4825">
        <f t="shared" si="75"/>
        <v>4821</v>
      </c>
      <c r="B4825" s="119">
        <v>0.37051255483695167</v>
      </c>
      <c r="C4825" s="97">
        <v>10491.121903096033</v>
      </c>
      <c r="D4825" s="96">
        <v>0.79982718006926201</v>
      </c>
      <c r="E4825" s="98">
        <v>0</v>
      </c>
      <c r="F4825" s="119">
        <v>0.77313656211990511</v>
      </c>
      <c r="G4825" s="179">
        <v>1</v>
      </c>
      <c r="H4825" s="97">
        <v>22873084.717973247</v>
      </c>
      <c r="I4825" s="174">
        <v>620461300298.20203</v>
      </c>
      <c r="J4825" s="186">
        <v>0.37051255483695167</v>
      </c>
      <c r="K4825" s="189">
        <v>27633880013.836987</v>
      </c>
      <c r="L4825" s="185">
        <v>0</v>
      </c>
      <c r="M4825" s="185">
        <v>683901524489.4408</v>
      </c>
      <c r="N4825" s="174">
        <v>1331996704801.4797</v>
      </c>
      <c r="O4825" s="119">
        <v>0.58334222475295228</v>
      </c>
      <c r="P4825" s="119">
        <v>0.35578062051950271</v>
      </c>
      <c r="Q4825" s="97">
        <v>16.640128439263194</v>
      </c>
      <c r="R4825" s="184">
        <v>8379311284913.9102</v>
      </c>
      <c r="S4825" s="199">
        <v>8695.3267984346166</v>
      </c>
      <c r="T4825" s="191">
        <v>4.4955563320041213E-2</v>
      </c>
      <c r="U4825" s="198">
        <v>2.0000000000000001E-4</v>
      </c>
    </row>
    <row r="4826" spans="1:21" x14ac:dyDescent="0.2">
      <c r="A4826">
        <f t="shared" si="75"/>
        <v>4822</v>
      </c>
      <c r="B4826" s="119">
        <v>0.46419145911479009</v>
      </c>
      <c r="C4826" s="97">
        <v>16008.462926549211</v>
      </c>
      <c r="D4826" s="96">
        <v>1.1695456306910885</v>
      </c>
      <c r="E4826" s="98">
        <v>0</v>
      </c>
      <c r="F4826" s="119">
        <v>0</v>
      </c>
      <c r="G4826" s="179">
        <v>0</v>
      </c>
      <c r="H4826" s="97">
        <v>8627746.7008919045</v>
      </c>
      <c r="I4826" s="174">
        <v>366198325799.46161</v>
      </c>
      <c r="J4826" s="186">
        <v>0.46419145911479009</v>
      </c>
      <c r="K4826" s="189">
        <v>4920124484.0987234</v>
      </c>
      <c r="L4826" s="185">
        <v>0</v>
      </c>
      <c r="M4826" s="185">
        <v>0</v>
      </c>
      <c r="N4826" s="174">
        <v>371118450283.5603</v>
      </c>
      <c r="O4826" s="119">
        <v>0.45803741379164559</v>
      </c>
      <c r="P4826" s="119">
        <v>0.35774971233605196</v>
      </c>
      <c r="Q4826" s="97">
        <v>12.947744575419209</v>
      </c>
      <c r="R4826" s="184">
        <v>1838012334354.6025</v>
      </c>
      <c r="S4826" s="199">
        <v>1907.5279689716172</v>
      </c>
      <c r="T4826" s="191">
        <v>5.7852542700709012E-2</v>
      </c>
      <c r="U4826" s="198">
        <v>2.0000000000000001E-4</v>
      </c>
    </row>
    <row r="4827" spans="1:21" x14ac:dyDescent="0.2">
      <c r="A4827">
        <f t="shared" si="75"/>
        <v>4823</v>
      </c>
      <c r="B4827" s="119">
        <v>0.52465570898041813</v>
      </c>
      <c r="C4827" s="97">
        <v>13463.799914603445</v>
      </c>
      <c r="D4827" s="96">
        <v>0.57899371617801365</v>
      </c>
      <c r="E4827" s="98">
        <v>0.227303793469042</v>
      </c>
      <c r="F4827" s="119">
        <v>0</v>
      </c>
      <c r="G4827" s="179">
        <v>0</v>
      </c>
      <c r="H4827" s="97">
        <v>5635246.527577823</v>
      </c>
      <c r="I4827" s="174">
        <v>263142143358.03326</v>
      </c>
      <c r="J4827" s="186">
        <v>0.52465570898041813</v>
      </c>
      <c r="K4827" s="189">
        <v>16003165198.123051</v>
      </c>
      <c r="L4827" s="185">
        <v>19425179772.422268</v>
      </c>
      <c r="M4827" s="185">
        <v>0</v>
      </c>
      <c r="N4827" s="174">
        <v>298570488328.57855</v>
      </c>
      <c r="O4827" s="119">
        <v>0.51444860630377109</v>
      </c>
      <c r="P4827" s="119">
        <v>0.40816038782614655</v>
      </c>
      <c r="Q4827" s="97">
        <v>13.167565381875116</v>
      </c>
      <c r="R4827" s="184">
        <v>1791167996731.0249</v>
      </c>
      <c r="S4827" s="199">
        <v>1860.2227815081376</v>
      </c>
      <c r="T4827" s="191">
        <v>5.4028227354343324E-2</v>
      </c>
      <c r="U4827" s="198">
        <v>2.0000000000000001E-4</v>
      </c>
    </row>
    <row r="4828" spans="1:21" x14ac:dyDescent="0.2">
      <c r="A4828">
        <f t="shared" si="75"/>
        <v>4824</v>
      </c>
      <c r="B4828" s="119">
        <v>0.50502063237353467</v>
      </c>
      <c r="C4828" s="97">
        <v>4000</v>
      </c>
      <c r="D4828" s="96">
        <v>0.3018804981763375</v>
      </c>
      <c r="E4828" s="98">
        <v>0.21463701536937663</v>
      </c>
      <c r="F4828" s="119">
        <v>0</v>
      </c>
      <c r="G4828" s="179">
        <v>0</v>
      </c>
      <c r="H4828" s="97">
        <v>3820312.4153382359</v>
      </c>
      <c r="I4828" s="174">
        <v>198795604497.30157</v>
      </c>
      <c r="J4828" s="186">
        <v>0.50502063237353467</v>
      </c>
      <c r="K4828" s="189">
        <v>21213713172.526676</v>
      </c>
      <c r="L4828" s="185">
        <v>31202434178.953827</v>
      </c>
      <c r="M4828" s="185">
        <v>0</v>
      </c>
      <c r="N4828" s="174">
        <v>251211751848.78207</v>
      </c>
      <c r="O4828" s="119">
        <v>0.49901259919929636</v>
      </c>
      <c r="P4828" s="119">
        <v>0.38887589780106413</v>
      </c>
      <c r="Q4828" s="97">
        <v>13.787316427858373</v>
      </c>
      <c r="R4828" s="184">
        <v>1568147524347.8123</v>
      </c>
      <c r="S4828" s="199">
        <v>1627.6256529990637</v>
      </c>
      <c r="T4828" s="191">
        <v>5.0016379146112018E-2</v>
      </c>
      <c r="U4828" s="198">
        <v>2.0000000000000001E-4</v>
      </c>
    </row>
    <row r="4829" spans="1:21" x14ac:dyDescent="0.2">
      <c r="A4829">
        <f t="shared" si="75"/>
        <v>4825</v>
      </c>
      <c r="B4829" s="119">
        <v>0.55367402135603783</v>
      </c>
      <c r="C4829" s="97">
        <v>12396.931725331673</v>
      </c>
      <c r="D4829" s="96">
        <v>0.89690852624871675</v>
      </c>
      <c r="E4829" s="98">
        <v>0.2698119441971818</v>
      </c>
      <c r="F4829" s="119">
        <v>0.41273216763250009</v>
      </c>
      <c r="G4829" s="179">
        <v>1</v>
      </c>
      <c r="H4829" s="97">
        <v>7131976.8183870222</v>
      </c>
      <c r="I4829" s="174">
        <v>264963851454.91055</v>
      </c>
      <c r="J4829" s="186">
        <v>0.41409324381405277</v>
      </c>
      <c r="K4829" s="189">
        <v>10582774362.108711</v>
      </c>
      <c r="L4829" s="185">
        <v>0</v>
      </c>
      <c r="M4829" s="185">
        <v>171632964789.89661</v>
      </c>
      <c r="N4829" s="174">
        <v>447179590606.91583</v>
      </c>
      <c r="O4829" s="119">
        <v>0.55240918361028091</v>
      </c>
      <c r="P4829" s="119">
        <v>0.37743700491031845</v>
      </c>
      <c r="Q4829" s="97">
        <v>15.937504599138757</v>
      </c>
      <c r="R4829" s="184">
        <v>2898240615347.6064</v>
      </c>
      <c r="S4829" s="199">
        <v>3007.7756035466732</v>
      </c>
      <c r="T4829" s="191">
        <v>4.661202288618034E-2</v>
      </c>
      <c r="U4829" s="198">
        <v>2.0000000000000001E-4</v>
      </c>
    </row>
    <row r="4830" spans="1:21" x14ac:dyDescent="0.2">
      <c r="A4830">
        <f t="shared" si="75"/>
        <v>4826</v>
      </c>
      <c r="B4830" s="119">
        <v>0.5500441835710983</v>
      </c>
      <c r="C4830" s="97">
        <v>6650.7333719453982</v>
      </c>
      <c r="D4830" s="96">
        <v>0.42495460637450211</v>
      </c>
      <c r="E4830" s="98">
        <v>0.7</v>
      </c>
      <c r="F4830" s="119">
        <v>0</v>
      </c>
      <c r="G4830" s="179">
        <v>0</v>
      </c>
      <c r="H4830" s="97">
        <v>4318288.2026765458</v>
      </c>
      <c r="I4830" s="174">
        <v>218078403223.59952</v>
      </c>
      <c r="J4830" s="186">
        <v>0.53135617112476585</v>
      </c>
      <c r="K4830" s="189">
        <v>55755197498.882095</v>
      </c>
      <c r="L4830" s="185">
        <v>84513314728.93483</v>
      </c>
      <c r="M4830" s="185">
        <v>0</v>
      </c>
      <c r="N4830" s="174">
        <v>358346915451.41644</v>
      </c>
      <c r="O4830" s="119">
        <v>0.51204000708056674</v>
      </c>
      <c r="P4830" s="119">
        <v>0.45070639027117404</v>
      </c>
      <c r="Q4830" s="97">
        <v>14.296025936394866</v>
      </c>
      <c r="R4830" s="184">
        <v>2589018964304.7373</v>
      </c>
      <c r="S4830" s="199">
        <v>2684.2015645343099</v>
      </c>
      <c r="T4830" s="191">
        <v>4.9953915054371363E-2</v>
      </c>
      <c r="U4830" s="198">
        <v>2.0000000000000001E-4</v>
      </c>
    </row>
    <row r="4831" spans="1:21" x14ac:dyDescent="0.2">
      <c r="A4831">
        <f t="shared" si="75"/>
        <v>4827</v>
      </c>
      <c r="B4831" s="119">
        <v>0.51773540753496139</v>
      </c>
      <c r="C4831" s="97">
        <v>9994.9800052748797</v>
      </c>
      <c r="D4831" s="96">
        <v>1.162243916227891</v>
      </c>
      <c r="E4831" s="98">
        <v>0.32774668518984251</v>
      </c>
      <c r="F4831" s="119">
        <v>0.60360371672406732</v>
      </c>
      <c r="G4831" s="179">
        <v>1</v>
      </c>
      <c r="H4831" s="97">
        <v>10079180.496106928</v>
      </c>
      <c r="I4831" s="174">
        <v>310064648669.83862</v>
      </c>
      <c r="J4831" s="186">
        <v>0.24254304873090626</v>
      </c>
      <c r="K4831" s="189">
        <v>1127646039.0611458</v>
      </c>
      <c r="L4831" s="185">
        <v>0</v>
      </c>
      <c r="M4831" s="185">
        <v>318376608723.24274</v>
      </c>
      <c r="N4831" s="174">
        <v>629568903432.14246</v>
      </c>
      <c r="O4831" s="119">
        <v>0.52401780070799309</v>
      </c>
      <c r="P4831" s="119">
        <v>0.27917300608904089</v>
      </c>
      <c r="Q4831" s="97">
        <v>17.605674728756597</v>
      </c>
      <c r="R4831" s="184">
        <v>3280206681047.2568</v>
      </c>
      <c r="S4831" s="199">
        <v>3405.8099767723497</v>
      </c>
      <c r="T4831" s="191">
        <v>4.285068864507878E-2</v>
      </c>
      <c r="U4831" s="198">
        <v>2.0000000000000001E-4</v>
      </c>
    </row>
    <row r="4832" spans="1:21" x14ac:dyDescent="0.2">
      <c r="A4832">
        <f t="shared" si="75"/>
        <v>4828</v>
      </c>
      <c r="B4832" s="119">
        <v>0.30996119169450875</v>
      </c>
      <c r="C4832" s="97">
        <v>12781.000604110641</v>
      </c>
      <c r="D4832" s="96">
        <v>0.51434796671008332</v>
      </c>
      <c r="E4832" s="98">
        <v>0.14667987024586016</v>
      </c>
      <c r="F4832" s="119">
        <v>0.48993410608938481</v>
      </c>
      <c r="G4832" s="179">
        <v>1</v>
      </c>
      <c r="H4832" s="97">
        <v>3521395.7743731486</v>
      </c>
      <c r="I4832" s="174">
        <v>188798004521.37555</v>
      </c>
      <c r="J4832" s="186">
        <v>0.30996119169450875</v>
      </c>
      <c r="K4832" s="189">
        <v>1444608523.6450546</v>
      </c>
      <c r="L4832" s="185">
        <v>0</v>
      </c>
      <c r="M4832" s="185">
        <v>174336976510.56802</v>
      </c>
      <c r="N4832" s="174">
        <v>364579589555.58868</v>
      </c>
      <c r="O4832" s="119">
        <v>0.54306286295617523</v>
      </c>
      <c r="P4832" s="119">
        <v>0.25604127164400081</v>
      </c>
      <c r="Q4832" s="97">
        <v>16.727283226302127</v>
      </c>
      <c r="R4832" s="184">
        <v>1695207302355.4878</v>
      </c>
      <c r="S4832" s="199">
        <v>1759.0328548171778</v>
      </c>
      <c r="T4832" s="191">
        <v>4.397579783088796E-2</v>
      </c>
      <c r="U4832" s="198">
        <v>2.0000000000000001E-4</v>
      </c>
    </row>
    <row r="4833" spans="1:21" x14ac:dyDescent="0.2">
      <c r="A4833">
        <f t="shared" si="75"/>
        <v>4829</v>
      </c>
      <c r="B4833" s="119">
        <v>0.61187633097069183</v>
      </c>
      <c r="C4833" s="97">
        <v>10785.919230356358</v>
      </c>
      <c r="D4833" s="96">
        <v>0.55634121878402565</v>
      </c>
      <c r="E4833" s="98">
        <v>0.35397772734707988</v>
      </c>
      <c r="F4833" s="119">
        <v>0</v>
      </c>
      <c r="G4833" s="179">
        <v>0</v>
      </c>
      <c r="H4833" s="97">
        <v>3603065.7324679112</v>
      </c>
      <c r="I4833" s="174">
        <v>159990926485.72015</v>
      </c>
      <c r="J4833" s="186">
        <v>0.4873884482717481</v>
      </c>
      <c r="K4833" s="189">
        <v>15078846751.683201</v>
      </c>
      <c r="L4833" s="185">
        <v>46442881077.518745</v>
      </c>
      <c r="M4833" s="185">
        <v>0</v>
      </c>
      <c r="N4833" s="174">
        <v>221512654314.92209</v>
      </c>
      <c r="O4833" s="119">
        <v>0.519753756802388</v>
      </c>
      <c r="P4833" s="119">
        <v>0.42552714124788577</v>
      </c>
      <c r="Q4833" s="97">
        <v>14.459928022659144</v>
      </c>
      <c r="R4833" s="184">
        <v>1527901760646.688</v>
      </c>
      <c r="S4833" s="199">
        <v>1587.1595244295549</v>
      </c>
      <c r="T4833" s="191">
        <v>4.8979111411033546E-2</v>
      </c>
      <c r="U4833" s="198">
        <v>2.0000000000000001E-4</v>
      </c>
    </row>
    <row r="4834" spans="1:21" x14ac:dyDescent="0.2">
      <c r="A4834">
        <f t="shared" si="75"/>
        <v>4830</v>
      </c>
      <c r="B4834" s="119">
        <v>0.31061054490976003</v>
      </c>
      <c r="C4834" s="97">
        <v>8437.8423618998404</v>
      </c>
      <c r="D4834" s="96">
        <v>0.544694952846553</v>
      </c>
      <c r="E4834" s="98">
        <v>0.31155891167527355</v>
      </c>
      <c r="F4834" s="119">
        <v>0</v>
      </c>
      <c r="G4834" s="179">
        <v>0</v>
      </c>
      <c r="H4834" s="97">
        <v>6597930.9150792155</v>
      </c>
      <c r="I4834" s="174">
        <v>240101362886.27118</v>
      </c>
      <c r="J4834" s="186">
        <v>0.31061054490976003</v>
      </c>
      <c r="K4834" s="189">
        <v>24709504711.466064</v>
      </c>
      <c r="L4834" s="185">
        <v>36379896992.159302</v>
      </c>
      <c r="M4834" s="185">
        <v>0</v>
      </c>
      <c r="N4834" s="174">
        <v>301190764589.89655</v>
      </c>
      <c r="O4834" s="119">
        <v>0.34424007952097141</v>
      </c>
      <c r="P4834" s="119">
        <v>0.23639352506220596</v>
      </c>
      <c r="Q4834" s="97">
        <v>14.172829401216381</v>
      </c>
      <c r="R4834" s="184">
        <v>1115724562600.7043</v>
      </c>
      <c r="S4834" s="199">
        <v>1157.3990295978515</v>
      </c>
      <c r="T4834" s="191">
        <v>4.980732171363543E-2</v>
      </c>
      <c r="U4834" s="198">
        <v>2.0000000000000001E-4</v>
      </c>
    </row>
    <row r="4835" spans="1:21" x14ac:dyDescent="0.2">
      <c r="A4835">
        <f t="shared" si="75"/>
        <v>4831</v>
      </c>
      <c r="B4835" s="119">
        <v>0.40210749644095301</v>
      </c>
      <c r="C4835" s="97">
        <v>5284.6574906177266</v>
      </c>
      <c r="D4835" s="96">
        <v>0.2</v>
      </c>
      <c r="E4835" s="98">
        <v>0</v>
      </c>
      <c r="F4835" s="119">
        <v>0</v>
      </c>
      <c r="G4835" s="179">
        <v>0</v>
      </c>
      <c r="H4835" s="97">
        <v>12501561.491579166</v>
      </c>
      <c r="I4835" s="174">
        <v>431916410543.13104</v>
      </c>
      <c r="J4835" s="186">
        <v>0.40210749644095301</v>
      </c>
      <c r="K4835" s="189">
        <v>3411907192.0125432</v>
      </c>
      <c r="L4835" s="185">
        <v>0</v>
      </c>
      <c r="M4835" s="185">
        <v>0</v>
      </c>
      <c r="N4835" s="174">
        <v>435328317735.14362</v>
      </c>
      <c r="O4835" s="119">
        <v>0.39895595907667852</v>
      </c>
      <c r="P4835" s="119">
        <v>0.28285393673929354</v>
      </c>
      <c r="Q4835" s="97">
        <v>12.966407659142819</v>
      </c>
      <c r="R4835" s="184">
        <v>1872632489199.1951</v>
      </c>
      <c r="S4835" s="199">
        <v>1945.2929727287569</v>
      </c>
      <c r="T4835" s="191">
        <v>5.1727631362192224E-2</v>
      </c>
      <c r="U4835" s="198">
        <v>2.0000000000000001E-4</v>
      </c>
    </row>
    <row r="4836" spans="1:21" x14ac:dyDescent="0.2">
      <c r="A4836">
        <f t="shared" si="75"/>
        <v>4832</v>
      </c>
      <c r="B4836" s="119">
        <v>0.5772460394810901</v>
      </c>
      <c r="C4836" s="97">
        <v>7843.2478016329678</v>
      </c>
      <c r="D4836" s="96">
        <v>0.92120071142268989</v>
      </c>
      <c r="E4836" s="98">
        <v>0</v>
      </c>
      <c r="F4836" s="119">
        <v>0.49986342050530974</v>
      </c>
      <c r="G4836" s="179">
        <v>1</v>
      </c>
      <c r="H4836" s="97">
        <v>36461100.388210699</v>
      </c>
      <c r="I4836" s="174">
        <v>715106889572.93835</v>
      </c>
      <c r="J4836" s="186">
        <v>0.33843443318261801</v>
      </c>
      <c r="K4836" s="189">
        <v>10558919786.964394</v>
      </c>
      <c r="L4836" s="185">
        <v>0</v>
      </c>
      <c r="M4836" s="185">
        <v>741301802930.92847</v>
      </c>
      <c r="N4836" s="174">
        <v>1466967612290.8311</v>
      </c>
      <c r="O4836" s="119">
        <v>0.56924108629658843</v>
      </c>
      <c r="P4836" s="119">
        <v>0.40172722260260096</v>
      </c>
      <c r="Q4836" s="97">
        <v>17.261487573374858</v>
      </c>
      <c r="R4836" s="184">
        <v>10701165026988.361</v>
      </c>
      <c r="S4836" s="199">
        <v>11093.170330765652</v>
      </c>
      <c r="T4836" s="191">
        <v>4.3008245459811113E-2</v>
      </c>
      <c r="U4836" s="198">
        <v>2.0000000000000001E-4</v>
      </c>
    </row>
    <row r="4837" spans="1:21" x14ac:dyDescent="0.2">
      <c r="A4837">
        <f t="shared" si="75"/>
        <v>4833</v>
      </c>
      <c r="B4837" s="119">
        <v>0.58559839830234084</v>
      </c>
      <c r="C4837" s="97">
        <v>12115.370084880517</v>
      </c>
      <c r="D4837" s="96">
        <v>0.55232240243085384</v>
      </c>
      <c r="E4837" s="98">
        <v>0.52495733740647621</v>
      </c>
      <c r="F4837" s="119">
        <v>0</v>
      </c>
      <c r="G4837" s="179">
        <v>0</v>
      </c>
      <c r="H4837" s="97">
        <v>3272455.4813246364</v>
      </c>
      <c r="I4837" s="174">
        <v>175649050367.90704</v>
      </c>
      <c r="J4837" s="186">
        <v>0.54022236471818963</v>
      </c>
      <c r="K4837" s="189">
        <v>17349667037.626717</v>
      </c>
      <c r="L4837" s="185">
        <v>21758648633.335907</v>
      </c>
      <c r="M4837" s="185">
        <v>0</v>
      </c>
      <c r="N4837" s="174">
        <v>214757366038.86966</v>
      </c>
      <c r="O4837" s="119">
        <v>0.5228992435891533</v>
      </c>
      <c r="P4837" s="119">
        <v>0.40790042336595816</v>
      </c>
      <c r="Q4837" s="97">
        <v>13.440420367942012</v>
      </c>
      <c r="R4837" s="184">
        <v>1322332932601.3767</v>
      </c>
      <c r="S4837" s="199">
        <v>1371.9669828226629</v>
      </c>
      <c r="T4837" s="191">
        <v>5.3267991005805336E-2</v>
      </c>
      <c r="U4837" s="198">
        <v>2.0000000000000001E-4</v>
      </c>
    </row>
    <row r="4838" spans="1:21" x14ac:dyDescent="0.2">
      <c r="A4838">
        <f t="shared" si="75"/>
        <v>4834</v>
      </c>
      <c r="B4838" s="119">
        <v>0.52788190674215196</v>
      </c>
      <c r="C4838" s="97">
        <v>11082.117675330377</v>
      </c>
      <c r="D4838" s="96">
        <v>0.7593387731588751</v>
      </c>
      <c r="E4838" s="98">
        <v>0</v>
      </c>
      <c r="F4838" s="119">
        <v>0.41431999690875676</v>
      </c>
      <c r="G4838" s="179">
        <v>1</v>
      </c>
      <c r="H4838" s="97">
        <v>4896285.5041365903</v>
      </c>
      <c r="I4838" s="174">
        <v>203251174772.08142</v>
      </c>
      <c r="J4838" s="186">
        <v>0.42735811007626934</v>
      </c>
      <c r="K4838" s="189">
        <v>4765554763.1176233</v>
      </c>
      <c r="L4838" s="185">
        <v>0</v>
      </c>
      <c r="M4838" s="185">
        <v>190443802272.95465</v>
      </c>
      <c r="N4838" s="174">
        <v>398460531808.15369</v>
      </c>
      <c r="O4838" s="119">
        <v>0.60035075156431572</v>
      </c>
      <c r="P4838" s="119">
        <v>0.39122413052564714</v>
      </c>
      <c r="Q4838" s="97">
        <v>16.532232600917169</v>
      </c>
      <c r="R4838" s="184">
        <v>2796902743788.8481</v>
      </c>
      <c r="S4838" s="199">
        <v>2901.5838646176171</v>
      </c>
      <c r="T4838" s="191">
        <v>4.4446909635852801E-2</v>
      </c>
      <c r="U4838" s="198">
        <v>2.0000000000000001E-4</v>
      </c>
    </row>
    <row r="4839" spans="1:21" x14ac:dyDescent="0.2">
      <c r="A4839">
        <f t="shared" si="75"/>
        <v>4835</v>
      </c>
      <c r="B4839" s="119">
        <v>0.49855923940889646</v>
      </c>
      <c r="C4839" s="97">
        <v>5668.25088757293</v>
      </c>
      <c r="D4839" s="96">
        <v>0.47308495517639748</v>
      </c>
      <c r="E4839" s="98">
        <v>0.53990727527664295</v>
      </c>
      <c r="F4839" s="119">
        <v>0.67755865307107266</v>
      </c>
      <c r="G4839" s="179">
        <v>1</v>
      </c>
      <c r="H4839" s="97">
        <v>3962530.1902868161</v>
      </c>
      <c r="I4839" s="174">
        <v>213013709205.1022</v>
      </c>
      <c r="J4839" s="186">
        <v>0.49855923940889646</v>
      </c>
      <c r="K4839" s="189">
        <v>2228744680.1769404</v>
      </c>
      <c r="L4839" s="185">
        <v>0</v>
      </c>
      <c r="M4839" s="185">
        <v>248236518924.43991</v>
      </c>
      <c r="N4839" s="174">
        <v>463478972809.71906</v>
      </c>
      <c r="O4839" s="119">
        <v>0.65761164122896798</v>
      </c>
      <c r="P4839" s="119">
        <v>0.47810649775690844</v>
      </c>
      <c r="Q4839" s="97">
        <v>16.979829663567465</v>
      </c>
      <c r="R4839" s="184">
        <v>4110309059288.4624</v>
      </c>
      <c r="S4839" s="199">
        <v>4268.2094896798017</v>
      </c>
      <c r="T4839" s="191">
        <v>4.3181338314382374E-2</v>
      </c>
      <c r="U4839" s="198">
        <v>2.0000000000000001E-4</v>
      </c>
    </row>
    <row r="4840" spans="1:21" x14ac:dyDescent="0.2">
      <c r="A4840">
        <f t="shared" si="75"/>
        <v>4836</v>
      </c>
      <c r="B4840" s="119">
        <v>0.41450175368158809</v>
      </c>
      <c r="C4840" s="97">
        <v>4000</v>
      </c>
      <c r="D4840" s="96">
        <v>1.1939307452506223</v>
      </c>
      <c r="E4840" s="98">
        <v>0.7</v>
      </c>
      <c r="F4840" s="119">
        <v>0</v>
      </c>
      <c r="G4840" s="179">
        <v>0</v>
      </c>
      <c r="H4840" s="97">
        <v>18495523.320635241</v>
      </c>
      <c r="I4840" s="174">
        <v>455653406328.44568</v>
      </c>
      <c r="J4840" s="186">
        <v>0.27820335642513394</v>
      </c>
      <c r="K4840" s="189">
        <v>57886860535.771637</v>
      </c>
      <c r="L4840" s="185">
        <v>162462532954.42599</v>
      </c>
      <c r="M4840" s="185">
        <v>0</v>
      </c>
      <c r="N4840" s="174">
        <v>676002799818.64331</v>
      </c>
      <c r="O4840" s="119">
        <v>0.3797829438569425</v>
      </c>
      <c r="P4840" s="119">
        <v>0.26931094645305065</v>
      </c>
      <c r="Q4840" s="97">
        <v>14.876631808051892</v>
      </c>
      <c r="R4840" s="184">
        <v>2989220950225.6245</v>
      </c>
      <c r="S4840" s="199">
        <v>3104.422900884661</v>
      </c>
      <c r="T4840" s="191">
        <v>4.8308923463654077E-2</v>
      </c>
      <c r="U4840" s="198">
        <v>2.0000000000000001E-4</v>
      </c>
    </row>
    <row r="4841" spans="1:21" x14ac:dyDescent="0.2">
      <c r="A4841">
        <f t="shared" si="75"/>
        <v>4837</v>
      </c>
      <c r="B4841" s="119">
        <v>0.48733635193615205</v>
      </c>
      <c r="C4841" s="97">
        <v>13040.838307934268</v>
      </c>
      <c r="D4841" s="96">
        <v>1.0417197533090836</v>
      </c>
      <c r="E4841" s="98">
        <v>0.43528434538710081</v>
      </c>
      <c r="F4841" s="119">
        <v>0.58030537795178949</v>
      </c>
      <c r="G4841" s="179">
        <v>1</v>
      </c>
      <c r="H4841" s="97">
        <v>28685986.253903598</v>
      </c>
      <c r="I4841" s="174">
        <v>780831767807.41467</v>
      </c>
      <c r="J4841" s="186">
        <v>0.37886507284202919</v>
      </c>
      <c r="K4841" s="189">
        <v>20546300257.187176</v>
      </c>
      <c r="L4841" s="185">
        <v>0</v>
      </c>
      <c r="M4841" s="185">
        <v>571589396811.76099</v>
      </c>
      <c r="N4841" s="174">
        <v>1372967464876.363</v>
      </c>
      <c r="O4841" s="119">
        <v>0.54852093826196591</v>
      </c>
      <c r="P4841" s="119">
        <v>0.39135822431412864</v>
      </c>
      <c r="Q4841" s="97">
        <v>16.503924322204814</v>
      </c>
      <c r="R4841" s="184">
        <v>9302426134834.3809</v>
      </c>
      <c r="S4841" s="199">
        <v>9659.0619745553067</v>
      </c>
      <c r="T4841" s="191">
        <v>4.4737758281552943E-2</v>
      </c>
      <c r="U4841" s="198">
        <v>2.0000000000000001E-4</v>
      </c>
    </row>
    <row r="4842" spans="1:21" x14ac:dyDescent="0.2">
      <c r="A4842">
        <f t="shared" si="75"/>
        <v>4838</v>
      </c>
      <c r="B4842" s="119">
        <v>0.29171398186304315</v>
      </c>
      <c r="C4842" s="97">
        <v>4000</v>
      </c>
      <c r="D4842" s="96">
        <v>0.68759278117363243</v>
      </c>
      <c r="E4842" s="98">
        <v>0</v>
      </c>
      <c r="F4842" s="119">
        <v>0.44402110899497654</v>
      </c>
      <c r="G4842" s="179">
        <v>1</v>
      </c>
      <c r="H4842" s="97">
        <v>7624640.9029837893</v>
      </c>
      <c r="I4842" s="174">
        <v>297981511734.46216</v>
      </c>
      <c r="J4842" s="186">
        <v>0.2917139818630432</v>
      </c>
      <c r="K4842" s="189">
        <v>6107831766.1502371</v>
      </c>
      <c r="L4842" s="185">
        <v>0</v>
      </c>
      <c r="M4842" s="185">
        <v>253790686418.93741</v>
      </c>
      <c r="N4842" s="174">
        <v>557880029919.5498</v>
      </c>
      <c r="O4842" s="119">
        <v>0.51974960008264326</v>
      </c>
      <c r="P4842" s="119">
        <v>0.31629001547106989</v>
      </c>
      <c r="Q4842" s="97">
        <v>17.469186830087846</v>
      </c>
      <c r="R4842" s="184">
        <v>3331744719173.8926</v>
      </c>
      <c r="S4842" s="199">
        <v>3461.0845496989305</v>
      </c>
      <c r="T4842" s="191">
        <v>4.2411367270903423E-2</v>
      </c>
      <c r="U4842" s="198">
        <v>2.0000000000000001E-4</v>
      </c>
    </row>
    <row r="4843" spans="1:21" x14ac:dyDescent="0.2">
      <c r="A4843">
        <f t="shared" si="75"/>
        <v>4839</v>
      </c>
      <c r="B4843" s="119">
        <v>0.38243602224022066</v>
      </c>
      <c r="C4843" s="97">
        <v>6126.379341512602</v>
      </c>
      <c r="D4843" s="96">
        <v>0.61070085031640631</v>
      </c>
      <c r="E4843" s="98">
        <v>0.7</v>
      </c>
      <c r="F4843" s="119">
        <v>0.39767667289561265</v>
      </c>
      <c r="G4843" s="179">
        <v>1</v>
      </c>
      <c r="H4843" s="97">
        <v>6818208.0527220117</v>
      </c>
      <c r="I4843" s="174">
        <v>237043971276.89902</v>
      </c>
      <c r="J4843" s="186">
        <v>0.38243602224022066</v>
      </c>
      <c r="K4843" s="189">
        <v>5684490786.168294</v>
      </c>
      <c r="L4843" s="185">
        <v>593213327.92907488</v>
      </c>
      <c r="M4843" s="185">
        <v>182497427237.72861</v>
      </c>
      <c r="N4843" s="174">
        <v>425819102628.72498</v>
      </c>
      <c r="O4843" s="119">
        <v>0.55687183703085563</v>
      </c>
      <c r="P4843" s="119">
        <v>0.35101443543088051</v>
      </c>
      <c r="Q4843" s="97">
        <v>16.579400073966557</v>
      </c>
      <c r="R4843" s="184">
        <v>2709381370008.9258</v>
      </c>
      <c r="S4843" s="199">
        <v>2808.1220849061165</v>
      </c>
      <c r="T4843" s="191">
        <v>4.3986521031020631E-2</v>
      </c>
      <c r="U4843" s="198">
        <v>2.0000000000000001E-4</v>
      </c>
    </row>
    <row r="4844" spans="1:21" x14ac:dyDescent="0.2">
      <c r="A4844">
        <f t="shared" si="75"/>
        <v>4840</v>
      </c>
      <c r="B4844" s="119">
        <v>0.77143324064203977</v>
      </c>
      <c r="C4844" s="97">
        <v>10398.097566819324</v>
      </c>
      <c r="D4844" s="96">
        <v>0.6415849673237588</v>
      </c>
      <c r="E4844" s="98">
        <v>0</v>
      </c>
      <c r="F4844" s="119">
        <v>0.40474239278438068</v>
      </c>
      <c r="G4844" s="179">
        <v>1</v>
      </c>
      <c r="H4844" s="97">
        <v>4475988.2331447275</v>
      </c>
      <c r="I4844" s="174">
        <v>197363308558.18591</v>
      </c>
      <c r="J4844" s="186">
        <v>0.50995360365979503</v>
      </c>
      <c r="K4844" s="189">
        <v>6534858009.0349436</v>
      </c>
      <c r="L4844" s="185">
        <v>0</v>
      </c>
      <c r="M4844" s="185">
        <v>227399817048.2677</v>
      </c>
      <c r="N4844" s="174">
        <v>431297983615.48859</v>
      </c>
      <c r="O4844" s="119">
        <v>0.65515257386409387</v>
      </c>
      <c r="P4844" s="119">
        <v>0.36888609791786925</v>
      </c>
      <c r="Q4844" s="97">
        <v>16.152215394091826</v>
      </c>
      <c r="R4844" s="184">
        <v>2803881947006.8794</v>
      </c>
      <c r="S4844" s="199">
        <v>2909.6550346490199</v>
      </c>
      <c r="T4844" s="191">
        <v>4.5336503284597325E-2</v>
      </c>
      <c r="U4844" s="198">
        <v>2.0000000000000001E-4</v>
      </c>
    </row>
    <row r="4845" spans="1:21" x14ac:dyDescent="0.2">
      <c r="A4845">
        <f t="shared" si="75"/>
        <v>4841</v>
      </c>
      <c r="B4845" s="119">
        <v>0.52690788014143453</v>
      </c>
      <c r="C4845" s="97">
        <v>15271.02482389591</v>
      </c>
      <c r="D4845" s="96">
        <v>1.0420537873174707</v>
      </c>
      <c r="E4845" s="98">
        <v>0.7</v>
      </c>
      <c r="F4845" s="119">
        <v>0</v>
      </c>
      <c r="G4845" s="179">
        <v>0</v>
      </c>
      <c r="H4845" s="97">
        <v>7200839.5022625057</v>
      </c>
      <c r="I4845" s="174">
        <v>257617499697.5679</v>
      </c>
      <c r="J4845" s="186">
        <v>0.38743411062233502</v>
      </c>
      <c r="K4845" s="189">
        <v>46469807124.567467</v>
      </c>
      <c r="L4845" s="185">
        <v>55310540362.960793</v>
      </c>
      <c r="M4845" s="185">
        <v>0</v>
      </c>
      <c r="N4845" s="174">
        <v>359397847185.09613</v>
      </c>
      <c r="O4845" s="119">
        <v>0.400832226165932</v>
      </c>
      <c r="P4845" s="119">
        <v>0.32340431016721977</v>
      </c>
      <c r="Q4845" s="97">
        <v>13.929827068794227</v>
      </c>
      <c r="R4845" s="184">
        <v>1710888428301.3083</v>
      </c>
      <c r="S4845" s="199">
        <v>1774.796727933066</v>
      </c>
      <c r="T4845" s="191">
        <v>5.3281551182728523E-2</v>
      </c>
      <c r="U4845" s="198">
        <v>2.0000000000000001E-4</v>
      </c>
    </row>
    <row r="4846" spans="1:21" x14ac:dyDescent="0.2">
      <c r="A4846">
        <f t="shared" si="75"/>
        <v>4842</v>
      </c>
      <c r="B4846" s="119">
        <v>0.50885798966850848</v>
      </c>
      <c r="C4846" s="97">
        <v>8593.8688370882628</v>
      </c>
      <c r="D4846" s="96">
        <v>0.87117851577306726</v>
      </c>
      <c r="E4846" s="98">
        <v>0</v>
      </c>
      <c r="F4846" s="119">
        <v>0.60572145807645661</v>
      </c>
      <c r="G4846" s="179">
        <v>1</v>
      </c>
      <c r="H4846" s="97">
        <v>11683112.544488417</v>
      </c>
      <c r="I4846" s="174">
        <v>411939031263.68518</v>
      </c>
      <c r="J4846" s="186">
        <v>0.47687774543205064</v>
      </c>
      <c r="K4846" s="189">
        <v>13146228345.858944</v>
      </c>
      <c r="L4846" s="185">
        <v>0</v>
      </c>
      <c r="M4846" s="185">
        <v>447786641631.17535</v>
      </c>
      <c r="N4846" s="174">
        <v>872871901240.71948</v>
      </c>
      <c r="O4846" s="119">
        <v>0.63545850084188038</v>
      </c>
      <c r="P4846" s="119">
        <v>0.43058684280202114</v>
      </c>
      <c r="Q4846" s="97">
        <v>16.678877504867117</v>
      </c>
      <c r="R4846" s="184">
        <v>6717634918411.5244</v>
      </c>
      <c r="S4846" s="199">
        <v>6964.4098404238739</v>
      </c>
      <c r="T4846" s="191">
        <v>4.471962614478369E-2</v>
      </c>
      <c r="U4846" s="198">
        <v>2.0000000000000001E-4</v>
      </c>
    </row>
    <row r="4847" spans="1:21" x14ac:dyDescent="0.2">
      <c r="A4847">
        <f t="shared" si="75"/>
        <v>4843</v>
      </c>
      <c r="B4847" s="119">
        <v>0.58485986115982158</v>
      </c>
      <c r="C4847" s="97">
        <v>17000</v>
      </c>
      <c r="D4847" s="96">
        <v>0.65570909298039382</v>
      </c>
      <c r="E4847" s="98">
        <v>0</v>
      </c>
      <c r="F4847" s="119">
        <v>0</v>
      </c>
      <c r="G4847" s="179">
        <v>0</v>
      </c>
      <c r="H4847" s="97">
        <v>4793469.1662340648</v>
      </c>
      <c r="I4847" s="174">
        <v>249335161823.27802</v>
      </c>
      <c r="J4847" s="186">
        <v>0.53532355242828178</v>
      </c>
      <c r="K4847" s="189">
        <v>10505347189.034382</v>
      </c>
      <c r="L4847" s="185">
        <v>0</v>
      </c>
      <c r="M4847" s="185">
        <v>0</v>
      </c>
      <c r="N4847" s="174">
        <v>259840509012.31241</v>
      </c>
      <c r="O4847" s="119">
        <v>0.51368043066061364</v>
      </c>
      <c r="P4847" s="119">
        <v>0.44384243501339488</v>
      </c>
      <c r="Q4847" s="97">
        <v>12.849860500574328</v>
      </c>
      <c r="R4847" s="184">
        <v>1627646883642.6548</v>
      </c>
      <c r="S4847" s="199">
        <v>1690.3207121552457</v>
      </c>
      <c r="T4847" s="191">
        <v>5.7037538695292538E-2</v>
      </c>
      <c r="U4847" s="198">
        <v>2.0000000000000001E-4</v>
      </c>
    </row>
    <row r="4848" spans="1:21" x14ac:dyDescent="0.2">
      <c r="A4848">
        <f t="shared" si="75"/>
        <v>4844</v>
      </c>
      <c r="B4848" s="119">
        <v>0.56511934853000489</v>
      </c>
      <c r="C4848" s="97">
        <v>9477.3017655337135</v>
      </c>
      <c r="D4848" s="96">
        <v>0.98078059996493749</v>
      </c>
      <c r="E4848" s="98">
        <v>0</v>
      </c>
      <c r="F4848" s="119">
        <v>0</v>
      </c>
      <c r="G4848" s="179">
        <v>0</v>
      </c>
      <c r="H4848" s="97">
        <v>7695036.9861553973</v>
      </c>
      <c r="I4848" s="174">
        <v>277931822219.7785</v>
      </c>
      <c r="J4848" s="186">
        <v>0.40565003100646346</v>
      </c>
      <c r="K4848" s="189">
        <v>5530349586.6318054</v>
      </c>
      <c r="L4848" s="185">
        <v>0</v>
      </c>
      <c r="M4848" s="185">
        <v>0</v>
      </c>
      <c r="N4848" s="174">
        <v>283462171806.41028</v>
      </c>
      <c r="O4848" s="119">
        <v>0.39773579515976337</v>
      </c>
      <c r="P4848" s="119">
        <v>0.32382884963772213</v>
      </c>
      <c r="Q4848" s="97">
        <v>12.92411401567907</v>
      </c>
      <c r="R4848" s="184">
        <v>1317683481768.8726</v>
      </c>
      <c r="S4848" s="199">
        <v>1368.1168707570146</v>
      </c>
      <c r="T4848" s="191">
        <v>5.5154070519253307E-2</v>
      </c>
      <c r="U4848" s="198">
        <v>2.0000000000000001E-4</v>
      </c>
    </row>
    <row r="4849" spans="1:21" x14ac:dyDescent="0.2">
      <c r="A4849">
        <f t="shared" si="75"/>
        <v>4845</v>
      </c>
      <c r="B4849" s="119">
        <v>0.50561667068203453</v>
      </c>
      <c r="C4849" s="97">
        <v>6172.8502372262083</v>
      </c>
      <c r="D4849" s="96">
        <v>0.83865966171785056</v>
      </c>
      <c r="E4849" s="98">
        <v>0.49462836508252739</v>
      </c>
      <c r="F4849" s="119">
        <v>0</v>
      </c>
      <c r="G4849" s="179">
        <v>0</v>
      </c>
      <c r="H4849" s="97">
        <v>14877385.710957916</v>
      </c>
      <c r="I4849" s="174">
        <v>531810615550.15332</v>
      </c>
      <c r="J4849" s="186">
        <v>0.47037476821734492</v>
      </c>
      <c r="K4849" s="189">
        <v>25565033929.49955</v>
      </c>
      <c r="L4849" s="185">
        <v>80671145252.171555</v>
      </c>
      <c r="M4849" s="185">
        <v>0</v>
      </c>
      <c r="N4849" s="174">
        <v>638046794731.82434</v>
      </c>
      <c r="O4849" s="119">
        <v>0.49320396846273551</v>
      </c>
      <c r="P4849" s="119">
        <v>0.33742846443437136</v>
      </c>
      <c r="Q4849" s="97">
        <v>13.962892211646913</v>
      </c>
      <c r="R4849" s="184">
        <v>3299259348983.5439</v>
      </c>
      <c r="S4849" s="199">
        <v>3422.8321914803305</v>
      </c>
      <c r="T4849" s="191">
        <v>5.1164693915958556E-2</v>
      </c>
      <c r="U4849" s="198">
        <v>2.0000000000000001E-4</v>
      </c>
    </row>
    <row r="4850" spans="1:21" x14ac:dyDescent="0.2">
      <c r="A4850">
        <f t="shared" si="75"/>
        <v>4846</v>
      </c>
      <c r="B4850" s="119">
        <v>0.61645242480510809</v>
      </c>
      <c r="C4850" s="97">
        <v>11335.546684455217</v>
      </c>
      <c r="D4850" s="96">
        <v>0.81728272727531726</v>
      </c>
      <c r="E4850" s="98">
        <v>0.25256334555625715</v>
      </c>
      <c r="F4850" s="119">
        <v>0</v>
      </c>
      <c r="G4850" s="179">
        <v>0</v>
      </c>
      <c r="H4850" s="97">
        <v>6606556.7415224155</v>
      </c>
      <c r="I4850" s="174">
        <v>259173930406.63046</v>
      </c>
      <c r="J4850" s="186">
        <v>0.39628744290501283</v>
      </c>
      <c r="K4850" s="189">
        <v>14598873817.484514</v>
      </c>
      <c r="L4850" s="185">
        <v>23247726674.082352</v>
      </c>
      <c r="M4850" s="185">
        <v>0</v>
      </c>
      <c r="N4850" s="174">
        <v>297020530898.19733</v>
      </c>
      <c r="O4850" s="119">
        <v>0.40840798149851887</v>
      </c>
      <c r="P4850" s="119">
        <v>0.30357456181822073</v>
      </c>
      <c r="Q4850" s="97">
        <v>13.645471056459058</v>
      </c>
      <c r="R4850" s="184">
        <v>1357537633066.3831</v>
      </c>
      <c r="S4850" s="199">
        <v>1409.0945183102381</v>
      </c>
      <c r="T4850" s="191">
        <v>5.2833771733815628E-2</v>
      </c>
      <c r="U4850" s="198">
        <v>2.0000000000000001E-4</v>
      </c>
    </row>
    <row r="4851" spans="1:21" x14ac:dyDescent="0.2">
      <c r="A4851">
        <f t="shared" si="75"/>
        <v>4847</v>
      </c>
      <c r="B4851" s="119">
        <v>0.48578025070674652</v>
      </c>
      <c r="C4851" s="97">
        <v>11144.480662915903</v>
      </c>
      <c r="D4851" s="96">
        <v>0.7328227767268104</v>
      </c>
      <c r="E4851" s="98">
        <v>0.40813995661204178</v>
      </c>
      <c r="F4851" s="119">
        <v>0</v>
      </c>
      <c r="G4851" s="179">
        <v>0</v>
      </c>
      <c r="H4851" s="97">
        <v>7295695.5707726739</v>
      </c>
      <c r="I4851" s="174">
        <v>309349093999.56921</v>
      </c>
      <c r="J4851" s="186">
        <v>0.48578025070674657</v>
      </c>
      <c r="K4851" s="189">
        <v>36585446095.707542</v>
      </c>
      <c r="L4851" s="185">
        <v>69081949205.572006</v>
      </c>
      <c r="M4851" s="185">
        <v>0</v>
      </c>
      <c r="N4851" s="174">
        <v>415016489300.84875</v>
      </c>
      <c r="O4851" s="119">
        <v>0.49526041760349138</v>
      </c>
      <c r="P4851" s="119">
        <v>0.38807505842112222</v>
      </c>
      <c r="Q4851" s="97">
        <v>14.111453953932655</v>
      </c>
      <c r="R4851" s="184">
        <v>2499200790855.6421</v>
      </c>
      <c r="S4851" s="199">
        <v>2596.075719227028</v>
      </c>
      <c r="T4851" s="191">
        <v>5.1234922238135541E-2</v>
      </c>
      <c r="U4851" s="198">
        <v>2.0000000000000001E-4</v>
      </c>
    </row>
    <row r="4852" spans="1:21" x14ac:dyDescent="0.2">
      <c r="A4852">
        <f t="shared" si="75"/>
        <v>4848</v>
      </c>
      <c r="B4852" s="119">
        <v>0.46574848488778031</v>
      </c>
      <c r="C4852" s="97">
        <v>7564.0655959360884</v>
      </c>
      <c r="D4852" s="96">
        <v>0.99070833146871218</v>
      </c>
      <c r="E4852" s="98">
        <v>0</v>
      </c>
      <c r="F4852" s="119">
        <v>0.48196800907296566</v>
      </c>
      <c r="G4852" s="179">
        <v>1</v>
      </c>
      <c r="H4852" s="97">
        <v>24906954.057099625</v>
      </c>
      <c r="I4852" s="174">
        <v>689240831565.65674</v>
      </c>
      <c r="J4852" s="186">
        <v>0.44572272048184869</v>
      </c>
      <c r="K4852" s="189">
        <v>39438991300.961395</v>
      </c>
      <c r="L4852" s="185">
        <v>0</v>
      </c>
      <c r="M4852" s="185">
        <v>275815446932.46124</v>
      </c>
      <c r="N4852" s="174">
        <v>1004495269799.0793</v>
      </c>
      <c r="O4852" s="119">
        <v>0.52550039002589732</v>
      </c>
      <c r="P4852" s="119">
        <v>0.37830272446268848</v>
      </c>
      <c r="Q4852" s="97">
        <v>15.035544198830912</v>
      </c>
      <c r="R4852" s="184">
        <v>6155205792826.2422</v>
      </c>
      <c r="S4852" s="199">
        <v>6390.6648088333141</v>
      </c>
      <c r="T4852" s="191">
        <v>4.8496807265374864E-2</v>
      </c>
      <c r="U4852" s="198">
        <v>2.0000000000000001E-4</v>
      </c>
    </row>
    <row r="4853" spans="1:21" x14ac:dyDescent="0.2">
      <c r="A4853">
        <f t="shared" si="75"/>
        <v>4849</v>
      </c>
      <c r="B4853" s="119">
        <v>0.38387791526017773</v>
      </c>
      <c r="C4853" s="97">
        <v>9139.6072457157716</v>
      </c>
      <c r="D4853" s="96">
        <v>0.82603662435595182</v>
      </c>
      <c r="E4853" s="98">
        <v>0.7</v>
      </c>
      <c r="F4853" s="119">
        <v>0.48395325079192031</v>
      </c>
      <c r="G4853" s="179">
        <v>1</v>
      </c>
      <c r="H4853" s="97">
        <v>9978402.2321661934</v>
      </c>
      <c r="I4853" s="174">
        <v>381831006531.73889</v>
      </c>
      <c r="J4853" s="186">
        <v>0.38387791526017767</v>
      </c>
      <c r="K4853" s="189">
        <v>5527457254.1678181</v>
      </c>
      <c r="L4853" s="185">
        <v>0</v>
      </c>
      <c r="M4853" s="185">
        <v>390026687419.80536</v>
      </c>
      <c r="N4853" s="174">
        <v>777385151205.71204</v>
      </c>
      <c r="O4853" s="119">
        <v>0.58992359192051136</v>
      </c>
      <c r="P4853" s="119">
        <v>0.46381183278158156</v>
      </c>
      <c r="Q4853" s="97">
        <v>17.281146203593245</v>
      </c>
      <c r="R4853" s="184">
        <v>6676602891188.4492</v>
      </c>
      <c r="S4853" s="199">
        <v>6933.8142434064739</v>
      </c>
      <c r="T4853" s="191">
        <v>4.3081956587798745E-2</v>
      </c>
      <c r="U4853" s="198">
        <v>2.0000000000000001E-4</v>
      </c>
    </row>
    <row r="4854" spans="1:21" x14ac:dyDescent="0.2">
      <c r="A4854">
        <f t="shared" si="75"/>
        <v>4850</v>
      </c>
      <c r="B4854" s="119">
        <v>0.57685385082273688</v>
      </c>
      <c r="C4854" s="97">
        <v>4010.1330036323152</v>
      </c>
      <c r="D4854" s="96">
        <v>0.2</v>
      </c>
      <c r="E4854" s="98">
        <v>0.40434300556839925</v>
      </c>
      <c r="F4854" s="119">
        <v>0.39727173483788836</v>
      </c>
      <c r="G4854" s="179">
        <v>1</v>
      </c>
      <c r="H4854" s="97">
        <v>4020456.8338880837</v>
      </c>
      <c r="I4854" s="174">
        <v>167045559957.6669</v>
      </c>
      <c r="J4854" s="186">
        <v>0.44159202889055404</v>
      </c>
      <c r="K4854" s="189">
        <v>4328855346.7481565</v>
      </c>
      <c r="L4854" s="185">
        <v>0</v>
      </c>
      <c r="M4854" s="185">
        <v>159452420891.84619</v>
      </c>
      <c r="N4854" s="174">
        <v>330826836196.26123</v>
      </c>
      <c r="O4854" s="119">
        <v>0.60855983380049949</v>
      </c>
      <c r="P4854" s="119">
        <v>0.38531507592383757</v>
      </c>
      <c r="Q4854" s="97">
        <v>16.573961410384907</v>
      </c>
      <c r="R4854" s="184">
        <v>2365304555047.1177</v>
      </c>
      <c r="S4854" s="199">
        <v>2456.5836871126839</v>
      </c>
      <c r="T4854" s="191">
        <v>4.2842873045542726E-2</v>
      </c>
      <c r="U4854" s="198">
        <v>2.0000000000000001E-4</v>
      </c>
    </row>
    <row r="4855" spans="1:21" x14ac:dyDescent="0.2">
      <c r="A4855">
        <f t="shared" si="75"/>
        <v>4851</v>
      </c>
      <c r="B4855" s="119">
        <v>0.39205980917556943</v>
      </c>
      <c r="C4855" s="97">
        <v>4833.9505045929336</v>
      </c>
      <c r="D4855" s="96">
        <v>0.78886852120574946</v>
      </c>
      <c r="E4855" s="98">
        <v>0.14439895541802961</v>
      </c>
      <c r="F4855" s="119">
        <v>0.54944721401516683</v>
      </c>
      <c r="G4855" s="179">
        <v>1</v>
      </c>
      <c r="H4855" s="97">
        <v>11204807.772695808</v>
      </c>
      <c r="I4855" s="174">
        <v>396978296718.31189</v>
      </c>
      <c r="J4855" s="186">
        <v>0.39205980917556937</v>
      </c>
      <c r="K4855" s="189">
        <v>11016591778.081738</v>
      </c>
      <c r="L4855" s="185">
        <v>0</v>
      </c>
      <c r="M4855" s="185">
        <v>417589828888.41119</v>
      </c>
      <c r="N4855" s="174">
        <v>825584717384.80493</v>
      </c>
      <c r="O4855" s="119">
        <v>0.59316880273681061</v>
      </c>
      <c r="P4855" s="119">
        <v>0.4967815476460159</v>
      </c>
      <c r="Q4855" s="97">
        <v>17.395008754582499</v>
      </c>
      <c r="R4855" s="184">
        <v>7675142131029.5469</v>
      </c>
      <c r="S4855" s="199">
        <v>7970.473706821097</v>
      </c>
      <c r="T4855" s="191">
        <v>4.265819767751413E-2</v>
      </c>
      <c r="U4855" s="198">
        <v>2.0000000000000001E-4</v>
      </c>
    </row>
    <row r="4856" spans="1:21" x14ac:dyDescent="0.2">
      <c r="A4856">
        <f t="shared" si="75"/>
        <v>4852</v>
      </c>
      <c r="B4856" s="119">
        <v>0.54135224578716834</v>
      </c>
      <c r="C4856" s="97">
        <v>15787.047545927493</v>
      </c>
      <c r="D4856" s="96">
        <v>0.34151615954992837</v>
      </c>
      <c r="E4856" s="98">
        <v>0</v>
      </c>
      <c r="F4856" s="119">
        <v>0</v>
      </c>
      <c r="G4856" s="179">
        <v>0</v>
      </c>
      <c r="H4856" s="97">
        <v>2100989.8860166948</v>
      </c>
      <c r="I4856" s="174">
        <v>112772987510.29228</v>
      </c>
      <c r="J4856" s="186">
        <v>0.51494849833158396</v>
      </c>
      <c r="K4856" s="189">
        <v>861782839.44938171</v>
      </c>
      <c r="L4856" s="185">
        <v>0</v>
      </c>
      <c r="M4856" s="185">
        <v>0</v>
      </c>
      <c r="N4856" s="174">
        <v>113634770349.74167</v>
      </c>
      <c r="O4856" s="119">
        <v>0.51104323432043175</v>
      </c>
      <c r="P4856" s="119">
        <v>0.4010089333212265</v>
      </c>
      <c r="Q4856" s="97">
        <v>12.978619587494746</v>
      </c>
      <c r="R4856" s="184">
        <v>683109199751.04639</v>
      </c>
      <c r="S4856" s="199">
        <v>709.19748724688782</v>
      </c>
      <c r="T4856" s="191">
        <v>5.2427425159709856E-2</v>
      </c>
      <c r="U4856" s="198">
        <v>2.0000000000000001E-4</v>
      </c>
    </row>
    <row r="4857" spans="1:21" x14ac:dyDescent="0.2">
      <c r="A4857">
        <f t="shared" si="75"/>
        <v>4853</v>
      </c>
      <c r="B4857" s="119">
        <v>0.37676975571209581</v>
      </c>
      <c r="C4857" s="97">
        <v>5395.1017674427112</v>
      </c>
      <c r="D4857" s="96">
        <v>1.1794679011533742</v>
      </c>
      <c r="E4857" s="98">
        <v>0.17383192703243622</v>
      </c>
      <c r="F4857" s="119">
        <v>0</v>
      </c>
      <c r="G4857" s="179">
        <v>0</v>
      </c>
      <c r="H4857" s="97">
        <v>15584093.542024415</v>
      </c>
      <c r="I4857" s="174">
        <v>519056756391.70813</v>
      </c>
      <c r="J4857" s="186">
        <v>0.37676975571209581</v>
      </c>
      <c r="K4857" s="189">
        <v>35921742959.521156</v>
      </c>
      <c r="L4857" s="185">
        <v>83204978105.049026</v>
      </c>
      <c r="M4857" s="185">
        <v>0</v>
      </c>
      <c r="N4857" s="174">
        <v>638183477456.27832</v>
      </c>
      <c r="O4857" s="119">
        <v>0.41074217533062696</v>
      </c>
      <c r="P4857" s="119">
        <v>0.28761674447842905</v>
      </c>
      <c r="Q4857" s="97">
        <v>14.488169234340024</v>
      </c>
      <c r="R4857" s="184">
        <v>2885259129050.9756</v>
      </c>
      <c r="S4857" s="199">
        <v>2997.2262278434746</v>
      </c>
      <c r="T4857" s="191">
        <v>5.040210368034119E-2</v>
      </c>
      <c r="U4857" s="198">
        <v>2.0000000000000001E-4</v>
      </c>
    </row>
    <row r="4858" spans="1:21" x14ac:dyDescent="0.2">
      <c r="A4858">
        <f t="shared" si="75"/>
        <v>4854</v>
      </c>
      <c r="B4858" s="119">
        <v>0.60477710897204284</v>
      </c>
      <c r="C4858" s="97">
        <v>5309.4995674397542</v>
      </c>
      <c r="D4858" s="96">
        <v>0.95854698964356044</v>
      </c>
      <c r="E4858" s="98">
        <v>0.16423824608317075</v>
      </c>
      <c r="F4858" s="119">
        <v>0.39431149291629186</v>
      </c>
      <c r="G4858" s="179">
        <v>1</v>
      </c>
      <c r="H4858" s="97">
        <v>10833328.788251778</v>
      </c>
      <c r="I4858" s="174">
        <v>382704332223.94525</v>
      </c>
      <c r="J4858" s="186">
        <v>0.41160995822087654</v>
      </c>
      <c r="K4858" s="189">
        <v>3481425655.4057889</v>
      </c>
      <c r="L4858" s="185">
        <v>0</v>
      </c>
      <c r="M4858" s="185">
        <v>335206583326.69659</v>
      </c>
      <c r="N4858" s="174">
        <v>721392341206.04761</v>
      </c>
      <c r="O4858" s="119">
        <v>0.59009523187801094</v>
      </c>
      <c r="P4858" s="119">
        <v>0.33229677134986751</v>
      </c>
      <c r="Q4858" s="97">
        <v>16.374527662542093</v>
      </c>
      <c r="R4858" s="184">
        <v>4246343058907.8281</v>
      </c>
      <c r="S4858" s="199">
        <v>4405.850331612769</v>
      </c>
      <c r="T4858" s="191">
        <v>4.5183416006490222E-2</v>
      </c>
      <c r="U4858" s="198">
        <v>2.0000000000000001E-4</v>
      </c>
    </row>
    <row r="4859" spans="1:21" x14ac:dyDescent="0.2">
      <c r="A4859">
        <f t="shared" si="75"/>
        <v>4855</v>
      </c>
      <c r="B4859" s="119">
        <v>0.43279675600213019</v>
      </c>
      <c r="C4859" s="97">
        <v>11723.951942683992</v>
      </c>
      <c r="D4859" s="96">
        <v>0.2</v>
      </c>
      <c r="E4859" s="98">
        <v>0.14683204047924903</v>
      </c>
      <c r="F4859" s="119">
        <v>0.57874479933879697</v>
      </c>
      <c r="G4859" s="179">
        <v>1</v>
      </c>
      <c r="H4859" s="97">
        <v>1857480.5159492823</v>
      </c>
      <c r="I4859" s="174">
        <v>88410177016.587784</v>
      </c>
      <c r="J4859" s="186">
        <v>0.43279675600213019</v>
      </c>
      <c r="K4859" s="189">
        <v>2400964006.506043</v>
      </c>
      <c r="L4859" s="185">
        <v>0</v>
      </c>
      <c r="M4859" s="185">
        <v>100284811081.70921</v>
      </c>
      <c r="N4859" s="174">
        <v>191095952104.80304</v>
      </c>
      <c r="O4859" s="119">
        <v>0.62006277668684562</v>
      </c>
      <c r="P4859" s="119">
        <v>0.34318438847898752</v>
      </c>
      <c r="Q4859" s="97">
        <v>16.262130898586811</v>
      </c>
      <c r="R4859" s="184">
        <v>1201955925207.8123</v>
      </c>
      <c r="S4859" s="199">
        <v>1247.7276958607974</v>
      </c>
      <c r="T4859" s="191">
        <v>4.3257862575904513E-2</v>
      </c>
      <c r="U4859" s="198">
        <v>2.0000000000000001E-4</v>
      </c>
    </row>
    <row r="4860" spans="1:21" x14ac:dyDescent="0.2">
      <c r="A4860">
        <f t="shared" si="75"/>
        <v>4856</v>
      </c>
      <c r="B4860" s="119">
        <v>0.54160611423139038</v>
      </c>
      <c r="C4860" s="97">
        <v>13822.562703418005</v>
      </c>
      <c r="D4860" s="96">
        <v>0.99207302931146857</v>
      </c>
      <c r="E4860" s="98">
        <v>0.27616892388132785</v>
      </c>
      <c r="F4860" s="119">
        <v>0</v>
      </c>
      <c r="G4860" s="179">
        <v>0</v>
      </c>
      <c r="H4860" s="97">
        <v>10968497.854779404</v>
      </c>
      <c r="I4860" s="174">
        <v>429579076748.82629</v>
      </c>
      <c r="J4860" s="186">
        <v>0.46421233434575915</v>
      </c>
      <c r="K4860" s="189">
        <v>34213995792.095436</v>
      </c>
      <c r="L4860" s="185">
        <v>40994705930.539268</v>
      </c>
      <c r="M4860" s="185">
        <v>0</v>
      </c>
      <c r="N4860" s="174">
        <v>504787778471.461</v>
      </c>
      <c r="O4860" s="119">
        <v>0.46001840902578145</v>
      </c>
      <c r="P4860" s="119">
        <v>0.35842735831888844</v>
      </c>
      <c r="Q4860" s="97">
        <v>13.59651018672656</v>
      </c>
      <c r="R4860" s="184">
        <v>2657682112273.6768</v>
      </c>
      <c r="S4860" s="199">
        <v>2756.7022704701421</v>
      </c>
      <c r="T4860" s="191">
        <v>5.4745707148046066E-2</v>
      </c>
      <c r="U4860" s="198">
        <v>2.0000000000000001E-4</v>
      </c>
    </row>
    <row r="4861" spans="1:21" x14ac:dyDescent="0.2">
      <c r="A4861">
        <f t="shared" si="75"/>
        <v>4857</v>
      </c>
      <c r="B4861" s="119">
        <v>0.53782949244916667</v>
      </c>
      <c r="C4861" s="97">
        <v>6730.0331797420249</v>
      </c>
      <c r="D4861" s="96">
        <v>0.20513075246711054</v>
      </c>
      <c r="E4861" s="98">
        <v>7.8286116477995396E-2</v>
      </c>
      <c r="F4861" s="119">
        <v>0.58491860957332276</v>
      </c>
      <c r="G4861" s="179">
        <v>1</v>
      </c>
      <c r="H4861" s="97">
        <v>2600089.0660954802</v>
      </c>
      <c r="I4861" s="174">
        <v>139513483136.1954</v>
      </c>
      <c r="J4861" s="186">
        <v>0.53782949244916667</v>
      </c>
      <c r="K4861" s="189">
        <v>6296781785.8056479</v>
      </c>
      <c r="L4861" s="185">
        <v>0</v>
      </c>
      <c r="M4861" s="185">
        <v>177253157319.90829</v>
      </c>
      <c r="N4861" s="174">
        <v>323063422241.90936</v>
      </c>
      <c r="O4861" s="119">
        <v>0.67119016500269346</v>
      </c>
      <c r="P4861" s="119">
        <v>0.45125197422354962</v>
      </c>
      <c r="Q4861" s="97">
        <v>16.44062205340764</v>
      </c>
      <c r="R4861" s="184">
        <v>2665020502718.7754</v>
      </c>
      <c r="S4861" s="199">
        <v>2765.5373228491926</v>
      </c>
      <c r="T4861" s="191">
        <v>4.3789469873363566E-2</v>
      </c>
      <c r="U4861" s="198">
        <v>2.0000000000000001E-4</v>
      </c>
    </row>
    <row r="4862" spans="1:21" x14ac:dyDescent="0.2">
      <c r="A4862">
        <f t="shared" si="75"/>
        <v>4858</v>
      </c>
      <c r="B4862" s="119">
        <v>0.58515323506145922</v>
      </c>
      <c r="C4862" s="97">
        <v>14121.678452409546</v>
      </c>
      <c r="D4862" s="96">
        <v>0.83595177000585807</v>
      </c>
      <c r="E4862" s="98">
        <v>0.7</v>
      </c>
      <c r="F4862" s="119">
        <v>0.4566823569335674</v>
      </c>
      <c r="G4862" s="179">
        <v>1</v>
      </c>
      <c r="H4862" s="97">
        <v>18163018.523305349</v>
      </c>
      <c r="I4862" s="174">
        <v>494128049066.97546</v>
      </c>
      <c r="J4862" s="186">
        <v>0.36918171169617353</v>
      </c>
      <c r="K4862" s="189">
        <v>3395228750.0304861</v>
      </c>
      <c r="L4862" s="185">
        <v>119897988.77608192</v>
      </c>
      <c r="M4862" s="185">
        <v>433431493678.32745</v>
      </c>
      <c r="N4862" s="174">
        <v>931074669484.10962</v>
      </c>
      <c r="O4862" s="119">
        <v>0.56844436824661404</v>
      </c>
      <c r="P4862" s="119">
        <v>0.41311945976294712</v>
      </c>
      <c r="Q4862" s="97">
        <v>17.153350493126091</v>
      </c>
      <c r="R4862" s="184">
        <v>6908676565722.8291</v>
      </c>
      <c r="S4862" s="199">
        <v>7175.5323642476942</v>
      </c>
      <c r="T4862" s="191">
        <v>4.3010714556125727E-2</v>
      </c>
      <c r="U4862" s="198">
        <v>2.0000000000000001E-4</v>
      </c>
    </row>
    <row r="4863" spans="1:21" x14ac:dyDescent="0.2">
      <c r="A4863">
        <f t="shared" si="75"/>
        <v>4859</v>
      </c>
      <c r="B4863" s="119">
        <v>0.51209890803718849</v>
      </c>
      <c r="C4863" s="97">
        <v>4000</v>
      </c>
      <c r="D4863" s="96">
        <v>1.1253675145532007</v>
      </c>
      <c r="E4863" s="98">
        <v>0</v>
      </c>
      <c r="F4863" s="119">
        <v>0.44468411948596082</v>
      </c>
      <c r="G4863" s="179">
        <v>1</v>
      </c>
      <c r="H4863" s="97">
        <v>37769650.363995507</v>
      </c>
      <c r="I4863" s="174">
        <v>739737318429.39465</v>
      </c>
      <c r="J4863" s="186">
        <v>0.14964244243468305</v>
      </c>
      <c r="K4863" s="189">
        <v>11967246722.42141</v>
      </c>
      <c r="L4863" s="185">
        <v>0</v>
      </c>
      <c r="M4863" s="185">
        <v>555284779826.91541</v>
      </c>
      <c r="N4863" s="174">
        <v>1306989344978.7314</v>
      </c>
      <c r="O4863" s="119">
        <v>0.42458182622783364</v>
      </c>
      <c r="P4863" s="119">
        <v>0.28404610614826642</v>
      </c>
      <c r="Q4863" s="97">
        <v>18.860279338938764</v>
      </c>
      <c r="R4863" s="184">
        <v>7384546244600.6152</v>
      </c>
      <c r="S4863" s="199">
        <v>7665.8793393431561</v>
      </c>
      <c r="T4863" s="191">
        <v>3.9436873954410132E-2</v>
      </c>
      <c r="U4863" s="198">
        <v>2.0000000000000001E-4</v>
      </c>
    </row>
    <row r="4864" spans="1:21" x14ac:dyDescent="0.2">
      <c r="A4864">
        <f t="shared" si="75"/>
        <v>4860</v>
      </c>
      <c r="B4864" s="119">
        <v>0.3637558291921783</v>
      </c>
      <c r="C4864" s="97">
        <v>4000</v>
      </c>
      <c r="D4864" s="96">
        <v>0.41012125914468572</v>
      </c>
      <c r="E4864" s="98">
        <v>0</v>
      </c>
      <c r="F4864" s="119">
        <v>0.62486291711839681</v>
      </c>
      <c r="G4864" s="179">
        <v>1</v>
      </c>
      <c r="H4864" s="97">
        <v>6382956.2748314487</v>
      </c>
      <c r="I4864" s="174">
        <v>236624817363.39557</v>
      </c>
      <c r="J4864" s="186">
        <v>0.3637558291921783</v>
      </c>
      <c r="K4864" s="189">
        <v>5359017400.0914259</v>
      </c>
      <c r="L4864" s="185">
        <v>0</v>
      </c>
      <c r="M4864" s="185">
        <v>460763118013.67834</v>
      </c>
      <c r="N4864" s="174">
        <v>702746952777.16541</v>
      </c>
      <c r="O4864" s="119">
        <v>0.64700977963911366</v>
      </c>
      <c r="P4864" s="119">
        <v>0.50640774428426216</v>
      </c>
      <c r="Q4864" s="97">
        <v>17.980224269964605</v>
      </c>
      <c r="R4864" s="184">
        <v>6910176884492.958</v>
      </c>
      <c r="S4864" s="199">
        <v>7178.7580878996341</v>
      </c>
      <c r="T4864" s="191">
        <v>4.1138063822822576E-2</v>
      </c>
      <c r="U4864" s="198">
        <v>2.0000000000000001E-4</v>
      </c>
    </row>
    <row r="4865" spans="1:21" x14ac:dyDescent="0.2">
      <c r="A4865">
        <f t="shared" si="75"/>
        <v>4861</v>
      </c>
      <c r="B4865" s="119">
        <v>0.44610570912893893</v>
      </c>
      <c r="C4865" s="97">
        <v>5701.4158548821852</v>
      </c>
      <c r="D4865" s="96">
        <v>0.65673534608959028</v>
      </c>
      <c r="E4865" s="98">
        <v>0.25543039053269689</v>
      </c>
      <c r="F4865" s="119">
        <v>0.6404759247460583</v>
      </c>
      <c r="G4865" s="179">
        <v>1</v>
      </c>
      <c r="H4865" s="97">
        <v>6012582.1908596298</v>
      </c>
      <c r="I4865" s="174">
        <v>258802181022.64719</v>
      </c>
      <c r="J4865" s="186">
        <v>0.44610570912893888</v>
      </c>
      <c r="K4865" s="189">
        <v>4903715969.7799568</v>
      </c>
      <c r="L4865" s="185">
        <v>0</v>
      </c>
      <c r="M4865" s="185">
        <v>266293482103.11731</v>
      </c>
      <c r="N4865" s="174">
        <v>529999379095.54449</v>
      </c>
      <c r="O4865" s="119">
        <v>0.61978924717287343</v>
      </c>
      <c r="P4865" s="119">
        <v>0.45967040655891228</v>
      </c>
      <c r="Q4865" s="97">
        <v>16.897776978258157</v>
      </c>
      <c r="R4865" s="184">
        <v>4480862227852.6494</v>
      </c>
      <c r="S4865" s="199">
        <v>4650.7633760221424</v>
      </c>
      <c r="T4865" s="191">
        <v>4.3420524353894305E-2</v>
      </c>
      <c r="U4865" s="198">
        <v>2.0000000000000001E-4</v>
      </c>
    </row>
    <row r="4866" spans="1:21" x14ac:dyDescent="0.2">
      <c r="A4866">
        <f t="shared" si="75"/>
        <v>4862</v>
      </c>
      <c r="B4866" s="119">
        <v>0.59765807835765306</v>
      </c>
      <c r="C4866" s="97">
        <v>17000</v>
      </c>
      <c r="D4866" s="96">
        <v>0.7558961873451695</v>
      </c>
      <c r="E4866" s="98">
        <v>0.26139174028033491</v>
      </c>
      <c r="F4866" s="119">
        <v>0</v>
      </c>
      <c r="G4866" s="179">
        <v>0</v>
      </c>
      <c r="H4866" s="97">
        <v>4115909.6666000364</v>
      </c>
      <c r="I4866" s="174">
        <v>221216523165.89557</v>
      </c>
      <c r="J4866" s="186">
        <v>0.54694564474647844</v>
      </c>
      <c r="K4866" s="189">
        <v>12830571396.990484</v>
      </c>
      <c r="L4866" s="185">
        <v>25005958331.534122</v>
      </c>
      <c r="M4866" s="185">
        <v>0</v>
      </c>
      <c r="N4866" s="174">
        <v>259053052894.42017</v>
      </c>
      <c r="O4866" s="119">
        <v>0.54428302998705691</v>
      </c>
      <c r="P4866" s="119">
        <v>0.44578161507287789</v>
      </c>
      <c r="Q4866" s="97">
        <v>13.51099704180778</v>
      </c>
      <c r="R4866" s="184">
        <v>1699655980171.6829</v>
      </c>
      <c r="S4866" s="199">
        <v>1765.0051084870036</v>
      </c>
      <c r="T4866" s="191">
        <v>5.42641994578551E-2</v>
      </c>
      <c r="U4866" s="198">
        <v>2.0000000000000001E-4</v>
      </c>
    </row>
    <row r="4867" spans="1:21" x14ac:dyDescent="0.2">
      <c r="A4867">
        <f t="shared" si="75"/>
        <v>4863</v>
      </c>
      <c r="B4867" s="119">
        <v>0.46457487738570835</v>
      </c>
      <c r="C4867" s="97">
        <v>6288.0255500139192</v>
      </c>
      <c r="D4867" s="96">
        <v>1.0718983460146392</v>
      </c>
      <c r="E4867" s="98">
        <v>0</v>
      </c>
      <c r="F4867" s="119">
        <v>0.63839377991979596</v>
      </c>
      <c r="G4867" s="179">
        <v>1</v>
      </c>
      <c r="H4867" s="97">
        <v>17669054.967683695</v>
      </c>
      <c r="I4867" s="174">
        <v>598520207709.87158</v>
      </c>
      <c r="J4867" s="186">
        <v>0.44517677703570369</v>
      </c>
      <c r="K4867" s="189">
        <v>15815611665.691538</v>
      </c>
      <c r="L4867" s="185">
        <v>0</v>
      </c>
      <c r="M4867" s="185">
        <v>514612148367.98047</v>
      </c>
      <c r="N4867" s="174">
        <v>1128947967743.5437</v>
      </c>
      <c r="O4867" s="119">
        <v>0.60068048761256398</v>
      </c>
      <c r="P4867" s="119">
        <v>0.41158069924834806</v>
      </c>
      <c r="Q4867" s="97">
        <v>16.395114998018862</v>
      </c>
      <c r="R4867" s="184">
        <v>8176866065324.541</v>
      </c>
      <c r="S4867" s="199">
        <v>8477.8906213374012</v>
      </c>
      <c r="T4867" s="191">
        <v>4.5001260220106455E-2</v>
      </c>
      <c r="U4867" s="198">
        <v>2.0000000000000001E-4</v>
      </c>
    </row>
    <row r="4868" spans="1:21" x14ac:dyDescent="0.2">
      <c r="A4868">
        <f t="shared" si="75"/>
        <v>4864</v>
      </c>
      <c r="B4868" s="119">
        <v>0.48208620207989761</v>
      </c>
      <c r="C4868" s="97">
        <v>4000</v>
      </c>
      <c r="D4868" s="96">
        <v>0.83628465322347389</v>
      </c>
      <c r="E4868" s="98">
        <v>0.53808558911174753</v>
      </c>
      <c r="F4868" s="119">
        <v>0</v>
      </c>
      <c r="G4868" s="179">
        <v>0</v>
      </c>
      <c r="H4868" s="97">
        <v>10834850.912547162</v>
      </c>
      <c r="I4868" s="174">
        <v>274062789534.13403</v>
      </c>
      <c r="J4868" s="186">
        <v>0.27041026767949339</v>
      </c>
      <c r="K4868" s="189">
        <v>31333394087.78434</v>
      </c>
      <c r="L4868" s="185">
        <v>90957538706.745041</v>
      </c>
      <c r="M4868" s="185">
        <v>0</v>
      </c>
      <c r="N4868" s="174">
        <v>396353722328.66345</v>
      </c>
      <c r="O4868" s="119">
        <v>0.37056652926427724</v>
      </c>
      <c r="P4868" s="119">
        <v>0.233214594864047</v>
      </c>
      <c r="Q4868" s="97">
        <v>15.027622738055124</v>
      </c>
      <c r="R4868" s="184">
        <v>1556277909373.5474</v>
      </c>
      <c r="S4868" s="199">
        <v>1615.8865513759563</v>
      </c>
      <c r="T4868" s="191">
        <v>4.745212402864963E-2</v>
      </c>
      <c r="U4868" s="198">
        <v>2.0000000000000001E-4</v>
      </c>
    </row>
    <row r="4869" spans="1:21" x14ac:dyDescent="0.2">
      <c r="A4869">
        <f t="shared" si="75"/>
        <v>4865</v>
      </c>
      <c r="B4869" s="119">
        <v>0.47085956608694812</v>
      </c>
      <c r="C4869" s="97">
        <v>11438.896171496095</v>
      </c>
      <c r="D4869" s="96">
        <v>0.79968810075585672</v>
      </c>
      <c r="E4869" s="98">
        <v>0</v>
      </c>
      <c r="F4869" s="119">
        <v>0</v>
      </c>
      <c r="G4869" s="179">
        <v>0</v>
      </c>
      <c r="H4869" s="97">
        <v>4898972.5630583391</v>
      </c>
      <c r="I4869" s="174">
        <v>247744698705.94815</v>
      </c>
      <c r="J4869" s="186">
        <v>0.47085956608694812</v>
      </c>
      <c r="K4869" s="189">
        <v>10575347800.790787</v>
      </c>
      <c r="L4869" s="185">
        <v>0</v>
      </c>
      <c r="M4869" s="185">
        <v>0</v>
      </c>
      <c r="N4869" s="174">
        <v>258320046506.73895</v>
      </c>
      <c r="O4869" s="119">
        <v>0.45158307653827884</v>
      </c>
      <c r="P4869" s="119">
        <v>0.37242902974938363</v>
      </c>
      <c r="Q4869" s="97">
        <v>12.862533171641173</v>
      </c>
      <c r="R4869" s="184">
        <v>1379657743872.0195</v>
      </c>
      <c r="S4869" s="199">
        <v>1431.5949463415284</v>
      </c>
      <c r="T4869" s="191">
        <v>5.5949124138602827E-2</v>
      </c>
      <c r="U4869" s="198">
        <v>2.0000000000000001E-4</v>
      </c>
    </row>
    <row r="4870" spans="1:21" x14ac:dyDescent="0.2">
      <c r="A4870">
        <f t="shared" si="75"/>
        <v>4866</v>
      </c>
      <c r="B4870" s="119">
        <v>0.62651225606928129</v>
      </c>
      <c r="C4870" s="97">
        <v>7461.7752619092935</v>
      </c>
      <c r="D4870" s="96">
        <v>0.54900874580791648</v>
      </c>
      <c r="E4870" s="98">
        <v>0.11447183450993584</v>
      </c>
      <c r="F4870" s="119">
        <v>0.49908862834624979</v>
      </c>
      <c r="G4870" s="179">
        <v>1</v>
      </c>
      <c r="H4870" s="97">
        <v>4572098.9050222356</v>
      </c>
      <c r="I4870" s="174">
        <v>165765637086.65067</v>
      </c>
      <c r="J4870" s="186">
        <v>0.37926853122068405</v>
      </c>
      <c r="K4870" s="189">
        <v>2995273521.2326198</v>
      </c>
      <c r="L4870" s="185">
        <v>0</v>
      </c>
      <c r="M4870" s="185">
        <v>185111591345.81635</v>
      </c>
      <c r="N4870" s="174">
        <v>353872501953.69965</v>
      </c>
      <c r="O4870" s="119">
        <v>0.59614398297884619</v>
      </c>
      <c r="P4870" s="119">
        <v>0.39674073280736544</v>
      </c>
      <c r="Q4870" s="97">
        <v>17.110235422351831</v>
      </c>
      <c r="R4870" s="184">
        <v>2623037259913.7861</v>
      </c>
      <c r="S4870" s="199">
        <v>2723.4306727363874</v>
      </c>
      <c r="T4870" s="191">
        <v>4.263617274209968E-2</v>
      </c>
      <c r="U4870" s="198">
        <v>2.0000000000000001E-4</v>
      </c>
    </row>
    <row r="4871" spans="1:21" x14ac:dyDescent="0.2">
      <c r="A4871">
        <f t="shared" ref="A4871:A4934" si="76">A4870+1</f>
        <v>4867</v>
      </c>
      <c r="B4871" s="119">
        <v>0.67237053501184396</v>
      </c>
      <c r="C4871" s="97">
        <v>11516.718309768656</v>
      </c>
      <c r="D4871" s="96">
        <v>0.55492426417077079</v>
      </c>
      <c r="E4871" s="98">
        <v>0</v>
      </c>
      <c r="F4871" s="119">
        <v>0</v>
      </c>
      <c r="G4871" s="179">
        <v>0</v>
      </c>
      <c r="H4871" s="97">
        <v>3717809.8581015174</v>
      </c>
      <c r="I4871" s="174">
        <v>164629073257.0625</v>
      </c>
      <c r="J4871" s="186">
        <v>0.43945498104496472</v>
      </c>
      <c r="K4871" s="189">
        <v>4240324585.5656438</v>
      </c>
      <c r="L4871" s="185">
        <v>0</v>
      </c>
      <c r="M4871" s="185">
        <v>0</v>
      </c>
      <c r="N4871" s="174">
        <v>168869397842.62814</v>
      </c>
      <c r="O4871" s="119">
        <v>0.42842023002328578</v>
      </c>
      <c r="P4871" s="119">
        <v>0.30786702552223305</v>
      </c>
      <c r="Q4871" s="97">
        <v>12.936978191293406</v>
      </c>
      <c r="R4871" s="184">
        <v>774029551284.08179</v>
      </c>
      <c r="S4871" s="199">
        <v>804.26916706950203</v>
      </c>
      <c r="T4871" s="191">
        <v>5.276882900528107E-2</v>
      </c>
      <c r="U4871" s="198">
        <v>2.0000000000000001E-4</v>
      </c>
    </row>
    <row r="4872" spans="1:21" x14ac:dyDescent="0.2">
      <c r="A4872">
        <f t="shared" si="76"/>
        <v>4868</v>
      </c>
      <c r="B4872" s="119">
        <v>0.44479707766004234</v>
      </c>
      <c r="C4872" s="97">
        <v>11610.973807740469</v>
      </c>
      <c r="D4872" s="96">
        <v>0.77748609377685496</v>
      </c>
      <c r="E4872" s="98">
        <v>0.7</v>
      </c>
      <c r="F4872" s="119">
        <v>0.45871046944159471</v>
      </c>
      <c r="G4872" s="179">
        <v>1</v>
      </c>
      <c r="H4872" s="97">
        <v>7048911.2511309162</v>
      </c>
      <c r="I4872" s="174">
        <v>245195567168.65652</v>
      </c>
      <c r="J4872" s="186">
        <v>0.39217286635734516</v>
      </c>
      <c r="K4872" s="189">
        <v>1008904278.1939148</v>
      </c>
      <c r="L4872" s="185">
        <v>0</v>
      </c>
      <c r="M4872" s="185">
        <v>296757274056.55695</v>
      </c>
      <c r="N4872" s="174">
        <v>542961745503.40741</v>
      </c>
      <c r="O4872" s="119">
        <v>0.61434322105073469</v>
      </c>
      <c r="P4872" s="119">
        <v>0.4708456521624842</v>
      </c>
      <c r="Q4872" s="97">
        <v>17.412132486389769</v>
      </c>
      <c r="R4872" s="184">
        <v>4772126551625.9443</v>
      </c>
      <c r="S4872" s="199">
        <v>4951.5562129050495</v>
      </c>
      <c r="T4872" s="191">
        <v>4.2709028601259372E-2</v>
      </c>
      <c r="U4872" s="198">
        <v>2.0000000000000001E-4</v>
      </c>
    </row>
    <row r="4873" spans="1:21" x14ac:dyDescent="0.2">
      <c r="A4873">
        <f t="shared" si="76"/>
        <v>4869</v>
      </c>
      <c r="B4873" s="119">
        <v>0.40689807302711861</v>
      </c>
      <c r="C4873" s="97">
        <v>6088.5683485515337</v>
      </c>
      <c r="D4873" s="96">
        <v>0.45758742713265749</v>
      </c>
      <c r="E4873" s="98">
        <v>0.32293409058041722</v>
      </c>
      <c r="F4873" s="119">
        <v>0.55257189807953855</v>
      </c>
      <c r="G4873" s="179">
        <v>1</v>
      </c>
      <c r="H4873" s="97">
        <v>4577067.7419482265</v>
      </c>
      <c r="I4873" s="174">
        <v>238461009738.20844</v>
      </c>
      <c r="J4873" s="186">
        <v>0.40689807302711856</v>
      </c>
      <c r="K4873" s="189">
        <v>4477104398.3265457</v>
      </c>
      <c r="L4873" s="185">
        <v>0</v>
      </c>
      <c r="M4873" s="185">
        <v>134081131308.3877</v>
      </c>
      <c r="N4873" s="174">
        <v>377019245444.92267</v>
      </c>
      <c r="O4873" s="119">
        <v>0.54186684862784473</v>
      </c>
      <c r="P4873" s="119">
        <v>0.33013157592646458</v>
      </c>
      <c r="Q4873" s="97">
        <v>15.911744651864716</v>
      </c>
      <c r="R4873" s="184">
        <v>2195130575404.1003</v>
      </c>
      <c r="S4873" s="199">
        <v>2277.8688552951253</v>
      </c>
      <c r="T4873" s="191">
        <v>4.5042213670823547E-2</v>
      </c>
      <c r="U4873" s="198">
        <v>2.0000000000000001E-4</v>
      </c>
    </row>
    <row r="4874" spans="1:21" x14ac:dyDescent="0.2">
      <c r="A4874">
        <f t="shared" si="76"/>
        <v>4870</v>
      </c>
      <c r="B4874" s="119">
        <v>0.61825810223551436</v>
      </c>
      <c r="C4874" s="97">
        <v>7192.2443511691963</v>
      </c>
      <c r="D4874" s="96">
        <v>0.90012149856165002</v>
      </c>
      <c r="E4874" s="98">
        <v>0.7</v>
      </c>
      <c r="F4874" s="119">
        <v>0.42299793822802984</v>
      </c>
      <c r="G4874" s="179">
        <v>1</v>
      </c>
      <c r="H4874" s="97">
        <v>10514172.008342752</v>
      </c>
      <c r="I4874" s="174">
        <v>382372926881.32037</v>
      </c>
      <c r="J4874" s="186">
        <v>0.4009840874519508</v>
      </c>
      <c r="K4874" s="189">
        <v>6962398484.4252682</v>
      </c>
      <c r="L4874" s="185">
        <v>7129958847.8753233</v>
      </c>
      <c r="M4874" s="185">
        <v>240466648785.06982</v>
      </c>
      <c r="N4874" s="174">
        <v>636931932998.6908</v>
      </c>
      <c r="O4874" s="119">
        <v>0.5517116147777068</v>
      </c>
      <c r="P4874" s="119">
        <v>0.35423147528181098</v>
      </c>
      <c r="Q4874" s="97">
        <v>15.979689483816323</v>
      </c>
      <c r="R4874" s="184">
        <v>3905963444201.1504</v>
      </c>
      <c r="S4874" s="199">
        <v>4057.8158190769259</v>
      </c>
      <c r="T4874" s="191">
        <v>4.5951021031451426E-2</v>
      </c>
      <c r="U4874" s="198">
        <v>2.0000000000000001E-4</v>
      </c>
    </row>
    <row r="4875" spans="1:21" x14ac:dyDescent="0.2">
      <c r="A4875">
        <f t="shared" si="76"/>
        <v>4871</v>
      </c>
      <c r="B4875" s="119">
        <v>0.47524587869855212</v>
      </c>
      <c r="C4875" s="97">
        <v>10027.506730496265</v>
      </c>
      <c r="D4875" s="96">
        <v>0.4023541728706842</v>
      </c>
      <c r="E4875" s="98">
        <v>0.48295649120541939</v>
      </c>
      <c r="F4875" s="119">
        <v>0.44562907486684883</v>
      </c>
      <c r="G4875" s="179">
        <v>1</v>
      </c>
      <c r="H4875" s="97">
        <v>2700819.0790756131</v>
      </c>
      <c r="I4875" s="174">
        <v>144965779298.36243</v>
      </c>
      <c r="J4875" s="186">
        <v>0.47524587869855206</v>
      </c>
      <c r="K4875" s="189">
        <v>4839662124.7516317</v>
      </c>
      <c r="L4875" s="185">
        <v>0</v>
      </c>
      <c r="M4875" s="185">
        <v>205993977963.57825</v>
      </c>
      <c r="N4875" s="174">
        <v>355799419386.69232</v>
      </c>
      <c r="O4875" s="119">
        <v>0.65680144149069886</v>
      </c>
      <c r="P4875" s="119">
        <v>0.36773377085789011</v>
      </c>
      <c r="Q4875" s="97">
        <v>16.575164885356966</v>
      </c>
      <c r="R4875" s="184">
        <v>2383721200949.8301</v>
      </c>
      <c r="S4875" s="199">
        <v>2475.0488371056513</v>
      </c>
      <c r="T4875" s="191">
        <v>4.376826491256091E-2</v>
      </c>
      <c r="U4875" s="198">
        <v>2.0000000000000001E-4</v>
      </c>
    </row>
    <row r="4876" spans="1:21" x14ac:dyDescent="0.2">
      <c r="A4876">
        <f t="shared" si="76"/>
        <v>4872</v>
      </c>
      <c r="B4876" s="119">
        <v>0.38797115094208445</v>
      </c>
      <c r="C4876" s="97">
        <v>7753.4062774449576</v>
      </c>
      <c r="D4876" s="96">
        <v>0.81992714343564588</v>
      </c>
      <c r="E4876" s="98">
        <v>0.3780000338185604</v>
      </c>
      <c r="F4876" s="119">
        <v>0</v>
      </c>
      <c r="G4876" s="179">
        <v>0</v>
      </c>
      <c r="H4876" s="97">
        <v>6528698.0240034005</v>
      </c>
      <c r="I4876" s="174">
        <v>237158529087.74286</v>
      </c>
      <c r="J4876" s="186">
        <v>0.38797115094208445</v>
      </c>
      <c r="K4876" s="189">
        <v>28023467692.10474</v>
      </c>
      <c r="L4876" s="185">
        <v>56551571848.942459</v>
      </c>
      <c r="M4876" s="185">
        <v>0</v>
      </c>
      <c r="N4876" s="174">
        <v>321733568628.79004</v>
      </c>
      <c r="O4876" s="119">
        <v>0.42660119536179325</v>
      </c>
      <c r="P4876" s="119">
        <v>0.31573502725944491</v>
      </c>
      <c r="Q4876" s="97">
        <v>14.631405319333615</v>
      </c>
      <c r="R4876" s="184">
        <v>1644087625751.2974</v>
      </c>
      <c r="S4876" s="199">
        <v>1706.1947469001727</v>
      </c>
      <c r="T4876" s="191">
        <v>4.9866862792428093E-2</v>
      </c>
      <c r="U4876" s="198">
        <v>2.0000000000000001E-4</v>
      </c>
    </row>
    <row r="4877" spans="1:21" x14ac:dyDescent="0.2">
      <c r="A4877">
        <f t="shared" si="76"/>
        <v>4873</v>
      </c>
      <c r="B4877" s="119">
        <v>0.46331460239126154</v>
      </c>
      <c r="C4877" s="97">
        <v>4789.3334359123828</v>
      </c>
      <c r="D4877" s="96">
        <v>0.64345593991822314</v>
      </c>
      <c r="E4877" s="98">
        <v>0</v>
      </c>
      <c r="F4877" s="119">
        <v>0.43728883943051794</v>
      </c>
      <c r="G4877" s="179">
        <v>1</v>
      </c>
      <c r="H4877" s="97">
        <v>6903600.809077804</v>
      </c>
      <c r="I4877" s="174">
        <v>224562309530.74564</v>
      </c>
      <c r="J4877" s="186">
        <v>0.39202692037047127</v>
      </c>
      <c r="K4877" s="189">
        <v>10335228515.704824</v>
      </c>
      <c r="L4877" s="185">
        <v>0</v>
      </c>
      <c r="M4877" s="185">
        <v>244097300824.76822</v>
      </c>
      <c r="N4877" s="174">
        <v>478994838871.21869</v>
      </c>
      <c r="O4877" s="119">
        <v>0.59147257612227422</v>
      </c>
      <c r="P4877" s="119">
        <v>0.44045628425852057</v>
      </c>
      <c r="Q4877" s="97">
        <v>17.108400093146269</v>
      </c>
      <c r="R4877" s="184">
        <v>3919406164688.5742</v>
      </c>
      <c r="S4877" s="199">
        <v>4067.39527993306</v>
      </c>
      <c r="T4877" s="191">
        <v>4.3067834419043154E-2</v>
      </c>
      <c r="U4877" s="198">
        <v>2.0000000000000001E-4</v>
      </c>
    </row>
    <row r="4878" spans="1:21" x14ac:dyDescent="0.2">
      <c r="A4878">
        <f t="shared" si="76"/>
        <v>4874</v>
      </c>
      <c r="B4878" s="119">
        <v>0.48711423114994651</v>
      </c>
      <c r="C4878" s="97">
        <v>11669.379339698717</v>
      </c>
      <c r="D4878" s="96">
        <v>0.76170753547153236</v>
      </c>
      <c r="E4878" s="98">
        <v>5.9832450362641301E-2</v>
      </c>
      <c r="F4878" s="119">
        <v>0</v>
      </c>
      <c r="G4878" s="179">
        <v>0</v>
      </c>
      <c r="H4878" s="97">
        <v>8856543.7886359841</v>
      </c>
      <c r="I4878" s="174">
        <v>304101456422.42133</v>
      </c>
      <c r="J4878" s="186">
        <v>0.38764771907503093</v>
      </c>
      <c r="K4878" s="189">
        <v>9309913447.0444546</v>
      </c>
      <c r="L4878" s="185">
        <v>13198245405.423019</v>
      </c>
      <c r="M4878" s="185">
        <v>0</v>
      </c>
      <c r="N4878" s="174">
        <v>326609615274.88879</v>
      </c>
      <c r="O4878" s="119">
        <v>0.393261025600186</v>
      </c>
      <c r="P4878" s="119">
        <v>0.26234496891531101</v>
      </c>
      <c r="Q4878" s="97">
        <v>13.14051578682481</v>
      </c>
      <c r="R4878" s="184">
        <v>1217150981568.156</v>
      </c>
      <c r="S4878" s="199">
        <v>1263.5633721997199</v>
      </c>
      <c r="T4878" s="191">
        <v>5.4213487616530755E-2</v>
      </c>
      <c r="U4878" s="198">
        <v>2.0000000000000001E-4</v>
      </c>
    </row>
    <row r="4879" spans="1:21" x14ac:dyDescent="0.2">
      <c r="A4879">
        <f t="shared" si="76"/>
        <v>4875</v>
      </c>
      <c r="B4879" s="119">
        <v>0.50078177088453957</v>
      </c>
      <c r="C4879" s="97">
        <v>5695.6968381671704</v>
      </c>
      <c r="D4879" s="96">
        <v>0.52474421052797227</v>
      </c>
      <c r="E4879" s="98">
        <v>0.7</v>
      </c>
      <c r="F4879" s="119">
        <v>0</v>
      </c>
      <c r="G4879" s="179">
        <v>0</v>
      </c>
      <c r="H4879" s="97">
        <v>5489632.2436619019</v>
      </c>
      <c r="I4879" s="174">
        <v>192746928733.51294</v>
      </c>
      <c r="J4879" s="186">
        <v>0.37465653308257973</v>
      </c>
      <c r="K4879" s="189">
        <v>44695934526.054222</v>
      </c>
      <c r="L4879" s="185">
        <v>122943019096.35278</v>
      </c>
      <c r="M4879" s="185">
        <v>0</v>
      </c>
      <c r="N4879" s="174">
        <v>360385882355.91992</v>
      </c>
      <c r="O4879" s="119">
        <v>0.47329354369725463</v>
      </c>
      <c r="P4879" s="119">
        <v>0.32177673557925057</v>
      </c>
      <c r="Q4879" s="97">
        <v>14.902017062015947</v>
      </c>
      <c r="R4879" s="184">
        <v>1937112242379.8804</v>
      </c>
      <c r="S4879" s="199">
        <v>2011.0693931386825</v>
      </c>
      <c r="T4879" s="191">
        <v>4.7770971878361844E-2</v>
      </c>
      <c r="U4879" s="198">
        <v>2.0000000000000001E-4</v>
      </c>
    </row>
    <row r="4880" spans="1:21" x14ac:dyDescent="0.2">
      <c r="A4880">
        <f t="shared" si="76"/>
        <v>4876</v>
      </c>
      <c r="B4880" s="119">
        <v>0.51023208954444943</v>
      </c>
      <c r="C4880" s="97">
        <v>9225.1072578103085</v>
      </c>
      <c r="D4880" s="96">
        <v>0.75816740111891512</v>
      </c>
      <c r="E4880" s="98">
        <v>0.6600461950256572</v>
      </c>
      <c r="F4880" s="119">
        <v>0</v>
      </c>
      <c r="G4880" s="179">
        <v>0</v>
      </c>
      <c r="H4880" s="97">
        <v>5565070.1877237549</v>
      </c>
      <c r="I4880" s="174">
        <v>218976393674.60306</v>
      </c>
      <c r="J4880" s="186">
        <v>0.34679036087474202</v>
      </c>
      <c r="K4880" s="189">
        <v>23212427793.39106</v>
      </c>
      <c r="L4880" s="185">
        <v>55403341008.030388</v>
      </c>
      <c r="M4880" s="185">
        <v>0</v>
      </c>
      <c r="N4880" s="174">
        <v>297592162476.02454</v>
      </c>
      <c r="O4880" s="119">
        <v>0.40411539870973023</v>
      </c>
      <c r="P4880" s="119">
        <v>0.25917488418747681</v>
      </c>
      <c r="Q4880" s="97">
        <v>14.228158711340713</v>
      </c>
      <c r="R4880" s="184">
        <v>1229214919535.7847</v>
      </c>
      <c r="S4880" s="199">
        <v>1275.5476086391113</v>
      </c>
      <c r="T4880" s="191">
        <v>5.0442104488556405E-2</v>
      </c>
      <c r="U4880" s="198">
        <v>2.0000000000000001E-4</v>
      </c>
    </row>
    <row r="4881" spans="1:21" x14ac:dyDescent="0.2">
      <c r="A4881">
        <f t="shared" si="76"/>
        <v>4877</v>
      </c>
      <c r="B4881" s="119">
        <v>0.49765601638626428</v>
      </c>
      <c r="C4881" s="97">
        <v>11694.919358723953</v>
      </c>
      <c r="D4881" s="96">
        <v>0.58762085401016528</v>
      </c>
      <c r="E4881" s="98">
        <v>0.45998433529517874</v>
      </c>
      <c r="F4881" s="119">
        <v>0.55868324933878521</v>
      </c>
      <c r="G4881" s="179">
        <v>1</v>
      </c>
      <c r="H4881" s="97">
        <v>3417336.2943562446</v>
      </c>
      <c r="I4881" s="174">
        <v>183900047097.30319</v>
      </c>
      <c r="J4881" s="186">
        <v>0.49765601638626422</v>
      </c>
      <c r="K4881" s="189">
        <v>5944692837.199048</v>
      </c>
      <c r="L4881" s="185">
        <v>0</v>
      </c>
      <c r="M4881" s="185">
        <v>206562281093.56876</v>
      </c>
      <c r="N4881" s="174">
        <v>396407021028.07098</v>
      </c>
      <c r="O4881" s="119">
        <v>0.64774026721479938</v>
      </c>
      <c r="P4881" s="119">
        <v>0.3900746145119055</v>
      </c>
      <c r="Q4881" s="97">
        <v>16.321512682488009</v>
      </c>
      <c r="R4881" s="184">
        <v>2756705986897.1484</v>
      </c>
      <c r="S4881" s="199">
        <v>2863.7835602652544</v>
      </c>
      <c r="T4881" s="191">
        <v>4.4877449072718734E-2</v>
      </c>
      <c r="U4881" s="198">
        <v>2.0000000000000001E-4</v>
      </c>
    </row>
    <row r="4882" spans="1:21" x14ac:dyDescent="0.2">
      <c r="A4882">
        <f t="shared" si="76"/>
        <v>4878</v>
      </c>
      <c r="B4882" s="119">
        <v>0.45038297159787999</v>
      </c>
      <c r="C4882" s="97">
        <v>5848.7831865867065</v>
      </c>
      <c r="D4882" s="96">
        <v>0.93871970015210215</v>
      </c>
      <c r="E4882" s="98">
        <v>0</v>
      </c>
      <c r="F4882" s="119">
        <v>0.48309717389062318</v>
      </c>
      <c r="G4882" s="179">
        <v>1</v>
      </c>
      <c r="H4882" s="97">
        <v>21258427.992361061</v>
      </c>
      <c r="I4882" s="174">
        <v>653689691931.11255</v>
      </c>
      <c r="J4882" s="186">
        <v>0.45038297159787999</v>
      </c>
      <c r="K4882" s="189">
        <v>18549048846.825283</v>
      </c>
      <c r="L4882" s="185">
        <v>0</v>
      </c>
      <c r="M4882" s="185">
        <v>419629154885.17834</v>
      </c>
      <c r="N4882" s="174">
        <v>1091867895663.1162</v>
      </c>
      <c r="O4882" s="119">
        <v>0.57709731403018982</v>
      </c>
      <c r="P4882" s="119">
        <v>0.34996669951361759</v>
      </c>
      <c r="Q4882" s="97">
        <v>15.510865370067695</v>
      </c>
      <c r="R4882" s="184">
        <v>6422289577847.4326</v>
      </c>
      <c r="S4882" s="199">
        <v>6665.0366186015908</v>
      </c>
      <c r="T4882" s="191">
        <v>4.7501211427312826E-2</v>
      </c>
      <c r="U4882" s="198">
        <v>2.0000000000000001E-4</v>
      </c>
    </row>
    <row r="4883" spans="1:21" x14ac:dyDescent="0.2">
      <c r="A4883">
        <f t="shared" si="76"/>
        <v>4879</v>
      </c>
      <c r="B4883" s="119">
        <v>0.48817174097116106</v>
      </c>
      <c r="C4883" s="97">
        <v>11562.700189563189</v>
      </c>
      <c r="D4883" s="96">
        <v>0.51752293976972208</v>
      </c>
      <c r="E4883" s="98">
        <v>0.5416770494543881</v>
      </c>
      <c r="F4883" s="119">
        <v>0.61323815617002608</v>
      </c>
      <c r="G4883" s="179">
        <v>1</v>
      </c>
      <c r="H4883" s="97">
        <v>3176179.4968121252</v>
      </c>
      <c r="I4883" s="174">
        <v>158984935145.68924</v>
      </c>
      <c r="J4883" s="186">
        <v>0.48817174097116101</v>
      </c>
      <c r="K4883" s="189">
        <v>833722737.3244828</v>
      </c>
      <c r="L4883" s="185">
        <v>0</v>
      </c>
      <c r="M4883" s="185">
        <v>233842392265.8335</v>
      </c>
      <c r="N4883" s="174">
        <v>393661050148.84717</v>
      </c>
      <c r="O4883" s="119">
        <v>0.67236996469639221</v>
      </c>
      <c r="P4883" s="119">
        <v>0.50560911961967392</v>
      </c>
      <c r="Q4883" s="97">
        <v>17.218076712286447</v>
      </c>
      <c r="R4883" s="184">
        <v>3718024628723.1816</v>
      </c>
      <c r="S4883" s="199">
        <v>3856.7972179050544</v>
      </c>
      <c r="T4883" s="191">
        <v>4.273152150529988E-2</v>
      </c>
      <c r="U4883" s="198">
        <v>2.0000000000000001E-4</v>
      </c>
    </row>
    <row r="4884" spans="1:21" x14ac:dyDescent="0.2">
      <c r="A4884">
        <f t="shared" si="76"/>
        <v>4880</v>
      </c>
      <c r="B4884" s="119">
        <v>0.46459673689171127</v>
      </c>
      <c r="C4884" s="97">
        <v>12526.434826148959</v>
      </c>
      <c r="D4884" s="96">
        <v>0.24382915336378885</v>
      </c>
      <c r="E4884" s="98">
        <v>0.7</v>
      </c>
      <c r="F4884" s="119">
        <v>0</v>
      </c>
      <c r="G4884" s="179">
        <v>0</v>
      </c>
      <c r="H4884" s="97">
        <v>2145001.0237828088</v>
      </c>
      <c r="I4884" s="174">
        <v>115425902180.3004</v>
      </c>
      <c r="J4884" s="186">
        <v>0.46459673689171122</v>
      </c>
      <c r="K4884" s="189">
        <v>16427698217.023914</v>
      </c>
      <c r="L4884" s="185">
        <v>34600532204.616249</v>
      </c>
      <c r="M4884" s="185">
        <v>0</v>
      </c>
      <c r="N4884" s="174">
        <v>166454132601.94058</v>
      </c>
      <c r="O4884" s="119">
        <v>0.48846443160339126</v>
      </c>
      <c r="P4884" s="119">
        <v>0.42035408491407578</v>
      </c>
      <c r="Q4884" s="97">
        <v>14.318685944975849</v>
      </c>
      <c r="R4884" s="184">
        <v>1150727481270.8022</v>
      </c>
      <c r="S4884" s="199">
        <v>1194.5458645662113</v>
      </c>
      <c r="T4884" s="191">
        <v>4.810316869182911E-2</v>
      </c>
      <c r="U4884" s="198">
        <v>2.0000000000000001E-4</v>
      </c>
    </row>
    <row r="4885" spans="1:21" x14ac:dyDescent="0.2">
      <c r="A4885">
        <f t="shared" si="76"/>
        <v>4881</v>
      </c>
      <c r="B4885" s="119">
        <v>0.37825007371853792</v>
      </c>
      <c r="C4885" s="97">
        <v>6626.3975394492809</v>
      </c>
      <c r="D4885" s="96">
        <v>0.80958017070905441</v>
      </c>
      <c r="E4885" s="98">
        <v>0.42838717107062219</v>
      </c>
      <c r="F4885" s="119">
        <v>0</v>
      </c>
      <c r="G4885" s="179">
        <v>0</v>
      </c>
      <c r="H4885" s="97">
        <v>7122480.6703086523</v>
      </c>
      <c r="I4885" s="174">
        <v>331371472574.72772</v>
      </c>
      <c r="J4885" s="186">
        <v>0.37825007371853792</v>
      </c>
      <c r="K4885" s="189">
        <v>24279862703.677986</v>
      </c>
      <c r="L4885" s="185">
        <v>47586176438.056755</v>
      </c>
      <c r="M4885" s="185">
        <v>0</v>
      </c>
      <c r="N4885" s="174">
        <v>403237511716.46246</v>
      </c>
      <c r="O4885" s="119">
        <v>0.40524559430115464</v>
      </c>
      <c r="P4885" s="119">
        <v>0.2764717024808433</v>
      </c>
      <c r="Q4885" s="97">
        <v>13.802446673157846</v>
      </c>
      <c r="R4885" s="184">
        <v>1714799020796.4375</v>
      </c>
      <c r="S4885" s="199">
        <v>1780.2798834916296</v>
      </c>
      <c r="T4885" s="191">
        <v>5.2405176470612339E-2</v>
      </c>
      <c r="U4885" s="198">
        <v>2.0000000000000001E-4</v>
      </c>
    </row>
    <row r="4886" spans="1:21" x14ac:dyDescent="0.2">
      <c r="A4886">
        <f t="shared" si="76"/>
        <v>4882</v>
      </c>
      <c r="B4886" s="119">
        <v>0.57770273650402038</v>
      </c>
      <c r="C4886" s="97">
        <v>6612.5249125202463</v>
      </c>
      <c r="D4886" s="96">
        <v>0.67166976161466596</v>
      </c>
      <c r="E4886" s="98">
        <v>9.4103737240532309E-2</v>
      </c>
      <c r="F4886" s="119">
        <v>0.52579404668687202</v>
      </c>
      <c r="G4886" s="179">
        <v>1</v>
      </c>
      <c r="H4886" s="97">
        <v>7672098.9077499462</v>
      </c>
      <c r="I4886" s="174">
        <v>279543910552.46625</v>
      </c>
      <c r="J4886" s="186">
        <v>0.44928972599381922</v>
      </c>
      <c r="K4886" s="189">
        <v>3594859783.5569043</v>
      </c>
      <c r="L4886" s="185">
        <v>0</v>
      </c>
      <c r="M4886" s="185">
        <v>201411386243.7009</v>
      </c>
      <c r="N4886" s="174">
        <v>484550156579.724</v>
      </c>
      <c r="O4886" s="119">
        <v>0.59173505998680553</v>
      </c>
      <c r="P4886" s="119">
        <v>0.42838972263722386</v>
      </c>
      <c r="Q4886" s="97">
        <v>16.2735220391829</v>
      </c>
      <c r="R4886" s="184">
        <v>3699640867605.0161</v>
      </c>
      <c r="S4886" s="199">
        <v>3838.9809548610629</v>
      </c>
      <c r="T4886" s="191">
        <v>4.47644454510936E-2</v>
      </c>
      <c r="U4886" s="198">
        <v>2.0000000000000001E-4</v>
      </c>
    </row>
    <row r="4887" spans="1:21" x14ac:dyDescent="0.2">
      <c r="A4887">
        <f t="shared" si="76"/>
        <v>4883</v>
      </c>
      <c r="B4887" s="119">
        <v>0.40825196412096526</v>
      </c>
      <c r="C4887" s="97">
        <v>12206.943112309984</v>
      </c>
      <c r="D4887" s="96">
        <v>1.174146873087845</v>
      </c>
      <c r="E4887" s="98">
        <v>0.7</v>
      </c>
      <c r="F4887" s="119">
        <v>0</v>
      </c>
      <c r="G4887" s="179">
        <v>0</v>
      </c>
      <c r="H4887" s="97">
        <v>11497648.364335567</v>
      </c>
      <c r="I4887" s="174">
        <v>420803063023.03436</v>
      </c>
      <c r="J4887" s="186">
        <v>0.40825196412096521</v>
      </c>
      <c r="K4887" s="189">
        <v>39048085479.640907</v>
      </c>
      <c r="L4887" s="185">
        <v>67664577189.9282</v>
      </c>
      <c r="M4887" s="185">
        <v>0</v>
      </c>
      <c r="N4887" s="174">
        <v>527515725692.60352</v>
      </c>
      <c r="O4887" s="119">
        <v>0.42828171319932734</v>
      </c>
      <c r="P4887" s="119">
        <v>0.33138007325919272</v>
      </c>
      <c r="Q4887" s="97">
        <v>13.938884675725587</v>
      </c>
      <c r="R4887" s="184">
        <v>2612216068474.3271</v>
      </c>
      <c r="S4887" s="199">
        <v>2712.019980104903</v>
      </c>
      <c r="T4887" s="191">
        <v>5.3312551557169352E-2</v>
      </c>
      <c r="U4887" s="198">
        <v>2.0000000000000001E-4</v>
      </c>
    </row>
    <row r="4888" spans="1:21" x14ac:dyDescent="0.2">
      <c r="A4888">
        <f t="shared" si="76"/>
        <v>4884</v>
      </c>
      <c r="B4888" s="119">
        <v>0.45311871103276585</v>
      </c>
      <c r="C4888" s="97">
        <v>9483.8445514933119</v>
      </c>
      <c r="D4888" s="96">
        <v>0.49469796745975142</v>
      </c>
      <c r="E4888" s="98">
        <v>0.51490388326008296</v>
      </c>
      <c r="F4888" s="119">
        <v>0</v>
      </c>
      <c r="G4888" s="179">
        <v>0</v>
      </c>
      <c r="H4888" s="97">
        <v>3118098.8989545107</v>
      </c>
      <c r="I4888" s="174">
        <v>138291860987.62204</v>
      </c>
      <c r="J4888" s="186">
        <v>0.41223932984470391</v>
      </c>
      <c r="K4888" s="189">
        <v>16307579468.038689</v>
      </c>
      <c r="L4888" s="185">
        <v>40773649074.891113</v>
      </c>
      <c r="M4888" s="185">
        <v>0</v>
      </c>
      <c r="N4888" s="174">
        <v>195373089530.55185</v>
      </c>
      <c r="O4888" s="119">
        <v>0.45875439433234411</v>
      </c>
      <c r="P4888" s="119">
        <v>0.3317254707784017</v>
      </c>
      <c r="Q4888" s="97">
        <v>14.385573050760726</v>
      </c>
      <c r="R4888" s="184">
        <v>1063948699573.6938</v>
      </c>
      <c r="S4888" s="199">
        <v>1104.726348452491</v>
      </c>
      <c r="T4888" s="191">
        <v>4.8841306383953259E-2</v>
      </c>
      <c r="U4888" s="198">
        <v>2.0000000000000001E-4</v>
      </c>
    </row>
    <row r="4889" spans="1:21" x14ac:dyDescent="0.2">
      <c r="A4889">
        <f t="shared" si="76"/>
        <v>4885</v>
      </c>
      <c r="B4889" s="119">
        <v>0.51195372121935001</v>
      </c>
      <c r="C4889" s="97">
        <v>17000</v>
      </c>
      <c r="D4889" s="96">
        <v>1.0928241502450193</v>
      </c>
      <c r="E4889" s="98">
        <v>0.1539768560168561</v>
      </c>
      <c r="F4889" s="119">
        <v>0.47417528680070747</v>
      </c>
      <c r="G4889" s="179">
        <v>1</v>
      </c>
      <c r="H4889" s="97">
        <v>7463813.5711428672</v>
      </c>
      <c r="I4889" s="174">
        <v>324646729362.73254</v>
      </c>
      <c r="J4889" s="186">
        <v>0.48088555917209419</v>
      </c>
      <c r="K4889" s="189">
        <v>6445563153.9628906</v>
      </c>
      <c r="L4889" s="185">
        <v>0</v>
      </c>
      <c r="M4889" s="185">
        <v>161101991953.02115</v>
      </c>
      <c r="N4889" s="174">
        <v>492194284469.71655</v>
      </c>
      <c r="O4889" s="119">
        <v>0.57903865716860314</v>
      </c>
      <c r="P4889" s="119">
        <v>0.37282438796366701</v>
      </c>
      <c r="Q4889" s="97">
        <v>14.994722011057972</v>
      </c>
      <c r="R4889" s="184">
        <v>2934353614712.957</v>
      </c>
      <c r="S4889" s="199">
        <v>3044.4703860142881</v>
      </c>
      <c r="T4889" s="191">
        <v>5.0207188486217698E-2</v>
      </c>
      <c r="U4889" s="198">
        <v>2.0000000000000001E-4</v>
      </c>
    </row>
    <row r="4890" spans="1:21" x14ac:dyDescent="0.2">
      <c r="A4890">
        <f t="shared" si="76"/>
        <v>4886</v>
      </c>
      <c r="B4890" s="119">
        <v>0.55461719310988211</v>
      </c>
      <c r="C4890" s="97">
        <v>13888.342224639675</v>
      </c>
      <c r="D4890" s="96">
        <v>0.84056582335291996</v>
      </c>
      <c r="E4890" s="98">
        <v>0</v>
      </c>
      <c r="F4890" s="119">
        <v>0</v>
      </c>
      <c r="G4890" s="179">
        <v>0</v>
      </c>
      <c r="H4890" s="97">
        <v>6195523.7008315846</v>
      </c>
      <c r="I4890" s="174">
        <v>278031564227.85571</v>
      </c>
      <c r="J4890" s="186">
        <v>0.4677278243645675</v>
      </c>
      <c r="K4890" s="189">
        <v>14024725362.505545</v>
      </c>
      <c r="L4890" s="185">
        <v>0</v>
      </c>
      <c r="M4890" s="185">
        <v>0</v>
      </c>
      <c r="N4890" s="174">
        <v>292056289590.36127</v>
      </c>
      <c r="O4890" s="119">
        <v>0.44526724222707603</v>
      </c>
      <c r="P4890" s="119">
        <v>0.35558522806066883</v>
      </c>
      <c r="Q4890" s="97">
        <v>12.801063138408008</v>
      </c>
      <c r="R4890" s="184">
        <v>1452339752235.4409</v>
      </c>
      <c r="S4890" s="199">
        <v>1508.4258452726901</v>
      </c>
      <c r="T4890" s="191">
        <v>5.5868661276556292E-2</v>
      </c>
      <c r="U4890" s="198">
        <v>2.0000000000000001E-4</v>
      </c>
    </row>
    <row r="4891" spans="1:21" x14ac:dyDescent="0.2">
      <c r="A4891">
        <f t="shared" si="76"/>
        <v>4887</v>
      </c>
      <c r="B4891" s="119">
        <v>0.52619002757960742</v>
      </c>
      <c r="C4891" s="97">
        <v>4085.8969246126017</v>
      </c>
      <c r="D4891" s="96">
        <v>0.45768799438079094</v>
      </c>
      <c r="E4891" s="98">
        <v>0.38981283654011351</v>
      </c>
      <c r="F4891" s="119">
        <v>0.59239141662486938</v>
      </c>
      <c r="G4891" s="179">
        <v>1</v>
      </c>
      <c r="H4891" s="97">
        <v>8165329.9015494613</v>
      </c>
      <c r="I4891" s="174">
        <v>282755918137.86554</v>
      </c>
      <c r="J4891" s="186">
        <v>0.39072983604960509</v>
      </c>
      <c r="K4891" s="189">
        <v>3330707582.725318</v>
      </c>
      <c r="L4891" s="185">
        <v>0</v>
      </c>
      <c r="M4891" s="185">
        <v>385664262345.0979</v>
      </c>
      <c r="N4891" s="174">
        <v>671750888065.68872</v>
      </c>
      <c r="O4891" s="119">
        <v>0.62376186002327694</v>
      </c>
      <c r="P4891" s="119">
        <v>0.29234906280198525</v>
      </c>
      <c r="Q4891" s="97">
        <v>16.687053979887111</v>
      </c>
      <c r="R4891" s="184">
        <v>3601626804244.1802</v>
      </c>
      <c r="S4891" s="199">
        <v>3742.0957485637491</v>
      </c>
      <c r="T4891" s="191">
        <v>4.3622730076021216E-2</v>
      </c>
      <c r="U4891" s="198">
        <v>2.0000000000000001E-4</v>
      </c>
    </row>
    <row r="4892" spans="1:21" x14ac:dyDescent="0.2">
      <c r="A4892">
        <f t="shared" si="76"/>
        <v>4888</v>
      </c>
      <c r="B4892" s="119">
        <v>0.6041677841603017</v>
      </c>
      <c r="C4892" s="97">
        <v>8520.6332691922562</v>
      </c>
      <c r="D4892" s="96">
        <v>0.2</v>
      </c>
      <c r="E4892" s="98">
        <v>0</v>
      </c>
      <c r="F4892" s="119">
        <v>0</v>
      </c>
      <c r="G4892" s="179">
        <v>0</v>
      </c>
      <c r="H4892" s="97">
        <v>1628805.7350945561</v>
      </c>
      <c r="I4892" s="174">
        <v>88545899089.216125</v>
      </c>
      <c r="J4892" s="186">
        <v>0.51359704292868091</v>
      </c>
      <c r="K4892" s="189">
        <v>2384164978.2105546</v>
      </c>
      <c r="L4892" s="185">
        <v>0</v>
      </c>
      <c r="M4892" s="185">
        <v>0</v>
      </c>
      <c r="N4892" s="174">
        <v>90930064067.426682</v>
      </c>
      <c r="O4892" s="119">
        <v>0.50013064878037072</v>
      </c>
      <c r="P4892" s="119">
        <v>0.38017450912887252</v>
      </c>
      <c r="Q4892" s="97">
        <v>12.912610609541986</v>
      </c>
      <c r="R4892" s="184">
        <v>549816813405.87903</v>
      </c>
      <c r="S4892" s="199">
        <v>570.92758696583348</v>
      </c>
      <c r="T4892" s="191">
        <v>5.0261367617391063E-2</v>
      </c>
      <c r="U4892" s="198">
        <v>2.0000000000000001E-4</v>
      </c>
    </row>
    <row r="4893" spans="1:21" x14ac:dyDescent="0.2">
      <c r="A4893">
        <f t="shared" si="76"/>
        <v>4889</v>
      </c>
      <c r="B4893" s="119">
        <v>0.70859620660198253</v>
      </c>
      <c r="C4893" s="97">
        <v>10281.641444520448</v>
      </c>
      <c r="D4893" s="96">
        <v>1.0631997652409564</v>
      </c>
      <c r="E4893" s="98">
        <v>0.50173034873711519</v>
      </c>
      <c r="F4893" s="119">
        <v>0</v>
      </c>
      <c r="G4893" s="179">
        <v>0</v>
      </c>
      <c r="H4893" s="97">
        <v>9824522.6706721112</v>
      </c>
      <c r="I4893" s="174">
        <v>287299769090.41577</v>
      </c>
      <c r="J4893" s="186">
        <v>0.32104588634912146</v>
      </c>
      <c r="K4893" s="189">
        <v>17611632524.277874</v>
      </c>
      <c r="L4893" s="185">
        <v>45505188854.595612</v>
      </c>
      <c r="M4893" s="185">
        <v>0</v>
      </c>
      <c r="N4893" s="174">
        <v>350416590469.28925</v>
      </c>
      <c r="O4893" s="119">
        <v>0.36710750460452612</v>
      </c>
      <c r="P4893" s="119">
        <v>0.27331273225049574</v>
      </c>
      <c r="Q4893" s="97">
        <v>14.126378038392666</v>
      </c>
      <c r="R4893" s="184">
        <v>1457591073539.8799</v>
      </c>
      <c r="S4893" s="199">
        <v>1513.0358166874814</v>
      </c>
      <c r="T4893" s="191">
        <v>5.3149362957241521E-2</v>
      </c>
      <c r="U4893" s="198">
        <v>2.0000000000000001E-4</v>
      </c>
    </row>
    <row r="4894" spans="1:21" x14ac:dyDescent="0.2">
      <c r="A4894">
        <f t="shared" si="76"/>
        <v>4890</v>
      </c>
      <c r="B4894" s="119">
        <v>0.5262436437523238</v>
      </c>
      <c r="C4894" s="97">
        <v>13195.05643761903</v>
      </c>
      <c r="D4894" s="96">
        <v>0.48842987791296544</v>
      </c>
      <c r="E4894" s="98">
        <v>4.3200031175752565E-2</v>
      </c>
      <c r="F4894" s="119">
        <v>0.63252936759741363</v>
      </c>
      <c r="G4894" s="179">
        <v>1</v>
      </c>
      <c r="H4894" s="97">
        <v>3009484.8665531725</v>
      </c>
      <c r="I4894" s="174">
        <v>139977964255.63211</v>
      </c>
      <c r="J4894" s="186">
        <v>0.43374877792757782</v>
      </c>
      <c r="K4894" s="189">
        <v>4182182772.1273651</v>
      </c>
      <c r="L4894" s="185">
        <v>0</v>
      </c>
      <c r="M4894" s="185">
        <v>171358436860.65454</v>
      </c>
      <c r="N4894" s="174">
        <v>315518583888.414</v>
      </c>
      <c r="O4894" s="119">
        <v>0.62691083987353569</v>
      </c>
      <c r="P4894" s="119">
        <v>0.41586688548711276</v>
      </c>
      <c r="Q4894" s="97">
        <v>16.924684796312874</v>
      </c>
      <c r="R4894" s="184">
        <v>2417162118997.7842</v>
      </c>
      <c r="S4894" s="199">
        <v>2511.2284321560469</v>
      </c>
      <c r="T4894" s="191">
        <v>4.3266465292436877E-2</v>
      </c>
      <c r="U4894" s="198">
        <v>2.0000000000000001E-4</v>
      </c>
    </row>
    <row r="4895" spans="1:21" x14ac:dyDescent="0.2">
      <c r="A4895">
        <f t="shared" si="76"/>
        <v>4891</v>
      </c>
      <c r="B4895" s="119">
        <v>0.47784583085168464</v>
      </c>
      <c r="C4895" s="97">
        <v>4806.3081775803948</v>
      </c>
      <c r="D4895" s="96">
        <v>1.0024360623440836</v>
      </c>
      <c r="E4895" s="98">
        <v>0</v>
      </c>
      <c r="F4895" s="119">
        <v>0</v>
      </c>
      <c r="G4895" s="179">
        <v>0</v>
      </c>
      <c r="H4895" s="97">
        <v>15468565.794520423</v>
      </c>
      <c r="I4895" s="174">
        <v>530169703509.43274</v>
      </c>
      <c r="J4895" s="186">
        <v>0.38858632861244435</v>
      </c>
      <c r="K4895" s="189">
        <v>712973941.80071902</v>
      </c>
      <c r="L4895" s="185">
        <v>0</v>
      </c>
      <c r="M4895" s="185">
        <v>0</v>
      </c>
      <c r="N4895" s="174">
        <v>530882677451.23346</v>
      </c>
      <c r="O4895" s="119">
        <v>0.38806445826668207</v>
      </c>
      <c r="P4895" s="119">
        <v>0.25474640540011279</v>
      </c>
      <c r="Q4895" s="97">
        <v>12.994100618154983</v>
      </c>
      <c r="R4895" s="184">
        <v>1978814124103.9819</v>
      </c>
      <c r="S4895" s="199">
        <v>2052.9204435172187</v>
      </c>
      <c r="T4895" s="191">
        <v>5.4371405984397367E-2</v>
      </c>
      <c r="U4895" s="198">
        <v>2.0000000000000001E-4</v>
      </c>
    </row>
    <row r="4896" spans="1:21" x14ac:dyDescent="0.2">
      <c r="A4896">
        <f t="shared" si="76"/>
        <v>4892</v>
      </c>
      <c r="B4896" s="119">
        <v>0.46520659464197101</v>
      </c>
      <c r="C4896" s="97">
        <v>6295.9967537386183</v>
      </c>
      <c r="D4896" s="96">
        <v>0.75728572465008226</v>
      </c>
      <c r="E4896" s="98">
        <v>0.14055631492202447</v>
      </c>
      <c r="F4896" s="119">
        <v>0</v>
      </c>
      <c r="G4896" s="179">
        <v>0</v>
      </c>
      <c r="H4896" s="97">
        <v>6986533.9533566842</v>
      </c>
      <c r="I4896" s="174">
        <v>248439724141.4903</v>
      </c>
      <c r="J4896" s="186">
        <v>0.39904452772090504</v>
      </c>
      <c r="K4896" s="189">
        <v>8671315730.5110245</v>
      </c>
      <c r="L4896" s="185">
        <v>32722620727.146313</v>
      </c>
      <c r="M4896" s="185">
        <v>0</v>
      </c>
      <c r="N4896" s="174">
        <v>289833660599.14764</v>
      </c>
      <c r="O4896" s="119">
        <v>0.43237424083115111</v>
      </c>
      <c r="P4896" s="119">
        <v>0.31344688825538686</v>
      </c>
      <c r="Q4896" s="97">
        <v>14.003822792804069</v>
      </c>
      <c r="R4896" s="184">
        <v>1435273164771.6187</v>
      </c>
      <c r="S4896" s="199">
        <v>1488.4825082111447</v>
      </c>
      <c r="T4896" s="191">
        <v>5.0602390567876437E-2</v>
      </c>
      <c r="U4896" s="198">
        <v>2.0000000000000001E-4</v>
      </c>
    </row>
    <row r="4897" spans="1:21" x14ac:dyDescent="0.2">
      <c r="A4897">
        <f t="shared" si="76"/>
        <v>4893</v>
      </c>
      <c r="B4897" s="119">
        <v>0.42512521699193562</v>
      </c>
      <c r="C4897" s="97">
        <v>5822.7970290774556</v>
      </c>
      <c r="D4897" s="96">
        <v>0.54192983300977249</v>
      </c>
      <c r="E4897" s="98">
        <v>0</v>
      </c>
      <c r="F4897" s="119">
        <v>0.43387242283808608</v>
      </c>
      <c r="G4897" s="179">
        <v>1</v>
      </c>
      <c r="H4897" s="97">
        <v>8469038.3974507116</v>
      </c>
      <c r="I4897" s="174">
        <v>327076812504.18549</v>
      </c>
      <c r="J4897" s="186">
        <v>0.42512521699193562</v>
      </c>
      <c r="K4897" s="189">
        <v>4132758898.9815688</v>
      </c>
      <c r="L4897" s="185">
        <v>0</v>
      </c>
      <c r="M4897" s="185">
        <v>259132041301.47424</v>
      </c>
      <c r="N4897" s="174">
        <v>590341612704.64124</v>
      </c>
      <c r="O4897" s="119">
        <v>0.58670137167399594</v>
      </c>
      <c r="P4897" s="119">
        <v>0.43270981635073247</v>
      </c>
      <c r="Q4897" s="97">
        <v>16.701797425764539</v>
      </c>
      <c r="R4897" s="184">
        <v>4651064599762.5225</v>
      </c>
      <c r="S4897" s="199">
        <v>4829.0367592614502</v>
      </c>
      <c r="T4897" s="191">
        <v>4.3554212769311783E-2</v>
      </c>
      <c r="U4897" s="198">
        <v>2.0000000000000001E-4</v>
      </c>
    </row>
    <row r="4898" spans="1:21" x14ac:dyDescent="0.2">
      <c r="A4898">
        <f t="shared" si="76"/>
        <v>4894</v>
      </c>
      <c r="B4898" s="119">
        <v>0.57107337832311444</v>
      </c>
      <c r="C4898" s="97">
        <v>8546.9408750797356</v>
      </c>
      <c r="D4898" s="96">
        <v>0.96200928907929795</v>
      </c>
      <c r="E4898" s="98">
        <v>0</v>
      </c>
      <c r="F4898" s="119">
        <v>0</v>
      </c>
      <c r="G4898" s="179">
        <v>0</v>
      </c>
      <c r="H4898" s="97">
        <v>9433238.8401975147</v>
      </c>
      <c r="I4898" s="174">
        <v>383852314335.2558</v>
      </c>
      <c r="J4898" s="186">
        <v>0.46209963507937124</v>
      </c>
      <c r="K4898" s="189">
        <v>7909082295.6180363</v>
      </c>
      <c r="L4898" s="185">
        <v>0</v>
      </c>
      <c r="M4898" s="185">
        <v>0</v>
      </c>
      <c r="N4898" s="174">
        <v>391761396630.87384</v>
      </c>
      <c r="O4898" s="119">
        <v>0.45277052793903344</v>
      </c>
      <c r="P4898" s="119">
        <v>0.31838951124556969</v>
      </c>
      <c r="Q4898" s="97">
        <v>12.932474698185001</v>
      </c>
      <c r="R4898" s="184">
        <v>1793161487950.9534</v>
      </c>
      <c r="S4898" s="199">
        <v>1861.7052983418787</v>
      </c>
      <c r="T4898" s="191">
        <v>5.4649938580544892E-2</v>
      </c>
      <c r="U4898" s="198">
        <v>2.0000000000000001E-4</v>
      </c>
    </row>
    <row r="4899" spans="1:21" x14ac:dyDescent="0.2">
      <c r="A4899">
        <f t="shared" si="76"/>
        <v>4895</v>
      </c>
      <c r="B4899" s="119">
        <v>0.44744693707530997</v>
      </c>
      <c r="C4899" s="97">
        <v>7754.6587778507483</v>
      </c>
      <c r="D4899" s="96">
        <v>0.7327121952305321</v>
      </c>
      <c r="E4899" s="98">
        <v>0</v>
      </c>
      <c r="F4899" s="119">
        <v>0.58512733718586474</v>
      </c>
      <c r="G4899" s="179">
        <v>1</v>
      </c>
      <c r="H4899" s="97">
        <v>5922290.6313220914</v>
      </c>
      <c r="I4899" s="174">
        <v>231447222001.92456</v>
      </c>
      <c r="J4899" s="186">
        <v>0.43627301134847785</v>
      </c>
      <c r="K4899" s="189">
        <v>1872729568.0673099</v>
      </c>
      <c r="L4899" s="185">
        <v>0</v>
      </c>
      <c r="M4899" s="185">
        <v>214500664727.74197</v>
      </c>
      <c r="N4899" s="174">
        <v>447820616297.73383</v>
      </c>
      <c r="O4899" s="119">
        <v>0.60866940550140147</v>
      </c>
      <c r="P4899" s="119">
        <v>0.40476554912466184</v>
      </c>
      <c r="Q4899" s="97">
        <v>16.424568674196902</v>
      </c>
      <c r="R4899" s="184">
        <v>3246203741817.1436</v>
      </c>
      <c r="S4899" s="199">
        <v>3369.1160672630353</v>
      </c>
      <c r="T4899" s="191">
        <v>4.4720002680972773E-2</v>
      </c>
      <c r="U4899" s="198">
        <v>2.0000000000000001E-4</v>
      </c>
    </row>
    <row r="4900" spans="1:21" x14ac:dyDescent="0.2">
      <c r="A4900">
        <f t="shared" si="76"/>
        <v>4896</v>
      </c>
      <c r="B4900" s="119">
        <v>0.60127103854626029</v>
      </c>
      <c r="C4900" s="97">
        <v>8952.2080066944436</v>
      </c>
      <c r="D4900" s="96">
        <v>1.2113160983810047</v>
      </c>
      <c r="E4900" s="98">
        <v>0</v>
      </c>
      <c r="F4900" s="119">
        <v>0</v>
      </c>
      <c r="G4900" s="179">
        <v>0</v>
      </c>
      <c r="H4900" s="97">
        <v>22728345.144580312</v>
      </c>
      <c r="I4900" s="174">
        <v>535312091903.02863</v>
      </c>
      <c r="J4900" s="186">
        <v>0.30802584860443449</v>
      </c>
      <c r="K4900" s="189">
        <v>10696854981.410845</v>
      </c>
      <c r="L4900" s="185">
        <v>0</v>
      </c>
      <c r="M4900" s="185">
        <v>0</v>
      </c>
      <c r="N4900" s="174">
        <v>546008946884.43945</v>
      </c>
      <c r="O4900" s="119">
        <v>0.30199131775682003</v>
      </c>
      <c r="P4900" s="119">
        <v>0.2297140557565677</v>
      </c>
      <c r="Q4900" s="97">
        <v>12.880067217928538</v>
      </c>
      <c r="R4900" s="184">
        <v>1697536580787.2559</v>
      </c>
      <c r="S4900" s="199">
        <v>1762.3203643787042</v>
      </c>
      <c r="T4900" s="191">
        <v>5.6660858353117044E-2</v>
      </c>
      <c r="U4900" s="198">
        <v>2.0000000000000001E-4</v>
      </c>
    </row>
    <row r="4901" spans="1:21" x14ac:dyDescent="0.2">
      <c r="A4901">
        <f t="shared" si="76"/>
        <v>4897</v>
      </c>
      <c r="B4901" s="119">
        <v>0.21303311912161471</v>
      </c>
      <c r="C4901" s="97">
        <v>6770.0492867369394</v>
      </c>
      <c r="D4901" s="96">
        <v>0.59317217875276107</v>
      </c>
      <c r="E4901" s="98">
        <v>0</v>
      </c>
      <c r="F4901" s="119">
        <v>0.57469084678089744</v>
      </c>
      <c r="G4901" s="179">
        <v>1</v>
      </c>
      <c r="H4901" s="97">
        <v>9384277.2490550708</v>
      </c>
      <c r="I4901" s="174">
        <v>339745197059.03131</v>
      </c>
      <c r="J4901" s="186">
        <v>0.21303311912161471</v>
      </c>
      <c r="K4901" s="189">
        <v>11263180399.74946</v>
      </c>
      <c r="L4901" s="185">
        <v>0</v>
      </c>
      <c r="M4901" s="185">
        <v>227237282058.21432</v>
      </c>
      <c r="N4901" s="174">
        <v>578245659516.99512</v>
      </c>
      <c r="O4901" s="119">
        <v>0.43954814100109013</v>
      </c>
      <c r="P4901" s="119">
        <v>0.28923604704625638</v>
      </c>
      <c r="Q4901" s="97">
        <v>18.100669041588588</v>
      </c>
      <c r="R4901" s="184">
        <v>3206052664683.8032</v>
      </c>
      <c r="S4901" s="199">
        <v>3329.8157578950509</v>
      </c>
      <c r="T4901" s="191">
        <v>4.129137049729098E-2</v>
      </c>
      <c r="U4901" s="198">
        <v>2.0000000000000001E-4</v>
      </c>
    </row>
    <row r="4902" spans="1:21" x14ac:dyDescent="0.2">
      <c r="A4902">
        <f t="shared" si="76"/>
        <v>4898</v>
      </c>
      <c r="B4902" s="119">
        <v>0.4528161248619646</v>
      </c>
      <c r="C4902" s="97">
        <v>9843.0392728140523</v>
      </c>
      <c r="D4902" s="96">
        <v>0.77377994489590352</v>
      </c>
      <c r="E4902" s="98">
        <v>0.17789652302285291</v>
      </c>
      <c r="F4902" s="119">
        <v>0.61350899065020037</v>
      </c>
      <c r="G4902" s="179">
        <v>1</v>
      </c>
      <c r="H4902" s="97">
        <v>5669850.3877244424</v>
      </c>
      <c r="I4902" s="174">
        <v>232067212020.9216</v>
      </c>
      <c r="J4902" s="186">
        <v>0.42069862127159408</v>
      </c>
      <c r="K4902" s="189">
        <v>3754658793.8115392</v>
      </c>
      <c r="L4902" s="185">
        <v>0</v>
      </c>
      <c r="M4902" s="185">
        <v>197551538273.11508</v>
      </c>
      <c r="N4902" s="174">
        <v>433373409087.84821</v>
      </c>
      <c r="O4902" s="119">
        <v>0.58995679337171758</v>
      </c>
      <c r="P4902" s="119">
        <v>0.40023452377014257</v>
      </c>
      <c r="Q4902" s="97">
        <v>16.571643124745734</v>
      </c>
      <c r="R4902" s="184">
        <v>3117099255958.8091</v>
      </c>
      <c r="S4902" s="199">
        <v>3237.8129457771774</v>
      </c>
      <c r="T4902" s="191">
        <v>4.4505357446276934E-2</v>
      </c>
      <c r="U4902" s="198">
        <v>2.0000000000000001E-4</v>
      </c>
    </row>
    <row r="4903" spans="1:21" x14ac:dyDescent="0.2">
      <c r="A4903">
        <f t="shared" si="76"/>
        <v>4899</v>
      </c>
      <c r="B4903" s="119">
        <v>0.34246085220323008</v>
      </c>
      <c r="C4903" s="97">
        <v>4000</v>
      </c>
      <c r="D4903" s="96">
        <v>0.58737209616806596</v>
      </c>
      <c r="E4903" s="98">
        <v>0.24534668705455995</v>
      </c>
      <c r="F4903" s="119">
        <v>0.48760515423981354</v>
      </c>
      <c r="G4903" s="179">
        <v>1</v>
      </c>
      <c r="H4903" s="97">
        <v>12194822.999562396</v>
      </c>
      <c r="I4903" s="174">
        <v>441951309051.16016</v>
      </c>
      <c r="J4903" s="186">
        <v>0.34246085220323008</v>
      </c>
      <c r="K4903" s="189">
        <v>5665208466.2214537</v>
      </c>
      <c r="L4903" s="185">
        <v>0</v>
      </c>
      <c r="M4903" s="185">
        <v>343551092708.19293</v>
      </c>
      <c r="N4903" s="174">
        <v>791167610225.57446</v>
      </c>
      <c r="O4903" s="119">
        <v>0.53868723970516641</v>
      </c>
      <c r="P4903" s="119">
        <v>0.33101205435406916</v>
      </c>
      <c r="Q4903" s="97">
        <v>16.874833054443215</v>
      </c>
      <c r="R4903" s="184">
        <v>4803452769604.0684</v>
      </c>
      <c r="S4903" s="199">
        <v>4985.9084829718486</v>
      </c>
      <c r="T4903" s="191">
        <v>4.3471328953071924E-2</v>
      </c>
      <c r="U4903" s="198">
        <v>2.0000000000000001E-4</v>
      </c>
    </row>
    <row r="4904" spans="1:21" x14ac:dyDescent="0.2">
      <c r="A4904">
        <f t="shared" si="76"/>
        <v>4900</v>
      </c>
      <c r="B4904" s="119">
        <v>0.61142893533892473</v>
      </c>
      <c r="C4904" s="97">
        <v>9302.4090022234705</v>
      </c>
      <c r="D4904" s="96">
        <v>1.2503381245912002</v>
      </c>
      <c r="E4904" s="98">
        <v>0.5395668453313901</v>
      </c>
      <c r="F4904" s="119">
        <v>0</v>
      </c>
      <c r="G4904" s="179">
        <v>0</v>
      </c>
      <c r="H4904" s="97">
        <v>13817451.912495548</v>
      </c>
      <c r="I4904" s="174">
        <v>321014290890.57269</v>
      </c>
      <c r="J4904" s="186">
        <v>0.15397783690105249</v>
      </c>
      <c r="K4904" s="189">
        <v>29080947090.984318</v>
      </c>
      <c r="L4904" s="185">
        <v>101114113691.2495</v>
      </c>
      <c r="M4904" s="185">
        <v>0</v>
      </c>
      <c r="N4904" s="174">
        <v>451209351672.80652</v>
      </c>
      <c r="O4904" s="119">
        <v>0.28882463671355108</v>
      </c>
      <c r="P4904" s="119">
        <v>0.20164174827829481</v>
      </c>
      <c r="Q4904" s="97">
        <v>17.063489501946709</v>
      </c>
      <c r="R4904" s="184">
        <v>1620623788459.042</v>
      </c>
      <c r="S4904" s="199">
        <v>1681.048136860082</v>
      </c>
      <c r="T4904" s="191">
        <v>4.4963054983733527E-2</v>
      </c>
      <c r="U4904" s="198">
        <v>2.0000000000000001E-4</v>
      </c>
    </row>
    <row r="4905" spans="1:21" x14ac:dyDescent="0.2">
      <c r="A4905">
        <f t="shared" si="76"/>
        <v>4901</v>
      </c>
      <c r="B4905" s="119">
        <v>0.52697473635493852</v>
      </c>
      <c r="C4905" s="97">
        <v>9156.0738733429735</v>
      </c>
      <c r="D4905" s="96">
        <v>0.35260120586529309</v>
      </c>
      <c r="E4905" s="98">
        <v>0.7</v>
      </c>
      <c r="F4905" s="119">
        <v>0.4472380514368231</v>
      </c>
      <c r="G4905" s="179">
        <v>1</v>
      </c>
      <c r="H4905" s="97">
        <v>2826958.1678957329</v>
      </c>
      <c r="I4905" s="174">
        <v>149398686282.62738</v>
      </c>
      <c r="J4905" s="186">
        <v>0.4806763929247504</v>
      </c>
      <c r="K4905" s="189">
        <v>1987650722.026614</v>
      </c>
      <c r="L4905" s="185">
        <v>0</v>
      </c>
      <c r="M4905" s="185">
        <v>115312702915.95497</v>
      </c>
      <c r="N4905" s="174">
        <v>266699039920.60895</v>
      </c>
      <c r="O4905" s="119">
        <v>0.61516000961845196</v>
      </c>
      <c r="P4905" s="119">
        <v>0.46674564758386122</v>
      </c>
      <c r="Q4905" s="97">
        <v>16.383078502058929</v>
      </c>
      <c r="R4905" s="184">
        <v>2253382324903.8594</v>
      </c>
      <c r="S4905" s="199">
        <v>2339.3973747343707</v>
      </c>
      <c r="T4905" s="191">
        <v>4.4130399987468968E-2</v>
      </c>
      <c r="U4905" s="198">
        <v>2.0000000000000001E-4</v>
      </c>
    </row>
    <row r="4906" spans="1:21" x14ac:dyDescent="0.2">
      <c r="A4906">
        <f t="shared" si="76"/>
        <v>4902</v>
      </c>
      <c r="B4906" s="119">
        <v>0.57185399262931258</v>
      </c>
      <c r="C4906" s="97">
        <v>5374.8851782466963</v>
      </c>
      <c r="D4906" s="96">
        <v>0.2</v>
      </c>
      <c r="E4906" s="98">
        <v>0</v>
      </c>
      <c r="F4906" s="119">
        <v>0.36773218366079191</v>
      </c>
      <c r="G4906" s="179">
        <v>1</v>
      </c>
      <c r="H4906" s="97">
        <v>2480731.2535318327</v>
      </c>
      <c r="I4906" s="174">
        <v>133165690812.23914</v>
      </c>
      <c r="J4906" s="186">
        <v>0.54915643843575312</v>
      </c>
      <c r="K4906" s="189">
        <v>3289503259.8430815</v>
      </c>
      <c r="L4906" s="185">
        <v>0</v>
      </c>
      <c r="M4906" s="185">
        <v>129458171167.86833</v>
      </c>
      <c r="N4906" s="174">
        <v>265913365239.95056</v>
      </c>
      <c r="O4906" s="119">
        <v>0.66448458979539138</v>
      </c>
      <c r="P4906" s="119">
        <v>0.43371544632600051</v>
      </c>
      <c r="Q4906" s="97">
        <v>15.872307586072138</v>
      </c>
      <c r="R4906" s="184">
        <v>2060599834776.2708</v>
      </c>
      <c r="S4906" s="199">
        <v>2135.9355224603182</v>
      </c>
      <c r="T4906" s="191">
        <v>4.489879562202468E-2</v>
      </c>
      <c r="U4906" s="198">
        <v>2.0000000000000001E-4</v>
      </c>
    </row>
    <row r="4907" spans="1:21" x14ac:dyDescent="0.2">
      <c r="A4907">
        <f t="shared" si="76"/>
        <v>4903</v>
      </c>
      <c r="B4907" s="119">
        <v>0.50400562169488139</v>
      </c>
      <c r="C4907" s="97">
        <v>6817.1366242809327</v>
      </c>
      <c r="D4907" s="96">
        <v>0.67283920541633147</v>
      </c>
      <c r="E4907" s="98">
        <v>0</v>
      </c>
      <c r="F4907" s="119">
        <v>0.49893158959621814</v>
      </c>
      <c r="G4907" s="179">
        <v>1</v>
      </c>
      <c r="H4907" s="97">
        <v>8233675.2292624991</v>
      </c>
      <c r="I4907" s="174">
        <v>304842082150.3501</v>
      </c>
      <c r="J4907" s="186">
        <v>0.42960386056429434</v>
      </c>
      <c r="K4907" s="189">
        <v>2713885653.9010019</v>
      </c>
      <c r="L4907" s="185">
        <v>0</v>
      </c>
      <c r="M4907" s="185">
        <v>249880494771.67917</v>
      </c>
      <c r="N4907" s="174">
        <v>557436462575.9303</v>
      </c>
      <c r="O4907" s="119">
        <v>0.59354877799462791</v>
      </c>
      <c r="P4907" s="119">
        <v>0.39021127043177911</v>
      </c>
      <c r="Q4907" s="97">
        <v>16.393736914281302</v>
      </c>
      <c r="R4907" s="184">
        <v>3890261586219.9829</v>
      </c>
      <c r="S4907" s="199">
        <v>4039.2934468733156</v>
      </c>
      <c r="T4907" s="191">
        <v>4.4253625447916146E-2</v>
      </c>
      <c r="U4907" s="198">
        <v>2.0000000000000001E-4</v>
      </c>
    </row>
    <row r="4908" spans="1:21" x14ac:dyDescent="0.2">
      <c r="A4908">
        <f t="shared" si="76"/>
        <v>4904</v>
      </c>
      <c r="B4908" s="119">
        <v>0.60822776723905181</v>
      </c>
      <c r="C4908" s="97">
        <v>9691.4478651721147</v>
      </c>
      <c r="D4908" s="96">
        <v>0.67884601712960457</v>
      </c>
      <c r="E4908" s="98">
        <v>0</v>
      </c>
      <c r="F4908" s="119">
        <v>0.54191892128654706</v>
      </c>
      <c r="G4908" s="179">
        <v>1</v>
      </c>
      <c r="H4908" s="97">
        <v>5823479.6419367641</v>
      </c>
      <c r="I4908" s="174">
        <v>228505614507.67963</v>
      </c>
      <c r="J4908" s="186">
        <v>0.39813022857742997</v>
      </c>
      <c r="K4908" s="189">
        <v>3357762913.9385362</v>
      </c>
      <c r="L4908" s="185">
        <v>0</v>
      </c>
      <c r="M4908" s="185">
        <v>208575427069.24582</v>
      </c>
      <c r="N4908" s="174">
        <v>440438804490.86395</v>
      </c>
      <c r="O4908" s="119">
        <v>0.58540558089248362</v>
      </c>
      <c r="P4908" s="119">
        <v>0.35417283239493952</v>
      </c>
      <c r="Q4908" s="97">
        <v>16.570661824956705</v>
      </c>
      <c r="R4908" s="184">
        <v>2805646172253.248</v>
      </c>
      <c r="S4908" s="199">
        <v>2911.2015246944784</v>
      </c>
      <c r="T4908" s="191">
        <v>4.3901920630915872E-2</v>
      </c>
      <c r="U4908" s="198">
        <v>2.0000000000000001E-4</v>
      </c>
    </row>
    <row r="4909" spans="1:21" x14ac:dyDescent="0.2">
      <c r="A4909">
        <f t="shared" si="76"/>
        <v>4905</v>
      </c>
      <c r="B4909" s="119">
        <v>0.55133060293165626</v>
      </c>
      <c r="C4909" s="97">
        <v>6837.1719506007212</v>
      </c>
      <c r="D4909" s="96">
        <v>1.2020239352291093</v>
      </c>
      <c r="E4909" s="98">
        <v>0</v>
      </c>
      <c r="F4909" s="119">
        <v>0.5615676690193846</v>
      </c>
      <c r="G4909" s="179">
        <v>1</v>
      </c>
      <c r="H4909" s="97">
        <v>13330471.604780125</v>
      </c>
      <c r="I4909" s="174">
        <v>473508484058.81146</v>
      </c>
      <c r="J4909" s="186">
        <v>0.41332331953187784</v>
      </c>
      <c r="K4909" s="189">
        <v>17995409169.898281</v>
      </c>
      <c r="L4909" s="185">
        <v>0</v>
      </c>
      <c r="M4909" s="185">
        <v>471368826734.5741</v>
      </c>
      <c r="N4909" s="174">
        <v>962872719963.28381</v>
      </c>
      <c r="O4909" s="119">
        <v>0.59489395427798264</v>
      </c>
      <c r="P4909" s="119">
        <v>0.3852710259948221</v>
      </c>
      <c r="Q4909" s="97">
        <v>16.851710567761614</v>
      </c>
      <c r="R4909" s="184">
        <v>6690435659963.2979</v>
      </c>
      <c r="S4909" s="199">
        <v>6934.8848639052294</v>
      </c>
      <c r="T4909" s="191">
        <v>4.441761277595549E-2</v>
      </c>
      <c r="U4909" s="198">
        <v>2.0000000000000001E-4</v>
      </c>
    </row>
    <row r="4910" spans="1:21" x14ac:dyDescent="0.2">
      <c r="A4910">
        <f t="shared" si="76"/>
        <v>4906</v>
      </c>
      <c r="B4910" s="119">
        <v>0.40142684872177592</v>
      </c>
      <c r="C4910" s="97">
        <v>8501.9792717184027</v>
      </c>
      <c r="D4910" s="96">
        <v>1.0845073733010517</v>
      </c>
      <c r="E4910" s="98">
        <v>0.1961800989288886</v>
      </c>
      <c r="F4910" s="119">
        <v>0.5317700330780093</v>
      </c>
      <c r="G4910" s="179">
        <v>1</v>
      </c>
      <c r="H4910" s="97">
        <v>10540511.552799109</v>
      </c>
      <c r="I4910" s="174">
        <v>396870973177.23792</v>
      </c>
      <c r="J4910" s="186">
        <v>0.40142684872177592</v>
      </c>
      <c r="K4910" s="189">
        <v>9799404766.7103691</v>
      </c>
      <c r="L4910" s="185">
        <v>0</v>
      </c>
      <c r="M4910" s="185">
        <v>460356695959.32837</v>
      </c>
      <c r="N4910" s="174">
        <v>867027073903.27661</v>
      </c>
      <c r="O4910" s="119">
        <v>0.6085162006578857</v>
      </c>
      <c r="P4910" s="119">
        <v>0.47641246815211813</v>
      </c>
      <c r="Q4910" s="97">
        <v>17.364546865782909</v>
      </c>
      <c r="R4910" s="184">
        <v>7651725620351.7354</v>
      </c>
      <c r="S4910" s="199">
        <v>7943.7460790563719</v>
      </c>
      <c r="T4910" s="191">
        <v>4.2999344945791593E-2</v>
      </c>
      <c r="U4910" s="198">
        <v>2.0000000000000001E-4</v>
      </c>
    </row>
    <row r="4911" spans="1:21" x14ac:dyDescent="0.2">
      <c r="A4911">
        <f t="shared" si="76"/>
        <v>4907</v>
      </c>
      <c r="B4911" s="119">
        <v>0.67362883643126592</v>
      </c>
      <c r="C4911" s="97">
        <v>11934.853469340256</v>
      </c>
      <c r="D4911" s="96">
        <v>0.92311861293210906</v>
      </c>
      <c r="E4911" s="98">
        <v>0.42742003154360314</v>
      </c>
      <c r="F4911" s="119">
        <v>0</v>
      </c>
      <c r="G4911" s="179">
        <v>0</v>
      </c>
      <c r="H4911" s="97">
        <v>6164850.5790758515</v>
      </c>
      <c r="I4911" s="174">
        <v>266485141419.76053</v>
      </c>
      <c r="J4911" s="186">
        <v>0.45899372041177877</v>
      </c>
      <c r="K4911" s="189">
        <v>16100799348.262535</v>
      </c>
      <c r="L4911" s="185">
        <v>43909817794.164467</v>
      </c>
      <c r="M4911" s="185">
        <v>0</v>
      </c>
      <c r="N4911" s="174">
        <v>326495758562.1875</v>
      </c>
      <c r="O4911" s="119">
        <v>0.48222023288568505</v>
      </c>
      <c r="P4911" s="119">
        <v>0.36002037928726444</v>
      </c>
      <c r="Q4911" s="97">
        <v>13.911001196589124</v>
      </c>
      <c r="R4911" s="184">
        <v>1790491092293.2622</v>
      </c>
      <c r="S4911" s="199">
        <v>1858.5355903021355</v>
      </c>
      <c r="T4911" s="191">
        <v>5.228881935052513E-2</v>
      </c>
      <c r="U4911" s="198">
        <v>2.0000000000000001E-4</v>
      </c>
    </row>
    <row r="4912" spans="1:21" x14ac:dyDescent="0.2">
      <c r="A4912">
        <f t="shared" si="76"/>
        <v>4908</v>
      </c>
      <c r="B4912" s="119">
        <v>0.51628572430014152</v>
      </c>
      <c r="C4912" s="97">
        <v>6082.9115568523484</v>
      </c>
      <c r="D4912" s="96">
        <v>1.0172565267768305</v>
      </c>
      <c r="E4912" s="98">
        <v>0.3083651096496336</v>
      </c>
      <c r="F4912" s="119">
        <v>0</v>
      </c>
      <c r="G4912" s="179">
        <v>0</v>
      </c>
      <c r="H4912" s="97">
        <v>10221316.899099577</v>
      </c>
      <c r="I4912" s="174">
        <v>411018908343.14734</v>
      </c>
      <c r="J4912" s="186">
        <v>0.44854317262009502</v>
      </c>
      <c r="K4912" s="189">
        <v>14595120087.934559</v>
      </c>
      <c r="L4912" s="185">
        <v>38971843070.274124</v>
      </c>
      <c r="M4912" s="185">
        <v>0</v>
      </c>
      <c r="N4912" s="174">
        <v>464585871501.35602</v>
      </c>
      <c r="O4912" s="119">
        <v>0.46393403853365683</v>
      </c>
      <c r="P4912" s="119">
        <v>0.34067945551819517</v>
      </c>
      <c r="Q4912" s="97">
        <v>13.600485477819401</v>
      </c>
      <c r="R4912" s="184">
        <v>2405533413128.0674</v>
      </c>
      <c r="S4912" s="199">
        <v>2497.4327639535682</v>
      </c>
      <c r="T4912" s="191">
        <v>5.2886011183786635E-2</v>
      </c>
      <c r="U4912" s="198">
        <v>2.0000000000000001E-4</v>
      </c>
    </row>
    <row r="4913" spans="1:21" x14ac:dyDescent="0.2">
      <c r="A4913">
        <f t="shared" si="76"/>
        <v>4909</v>
      </c>
      <c r="B4913" s="119">
        <v>0.43658739383755474</v>
      </c>
      <c r="C4913" s="97">
        <v>8458.4870344543051</v>
      </c>
      <c r="D4913" s="96">
        <v>0.7464705255399583</v>
      </c>
      <c r="E4913" s="98">
        <v>0.17666349417537788</v>
      </c>
      <c r="F4913" s="119">
        <v>0.54275284392402645</v>
      </c>
      <c r="G4913" s="179">
        <v>1</v>
      </c>
      <c r="H4913" s="97">
        <v>6916189.1699180277</v>
      </c>
      <c r="I4913" s="174">
        <v>251516540504.33237</v>
      </c>
      <c r="J4913" s="186">
        <v>0.43658739383755474</v>
      </c>
      <c r="K4913" s="189">
        <v>4403733329.8367138</v>
      </c>
      <c r="L4913" s="185">
        <v>0</v>
      </c>
      <c r="M4913" s="185">
        <v>207125879406.12222</v>
      </c>
      <c r="N4913" s="174">
        <v>463046153240.29132</v>
      </c>
      <c r="O4913" s="119">
        <v>0.59499393855832372</v>
      </c>
      <c r="P4913" s="119">
        <v>0.32709682597360379</v>
      </c>
      <c r="Q4913" s="97">
        <v>15.836356237841706</v>
      </c>
      <c r="R4913" s="184">
        <v>2621774523067.8447</v>
      </c>
      <c r="S4913" s="199">
        <v>2718.0490145688354</v>
      </c>
      <c r="T4913" s="191">
        <v>4.639633259034967E-2</v>
      </c>
      <c r="U4913" s="198">
        <v>2.0000000000000001E-4</v>
      </c>
    </row>
    <row r="4914" spans="1:21" x14ac:dyDescent="0.2">
      <c r="A4914">
        <f t="shared" si="76"/>
        <v>4910</v>
      </c>
      <c r="B4914" s="119">
        <v>0.56195967216202547</v>
      </c>
      <c r="C4914" s="97">
        <v>10138.411362791872</v>
      </c>
      <c r="D4914" s="96">
        <v>1.2356707998013217</v>
      </c>
      <c r="E4914" s="98">
        <v>0</v>
      </c>
      <c r="F4914" s="119">
        <v>0.42426725112222108</v>
      </c>
      <c r="G4914" s="179">
        <v>1</v>
      </c>
      <c r="H4914" s="97">
        <v>27828136.65706839</v>
      </c>
      <c r="I4914" s="174">
        <v>708611826720.83154</v>
      </c>
      <c r="J4914" s="186">
        <v>0.26304405127690966</v>
      </c>
      <c r="K4914" s="189">
        <v>21614722799.127205</v>
      </c>
      <c r="L4914" s="185">
        <v>0</v>
      </c>
      <c r="M4914" s="185">
        <v>403536233196.8194</v>
      </c>
      <c r="N4914" s="174">
        <v>1133762782716.7781</v>
      </c>
      <c r="O4914" s="119">
        <v>0.44914608241117626</v>
      </c>
      <c r="P4914" s="119">
        <v>0.23254831030902628</v>
      </c>
      <c r="Q4914" s="97">
        <v>15.925494327164067</v>
      </c>
      <c r="R4914" s="184">
        <v>4361309832734.7505</v>
      </c>
      <c r="S4914" s="199">
        <v>4526.2495481295282</v>
      </c>
      <c r="T4914" s="191">
        <v>4.6338380715733672E-2</v>
      </c>
      <c r="U4914" s="198">
        <v>2.0000000000000001E-4</v>
      </c>
    </row>
    <row r="4915" spans="1:21" x14ac:dyDescent="0.2">
      <c r="A4915">
        <f t="shared" si="76"/>
        <v>4911</v>
      </c>
      <c r="B4915" s="119">
        <v>0.5745194121487126</v>
      </c>
      <c r="C4915" s="97">
        <v>4000</v>
      </c>
      <c r="D4915" s="96">
        <v>1.0459191183213801</v>
      </c>
      <c r="E4915" s="98">
        <v>0.4306390035498236</v>
      </c>
      <c r="F4915" s="119">
        <v>0</v>
      </c>
      <c r="G4915" s="179">
        <v>0</v>
      </c>
      <c r="H4915" s="97">
        <v>15365673.54960225</v>
      </c>
      <c r="I4915" s="174">
        <v>534167685670.86884</v>
      </c>
      <c r="J4915" s="186">
        <v>0.47974224089929207</v>
      </c>
      <c r="K4915" s="189">
        <v>37567925688.344467</v>
      </c>
      <c r="L4915" s="185">
        <v>62039165834.259384</v>
      </c>
      <c r="M4915" s="185">
        <v>0</v>
      </c>
      <c r="N4915" s="174">
        <v>633774777193.47266</v>
      </c>
      <c r="O4915" s="119">
        <v>0.48265432171618022</v>
      </c>
      <c r="P4915" s="119">
        <v>0.38054379934348098</v>
      </c>
      <c r="Q4915" s="97">
        <v>13.593676769551227</v>
      </c>
      <c r="R4915" s="184">
        <v>3640364499741.6396</v>
      </c>
      <c r="S4915" s="199">
        <v>3775.3063737485659</v>
      </c>
      <c r="T4915" s="191">
        <v>5.2892066509425434E-2</v>
      </c>
      <c r="U4915" s="198">
        <v>2.0000000000000001E-4</v>
      </c>
    </row>
    <row r="4916" spans="1:21" x14ac:dyDescent="0.2">
      <c r="A4916">
        <f t="shared" si="76"/>
        <v>4912</v>
      </c>
      <c r="B4916" s="119">
        <v>0.52467519906034654</v>
      </c>
      <c r="C4916" s="97">
        <v>6479.0962124609787</v>
      </c>
      <c r="D4916" s="96">
        <v>0.72941206330510744</v>
      </c>
      <c r="E4916" s="98">
        <v>0</v>
      </c>
      <c r="F4916" s="119">
        <v>0</v>
      </c>
      <c r="G4916" s="179">
        <v>0</v>
      </c>
      <c r="H4916" s="97">
        <v>5828327.123649952</v>
      </c>
      <c r="I4916" s="174">
        <v>256230576835.05676</v>
      </c>
      <c r="J4916" s="186">
        <v>0.50900736158826532</v>
      </c>
      <c r="K4916" s="189">
        <v>9340046404.8952427</v>
      </c>
      <c r="L4916" s="185">
        <v>0</v>
      </c>
      <c r="M4916" s="185">
        <v>0</v>
      </c>
      <c r="N4916" s="174">
        <v>265570623239.952</v>
      </c>
      <c r="O4916" s="119">
        <v>0.49110571147475801</v>
      </c>
      <c r="P4916" s="119">
        <v>0.36978826920476476</v>
      </c>
      <c r="Q4916" s="97">
        <v>12.909329913024056</v>
      </c>
      <c r="R4916" s="184">
        <v>1444693271441.7009</v>
      </c>
      <c r="S4916" s="199">
        <v>1500.5929796329096</v>
      </c>
      <c r="T4916" s="191">
        <v>5.4159475712317003E-2</v>
      </c>
      <c r="U4916" s="198">
        <v>2.0000000000000001E-4</v>
      </c>
    </row>
    <row r="4917" spans="1:21" x14ac:dyDescent="0.2">
      <c r="A4917">
        <f t="shared" si="76"/>
        <v>4913</v>
      </c>
      <c r="B4917" s="119">
        <v>0.65149956174973933</v>
      </c>
      <c r="C4917" s="97">
        <v>8453.5004448207819</v>
      </c>
      <c r="D4917" s="96">
        <v>0.65544459124550225</v>
      </c>
      <c r="E4917" s="98">
        <v>6.3556969542404307E-3</v>
      </c>
      <c r="F4917" s="119">
        <v>0.50989081185245699</v>
      </c>
      <c r="G4917" s="179">
        <v>1</v>
      </c>
      <c r="H4917" s="97">
        <v>6221777.1257866155</v>
      </c>
      <c r="I4917" s="174">
        <v>261519451510.20764</v>
      </c>
      <c r="J4917" s="186">
        <v>0.50522171761709611</v>
      </c>
      <c r="K4917" s="189">
        <v>10133504383.693218</v>
      </c>
      <c r="L4917" s="185">
        <v>0</v>
      </c>
      <c r="M4917" s="185">
        <v>334439525041.29956</v>
      </c>
      <c r="N4917" s="174">
        <v>606092480935.20044</v>
      </c>
      <c r="O4917" s="119">
        <v>0.65943224687197299</v>
      </c>
      <c r="P4917" s="119">
        <v>0.50701737919069079</v>
      </c>
      <c r="Q4917" s="97">
        <v>16.958954680979549</v>
      </c>
      <c r="R4917" s="184">
        <v>5643424222126.541</v>
      </c>
      <c r="S4917" s="199">
        <v>5854.4923658073094</v>
      </c>
      <c r="T4917" s="191">
        <v>4.329351069022612E-2</v>
      </c>
      <c r="U4917" s="198">
        <v>2.0000000000000001E-4</v>
      </c>
    </row>
    <row r="4918" spans="1:21" x14ac:dyDescent="0.2">
      <c r="A4918">
        <f t="shared" si="76"/>
        <v>4914</v>
      </c>
      <c r="B4918" s="119">
        <v>0.48569159815184221</v>
      </c>
      <c r="C4918" s="97">
        <v>4000</v>
      </c>
      <c r="D4918" s="96">
        <v>0.87625679865719286</v>
      </c>
      <c r="E4918" s="98">
        <v>0.29779892913652589</v>
      </c>
      <c r="F4918" s="119">
        <v>0</v>
      </c>
      <c r="G4918" s="179">
        <v>0</v>
      </c>
      <c r="H4918" s="97">
        <v>11535866.842118405</v>
      </c>
      <c r="I4918" s="174">
        <v>433344078762.37756</v>
      </c>
      <c r="J4918" s="186">
        <v>0.48569159815184215</v>
      </c>
      <c r="K4918" s="189">
        <v>30680330738.886627</v>
      </c>
      <c r="L4918" s="185">
        <v>60968977901.963974</v>
      </c>
      <c r="M4918" s="185">
        <v>0</v>
      </c>
      <c r="N4918" s="174">
        <v>524993387403.22815</v>
      </c>
      <c r="O4918" s="119">
        <v>0.49380957304551754</v>
      </c>
      <c r="P4918" s="119">
        <v>0.37819303298087287</v>
      </c>
      <c r="Q4918" s="97">
        <v>13.662868174982734</v>
      </c>
      <c r="R4918" s="184">
        <v>3044434206106.7656</v>
      </c>
      <c r="S4918" s="199">
        <v>3154.26182302901</v>
      </c>
      <c r="T4918" s="191">
        <v>5.1986081221881038E-2</v>
      </c>
      <c r="U4918" s="198">
        <v>2.0000000000000001E-4</v>
      </c>
    </row>
    <row r="4919" spans="1:21" x14ac:dyDescent="0.2">
      <c r="A4919">
        <f t="shared" si="76"/>
        <v>4915</v>
      </c>
      <c r="B4919" s="119">
        <v>0.41845623955364536</v>
      </c>
      <c r="C4919" s="97">
        <v>11364.527944148769</v>
      </c>
      <c r="D4919" s="96">
        <v>0.85349359324181884</v>
      </c>
      <c r="E4919" s="98">
        <v>0.10174504882225638</v>
      </c>
      <c r="F4919" s="119">
        <v>0.51491736913079811</v>
      </c>
      <c r="G4919" s="179">
        <v>1</v>
      </c>
      <c r="H4919" s="97">
        <v>5795385.7426600391</v>
      </c>
      <c r="I4919" s="174">
        <v>210463606928.23203</v>
      </c>
      <c r="J4919" s="186">
        <v>0.37596678550715767</v>
      </c>
      <c r="K4919" s="189">
        <v>5052795193.9018049</v>
      </c>
      <c r="L4919" s="185">
        <v>0</v>
      </c>
      <c r="M4919" s="185">
        <v>151905165027.24908</v>
      </c>
      <c r="N4919" s="174">
        <v>367421567149.38287</v>
      </c>
      <c r="O4919" s="119">
        <v>0.5461069129435987</v>
      </c>
      <c r="P4919" s="119">
        <v>0.36149854294333894</v>
      </c>
      <c r="Q4919" s="97">
        <v>16.012311221622106</v>
      </c>
      <c r="R4919" s="184">
        <v>2308908024401.5083</v>
      </c>
      <c r="S4919" s="199">
        <v>2397.2509778585227</v>
      </c>
      <c r="T4919" s="191">
        <v>4.614157454714074E-2</v>
      </c>
      <c r="U4919" s="198">
        <v>2.0000000000000001E-4</v>
      </c>
    </row>
    <row r="4920" spans="1:21" x14ac:dyDescent="0.2">
      <c r="A4920">
        <f t="shared" si="76"/>
        <v>4916</v>
      </c>
      <c r="B4920" s="119">
        <v>0.62078095454136961</v>
      </c>
      <c r="C4920" s="97">
        <v>6363.4153670090463</v>
      </c>
      <c r="D4920" s="96">
        <v>0.66844004971443827</v>
      </c>
      <c r="E4920" s="98">
        <v>0</v>
      </c>
      <c r="F4920" s="119">
        <v>0</v>
      </c>
      <c r="G4920" s="179">
        <v>0</v>
      </c>
      <c r="H4920" s="97">
        <v>5505807.3349883789</v>
      </c>
      <c r="I4920" s="174">
        <v>217823888570.36694</v>
      </c>
      <c r="J4920" s="186">
        <v>0.44597595924039257</v>
      </c>
      <c r="K4920" s="189">
        <v>11158709739.185097</v>
      </c>
      <c r="L4920" s="185">
        <v>0</v>
      </c>
      <c r="M4920" s="185">
        <v>0</v>
      </c>
      <c r="N4920" s="174">
        <v>228982598309.55203</v>
      </c>
      <c r="O4920" s="119">
        <v>0.42424279560019912</v>
      </c>
      <c r="P4920" s="119">
        <v>0.32385503918525488</v>
      </c>
      <c r="Q4920" s="97">
        <v>12.801844511476919</v>
      </c>
      <c r="R4920" s="184">
        <v>1101035879820.7476</v>
      </c>
      <c r="S4920" s="199">
        <v>1142.4093346142699</v>
      </c>
      <c r="T4920" s="191">
        <v>5.4236254323046455E-2</v>
      </c>
      <c r="U4920" s="198">
        <v>2.0000000000000001E-4</v>
      </c>
    </row>
    <row r="4921" spans="1:21" x14ac:dyDescent="0.2">
      <c r="A4921">
        <f t="shared" si="76"/>
        <v>4917</v>
      </c>
      <c r="B4921" s="119">
        <v>0.63573075817869085</v>
      </c>
      <c r="C4921" s="97">
        <v>14325.387269483464</v>
      </c>
      <c r="D4921" s="96">
        <v>1.0929263727312235</v>
      </c>
      <c r="E4921" s="98">
        <v>0</v>
      </c>
      <c r="F4921" s="119">
        <v>0</v>
      </c>
      <c r="G4921" s="179">
        <v>0</v>
      </c>
      <c r="H4921" s="97">
        <v>8923838.7546108309</v>
      </c>
      <c r="I4921" s="174">
        <v>386228241425.53003</v>
      </c>
      <c r="J4921" s="186">
        <v>0.50561681375006295</v>
      </c>
      <c r="K4921" s="189">
        <v>18702572803.170521</v>
      </c>
      <c r="L4921" s="185">
        <v>0</v>
      </c>
      <c r="M4921" s="185">
        <v>0</v>
      </c>
      <c r="N4921" s="174">
        <v>404930814228.70056</v>
      </c>
      <c r="O4921" s="119">
        <v>0.48226384841034242</v>
      </c>
      <c r="P4921" s="119">
        <v>0.37512721827347822</v>
      </c>
      <c r="Q4921" s="97">
        <v>12.891333135529209</v>
      </c>
      <c r="R4921" s="184">
        <v>2111387914988.1062</v>
      </c>
      <c r="S4921" s="199">
        <v>2186.244941795173</v>
      </c>
      <c r="T4921" s="191">
        <v>5.7131159070822418E-2</v>
      </c>
      <c r="U4921" s="198">
        <v>2.0000000000000001E-4</v>
      </c>
    </row>
    <row r="4922" spans="1:21" x14ac:dyDescent="0.2">
      <c r="A4922">
        <f t="shared" si="76"/>
        <v>4918</v>
      </c>
      <c r="B4922" s="119">
        <v>0.41016056872693335</v>
      </c>
      <c r="C4922" s="97">
        <v>8557.2272708742275</v>
      </c>
      <c r="D4922" s="96">
        <v>0.60757272455751221</v>
      </c>
      <c r="E4922" s="98">
        <v>0</v>
      </c>
      <c r="F4922" s="119">
        <v>0.30542127959057969</v>
      </c>
      <c r="G4922" s="179">
        <v>1</v>
      </c>
      <c r="H4922" s="97">
        <v>5668720.8042033343</v>
      </c>
      <c r="I4922" s="174">
        <v>205127529755.02408</v>
      </c>
      <c r="J4922" s="186">
        <v>0.37735230812696863</v>
      </c>
      <c r="K4922" s="189">
        <v>1524000748.6554699</v>
      </c>
      <c r="L4922" s="185">
        <v>0</v>
      </c>
      <c r="M4922" s="185">
        <v>129620165473.43463</v>
      </c>
      <c r="N4922" s="174">
        <v>336271695977.1142</v>
      </c>
      <c r="O4922" s="119">
        <v>0.53855701017582758</v>
      </c>
      <c r="P4922" s="119">
        <v>0.3543689639761437</v>
      </c>
      <c r="Q4922" s="97">
        <v>16.390936394600043</v>
      </c>
      <c r="R4922" s="184">
        <v>2133018320979.3401</v>
      </c>
      <c r="S4922" s="199">
        <v>2213.9226282145205</v>
      </c>
      <c r="T4922" s="191">
        <v>4.413496607694959E-2</v>
      </c>
      <c r="U4922" s="198">
        <v>2.0000000000000001E-4</v>
      </c>
    </row>
    <row r="4923" spans="1:21" x14ac:dyDescent="0.2">
      <c r="A4923">
        <f t="shared" si="76"/>
        <v>4919</v>
      </c>
      <c r="B4923" s="119">
        <v>0.37191093623289317</v>
      </c>
      <c r="C4923" s="97">
        <v>14285.512333414948</v>
      </c>
      <c r="D4923" s="96">
        <v>0.96926092152782295</v>
      </c>
      <c r="E4923" s="98">
        <v>0</v>
      </c>
      <c r="F4923" s="119">
        <v>0.54890762100324353</v>
      </c>
      <c r="G4923" s="179">
        <v>1</v>
      </c>
      <c r="H4923" s="97">
        <v>9012447.3436654471</v>
      </c>
      <c r="I4923" s="174">
        <v>337085694117.46716</v>
      </c>
      <c r="J4923" s="186">
        <v>0.37191093623289317</v>
      </c>
      <c r="K4923" s="189">
        <v>4805872360.549799</v>
      </c>
      <c r="L4923" s="185">
        <v>0</v>
      </c>
      <c r="M4923" s="185">
        <v>216722306983.74448</v>
      </c>
      <c r="N4923" s="174">
        <v>558613873461.76147</v>
      </c>
      <c r="O4923" s="119">
        <v>0.53479463341217437</v>
      </c>
      <c r="P4923" s="119">
        <v>0.2845025572901117</v>
      </c>
      <c r="Q4923" s="97">
        <v>15.705158064433743</v>
      </c>
      <c r="R4923" s="184">
        <v>2638824023107.3281</v>
      </c>
      <c r="S4923" s="199">
        <v>2740.7917153142798</v>
      </c>
      <c r="T4923" s="191">
        <v>4.753353510560223E-2</v>
      </c>
      <c r="U4923" s="198">
        <v>2.0000000000000001E-4</v>
      </c>
    </row>
    <row r="4924" spans="1:21" x14ac:dyDescent="0.2">
      <c r="A4924">
        <f t="shared" si="76"/>
        <v>4920</v>
      </c>
      <c r="B4924" s="119">
        <v>0.65595612907104583</v>
      </c>
      <c r="C4924" s="97">
        <v>10381.957891764301</v>
      </c>
      <c r="D4924" s="96">
        <v>0.4689579591172211</v>
      </c>
      <c r="E4924" s="98">
        <v>0</v>
      </c>
      <c r="F4924" s="119">
        <v>0</v>
      </c>
      <c r="G4924" s="179">
        <v>0</v>
      </c>
      <c r="H4924" s="97">
        <v>3343693.227240765</v>
      </c>
      <c r="I4924" s="174">
        <v>168615714796.02554</v>
      </c>
      <c r="J4924" s="186">
        <v>0.51581128157081335</v>
      </c>
      <c r="K4924" s="189">
        <v>6807232765.204155</v>
      </c>
      <c r="L4924" s="185">
        <v>0</v>
      </c>
      <c r="M4924" s="185">
        <v>0</v>
      </c>
      <c r="N4924" s="174">
        <v>175422947561.22971</v>
      </c>
      <c r="O4924" s="119">
        <v>0.49579538567244336</v>
      </c>
      <c r="P4924" s="119">
        <v>0.36599213158175625</v>
      </c>
      <c r="Q4924" s="97">
        <v>12.903680546440269</v>
      </c>
      <c r="R4924" s="184">
        <v>947468677139.99304</v>
      </c>
      <c r="S4924" s="199">
        <v>984.24900963956679</v>
      </c>
      <c r="T4924" s="191">
        <v>5.3559404857409447E-2</v>
      </c>
      <c r="U4924" s="198">
        <v>2.0000000000000001E-4</v>
      </c>
    </row>
    <row r="4925" spans="1:21" x14ac:dyDescent="0.2">
      <c r="A4925">
        <f t="shared" si="76"/>
        <v>4921</v>
      </c>
      <c r="B4925" s="119">
        <v>0.48600682535580075</v>
      </c>
      <c r="C4925" s="97">
        <v>12653.311965432722</v>
      </c>
      <c r="D4925" s="96">
        <v>1.0091096058926161</v>
      </c>
      <c r="E4925" s="98">
        <v>0.7</v>
      </c>
      <c r="F4925" s="119">
        <v>0.69993911665613129</v>
      </c>
      <c r="G4925" s="179">
        <v>1</v>
      </c>
      <c r="H4925" s="97">
        <v>10335266.136119535</v>
      </c>
      <c r="I4925" s="174">
        <v>327321484627.75531</v>
      </c>
      <c r="J4925" s="186">
        <v>0.33410361298818669</v>
      </c>
      <c r="K4925" s="189">
        <v>3160578922.0760651</v>
      </c>
      <c r="L4925" s="185">
        <v>0</v>
      </c>
      <c r="M4925" s="185">
        <v>347652781587.01825</v>
      </c>
      <c r="N4925" s="174">
        <v>678134845136.84961</v>
      </c>
      <c r="O4925" s="119">
        <v>0.57139301817503563</v>
      </c>
      <c r="P4925" s="119">
        <v>0.36234088756584742</v>
      </c>
      <c r="Q4925" s="97">
        <v>17.136221181099167</v>
      </c>
      <c r="R4925" s="184">
        <v>4461260398409.2471</v>
      </c>
      <c r="S4925" s="199">
        <v>4633.6705319056637</v>
      </c>
      <c r="T4925" s="191">
        <v>4.3907879885937084E-2</v>
      </c>
      <c r="U4925" s="198">
        <v>2.0000000000000001E-4</v>
      </c>
    </row>
    <row r="4926" spans="1:21" x14ac:dyDescent="0.2">
      <c r="A4926">
        <f t="shared" si="76"/>
        <v>4922</v>
      </c>
      <c r="B4926" s="119">
        <v>0.255712381991196</v>
      </c>
      <c r="C4926" s="97">
        <v>4838.6010285639186</v>
      </c>
      <c r="D4926" s="96">
        <v>0.83594688118427685</v>
      </c>
      <c r="E4926" s="98">
        <v>0.7</v>
      </c>
      <c r="F4926" s="119">
        <v>0.55811976696410592</v>
      </c>
      <c r="G4926" s="179">
        <v>1</v>
      </c>
      <c r="H4926" s="97">
        <v>10529408.444172651</v>
      </c>
      <c r="I4926" s="174">
        <v>363871413957.26624</v>
      </c>
      <c r="J4926" s="186">
        <v>0.25571238199119595</v>
      </c>
      <c r="K4926" s="189">
        <v>4247920723.6292377</v>
      </c>
      <c r="L4926" s="185">
        <v>0</v>
      </c>
      <c r="M4926" s="185">
        <v>292005768251.46399</v>
      </c>
      <c r="N4926" s="174">
        <v>660125102932.3595</v>
      </c>
      <c r="O4926" s="119">
        <v>0.49483202373559626</v>
      </c>
      <c r="P4926" s="119">
        <v>0.33791556632453923</v>
      </c>
      <c r="Q4926" s="97">
        <v>17.354196414537004</v>
      </c>
      <c r="R4926" s="184">
        <v>4158465359156.6772</v>
      </c>
      <c r="S4926" s="199">
        <v>4318.4289776932719</v>
      </c>
      <c r="T4926" s="191">
        <v>4.2637067907243566E-2</v>
      </c>
      <c r="U4926" s="198">
        <v>2.0000000000000001E-4</v>
      </c>
    </row>
    <row r="4927" spans="1:21" x14ac:dyDescent="0.2">
      <c r="A4927">
        <f t="shared" si="76"/>
        <v>4923</v>
      </c>
      <c r="B4927" s="119">
        <v>0.49459102968156571</v>
      </c>
      <c r="C4927" s="97">
        <v>4861.9471212706812</v>
      </c>
      <c r="D4927" s="96">
        <v>0.99578813349948048</v>
      </c>
      <c r="E4927" s="98">
        <v>6.5918330062540331E-2</v>
      </c>
      <c r="F4927" s="119">
        <v>0.57508917909289226</v>
      </c>
      <c r="G4927" s="179">
        <v>1</v>
      </c>
      <c r="H4927" s="97">
        <v>13639992.453803936</v>
      </c>
      <c r="I4927" s="174">
        <v>406984681366.30292</v>
      </c>
      <c r="J4927" s="186">
        <v>0.3818556141390822</v>
      </c>
      <c r="K4927" s="189">
        <v>4397854857.7187414</v>
      </c>
      <c r="L4927" s="185">
        <v>0</v>
      </c>
      <c r="M4927" s="185">
        <v>494474635432.00763</v>
      </c>
      <c r="N4927" s="174">
        <v>905857171656.0293</v>
      </c>
      <c r="O4927" s="119">
        <v>0.6082516218165519</v>
      </c>
      <c r="P4927" s="119">
        <v>0.37536080164928093</v>
      </c>
      <c r="Q4927" s="97">
        <v>17.192307770430681</v>
      </c>
      <c r="R4927" s="184">
        <v>6292022028028.0088</v>
      </c>
      <c r="S4927" s="199">
        <v>6533.7557251371445</v>
      </c>
      <c r="T4927" s="191">
        <v>4.3212053666768217E-2</v>
      </c>
      <c r="U4927" s="198">
        <v>2.0000000000000001E-4</v>
      </c>
    </row>
    <row r="4928" spans="1:21" x14ac:dyDescent="0.2">
      <c r="A4928">
        <f t="shared" si="76"/>
        <v>4924</v>
      </c>
      <c r="B4928" s="119">
        <v>0.4406492042606896</v>
      </c>
      <c r="C4928" s="97">
        <v>8598.4623902173007</v>
      </c>
      <c r="D4928" s="96">
        <v>0.92760788791513216</v>
      </c>
      <c r="E4928" s="98">
        <v>0</v>
      </c>
      <c r="F4928" s="119">
        <v>0</v>
      </c>
      <c r="G4928" s="179">
        <v>0</v>
      </c>
      <c r="H4928" s="97">
        <v>13017386.236189954</v>
      </c>
      <c r="I4928" s="174">
        <v>455396861129.28339</v>
      </c>
      <c r="J4928" s="186">
        <v>0.44064920426068954</v>
      </c>
      <c r="K4928" s="189">
        <v>17586325413.918026</v>
      </c>
      <c r="L4928" s="185">
        <v>0</v>
      </c>
      <c r="M4928" s="185">
        <v>0</v>
      </c>
      <c r="N4928" s="174">
        <v>472983186543.20142</v>
      </c>
      <c r="O4928" s="119">
        <v>0.424265111717889</v>
      </c>
      <c r="P4928" s="119">
        <v>0.30544490285967285</v>
      </c>
      <c r="Q4928" s="97">
        <v>12.843574849600376</v>
      </c>
      <c r="R4928" s="184">
        <v>2016814349010.9697</v>
      </c>
      <c r="S4928" s="199">
        <v>2091.6563277549785</v>
      </c>
      <c r="T4928" s="191">
        <v>5.5269876167467896E-2</v>
      </c>
      <c r="U4928" s="198">
        <v>2.0000000000000001E-4</v>
      </c>
    </row>
    <row r="4929" spans="1:21" x14ac:dyDescent="0.2">
      <c r="A4929">
        <f t="shared" si="76"/>
        <v>4925</v>
      </c>
      <c r="B4929" s="119">
        <v>0.47875238920884183</v>
      </c>
      <c r="C4929" s="97">
        <v>9047.423001530382</v>
      </c>
      <c r="D4929" s="96">
        <v>0.98030370038044967</v>
      </c>
      <c r="E4929" s="98">
        <v>0</v>
      </c>
      <c r="F4929" s="119">
        <v>0.67153120302815184</v>
      </c>
      <c r="G4929" s="179">
        <v>1</v>
      </c>
      <c r="H4929" s="97">
        <v>8254710.6162707144</v>
      </c>
      <c r="I4929" s="174">
        <v>336561386369.81604</v>
      </c>
      <c r="J4929" s="186">
        <v>0.47875238920884189</v>
      </c>
      <c r="K4929" s="189">
        <v>16129920818.228308</v>
      </c>
      <c r="L4929" s="185">
        <v>0</v>
      </c>
      <c r="M4929" s="185">
        <v>422611877369.41748</v>
      </c>
      <c r="N4929" s="174">
        <v>775303184557.46179</v>
      </c>
      <c r="O4929" s="119">
        <v>0.64390174022111712</v>
      </c>
      <c r="P4929" s="119">
        <v>0.49158728686127989</v>
      </c>
      <c r="Q4929" s="97">
        <v>17.0484363558976</v>
      </c>
      <c r="R4929" s="184">
        <v>6964162038183.3438</v>
      </c>
      <c r="S4929" s="199">
        <v>7227.5586618578827</v>
      </c>
      <c r="T4929" s="191">
        <v>4.3651662148979004E-2</v>
      </c>
      <c r="U4929" s="198">
        <v>2.0000000000000001E-4</v>
      </c>
    </row>
    <row r="4930" spans="1:21" x14ac:dyDescent="0.2">
      <c r="A4930">
        <f t="shared" si="76"/>
        <v>4926</v>
      </c>
      <c r="B4930" s="119">
        <v>0.49531599225942552</v>
      </c>
      <c r="C4930" s="97">
        <v>10085.15277558968</v>
      </c>
      <c r="D4930" s="96">
        <v>0.96858813864494109</v>
      </c>
      <c r="E4930" s="98">
        <v>0</v>
      </c>
      <c r="F4930" s="119">
        <v>0.44977252173988308</v>
      </c>
      <c r="G4930" s="179">
        <v>1</v>
      </c>
      <c r="H4930" s="97">
        <v>7702025.7925571175</v>
      </c>
      <c r="I4930" s="174">
        <v>288428714136.69891</v>
      </c>
      <c r="J4930" s="186">
        <v>0.41765202329966844</v>
      </c>
      <c r="K4930" s="189">
        <v>0</v>
      </c>
      <c r="L4930" s="185">
        <v>0</v>
      </c>
      <c r="M4930" s="185">
        <v>267789522421.00287</v>
      </c>
      <c r="N4930" s="174">
        <v>556218236557.70178</v>
      </c>
      <c r="O4930" s="119">
        <v>0.6017322553914416</v>
      </c>
      <c r="P4930" s="119">
        <v>0.35166631565660367</v>
      </c>
      <c r="Q4930" s="97">
        <v>16.142990141583052</v>
      </c>
      <c r="R4930" s="184">
        <v>3413214979212.3022</v>
      </c>
      <c r="S4930" s="199">
        <v>3540.4277315143754</v>
      </c>
      <c r="T4930" s="191">
        <v>4.6110638734891421E-2</v>
      </c>
      <c r="U4930" s="198">
        <v>2.0000000000000001E-4</v>
      </c>
    </row>
    <row r="4931" spans="1:21" x14ac:dyDescent="0.2">
      <c r="A4931">
        <f t="shared" si="76"/>
        <v>4927</v>
      </c>
      <c r="B4931" s="119">
        <v>0.32648224567183604</v>
      </c>
      <c r="C4931" s="97">
        <v>14878.360497851198</v>
      </c>
      <c r="D4931" s="96">
        <v>0.7257023402248739</v>
      </c>
      <c r="E4931" s="98">
        <v>0.55186129401242612</v>
      </c>
      <c r="F4931" s="119">
        <v>0</v>
      </c>
      <c r="G4931" s="179">
        <v>0</v>
      </c>
      <c r="H4931" s="97">
        <v>3994524.1509923935</v>
      </c>
      <c r="I4931" s="174">
        <v>214668578100.43219</v>
      </c>
      <c r="J4931" s="186">
        <v>0.32648224567183604</v>
      </c>
      <c r="K4931" s="189">
        <v>32744212826.826572</v>
      </c>
      <c r="L4931" s="185">
        <v>45251990788.298065</v>
      </c>
      <c r="M4931" s="185">
        <v>0</v>
      </c>
      <c r="N4931" s="174">
        <v>292664781715.55682</v>
      </c>
      <c r="O4931" s="119">
        <v>0.36317001130443061</v>
      </c>
      <c r="P4931" s="119">
        <v>0.27317597007638106</v>
      </c>
      <c r="Q4931" s="97">
        <v>14.066393447391965</v>
      </c>
      <c r="R4931" s="184">
        <v>1229335095382.1357</v>
      </c>
      <c r="S4931" s="199">
        <v>1275.8541060471825</v>
      </c>
      <c r="T4931" s="191">
        <v>5.2730602564407286E-2</v>
      </c>
      <c r="U4931" s="198">
        <v>2.0000000000000001E-4</v>
      </c>
    </row>
    <row r="4932" spans="1:21" x14ac:dyDescent="0.2">
      <c r="A4932">
        <f t="shared" si="76"/>
        <v>4928</v>
      </c>
      <c r="B4932" s="119">
        <v>0.52193851731150154</v>
      </c>
      <c r="C4932" s="97">
        <v>11727.517372996914</v>
      </c>
      <c r="D4932" s="96">
        <v>0.57370321075032138</v>
      </c>
      <c r="E4932" s="98">
        <v>0</v>
      </c>
      <c r="F4932" s="119">
        <v>0</v>
      </c>
      <c r="G4932" s="179">
        <v>0</v>
      </c>
      <c r="H4932" s="97">
        <v>3130810.984879551</v>
      </c>
      <c r="I4932" s="174">
        <v>156518968194.91064</v>
      </c>
      <c r="J4932" s="186">
        <v>0.52108227921321371</v>
      </c>
      <c r="K4932" s="189">
        <v>7104449867.9185925</v>
      </c>
      <c r="L4932" s="185">
        <v>0</v>
      </c>
      <c r="M4932" s="185">
        <v>0</v>
      </c>
      <c r="N4932" s="174">
        <v>163623418062.82922</v>
      </c>
      <c r="O4932" s="119">
        <v>0.49845713805946079</v>
      </c>
      <c r="P4932" s="119">
        <v>0.37637305138055982</v>
      </c>
      <c r="Q4932" s="97">
        <v>12.884895226357884</v>
      </c>
      <c r="R4932" s="184">
        <v>900918787983.24194</v>
      </c>
      <c r="S4932" s="199">
        <v>935.36085345062418</v>
      </c>
      <c r="T4932" s="191">
        <v>5.5189210438204767E-2</v>
      </c>
      <c r="U4932" s="198">
        <v>2.0000000000000001E-4</v>
      </c>
    </row>
    <row r="4933" spans="1:21" x14ac:dyDescent="0.2">
      <c r="A4933">
        <f t="shared" si="76"/>
        <v>4929</v>
      </c>
      <c r="B4933" s="119">
        <v>0.63564735182892063</v>
      </c>
      <c r="C4933" s="97">
        <v>4469.2884431281509</v>
      </c>
      <c r="D4933" s="96">
        <v>1.0680750153457736</v>
      </c>
      <c r="E4933" s="98">
        <v>0</v>
      </c>
      <c r="F4933" s="119">
        <v>0.5752723705139029</v>
      </c>
      <c r="G4933" s="179">
        <v>1</v>
      </c>
      <c r="H4933" s="97">
        <v>18877241.737650242</v>
      </c>
      <c r="I4933" s="174">
        <v>417078490945.3844</v>
      </c>
      <c r="J4933" s="186">
        <v>0.18280002256095951</v>
      </c>
      <c r="K4933" s="189">
        <v>8565067805.2391481</v>
      </c>
      <c r="L4933" s="185">
        <v>0</v>
      </c>
      <c r="M4933" s="185">
        <v>539527327264.81787</v>
      </c>
      <c r="N4933" s="174">
        <v>965170886015.44141</v>
      </c>
      <c r="O4933" s="119">
        <v>0.52619057073198583</v>
      </c>
      <c r="P4933" s="119">
        <v>0.2985958998385525</v>
      </c>
      <c r="Q4933" s="97">
        <v>18.377060136677066</v>
      </c>
      <c r="R4933" s="184">
        <v>5648792688752.7344</v>
      </c>
      <c r="S4933" s="199">
        <v>5860.2677578388739</v>
      </c>
      <c r="T4933" s="191">
        <v>4.0609009866951658E-2</v>
      </c>
      <c r="U4933" s="198">
        <v>2.0000000000000001E-4</v>
      </c>
    </row>
    <row r="4934" spans="1:21" x14ac:dyDescent="0.2">
      <c r="A4934">
        <f t="shared" si="76"/>
        <v>4930</v>
      </c>
      <c r="B4934" s="119">
        <v>0.50833726871347129</v>
      </c>
      <c r="C4934" s="97">
        <v>4763.6167026739231</v>
      </c>
      <c r="D4934" s="96">
        <v>0.46232242949185942</v>
      </c>
      <c r="E4934" s="98">
        <v>0.48037999165174067</v>
      </c>
      <c r="F4934" s="119">
        <v>0</v>
      </c>
      <c r="G4934" s="179">
        <v>0</v>
      </c>
      <c r="H4934" s="97">
        <v>25804816.386090796</v>
      </c>
      <c r="I4934" s="174">
        <v>583541462754.151</v>
      </c>
      <c r="J4934" s="186">
        <v>0.30390806774285239</v>
      </c>
      <c r="K4934" s="189">
        <v>54116769272.148735</v>
      </c>
      <c r="L4934" s="185">
        <v>147537942610.43768</v>
      </c>
      <c r="M4934" s="185">
        <v>0</v>
      </c>
      <c r="N4934" s="174">
        <v>785196174636.7373</v>
      </c>
      <c r="O4934" s="119">
        <v>0.37617772732840071</v>
      </c>
      <c r="P4934" s="119">
        <v>0.23132295749876969</v>
      </c>
      <c r="Q4934" s="97">
        <v>14.972462729970784</v>
      </c>
      <c r="R4934" s="184">
        <v>2983104803301.3193</v>
      </c>
      <c r="S4934" s="199">
        <v>3097.5731605328774</v>
      </c>
      <c r="T4934" s="191">
        <v>4.7036384241016048E-2</v>
      </c>
      <c r="U4934" s="198">
        <v>2.0000000000000001E-4</v>
      </c>
    </row>
    <row r="4935" spans="1:21" x14ac:dyDescent="0.2">
      <c r="A4935">
        <f t="shared" ref="A4935:A4998" si="77">A4934+1</f>
        <v>4931</v>
      </c>
      <c r="B4935" s="119">
        <v>0.57989726811819242</v>
      </c>
      <c r="C4935" s="97">
        <v>5310.8273385336051</v>
      </c>
      <c r="D4935" s="96">
        <v>1.5516672153542539</v>
      </c>
      <c r="E4935" s="98">
        <v>0.62609703484709756</v>
      </c>
      <c r="F4935" s="119">
        <v>0.39313298022497484</v>
      </c>
      <c r="G4935" s="179">
        <v>1</v>
      </c>
      <c r="H4935" s="97">
        <v>26825767.734098654</v>
      </c>
      <c r="I4935" s="174">
        <v>683636164514.66565</v>
      </c>
      <c r="J4935" s="186">
        <v>0.36508240379968726</v>
      </c>
      <c r="K4935" s="189">
        <v>23245602619.075588</v>
      </c>
      <c r="L4935" s="185">
        <v>25780734525.241123</v>
      </c>
      <c r="M4935" s="185">
        <v>432935017370.02393</v>
      </c>
      <c r="N4935" s="174">
        <v>1165597519029.0063</v>
      </c>
      <c r="O4935" s="119">
        <v>0.52896143455696687</v>
      </c>
      <c r="P4935" s="119">
        <v>0.31308224366537307</v>
      </c>
      <c r="Q4935" s="97">
        <v>16.008338754575263</v>
      </c>
      <c r="R4935" s="184">
        <v>6271959326982.1992</v>
      </c>
      <c r="S4935" s="199">
        <v>6511.0326228497643</v>
      </c>
      <c r="T4935" s="191">
        <v>4.6392645920701303E-2</v>
      </c>
      <c r="U4935" s="198">
        <v>2.0000000000000001E-4</v>
      </c>
    </row>
    <row r="4936" spans="1:21" x14ac:dyDescent="0.2">
      <c r="A4936">
        <f t="shared" si="77"/>
        <v>4932</v>
      </c>
      <c r="B4936" s="119">
        <v>0.67232939981929263</v>
      </c>
      <c r="C4936" s="97">
        <v>9428.5132900539666</v>
      </c>
      <c r="D4936" s="96">
        <v>0.82555914267982677</v>
      </c>
      <c r="E4936" s="98">
        <v>0.16657598155842693</v>
      </c>
      <c r="F4936" s="119">
        <v>0</v>
      </c>
      <c r="G4936" s="179">
        <v>0</v>
      </c>
      <c r="H4936" s="97">
        <v>10886524.787911016</v>
      </c>
      <c r="I4936" s="174">
        <v>402472342882.84369</v>
      </c>
      <c r="J4936" s="186">
        <v>0.449666290154076</v>
      </c>
      <c r="K4936" s="189">
        <v>28712118379.822708</v>
      </c>
      <c r="L4936" s="185">
        <v>55762008263.501488</v>
      </c>
      <c r="M4936" s="185">
        <v>0</v>
      </c>
      <c r="N4936" s="174">
        <v>486946469526.16785</v>
      </c>
      <c r="O4936" s="119">
        <v>0.46327033060545886</v>
      </c>
      <c r="P4936" s="119">
        <v>0.33959239190803175</v>
      </c>
      <c r="Q4936" s="97">
        <v>13.885250242885727</v>
      </c>
      <c r="R4936" s="184">
        <v>2523618402607.8345</v>
      </c>
      <c r="S4936" s="199">
        <v>2617.6137488173458</v>
      </c>
      <c r="T4936" s="191">
        <v>5.1649076775129907E-2</v>
      </c>
      <c r="U4936" s="198">
        <v>2.0000000000000001E-4</v>
      </c>
    </row>
    <row r="4937" spans="1:21" x14ac:dyDescent="0.2">
      <c r="A4937">
        <f t="shared" si="77"/>
        <v>4933</v>
      </c>
      <c r="B4937" s="119">
        <v>0.35948747515967017</v>
      </c>
      <c r="C4937" s="97">
        <v>4645.6097523080698</v>
      </c>
      <c r="D4937" s="96">
        <v>1.0265794371615158</v>
      </c>
      <c r="E4937" s="98">
        <v>0.52617415507013776</v>
      </c>
      <c r="F4937" s="119">
        <v>0</v>
      </c>
      <c r="G4937" s="179">
        <v>0</v>
      </c>
      <c r="H4937" s="97">
        <v>27771089.316173118</v>
      </c>
      <c r="I4937" s="174">
        <v>736352763295.74023</v>
      </c>
      <c r="J4937" s="186">
        <v>0.32189943919205211</v>
      </c>
      <c r="K4937" s="189">
        <v>99262367753.458191</v>
      </c>
      <c r="L4937" s="185">
        <v>201716447737.16058</v>
      </c>
      <c r="M4937" s="185">
        <v>0</v>
      </c>
      <c r="N4937" s="174">
        <v>1037331578786.3589</v>
      </c>
      <c r="O4937" s="119">
        <v>0.38406687686907642</v>
      </c>
      <c r="P4937" s="119">
        <v>0.26788572711555475</v>
      </c>
      <c r="Q4937" s="97">
        <v>14.673015570080993</v>
      </c>
      <c r="R4937" s="184">
        <v>4434142647127.3213</v>
      </c>
      <c r="S4937" s="199">
        <v>4602.7762939543109</v>
      </c>
      <c r="T4937" s="191">
        <v>4.9825898483386089E-2</v>
      </c>
      <c r="U4937" s="198">
        <v>2.0000000000000001E-4</v>
      </c>
    </row>
    <row r="4938" spans="1:21" x14ac:dyDescent="0.2">
      <c r="A4938">
        <f t="shared" si="77"/>
        <v>4934</v>
      </c>
      <c r="B4938" s="119">
        <v>0.6119243007656715</v>
      </c>
      <c r="C4938" s="97">
        <v>4149.6360473474242</v>
      </c>
      <c r="D4938" s="96">
        <v>1.0628951796155572</v>
      </c>
      <c r="E4938" s="98">
        <v>0</v>
      </c>
      <c r="F4938" s="119">
        <v>0</v>
      </c>
      <c r="G4938" s="179">
        <v>0</v>
      </c>
      <c r="H4938" s="97">
        <v>13151853.474250274</v>
      </c>
      <c r="I4938" s="174">
        <v>346366408519.69806</v>
      </c>
      <c r="J4938" s="186">
        <v>0.2857170143645793</v>
      </c>
      <c r="K4938" s="189">
        <v>13780116607.295107</v>
      </c>
      <c r="L4938" s="185">
        <v>0</v>
      </c>
      <c r="M4938" s="185">
        <v>0</v>
      </c>
      <c r="N4938" s="174">
        <v>360146525126.99316</v>
      </c>
      <c r="O4938" s="119">
        <v>0.27478475901866478</v>
      </c>
      <c r="P4938" s="119">
        <v>0.16131170465391548</v>
      </c>
      <c r="Q4938" s="97">
        <v>12.734316474803146</v>
      </c>
      <c r="R4938" s="184">
        <v>851373518599.10767</v>
      </c>
      <c r="S4938" s="199">
        <v>883.59592834254329</v>
      </c>
      <c r="T4938" s="191">
        <v>5.4563624225807919E-2</v>
      </c>
      <c r="U4938" s="198">
        <v>2.0000000000000001E-4</v>
      </c>
    </row>
    <row r="4939" spans="1:21" x14ac:dyDescent="0.2">
      <c r="A4939">
        <f t="shared" si="77"/>
        <v>4935</v>
      </c>
      <c r="B4939" s="119">
        <v>0.50267524221075655</v>
      </c>
      <c r="C4939" s="97">
        <v>4000</v>
      </c>
      <c r="D4939" s="96">
        <v>0.53155433451250556</v>
      </c>
      <c r="E4939" s="98">
        <v>0</v>
      </c>
      <c r="F4939" s="119">
        <v>0</v>
      </c>
      <c r="G4939" s="179">
        <v>0</v>
      </c>
      <c r="H4939" s="97">
        <v>5919911.373598408</v>
      </c>
      <c r="I4939" s="174">
        <v>234963138065.98016</v>
      </c>
      <c r="J4939" s="186">
        <v>0.39156169987343104</v>
      </c>
      <c r="K4939" s="189">
        <v>8426272173.4371452</v>
      </c>
      <c r="L4939" s="185">
        <v>0</v>
      </c>
      <c r="M4939" s="185">
        <v>0</v>
      </c>
      <c r="N4939" s="174">
        <v>243389410239.4173</v>
      </c>
      <c r="O4939" s="119">
        <v>0.37800562340904553</v>
      </c>
      <c r="P4939" s="119">
        <v>0.2580215750999173</v>
      </c>
      <c r="Q4939" s="97">
        <v>12.856954454442024</v>
      </c>
      <c r="R4939" s="184">
        <v>967101096079.52808</v>
      </c>
      <c r="S4939" s="199">
        <v>1003.8401351898088</v>
      </c>
      <c r="T4939" s="191">
        <v>5.2033720011644365E-2</v>
      </c>
      <c r="U4939" s="198">
        <v>2.0000000000000001E-4</v>
      </c>
    </row>
    <row r="4940" spans="1:21" x14ac:dyDescent="0.2">
      <c r="A4940">
        <f t="shared" si="77"/>
        <v>4936</v>
      </c>
      <c r="B4940" s="119">
        <v>0.59353450285662079</v>
      </c>
      <c r="C4940" s="97">
        <v>15463.336144682828</v>
      </c>
      <c r="D4940" s="96">
        <v>0.4373395786637464</v>
      </c>
      <c r="E4940" s="98">
        <v>0.7</v>
      </c>
      <c r="F4940" s="119">
        <v>0.5331894250571898</v>
      </c>
      <c r="G4940" s="179">
        <v>1</v>
      </c>
      <c r="H4940" s="97">
        <v>2811273.5166660617</v>
      </c>
      <c r="I4940" s="174">
        <v>150792979493.36441</v>
      </c>
      <c r="J4940" s="186">
        <v>0.52603021084784407</v>
      </c>
      <c r="K4940" s="189">
        <v>277508799.72578186</v>
      </c>
      <c r="L4940" s="185">
        <v>0</v>
      </c>
      <c r="M4940" s="185">
        <v>220255376960.81131</v>
      </c>
      <c r="N4940" s="174">
        <v>371325865253.90149</v>
      </c>
      <c r="O4940" s="119">
        <v>0.68814480292450719</v>
      </c>
      <c r="P4940" s="119">
        <v>0.48580990864777451</v>
      </c>
      <c r="Q4940" s="97">
        <v>16.866856651351679</v>
      </c>
      <c r="R4940" s="184">
        <v>3309277458547.9907</v>
      </c>
      <c r="S4940" s="199">
        <v>3432.6938780663427</v>
      </c>
      <c r="T4940" s="191">
        <v>4.3676960265972231E-2</v>
      </c>
      <c r="U4940" s="198">
        <v>2.0000000000000001E-4</v>
      </c>
    </row>
    <row r="4941" spans="1:21" x14ac:dyDescent="0.2">
      <c r="A4941">
        <f t="shared" si="77"/>
        <v>4937</v>
      </c>
      <c r="B4941" s="119">
        <v>0.38930749840082002</v>
      </c>
      <c r="C4941" s="97">
        <v>8139.6703165008694</v>
      </c>
      <c r="D4941" s="96">
        <v>0.47191265792488502</v>
      </c>
      <c r="E4941" s="98">
        <v>0.10956038533795354</v>
      </c>
      <c r="F4941" s="119">
        <v>0</v>
      </c>
      <c r="G4941" s="179">
        <v>0</v>
      </c>
      <c r="H4941" s="97">
        <v>4902648.7463348145</v>
      </c>
      <c r="I4941" s="174">
        <v>183379441995.03018</v>
      </c>
      <c r="J4941" s="186">
        <v>0.37632155174725301</v>
      </c>
      <c r="K4941" s="189">
        <v>9396353520.7799854</v>
      </c>
      <c r="L4941" s="185">
        <v>25714321484.976311</v>
      </c>
      <c r="M4941" s="185">
        <v>0</v>
      </c>
      <c r="N4941" s="174">
        <v>218490117000.7865</v>
      </c>
      <c r="O4941" s="119">
        <v>0.41000066542036639</v>
      </c>
      <c r="P4941" s="119">
        <v>0.25480176290444378</v>
      </c>
      <c r="Q4941" s="97">
        <v>13.735485070551084</v>
      </c>
      <c r="R4941" s="184">
        <v>872470204997.40271</v>
      </c>
      <c r="S4941" s="199">
        <v>903.40271392209524</v>
      </c>
      <c r="T4941" s="191">
        <v>4.9523740912295881E-2</v>
      </c>
      <c r="U4941" s="198">
        <v>2.0000000000000001E-4</v>
      </c>
    </row>
    <row r="4942" spans="1:21" x14ac:dyDescent="0.2">
      <c r="A4942">
        <f t="shared" si="77"/>
        <v>4938</v>
      </c>
      <c r="B4942" s="119">
        <v>0.4320646210224971</v>
      </c>
      <c r="C4942" s="97">
        <v>4563.4852382959216</v>
      </c>
      <c r="D4942" s="96">
        <v>1.1718938538116315</v>
      </c>
      <c r="E4942" s="98">
        <v>0</v>
      </c>
      <c r="F4942" s="119">
        <v>0</v>
      </c>
      <c r="G4942" s="179">
        <v>0</v>
      </c>
      <c r="H4942" s="97">
        <v>13982529.559785524</v>
      </c>
      <c r="I4942" s="174">
        <v>366729744436.70514</v>
      </c>
      <c r="J4942" s="186">
        <v>0.23694248088653602</v>
      </c>
      <c r="K4942" s="189">
        <v>5287508200.1612015</v>
      </c>
      <c r="L4942" s="185">
        <v>0</v>
      </c>
      <c r="M4942" s="185">
        <v>0</v>
      </c>
      <c r="N4942" s="174">
        <v>372017252636.86633</v>
      </c>
      <c r="O4942" s="119">
        <v>0.23357480021642202</v>
      </c>
      <c r="P4942" s="119">
        <v>0.11173785315627266</v>
      </c>
      <c r="Q4942" s="97">
        <v>12.815868949100309</v>
      </c>
      <c r="R4942" s="184">
        <v>613944091620.4873</v>
      </c>
      <c r="S4942" s="199">
        <v>637.34645088540276</v>
      </c>
      <c r="T4942" s="191">
        <v>5.4469583569396123E-2</v>
      </c>
      <c r="U4942" s="198">
        <v>2.0000000000000001E-4</v>
      </c>
    </row>
    <row r="4943" spans="1:21" x14ac:dyDescent="0.2">
      <c r="A4943">
        <f t="shared" si="77"/>
        <v>4939</v>
      </c>
      <c r="B4943" s="119">
        <v>0.47172865853740259</v>
      </c>
      <c r="C4943" s="97">
        <v>4000</v>
      </c>
      <c r="D4943" s="96">
        <v>0.69699126032669478</v>
      </c>
      <c r="E4943" s="98">
        <v>0</v>
      </c>
      <c r="F4943" s="119">
        <v>0.42787024953381309</v>
      </c>
      <c r="G4943" s="179">
        <v>1</v>
      </c>
      <c r="H4943" s="97">
        <v>10794776.745138353</v>
      </c>
      <c r="I4943" s="174">
        <v>374596772637.91785</v>
      </c>
      <c r="J4943" s="186">
        <v>0.47172865853740253</v>
      </c>
      <c r="K4943" s="189">
        <v>10913452235.715132</v>
      </c>
      <c r="L4943" s="185">
        <v>0</v>
      </c>
      <c r="M4943" s="185">
        <v>326409250769.43439</v>
      </c>
      <c r="N4943" s="174">
        <v>711919475643.06738</v>
      </c>
      <c r="O4943" s="119">
        <v>0.61500696166372182</v>
      </c>
      <c r="P4943" s="119">
        <v>0.49918539537053264</v>
      </c>
      <c r="Q4943" s="97">
        <v>16.947378390282822</v>
      </c>
      <c r="R4943" s="184">
        <v>6524703821522.1328</v>
      </c>
      <c r="S4943" s="199">
        <v>6777.7180804513036</v>
      </c>
      <c r="T4943" s="191">
        <v>4.3500175091074435E-2</v>
      </c>
      <c r="U4943" s="198">
        <v>2.0000000000000001E-4</v>
      </c>
    </row>
    <row r="4944" spans="1:21" x14ac:dyDescent="0.2">
      <c r="A4944">
        <f t="shared" si="77"/>
        <v>4940</v>
      </c>
      <c r="B4944" s="119">
        <v>0.36415459817957707</v>
      </c>
      <c r="C4944" s="97">
        <v>4000</v>
      </c>
      <c r="D4944" s="96">
        <v>1.0017635038944319</v>
      </c>
      <c r="E4944" s="98">
        <v>0.52745516550422655</v>
      </c>
      <c r="F4944" s="119">
        <v>0.60934629949346442</v>
      </c>
      <c r="G4944" s="179">
        <v>1</v>
      </c>
      <c r="H4944" s="97">
        <v>16523018.168957235</v>
      </c>
      <c r="I4944" s="174">
        <v>479046674840.69324</v>
      </c>
      <c r="J4944" s="186">
        <v>0.32095347243967931</v>
      </c>
      <c r="K4944" s="189">
        <v>4287566675.7922473</v>
      </c>
      <c r="L4944" s="185">
        <v>0</v>
      </c>
      <c r="M4944" s="185">
        <v>527999975261.16772</v>
      </c>
      <c r="N4944" s="174">
        <v>1011334216777.6532</v>
      </c>
      <c r="O4944" s="119">
        <v>0.56969463150914679</v>
      </c>
      <c r="P4944" s="119">
        <v>0.3405433934987398</v>
      </c>
      <c r="Q4944" s="97">
        <v>17.48994973860831</v>
      </c>
      <c r="R4944" s="184">
        <v>6473489311961.6289</v>
      </c>
      <c r="S4944" s="199">
        <v>6725.0249899252176</v>
      </c>
      <c r="T4944" s="191">
        <v>4.2385015487868549E-2</v>
      </c>
      <c r="U4944" s="198">
        <v>2.0000000000000001E-4</v>
      </c>
    </row>
    <row r="4945" spans="1:21" x14ac:dyDescent="0.2">
      <c r="A4945">
        <f t="shared" si="77"/>
        <v>4941</v>
      </c>
      <c r="B4945" s="119">
        <v>0.55219891599161197</v>
      </c>
      <c r="C4945" s="97">
        <v>8004.4003108167444</v>
      </c>
      <c r="D4945" s="96">
        <v>0.62135809208566295</v>
      </c>
      <c r="E4945" s="98">
        <v>0.38277291376753714</v>
      </c>
      <c r="F4945" s="119">
        <v>0</v>
      </c>
      <c r="G4945" s="179">
        <v>0</v>
      </c>
      <c r="H4945" s="97">
        <v>4594726.4926428925</v>
      </c>
      <c r="I4945" s="174">
        <v>203346678946.46509</v>
      </c>
      <c r="J4945" s="186">
        <v>0.48600538494557455</v>
      </c>
      <c r="K4945" s="189">
        <v>19133007034.788216</v>
      </c>
      <c r="L4945" s="185">
        <v>47774876366.643532</v>
      </c>
      <c r="M4945" s="185">
        <v>0</v>
      </c>
      <c r="N4945" s="174">
        <v>270254562347.89682</v>
      </c>
      <c r="O4945" s="119">
        <v>0.50710515626994479</v>
      </c>
      <c r="P4945" s="119">
        <v>0.36456849310191963</v>
      </c>
      <c r="Q4945" s="97">
        <v>13.586354265414549</v>
      </c>
      <c r="R4945" s="184">
        <v>1518020040204.5156</v>
      </c>
      <c r="S4945" s="199">
        <v>1574.9790491833819</v>
      </c>
      <c r="T4945" s="191">
        <v>5.1802974569677231E-2</v>
      </c>
      <c r="U4945" s="198">
        <v>2.0000000000000001E-4</v>
      </c>
    </row>
    <row r="4946" spans="1:21" x14ac:dyDescent="0.2">
      <c r="A4946">
        <f t="shared" si="77"/>
        <v>4942</v>
      </c>
      <c r="B4946" s="119">
        <v>0.49314537012377724</v>
      </c>
      <c r="C4946" s="97">
        <v>10559.957095090551</v>
      </c>
      <c r="D4946" s="96">
        <v>1.1636406452455517</v>
      </c>
      <c r="E4946" s="98">
        <v>0.4498485757895333</v>
      </c>
      <c r="F4946" s="119">
        <v>0.30989159394713262</v>
      </c>
      <c r="G4946" s="179">
        <v>1</v>
      </c>
      <c r="H4946" s="97">
        <v>10847531.898173796</v>
      </c>
      <c r="I4946" s="174">
        <v>376564349347.76819</v>
      </c>
      <c r="J4946" s="186">
        <v>0.38562698573065757</v>
      </c>
      <c r="K4946" s="189">
        <v>4664740087.1819563</v>
      </c>
      <c r="L4946" s="185">
        <v>0</v>
      </c>
      <c r="M4946" s="185">
        <v>208648337623.96262</v>
      </c>
      <c r="N4946" s="174">
        <v>589877427058.91284</v>
      </c>
      <c r="O4946" s="119">
        <v>0.52914729527462101</v>
      </c>
      <c r="P4946" s="119">
        <v>0.33739563180256604</v>
      </c>
      <c r="Q4946" s="97">
        <v>15.839543918699073</v>
      </c>
      <c r="R4946" s="184">
        <v>3361766456451.6694</v>
      </c>
      <c r="S4946" s="199">
        <v>3489.404548088276</v>
      </c>
      <c r="T4946" s="191">
        <v>4.6782842657039837E-2</v>
      </c>
      <c r="U4946" s="198">
        <v>2.0000000000000001E-4</v>
      </c>
    </row>
    <row r="4947" spans="1:21" x14ac:dyDescent="0.2">
      <c r="A4947">
        <f t="shared" si="77"/>
        <v>4943</v>
      </c>
      <c r="B4947" s="119">
        <v>0.39112196353515427</v>
      </c>
      <c r="C4947" s="97">
        <v>8404.3679487379923</v>
      </c>
      <c r="D4947" s="96">
        <v>0.9306915846952748</v>
      </c>
      <c r="E4947" s="98">
        <v>0.21499272392145558</v>
      </c>
      <c r="F4947" s="119">
        <v>0.34712384779047223</v>
      </c>
      <c r="G4947" s="179">
        <v>1</v>
      </c>
      <c r="H4947" s="97">
        <v>7188843.6242755027</v>
      </c>
      <c r="I4947" s="174">
        <v>260268761129.6506</v>
      </c>
      <c r="J4947" s="186">
        <v>0.39112196353515427</v>
      </c>
      <c r="K4947" s="189">
        <v>4146829067.237958</v>
      </c>
      <c r="L4947" s="185">
        <v>0</v>
      </c>
      <c r="M4947" s="185">
        <v>227926275948.7424</v>
      </c>
      <c r="N4947" s="174">
        <v>492341866145.63098</v>
      </c>
      <c r="O4947" s="119">
        <v>0.57711494633454363</v>
      </c>
      <c r="P4947" s="119">
        <v>0.37435216584752184</v>
      </c>
      <c r="Q4947" s="97">
        <v>16.758816272729877</v>
      </c>
      <c r="R4947" s="184">
        <v>3321033259630.3198</v>
      </c>
      <c r="S4947" s="199">
        <v>3444.9941165696441</v>
      </c>
      <c r="T4947" s="191">
        <v>4.4221383850992016E-2</v>
      </c>
      <c r="U4947" s="198">
        <v>2.0000000000000001E-4</v>
      </c>
    </row>
    <row r="4948" spans="1:21" x14ac:dyDescent="0.2">
      <c r="A4948">
        <f t="shared" si="77"/>
        <v>4944</v>
      </c>
      <c r="B4948" s="119">
        <v>0.43908915115307035</v>
      </c>
      <c r="C4948" s="97">
        <v>8570.9359370909515</v>
      </c>
      <c r="D4948" s="96">
        <v>0.92230750778183967</v>
      </c>
      <c r="E4948" s="98">
        <v>0.22127979509600462</v>
      </c>
      <c r="F4948" s="119">
        <v>0</v>
      </c>
      <c r="G4948" s="179">
        <v>0</v>
      </c>
      <c r="H4948" s="97">
        <v>14278113.02813758</v>
      </c>
      <c r="I4948" s="174">
        <v>359561518957.98077</v>
      </c>
      <c r="J4948" s="186">
        <v>0.20908334181325572</v>
      </c>
      <c r="K4948" s="189">
        <v>26839242587.573948</v>
      </c>
      <c r="L4948" s="185">
        <v>73491832505.756348</v>
      </c>
      <c r="M4948" s="185">
        <v>0</v>
      </c>
      <c r="N4948" s="174">
        <v>459892594051.3111</v>
      </c>
      <c r="O4948" s="119">
        <v>0.29131104024876409</v>
      </c>
      <c r="P4948" s="119">
        <v>0.1734150378288099</v>
      </c>
      <c r="Q4948" s="97">
        <v>14.951524959369026</v>
      </c>
      <c r="R4948" s="184">
        <v>1274215884800.0483</v>
      </c>
      <c r="S4948" s="199">
        <v>1322.8514698703041</v>
      </c>
      <c r="T4948" s="191">
        <v>4.7666932543326102E-2</v>
      </c>
      <c r="U4948" s="198">
        <v>2.0000000000000001E-4</v>
      </c>
    </row>
    <row r="4949" spans="1:21" x14ac:dyDescent="0.2">
      <c r="A4949">
        <f t="shared" si="77"/>
        <v>4945</v>
      </c>
      <c r="B4949" s="119">
        <v>0.55870107183212103</v>
      </c>
      <c r="C4949" s="97">
        <v>4000</v>
      </c>
      <c r="D4949" s="96">
        <v>0.2</v>
      </c>
      <c r="E4949" s="98">
        <v>0</v>
      </c>
      <c r="F4949" s="119">
        <v>0.62211716201864053</v>
      </c>
      <c r="G4949" s="179">
        <v>1</v>
      </c>
      <c r="H4949" s="97">
        <v>2912636.5240820255</v>
      </c>
      <c r="I4949" s="174">
        <v>132125080314.94302</v>
      </c>
      <c r="J4949" s="186">
        <v>0.48805219753004347</v>
      </c>
      <c r="K4949" s="189">
        <v>2310212342.3331394</v>
      </c>
      <c r="L4949" s="185">
        <v>0</v>
      </c>
      <c r="M4949" s="185">
        <v>220887182934.41168</v>
      </c>
      <c r="N4949" s="174">
        <v>355322475591.68787</v>
      </c>
      <c r="O4949" s="119">
        <v>0.67880221126578544</v>
      </c>
      <c r="P4949" s="119">
        <v>0.44898931566782113</v>
      </c>
      <c r="Q4949" s="97">
        <v>17.190061473095824</v>
      </c>
      <c r="R4949" s="184">
        <v>3035904342908.04</v>
      </c>
      <c r="S4949" s="199">
        <v>3146.6278760412802</v>
      </c>
      <c r="T4949" s="191">
        <v>4.2014065317666022E-2</v>
      </c>
      <c r="U4949" s="198">
        <v>2.0000000000000001E-4</v>
      </c>
    </row>
    <row r="4950" spans="1:21" x14ac:dyDescent="0.2">
      <c r="A4950">
        <f t="shared" si="77"/>
        <v>4946</v>
      </c>
      <c r="B4950" s="119">
        <v>0.59881272707115807</v>
      </c>
      <c r="C4950" s="97">
        <v>8838.1568195078653</v>
      </c>
      <c r="D4950" s="96">
        <v>1.381601042776355</v>
      </c>
      <c r="E4950" s="98">
        <v>0</v>
      </c>
      <c r="F4950" s="119">
        <v>0.35750752928441171</v>
      </c>
      <c r="G4950" s="179">
        <v>1</v>
      </c>
      <c r="H4950" s="97">
        <v>18185321.433923636</v>
      </c>
      <c r="I4950" s="174">
        <v>545511672099.03094</v>
      </c>
      <c r="J4950" s="186">
        <v>0.41186946218887865</v>
      </c>
      <c r="K4950" s="189">
        <v>15937640681.571453</v>
      </c>
      <c r="L4950" s="185">
        <v>0</v>
      </c>
      <c r="M4950" s="185">
        <v>398568712345.0675</v>
      </c>
      <c r="N4950" s="174">
        <v>960018025125.6698</v>
      </c>
      <c r="O4950" s="119">
        <v>0.56617121205623944</v>
      </c>
      <c r="P4950" s="119">
        <v>0.42164723984168873</v>
      </c>
      <c r="Q4950" s="97">
        <v>16.629600483022184</v>
      </c>
      <c r="R4950" s="184">
        <v>7139773991204.3369</v>
      </c>
      <c r="S4950" s="199">
        <v>7412.4487140664241</v>
      </c>
      <c r="T4950" s="191">
        <v>4.4902868965346239E-2</v>
      </c>
      <c r="U4950" s="198">
        <v>2.0000000000000001E-4</v>
      </c>
    </row>
    <row r="4951" spans="1:21" x14ac:dyDescent="0.2">
      <c r="A4951">
        <f t="shared" si="77"/>
        <v>4947</v>
      </c>
      <c r="B4951" s="119">
        <v>0.50681389213714545</v>
      </c>
      <c r="C4951" s="97">
        <v>9796.9784829164528</v>
      </c>
      <c r="D4951" s="96">
        <v>1.0360109470907921</v>
      </c>
      <c r="E4951" s="98">
        <v>0.2361304996570332</v>
      </c>
      <c r="F4951" s="119">
        <v>0</v>
      </c>
      <c r="G4951" s="179">
        <v>0</v>
      </c>
      <c r="H4951" s="97">
        <v>11540442.921611402</v>
      </c>
      <c r="I4951" s="174">
        <v>401502890091.05554</v>
      </c>
      <c r="J4951" s="186">
        <v>0.37905837943519916</v>
      </c>
      <c r="K4951" s="189">
        <v>13206364684.779091</v>
      </c>
      <c r="L4951" s="185">
        <v>21653098484.040905</v>
      </c>
      <c r="M4951" s="185">
        <v>0</v>
      </c>
      <c r="N4951" s="174">
        <v>436362353259.87555</v>
      </c>
      <c r="O4951" s="119">
        <v>0.38847419438757624</v>
      </c>
      <c r="P4951" s="119">
        <v>0.27760863306075817</v>
      </c>
      <c r="Q4951" s="97">
        <v>13.397833642329271</v>
      </c>
      <c r="R4951" s="184">
        <v>1748682329845.127</v>
      </c>
      <c r="S4951" s="199">
        <v>1815.4989140868429</v>
      </c>
      <c r="T4951" s="191">
        <v>5.4650627225530136E-2</v>
      </c>
      <c r="U4951" s="198">
        <v>2.0000000000000001E-4</v>
      </c>
    </row>
    <row r="4952" spans="1:21" x14ac:dyDescent="0.2">
      <c r="A4952">
        <f t="shared" si="77"/>
        <v>4948</v>
      </c>
      <c r="B4952" s="119">
        <v>0.49121538613454263</v>
      </c>
      <c r="C4952" s="97">
        <v>16338.091858782718</v>
      </c>
      <c r="D4952" s="96">
        <v>0.56177941679161658</v>
      </c>
      <c r="E4952" s="98">
        <v>0</v>
      </c>
      <c r="F4952" s="119">
        <v>0</v>
      </c>
      <c r="G4952" s="179">
        <v>0</v>
      </c>
      <c r="H4952" s="97">
        <v>3375098.9234295548</v>
      </c>
      <c r="I4952" s="174">
        <v>148406479418.84256</v>
      </c>
      <c r="J4952" s="186">
        <v>0.42247083781776029</v>
      </c>
      <c r="K4952" s="189">
        <v>3010611367.0423117</v>
      </c>
      <c r="L4952" s="185">
        <v>0</v>
      </c>
      <c r="M4952" s="185">
        <v>0</v>
      </c>
      <c r="N4952" s="174">
        <v>151417090785.88486</v>
      </c>
      <c r="O4952" s="119">
        <v>0.4140708910219485</v>
      </c>
      <c r="P4952" s="119">
        <v>0.30834090467322078</v>
      </c>
      <c r="Q4952" s="97">
        <v>12.908453293875613</v>
      </c>
      <c r="R4952" s="184">
        <v>681476429503.64941</v>
      </c>
      <c r="S4952" s="199">
        <v>707.76731737601938</v>
      </c>
      <c r="T4952" s="191">
        <v>5.331249080975959E-2</v>
      </c>
      <c r="U4952" s="198">
        <v>2.0000000000000001E-4</v>
      </c>
    </row>
    <row r="4953" spans="1:21" x14ac:dyDescent="0.2">
      <c r="A4953">
        <f t="shared" si="77"/>
        <v>4949</v>
      </c>
      <c r="B4953" s="119">
        <v>0.63373056743180944</v>
      </c>
      <c r="C4953" s="97">
        <v>8351.8131583908216</v>
      </c>
      <c r="D4953" s="96">
        <v>0.74024283921030531</v>
      </c>
      <c r="E4953" s="98">
        <v>0</v>
      </c>
      <c r="F4953" s="119">
        <v>0.53160778159442434</v>
      </c>
      <c r="G4953" s="179">
        <v>1</v>
      </c>
      <c r="H4953" s="97">
        <v>7532811.5322261546</v>
      </c>
      <c r="I4953" s="174">
        <v>276861027669.84296</v>
      </c>
      <c r="J4953" s="186">
        <v>0.45816008966530009</v>
      </c>
      <c r="K4953" s="189">
        <v>6571090606.7035894</v>
      </c>
      <c r="L4953" s="185">
        <v>0</v>
      </c>
      <c r="M4953" s="185">
        <v>368154296332.40997</v>
      </c>
      <c r="N4953" s="174">
        <v>651586414608.95654</v>
      </c>
      <c r="O4953" s="119">
        <v>0.64668338823615845</v>
      </c>
      <c r="P4953" s="119">
        <v>0.40757465327046599</v>
      </c>
      <c r="Q4953" s="97">
        <v>16.803506515984719</v>
      </c>
      <c r="R4953" s="184">
        <v>4823742746850.1504</v>
      </c>
      <c r="S4953" s="199">
        <v>5011.2005193408577</v>
      </c>
      <c r="T4953" s="191">
        <v>4.3836936440893905E-2</v>
      </c>
      <c r="U4953" s="198">
        <v>2.0000000000000001E-4</v>
      </c>
    </row>
    <row r="4954" spans="1:21" x14ac:dyDescent="0.2">
      <c r="A4954">
        <f t="shared" si="77"/>
        <v>4950</v>
      </c>
      <c r="B4954" s="119">
        <v>0.5289840355168971</v>
      </c>
      <c r="C4954" s="97">
        <v>4000</v>
      </c>
      <c r="D4954" s="96">
        <v>0.76837871222962395</v>
      </c>
      <c r="E4954" s="98">
        <v>0</v>
      </c>
      <c r="F4954" s="119">
        <v>0.63660581578125797</v>
      </c>
      <c r="G4954" s="179">
        <v>1</v>
      </c>
      <c r="H4954" s="97">
        <v>9329696.5709648356</v>
      </c>
      <c r="I4954" s="174">
        <v>335924603039.89014</v>
      </c>
      <c r="J4954" s="186">
        <v>0.48664099386397142</v>
      </c>
      <c r="K4954" s="189">
        <v>9887372240.2859135</v>
      </c>
      <c r="L4954" s="185">
        <v>0</v>
      </c>
      <c r="M4954" s="185">
        <v>348566562562.60431</v>
      </c>
      <c r="N4954" s="174">
        <v>694378537842.78027</v>
      </c>
      <c r="O4954" s="119">
        <v>0.63701267915185278</v>
      </c>
      <c r="P4954" s="119">
        <v>0.45016268248257285</v>
      </c>
      <c r="Q4954" s="97">
        <v>16.687271511709639</v>
      </c>
      <c r="R4954" s="184">
        <v>5649861306081.4668</v>
      </c>
      <c r="S4954" s="199">
        <v>5864.6338009875562</v>
      </c>
      <c r="T4954" s="191">
        <v>4.4237098492730387E-2</v>
      </c>
      <c r="U4954" s="198">
        <v>2.0000000000000001E-4</v>
      </c>
    </row>
    <row r="4955" spans="1:21" x14ac:dyDescent="0.2">
      <c r="A4955">
        <f t="shared" si="77"/>
        <v>4951</v>
      </c>
      <c r="B4955" s="119">
        <v>0.54829024391398751</v>
      </c>
      <c r="C4955" s="97">
        <v>7356.0558116660995</v>
      </c>
      <c r="D4955" s="96">
        <v>1.1454534076340739</v>
      </c>
      <c r="E4955" s="98">
        <v>0</v>
      </c>
      <c r="F4955" s="119">
        <v>0.56214677068107188</v>
      </c>
      <c r="G4955" s="179">
        <v>1</v>
      </c>
      <c r="H4955" s="97">
        <v>12876464.562831588</v>
      </c>
      <c r="I4955" s="174">
        <v>454962927420.39545</v>
      </c>
      <c r="J4955" s="186">
        <v>0.39250516674873082</v>
      </c>
      <c r="K4955" s="189">
        <v>12085182926.248108</v>
      </c>
      <c r="L4955" s="185">
        <v>0</v>
      </c>
      <c r="M4955" s="185">
        <v>374338747928.05927</v>
      </c>
      <c r="N4955" s="174">
        <v>841386858274.70288</v>
      </c>
      <c r="O4955" s="119">
        <v>0.56816468350163363</v>
      </c>
      <c r="P4955" s="119">
        <v>0.45656767392246367</v>
      </c>
      <c r="Q4955" s="97">
        <v>17.10468844168107</v>
      </c>
      <c r="R4955" s="184">
        <v>7030558457609.6123</v>
      </c>
      <c r="S4955" s="199">
        <v>7294.0414831146118</v>
      </c>
      <c r="T4955" s="191">
        <v>4.366812881369804E-2</v>
      </c>
      <c r="U4955" s="198">
        <v>2.0000000000000001E-4</v>
      </c>
    </row>
    <row r="4956" spans="1:21" x14ac:dyDescent="0.2">
      <c r="A4956">
        <f t="shared" si="77"/>
        <v>4952</v>
      </c>
      <c r="B4956" s="119">
        <v>0.4356868110507614</v>
      </c>
      <c r="C4956" s="97">
        <v>9763.1404046361786</v>
      </c>
      <c r="D4956" s="96">
        <v>0.99692859548014245</v>
      </c>
      <c r="E4956" s="98">
        <v>0.7</v>
      </c>
      <c r="F4956" s="119">
        <v>0</v>
      </c>
      <c r="G4956" s="179">
        <v>0</v>
      </c>
      <c r="H4956" s="97">
        <v>8154070.8607455567</v>
      </c>
      <c r="I4956" s="174">
        <v>318263213475.91174</v>
      </c>
      <c r="J4956" s="186">
        <v>0.37865695405132582</v>
      </c>
      <c r="K4956" s="189">
        <v>46119286444.575844</v>
      </c>
      <c r="L4956" s="185">
        <v>122475104148.85039</v>
      </c>
      <c r="M4956" s="185">
        <v>0</v>
      </c>
      <c r="N4956" s="174">
        <v>486857604069.33801</v>
      </c>
      <c r="O4956" s="119">
        <v>0.4487814516898011</v>
      </c>
      <c r="P4956" s="119">
        <v>0.36466411260952131</v>
      </c>
      <c r="Q4956" s="97">
        <v>15.060129471437527</v>
      </c>
      <c r="R4956" s="184">
        <v>2908635917127.3447</v>
      </c>
      <c r="S4956" s="199">
        <v>3019.9725852504453</v>
      </c>
      <c r="T4956" s="191">
        <v>4.8756625154608449E-2</v>
      </c>
      <c r="U4956" s="198">
        <v>2.0000000000000001E-4</v>
      </c>
    </row>
    <row r="4957" spans="1:21" x14ac:dyDescent="0.2">
      <c r="A4957">
        <f t="shared" si="77"/>
        <v>4953</v>
      </c>
      <c r="B4957" s="119">
        <v>0.60606727448439024</v>
      </c>
      <c r="C4957" s="97">
        <v>6189.7486457165342</v>
      </c>
      <c r="D4957" s="96">
        <v>0.54294126393734088</v>
      </c>
      <c r="E4957" s="98">
        <v>0.33174040405442862</v>
      </c>
      <c r="F4957" s="119">
        <v>0</v>
      </c>
      <c r="G4957" s="179">
        <v>0</v>
      </c>
      <c r="H4957" s="97">
        <v>5538336.8448758358</v>
      </c>
      <c r="I4957" s="174">
        <v>195298137429.7171</v>
      </c>
      <c r="J4957" s="186">
        <v>0.43473138163961544</v>
      </c>
      <c r="K4957" s="189">
        <v>9705492401.0751171</v>
      </c>
      <c r="L4957" s="185">
        <v>23973648086.232613</v>
      </c>
      <c r="M4957" s="185">
        <v>0</v>
      </c>
      <c r="N4957" s="174">
        <v>228977277917.02481</v>
      </c>
      <c r="O4957" s="119">
        <v>0.45454792952498413</v>
      </c>
      <c r="P4957" s="119">
        <v>0.30769647933339173</v>
      </c>
      <c r="Q4957" s="97">
        <v>13.658414083043771</v>
      </c>
      <c r="R4957" s="184">
        <v>1088998081328.8269</v>
      </c>
      <c r="S4957" s="199">
        <v>1128.8861432920889</v>
      </c>
      <c r="T4957" s="191">
        <v>5.1715325173430741E-2</v>
      </c>
      <c r="U4957" s="198">
        <v>2.0000000000000001E-4</v>
      </c>
    </row>
    <row r="4958" spans="1:21" x14ac:dyDescent="0.2">
      <c r="A4958">
        <f t="shared" si="77"/>
        <v>4954</v>
      </c>
      <c r="B4958" s="119">
        <v>0.46962723021850267</v>
      </c>
      <c r="C4958" s="97">
        <v>17000</v>
      </c>
      <c r="D4958" s="96">
        <v>0.70500543142111816</v>
      </c>
      <c r="E4958" s="98">
        <v>5.2816524001934179E-2</v>
      </c>
      <c r="F4958" s="119">
        <v>0.66276587426474298</v>
      </c>
      <c r="G4958" s="179">
        <v>1</v>
      </c>
      <c r="H4958" s="97">
        <v>4317005.6177889733</v>
      </c>
      <c r="I4958" s="174">
        <v>231946829161.40582</v>
      </c>
      <c r="J4958" s="186">
        <v>0.46962723021850272</v>
      </c>
      <c r="K4958" s="189">
        <v>6047387606.3049793</v>
      </c>
      <c r="L4958" s="185">
        <v>0</v>
      </c>
      <c r="M4958" s="185">
        <v>246603717607.03845</v>
      </c>
      <c r="N4958" s="174">
        <v>484597934374.74927</v>
      </c>
      <c r="O4958" s="119">
        <v>0.63188779666953043</v>
      </c>
      <c r="P4958" s="119">
        <v>0.31821696617024064</v>
      </c>
      <c r="Q4958" s="97">
        <v>15.847837367675417</v>
      </c>
      <c r="R4958" s="184">
        <v>2642466982519.1768</v>
      </c>
      <c r="S4958" s="199">
        <v>2741.8138079637861</v>
      </c>
      <c r="T4958" s="191">
        <v>4.615986032505684E-2</v>
      </c>
      <c r="U4958" s="198">
        <v>2.0000000000000001E-4</v>
      </c>
    </row>
    <row r="4959" spans="1:21" x14ac:dyDescent="0.2">
      <c r="A4959">
        <f t="shared" si="77"/>
        <v>4955</v>
      </c>
      <c r="B4959" s="119">
        <v>0.52924045850302115</v>
      </c>
      <c r="C4959" s="97">
        <v>10098.298434123762</v>
      </c>
      <c r="D4959" s="96">
        <v>0.54224404029871121</v>
      </c>
      <c r="E4959" s="98">
        <v>0.63974310160346748</v>
      </c>
      <c r="F4959" s="119">
        <v>0.57351291532614712</v>
      </c>
      <c r="G4959" s="179">
        <v>1</v>
      </c>
      <c r="H4959" s="97">
        <v>7441163.7198744342</v>
      </c>
      <c r="I4959" s="174">
        <v>286162070636.42706</v>
      </c>
      <c r="J4959" s="186">
        <v>0.49222430324179023</v>
      </c>
      <c r="K4959" s="189">
        <v>6640356383.5441017</v>
      </c>
      <c r="L4959" s="185">
        <v>0</v>
      </c>
      <c r="M4959" s="185">
        <v>292201081757.89948</v>
      </c>
      <c r="N4959" s="174">
        <v>585003508777.87061</v>
      </c>
      <c r="O4959" s="119">
        <v>0.64036674245283398</v>
      </c>
      <c r="P4959" s="119">
        <v>0.4767628662569906</v>
      </c>
      <c r="Q4959" s="97">
        <v>16.643677164284131</v>
      </c>
      <c r="R4959" s="184">
        <v>5050411632045.8486</v>
      </c>
      <c r="S4959" s="199">
        <v>5241.5654269098413</v>
      </c>
      <c r="T4959" s="191">
        <v>4.3847098837877289E-2</v>
      </c>
      <c r="U4959" s="198">
        <v>2.0000000000000001E-4</v>
      </c>
    </row>
    <row r="4960" spans="1:21" x14ac:dyDescent="0.2">
      <c r="A4960">
        <f t="shared" si="77"/>
        <v>4956</v>
      </c>
      <c r="B4960" s="119">
        <v>0.44164460817037854</v>
      </c>
      <c r="C4960" s="97">
        <v>16341.857315450477</v>
      </c>
      <c r="D4960" s="96">
        <v>0.97368582237362977</v>
      </c>
      <c r="E4960" s="98">
        <v>0.7</v>
      </c>
      <c r="F4960" s="119">
        <v>0</v>
      </c>
      <c r="G4960" s="179">
        <v>0</v>
      </c>
      <c r="H4960" s="97">
        <v>5551302.8676769137</v>
      </c>
      <c r="I4960" s="174">
        <v>213984927950.26181</v>
      </c>
      <c r="J4960" s="186">
        <v>0.34303281587347778</v>
      </c>
      <c r="K4960" s="189">
        <v>17985687529.90583</v>
      </c>
      <c r="L4960" s="185">
        <v>51623628245.185501</v>
      </c>
      <c r="M4960" s="185">
        <v>0</v>
      </c>
      <c r="N4960" s="174">
        <v>283594243725.35315</v>
      </c>
      <c r="O4960" s="119">
        <v>0.40446080103266785</v>
      </c>
      <c r="P4960" s="119">
        <v>0.26584815151671987</v>
      </c>
      <c r="Q4960" s="97">
        <v>14.179379816259681</v>
      </c>
      <c r="R4960" s="184">
        <v>1152846969443.5554</v>
      </c>
      <c r="S4960" s="199">
        <v>1196.6927840903586</v>
      </c>
      <c r="T4960" s="191">
        <v>5.295067506997779E-2</v>
      </c>
      <c r="U4960" s="198">
        <v>2.0000000000000001E-4</v>
      </c>
    </row>
    <row r="4961" spans="1:21" x14ac:dyDescent="0.2">
      <c r="A4961">
        <f t="shared" si="77"/>
        <v>4957</v>
      </c>
      <c r="B4961" s="119">
        <v>0.47487654807725094</v>
      </c>
      <c r="C4961" s="97">
        <v>7474.4387362212674</v>
      </c>
      <c r="D4961" s="96">
        <v>0.46934763072430385</v>
      </c>
      <c r="E4961" s="98">
        <v>0.23112211906594005</v>
      </c>
      <c r="F4961" s="119">
        <v>0</v>
      </c>
      <c r="G4961" s="179">
        <v>0</v>
      </c>
      <c r="H4961" s="97">
        <v>3537505.36185556</v>
      </c>
      <c r="I4961" s="174">
        <v>162807667298.62585</v>
      </c>
      <c r="J4961" s="186">
        <v>0.47487654807725099</v>
      </c>
      <c r="K4961" s="189">
        <v>9500943616.6776047</v>
      </c>
      <c r="L4961" s="185">
        <v>14068592665.428116</v>
      </c>
      <c r="M4961" s="185">
        <v>0</v>
      </c>
      <c r="N4961" s="174">
        <v>186377203580.73157</v>
      </c>
      <c r="O4961" s="119">
        <v>0.47521057016642593</v>
      </c>
      <c r="P4961" s="119">
        <v>0.36855487974920947</v>
      </c>
      <c r="Q4961" s="97">
        <v>13.356041127400875</v>
      </c>
      <c r="R4961" s="184">
        <v>1060399470069.4786</v>
      </c>
      <c r="S4961" s="199">
        <v>1101.3288995310083</v>
      </c>
      <c r="T4961" s="191">
        <v>5.1502979187611285E-2</v>
      </c>
      <c r="U4961" s="198">
        <v>2.0000000000000001E-4</v>
      </c>
    </row>
    <row r="4962" spans="1:21" x14ac:dyDescent="0.2">
      <c r="A4962">
        <f t="shared" si="77"/>
        <v>4958</v>
      </c>
      <c r="B4962" s="119">
        <v>0.35627012844110217</v>
      </c>
      <c r="C4962" s="97">
        <v>17000</v>
      </c>
      <c r="D4962" s="96">
        <v>1.1077198310303831</v>
      </c>
      <c r="E4962" s="98">
        <v>0.23328394783287015</v>
      </c>
      <c r="F4962" s="119">
        <v>0.53367715315667097</v>
      </c>
      <c r="G4962" s="179">
        <v>1</v>
      </c>
      <c r="H4962" s="97">
        <v>5309308.9393832739</v>
      </c>
      <c r="I4962" s="174">
        <v>245765281307.02036</v>
      </c>
      <c r="J4962" s="186">
        <v>0.35627012844110217</v>
      </c>
      <c r="K4962" s="189">
        <v>6772534759.5502119</v>
      </c>
      <c r="L4962" s="185">
        <v>0</v>
      </c>
      <c r="M4962" s="185">
        <v>225096521087.41202</v>
      </c>
      <c r="N4962" s="174">
        <v>477634337153.9826</v>
      </c>
      <c r="O4962" s="119">
        <v>0.5603366935515427</v>
      </c>
      <c r="P4962" s="119">
        <v>0.31871572590088482</v>
      </c>
      <c r="Q4962" s="97">
        <v>16.723140548657636</v>
      </c>
      <c r="R4962" s="184">
        <v>2712079611008.6304</v>
      </c>
      <c r="S4962" s="199">
        <v>2815.5417884439539</v>
      </c>
      <c r="T4962" s="191">
        <v>4.4890924254133747E-2</v>
      </c>
      <c r="U4962" s="198">
        <v>2.0000000000000001E-4</v>
      </c>
    </row>
    <row r="4963" spans="1:21" x14ac:dyDescent="0.2">
      <c r="A4963">
        <f t="shared" si="77"/>
        <v>4959</v>
      </c>
      <c r="B4963" s="119">
        <v>0.61669049963151024</v>
      </c>
      <c r="C4963" s="97">
        <v>17000</v>
      </c>
      <c r="D4963" s="96">
        <v>1.3106646926350429</v>
      </c>
      <c r="E4963" s="98">
        <v>0</v>
      </c>
      <c r="F4963" s="119">
        <v>0</v>
      </c>
      <c r="G4963" s="179">
        <v>0</v>
      </c>
      <c r="H4963" s="97">
        <v>9183904.2698064428</v>
      </c>
      <c r="I4963" s="174">
        <v>305830622314.26605</v>
      </c>
      <c r="J4963" s="186">
        <v>0.36745735180817973</v>
      </c>
      <c r="K4963" s="189">
        <v>13655183838.001184</v>
      </c>
      <c r="L4963" s="185">
        <v>0</v>
      </c>
      <c r="M4963" s="185">
        <v>0</v>
      </c>
      <c r="N4963" s="174">
        <v>319485806152.26721</v>
      </c>
      <c r="O4963" s="119">
        <v>0.35175180998146605</v>
      </c>
      <c r="P4963" s="119">
        <v>0.26387325316879695</v>
      </c>
      <c r="Q4963" s="97">
        <v>12.817231995578936</v>
      </c>
      <c r="R4963" s="184">
        <v>1091193852149.8175</v>
      </c>
      <c r="S4963" s="199">
        <v>1132.9020312161388</v>
      </c>
      <c r="T4963" s="191">
        <v>5.875738654959884E-2</v>
      </c>
      <c r="U4963" s="198">
        <v>2.0000000000000001E-4</v>
      </c>
    </row>
    <row r="4964" spans="1:21" x14ac:dyDescent="0.2">
      <c r="A4964">
        <f t="shared" si="77"/>
        <v>4960</v>
      </c>
      <c r="B4964" s="119">
        <v>0.46814434944433658</v>
      </c>
      <c r="C4964" s="97">
        <v>5918.338257927302</v>
      </c>
      <c r="D4964" s="96">
        <v>0.84612912556013298</v>
      </c>
      <c r="E4964" s="98">
        <v>0.69463115065877068</v>
      </c>
      <c r="F4964" s="119">
        <v>0.55567760003747413</v>
      </c>
      <c r="G4964" s="179">
        <v>1</v>
      </c>
      <c r="H4964" s="97">
        <v>13096430.30333796</v>
      </c>
      <c r="I4964" s="174">
        <v>477745862860.54285</v>
      </c>
      <c r="J4964" s="186">
        <v>0.44264274471776166</v>
      </c>
      <c r="K4964" s="189">
        <v>7483735789.9821749</v>
      </c>
      <c r="L4964" s="185">
        <v>0</v>
      </c>
      <c r="M4964" s="185">
        <v>325175988034.17938</v>
      </c>
      <c r="N4964" s="174">
        <v>810405586684.70435</v>
      </c>
      <c r="O4964" s="119">
        <v>0.5819450632994887</v>
      </c>
      <c r="P4964" s="119">
        <v>0.37136431995936464</v>
      </c>
      <c r="Q4964" s="97">
        <v>15.669594563947472</v>
      </c>
      <c r="R4964" s="184">
        <v>5128277073836.499</v>
      </c>
      <c r="S4964" s="199">
        <v>5325.15925804579</v>
      </c>
      <c r="T4964" s="191">
        <v>4.6440890496543395E-2</v>
      </c>
      <c r="U4964" s="198">
        <v>2.0000000000000001E-4</v>
      </c>
    </row>
    <row r="4965" spans="1:21" x14ac:dyDescent="0.2">
      <c r="A4965">
        <f t="shared" si="77"/>
        <v>4961</v>
      </c>
      <c r="B4965" s="119">
        <v>0.62597709151166714</v>
      </c>
      <c r="C4965" s="97">
        <v>13356.082721418297</v>
      </c>
      <c r="D4965" s="96">
        <v>0.66657075627592621</v>
      </c>
      <c r="E4965" s="98">
        <v>0.7</v>
      </c>
      <c r="F4965" s="119">
        <v>0.48819210982450301</v>
      </c>
      <c r="G4965" s="179">
        <v>1</v>
      </c>
      <c r="H4965" s="97">
        <v>5192513.5789353708</v>
      </c>
      <c r="I4965" s="174">
        <v>228123897856.47696</v>
      </c>
      <c r="J4965" s="186">
        <v>0.49712818248695634</v>
      </c>
      <c r="K4965" s="189">
        <v>3858569695.0515914</v>
      </c>
      <c r="L4965" s="185">
        <v>0</v>
      </c>
      <c r="M4965" s="185">
        <v>200963523252.04626</v>
      </c>
      <c r="N4965" s="174">
        <v>432945990803.57477</v>
      </c>
      <c r="O4965" s="119">
        <v>0.63328369623189418</v>
      </c>
      <c r="P4965" s="119">
        <v>0.4020937248150544</v>
      </c>
      <c r="Q4965" s="97">
        <v>15.758390815238261</v>
      </c>
      <c r="R4965" s="184">
        <v>3001585352457.6387</v>
      </c>
      <c r="S4965" s="199">
        <v>3117.967827640065</v>
      </c>
      <c r="T4965" s="191">
        <v>4.6520437453113746E-2</v>
      </c>
      <c r="U4965" s="198">
        <v>2.0000000000000001E-4</v>
      </c>
    </row>
    <row r="4966" spans="1:21" x14ac:dyDescent="0.2">
      <c r="A4966">
        <f t="shared" si="77"/>
        <v>4962</v>
      </c>
      <c r="B4966" s="119">
        <v>0.49265247697132547</v>
      </c>
      <c r="C4966" s="97">
        <v>10779.542266314591</v>
      </c>
      <c r="D4966" s="96">
        <v>1.1719192464721857</v>
      </c>
      <c r="E4966" s="98">
        <v>0.21950839089677077</v>
      </c>
      <c r="F4966" s="119">
        <v>0</v>
      </c>
      <c r="G4966" s="179">
        <v>0</v>
      </c>
      <c r="H4966" s="97">
        <v>15199117.6094683</v>
      </c>
      <c r="I4966" s="174">
        <v>490917213375.89069</v>
      </c>
      <c r="J4966" s="186">
        <v>0.42554148377779677</v>
      </c>
      <c r="K4966" s="189">
        <v>33673513254.121437</v>
      </c>
      <c r="L4966" s="185">
        <v>69257389176.097275</v>
      </c>
      <c r="M4966" s="185">
        <v>0</v>
      </c>
      <c r="N4966" s="174">
        <v>593848115806.10938</v>
      </c>
      <c r="O4966" s="119">
        <v>0.44508274708277928</v>
      </c>
      <c r="P4966" s="119">
        <v>0.3503360770562316</v>
      </c>
      <c r="Q4966" s="97">
        <v>13.886919261918614</v>
      </c>
      <c r="R4966" s="184">
        <v>3084614754302.2417</v>
      </c>
      <c r="S4966" s="199">
        <v>3202.5443680503636</v>
      </c>
      <c r="T4966" s="191">
        <v>5.2761448287680791E-2</v>
      </c>
      <c r="U4966" s="198">
        <v>2.0000000000000001E-4</v>
      </c>
    </row>
    <row r="4967" spans="1:21" x14ac:dyDescent="0.2">
      <c r="A4967">
        <f t="shared" si="77"/>
        <v>4963</v>
      </c>
      <c r="B4967" s="119">
        <v>0.60152637888669025</v>
      </c>
      <c r="C4967" s="97">
        <v>4000</v>
      </c>
      <c r="D4967" s="96">
        <v>1.2551675455060527</v>
      </c>
      <c r="E4967" s="98">
        <v>0.57131342703755827</v>
      </c>
      <c r="F4967" s="119">
        <v>0.54936888621702196</v>
      </c>
      <c r="G4967" s="179">
        <v>1</v>
      </c>
      <c r="H4967" s="97">
        <v>108501820.4228135</v>
      </c>
      <c r="I4967" s="174">
        <v>1834085226229.8298</v>
      </c>
      <c r="J4967" s="186">
        <v>0.40532934940417409</v>
      </c>
      <c r="K4967" s="189">
        <v>0</v>
      </c>
      <c r="L4967" s="185">
        <v>0</v>
      </c>
      <c r="M4967" s="185">
        <v>1653875376493.2502</v>
      </c>
      <c r="N4967" s="174">
        <v>3487960602723.0801</v>
      </c>
      <c r="O4967" s="119">
        <v>0.59246909815460758</v>
      </c>
      <c r="P4967" s="119">
        <v>0.38599119085213041</v>
      </c>
      <c r="Q4967" s="97">
        <v>16.648176604549914</v>
      </c>
      <c r="R4967" s="184">
        <v>23654441107579.684</v>
      </c>
      <c r="S4967" s="199">
        <v>24562.139864953839</v>
      </c>
      <c r="T4967" s="191">
        <v>4.5254334238749173E-2</v>
      </c>
      <c r="U4967" s="198">
        <v>2.0000000000000001E-4</v>
      </c>
    </row>
    <row r="4968" spans="1:21" x14ac:dyDescent="0.2">
      <c r="A4968">
        <f t="shared" si="77"/>
        <v>4964</v>
      </c>
      <c r="B4968" s="119">
        <v>0.4881203513127127</v>
      </c>
      <c r="C4968" s="97">
        <v>4023.4300318207943</v>
      </c>
      <c r="D4968" s="96">
        <v>0.89920268788363034</v>
      </c>
      <c r="E4968" s="98">
        <v>0.7</v>
      </c>
      <c r="F4968" s="119">
        <v>0</v>
      </c>
      <c r="G4968" s="179">
        <v>0</v>
      </c>
      <c r="H4968" s="97">
        <v>37540898.904736333</v>
      </c>
      <c r="I4968" s="174">
        <v>890331410385.9447</v>
      </c>
      <c r="J4968" s="186">
        <v>0.36761739246235303</v>
      </c>
      <c r="K4968" s="189">
        <v>121008218264.58461</v>
      </c>
      <c r="L4968" s="185">
        <v>201541576296.89554</v>
      </c>
      <c r="M4968" s="185">
        <v>0</v>
      </c>
      <c r="N4968" s="174">
        <v>1212881204947.4248</v>
      </c>
      <c r="O4968" s="119">
        <v>0.40278847636368753</v>
      </c>
      <c r="P4968" s="119">
        <v>0.3005816324600139</v>
      </c>
      <c r="Q4968" s="97">
        <v>14.079023493766002</v>
      </c>
      <c r="R4968" s="184">
        <v>5685302762163.877</v>
      </c>
      <c r="S4968" s="199">
        <v>5903.8784491503202</v>
      </c>
      <c r="T4968" s="191">
        <v>5.0405139698242417E-2</v>
      </c>
      <c r="U4968" s="198">
        <v>2.0000000000000001E-4</v>
      </c>
    </row>
    <row r="4969" spans="1:21" x14ac:dyDescent="0.2">
      <c r="A4969">
        <f t="shared" si="77"/>
        <v>4965</v>
      </c>
      <c r="B4969" s="119">
        <v>0.36883535439609272</v>
      </c>
      <c r="C4969" s="97">
        <v>9440.2687842765317</v>
      </c>
      <c r="D4969" s="96">
        <v>0.79112360094616896</v>
      </c>
      <c r="E4969" s="98">
        <v>0</v>
      </c>
      <c r="F4969" s="119">
        <v>0</v>
      </c>
      <c r="G4969" s="179">
        <v>0</v>
      </c>
      <c r="H4969" s="97">
        <v>6728138.529641143</v>
      </c>
      <c r="I4969" s="174">
        <v>248444486575.5545</v>
      </c>
      <c r="J4969" s="186">
        <v>0.36883535439609272</v>
      </c>
      <c r="K4969" s="189">
        <v>7852184277.5654402</v>
      </c>
      <c r="L4969" s="185">
        <v>0</v>
      </c>
      <c r="M4969" s="185">
        <v>0</v>
      </c>
      <c r="N4969" s="174">
        <v>256296670853.11993</v>
      </c>
      <c r="O4969" s="119">
        <v>0.3575353122958228</v>
      </c>
      <c r="P4969" s="119">
        <v>0.23559313638647161</v>
      </c>
      <c r="Q4969" s="97">
        <v>12.906707798614148</v>
      </c>
      <c r="R4969" s="184">
        <v>867333816185.9563</v>
      </c>
      <c r="S4969" s="199">
        <v>899.12962590439599</v>
      </c>
      <c r="T4969" s="191">
        <v>5.5239413019116945E-2</v>
      </c>
      <c r="U4969" s="198">
        <v>2.0000000000000001E-4</v>
      </c>
    </row>
    <row r="4970" spans="1:21" x14ac:dyDescent="0.2">
      <c r="A4970">
        <f t="shared" si="77"/>
        <v>4966</v>
      </c>
      <c r="B4970" s="119">
        <v>0.67066002398226066</v>
      </c>
      <c r="C4970" s="97">
        <v>4000</v>
      </c>
      <c r="D4970" s="96">
        <v>1.0563901264119462</v>
      </c>
      <c r="E4970" s="98">
        <v>0</v>
      </c>
      <c r="F4970" s="119">
        <v>0.51112133376623514</v>
      </c>
      <c r="G4970" s="179">
        <v>1</v>
      </c>
      <c r="H4970" s="97">
        <v>16028031.07430217</v>
      </c>
      <c r="I4970" s="174">
        <v>552351718177.94873</v>
      </c>
      <c r="J4970" s="186">
        <v>0.49356738938957456</v>
      </c>
      <c r="K4970" s="189">
        <v>8866342505.9049454</v>
      </c>
      <c r="L4970" s="185">
        <v>0</v>
      </c>
      <c r="M4970" s="185">
        <v>387184810577.59308</v>
      </c>
      <c r="N4970" s="174">
        <v>948402871261.44666</v>
      </c>
      <c r="O4970" s="119">
        <v>0.61405407098084186</v>
      </c>
      <c r="P4970" s="119">
        <v>0.49105095682568689</v>
      </c>
      <c r="Q4970" s="97">
        <v>16.383584459643536</v>
      </c>
      <c r="R4970" s="184">
        <v>8260029049672.832</v>
      </c>
      <c r="S4970" s="199">
        <v>8575.1139092900958</v>
      </c>
      <c r="T4970" s="191">
        <v>4.5006988598719162E-2</v>
      </c>
      <c r="U4970" s="198">
        <v>2.0000000000000001E-4</v>
      </c>
    </row>
    <row r="4971" spans="1:21" x14ac:dyDescent="0.2">
      <c r="A4971">
        <f t="shared" si="77"/>
        <v>4967</v>
      </c>
      <c r="B4971" s="119">
        <v>0.47507071037851661</v>
      </c>
      <c r="C4971" s="97">
        <v>6823.7567574049226</v>
      </c>
      <c r="D4971" s="96">
        <v>0.91954263055450269</v>
      </c>
      <c r="E4971" s="98">
        <v>0</v>
      </c>
      <c r="F4971" s="119">
        <v>0</v>
      </c>
      <c r="G4971" s="179">
        <v>0</v>
      </c>
      <c r="H4971" s="97">
        <v>9550432.0771980193</v>
      </c>
      <c r="I4971" s="174">
        <v>300173509354.72229</v>
      </c>
      <c r="J4971" s="186">
        <v>0.37389426408263804</v>
      </c>
      <c r="K4971" s="189">
        <v>4756932561.9627829</v>
      </c>
      <c r="L4971" s="185">
        <v>0</v>
      </c>
      <c r="M4971" s="185">
        <v>0</v>
      </c>
      <c r="N4971" s="174">
        <v>304930441916.68506</v>
      </c>
      <c r="O4971" s="119">
        <v>0.36806149189903375</v>
      </c>
      <c r="P4971" s="119">
        <v>0.25814845653765905</v>
      </c>
      <c r="Q4971" s="97">
        <v>12.911363102983064</v>
      </c>
      <c r="R4971" s="184">
        <v>1132655969213.6479</v>
      </c>
      <c r="S4971" s="199">
        <v>1176.1580487202743</v>
      </c>
      <c r="T4971" s="191">
        <v>5.5370581774850526E-2</v>
      </c>
      <c r="U4971" s="198">
        <v>2.0000000000000001E-4</v>
      </c>
    </row>
    <row r="4972" spans="1:21" x14ac:dyDescent="0.2">
      <c r="A4972">
        <f t="shared" si="77"/>
        <v>4968</v>
      </c>
      <c r="B4972" s="119">
        <v>0.54994194569965993</v>
      </c>
      <c r="C4972" s="97">
        <v>11672.539825080015</v>
      </c>
      <c r="D4972" s="96">
        <v>0.67426146378179097</v>
      </c>
      <c r="E4972" s="98">
        <v>0.16432722286845475</v>
      </c>
      <c r="F4972" s="119">
        <v>0.39340312133843597</v>
      </c>
      <c r="G4972" s="179">
        <v>1</v>
      </c>
      <c r="H4972" s="97">
        <v>5406537.6661214121</v>
      </c>
      <c r="I4972" s="174">
        <v>196800201806.48404</v>
      </c>
      <c r="J4972" s="186">
        <v>0.37051450013305431</v>
      </c>
      <c r="K4972" s="189">
        <v>7481170795.1141682</v>
      </c>
      <c r="L4972" s="185">
        <v>0</v>
      </c>
      <c r="M4972" s="185">
        <v>207976792717.19418</v>
      </c>
      <c r="N4972" s="174">
        <v>412258165318.79242</v>
      </c>
      <c r="O4972" s="119">
        <v>0.58045851532649018</v>
      </c>
      <c r="P4972" s="119">
        <v>0.33997436737208353</v>
      </c>
      <c r="Q4972" s="97">
        <v>16.703880307394538</v>
      </c>
      <c r="R4972" s="184">
        <v>2518459231858.6064</v>
      </c>
      <c r="S4972" s="199">
        <v>2614.792673117809</v>
      </c>
      <c r="T4972" s="191">
        <v>4.4740525069909151E-2</v>
      </c>
      <c r="U4972" s="198">
        <v>2.0000000000000001E-4</v>
      </c>
    </row>
    <row r="4973" spans="1:21" x14ac:dyDescent="0.2">
      <c r="A4973">
        <f t="shared" si="77"/>
        <v>4969</v>
      </c>
      <c r="B4973" s="119">
        <v>0.56973154352435795</v>
      </c>
      <c r="C4973" s="97">
        <v>4000</v>
      </c>
      <c r="D4973" s="96">
        <v>1.2587426868656091</v>
      </c>
      <c r="E4973" s="98">
        <v>0</v>
      </c>
      <c r="F4973" s="119">
        <v>0.54900017836991455</v>
      </c>
      <c r="G4973" s="179">
        <v>1</v>
      </c>
      <c r="H4973" s="97">
        <v>46510220.779223651</v>
      </c>
      <c r="I4973" s="174">
        <v>965997098309.62366</v>
      </c>
      <c r="J4973" s="186">
        <v>0.26955896914411503</v>
      </c>
      <c r="K4973" s="189">
        <v>15584922506.623459</v>
      </c>
      <c r="L4973" s="185">
        <v>0</v>
      </c>
      <c r="M4973" s="185">
        <v>822800180434.21338</v>
      </c>
      <c r="N4973" s="174">
        <v>1804382201250.4604</v>
      </c>
      <c r="O4973" s="119">
        <v>0.50911238524038549</v>
      </c>
      <c r="P4973" s="119">
        <v>0.39716729996753919</v>
      </c>
      <c r="Q4973" s="97">
        <v>17.84169984959237</v>
      </c>
      <c r="R4973" s="184">
        <v>13581328565238.57</v>
      </c>
      <c r="S4973" s="199">
        <v>14098.775377264023</v>
      </c>
      <c r="T4973" s="191">
        <v>4.1656185450164078E-2</v>
      </c>
      <c r="U4973" s="198">
        <v>2.0000000000000001E-4</v>
      </c>
    </row>
    <row r="4974" spans="1:21" x14ac:dyDescent="0.2">
      <c r="A4974">
        <f t="shared" si="77"/>
        <v>4970</v>
      </c>
      <c r="B4974" s="119">
        <v>0.52710813979327864</v>
      </c>
      <c r="C4974" s="97">
        <v>11476.896584793602</v>
      </c>
      <c r="D4974" s="96">
        <v>0.37204262305138014</v>
      </c>
      <c r="E4974" s="98">
        <v>3.5112898750742735E-2</v>
      </c>
      <c r="F4974" s="119">
        <v>0.75673507708619825</v>
      </c>
      <c r="G4974" s="179">
        <v>1</v>
      </c>
      <c r="H4974" s="97">
        <v>2766793.5325237401</v>
      </c>
      <c r="I4974" s="174">
        <v>148197432215.79877</v>
      </c>
      <c r="J4974" s="186">
        <v>0.52710813979327864</v>
      </c>
      <c r="K4974" s="189">
        <v>0</v>
      </c>
      <c r="L4974" s="185">
        <v>0</v>
      </c>
      <c r="M4974" s="185">
        <v>242745365033.02771</v>
      </c>
      <c r="N4974" s="174">
        <v>390942797248.82648</v>
      </c>
      <c r="O4974" s="119">
        <v>0.69655296570283542</v>
      </c>
      <c r="P4974" s="119">
        <v>0.53686010249953908</v>
      </c>
      <c r="Q4974" s="97">
        <v>17.288143041322709</v>
      </c>
      <c r="R4974" s="184">
        <v>3948285456998.8042</v>
      </c>
      <c r="S4974" s="199">
        <v>4095.352115000821</v>
      </c>
      <c r="T4974" s="191">
        <v>4.2594381610688799E-2</v>
      </c>
      <c r="U4974" s="198">
        <v>2.0000000000000001E-4</v>
      </c>
    </row>
    <row r="4975" spans="1:21" x14ac:dyDescent="0.2">
      <c r="A4975">
        <f t="shared" si="77"/>
        <v>4971</v>
      </c>
      <c r="B4975" s="119">
        <v>0.43752209701282485</v>
      </c>
      <c r="C4975" s="97">
        <v>11231.692089074922</v>
      </c>
      <c r="D4975" s="96">
        <v>1.1671621769678115</v>
      </c>
      <c r="E4975" s="98">
        <v>0</v>
      </c>
      <c r="F4975" s="119">
        <v>0.36830754905718249</v>
      </c>
      <c r="G4975" s="179">
        <v>1</v>
      </c>
      <c r="H4975" s="97">
        <v>11333607.005302846</v>
      </c>
      <c r="I4975" s="174">
        <v>413335417832.62988</v>
      </c>
      <c r="J4975" s="186">
        <v>0.4038043559731519</v>
      </c>
      <c r="K4975" s="189">
        <v>12936052566.717779</v>
      </c>
      <c r="L4975" s="185">
        <v>0</v>
      </c>
      <c r="M4975" s="185">
        <v>248992987409.71048</v>
      </c>
      <c r="N4975" s="174">
        <v>675264457809.05811</v>
      </c>
      <c r="O4975" s="119">
        <v>0.54215948713546547</v>
      </c>
      <c r="P4975" s="119">
        <v>0.46204060410274933</v>
      </c>
      <c r="Q4975" s="97">
        <v>16.732718636561604</v>
      </c>
      <c r="R4975" s="184">
        <v>5554079980053.5762</v>
      </c>
      <c r="S4975" s="199">
        <v>5765.2166348518213</v>
      </c>
      <c r="T4975" s="191">
        <v>4.4875453889723652E-2</v>
      </c>
      <c r="U4975" s="198">
        <v>2.0000000000000001E-4</v>
      </c>
    </row>
    <row r="4976" spans="1:21" x14ac:dyDescent="0.2">
      <c r="A4976">
        <f t="shared" si="77"/>
        <v>4972</v>
      </c>
      <c r="B4976" s="119">
        <v>0.4899031029750931</v>
      </c>
      <c r="C4976" s="97">
        <v>4666.7647039003905</v>
      </c>
      <c r="D4976" s="96">
        <v>1.1344971563174995</v>
      </c>
      <c r="E4976" s="98">
        <v>0.31575725543945482</v>
      </c>
      <c r="F4976" s="119">
        <v>0</v>
      </c>
      <c r="G4976" s="179">
        <v>0</v>
      </c>
      <c r="H4976" s="97">
        <v>15600987.278867682</v>
      </c>
      <c r="I4976" s="174">
        <v>346864911410.26575</v>
      </c>
      <c r="J4976" s="186">
        <v>0.23365616890093577</v>
      </c>
      <c r="K4976" s="189">
        <v>30228842369.308491</v>
      </c>
      <c r="L4976" s="185">
        <v>79666786224.393738</v>
      </c>
      <c r="M4976" s="185">
        <v>0</v>
      </c>
      <c r="N4976" s="174">
        <v>456760540003.96796</v>
      </c>
      <c r="O4976" s="119">
        <v>0.31697255481951753</v>
      </c>
      <c r="P4976" s="119">
        <v>0.20693710600571985</v>
      </c>
      <c r="Q4976" s="97">
        <v>15.34662076405794</v>
      </c>
      <c r="R4976" s="184">
        <v>1588437120796.2529</v>
      </c>
      <c r="S4976" s="199">
        <v>1649.7145716657433</v>
      </c>
      <c r="T4976" s="191">
        <v>4.7525988232091212E-2</v>
      </c>
      <c r="U4976" s="198">
        <v>2.0000000000000001E-4</v>
      </c>
    </row>
    <row r="4977" spans="1:21" x14ac:dyDescent="0.2">
      <c r="A4977">
        <f t="shared" si="77"/>
        <v>4973</v>
      </c>
      <c r="B4977" s="119">
        <v>0.47265880025147333</v>
      </c>
      <c r="C4977" s="97">
        <v>10727.820007876062</v>
      </c>
      <c r="D4977" s="96">
        <v>0.73114877290389968</v>
      </c>
      <c r="E4977" s="98">
        <v>0.21376767515664613</v>
      </c>
      <c r="F4977" s="119">
        <v>0.54660887905642963</v>
      </c>
      <c r="G4977" s="179">
        <v>1</v>
      </c>
      <c r="H4977" s="97">
        <v>4649189.9965555714</v>
      </c>
      <c r="I4977" s="174">
        <v>190422053334.92868</v>
      </c>
      <c r="J4977" s="186">
        <v>0.43283859490036092</v>
      </c>
      <c r="K4977" s="189">
        <v>3378177013.7788253</v>
      </c>
      <c r="L4977" s="185">
        <v>0</v>
      </c>
      <c r="M4977" s="185">
        <v>282238841649.42871</v>
      </c>
      <c r="N4977" s="174">
        <v>476039071998.13623</v>
      </c>
      <c r="O4977" s="119">
        <v>0.6474533403936259</v>
      </c>
      <c r="P4977" s="119">
        <v>0.49380873788291757</v>
      </c>
      <c r="Q4977" s="97">
        <v>17.411958451005319</v>
      </c>
      <c r="R4977" s="184">
        <v>4415765464114.3857</v>
      </c>
      <c r="S4977" s="199">
        <v>4580.9234472430835</v>
      </c>
      <c r="T4977" s="191">
        <v>4.2556795176112515E-2</v>
      </c>
      <c r="U4977" s="198">
        <v>2.0000000000000001E-4</v>
      </c>
    </row>
    <row r="4978" spans="1:21" x14ac:dyDescent="0.2">
      <c r="A4978">
        <f t="shared" si="77"/>
        <v>4974</v>
      </c>
      <c r="B4978" s="119">
        <v>0.36219052895234471</v>
      </c>
      <c r="C4978" s="97">
        <v>10350.597325958312</v>
      </c>
      <c r="D4978" s="96">
        <v>1.3483094164287739</v>
      </c>
      <c r="E4978" s="98">
        <v>1.1626059912344833E-2</v>
      </c>
      <c r="F4978" s="119">
        <v>0.60376142149862155</v>
      </c>
      <c r="G4978" s="179">
        <v>1</v>
      </c>
      <c r="H4978" s="97">
        <v>14301840.492288044</v>
      </c>
      <c r="I4978" s="174">
        <v>522516000112.56677</v>
      </c>
      <c r="J4978" s="186">
        <v>0.36219052895234471</v>
      </c>
      <c r="K4978" s="189">
        <v>6572094462.9355869</v>
      </c>
      <c r="L4978" s="185">
        <v>0</v>
      </c>
      <c r="M4978" s="185">
        <v>376825375017.39905</v>
      </c>
      <c r="N4978" s="174">
        <v>905913469592.90137</v>
      </c>
      <c r="O4978" s="119">
        <v>0.54167496449883712</v>
      </c>
      <c r="P4978" s="119">
        <v>0.40281173650604529</v>
      </c>
      <c r="Q4978" s="97">
        <v>16.969756201496871</v>
      </c>
      <c r="R4978" s="184">
        <v>6550607183302.0479</v>
      </c>
      <c r="S4978" s="199">
        <v>6794.0153222743238</v>
      </c>
      <c r="T4978" s="191">
        <v>4.439544681610811E-2</v>
      </c>
      <c r="U4978" s="198">
        <v>2.0000000000000001E-4</v>
      </c>
    </row>
    <row r="4979" spans="1:21" x14ac:dyDescent="0.2">
      <c r="A4979">
        <f t="shared" si="77"/>
        <v>4975</v>
      </c>
      <c r="B4979" s="119">
        <v>0.36203781709119137</v>
      </c>
      <c r="C4979" s="97">
        <v>4000</v>
      </c>
      <c r="D4979" s="96">
        <v>0.77134565713782521</v>
      </c>
      <c r="E4979" s="98">
        <v>5.0848422395211187E-2</v>
      </c>
      <c r="F4979" s="119">
        <v>0</v>
      </c>
      <c r="G4979" s="179">
        <v>0</v>
      </c>
      <c r="H4979" s="97">
        <v>11839033.067206115</v>
      </c>
      <c r="I4979" s="174">
        <v>408722181662.52112</v>
      </c>
      <c r="J4979" s="186">
        <v>0.36203781709119132</v>
      </c>
      <c r="K4979" s="189">
        <v>2995078826.9017396</v>
      </c>
      <c r="L4979" s="185">
        <v>12218015022.931211</v>
      </c>
      <c r="M4979" s="185">
        <v>0</v>
      </c>
      <c r="N4979" s="174">
        <v>423935275512.35406</v>
      </c>
      <c r="O4979" s="119">
        <v>0.37210231744349492</v>
      </c>
      <c r="P4979" s="119">
        <v>0.23498916839454936</v>
      </c>
      <c r="Q4979" s="97">
        <v>13.394748425290381</v>
      </c>
      <c r="R4979" s="184">
        <v>1503879447807.2578</v>
      </c>
      <c r="S4979" s="199">
        <v>1558.2462774505996</v>
      </c>
      <c r="T4979" s="191">
        <v>5.2393754229330569E-2</v>
      </c>
      <c r="U4979" s="198">
        <v>2.0000000000000001E-4</v>
      </c>
    </row>
    <row r="4980" spans="1:21" x14ac:dyDescent="0.2">
      <c r="A4980">
        <f t="shared" si="77"/>
        <v>4976</v>
      </c>
      <c r="B4980" s="119">
        <v>0.41435218555150694</v>
      </c>
      <c r="C4980" s="97">
        <v>16181.940290514416</v>
      </c>
      <c r="D4980" s="96">
        <v>0.72004805166786356</v>
      </c>
      <c r="E4980" s="98">
        <v>0</v>
      </c>
      <c r="F4980" s="119">
        <v>0.60072379628078343</v>
      </c>
      <c r="G4980" s="179">
        <v>1</v>
      </c>
      <c r="H4980" s="97">
        <v>4085389.6165723256</v>
      </c>
      <c r="I4980" s="174">
        <v>147867196256.40634</v>
      </c>
      <c r="J4980" s="186">
        <v>0.34765655131814521</v>
      </c>
      <c r="K4980" s="189">
        <v>2968738713.0541501</v>
      </c>
      <c r="L4980" s="185">
        <v>0</v>
      </c>
      <c r="M4980" s="185">
        <v>191413681117.04025</v>
      </c>
      <c r="N4980" s="174">
        <v>342249616086.50073</v>
      </c>
      <c r="O4980" s="119">
        <v>0.59762797322034833</v>
      </c>
      <c r="P4980" s="119">
        <v>0.39477761738562017</v>
      </c>
      <c r="Q4980" s="97">
        <v>17.136768099496425</v>
      </c>
      <c r="R4980" s="184">
        <v>2486599360117.2686</v>
      </c>
      <c r="S4980" s="199">
        <v>2583.4829058514997</v>
      </c>
      <c r="T4980" s="191">
        <v>4.315087717987303E-2</v>
      </c>
      <c r="U4980" s="198">
        <v>2.0000000000000001E-4</v>
      </c>
    </row>
    <row r="4981" spans="1:21" x14ac:dyDescent="0.2">
      <c r="A4981">
        <f t="shared" si="77"/>
        <v>4977</v>
      </c>
      <c r="B4981" s="119">
        <v>0.51835374674585821</v>
      </c>
      <c r="C4981" s="97">
        <v>4713.1363257367339</v>
      </c>
      <c r="D4981" s="96">
        <v>1.2601818988177542</v>
      </c>
      <c r="E4981" s="98">
        <v>0.15053477185692568</v>
      </c>
      <c r="F4981" s="119">
        <v>0</v>
      </c>
      <c r="G4981" s="179">
        <v>0</v>
      </c>
      <c r="H4981" s="97">
        <v>16417651.66845475</v>
      </c>
      <c r="I4981" s="174">
        <v>493588461089.75177</v>
      </c>
      <c r="J4981" s="186">
        <v>0.39302571761951444</v>
      </c>
      <c r="K4981" s="189">
        <v>18233966999.252335</v>
      </c>
      <c r="L4981" s="185">
        <v>43472813803.278969</v>
      </c>
      <c r="M4981" s="185">
        <v>0</v>
      </c>
      <c r="N4981" s="174">
        <v>555295241892.28308</v>
      </c>
      <c r="O4981" s="119">
        <v>0.41198121812020133</v>
      </c>
      <c r="P4981" s="119">
        <v>0.28344817488502005</v>
      </c>
      <c r="Q4981" s="97">
        <v>13.893385446186505</v>
      </c>
      <c r="R4981" s="184">
        <v>2410704260929.9253</v>
      </c>
      <c r="S4981" s="199">
        <v>2498.5857743932042</v>
      </c>
      <c r="T4981" s="191">
        <v>5.262138878893164E-2</v>
      </c>
      <c r="U4981" s="198">
        <v>2.0000000000000001E-4</v>
      </c>
    </row>
    <row r="4982" spans="1:21" x14ac:dyDescent="0.2">
      <c r="A4982">
        <f t="shared" si="77"/>
        <v>4978</v>
      </c>
      <c r="B4982" s="119">
        <v>0.3568518764187093</v>
      </c>
      <c r="C4982" s="97">
        <v>12022.740227235327</v>
      </c>
      <c r="D4982" s="96">
        <v>1.1825314024623377</v>
      </c>
      <c r="E4982" s="98">
        <v>0.7</v>
      </c>
      <c r="F4982" s="119">
        <v>0.57126775579202715</v>
      </c>
      <c r="G4982" s="179">
        <v>1</v>
      </c>
      <c r="H4982" s="97">
        <v>9609597.3844468072</v>
      </c>
      <c r="I4982" s="174">
        <v>353463198054.39258</v>
      </c>
      <c r="J4982" s="186">
        <v>0.3568518764187093</v>
      </c>
      <c r="K4982" s="189">
        <v>3347711606.6778059</v>
      </c>
      <c r="L4982" s="185">
        <v>0</v>
      </c>
      <c r="M4982" s="185">
        <v>289747632839.47443</v>
      </c>
      <c r="N4982" s="174">
        <v>646558542500.5448</v>
      </c>
      <c r="O4982" s="119">
        <v>0.55359582808689878</v>
      </c>
      <c r="P4982" s="119">
        <v>0.37329339481617191</v>
      </c>
      <c r="Q4982" s="97">
        <v>16.656918405213123</v>
      </c>
      <c r="R4982" s="184">
        <v>4270604110123.8838</v>
      </c>
      <c r="S4982" s="199">
        <v>4432.4026083550643</v>
      </c>
      <c r="T4982" s="191">
        <v>4.5075443198368807E-2</v>
      </c>
      <c r="U4982" s="198">
        <v>2.0000000000000001E-4</v>
      </c>
    </row>
    <row r="4983" spans="1:21" x14ac:dyDescent="0.2">
      <c r="A4983">
        <f t="shared" si="77"/>
        <v>4979</v>
      </c>
      <c r="B4983" s="119">
        <v>0.60251960277514116</v>
      </c>
      <c r="C4983" s="97">
        <v>4323.3767571102735</v>
      </c>
      <c r="D4983" s="96">
        <v>0.9922855063483359</v>
      </c>
      <c r="E4983" s="98">
        <v>0.7</v>
      </c>
      <c r="F4983" s="119">
        <v>0</v>
      </c>
      <c r="G4983" s="179">
        <v>0</v>
      </c>
      <c r="H4983" s="97">
        <v>14102391.544196686</v>
      </c>
      <c r="I4983" s="174">
        <v>508271689648.36298</v>
      </c>
      <c r="J4983" s="186">
        <v>0.43048460011889944</v>
      </c>
      <c r="K4983" s="189">
        <v>86184036229.705032</v>
      </c>
      <c r="L4983" s="185">
        <v>109940344821.21846</v>
      </c>
      <c r="M4983" s="185">
        <v>0</v>
      </c>
      <c r="N4983" s="174">
        <v>704396070699.2865</v>
      </c>
      <c r="O4983" s="119">
        <v>0.43548711255938355</v>
      </c>
      <c r="P4983" s="119">
        <v>0.3620290268872059</v>
      </c>
      <c r="Q4983" s="97">
        <v>14.493731749593353</v>
      </c>
      <c r="R4983" s="184">
        <v>4087381508949.0508</v>
      </c>
      <c r="S4983" s="199">
        <v>4244.5706117621476</v>
      </c>
      <c r="T4983" s="191">
        <v>4.9702588508680451E-2</v>
      </c>
      <c r="U4983" s="198">
        <v>2.0000000000000001E-4</v>
      </c>
    </row>
    <row r="4984" spans="1:21" x14ac:dyDescent="0.2">
      <c r="A4984">
        <f t="shared" si="77"/>
        <v>4980</v>
      </c>
      <c r="B4984" s="119">
        <v>0.37504692002932449</v>
      </c>
      <c r="C4984" s="97">
        <v>14021.23457897673</v>
      </c>
      <c r="D4984" s="96">
        <v>0.59683448909078818</v>
      </c>
      <c r="E4984" s="98">
        <v>0.61569673292883431</v>
      </c>
      <c r="F4984" s="119">
        <v>0</v>
      </c>
      <c r="G4984" s="179">
        <v>0</v>
      </c>
      <c r="H4984" s="97">
        <v>4405186.1510037659</v>
      </c>
      <c r="I4984" s="174">
        <v>218108703266.80881</v>
      </c>
      <c r="J4984" s="186">
        <v>0.37504692002932449</v>
      </c>
      <c r="K4984" s="189">
        <v>31152958407.687935</v>
      </c>
      <c r="L4984" s="185">
        <v>41118934308.927132</v>
      </c>
      <c r="M4984" s="185">
        <v>0</v>
      </c>
      <c r="N4984" s="174">
        <v>290380595983.42389</v>
      </c>
      <c r="O4984" s="119">
        <v>0.39498556868274881</v>
      </c>
      <c r="P4984" s="119">
        <v>0.34147076166223883</v>
      </c>
      <c r="Q4984" s="97">
        <v>14.003971830288565</v>
      </c>
      <c r="R4984" s="184">
        <v>1529783465145.1797</v>
      </c>
      <c r="S4984" s="199">
        <v>1587.2045702761529</v>
      </c>
      <c r="T4984" s="191">
        <v>5.0874872598103957E-2</v>
      </c>
      <c r="U4984" s="198">
        <v>2.0000000000000001E-4</v>
      </c>
    </row>
    <row r="4985" spans="1:21" x14ac:dyDescent="0.2">
      <c r="A4985">
        <f t="shared" si="77"/>
        <v>4981</v>
      </c>
      <c r="B4985" s="119">
        <v>0.52912695809666366</v>
      </c>
      <c r="C4985" s="97">
        <v>4000</v>
      </c>
      <c r="D4985" s="96">
        <v>0.82186629552413482</v>
      </c>
      <c r="E4985" s="98">
        <v>0.4335345241803038</v>
      </c>
      <c r="F4985" s="119">
        <v>0</v>
      </c>
      <c r="G4985" s="179">
        <v>0</v>
      </c>
      <c r="H4985" s="97">
        <v>24692223.361136179</v>
      </c>
      <c r="I4985" s="174">
        <v>624213902719.80237</v>
      </c>
      <c r="J4985" s="186">
        <v>0.27987235722781389</v>
      </c>
      <c r="K4985" s="189">
        <v>69615385281.049149</v>
      </c>
      <c r="L4985" s="185">
        <v>147450237290.11963</v>
      </c>
      <c r="M4985" s="185">
        <v>0</v>
      </c>
      <c r="N4985" s="174">
        <v>841279525290.97119</v>
      </c>
      <c r="O4985" s="119">
        <v>0.34787534630590039</v>
      </c>
      <c r="P4985" s="119">
        <v>0.25046099183722492</v>
      </c>
      <c r="Q4985" s="97">
        <v>14.803872998552702</v>
      </c>
      <c r="R4985" s="184">
        <v>3470225561897.9199</v>
      </c>
      <c r="S4985" s="199">
        <v>3603.5806645708331</v>
      </c>
      <c r="T4985" s="191">
        <v>4.8175671630588196E-2</v>
      </c>
      <c r="U4985" s="198">
        <v>2.0000000000000001E-4</v>
      </c>
    </row>
    <row r="4986" spans="1:21" x14ac:dyDescent="0.2">
      <c r="A4986">
        <f t="shared" si="77"/>
        <v>4982</v>
      </c>
      <c r="B4986" s="119">
        <v>0.61159621378829188</v>
      </c>
      <c r="C4986" s="97">
        <v>7268.0287177390346</v>
      </c>
      <c r="D4986" s="96">
        <v>0.57839685255088691</v>
      </c>
      <c r="E4986" s="98">
        <v>8.5294946845071953E-2</v>
      </c>
      <c r="F4986" s="119">
        <v>0.42245331319951268</v>
      </c>
      <c r="G4986" s="179">
        <v>1</v>
      </c>
      <c r="H4986" s="97">
        <v>4661728.2171039311</v>
      </c>
      <c r="I4986" s="174">
        <v>239624722994.03052</v>
      </c>
      <c r="J4986" s="186">
        <v>0.56751999155928323</v>
      </c>
      <c r="K4986" s="189">
        <v>12970591886.825933</v>
      </c>
      <c r="L4986" s="185">
        <v>0</v>
      </c>
      <c r="M4986" s="185">
        <v>250301069706.76505</v>
      </c>
      <c r="N4986" s="174">
        <v>502896384587.62146</v>
      </c>
      <c r="O4986" s="119">
        <v>0.66859235190583632</v>
      </c>
      <c r="P4986" s="119">
        <v>0.54023970071189487</v>
      </c>
      <c r="Q4986" s="97">
        <v>16.516356731316609</v>
      </c>
      <c r="R4986" s="184">
        <v>4872556838058.2988</v>
      </c>
      <c r="S4986" s="199">
        <v>5054.8807691268848</v>
      </c>
      <c r="T4986" s="191">
        <v>4.4456115336769401E-2</v>
      </c>
      <c r="U4986" s="198">
        <v>2.0000000000000001E-4</v>
      </c>
    </row>
    <row r="4987" spans="1:21" x14ac:dyDescent="0.2">
      <c r="A4987">
        <f t="shared" si="77"/>
        <v>4983</v>
      </c>
      <c r="B4987" s="119">
        <v>0.64721341571373225</v>
      </c>
      <c r="C4987" s="97">
        <v>10150.627417134629</v>
      </c>
      <c r="D4987" s="96">
        <v>0.5041295101366946</v>
      </c>
      <c r="E4987" s="98">
        <v>0.43666340550226634</v>
      </c>
      <c r="F4987" s="119">
        <v>0.61635767975688582</v>
      </c>
      <c r="G4987" s="179">
        <v>1</v>
      </c>
      <c r="H4987" s="97">
        <v>13668887.898375921</v>
      </c>
      <c r="I4987" s="174">
        <v>412683530659.849</v>
      </c>
      <c r="J4987" s="186">
        <v>0.35736438346348076</v>
      </c>
      <c r="K4987" s="189">
        <v>12477730363.783426</v>
      </c>
      <c r="L4987" s="185">
        <v>0</v>
      </c>
      <c r="M4987" s="185">
        <v>325109665909.81134</v>
      </c>
      <c r="N4987" s="174">
        <v>750270926933.44385</v>
      </c>
      <c r="O4987" s="119">
        <v>0.54322527182743074</v>
      </c>
      <c r="P4987" s="119">
        <v>0.4065181552924545</v>
      </c>
      <c r="Q4987" s="97">
        <v>17.069846174437547</v>
      </c>
      <c r="R4987" s="184">
        <v>5561115582986.7344</v>
      </c>
      <c r="S4987" s="199">
        <v>5770.2691671152261</v>
      </c>
      <c r="T4987" s="191">
        <v>4.3521677018060236E-2</v>
      </c>
      <c r="U4987" s="198">
        <v>2.0000000000000001E-4</v>
      </c>
    </row>
    <row r="4988" spans="1:21" x14ac:dyDescent="0.2">
      <c r="A4988">
        <f t="shared" si="77"/>
        <v>4984</v>
      </c>
      <c r="B4988" s="119">
        <v>0.48975060765590417</v>
      </c>
      <c r="C4988" s="97">
        <v>11436.237055709616</v>
      </c>
      <c r="D4988" s="96">
        <v>0.82239089928150588</v>
      </c>
      <c r="E4988" s="98">
        <v>0</v>
      </c>
      <c r="F4988" s="119">
        <v>0</v>
      </c>
      <c r="G4988" s="179">
        <v>0</v>
      </c>
      <c r="H4988" s="97">
        <v>5557052.0575257381</v>
      </c>
      <c r="I4988" s="174">
        <v>211418925421.57285</v>
      </c>
      <c r="J4988" s="186">
        <v>0.41333249320573784</v>
      </c>
      <c r="K4988" s="189">
        <v>7198419526.7692747</v>
      </c>
      <c r="L4988" s="185">
        <v>0</v>
      </c>
      <c r="M4988" s="185">
        <v>0</v>
      </c>
      <c r="N4988" s="174">
        <v>218617344948.34213</v>
      </c>
      <c r="O4988" s="119">
        <v>0.39972268246156528</v>
      </c>
      <c r="P4988" s="119">
        <v>0.30441499904064045</v>
      </c>
      <c r="Q4988" s="97">
        <v>12.859785603926147</v>
      </c>
      <c r="R4988" s="184">
        <v>957634351215.84619</v>
      </c>
      <c r="S4988" s="199">
        <v>992.97689832312733</v>
      </c>
      <c r="T4988" s="191">
        <v>5.6317491668791013E-2</v>
      </c>
      <c r="U4988" s="198">
        <v>2.0000000000000001E-4</v>
      </c>
    </row>
    <row r="4989" spans="1:21" x14ac:dyDescent="0.2">
      <c r="A4989">
        <f t="shared" si="77"/>
        <v>4985</v>
      </c>
      <c r="B4989" s="119">
        <v>0.56415503131618228</v>
      </c>
      <c r="C4989" s="97">
        <v>7775.2244493982125</v>
      </c>
      <c r="D4989" s="96">
        <v>1.0988458359858961</v>
      </c>
      <c r="E4989" s="98">
        <v>0.37370102602057237</v>
      </c>
      <c r="F4989" s="119">
        <v>0</v>
      </c>
      <c r="G4989" s="179">
        <v>0</v>
      </c>
      <c r="H4989" s="97">
        <v>9374115.7829295751</v>
      </c>
      <c r="I4989" s="174">
        <v>376039425670.09259</v>
      </c>
      <c r="J4989" s="186">
        <v>0.47378917207020743</v>
      </c>
      <c r="K4989" s="189">
        <v>18218548491.25856</v>
      </c>
      <c r="L4989" s="185">
        <v>41953105866.218109</v>
      </c>
      <c r="M4989" s="185">
        <v>0</v>
      </c>
      <c r="N4989" s="174">
        <v>436211080027.56921</v>
      </c>
      <c r="O4989" s="119">
        <v>0.4853748621735664</v>
      </c>
      <c r="P4989" s="119">
        <v>0.35435166362234177</v>
      </c>
      <c r="Q4989" s="97">
        <v>13.363039838010293</v>
      </c>
      <c r="R4989" s="184">
        <v>2288125190824.252</v>
      </c>
      <c r="S4989" s="199">
        <v>2375.349377218693</v>
      </c>
      <c r="T4989" s="191">
        <v>5.4187210029279863E-2</v>
      </c>
      <c r="U4989" s="198">
        <v>2.0000000000000001E-4</v>
      </c>
    </row>
    <row r="4990" spans="1:21" x14ac:dyDescent="0.2">
      <c r="A4990">
        <f t="shared" si="77"/>
        <v>4986</v>
      </c>
      <c r="B4990" s="119">
        <v>0.43394678817351784</v>
      </c>
      <c r="C4990" s="97">
        <v>9440.7473577121109</v>
      </c>
      <c r="D4990" s="96">
        <v>1.3673500241138643</v>
      </c>
      <c r="E4990" s="98">
        <v>0.20590957023566187</v>
      </c>
      <c r="F4990" s="119">
        <v>0.2856469846227967</v>
      </c>
      <c r="G4990" s="179">
        <v>1</v>
      </c>
      <c r="H4990" s="97">
        <v>18739356.456504118</v>
      </c>
      <c r="I4990" s="174">
        <v>507203392393.52863</v>
      </c>
      <c r="J4990" s="186">
        <v>0.27966304163251199</v>
      </c>
      <c r="K4990" s="189">
        <v>6682317802.0188837</v>
      </c>
      <c r="L4990" s="185">
        <v>0</v>
      </c>
      <c r="M4990" s="185">
        <v>367729200530.24915</v>
      </c>
      <c r="N4990" s="174">
        <v>881614910725.79675</v>
      </c>
      <c r="O4990" s="119">
        <v>0.49458034178248783</v>
      </c>
      <c r="P4990" s="119">
        <v>0.28218146459716814</v>
      </c>
      <c r="Q4990" s="97">
        <v>16.793240624155363</v>
      </c>
      <c r="R4990" s="184">
        <v>4399141556158.2246</v>
      </c>
      <c r="S4990" s="199">
        <v>4568.9488772680988</v>
      </c>
      <c r="T4990" s="191">
        <v>4.4735924283340028E-2</v>
      </c>
      <c r="U4990" s="198">
        <v>2.0000000000000001E-4</v>
      </c>
    </row>
    <row r="4991" spans="1:21" x14ac:dyDescent="0.2">
      <c r="A4991">
        <f t="shared" si="77"/>
        <v>4987</v>
      </c>
      <c r="B4991" s="119">
        <v>0.6072173353132525</v>
      </c>
      <c r="C4991" s="97">
        <v>4000</v>
      </c>
      <c r="D4991" s="96">
        <v>1.1239472474162875</v>
      </c>
      <c r="E4991" s="98">
        <v>0.2988799083133683</v>
      </c>
      <c r="F4991" s="119">
        <v>0</v>
      </c>
      <c r="G4991" s="179">
        <v>0</v>
      </c>
      <c r="H4991" s="97">
        <v>18382659.728640452</v>
      </c>
      <c r="I4991" s="174">
        <v>537908943048.72455</v>
      </c>
      <c r="J4991" s="186">
        <v>0.33051596713823983</v>
      </c>
      <c r="K4991" s="189">
        <v>45414274990.141014</v>
      </c>
      <c r="L4991" s="185">
        <v>78601471548.800995</v>
      </c>
      <c r="M4991" s="185">
        <v>0</v>
      </c>
      <c r="N4991" s="174">
        <v>661924689587.6665</v>
      </c>
      <c r="O4991" s="119">
        <v>0.36358920519042487</v>
      </c>
      <c r="P4991" s="119">
        <v>0.24658377876817075</v>
      </c>
      <c r="Q4991" s="97">
        <v>14.397935462341138</v>
      </c>
      <c r="R4991" s="184">
        <v>2592848681893.5449</v>
      </c>
      <c r="S4991" s="199">
        <v>2690.9443575732657</v>
      </c>
      <c r="T4991" s="191">
        <v>4.9823926842746079E-2</v>
      </c>
      <c r="U4991" s="198">
        <v>2.0000000000000001E-4</v>
      </c>
    </row>
    <row r="4992" spans="1:21" x14ac:dyDescent="0.2">
      <c r="A4992">
        <f t="shared" si="77"/>
        <v>4988</v>
      </c>
      <c r="B4992" s="119">
        <v>0.58851186035456837</v>
      </c>
      <c r="C4992" s="97">
        <v>11217.689877944766</v>
      </c>
      <c r="D4992" s="96">
        <v>1.0222513176061796</v>
      </c>
      <c r="E4992" s="98">
        <v>0</v>
      </c>
      <c r="F4992" s="119">
        <v>0</v>
      </c>
      <c r="G4992" s="179">
        <v>0</v>
      </c>
      <c r="H4992" s="97">
        <v>8462660.6844987627</v>
      </c>
      <c r="I4992" s="174">
        <v>292312111389.95221</v>
      </c>
      <c r="J4992" s="186">
        <v>0.32161622253696964</v>
      </c>
      <c r="K4992" s="189">
        <v>8559621749.4217815</v>
      </c>
      <c r="L4992" s="185">
        <v>0</v>
      </c>
      <c r="M4992" s="185">
        <v>0</v>
      </c>
      <c r="N4992" s="174">
        <v>300871733139.37396</v>
      </c>
      <c r="O4992" s="119">
        <v>0.31246643240989558</v>
      </c>
      <c r="P4992" s="119">
        <v>0.22402458270179432</v>
      </c>
      <c r="Q4992" s="97">
        <v>12.835022845861543</v>
      </c>
      <c r="R4992" s="184">
        <v>927130475607.55371</v>
      </c>
      <c r="S4992" s="199">
        <v>962.04084545597595</v>
      </c>
      <c r="T4992" s="191">
        <v>5.5642408853059697E-2</v>
      </c>
      <c r="U4992" s="198">
        <v>2.0000000000000001E-4</v>
      </c>
    </row>
    <row r="4993" spans="1:21" x14ac:dyDescent="0.2">
      <c r="A4993">
        <f t="shared" si="77"/>
        <v>4989</v>
      </c>
      <c r="B4993" s="119">
        <v>0.58686573691645838</v>
      </c>
      <c r="C4993" s="97">
        <v>16030.715729563508</v>
      </c>
      <c r="D4993" s="96">
        <v>0.87038047787590977</v>
      </c>
      <c r="E4993" s="98">
        <v>3.3938875276269612E-2</v>
      </c>
      <c r="F4993" s="119">
        <v>0</v>
      </c>
      <c r="G4993" s="179">
        <v>0</v>
      </c>
      <c r="H4993" s="97">
        <v>5266351.253184001</v>
      </c>
      <c r="I4993" s="174">
        <v>183799449523.70514</v>
      </c>
      <c r="J4993" s="186">
        <v>0.29510227775093789</v>
      </c>
      <c r="K4993" s="189">
        <v>5223921525.3122454</v>
      </c>
      <c r="L4993" s="185">
        <v>8277811620.9202614</v>
      </c>
      <c r="M4993" s="185">
        <v>0</v>
      </c>
      <c r="N4993" s="174">
        <v>197301182669.93765</v>
      </c>
      <c r="O4993" s="119">
        <v>0.30847197506344964</v>
      </c>
      <c r="P4993" s="119">
        <v>0.20641758160021095</v>
      </c>
      <c r="Q4993" s="97">
        <v>13.643652943169522</v>
      </c>
      <c r="R4993" s="184">
        <v>593487680603.99463</v>
      </c>
      <c r="S4993" s="199">
        <v>615.91356217508201</v>
      </c>
      <c r="T4993" s="191">
        <v>5.6318052346745993E-2</v>
      </c>
      <c r="U4993" s="198">
        <v>2.0000000000000001E-4</v>
      </c>
    </row>
    <row r="4994" spans="1:21" x14ac:dyDescent="0.2">
      <c r="A4994">
        <f t="shared" si="77"/>
        <v>4990</v>
      </c>
      <c r="B4994" s="119">
        <v>0.5246872167062937</v>
      </c>
      <c r="C4994" s="97">
        <v>8501.7109915297697</v>
      </c>
      <c r="D4994" s="96">
        <v>0.43899046393153451</v>
      </c>
      <c r="E4994" s="98">
        <v>0.7</v>
      </c>
      <c r="F4994" s="119">
        <v>0.45099667243588332</v>
      </c>
      <c r="G4994" s="179">
        <v>1</v>
      </c>
      <c r="H4994" s="97">
        <v>4192391.5260063605</v>
      </c>
      <c r="I4994" s="174">
        <v>189890103125.31161</v>
      </c>
      <c r="J4994" s="186">
        <v>0.49796530566490227</v>
      </c>
      <c r="K4994" s="189">
        <v>1702893417.5270476</v>
      </c>
      <c r="L4994" s="185">
        <v>0</v>
      </c>
      <c r="M4994" s="185">
        <v>170078524901.8125</v>
      </c>
      <c r="N4994" s="174">
        <v>361671521444.65118</v>
      </c>
      <c r="O4994" s="119">
        <v>0.63765458293701749</v>
      </c>
      <c r="P4994" s="119">
        <v>0.33146339857623497</v>
      </c>
      <c r="Q4994" s="97">
        <v>15.335053000431072</v>
      </c>
      <c r="R4994" s="184">
        <v>2059820872052.3584</v>
      </c>
      <c r="S4994" s="199">
        <v>2138.8282764520318</v>
      </c>
      <c r="T4994" s="191">
        <v>4.6319180499897902E-2</v>
      </c>
      <c r="U4994" s="198">
        <v>2.0000000000000001E-4</v>
      </c>
    </row>
    <row r="4995" spans="1:21" x14ac:dyDescent="0.2">
      <c r="A4995">
        <f t="shared" si="77"/>
        <v>4991</v>
      </c>
      <c r="B4995" s="119">
        <v>0.42210032752000842</v>
      </c>
      <c r="C4995" s="97">
        <v>12981.616740211988</v>
      </c>
      <c r="D4995" s="96">
        <v>0.97211739015358556</v>
      </c>
      <c r="E4995" s="98">
        <v>0.57482062487564023</v>
      </c>
      <c r="F4995" s="119">
        <v>0</v>
      </c>
      <c r="G4995" s="179">
        <v>0</v>
      </c>
      <c r="H4995" s="97">
        <v>6122662.445861333</v>
      </c>
      <c r="I4995" s="174">
        <v>240074347806.95972</v>
      </c>
      <c r="J4995" s="186">
        <v>0.34504715865792945</v>
      </c>
      <c r="K4995" s="189">
        <v>44869655459.847694</v>
      </c>
      <c r="L4995" s="185">
        <v>84363792270.260147</v>
      </c>
      <c r="M4995" s="185">
        <v>0</v>
      </c>
      <c r="N4995" s="174">
        <v>369307795537.06757</v>
      </c>
      <c r="O4995" s="119">
        <v>0.40705343133913513</v>
      </c>
      <c r="P4995" s="119">
        <v>0.30559962808402286</v>
      </c>
      <c r="Q4995" s="97">
        <v>14.463976605212034</v>
      </c>
      <c r="R4995" s="184">
        <v>1771331064822.0637</v>
      </c>
      <c r="S4995" s="199">
        <v>1839.6736251917844</v>
      </c>
      <c r="T4995" s="191">
        <v>5.1363028037141989E-2</v>
      </c>
      <c r="U4995" s="198">
        <v>2.0000000000000001E-4</v>
      </c>
    </row>
    <row r="4996" spans="1:21" x14ac:dyDescent="0.2">
      <c r="A4996">
        <f t="shared" si="77"/>
        <v>4992</v>
      </c>
      <c r="B4996" s="119">
        <v>0.53775784638729607</v>
      </c>
      <c r="C4996" s="97">
        <v>11546.232500214292</v>
      </c>
      <c r="D4996" s="96">
        <v>0.70511602297483544</v>
      </c>
      <c r="E4996" s="98">
        <v>0</v>
      </c>
      <c r="F4996" s="119">
        <v>0</v>
      </c>
      <c r="G4996" s="179">
        <v>0</v>
      </c>
      <c r="H4996" s="97">
        <v>4165842.706698894</v>
      </c>
      <c r="I4996" s="174">
        <v>149233613870.1994</v>
      </c>
      <c r="J4996" s="186">
        <v>0.38946588074922084</v>
      </c>
      <c r="K4996" s="189">
        <v>4916164911.7489929</v>
      </c>
      <c r="L4996" s="185">
        <v>0</v>
      </c>
      <c r="M4996" s="185">
        <v>0</v>
      </c>
      <c r="N4996" s="174">
        <v>154149778781.94839</v>
      </c>
      <c r="O4996" s="119">
        <v>0.37704498392801211</v>
      </c>
      <c r="P4996" s="119">
        <v>0.29020455279139695</v>
      </c>
      <c r="Q4996" s="97">
        <v>12.86100543103729</v>
      </c>
      <c r="R4996" s="184">
        <v>651115341690.83618</v>
      </c>
      <c r="S4996" s="199">
        <v>675.06091581853502</v>
      </c>
      <c r="T4996" s="191">
        <v>5.4308896564082443E-2</v>
      </c>
      <c r="U4996" s="198">
        <v>2.0000000000000001E-4</v>
      </c>
    </row>
    <row r="4997" spans="1:21" x14ac:dyDescent="0.2">
      <c r="A4997">
        <f t="shared" si="77"/>
        <v>4993</v>
      </c>
      <c r="B4997" s="119">
        <v>0.36704356368887092</v>
      </c>
      <c r="C4997" s="97">
        <v>6460.4666969913806</v>
      </c>
      <c r="D4997" s="96">
        <v>0.85745921105313905</v>
      </c>
      <c r="E4997" s="98">
        <v>0.7</v>
      </c>
      <c r="F4997" s="119">
        <v>0.60072014814123209</v>
      </c>
      <c r="G4997" s="179">
        <v>1</v>
      </c>
      <c r="H4997" s="97">
        <v>7599997.8034209544</v>
      </c>
      <c r="I4997" s="174">
        <v>275071920363.67737</v>
      </c>
      <c r="J4997" s="186">
        <v>0.36704356368887092</v>
      </c>
      <c r="K4997" s="189">
        <v>3141293229.5165768</v>
      </c>
      <c r="L4997" s="185">
        <v>0</v>
      </c>
      <c r="M4997" s="185">
        <v>216368069926.2384</v>
      </c>
      <c r="N4997" s="174">
        <v>494581283519.43237</v>
      </c>
      <c r="O4997" s="119">
        <v>0.55412091600358404</v>
      </c>
      <c r="P4997" s="119">
        <v>0.44101636320564036</v>
      </c>
      <c r="Q4997" s="97">
        <v>17.212988891515995</v>
      </c>
      <c r="R4997" s="184">
        <v>4056002409448.7471</v>
      </c>
      <c r="S4997" s="199">
        <v>4209.2365347951563</v>
      </c>
      <c r="T4997" s="191">
        <v>4.2960586850672694E-2</v>
      </c>
      <c r="U4997" s="198">
        <v>2.0000000000000001E-4</v>
      </c>
    </row>
    <row r="4998" spans="1:21" x14ac:dyDescent="0.2">
      <c r="A4998">
        <f t="shared" si="77"/>
        <v>4994</v>
      </c>
      <c r="B4998" s="119">
        <v>0.47024826093978839</v>
      </c>
      <c r="C4998" s="97">
        <v>12922.338348640667</v>
      </c>
      <c r="D4998" s="96">
        <v>0.37421196485994118</v>
      </c>
      <c r="E4998" s="98">
        <v>0.2441343085800482</v>
      </c>
      <c r="F4998" s="119">
        <v>0</v>
      </c>
      <c r="G4998" s="179">
        <v>0</v>
      </c>
      <c r="H4998" s="97">
        <v>2110227.3966871658</v>
      </c>
      <c r="I4998" s="174">
        <v>94439173050.086807</v>
      </c>
      <c r="J4998" s="186">
        <v>0.45964996221174037</v>
      </c>
      <c r="K4998" s="189">
        <v>4021170354.2430325</v>
      </c>
      <c r="L4998" s="185">
        <v>11522723335.18273</v>
      </c>
      <c r="M4998" s="185">
        <v>0</v>
      </c>
      <c r="N4998" s="174">
        <v>109983066739.51256</v>
      </c>
      <c r="O4998" s="119">
        <v>0.47850221449607705</v>
      </c>
      <c r="P4998" s="119">
        <v>0.3465687066629406</v>
      </c>
      <c r="Q4998" s="97">
        <v>13.593542393702949</v>
      </c>
      <c r="R4998" s="184">
        <v>609643181712.4187</v>
      </c>
      <c r="S4998" s="199">
        <v>632.96261792602093</v>
      </c>
      <c r="T4998" s="191">
        <v>5.0555417721369587E-2</v>
      </c>
      <c r="U4998" s="198">
        <v>2.0000000000000001E-4</v>
      </c>
    </row>
    <row r="4999" spans="1:21" x14ac:dyDescent="0.2">
      <c r="A4999">
        <f t="shared" ref="A4999:A5004" si="78">A4998+1</f>
        <v>4995</v>
      </c>
      <c r="B4999" s="119">
        <v>0.65502893471589496</v>
      </c>
      <c r="C4999" s="97">
        <v>9937.7514161628242</v>
      </c>
      <c r="D4999" s="96">
        <v>1.1879478625660915</v>
      </c>
      <c r="E4999" s="98">
        <v>0</v>
      </c>
      <c r="F4999" s="119">
        <v>0.64699527419136749</v>
      </c>
      <c r="G4999" s="179">
        <v>1</v>
      </c>
      <c r="H4999" s="97">
        <v>9769646.7799978964</v>
      </c>
      <c r="I4999" s="174">
        <v>335197465056.43005</v>
      </c>
      <c r="J4999" s="186">
        <v>0.43368396636266771</v>
      </c>
      <c r="K4999" s="189">
        <v>12399323336.559912</v>
      </c>
      <c r="L4999" s="185">
        <v>0</v>
      </c>
      <c r="M4999" s="185">
        <v>298757974633.33099</v>
      </c>
      <c r="N4999" s="174">
        <v>646354763026.32092</v>
      </c>
      <c r="O4999" s="119">
        <v>0.5946829324307098</v>
      </c>
      <c r="P4999" s="119">
        <v>0.39375479038177491</v>
      </c>
      <c r="Q4999" s="97">
        <v>16.312191172354488</v>
      </c>
      <c r="R4999" s="184">
        <v>4434649576276.8379</v>
      </c>
      <c r="S4999" s="199">
        <v>4605.3824851874169</v>
      </c>
      <c r="T4999" s="191">
        <v>4.5937637280418248E-2</v>
      </c>
      <c r="U4999" s="198">
        <v>2.0000000000000001E-4</v>
      </c>
    </row>
    <row r="5000" spans="1:21" x14ac:dyDescent="0.2">
      <c r="A5000">
        <f t="shared" si="78"/>
        <v>4996</v>
      </c>
      <c r="B5000" s="119">
        <v>0.50350093712375021</v>
      </c>
      <c r="C5000" s="97">
        <v>9624.8587336758155</v>
      </c>
      <c r="D5000" s="96">
        <v>0.48245157290427965</v>
      </c>
      <c r="E5000" s="98">
        <v>4.4185500966518951E-2</v>
      </c>
      <c r="F5000" s="119">
        <v>0</v>
      </c>
      <c r="G5000" s="179">
        <v>0</v>
      </c>
      <c r="H5000" s="97">
        <v>3618174.1420281343</v>
      </c>
      <c r="I5000" s="174">
        <v>179885781092.14194</v>
      </c>
      <c r="J5000" s="186">
        <v>0.50350093712375021</v>
      </c>
      <c r="K5000" s="189">
        <v>4728751100.2795792</v>
      </c>
      <c r="L5000" s="185">
        <v>3673251011.3187823</v>
      </c>
      <c r="M5000" s="185">
        <v>0</v>
      </c>
      <c r="N5000" s="174">
        <v>188287783203.7403</v>
      </c>
      <c r="O5000" s="119">
        <v>0.49664008239451563</v>
      </c>
      <c r="P5000" s="119">
        <v>0.38049584054341878</v>
      </c>
      <c r="Q5000" s="97">
        <v>13.022461765899703</v>
      </c>
      <c r="R5000" s="184">
        <v>1072480567730.0659</v>
      </c>
      <c r="S5000" s="199">
        <v>1113.6948849052612</v>
      </c>
      <c r="T5000" s="191">
        <v>5.292161964869968E-2</v>
      </c>
      <c r="U5000" s="198">
        <v>2.0000000000000001E-4</v>
      </c>
    </row>
    <row r="5001" spans="1:21" x14ac:dyDescent="0.2">
      <c r="A5001">
        <f t="shared" si="78"/>
        <v>4997</v>
      </c>
      <c r="B5001" s="119">
        <v>0.4756568578982085</v>
      </c>
      <c r="C5001" s="97">
        <v>9384.8383576790111</v>
      </c>
      <c r="D5001" s="96">
        <v>0.81592427525347211</v>
      </c>
      <c r="E5001" s="98">
        <v>0</v>
      </c>
      <c r="F5001" s="119">
        <v>0.50311764502142398</v>
      </c>
      <c r="G5001" s="179">
        <v>1</v>
      </c>
      <c r="H5001" s="97">
        <v>8147589.3060810501</v>
      </c>
      <c r="I5001" s="174">
        <v>308499979362.71143</v>
      </c>
      <c r="J5001" s="186">
        <v>0.4643484676484062</v>
      </c>
      <c r="K5001" s="189">
        <v>10019293984.385731</v>
      </c>
      <c r="L5001" s="185">
        <v>0</v>
      </c>
      <c r="M5001" s="185">
        <v>285142445062.19409</v>
      </c>
      <c r="N5001" s="174">
        <v>603661718409.29126</v>
      </c>
      <c r="O5001" s="119">
        <v>0.61518800581719879</v>
      </c>
      <c r="P5001" s="119">
        <v>0.38983571085942254</v>
      </c>
      <c r="Q5001" s="97">
        <v>16.141030764792365</v>
      </c>
      <c r="R5001" s="184">
        <v>4112168647599.3496</v>
      </c>
      <c r="S5001" s="199">
        <v>4264.65500535315</v>
      </c>
      <c r="T5001" s="191">
        <v>4.5531053524281079E-2</v>
      </c>
      <c r="U5001" s="198">
        <v>2.0000000000000001E-4</v>
      </c>
    </row>
    <row r="5002" spans="1:21" x14ac:dyDescent="0.2">
      <c r="A5002">
        <f t="shared" si="78"/>
        <v>4998</v>
      </c>
      <c r="B5002" s="119">
        <v>0.45497389577992736</v>
      </c>
      <c r="C5002" s="97">
        <v>9075.2649793961482</v>
      </c>
      <c r="D5002" s="96">
        <v>1.1449507472770495</v>
      </c>
      <c r="E5002" s="98">
        <v>0.38770330660583951</v>
      </c>
      <c r="F5002" s="119">
        <v>0.37616400472310885</v>
      </c>
      <c r="G5002" s="179">
        <v>1</v>
      </c>
      <c r="H5002" s="97">
        <v>9872921.9583076779</v>
      </c>
      <c r="I5002" s="174">
        <v>354054720337.09558</v>
      </c>
      <c r="J5002" s="186">
        <v>0.45166206992077096</v>
      </c>
      <c r="K5002" s="189">
        <v>8207274891.6829548</v>
      </c>
      <c r="L5002" s="185">
        <v>0</v>
      </c>
      <c r="M5002" s="185">
        <v>251256851391.18979</v>
      </c>
      <c r="N5002" s="174">
        <v>613518846619.96838</v>
      </c>
      <c r="O5002" s="119">
        <v>0.58827625419172769</v>
      </c>
      <c r="P5002" s="119">
        <v>0.4158101000276786</v>
      </c>
      <c r="Q5002" s="97">
        <v>16.01623345574869</v>
      </c>
      <c r="R5002" s="184">
        <v>4390310660479.8843</v>
      </c>
      <c r="S5002" s="199">
        <v>4553.5210056790793</v>
      </c>
      <c r="T5002" s="191">
        <v>4.655378713308362E-2</v>
      </c>
      <c r="U5002" s="198">
        <v>2.0000000000000001E-4</v>
      </c>
    </row>
    <row r="5003" spans="1:21" x14ac:dyDescent="0.2">
      <c r="A5003">
        <f t="shared" si="78"/>
        <v>4999</v>
      </c>
      <c r="B5003" s="119">
        <v>0.42945234945687799</v>
      </c>
      <c r="C5003" s="97">
        <v>9923.4760703117936</v>
      </c>
      <c r="D5003" s="96">
        <v>1.1686225652469677</v>
      </c>
      <c r="E5003" s="98">
        <v>4.2713861829418776E-2</v>
      </c>
      <c r="F5003" s="119">
        <v>0.38218237221210533</v>
      </c>
      <c r="G5003" s="179">
        <v>1</v>
      </c>
      <c r="H5003" s="97">
        <v>12470340.758240296</v>
      </c>
      <c r="I5003" s="174">
        <v>426854294184.35986</v>
      </c>
      <c r="J5003" s="186">
        <v>0.36253026247170694</v>
      </c>
      <c r="K5003" s="189">
        <v>16648888958.354162</v>
      </c>
      <c r="L5003" s="185">
        <v>0</v>
      </c>
      <c r="M5003" s="185">
        <v>186605838173.13562</v>
      </c>
      <c r="N5003" s="174">
        <v>630109021315.84961</v>
      </c>
      <c r="O5003" s="119">
        <v>0.48250740675229903</v>
      </c>
      <c r="P5003" s="119">
        <v>0.34991907776917658</v>
      </c>
      <c r="Q5003" s="97">
        <v>15.586119631469256</v>
      </c>
      <c r="R5003" s="184">
        <v>3663926795077.6182</v>
      </c>
      <c r="S5003" s="199">
        <v>3806.4503871314018</v>
      </c>
      <c r="T5003" s="191">
        <v>4.8105406044314403E-2</v>
      </c>
      <c r="U5003" s="198">
        <v>2.0000000000000001E-4</v>
      </c>
    </row>
    <row r="5004" spans="1:21" x14ac:dyDescent="0.2">
      <c r="A5004">
        <f t="shared" si="78"/>
        <v>5000</v>
      </c>
      <c r="B5004" s="119">
        <v>0.32650114812419173</v>
      </c>
      <c r="C5004" s="97">
        <v>10433.910864093923</v>
      </c>
      <c r="D5004" s="96">
        <v>1.0628701454277296</v>
      </c>
      <c r="E5004" s="98">
        <v>9.3532504139705513E-2</v>
      </c>
      <c r="F5004" s="119">
        <v>0.44549492539929209</v>
      </c>
      <c r="G5004" s="179">
        <v>1</v>
      </c>
      <c r="H5004" s="97">
        <v>15700959.330871092</v>
      </c>
      <c r="I5004" s="174">
        <v>491480875383.04553</v>
      </c>
      <c r="J5004" s="186">
        <v>0.30187762896757009</v>
      </c>
      <c r="K5004" s="189">
        <v>8135533693.2229233</v>
      </c>
      <c r="L5004" s="185">
        <v>0</v>
      </c>
      <c r="M5004" s="185">
        <v>250624964988.34808</v>
      </c>
      <c r="N5004" s="174">
        <v>750241374064.61646</v>
      </c>
      <c r="O5004" s="119">
        <v>0.46500641712699115</v>
      </c>
      <c r="P5004" s="119">
        <v>0.29756020601254407</v>
      </c>
      <c r="Q5004" s="97">
        <v>16.388881937201763</v>
      </c>
      <c r="R5004" s="184">
        <v>3847725326218.5439</v>
      </c>
      <c r="S5004" s="199">
        <v>3994.3945061211184</v>
      </c>
      <c r="T5004" s="191">
        <v>4.5594314314481632E-2</v>
      </c>
      <c r="U5004" s="198">
        <v>2.0000000000000001E-4</v>
      </c>
    </row>
  </sheetData>
  <sheetProtection algorithmName="SHA-512" hashValue="fPmArvCVQZnB4DwY/oJgch6qjE66ZJPqyJ7m3C4hihPXmvUjrVbyMYhuscIC2uFr2K3Bh7hdvNamOzJvjpBKuA==" saltValue="SVFPHCRsh40q1dCK5drynA==" spinCount="100000" sheet="1" objects="1" scenarios="1" autoFilter="0" pivotTables="0"/>
  <conditionalFormatting sqref="CH5:CH6 CH8:CH5004">
    <cfRule type="colorScale" priority="2">
      <colorScale>
        <cfvo type="min"/>
        <cfvo type="percentile" val="50"/>
        <cfvo type="max"/>
        <color rgb="FFF8696B"/>
        <color rgb="FFFFEB84"/>
        <color rgb="FF63BE7B"/>
      </colorScale>
    </cfRule>
  </conditionalFormatting>
  <conditionalFormatting sqref="CH7:CH500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46578-04AC-1B46-9AD2-F8A846233731}">
  <sheetPr>
    <tabColor theme="7" tint="0.59999389629810485"/>
  </sheetPr>
  <dimension ref="A1:CM5004"/>
  <sheetViews>
    <sheetView workbookViewId="0">
      <selection activeCell="E18" sqref="E18"/>
    </sheetView>
  </sheetViews>
  <sheetFormatPr baseColWidth="10" defaultColWidth="11" defaultRowHeight="16" x14ac:dyDescent="0.2"/>
  <cols>
    <col min="3" max="3" width="17" customWidth="1"/>
    <col min="8" max="8" width="12.5" bestFit="1" customWidth="1"/>
    <col min="10" max="10" width="18.6640625" bestFit="1" customWidth="1"/>
    <col min="12" max="12" width="18.6640625" bestFit="1" customWidth="1"/>
    <col min="13" max="13" width="17.1640625" bestFit="1" customWidth="1"/>
    <col min="14" max="14" width="17.5" customWidth="1"/>
    <col min="15" max="15" width="17.1640625" bestFit="1" customWidth="1"/>
    <col min="16" max="17" width="18.6640625" bestFit="1" customWidth="1"/>
    <col min="19" max="19" width="17.1640625" bestFit="1" customWidth="1"/>
    <col min="22" max="22" width="19.6640625" bestFit="1" customWidth="1"/>
  </cols>
  <sheetData>
    <row r="1" spans="1:91" x14ac:dyDescent="0.2">
      <c r="A1" t="s">
        <v>353</v>
      </c>
      <c r="B1" s="119"/>
      <c r="C1" s="97"/>
      <c r="D1" s="96"/>
      <c r="E1" s="98"/>
      <c r="F1" s="119"/>
      <c r="G1" s="177"/>
      <c r="H1" s="97"/>
      <c r="I1" s="185"/>
      <c r="J1" s="174"/>
      <c r="K1" s="186"/>
      <c r="L1" s="182"/>
      <c r="M1" s="189"/>
      <c r="N1" s="189"/>
      <c r="O1" s="185"/>
      <c r="P1" s="185"/>
      <c r="Q1" s="174"/>
      <c r="R1" s="119"/>
      <c r="S1" s="174"/>
      <c r="T1" s="119"/>
      <c r="U1" s="97"/>
      <c r="V1" s="185"/>
      <c r="W1" s="199"/>
      <c r="X1" s="119"/>
      <c r="Y1" s="191"/>
    </row>
    <row r="2" spans="1:91" x14ac:dyDescent="0.2">
      <c r="B2" s="119"/>
      <c r="C2" s="97"/>
      <c r="D2" s="96"/>
      <c r="E2" s="98"/>
      <c r="F2" s="119"/>
      <c r="G2" s="177"/>
      <c r="H2" s="97"/>
      <c r="I2" s="185"/>
      <c r="J2" s="174"/>
      <c r="K2" s="186"/>
      <c r="L2" s="182"/>
      <c r="M2" s="189"/>
      <c r="N2" s="187"/>
      <c r="O2" s="185"/>
      <c r="P2" s="185"/>
      <c r="Q2" s="174"/>
      <c r="R2" s="119"/>
      <c r="S2" s="174"/>
      <c r="T2" s="119"/>
      <c r="U2" s="97"/>
      <c r="V2" s="185"/>
      <c r="W2" s="199"/>
      <c r="X2" s="119"/>
      <c r="Y2" s="191"/>
    </row>
    <row r="3" spans="1:91" x14ac:dyDescent="0.2">
      <c r="B3" s="119"/>
      <c r="C3" s="97"/>
      <c r="D3" s="96"/>
      <c r="E3" s="98"/>
      <c r="F3" s="119"/>
      <c r="G3" s="177"/>
      <c r="H3" s="97"/>
      <c r="I3" s="185"/>
      <c r="J3" s="174"/>
      <c r="K3" s="186"/>
      <c r="L3" s="196"/>
      <c r="M3" s="189"/>
      <c r="N3" s="187"/>
      <c r="O3" s="185"/>
      <c r="P3" s="185"/>
      <c r="Q3" s="174"/>
      <c r="R3" s="119"/>
      <c r="S3" s="174"/>
      <c r="T3" s="119"/>
      <c r="U3" s="97"/>
      <c r="V3" s="174"/>
      <c r="W3" s="199"/>
      <c r="X3" s="119"/>
      <c r="Y3" s="191"/>
    </row>
    <row r="4" spans="1:91" ht="119" x14ac:dyDescent="0.2">
      <c r="A4" s="120" t="s">
        <v>337</v>
      </c>
      <c r="B4" s="121" t="s">
        <v>34</v>
      </c>
      <c r="C4" s="121" t="s">
        <v>338</v>
      </c>
      <c r="D4" s="122" t="s">
        <v>37</v>
      </c>
      <c r="E4" s="123" t="s">
        <v>360</v>
      </c>
      <c r="F4" s="123" t="s">
        <v>39</v>
      </c>
      <c r="G4" s="123" t="s">
        <v>312</v>
      </c>
      <c r="H4" s="176" t="s">
        <v>339</v>
      </c>
      <c r="I4" s="188" t="s">
        <v>354</v>
      </c>
      <c r="J4" s="121" t="s">
        <v>340</v>
      </c>
      <c r="K4" s="178" t="s">
        <v>341</v>
      </c>
      <c r="L4" s="183" t="s">
        <v>355</v>
      </c>
      <c r="M4" s="183" t="s">
        <v>342</v>
      </c>
      <c r="N4" s="194" t="s">
        <v>356</v>
      </c>
      <c r="O4" s="188" t="s">
        <v>343</v>
      </c>
      <c r="P4" s="195" t="s">
        <v>344</v>
      </c>
      <c r="Q4" s="193" t="s">
        <v>345</v>
      </c>
      <c r="R4" s="175" t="s">
        <v>346</v>
      </c>
      <c r="S4" s="193" t="s">
        <v>357</v>
      </c>
      <c r="T4" s="175" t="s">
        <v>347</v>
      </c>
      <c r="U4" s="190" t="s">
        <v>348</v>
      </c>
      <c r="V4" s="197" t="s">
        <v>349</v>
      </c>
      <c r="W4" s="200" t="s">
        <v>350</v>
      </c>
      <c r="X4" s="192" t="s">
        <v>351</v>
      </c>
      <c r="Y4" s="192" t="s">
        <v>352</v>
      </c>
      <c r="AB4" s="76"/>
      <c r="AC4" s="76"/>
      <c r="AD4" s="76"/>
      <c r="AE4" s="76"/>
      <c r="AF4" s="137"/>
      <c r="AG4" s="131"/>
      <c r="AH4" s="131"/>
      <c r="AI4" s="131"/>
      <c r="AJ4" s="131"/>
      <c r="AK4" s="131"/>
      <c r="AL4" s="131"/>
      <c r="AM4" s="131"/>
      <c r="AN4" s="131"/>
      <c r="AO4" s="131"/>
      <c r="AP4" s="131"/>
      <c r="AQ4" s="131"/>
      <c r="AR4" s="137"/>
      <c r="AS4" s="131"/>
      <c r="AT4" s="131"/>
      <c r="AU4" s="131"/>
      <c r="AV4" s="131"/>
      <c r="AW4" s="138"/>
      <c r="AX4" s="138"/>
      <c r="AY4" s="138"/>
      <c r="AZ4" s="131"/>
      <c r="BA4" s="131"/>
      <c r="BB4" s="131"/>
      <c r="BC4" s="131"/>
      <c r="BD4" s="131"/>
      <c r="BE4" s="131"/>
      <c r="BF4" s="131"/>
      <c r="BG4" s="137"/>
      <c r="BH4" s="131"/>
      <c r="BI4" s="131"/>
      <c r="BJ4" s="131"/>
      <c r="BK4" s="131"/>
      <c r="BL4" s="131"/>
      <c r="BM4" s="131"/>
      <c r="BN4" s="131"/>
      <c r="BO4" s="131"/>
      <c r="BP4" s="131"/>
      <c r="BQ4" s="131"/>
      <c r="BR4" s="131"/>
      <c r="BS4" s="131"/>
      <c r="BT4" s="131"/>
      <c r="BU4" s="131"/>
      <c r="BV4" s="137"/>
      <c r="BW4" s="139"/>
      <c r="BX4" s="139"/>
      <c r="BY4" s="139"/>
      <c r="BZ4" s="139"/>
      <c r="CA4" s="139"/>
      <c r="CB4" s="139"/>
      <c r="CC4" s="139"/>
      <c r="CD4" s="139"/>
      <c r="CE4" s="139"/>
      <c r="CF4" s="139"/>
      <c r="CG4" s="131"/>
      <c r="CH4" s="131"/>
      <c r="CI4" s="131"/>
      <c r="CJ4" s="131"/>
      <c r="CK4" s="131"/>
      <c r="CL4" s="131"/>
      <c r="CM4" s="131"/>
    </row>
    <row r="5" spans="1:91" x14ac:dyDescent="0.2">
      <c r="A5">
        <v>1</v>
      </c>
      <c r="B5" s="119">
        <v>0.43792221896575334</v>
      </c>
      <c r="C5" s="97">
        <v>4000</v>
      </c>
      <c r="D5" s="96">
        <v>1.29593162452573</v>
      </c>
      <c r="E5" s="98">
        <v>5.7661150725389895E-2</v>
      </c>
      <c r="F5" s="119">
        <v>0.50141777452362035</v>
      </c>
      <c r="G5" s="179">
        <v>1</v>
      </c>
      <c r="H5" s="97">
        <v>17951477.292193588</v>
      </c>
      <c r="I5" s="185">
        <v>34208.78775750097</v>
      </c>
      <c r="J5" s="174">
        <v>614098276622.24866</v>
      </c>
      <c r="K5" s="186">
        <v>0.43792221896575334</v>
      </c>
      <c r="L5" s="184">
        <v>197594199575.0202</v>
      </c>
      <c r="M5" s="189">
        <v>22022976792.596237</v>
      </c>
      <c r="N5" s="187">
        <v>32690153.959147476</v>
      </c>
      <c r="O5" s="185">
        <v>0</v>
      </c>
      <c r="P5" s="185">
        <v>363289638365.55695</v>
      </c>
      <c r="Q5" s="174">
        <v>999410891780.40186</v>
      </c>
      <c r="R5" s="119">
        <v>0.55988882576322407</v>
      </c>
      <c r="S5" s="174">
        <v>412375789873.25665</v>
      </c>
      <c r="T5" s="119">
        <v>0.41261886703939082</v>
      </c>
      <c r="U5" s="97">
        <v>16.332744724201969</v>
      </c>
      <c r="V5" s="184">
        <v>7147600056734.5674</v>
      </c>
      <c r="W5" s="199">
        <v>7410.9143512304572</v>
      </c>
      <c r="X5" s="191">
        <v>4.6161340785775759E-2</v>
      </c>
      <c r="Y5" s="198">
        <v>2.0000000000000001E-4</v>
      </c>
    </row>
    <row r="6" spans="1:91" x14ac:dyDescent="0.2">
      <c r="A6">
        <v>2</v>
      </c>
      <c r="B6" s="119">
        <v>0.53091690524778645</v>
      </c>
      <c r="C6" s="97">
        <v>5041.3945083224862</v>
      </c>
      <c r="D6" s="96">
        <v>0.86619508809737322</v>
      </c>
      <c r="E6" s="98">
        <v>0.43749676679913485</v>
      </c>
      <c r="F6" s="119">
        <v>0</v>
      </c>
      <c r="G6" s="177">
        <v>0</v>
      </c>
      <c r="H6" s="97">
        <v>11342627.752054058</v>
      </c>
      <c r="I6" s="185">
        <v>36614.366509847321</v>
      </c>
      <c r="J6" s="174">
        <v>415303129698.4729</v>
      </c>
      <c r="K6" s="186">
        <v>0.47383177845534397</v>
      </c>
      <c r="L6" s="182">
        <v>158355694767.50311</v>
      </c>
      <c r="M6" s="189">
        <v>46014504338.697639</v>
      </c>
      <c r="N6" s="187">
        <v>24351772.684655331</v>
      </c>
      <c r="O6" s="185">
        <v>79523138445.754593</v>
      </c>
      <c r="P6" s="185">
        <v>0</v>
      </c>
      <c r="Q6" s="174">
        <v>540840772482.92511</v>
      </c>
      <c r="R6" s="119">
        <v>0.48147688663380611</v>
      </c>
      <c r="S6" s="174">
        <v>184984830767.95874</v>
      </c>
      <c r="T6" s="119">
        <v>0.34203196241792017</v>
      </c>
      <c r="U6" s="97">
        <v>14.723314400211933</v>
      </c>
      <c r="V6" s="184">
        <v>2982877008258.9248</v>
      </c>
      <c r="W6" s="199">
        <v>3098.0893723193744</v>
      </c>
      <c r="X6" s="191">
        <v>4.9180887332858692E-2</v>
      </c>
      <c r="Y6" s="198">
        <v>2.0000000000000001E-4</v>
      </c>
    </row>
    <row r="7" spans="1:91" x14ac:dyDescent="0.2">
      <c r="A7">
        <v>3</v>
      </c>
      <c r="B7" s="119">
        <v>0.5028889147107064</v>
      </c>
      <c r="C7" s="97">
        <v>10884.589111943011</v>
      </c>
      <c r="D7" s="96">
        <v>0.74709901060602446</v>
      </c>
      <c r="E7" s="98">
        <v>0</v>
      </c>
      <c r="F7" s="119">
        <v>0.6821391733091503</v>
      </c>
      <c r="G7" s="177">
        <v>1</v>
      </c>
      <c r="H7" s="97">
        <v>4989738.1270688204</v>
      </c>
      <c r="I7" s="185">
        <v>43734.336193807685</v>
      </c>
      <c r="J7" s="174">
        <v>218222884768.28809</v>
      </c>
      <c r="K7" s="186">
        <v>0.43380018151911381</v>
      </c>
      <c r="L7" s="182">
        <v>72712414781.990768</v>
      </c>
      <c r="M7" s="189">
        <v>5489064807.3597231</v>
      </c>
      <c r="N7" s="187">
        <v>12182315.063472826</v>
      </c>
      <c r="O7" s="185">
        <v>0</v>
      </c>
      <c r="P7" s="185">
        <v>215096258649.97711</v>
      </c>
      <c r="Q7" s="174">
        <v>438808208225.62494</v>
      </c>
      <c r="R7" s="119">
        <v>0.60787863340727921</v>
      </c>
      <c r="S7" s="174">
        <v>166302293745.16376</v>
      </c>
      <c r="T7" s="119">
        <v>0.37898628746628871</v>
      </c>
      <c r="U7" s="97">
        <v>16.470475424593285</v>
      </c>
      <c r="V7" s="184">
        <v>2930301286371.6514</v>
      </c>
      <c r="W7" s="199">
        <v>3042.9615544546537</v>
      </c>
      <c r="X7" s="191">
        <v>4.4985504134983319E-2</v>
      </c>
      <c r="Y7" s="198">
        <v>2.0000000000000001E-4</v>
      </c>
    </row>
    <row r="8" spans="1:91" x14ac:dyDescent="0.2">
      <c r="A8">
        <v>4</v>
      </c>
      <c r="B8" s="119">
        <v>0.50010119828167299</v>
      </c>
      <c r="C8" s="97">
        <v>11170.108208178461</v>
      </c>
      <c r="D8" s="96">
        <v>0.2</v>
      </c>
      <c r="E8" s="98">
        <v>0.7</v>
      </c>
      <c r="F8" s="119">
        <v>0</v>
      </c>
      <c r="G8" s="177">
        <v>0</v>
      </c>
      <c r="H8" s="97">
        <v>1705594.6304171125</v>
      </c>
      <c r="I8" s="185">
        <v>53969.955763091464</v>
      </c>
      <c r="J8" s="174">
        <v>92050866753.377899</v>
      </c>
      <c r="K8" s="186">
        <v>0.50010119828167299</v>
      </c>
      <c r="L8" s="182">
        <v>35407615877.860657</v>
      </c>
      <c r="M8" s="189">
        <v>9035427648.7717705</v>
      </c>
      <c r="N8" s="187">
        <v>7053002.6414813502</v>
      </c>
      <c r="O8" s="185">
        <v>22767349247.542866</v>
      </c>
      <c r="P8" s="185">
        <v>0</v>
      </c>
      <c r="Q8" s="174">
        <v>123853643649.69254</v>
      </c>
      <c r="R8" s="119">
        <v>0.51874637088583297</v>
      </c>
      <c r="S8" s="174">
        <v>45176198860.860023</v>
      </c>
      <c r="T8" s="119">
        <v>0.36475470183692227</v>
      </c>
      <c r="U8" s="97">
        <v>15.105684395035643</v>
      </c>
      <c r="V8" s="184">
        <v>790325874307.63342</v>
      </c>
      <c r="W8" s="199">
        <v>820.64149923651485</v>
      </c>
      <c r="X8" s="191">
        <v>4.5217630057401176E-2</v>
      </c>
      <c r="Y8" s="198">
        <v>2.0000000000000001E-4</v>
      </c>
    </row>
    <row r="9" spans="1:91" x14ac:dyDescent="0.2">
      <c r="A9">
        <v>5</v>
      </c>
      <c r="B9" s="119">
        <v>0.44031798961846563</v>
      </c>
      <c r="C9" s="97">
        <v>13169.475194628016</v>
      </c>
      <c r="D9" s="96">
        <v>0.2</v>
      </c>
      <c r="E9" s="98">
        <v>0</v>
      </c>
      <c r="F9" s="119">
        <v>0.70988443466480633</v>
      </c>
      <c r="G9" s="177">
        <v>1</v>
      </c>
      <c r="H9" s="97">
        <v>1759819.8046709283</v>
      </c>
      <c r="I9" s="185">
        <v>50323.711452421128</v>
      </c>
      <c r="J9" s="174">
        <v>88560664058.5159</v>
      </c>
      <c r="K9" s="186">
        <v>0.44031798961846569</v>
      </c>
      <c r="L9" s="182">
        <v>28701372828.504253</v>
      </c>
      <c r="M9" s="189">
        <v>1619307118.4120376</v>
      </c>
      <c r="N9" s="187">
        <v>7202092.0688165538</v>
      </c>
      <c r="O9" s="185">
        <v>0</v>
      </c>
      <c r="P9" s="185">
        <v>187469896458.23419</v>
      </c>
      <c r="Q9" s="174">
        <v>277649867635.16217</v>
      </c>
      <c r="R9" s="119">
        <v>0.68060817868791856</v>
      </c>
      <c r="S9" s="174">
        <v>122417059617.59305</v>
      </c>
      <c r="T9" s="119">
        <v>0.4409044407629672</v>
      </c>
      <c r="U9" s="97">
        <v>17.641286431595169</v>
      </c>
      <c r="V9" s="184">
        <v>2358611977569.063</v>
      </c>
      <c r="W9" s="199">
        <v>2451.7045065463103</v>
      </c>
      <c r="X9" s="191">
        <v>4.1172022853204614E-2</v>
      </c>
      <c r="Y9" s="198">
        <v>2.0000000000000001E-4</v>
      </c>
    </row>
    <row r="10" spans="1:91" x14ac:dyDescent="0.2">
      <c r="A10">
        <v>6</v>
      </c>
      <c r="B10" s="119">
        <v>0.32682054067002164</v>
      </c>
      <c r="C10" s="97">
        <v>4000</v>
      </c>
      <c r="D10" s="96">
        <v>0.64892189647506959</v>
      </c>
      <c r="E10" s="98">
        <v>0</v>
      </c>
      <c r="F10" s="119">
        <v>0.52126177074553437</v>
      </c>
      <c r="G10" s="177">
        <v>1</v>
      </c>
      <c r="H10" s="97">
        <v>8968391.7208649684</v>
      </c>
      <c r="I10" s="185">
        <v>40302.899995334548</v>
      </c>
      <c r="J10" s="174">
        <v>361452194645.00714</v>
      </c>
      <c r="K10" s="186">
        <v>0.32682054067002164</v>
      </c>
      <c r="L10" s="182">
        <v>72252849978.98941</v>
      </c>
      <c r="M10" s="189">
        <v>5577567325.6316757</v>
      </c>
      <c r="N10" s="187">
        <v>21762863.853103608</v>
      </c>
      <c r="O10" s="185">
        <v>0</v>
      </c>
      <c r="P10" s="185">
        <v>345973999522.854</v>
      </c>
      <c r="Q10" s="174">
        <v>713003761493.4928</v>
      </c>
      <c r="R10" s="119">
        <v>0.55386692557039818</v>
      </c>
      <c r="S10" s="174">
        <v>249680154653.43597</v>
      </c>
      <c r="T10" s="119">
        <v>0.35018069768726551</v>
      </c>
      <c r="U10" s="97">
        <v>17.337040584174382</v>
      </c>
      <c r="V10" s="184">
        <v>4658488020766.2568</v>
      </c>
      <c r="W10" s="199">
        <v>4838.3131425036354</v>
      </c>
      <c r="X10" s="191">
        <v>4.2612678085124332E-2</v>
      </c>
      <c r="Y10" s="198">
        <v>2.0000000000000001E-4</v>
      </c>
    </row>
    <row r="11" spans="1:91" x14ac:dyDescent="0.2">
      <c r="A11">
        <v>7</v>
      </c>
      <c r="B11" s="119">
        <v>0.46336217577097977</v>
      </c>
      <c r="C11" s="97">
        <v>5818.8197173641811</v>
      </c>
      <c r="D11" s="96">
        <v>1.1012567880655419</v>
      </c>
      <c r="E11" s="98">
        <v>0.7</v>
      </c>
      <c r="F11" s="119">
        <v>0.60517331726160117</v>
      </c>
      <c r="G11" s="177">
        <v>1</v>
      </c>
      <c r="H11" s="97">
        <v>14839756.160676008</v>
      </c>
      <c r="I11" s="185">
        <v>25447.185381596591</v>
      </c>
      <c r="J11" s="174">
        <v>377630026038.41248</v>
      </c>
      <c r="K11" s="186">
        <v>0.17528263542258748</v>
      </c>
      <c r="L11" s="182">
        <v>20897075630.098206</v>
      </c>
      <c r="M11" s="189">
        <v>5326937884.4725065</v>
      </c>
      <c r="N11" s="187">
        <v>28753896.7020844</v>
      </c>
      <c r="O11" s="185">
        <v>0</v>
      </c>
      <c r="P11" s="185">
        <v>475942773598.37122</v>
      </c>
      <c r="Q11" s="174">
        <v>858899737521.25623</v>
      </c>
      <c r="R11" s="119">
        <v>0.52037063877476053</v>
      </c>
      <c r="S11" s="174">
        <v>234603630064.75439</v>
      </c>
      <c r="T11" s="119">
        <v>0.27314437275508935</v>
      </c>
      <c r="U11" s="97">
        <v>18.524765101725126</v>
      </c>
      <c r="V11" s="184">
        <v>4541815020777.4482</v>
      </c>
      <c r="W11" s="199">
        <v>4708.9996305272352</v>
      </c>
      <c r="X11" s="191">
        <v>4.0787520851918557E-2</v>
      </c>
      <c r="Y11" s="198">
        <v>2.0000000000000001E-4</v>
      </c>
    </row>
    <row r="12" spans="1:91" x14ac:dyDescent="0.2">
      <c r="A12">
        <v>8</v>
      </c>
      <c r="B12" s="119">
        <v>0.6420303159193459</v>
      </c>
      <c r="C12" s="97">
        <v>4880.7686284645688</v>
      </c>
      <c r="D12" s="96">
        <v>1.0800336920105615</v>
      </c>
      <c r="E12" s="98">
        <v>4.0310742104955374E-2</v>
      </c>
      <c r="F12" s="119">
        <v>0</v>
      </c>
      <c r="G12" s="177">
        <v>0</v>
      </c>
      <c r="H12" s="97">
        <v>11350736.722510723</v>
      </c>
      <c r="I12" s="185">
        <v>34439.455484568651</v>
      </c>
      <c r="J12" s="174">
        <v>390913192071.96674</v>
      </c>
      <c r="K12" s="186">
        <v>0.40899876550149727</v>
      </c>
      <c r="L12" s="182">
        <v>111540218228.04066</v>
      </c>
      <c r="M12" s="189">
        <v>16366878469.189976</v>
      </c>
      <c r="N12" s="187">
        <v>22648581.376495935</v>
      </c>
      <c r="O12" s="185">
        <v>9070111184.6985741</v>
      </c>
      <c r="P12" s="185">
        <v>0</v>
      </c>
      <c r="Q12" s="174">
        <v>416350181725.85529</v>
      </c>
      <c r="R12" s="119">
        <v>0.40143876299181069</v>
      </c>
      <c r="S12" s="174">
        <v>115753953295.6371</v>
      </c>
      <c r="T12" s="119">
        <v>0.27802066235641754</v>
      </c>
      <c r="U12" s="97">
        <v>13.583533165435988</v>
      </c>
      <c r="V12" s="184">
        <v>1697725634371.0295</v>
      </c>
      <c r="W12" s="199">
        <v>1761.9263832669581</v>
      </c>
      <c r="X12" s="191">
        <v>5.4998333362382551E-2</v>
      </c>
      <c r="Y12" s="198">
        <v>2.0000000000000001E-4</v>
      </c>
    </row>
    <row r="13" spans="1:91" x14ac:dyDescent="0.2">
      <c r="A13">
        <v>9</v>
      </c>
      <c r="B13" s="119">
        <v>0.58770568509658161</v>
      </c>
      <c r="C13" s="97">
        <v>12552.52031754466</v>
      </c>
      <c r="D13" s="96">
        <v>0.76979508078866499</v>
      </c>
      <c r="E13" s="98">
        <v>0</v>
      </c>
      <c r="F13" s="119">
        <v>0.58612863666310899</v>
      </c>
      <c r="G13" s="177">
        <v>1</v>
      </c>
      <c r="H13" s="97">
        <v>7609285.5988887306</v>
      </c>
      <c r="I13" s="185">
        <v>43818.595438332879</v>
      </c>
      <c r="J13" s="174">
        <v>333428207232.43781</v>
      </c>
      <c r="K13" s="186">
        <v>0.50637903178508847</v>
      </c>
      <c r="L13" s="182">
        <v>131141496352.79016</v>
      </c>
      <c r="M13" s="189">
        <v>8814295113.4650631</v>
      </c>
      <c r="N13" s="187">
        <v>17439891.246588059</v>
      </c>
      <c r="O13" s="185">
        <v>0</v>
      </c>
      <c r="P13" s="185">
        <v>244869499606.40878</v>
      </c>
      <c r="Q13" s="174">
        <v>587112001952.31165</v>
      </c>
      <c r="R13" s="119">
        <v>0.62123862435187038</v>
      </c>
      <c r="S13" s="174">
        <v>256713178731.52975</v>
      </c>
      <c r="T13" s="119">
        <v>0.43724736997010216</v>
      </c>
      <c r="U13" s="97">
        <v>16.032539451719032</v>
      </c>
      <c r="V13" s="184">
        <v>4353291687053.6221</v>
      </c>
      <c r="W13" s="199">
        <v>4519.5445476264704</v>
      </c>
      <c r="X13" s="191">
        <v>4.5720928224634055E-2</v>
      </c>
      <c r="Y13" s="198">
        <v>2.0000000000000001E-4</v>
      </c>
    </row>
    <row r="14" spans="1:91" x14ac:dyDescent="0.2">
      <c r="A14">
        <v>10</v>
      </c>
      <c r="B14" s="119">
        <v>0.52834113077449629</v>
      </c>
      <c r="C14" s="97">
        <v>6720.3202835763805</v>
      </c>
      <c r="D14" s="96">
        <v>0.82802397868916355</v>
      </c>
      <c r="E14" s="98">
        <v>0.2887313918758711</v>
      </c>
      <c r="F14" s="119">
        <v>0.55834829896646343</v>
      </c>
      <c r="G14" s="177">
        <v>1</v>
      </c>
      <c r="H14" s="97">
        <v>6880230.1070070788</v>
      </c>
      <c r="I14" s="185">
        <v>44578.568674161543</v>
      </c>
      <c r="J14" s="174">
        <v>306710810319.2489</v>
      </c>
      <c r="K14" s="186">
        <v>0.48008212408459083</v>
      </c>
      <c r="L14" s="182">
        <v>110609372498.56679</v>
      </c>
      <c r="M14" s="189">
        <v>7891132153.6944475</v>
      </c>
      <c r="N14" s="187">
        <v>15686683.584447745</v>
      </c>
      <c r="O14" s="185">
        <v>0</v>
      </c>
      <c r="P14" s="185">
        <v>159691359757.71082</v>
      </c>
      <c r="Q14" s="174">
        <v>474293302230.65417</v>
      </c>
      <c r="R14" s="119">
        <v>0.57980887313944052</v>
      </c>
      <c r="S14" s="174">
        <v>169942407121.81818</v>
      </c>
      <c r="T14" s="119">
        <v>0.35830657174065106</v>
      </c>
      <c r="U14" s="97">
        <v>15.251852258833253</v>
      </c>
      <c r="V14" s="184">
        <v>2809415546217.604</v>
      </c>
      <c r="W14" s="199">
        <v>2910.7882759094746</v>
      </c>
      <c r="X14" s="191">
        <v>4.8247358736021304E-2</v>
      </c>
      <c r="Y14" s="198">
        <v>2.0000000000000001E-4</v>
      </c>
    </row>
    <row r="15" spans="1:91" x14ac:dyDescent="0.2">
      <c r="A15">
        <v>11</v>
      </c>
      <c r="B15" s="119">
        <v>0.57165397392864969</v>
      </c>
      <c r="C15" s="97">
        <v>12007.544060246306</v>
      </c>
      <c r="D15" s="96">
        <v>1.4445906452135837</v>
      </c>
      <c r="E15" s="98">
        <v>0.7</v>
      </c>
      <c r="F15" s="119">
        <v>0.63847085844400808</v>
      </c>
      <c r="G15" s="177">
        <v>1</v>
      </c>
      <c r="H15" s="97">
        <v>13982917.961578436</v>
      </c>
      <c r="I15" s="185">
        <v>31556.455982360174</v>
      </c>
      <c r="J15" s="174">
        <v>441251335159.50336</v>
      </c>
      <c r="K15" s="186">
        <v>0.31123391503541253</v>
      </c>
      <c r="L15" s="182">
        <v>106537421299.34857</v>
      </c>
      <c r="M15" s="189">
        <v>3079483000.0019274</v>
      </c>
      <c r="N15" s="187">
        <v>24748072.339652788</v>
      </c>
      <c r="O15" s="185">
        <v>0</v>
      </c>
      <c r="P15" s="185">
        <v>332551381464.01825</v>
      </c>
      <c r="Q15" s="174">
        <v>776882199623.52356</v>
      </c>
      <c r="R15" s="119">
        <v>0.51922091395965086</v>
      </c>
      <c r="S15" s="174">
        <v>285874836877.3692</v>
      </c>
      <c r="T15" s="119">
        <v>0.36797707170521338</v>
      </c>
      <c r="U15" s="97">
        <v>16.797134553635427</v>
      </c>
      <c r="V15" s="184">
        <v>4789530879373.0293</v>
      </c>
      <c r="W15" s="199">
        <v>4971.6836175014523</v>
      </c>
      <c r="X15" s="191">
        <v>4.596914943268867E-2</v>
      </c>
      <c r="Y15" s="198">
        <v>2.0000000000000001E-4</v>
      </c>
    </row>
    <row r="16" spans="1:91" x14ac:dyDescent="0.2">
      <c r="A16">
        <v>12</v>
      </c>
      <c r="B16" s="119">
        <v>0.547895558928718</v>
      </c>
      <c r="C16" s="97">
        <v>8751.2094995297066</v>
      </c>
      <c r="D16" s="96">
        <v>0.91108124824994519</v>
      </c>
      <c r="E16" s="98">
        <v>0.14480607057330502</v>
      </c>
      <c r="F16" s="119">
        <v>0.44885346501314871</v>
      </c>
      <c r="G16" s="177">
        <v>1</v>
      </c>
      <c r="H16" s="97">
        <v>7338559.8175660381</v>
      </c>
      <c r="I16" s="185">
        <v>39316.874943944633</v>
      </c>
      <c r="J16" s="174">
        <v>288529238615.90106</v>
      </c>
      <c r="K16" s="186">
        <v>0.40797854678441137</v>
      </c>
      <c r="L16" s="182">
        <v>92696296215.297729</v>
      </c>
      <c r="M16" s="189">
        <v>8203063903.2757568</v>
      </c>
      <c r="N16" s="187">
        <v>16021791.499153256</v>
      </c>
      <c r="O16" s="185">
        <v>0</v>
      </c>
      <c r="P16" s="185">
        <v>252224423219.27045</v>
      </c>
      <c r="Q16" s="174">
        <v>548956725738.44727</v>
      </c>
      <c r="R16" s="119">
        <v>0.58200084464029012</v>
      </c>
      <c r="S16" s="174">
        <v>173867034011.43155</v>
      </c>
      <c r="T16" s="119">
        <v>0.31672265929076387</v>
      </c>
      <c r="U16" s="97">
        <v>15.955817477602508</v>
      </c>
      <c r="V16" s="184">
        <v>2958068102146.6665</v>
      </c>
      <c r="W16" s="199">
        <v>3064.9678737478871</v>
      </c>
      <c r="X16" s="191">
        <v>4.7166133181320243E-2</v>
      </c>
      <c r="Y16" s="198">
        <v>2.0000000000000001E-4</v>
      </c>
    </row>
    <row r="17" spans="1:25" x14ac:dyDescent="0.2">
      <c r="A17">
        <v>13</v>
      </c>
      <c r="B17" s="119">
        <v>0.56133802317121473</v>
      </c>
      <c r="C17" s="97">
        <v>8771.68431530216</v>
      </c>
      <c r="D17" s="96">
        <v>0.77886941459479275</v>
      </c>
      <c r="E17" s="98">
        <v>5.9593885484926404E-2</v>
      </c>
      <c r="F17" s="119">
        <v>0.49841974322839289</v>
      </c>
      <c r="G17" s="177">
        <v>1</v>
      </c>
      <c r="H17" s="97">
        <v>11571770.551001364</v>
      </c>
      <c r="I17" s="185">
        <v>25145.24777748479</v>
      </c>
      <c r="J17" s="174">
        <v>290975037729.13098</v>
      </c>
      <c r="K17" s="186">
        <v>0.10812306052338538</v>
      </c>
      <c r="L17" s="182">
        <v>17008902676.616083</v>
      </c>
      <c r="M17" s="189">
        <v>4986466435.9133568</v>
      </c>
      <c r="N17" s="187">
        <v>25599642.813447759</v>
      </c>
      <c r="O17" s="185">
        <v>0</v>
      </c>
      <c r="P17" s="185">
        <v>490416995993.30072</v>
      </c>
      <c r="Q17" s="174">
        <v>786378500158.34497</v>
      </c>
      <c r="R17" s="119">
        <v>0.53891950037353076</v>
      </c>
      <c r="S17" s="174">
        <v>232385804990.1167</v>
      </c>
      <c r="T17" s="119">
        <v>0.29551393501135081</v>
      </c>
      <c r="U17" s="97">
        <v>18.630961570928072</v>
      </c>
      <c r="V17" s="184">
        <v>4512576834684.5371</v>
      </c>
      <c r="W17" s="199">
        <v>4681.0466194426444</v>
      </c>
      <c r="X17" s="191">
        <v>4.0666042974995556E-2</v>
      </c>
      <c r="Y17" s="198">
        <v>2.0000000000000001E-4</v>
      </c>
    </row>
    <row r="18" spans="1:25" x14ac:dyDescent="0.2">
      <c r="A18">
        <v>14</v>
      </c>
      <c r="B18" s="119">
        <v>0.44355964040842416</v>
      </c>
      <c r="C18" s="97">
        <v>8180.3089081452144</v>
      </c>
      <c r="D18" s="96">
        <v>1.0690469494995103</v>
      </c>
      <c r="E18" s="98">
        <v>0.26472101828920802</v>
      </c>
      <c r="F18" s="119">
        <v>0.43349116094817453</v>
      </c>
      <c r="G18" s="177">
        <v>1</v>
      </c>
      <c r="H18" s="97">
        <v>12951672.805126838</v>
      </c>
      <c r="I18" s="185">
        <v>33267.013768485551</v>
      </c>
      <c r="J18" s="174">
        <v>430863477533.0744</v>
      </c>
      <c r="K18" s="186">
        <v>0.37433423551742273</v>
      </c>
      <c r="L18" s="182">
        <v>113834434620.83145</v>
      </c>
      <c r="M18" s="189">
        <v>7392354988.6309786</v>
      </c>
      <c r="N18" s="187">
        <v>25521155.377286237</v>
      </c>
      <c r="O18" s="185">
        <v>0</v>
      </c>
      <c r="P18" s="185">
        <v>306438981014.9469</v>
      </c>
      <c r="Q18" s="174">
        <v>744694813536.65222</v>
      </c>
      <c r="R18" s="119">
        <v>0.54577811997434467</v>
      </c>
      <c r="S18" s="174">
        <v>227606287741.93793</v>
      </c>
      <c r="T18" s="119">
        <v>0.30563699868004474</v>
      </c>
      <c r="U18" s="97">
        <v>16.097488735920013</v>
      </c>
      <c r="V18" s="184">
        <v>3798177601425.9258</v>
      </c>
      <c r="W18" s="199">
        <v>3943.6554456921785</v>
      </c>
      <c r="X18" s="191">
        <v>4.6144333793176888E-2</v>
      </c>
      <c r="Y18" s="198">
        <v>2.0000000000000001E-4</v>
      </c>
    </row>
    <row r="19" spans="1:25" x14ac:dyDescent="0.2">
      <c r="A19">
        <v>15</v>
      </c>
      <c r="B19" s="119">
        <v>0.52975100420834931</v>
      </c>
      <c r="C19" s="97">
        <v>4000</v>
      </c>
      <c r="D19" s="96">
        <v>0.50895611161999099</v>
      </c>
      <c r="E19" s="98">
        <v>0.3421236624400984</v>
      </c>
      <c r="F19" s="119">
        <v>0.6471924127837293</v>
      </c>
      <c r="G19" s="177">
        <v>1</v>
      </c>
      <c r="H19" s="97">
        <v>6006772.6163324257</v>
      </c>
      <c r="I19" s="185">
        <v>36334.161200012823</v>
      </c>
      <c r="J19" s="174">
        <v>218251044533.64514</v>
      </c>
      <c r="K19" s="186">
        <v>0.4395634445974933</v>
      </c>
      <c r="L19" s="182">
        <v>71026127724.472076</v>
      </c>
      <c r="M19" s="189">
        <v>1010725699.4790192</v>
      </c>
      <c r="N19" s="187">
        <v>16433909.359440438</v>
      </c>
      <c r="O19" s="185">
        <v>0</v>
      </c>
      <c r="P19" s="185">
        <v>367957374103.43121</v>
      </c>
      <c r="Q19" s="174">
        <v>587219144336.55542</v>
      </c>
      <c r="R19" s="119">
        <v>0.66466000635234745</v>
      </c>
      <c r="S19" s="174">
        <v>250450987009.22272</v>
      </c>
      <c r="T19" s="119">
        <v>0.42650344326253892</v>
      </c>
      <c r="U19" s="97">
        <v>17.308896662535478</v>
      </c>
      <c r="V19" s="184">
        <v>4717045333508.167</v>
      </c>
      <c r="W19" s="199">
        <v>4893.5887031506563</v>
      </c>
      <c r="X19" s="191">
        <v>4.2494515891787044E-2</v>
      </c>
      <c r="Y19" s="198">
        <v>2.0000000000000001E-4</v>
      </c>
    </row>
    <row r="20" spans="1:25" x14ac:dyDescent="0.2">
      <c r="A20">
        <v>16</v>
      </c>
      <c r="B20" s="119">
        <v>0.69779112172242486</v>
      </c>
      <c r="C20" s="97">
        <v>5185.423023984411</v>
      </c>
      <c r="D20" s="96">
        <v>1.1070726926134067</v>
      </c>
      <c r="E20" s="98">
        <v>0</v>
      </c>
      <c r="F20" s="119">
        <v>0</v>
      </c>
      <c r="G20" s="177">
        <v>0</v>
      </c>
      <c r="H20" s="97">
        <v>11985697.107338181</v>
      </c>
      <c r="I20" s="185">
        <v>35470.966376380748</v>
      </c>
      <c r="J20" s="174">
        <v>425144259091.87659</v>
      </c>
      <c r="K20" s="186">
        <v>0.42241200134912416</v>
      </c>
      <c r="L20" s="182">
        <v>132150352894.26996</v>
      </c>
      <c r="M20" s="189">
        <v>3454349849.1851382</v>
      </c>
      <c r="N20" s="187">
        <v>23588451.12783698</v>
      </c>
      <c r="O20" s="185">
        <v>0</v>
      </c>
      <c r="P20" s="185">
        <v>0</v>
      </c>
      <c r="Q20" s="174">
        <v>428598608941.06171</v>
      </c>
      <c r="R20" s="119">
        <v>0.41900751332066438</v>
      </c>
      <c r="S20" s="174">
        <v>132150352894.26996</v>
      </c>
      <c r="T20" s="119">
        <v>0.30833126878496819</v>
      </c>
      <c r="U20" s="97">
        <v>13.090369239379619</v>
      </c>
      <c r="V20" s="184">
        <v>1851396811556.022</v>
      </c>
      <c r="W20" s="199">
        <v>1919.6392421332544</v>
      </c>
      <c r="X20" s="191">
        <v>5.7156532692500268E-2</v>
      </c>
      <c r="Y20" s="198">
        <v>2.0000000000000001E-4</v>
      </c>
    </row>
    <row r="21" spans="1:25" x14ac:dyDescent="0.2">
      <c r="A21">
        <v>17</v>
      </c>
      <c r="B21" s="119">
        <v>0.43806755009739395</v>
      </c>
      <c r="C21" s="97">
        <v>9604.5156850995172</v>
      </c>
      <c r="D21" s="96">
        <v>0.60335607477494979</v>
      </c>
      <c r="E21" s="98">
        <v>0</v>
      </c>
      <c r="F21" s="119">
        <v>0</v>
      </c>
      <c r="G21" s="177">
        <v>0</v>
      </c>
      <c r="H21" s="97">
        <v>4077842.2098019724</v>
      </c>
      <c r="I21" s="185">
        <v>36433.119516350074</v>
      </c>
      <c r="J21" s="174">
        <v>148568512598.53235</v>
      </c>
      <c r="K21" s="186">
        <v>0.304470571546264</v>
      </c>
      <c r="L21" s="182">
        <v>29424703765.025661</v>
      </c>
      <c r="M21" s="189">
        <v>1365267501.0569685</v>
      </c>
      <c r="N21" s="187">
        <v>10991371.521793768</v>
      </c>
      <c r="O21" s="185">
        <v>0</v>
      </c>
      <c r="P21" s="185">
        <v>0</v>
      </c>
      <c r="Q21" s="174">
        <v>149933780099.58932</v>
      </c>
      <c r="R21" s="119">
        <v>0.30169812242849847</v>
      </c>
      <c r="S21" s="174">
        <v>29424703765.025661</v>
      </c>
      <c r="T21" s="119">
        <v>0.19625133005705001</v>
      </c>
      <c r="U21" s="97">
        <v>13.139646857019848</v>
      </c>
      <c r="V21" s="184">
        <v>433929891863.1673</v>
      </c>
      <c r="W21" s="199">
        <v>450.26042268081096</v>
      </c>
      <c r="X21" s="191">
        <v>5.6029639835132421E-2</v>
      </c>
      <c r="Y21" s="198">
        <v>2.0000000000000001E-4</v>
      </c>
    </row>
    <row r="22" spans="1:25" x14ac:dyDescent="0.2">
      <c r="A22">
        <v>18</v>
      </c>
      <c r="B22" s="119">
        <v>0.41810018641872726</v>
      </c>
      <c r="C22" s="97">
        <v>14451.377880835991</v>
      </c>
      <c r="D22" s="96">
        <v>0.60078802310805302</v>
      </c>
      <c r="E22" s="98">
        <v>0</v>
      </c>
      <c r="F22" s="119">
        <v>0</v>
      </c>
      <c r="G22" s="177">
        <v>0</v>
      </c>
      <c r="H22" s="97">
        <v>3326361.319747637</v>
      </c>
      <c r="I22" s="185">
        <v>53552.207951934484</v>
      </c>
      <c r="J22" s="174">
        <v>178133993118.3967</v>
      </c>
      <c r="K22" s="186">
        <v>0.41810018641872726</v>
      </c>
      <c r="L22" s="182">
        <v>55397808112.355423</v>
      </c>
      <c r="M22" s="189">
        <v>163618335.99969101</v>
      </c>
      <c r="N22" s="187">
        <v>9213407.4697716478</v>
      </c>
      <c r="O22" s="185">
        <v>0</v>
      </c>
      <c r="P22" s="185">
        <v>0</v>
      </c>
      <c r="Q22" s="174">
        <v>178297611454.39639</v>
      </c>
      <c r="R22" s="119">
        <v>0.41771650849828301</v>
      </c>
      <c r="S22" s="174">
        <v>55397808112.355423</v>
      </c>
      <c r="T22" s="119">
        <v>0.31070415167353294</v>
      </c>
      <c r="U22" s="97">
        <v>13.008409023000892</v>
      </c>
      <c r="V22" s="184">
        <v>780396799773.41504</v>
      </c>
      <c r="W22" s="199">
        <v>810.52058229428314</v>
      </c>
      <c r="X22" s="191">
        <v>5.6557646890729688E-2</v>
      </c>
      <c r="Y22" s="198">
        <v>2.0000000000000001E-4</v>
      </c>
    </row>
    <row r="23" spans="1:25" x14ac:dyDescent="0.2">
      <c r="A23">
        <v>19</v>
      </c>
      <c r="B23" s="119">
        <v>0.60876074789463297</v>
      </c>
      <c r="C23" s="97">
        <v>13878.36663708259</v>
      </c>
      <c r="D23" s="96">
        <v>0.6187395155588078</v>
      </c>
      <c r="E23" s="98">
        <v>0</v>
      </c>
      <c r="F23" s="119">
        <v>0</v>
      </c>
      <c r="G23" s="177">
        <v>0</v>
      </c>
      <c r="H23" s="97">
        <v>3866338.9165172582</v>
      </c>
      <c r="I23" s="185">
        <v>48243.420279612103</v>
      </c>
      <c r="J23" s="174">
        <v>186525413292.96219</v>
      </c>
      <c r="K23" s="186">
        <v>0.47149394235465203</v>
      </c>
      <c r="L23" s="182">
        <v>68927229063.120422</v>
      </c>
      <c r="M23" s="189">
        <v>3559580736.6291347</v>
      </c>
      <c r="N23" s="187">
        <v>10359038.951118598</v>
      </c>
      <c r="O23" s="185">
        <v>0</v>
      </c>
      <c r="P23" s="185">
        <v>0</v>
      </c>
      <c r="Q23" s="174">
        <v>190084994029.59131</v>
      </c>
      <c r="R23" s="119">
        <v>0.46266462490531318</v>
      </c>
      <c r="S23" s="174">
        <v>68927229063.120422</v>
      </c>
      <c r="T23" s="119">
        <v>0.36261267973836081</v>
      </c>
      <c r="U23" s="97">
        <v>13.171897440565814</v>
      </c>
      <c r="V23" s="184">
        <v>977806381824.15881</v>
      </c>
      <c r="W23" s="199">
        <v>1014.9445866302708</v>
      </c>
      <c r="X23" s="191">
        <v>5.4874414210964152E-2</v>
      </c>
      <c r="Y23" s="198">
        <v>2.0000000000000001E-4</v>
      </c>
    </row>
    <row r="24" spans="1:25" x14ac:dyDescent="0.2">
      <c r="A24">
        <v>20</v>
      </c>
      <c r="B24" s="119">
        <v>0.52402138673342857</v>
      </c>
      <c r="C24" s="97">
        <v>4586.6405502348334</v>
      </c>
      <c r="D24" s="96">
        <v>0.6036821434190468</v>
      </c>
      <c r="E24" s="98">
        <v>0.23106390943260194</v>
      </c>
      <c r="F24" s="119">
        <v>0</v>
      </c>
      <c r="G24" s="177">
        <v>0</v>
      </c>
      <c r="H24" s="97">
        <v>6751721.6585364221</v>
      </c>
      <c r="I24" s="185">
        <v>39340.93925958607</v>
      </c>
      <c r="J24" s="174">
        <v>265619071666.1131</v>
      </c>
      <c r="K24" s="186">
        <v>0.4000109315255167</v>
      </c>
      <c r="L24" s="182">
        <v>75720720179.943237</v>
      </c>
      <c r="M24" s="189">
        <v>18356669854.662056</v>
      </c>
      <c r="N24" s="187">
        <v>17223459.783774178</v>
      </c>
      <c r="O24" s="185">
        <v>49181022303.675285</v>
      </c>
      <c r="P24" s="185">
        <v>0</v>
      </c>
      <c r="Q24" s="174">
        <v>333156763824.45044</v>
      </c>
      <c r="R24" s="119">
        <v>0.43701754231159284</v>
      </c>
      <c r="S24" s="174">
        <v>93599747875.236557</v>
      </c>
      <c r="T24" s="119">
        <v>0.2809480642108676</v>
      </c>
      <c r="U24" s="97">
        <v>14.785816034849574</v>
      </c>
      <c r="V24" s="184">
        <v>1564286550202.7778</v>
      </c>
      <c r="W24" s="199">
        <v>1624.0498680694411</v>
      </c>
      <c r="X24" s="191">
        <v>4.7170513608508623E-2</v>
      </c>
      <c r="Y24" s="198">
        <v>2.0000000000000001E-4</v>
      </c>
    </row>
    <row r="25" spans="1:25" x14ac:dyDescent="0.2">
      <c r="A25">
        <v>21</v>
      </c>
      <c r="B25" s="119">
        <v>0.39119255931428426</v>
      </c>
      <c r="C25" s="97">
        <v>16489.382332183239</v>
      </c>
      <c r="D25" s="96">
        <v>0.41307932781915357</v>
      </c>
      <c r="E25" s="98">
        <v>0.68642379427400546</v>
      </c>
      <c r="F25" s="119">
        <v>0.41240120433290733</v>
      </c>
      <c r="G25" s="177">
        <v>1</v>
      </c>
      <c r="H25" s="97">
        <v>4525233.8410370247</v>
      </c>
      <c r="I25" s="185">
        <v>39651.742581722705</v>
      </c>
      <c r="J25" s="174">
        <v>179433407386.90039</v>
      </c>
      <c r="K25" s="186">
        <v>0.39119255931428421</v>
      </c>
      <c r="L25" s="182">
        <v>52776850524.852325</v>
      </c>
      <c r="M25" s="189">
        <v>3236966481.1091704</v>
      </c>
      <c r="N25" s="187">
        <v>13319973.31400783</v>
      </c>
      <c r="O25" s="185">
        <v>0</v>
      </c>
      <c r="P25" s="185">
        <v>231629390101.54214</v>
      </c>
      <c r="Q25" s="174">
        <v>414299763969.5517</v>
      </c>
      <c r="R25" s="119">
        <v>0.61669483828664506</v>
      </c>
      <c r="S25" s="174">
        <v>198408219742.49307</v>
      </c>
      <c r="T25" s="119">
        <v>0.4789001515266969</v>
      </c>
      <c r="U25" s="97">
        <v>17.466122551215115</v>
      </c>
      <c r="V25" s="184">
        <v>3703299865790.5747</v>
      </c>
      <c r="W25" s="199">
        <v>3840.4251084271941</v>
      </c>
      <c r="X25" s="191">
        <v>4.2232903193712146E-2</v>
      </c>
      <c r="Y25" s="198">
        <v>2.0000000000000001E-4</v>
      </c>
    </row>
    <row r="26" spans="1:25" x14ac:dyDescent="0.2">
      <c r="A26">
        <v>22</v>
      </c>
      <c r="B26" s="119">
        <v>0.5501246281992459</v>
      </c>
      <c r="C26" s="97">
        <v>4000</v>
      </c>
      <c r="D26" s="96">
        <v>0.94838279346544974</v>
      </c>
      <c r="E26" s="98">
        <v>0</v>
      </c>
      <c r="F26" s="119">
        <v>0</v>
      </c>
      <c r="G26" s="177">
        <v>0</v>
      </c>
      <c r="H26" s="97">
        <v>37067694.419244267</v>
      </c>
      <c r="I26" s="185">
        <v>25393.562078419411</v>
      </c>
      <c r="J26" s="174">
        <v>941280799338.96008</v>
      </c>
      <c r="K26" s="186">
        <v>0.43864581521474222</v>
      </c>
      <c r="L26" s="182">
        <v>310040672834.13904</v>
      </c>
      <c r="M26" s="189">
        <v>18716022987.777725</v>
      </c>
      <c r="N26" s="187">
        <v>72894763.346820027</v>
      </c>
      <c r="O26" s="185">
        <v>0</v>
      </c>
      <c r="P26" s="185">
        <v>0</v>
      </c>
      <c r="Q26" s="174">
        <v>959996822326.73779</v>
      </c>
      <c r="R26" s="119">
        <v>0.43009401069818787</v>
      </c>
      <c r="S26" s="174">
        <v>310040672834.13904</v>
      </c>
      <c r="T26" s="119">
        <v>0.3229601032248165</v>
      </c>
      <c r="U26" s="97">
        <v>13.214787524327869</v>
      </c>
      <c r="V26" s="184">
        <v>4495218384992.4277</v>
      </c>
      <c r="W26" s="199">
        <v>4668.1663333581373</v>
      </c>
      <c r="X26" s="191">
        <v>5.5204075940469881E-2</v>
      </c>
      <c r="Y26" s="198">
        <v>2.0000000000000001E-4</v>
      </c>
    </row>
    <row r="27" spans="1:25" x14ac:dyDescent="0.2">
      <c r="A27">
        <v>23</v>
      </c>
      <c r="B27" s="119">
        <v>0.36788126088916234</v>
      </c>
      <c r="C27" s="97">
        <v>6528.6610510252613</v>
      </c>
      <c r="D27" s="96">
        <v>0.75920906155239232</v>
      </c>
      <c r="E27" s="98">
        <v>5.3622659929236899E-2</v>
      </c>
      <c r="F27" s="119">
        <v>0.58083423416198388</v>
      </c>
      <c r="G27" s="177">
        <v>1</v>
      </c>
      <c r="H27" s="97">
        <v>5860902.4876728188</v>
      </c>
      <c r="I27" s="185">
        <v>43283.992748264216</v>
      </c>
      <c r="J27" s="174">
        <v>253683260774.71399</v>
      </c>
      <c r="K27" s="186">
        <v>0.3678812608891624</v>
      </c>
      <c r="L27" s="182">
        <v>61087919956.561279</v>
      </c>
      <c r="M27" s="189">
        <v>8349180555.2525797</v>
      </c>
      <c r="N27" s="187">
        <v>14013570.968360379</v>
      </c>
      <c r="O27" s="185">
        <v>0</v>
      </c>
      <c r="P27" s="185">
        <v>286385682424.25653</v>
      </c>
      <c r="Q27" s="174">
        <v>548418123754.22308</v>
      </c>
      <c r="R27" s="119">
        <v>0.58793436944141164</v>
      </c>
      <c r="S27" s="174">
        <v>162579100589.16733</v>
      </c>
      <c r="T27" s="119">
        <v>0.2964509988769593</v>
      </c>
      <c r="U27" s="97">
        <v>16.912520355143041</v>
      </c>
      <c r="V27" s="184">
        <v>2953272326585.2139</v>
      </c>
      <c r="W27" s="199">
        <v>3066.7421351224602</v>
      </c>
      <c r="X27" s="191">
        <v>4.4275490385878934E-2</v>
      </c>
      <c r="Y27" s="198">
        <v>2.0000000000000001E-4</v>
      </c>
    </row>
    <row r="28" spans="1:25" x14ac:dyDescent="0.2">
      <c r="A28">
        <v>24</v>
      </c>
      <c r="B28" s="119">
        <v>0.37109829968575275</v>
      </c>
      <c r="C28" s="97">
        <v>8600.2270801723207</v>
      </c>
      <c r="D28" s="96">
        <v>0.66392921242577208</v>
      </c>
      <c r="E28" s="98">
        <v>0.29266325439582819</v>
      </c>
      <c r="F28" s="119">
        <v>0</v>
      </c>
      <c r="G28" s="177">
        <v>0</v>
      </c>
      <c r="H28" s="97">
        <v>12137990.905610675</v>
      </c>
      <c r="I28" s="185">
        <v>36151.977474835003</v>
      </c>
      <c r="J28" s="174">
        <v>438812373809.38922</v>
      </c>
      <c r="K28" s="186">
        <v>0.37109829968575281</v>
      </c>
      <c r="L28" s="182">
        <v>113867014681.46823</v>
      </c>
      <c r="M28" s="189">
        <v>23879168872.608109</v>
      </c>
      <c r="N28" s="187">
        <v>28264788.9144269</v>
      </c>
      <c r="O28" s="185">
        <v>35825596786.018013</v>
      </c>
      <c r="P28" s="185">
        <v>0</v>
      </c>
      <c r="Q28" s="174">
        <v>498517139468.01532</v>
      </c>
      <c r="R28" s="119">
        <v>0.38414527419239214</v>
      </c>
      <c r="S28" s="174">
        <v>125969994426.87274</v>
      </c>
      <c r="T28" s="119">
        <v>0.25268939511548116</v>
      </c>
      <c r="U28" s="97">
        <v>14.116467954352444</v>
      </c>
      <c r="V28" s="184">
        <v>1860129176307.7002</v>
      </c>
      <c r="W28" s="199">
        <v>1929.6224175933028</v>
      </c>
      <c r="X28" s="191">
        <v>5.0983916426904551E-2</v>
      </c>
      <c r="Y28" s="198">
        <v>2.0000000000000001E-4</v>
      </c>
    </row>
    <row r="29" spans="1:25" x14ac:dyDescent="0.2">
      <c r="A29">
        <v>25</v>
      </c>
      <c r="B29" s="119">
        <v>0.43410070032919656</v>
      </c>
      <c r="C29" s="97">
        <v>6611.6823637279249</v>
      </c>
      <c r="D29" s="96">
        <v>0.75617965784386043</v>
      </c>
      <c r="E29" s="98">
        <v>0</v>
      </c>
      <c r="F29" s="119">
        <v>0.55099177299650881</v>
      </c>
      <c r="G29" s="177">
        <v>1</v>
      </c>
      <c r="H29" s="97">
        <v>8224896.5985133247</v>
      </c>
      <c r="I29" s="185">
        <v>41791.3181754584</v>
      </c>
      <c r="J29" s="174">
        <v>343729270708.71588</v>
      </c>
      <c r="K29" s="186">
        <v>0.43410070032919656</v>
      </c>
      <c r="L29" s="182">
        <v>100277639211.29852</v>
      </c>
      <c r="M29" s="189">
        <v>6765693237.6578131</v>
      </c>
      <c r="N29" s="187">
        <v>18944619.660375722</v>
      </c>
      <c r="O29" s="185">
        <v>0</v>
      </c>
      <c r="P29" s="185">
        <v>284923679600.88135</v>
      </c>
      <c r="Q29" s="174">
        <v>635418643547.255</v>
      </c>
      <c r="R29" s="119">
        <v>0.59354893761620398</v>
      </c>
      <c r="S29" s="174">
        <v>284366618005.66803</v>
      </c>
      <c r="T29" s="119">
        <v>0.44752639994662063</v>
      </c>
      <c r="U29" s="97">
        <v>16.959552914349786</v>
      </c>
      <c r="V29" s="184">
        <v>5166522318823.0312</v>
      </c>
      <c r="W29" s="199">
        <v>5364.2517017897844</v>
      </c>
      <c r="X29" s="191">
        <v>4.3858943049237036E-2</v>
      </c>
      <c r="Y29" s="198">
        <v>2.0000000000000001E-4</v>
      </c>
    </row>
    <row r="30" spans="1:25" x14ac:dyDescent="0.2">
      <c r="A30">
        <v>26</v>
      </c>
      <c r="B30" s="119">
        <v>0.40915466442576942</v>
      </c>
      <c r="C30" s="97">
        <v>4000</v>
      </c>
      <c r="D30" s="96">
        <v>0.88215592742827431</v>
      </c>
      <c r="E30" s="98">
        <v>0.40362486416558713</v>
      </c>
      <c r="F30" s="119">
        <v>0.50170836332735724</v>
      </c>
      <c r="G30" s="177">
        <v>1</v>
      </c>
      <c r="H30" s="97">
        <v>14625198.160488145</v>
      </c>
      <c r="I30" s="185">
        <v>35333.367297871111</v>
      </c>
      <c r="J30" s="174">
        <v>516757498408.67657</v>
      </c>
      <c r="K30" s="186">
        <v>0.40915466442576942</v>
      </c>
      <c r="L30" s="182">
        <v>148012658113.80112</v>
      </c>
      <c r="M30" s="189">
        <v>7847257385.5280418</v>
      </c>
      <c r="N30" s="187">
        <v>30754312.013337959</v>
      </c>
      <c r="O30" s="185">
        <v>0</v>
      </c>
      <c r="P30" s="185">
        <v>375944485590.52631</v>
      </c>
      <c r="Q30" s="174">
        <v>900549241384.73096</v>
      </c>
      <c r="R30" s="119">
        <v>0.56875216344167312</v>
      </c>
      <c r="S30" s="174">
        <v>294386826534.66675</v>
      </c>
      <c r="T30" s="119">
        <v>0.32689697909467158</v>
      </c>
      <c r="U30" s="97">
        <v>16.07238516721581</v>
      </c>
      <c r="V30" s="184">
        <v>5093117026729.916</v>
      </c>
      <c r="W30" s="199">
        <v>5290.230865472693</v>
      </c>
      <c r="X30" s="191">
        <v>4.579714698293786E-2</v>
      </c>
      <c r="Y30" s="198">
        <v>2.0000000000000001E-4</v>
      </c>
    </row>
    <row r="31" spans="1:25" x14ac:dyDescent="0.2">
      <c r="A31">
        <v>27</v>
      </c>
      <c r="B31" s="119">
        <v>0.37639752191189108</v>
      </c>
      <c r="C31" s="97">
        <v>4000</v>
      </c>
      <c r="D31" s="96">
        <v>0.72112970308347057</v>
      </c>
      <c r="E31" s="98">
        <v>0</v>
      </c>
      <c r="F31" s="119">
        <v>0</v>
      </c>
      <c r="G31" s="177">
        <v>0</v>
      </c>
      <c r="H31" s="97">
        <v>42700968.863737613</v>
      </c>
      <c r="I31" s="185">
        <v>24234.506888939366</v>
      </c>
      <c r="J31" s="174">
        <v>1034836924092.6345</v>
      </c>
      <c r="K31" s="186">
        <v>0.37639752191189113</v>
      </c>
      <c r="L31" s="182">
        <v>275510947240.79309</v>
      </c>
      <c r="M31" s="189">
        <v>10545375404.87776</v>
      </c>
      <c r="N31" s="187">
        <v>92339756.776350856</v>
      </c>
      <c r="O31" s="185">
        <v>0</v>
      </c>
      <c r="P31" s="185">
        <v>0</v>
      </c>
      <c r="Q31" s="174">
        <v>1045382299497.5123</v>
      </c>
      <c r="R31" s="119">
        <v>0.37260058257980705</v>
      </c>
      <c r="S31" s="174">
        <v>275510947240.79309</v>
      </c>
      <c r="T31" s="119">
        <v>0.26355042301101134</v>
      </c>
      <c r="U31" s="97">
        <v>13.12569632162668</v>
      </c>
      <c r="V31" s="184">
        <v>3899920399504.625</v>
      </c>
      <c r="W31" s="199">
        <v>4047.6703177106147</v>
      </c>
      <c r="X31" s="191">
        <v>5.5205613955054016E-2</v>
      </c>
      <c r="Y31" s="198">
        <v>2.0000000000000001E-4</v>
      </c>
    </row>
    <row r="32" spans="1:25" x14ac:dyDescent="0.2">
      <c r="A32">
        <v>28</v>
      </c>
      <c r="B32" s="119">
        <v>0.47767701978059735</v>
      </c>
      <c r="C32" s="97">
        <v>6175.4756668051386</v>
      </c>
      <c r="D32" s="96">
        <v>0.4973701471375408</v>
      </c>
      <c r="E32" s="98">
        <v>0.7</v>
      </c>
      <c r="F32" s="119">
        <v>0.60443980986207502</v>
      </c>
      <c r="G32" s="177">
        <v>1</v>
      </c>
      <c r="H32" s="97">
        <v>10959556.395509832</v>
      </c>
      <c r="I32" s="185">
        <v>36203.470729811139</v>
      </c>
      <c r="J32" s="174">
        <v>396773979176.55469</v>
      </c>
      <c r="K32" s="186">
        <v>0.46943925274033127</v>
      </c>
      <c r="L32" s="182">
        <v>139249211496.89191</v>
      </c>
      <c r="M32" s="189">
        <v>2627007064.2790251</v>
      </c>
      <c r="N32" s="187">
        <v>28331534.242203992</v>
      </c>
      <c r="O32" s="185">
        <v>0</v>
      </c>
      <c r="P32" s="185">
        <v>332160101766.0462</v>
      </c>
      <c r="Q32" s="174">
        <v>731561088006.87988</v>
      </c>
      <c r="R32" s="119">
        <v>0.6178422678763853</v>
      </c>
      <c r="S32" s="174">
        <v>309647400825.60681</v>
      </c>
      <c r="T32" s="119">
        <v>0.42326936998417114</v>
      </c>
      <c r="U32" s="97">
        <v>16.325458209432675</v>
      </c>
      <c r="V32" s="184">
        <v>5510534838601.3428</v>
      </c>
      <c r="W32" s="199">
        <v>5721.3572999722501</v>
      </c>
      <c r="X32" s="191">
        <v>4.4199017433198387E-2</v>
      </c>
      <c r="Y32" s="198">
        <v>2.0000000000000001E-4</v>
      </c>
    </row>
    <row r="33" spans="1:25" x14ac:dyDescent="0.2">
      <c r="A33">
        <v>29</v>
      </c>
      <c r="B33" s="119">
        <v>0.4341482472190446</v>
      </c>
      <c r="C33" s="97">
        <v>8821.5456588792986</v>
      </c>
      <c r="D33" s="96">
        <v>0.73639275243339486</v>
      </c>
      <c r="E33" s="98">
        <v>0.55341816691282764</v>
      </c>
      <c r="F33" s="119">
        <v>0</v>
      </c>
      <c r="G33" s="177">
        <v>0</v>
      </c>
      <c r="H33" s="97">
        <v>5169452.0126803583</v>
      </c>
      <c r="I33" s="185">
        <v>42979.340264248567</v>
      </c>
      <c r="J33" s="174">
        <v>222179637032.69373</v>
      </c>
      <c r="K33" s="186">
        <v>0.43414824721904455</v>
      </c>
      <c r="L33" s="182">
        <v>75481337312.783417</v>
      </c>
      <c r="M33" s="189">
        <v>29240587715.551788</v>
      </c>
      <c r="N33" s="187">
        <v>12650186.375526872</v>
      </c>
      <c r="O33" s="185">
        <v>51706480135.131645</v>
      </c>
      <c r="P33" s="185">
        <v>0</v>
      </c>
      <c r="Q33" s="174">
        <v>303126704883.3772</v>
      </c>
      <c r="R33" s="119">
        <v>0.45467483357046445</v>
      </c>
      <c r="S33" s="174">
        <v>105978092379.03754</v>
      </c>
      <c r="T33" s="119">
        <v>0.34961648271738643</v>
      </c>
      <c r="U33" s="97">
        <v>15.566595846262549</v>
      </c>
      <c r="V33" s="184">
        <v>1789343005245.4788</v>
      </c>
      <c r="W33" s="199">
        <v>1858.5091899144447</v>
      </c>
      <c r="X33" s="191">
        <v>4.727483520297962E-2</v>
      </c>
      <c r="Y33" s="198">
        <v>2.0000000000000001E-4</v>
      </c>
    </row>
    <row r="34" spans="1:25" x14ac:dyDescent="0.2">
      <c r="A34">
        <v>30</v>
      </c>
      <c r="B34" s="119">
        <v>0.49586992792572582</v>
      </c>
      <c r="C34" s="97">
        <v>5313.328138619614</v>
      </c>
      <c r="D34" s="96">
        <v>1.0526892725274584</v>
      </c>
      <c r="E34" s="98">
        <v>0.53871079789233911</v>
      </c>
      <c r="F34" s="119">
        <v>0</v>
      </c>
      <c r="G34" s="177">
        <v>0</v>
      </c>
      <c r="H34" s="97">
        <v>10644535.633007783</v>
      </c>
      <c r="I34" s="185">
        <v>26108.924488222652</v>
      </c>
      <c r="J34" s="174">
        <v>277917377054.39551</v>
      </c>
      <c r="K34" s="186">
        <v>0.24107294086781317</v>
      </c>
      <c r="L34" s="182">
        <v>43395966371.067322</v>
      </c>
      <c r="M34" s="189">
        <v>39849008344.776871</v>
      </c>
      <c r="N34" s="187">
        <v>21494891.547771331</v>
      </c>
      <c r="O34" s="185">
        <v>128722889204.85686</v>
      </c>
      <c r="P34" s="185">
        <v>0</v>
      </c>
      <c r="Q34" s="174">
        <v>446489274604.02924</v>
      </c>
      <c r="R34" s="119">
        <v>0.38069597734324528</v>
      </c>
      <c r="S34" s="174">
        <v>123873188970.52779</v>
      </c>
      <c r="T34" s="119">
        <v>0.27743821860085038</v>
      </c>
      <c r="U34" s="97">
        <v>17.848432949426304</v>
      </c>
      <c r="V34" s="184">
        <v>2331038437888.3481</v>
      </c>
      <c r="W34" s="199">
        <v>2420.728478063003</v>
      </c>
      <c r="X34" s="191">
        <v>4.2151117042023678E-2</v>
      </c>
      <c r="Y34" s="198">
        <v>2.0000000000000001E-4</v>
      </c>
    </row>
    <row r="35" spans="1:25" x14ac:dyDescent="0.2">
      <c r="A35">
        <v>31</v>
      </c>
      <c r="B35" s="119">
        <v>0.47278504799175447</v>
      </c>
      <c r="C35" s="97">
        <v>10444.250724045472</v>
      </c>
      <c r="D35" s="96">
        <v>0.89601695514467805</v>
      </c>
      <c r="E35" s="98">
        <v>0</v>
      </c>
      <c r="F35" s="119">
        <v>0.45675915985508947</v>
      </c>
      <c r="G35" s="177">
        <v>1</v>
      </c>
      <c r="H35" s="97">
        <v>9099909.7066995744</v>
      </c>
      <c r="I35" s="185">
        <v>37787.253265010702</v>
      </c>
      <c r="J35" s="174">
        <v>343860592775.78607</v>
      </c>
      <c r="K35" s="186">
        <v>0.36865226175142607</v>
      </c>
      <c r="L35" s="182">
        <v>87362985148.930099</v>
      </c>
      <c r="M35" s="189">
        <v>13667262551.964705</v>
      </c>
      <c r="N35" s="187">
        <v>19532750.741028316</v>
      </c>
      <c r="O35" s="185">
        <v>0</v>
      </c>
      <c r="P35" s="185">
        <v>319479066019.3844</v>
      </c>
      <c r="Q35" s="174">
        <v>677006921347.13513</v>
      </c>
      <c r="R35" s="119">
        <v>0.56476267230573585</v>
      </c>
      <c r="S35" s="174">
        <v>261865130020.18719</v>
      </c>
      <c r="T35" s="119">
        <v>0.38679830554629724</v>
      </c>
      <c r="U35" s="97">
        <v>17.170240784679727</v>
      </c>
      <c r="V35" s="184">
        <v>4725905233891.1289</v>
      </c>
      <c r="W35" s="199">
        <v>4903.0754318723293</v>
      </c>
      <c r="X35" s="191">
        <v>4.4079280111811434E-2</v>
      </c>
      <c r="Y35" s="198">
        <v>2.0000000000000001E-4</v>
      </c>
    </row>
    <row r="36" spans="1:25" x14ac:dyDescent="0.2">
      <c r="A36">
        <v>32</v>
      </c>
      <c r="B36" s="119">
        <v>0.43070301658853188</v>
      </c>
      <c r="C36" s="97">
        <v>17000</v>
      </c>
      <c r="D36" s="96">
        <v>0.59970970605191742</v>
      </c>
      <c r="E36" s="98">
        <v>0.34950115686310551</v>
      </c>
      <c r="F36" s="119">
        <v>0.55138163598013057</v>
      </c>
      <c r="G36" s="177">
        <v>1</v>
      </c>
      <c r="H36" s="97">
        <v>3227404.9759254912</v>
      </c>
      <c r="I36" s="185">
        <v>53607.528284099128</v>
      </c>
      <c r="J36" s="174">
        <v>173013203531.16803</v>
      </c>
      <c r="K36" s="186">
        <v>0.43070301658853194</v>
      </c>
      <c r="L36" s="182">
        <v>57598891799.606247</v>
      </c>
      <c r="M36" s="189">
        <v>3378280740.5067005</v>
      </c>
      <c r="N36" s="187">
        <v>8981316.1403089538</v>
      </c>
      <c r="O36" s="185">
        <v>0</v>
      </c>
      <c r="P36" s="185">
        <v>169928443072.75061</v>
      </c>
      <c r="Q36" s="174">
        <v>346319927344.42535</v>
      </c>
      <c r="R36" s="119">
        <v>0.60770416748041034</v>
      </c>
      <c r="S36" s="174">
        <v>128037749426.43962</v>
      </c>
      <c r="T36" s="119">
        <v>0.36970944874073708</v>
      </c>
      <c r="U36" s="97">
        <v>16.396605450433331</v>
      </c>
      <c r="V36" s="184">
        <v>2239222767919.4185</v>
      </c>
      <c r="W36" s="199">
        <v>2325.6298283155179</v>
      </c>
      <c r="X36" s="191">
        <v>4.5401012033657831E-2</v>
      </c>
      <c r="Y36" s="198">
        <v>2.0000000000000001E-4</v>
      </c>
    </row>
    <row r="37" spans="1:25" x14ac:dyDescent="0.2">
      <c r="A37">
        <v>33</v>
      </c>
      <c r="B37" s="119">
        <v>0.48537588495263162</v>
      </c>
      <c r="C37" s="97">
        <v>8173.7801465879038</v>
      </c>
      <c r="D37" s="96">
        <v>1.0881090978300032</v>
      </c>
      <c r="E37" s="98">
        <v>0.24590831356500573</v>
      </c>
      <c r="F37" s="119">
        <v>0.52340973889201314</v>
      </c>
      <c r="G37" s="177">
        <v>1</v>
      </c>
      <c r="H37" s="97">
        <v>11151947.036406426</v>
      </c>
      <c r="I37" s="185">
        <v>35204.328524288605</v>
      </c>
      <c r="J37" s="174">
        <v>392596807155.11853</v>
      </c>
      <c r="K37" s="186">
        <v>0.41125049407594083</v>
      </c>
      <c r="L37" s="182">
        <v>119919156231.35321</v>
      </c>
      <c r="M37" s="189">
        <v>5231943070.3054485</v>
      </c>
      <c r="N37" s="187">
        <v>22092386.207542218</v>
      </c>
      <c r="O37" s="185">
        <v>0</v>
      </c>
      <c r="P37" s="185">
        <v>298006020013.41071</v>
      </c>
      <c r="Q37" s="174">
        <v>695834770238.83472</v>
      </c>
      <c r="R37" s="119">
        <v>0.57464855742788179</v>
      </c>
      <c r="S37" s="174">
        <v>220381656559.88141</v>
      </c>
      <c r="T37" s="119">
        <v>0.31671549911804314</v>
      </c>
      <c r="U37" s="97">
        <v>15.812169106533291</v>
      </c>
      <c r="V37" s="184">
        <v>3646451616124.1172</v>
      </c>
      <c r="W37" s="199">
        <v>3782.0128661862082</v>
      </c>
      <c r="X37" s="191">
        <v>4.8801723204227834E-2</v>
      </c>
      <c r="Y37" s="198">
        <v>2.0000000000000001E-4</v>
      </c>
    </row>
    <row r="38" spans="1:25" x14ac:dyDescent="0.2">
      <c r="A38">
        <v>34</v>
      </c>
      <c r="B38" s="119">
        <v>0.62733670068241054</v>
      </c>
      <c r="C38" s="97">
        <v>11001.624283890804</v>
      </c>
      <c r="D38" s="96">
        <v>0.91697491729132796</v>
      </c>
      <c r="E38" s="98">
        <v>0.45710317484509128</v>
      </c>
      <c r="F38" s="119">
        <v>0.52488317179380262</v>
      </c>
      <c r="G38" s="177">
        <v>1</v>
      </c>
      <c r="H38" s="97">
        <v>6855102.3330487199</v>
      </c>
      <c r="I38" s="185">
        <v>39421.748783343144</v>
      </c>
      <c r="J38" s="174">
        <v>270240122057.55612</v>
      </c>
      <c r="K38" s="186">
        <v>0.42037698804934165</v>
      </c>
      <c r="L38" s="182">
        <v>84847934780.678268</v>
      </c>
      <c r="M38" s="189">
        <v>1508356995.2782035</v>
      </c>
      <c r="N38" s="187">
        <v>15007669.951084675</v>
      </c>
      <c r="O38" s="185">
        <v>0</v>
      </c>
      <c r="P38" s="185">
        <v>205192899524.21152</v>
      </c>
      <c r="Q38" s="174">
        <v>476941378577.04584</v>
      </c>
      <c r="R38" s="119">
        <v>0.58237146252375716</v>
      </c>
      <c r="S38" s="174">
        <v>200309926033.17053</v>
      </c>
      <c r="T38" s="119">
        <v>0.41998856679366969</v>
      </c>
      <c r="U38" s="97">
        <v>16.4799420642758</v>
      </c>
      <c r="V38" s="184">
        <v>3483296911546.5293</v>
      </c>
      <c r="W38" s="199">
        <v>3616.8404923680209</v>
      </c>
      <c r="X38" s="191">
        <v>4.5949378327004221E-2</v>
      </c>
      <c r="Y38" s="198">
        <v>2.0000000000000001E-4</v>
      </c>
    </row>
    <row r="39" spans="1:25" x14ac:dyDescent="0.2">
      <c r="A39">
        <v>35</v>
      </c>
      <c r="B39" s="119">
        <v>0.57460394784663615</v>
      </c>
      <c r="C39" s="97">
        <v>6253.9571347933625</v>
      </c>
      <c r="D39" s="96">
        <v>0.70193978063467499</v>
      </c>
      <c r="E39" s="98">
        <v>0.7</v>
      </c>
      <c r="F39" s="119">
        <v>0.65639424173383998</v>
      </c>
      <c r="G39" s="177">
        <v>1</v>
      </c>
      <c r="H39" s="97">
        <v>8768895.5345571488</v>
      </c>
      <c r="I39" s="185">
        <v>39197.228878736583</v>
      </c>
      <c r="J39" s="174">
        <v>343716405281.76776</v>
      </c>
      <c r="K39" s="186">
        <v>0.45235916474130866</v>
      </c>
      <c r="L39" s="182">
        <v>114831351897.44528</v>
      </c>
      <c r="M39" s="189">
        <v>2946134301.6951294</v>
      </c>
      <c r="N39" s="187">
        <v>20599696.96606759</v>
      </c>
      <c r="O39" s="185">
        <v>0</v>
      </c>
      <c r="P39" s="185">
        <v>379579796750.18018</v>
      </c>
      <c r="Q39" s="174">
        <v>726242336333.64307</v>
      </c>
      <c r="R39" s="119">
        <v>0.63222299283630989</v>
      </c>
      <c r="S39" s="174">
        <v>260789322065.96338</v>
      </c>
      <c r="T39" s="119">
        <v>0.35909407785633984</v>
      </c>
      <c r="U39" s="97">
        <v>16.388314574277018</v>
      </c>
      <c r="V39" s="184">
        <v>4626090807990.9541</v>
      </c>
      <c r="W39" s="199">
        <v>4805.4788028878065</v>
      </c>
      <c r="X39" s="191">
        <v>4.4946698063534248E-2</v>
      </c>
      <c r="Y39" s="198">
        <v>2.0000000000000001E-4</v>
      </c>
    </row>
    <row r="40" spans="1:25" x14ac:dyDescent="0.2">
      <c r="A40">
        <v>36</v>
      </c>
      <c r="B40" s="119">
        <v>0.59873421608007871</v>
      </c>
      <c r="C40" s="97">
        <v>11260.317083502976</v>
      </c>
      <c r="D40" s="96">
        <v>0.69865809264663337</v>
      </c>
      <c r="E40" s="98">
        <v>0</v>
      </c>
      <c r="F40" s="119">
        <v>0.4465921236978872</v>
      </c>
      <c r="G40" s="177">
        <v>1</v>
      </c>
      <c r="H40" s="97">
        <v>5338905.5279899733</v>
      </c>
      <c r="I40" s="185">
        <v>46369.357518574005</v>
      </c>
      <c r="J40" s="174">
        <v>247561619185.25818</v>
      </c>
      <c r="K40" s="186">
        <v>0.48417356895114905</v>
      </c>
      <c r="L40" s="182">
        <v>92393159396.814072</v>
      </c>
      <c r="M40" s="189">
        <v>3456665322.2088366</v>
      </c>
      <c r="N40" s="187">
        <v>13191168.775669917</v>
      </c>
      <c r="O40" s="185">
        <v>0</v>
      </c>
      <c r="P40" s="185">
        <v>186061792659.86655</v>
      </c>
      <c r="Q40" s="174">
        <v>437080077167.33362</v>
      </c>
      <c r="R40" s="119">
        <v>0.61478946504640153</v>
      </c>
      <c r="S40" s="174">
        <v>185466280073.98685</v>
      </c>
      <c r="T40" s="119">
        <v>0.42433020803870258</v>
      </c>
      <c r="U40" s="97">
        <v>16.064890532994465</v>
      </c>
      <c r="V40" s="184">
        <v>3188948205441.2686</v>
      </c>
      <c r="W40" s="199">
        <v>3311.7260404262929</v>
      </c>
      <c r="X40" s="191">
        <v>4.5682960269801884E-2</v>
      </c>
      <c r="Y40" s="198">
        <v>2.0000000000000001E-4</v>
      </c>
    </row>
    <row r="41" spans="1:25" x14ac:dyDescent="0.2">
      <c r="A41">
        <v>37</v>
      </c>
      <c r="B41" s="119">
        <v>0.4008023807146035</v>
      </c>
      <c r="C41" s="97">
        <v>5955.6275063587273</v>
      </c>
      <c r="D41" s="96">
        <v>0.8467313186748342</v>
      </c>
      <c r="E41" s="98">
        <v>0.3394764465679776</v>
      </c>
      <c r="F41" s="119">
        <v>0.66103881399816433</v>
      </c>
      <c r="G41" s="177">
        <v>1</v>
      </c>
      <c r="H41" s="97">
        <v>8484249.001295412</v>
      </c>
      <c r="I41" s="185">
        <v>36898.210633059171</v>
      </c>
      <c r="J41" s="174">
        <v>313053606713.12</v>
      </c>
      <c r="K41" s="186">
        <v>0.4008023807146035</v>
      </c>
      <c r="L41" s="182">
        <v>84164944766.523499</v>
      </c>
      <c r="M41" s="189">
        <v>6655362072.6931496</v>
      </c>
      <c r="N41" s="187">
        <v>18822412.582129352</v>
      </c>
      <c r="O41" s="185">
        <v>0</v>
      </c>
      <c r="P41" s="185">
        <v>185302174631.95477</v>
      </c>
      <c r="Q41" s="174">
        <v>505011143417.76794</v>
      </c>
      <c r="R41" s="119">
        <v>0.54199669479579515</v>
      </c>
      <c r="S41" s="174">
        <v>180531336320.68848</v>
      </c>
      <c r="T41" s="119">
        <v>0.35747990648068695</v>
      </c>
      <c r="U41" s="97">
        <v>16.311955892679258</v>
      </c>
      <c r="V41" s="184">
        <v>3154025495210.6689</v>
      </c>
      <c r="W41" s="199">
        <v>3267.5750019939073</v>
      </c>
      <c r="X41" s="191">
        <v>4.5253678909793781E-2</v>
      </c>
      <c r="Y41" s="198">
        <v>2.0000000000000001E-4</v>
      </c>
    </row>
    <row r="42" spans="1:25" x14ac:dyDescent="0.2">
      <c r="A42">
        <v>38</v>
      </c>
      <c r="B42" s="119">
        <v>0.31518428975268598</v>
      </c>
      <c r="C42" s="97">
        <v>6224.5430145732353</v>
      </c>
      <c r="D42" s="96">
        <v>0.73801978056871409</v>
      </c>
      <c r="E42" s="98">
        <v>0.45115998868943352</v>
      </c>
      <c r="F42" s="119">
        <v>0</v>
      </c>
      <c r="G42" s="177">
        <v>0</v>
      </c>
      <c r="H42" s="97">
        <v>8840300.2879760042</v>
      </c>
      <c r="I42" s="185">
        <v>28302.45542134788</v>
      </c>
      <c r="J42" s="174">
        <v>250202204811.76968</v>
      </c>
      <c r="K42" s="186">
        <v>0.19699734875164077</v>
      </c>
      <c r="L42" s="182">
        <v>26335018712.442711</v>
      </c>
      <c r="M42" s="189">
        <v>37776764429.646996</v>
      </c>
      <c r="N42" s="187">
        <v>20434154.497553948</v>
      </c>
      <c r="O42" s="185">
        <v>97808709554.804901</v>
      </c>
      <c r="P42" s="185">
        <v>0</v>
      </c>
      <c r="Q42" s="174">
        <v>385787678796.22156</v>
      </c>
      <c r="R42" s="119">
        <v>0.3305863449074638</v>
      </c>
      <c r="S42" s="174">
        <v>77098619156.597488</v>
      </c>
      <c r="T42" s="119">
        <v>0.19984728231126858</v>
      </c>
      <c r="U42" s="97">
        <v>18.284379228066136</v>
      </c>
      <c r="V42" s="184">
        <v>1488762962765.7134</v>
      </c>
      <c r="W42" s="199">
        <v>1545.5983520914237</v>
      </c>
      <c r="X42" s="191">
        <v>3.9483445337972954E-2</v>
      </c>
      <c r="Y42" s="198">
        <v>2.0000000000000001E-4</v>
      </c>
    </row>
    <row r="43" spans="1:25" x14ac:dyDescent="0.2">
      <c r="A43">
        <v>39</v>
      </c>
      <c r="B43" s="119">
        <v>0.48338212055972685</v>
      </c>
      <c r="C43" s="97">
        <v>10147.098148895197</v>
      </c>
      <c r="D43" s="96">
        <v>0.9788830237593702</v>
      </c>
      <c r="E43" s="98">
        <v>0.43672393539361354</v>
      </c>
      <c r="F43" s="119">
        <v>0.49427878713708862</v>
      </c>
      <c r="G43" s="177">
        <v>1</v>
      </c>
      <c r="H43" s="97">
        <v>28315177.398653921</v>
      </c>
      <c r="I43" s="185">
        <v>24264.935864434174</v>
      </c>
      <c r="J43" s="174">
        <v>687065963568.41345</v>
      </c>
      <c r="K43" s="186">
        <v>0.18855656303951751</v>
      </c>
      <c r="L43" s="182">
        <v>87863364983.594818</v>
      </c>
      <c r="M43" s="189">
        <v>0</v>
      </c>
      <c r="N43" s="187">
        <v>55285750.475506753</v>
      </c>
      <c r="O43" s="185">
        <v>0</v>
      </c>
      <c r="P43" s="185">
        <v>525139250129.32788</v>
      </c>
      <c r="Q43" s="174">
        <v>1212205213697.7412</v>
      </c>
      <c r="R43" s="119">
        <v>0.45343988836564514</v>
      </c>
      <c r="S43" s="174">
        <v>428279251662.8255</v>
      </c>
      <c r="T43" s="119">
        <v>0.35330589806357271</v>
      </c>
      <c r="U43" s="97">
        <v>17.769073711008055</v>
      </c>
      <c r="V43" s="184">
        <v>7724198438918.8369</v>
      </c>
      <c r="W43" s="199">
        <v>8014.9683765567725</v>
      </c>
      <c r="X43" s="191">
        <v>4.3707227674540876E-2</v>
      </c>
      <c r="Y43" s="198">
        <v>2.0000000000000001E-4</v>
      </c>
    </row>
    <row r="44" spans="1:25" x14ac:dyDescent="0.2">
      <c r="A44">
        <v>40</v>
      </c>
      <c r="B44" s="119">
        <v>0.50050697825038271</v>
      </c>
      <c r="C44" s="97">
        <v>12385.502167578146</v>
      </c>
      <c r="D44" s="96">
        <v>1.0980904315088402</v>
      </c>
      <c r="E44" s="98">
        <v>0.53795296822205141</v>
      </c>
      <c r="F44" s="119">
        <v>0</v>
      </c>
      <c r="G44" s="177">
        <v>0</v>
      </c>
      <c r="H44" s="97">
        <v>12611674.881581064</v>
      </c>
      <c r="I44" s="185">
        <v>24461.577027140582</v>
      </c>
      <c r="J44" s="174">
        <v>308501456557.04926</v>
      </c>
      <c r="K44" s="186">
        <v>8.9012253931096352E-2</v>
      </c>
      <c r="L44" s="182">
        <v>14113385847.421509</v>
      </c>
      <c r="M44" s="189">
        <v>49535100896.418579</v>
      </c>
      <c r="N44" s="187">
        <v>24613010.646232579</v>
      </c>
      <c r="O44" s="185">
        <v>139138326054.57233</v>
      </c>
      <c r="P44" s="185">
        <v>0</v>
      </c>
      <c r="Q44" s="174">
        <v>497174883508.04016</v>
      </c>
      <c r="R44" s="119">
        <v>0.27911923034740926</v>
      </c>
      <c r="S44" s="174">
        <v>81231188101.113541</v>
      </c>
      <c r="T44" s="119">
        <v>0.16338554258403098</v>
      </c>
      <c r="U44" s="97">
        <v>19.705704649827325</v>
      </c>
      <c r="V44" s="184">
        <v>1465903690465.6392</v>
      </c>
      <c r="W44" s="199">
        <v>1521.5607533370003</v>
      </c>
      <c r="X44" s="191">
        <v>4.083434782432236E-2</v>
      </c>
      <c r="Y44" s="198">
        <v>2.0000000000000001E-4</v>
      </c>
    </row>
    <row r="45" spans="1:25" x14ac:dyDescent="0.2">
      <c r="A45">
        <v>41</v>
      </c>
      <c r="B45" s="119">
        <v>0.48228892954789682</v>
      </c>
      <c r="C45" s="97">
        <v>4000</v>
      </c>
      <c r="D45" s="96">
        <v>0.89437739130962668</v>
      </c>
      <c r="E45" s="98">
        <v>8.2998909394196477E-2</v>
      </c>
      <c r="F45" s="119">
        <v>0</v>
      </c>
      <c r="G45" s="177">
        <v>0</v>
      </c>
      <c r="H45" s="97">
        <v>18473537.301518168</v>
      </c>
      <c r="I45" s="185">
        <v>29112.342533120274</v>
      </c>
      <c r="J45" s="174">
        <v>537807945720.17133</v>
      </c>
      <c r="K45" s="186">
        <v>0.3592067792486261</v>
      </c>
      <c r="L45" s="182">
        <v>119126450415.85931</v>
      </c>
      <c r="M45" s="189">
        <v>22193505425.511913</v>
      </c>
      <c r="N45" s="187">
        <v>38148802.543811619</v>
      </c>
      <c r="O45" s="185">
        <v>36355012379.36644</v>
      </c>
      <c r="P45" s="185">
        <v>0</v>
      </c>
      <c r="Q45" s="174">
        <v>596356463525.04968</v>
      </c>
      <c r="R45" s="119">
        <v>0.37271042326955439</v>
      </c>
      <c r="S45" s="174">
        <v>135027684607.36035</v>
      </c>
      <c r="T45" s="119">
        <v>0.22642109688761439</v>
      </c>
      <c r="U45" s="97">
        <v>14.264708162537907</v>
      </c>
      <c r="V45" s="184">
        <v>2095207790710.1699</v>
      </c>
      <c r="W45" s="199">
        <v>2176.0492892294583</v>
      </c>
      <c r="X45" s="191">
        <v>5.159191330630631E-2</v>
      </c>
      <c r="Y45" s="198">
        <v>2.0000000000000001E-4</v>
      </c>
    </row>
    <row r="46" spans="1:25" x14ac:dyDescent="0.2">
      <c r="A46">
        <v>42</v>
      </c>
      <c r="B46" s="119">
        <v>0.50096348357238596</v>
      </c>
      <c r="C46" s="97">
        <v>7178.4266063257</v>
      </c>
      <c r="D46" s="96">
        <v>0.59198754457975289</v>
      </c>
      <c r="E46" s="98">
        <v>7.9418004251977037E-2</v>
      </c>
      <c r="F46" s="119">
        <v>0</v>
      </c>
      <c r="G46" s="177">
        <v>0</v>
      </c>
      <c r="H46" s="97">
        <v>6604503.3949611746</v>
      </c>
      <c r="I46" s="185">
        <v>40335.608166779071</v>
      </c>
      <c r="J46" s="174">
        <v>266396661075.31607</v>
      </c>
      <c r="K46" s="186">
        <v>0.50096348357238596</v>
      </c>
      <c r="L46" s="182">
        <v>102365378009.13008</v>
      </c>
      <c r="M46" s="189">
        <v>10787183275.793671</v>
      </c>
      <c r="N46" s="187">
        <v>16847622.253435913</v>
      </c>
      <c r="O46" s="185">
        <v>18962614278.759148</v>
      </c>
      <c r="P46" s="185">
        <v>0</v>
      </c>
      <c r="Q46" s="174">
        <v>296146458629.8689</v>
      </c>
      <c r="R46" s="119">
        <v>0.50186347476504911</v>
      </c>
      <c r="S46" s="174">
        <v>114646481122.43784</v>
      </c>
      <c r="T46" s="119">
        <v>0.38712764506066849</v>
      </c>
      <c r="U46" s="97">
        <v>13.929654402695203</v>
      </c>
      <c r="V46" s="184">
        <v>1778915994793.2488</v>
      </c>
      <c r="W46" s="199">
        <v>1844.4582318024597</v>
      </c>
      <c r="X46" s="191">
        <v>5.0980280480462659E-2</v>
      </c>
      <c r="Y46" s="198">
        <v>2.0000000000000001E-4</v>
      </c>
    </row>
    <row r="47" spans="1:25" x14ac:dyDescent="0.2">
      <c r="A47">
        <v>43</v>
      </c>
      <c r="B47" s="119">
        <v>0.51360481863422136</v>
      </c>
      <c r="C47" s="97">
        <v>8181.2605628628917</v>
      </c>
      <c r="D47" s="96">
        <v>0.42562570003181416</v>
      </c>
      <c r="E47" s="98">
        <v>0</v>
      </c>
      <c r="F47" s="119">
        <v>0.64082896413678925</v>
      </c>
      <c r="G47" s="177">
        <v>1</v>
      </c>
      <c r="H47" s="97">
        <v>3207538.4215529803</v>
      </c>
      <c r="I47" s="185">
        <v>52395.221965372933</v>
      </c>
      <c r="J47" s="174">
        <v>168059687559.73035</v>
      </c>
      <c r="K47" s="186">
        <v>0.51360481863422136</v>
      </c>
      <c r="L47" s="182">
        <v>68492740123.476532</v>
      </c>
      <c r="M47" s="189">
        <v>1824079880.1714518</v>
      </c>
      <c r="N47" s="187">
        <v>9954478.9172303863</v>
      </c>
      <c r="O47" s="185">
        <v>0</v>
      </c>
      <c r="P47" s="185">
        <v>281163838950.16937</v>
      </c>
      <c r="Q47" s="174">
        <v>451047606390.07117</v>
      </c>
      <c r="R47" s="119">
        <v>0.69005429160797815</v>
      </c>
      <c r="S47" s="174">
        <v>214011759744.03598</v>
      </c>
      <c r="T47" s="119">
        <v>0.47447709889619977</v>
      </c>
      <c r="U47" s="97">
        <v>17.105427130761004</v>
      </c>
      <c r="V47" s="184">
        <v>3971757726183.1724</v>
      </c>
      <c r="W47" s="199">
        <v>4121.6562767219939</v>
      </c>
      <c r="X47" s="191">
        <v>4.2898336723039929E-2</v>
      </c>
      <c r="Y47" s="198">
        <v>2.0000000000000001E-4</v>
      </c>
    </row>
    <row r="48" spans="1:25" x14ac:dyDescent="0.2">
      <c r="A48">
        <v>44</v>
      </c>
      <c r="B48" s="119">
        <v>0.6308931093920721</v>
      </c>
      <c r="C48" s="97">
        <v>7252.793224572737</v>
      </c>
      <c r="D48" s="96">
        <v>0.58053941519098051</v>
      </c>
      <c r="E48" s="98">
        <v>0</v>
      </c>
      <c r="F48" s="119">
        <v>0.56135427017125705</v>
      </c>
      <c r="G48" s="177">
        <v>1</v>
      </c>
      <c r="H48" s="97">
        <v>3978414.955734944</v>
      </c>
      <c r="I48" s="185">
        <v>44641.687062790814</v>
      </c>
      <c r="J48" s="174">
        <v>177603155459.84613</v>
      </c>
      <c r="K48" s="186">
        <v>0.50621515095297442</v>
      </c>
      <c r="L48" s="182">
        <v>67519032542.448135</v>
      </c>
      <c r="M48" s="189">
        <v>3475844823.9543777</v>
      </c>
      <c r="N48" s="187">
        <v>10950770.539657403</v>
      </c>
      <c r="O48" s="185">
        <v>0</v>
      </c>
      <c r="P48" s="185">
        <v>163002494354.02792</v>
      </c>
      <c r="Q48" s="174">
        <v>344081494637.82843</v>
      </c>
      <c r="R48" s="119">
        <v>0.64027681542694703</v>
      </c>
      <c r="S48" s="174">
        <v>144074749645.73193</v>
      </c>
      <c r="T48" s="119">
        <v>0.41872274996184089</v>
      </c>
      <c r="U48" s="97">
        <v>16.263916828834887</v>
      </c>
      <c r="V48" s="184">
        <v>2564256774627.8931</v>
      </c>
      <c r="W48" s="199">
        <v>2663.9280012843792</v>
      </c>
      <c r="X48" s="191">
        <v>4.5162935012512548E-2</v>
      </c>
      <c r="Y48" s="198">
        <v>2.0000000000000001E-4</v>
      </c>
    </row>
    <row r="49" spans="1:25" x14ac:dyDescent="0.2">
      <c r="A49">
        <v>45</v>
      </c>
      <c r="B49" s="119">
        <v>0.46307632137368371</v>
      </c>
      <c r="C49" s="97">
        <v>8610.212725016856</v>
      </c>
      <c r="D49" s="96">
        <v>0.42309988929148884</v>
      </c>
      <c r="E49" s="98">
        <v>0.60605492664107796</v>
      </c>
      <c r="F49" s="119">
        <v>0</v>
      </c>
      <c r="G49" s="177">
        <v>0</v>
      </c>
      <c r="H49" s="97">
        <v>2941059.855799967</v>
      </c>
      <c r="I49" s="185">
        <v>53756.670246745627</v>
      </c>
      <c r="J49" s="174">
        <v>158101584844.18005</v>
      </c>
      <c r="K49" s="186">
        <v>0.46307632137368371</v>
      </c>
      <c r="L49" s="182">
        <v>54628846241.613922</v>
      </c>
      <c r="M49" s="189">
        <v>27935162323.082691</v>
      </c>
      <c r="N49" s="187">
        <v>9280151.882761009</v>
      </c>
      <c r="O49" s="185">
        <v>48435825659.340248</v>
      </c>
      <c r="P49" s="185">
        <v>0</v>
      </c>
      <c r="Q49" s="174">
        <v>234472572826.603</v>
      </c>
      <c r="R49" s="119">
        <v>0.47750472258118792</v>
      </c>
      <c r="S49" s="174">
        <v>88647698439.260147</v>
      </c>
      <c r="T49" s="119">
        <v>0.37807278425189983</v>
      </c>
      <c r="U49" s="97">
        <v>16.394985227165538</v>
      </c>
      <c r="V49" s="184">
        <v>1617172879832.4836</v>
      </c>
      <c r="W49" s="199">
        <v>1679.8769668914674</v>
      </c>
      <c r="X49" s="191">
        <v>4.3746423321098502E-2</v>
      </c>
      <c r="Y49" s="198">
        <v>2.0000000000000001E-4</v>
      </c>
    </row>
    <row r="50" spans="1:25" x14ac:dyDescent="0.2">
      <c r="A50">
        <v>46</v>
      </c>
      <c r="B50" s="119">
        <v>0.37905306238730141</v>
      </c>
      <c r="C50" s="97">
        <v>6580.8074339017367</v>
      </c>
      <c r="D50" s="96">
        <v>0.57114638824363839</v>
      </c>
      <c r="E50" s="98">
        <v>0</v>
      </c>
      <c r="F50" s="119">
        <v>0</v>
      </c>
      <c r="G50" s="177">
        <v>0</v>
      </c>
      <c r="H50" s="97">
        <v>5366593.4007700142</v>
      </c>
      <c r="I50" s="185">
        <v>36083.209388759802</v>
      </c>
      <c r="J50" s="174">
        <v>193643913384.32098</v>
      </c>
      <c r="K50" s="186">
        <v>0.34995387588808335</v>
      </c>
      <c r="L50" s="182">
        <v>46546616735.331924</v>
      </c>
      <c r="M50" s="189">
        <v>4693263468.2427015</v>
      </c>
      <c r="N50" s="187">
        <v>14191519.45310493</v>
      </c>
      <c r="O50" s="185">
        <v>0</v>
      </c>
      <c r="P50" s="185">
        <v>0</v>
      </c>
      <c r="Q50" s="174">
        <v>198337176852.56369</v>
      </c>
      <c r="R50" s="119">
        <v>0.34167289817457885</v>
      </c>
      <c r="S50" s="174">
        <v>46546616735.331924</v>
      </c>
      <c r="T50" s="119">
        <v>0.23468427590825752</v>
      </c>
      <c r="U50" s="97">
        <v>13.356583777939903</v>
      </c>
      <c r="V50" s="184">
        <v>688585977687.07825</v>
      </c>
      <c r="W50" s="199">
        <v>714.04929615439369</v>
      </c>
      <c r="X50" s="191">
        <v>5.2859785530353927E-2</v>
      </c>
      <c r="Y50" s="198">
        <v>2.0000000000000001E-4</v>
      </c>
    </row>
    <row r="51" spans="1:25" x14ac:dyDescent="0.2">
      <c r="A51">
        <v>47</v>
      </c>
      <c r="B51" s="119">
        <v>0.54066177649155345</v>
      </c>
      <c r="C51" s="97">
        <v>7653.1525669993989</v>
      </c>
      <c r="D51" s="96">
        <v>0.71823035701601634</v>
      </c>
      <c r="E51" s="98">
        <v>0.17435016229380473</v>
      </c>
      <c r="F51" s="119">
        <v>0.43626321774566168</v>
      </c>
      <c r="G51" s="177">
        <v>1</v>
      </c>
      <c r="H51" s="97">
        <v>6744752.1176625546</v>
      </c>
      <c r="I51" s="185">
        <v>37104.55702310062</v>
      </c>
      <c r="J51" s="174">
        <v>250261039556.48892</v>
      </c>
      <c r="K51" s="186">
        <v>0.38978700768359864</v>
      </c>
      <c r="L51" s="182">
        <v>67353176991.972183</v>
      </c>
      <c r="M51" s="189">
        <v>8477904194.050971</v>
      </c>
      <c r="N51" s="187">
        <v>16137171.02620782</v>
      </c>
      <c r="O51" s="185">
        <v>0</v>
      </c>
      <c r="P51" s="185">
        <v>215558401491.16104</v>
      </c>
      <c r="Q51" s="174">
        <v>474297345241.70093</v>
      </c>
      <c r="R51" s="119">
        <v>0.56925307647220835</v>
      </c>
      <c r="S51" s="174">
        <v>197048911571.82556</v>
      </c>
      <c r="T51" s="119">
        <v>0.41545438436179705</v>
      </c>
      <c r="U51" s="97">
        <v>17.081326637009518</v>
      </c>
      <c r="V51" s="184">
        <v>3616781496370.6255</v>
      </c>
      <c r="W51" s="199">
        <v>3750.6998570283909</v>
      </c>
      <c r="X51" s="191">
        <v>4.3706165628431319E-2</v>
      </c>
      <c r="Y51" s="198">
        <v>2.0000000000000001E-4</v>
      </c>
    </row>
    <row r="52" spans="1:25" x14ac:dyDescent="0.2">
      <c r="A52">
        <v>48</v>
      </c>
      <c r="B52" s="119">
        <v>0.58092291188174627</v>
      </c>
      <c r="C52" s="97">
        <v>4000</v>
      </c>
      <c r="D52" s="96">
        <v>1.4286887387740439</v>
      </c>
      <c r="E52" s="98">
        <v>0</v>
      </c>
      <c r="F52" s="119">
        <v>0</v>
      </c>
      <c r="G52" s="177">
        <v>0</v>
      </c>
      <c r="H52" s="97">
        <v>26612139.142803542</v>
      </c>
      <c r="I52" s="185">
        <v>28386.616510737484</v>
      </c>
      <c r="J52" s="174">
        <v>755428588377.15027</v>
      </c>
      <c r="K52" s="186">
        <v>0.38474565113138437</v>
      </c>
      <c r="L52" s="182">
        <v>210138907607.13144</v>
      </c>
      <c r="M52" s="189">
        <v>38554255551.97821</v>
      </c>
      <c r="N52" s="187">
        <v>46005356.705950446</v>
      </c>
      <c r="O52" s="185">
        <v>0</v>
      </c>
      <c r="P52" s="185">
        <v>0</v>
      </c>
      <c r="Q52" s="174">
        <v>793982843929.12842</v>
      </c>
      <c r="R52" s="119">
        <v>0.36606315406025658</v>
      </c>
      <c r="S52" s="174">
        <v>210138907607.13144</v>
      </c>
      <c r="T52" s="119">
        <v>0.26466429245149864</v>
      </c>
      <c r="U52" s="97">
        <v>13.49975529779395</v>
      </c>
      <c r="V52" s="184">
        <v>2992026858952.0127</v>
      </c>
      <c r="W52" s="199">
        <v>3105.6829498804896</v>
      </c>
      <c r="X52" s="191">
        <v>5.5927592425554257E-2</v>
      </c>
      <c r="Y52" s="198">
        <v>2.0000000000000001E-4</v>
      </c>
    </row>
    <row r="53" spans="1:25" x14ac:dyDescent="0.2">
      <c r="A53">
        <v>49</v>
      </c>
      <c r="B53" s="119">
        <v>0.31548625109682937</v>
      </c>
      <c r="C53" s="97">
        <v>11154.490646017141</v>
      </c>
      <c r="D53" s="96">
        <v>0.75927560238477287</v>
      </c>
      <c r="E53" s="98">
        <v>0.15461654333826863</v>
      </c>
      <c r="F53" s="119">
        <v>0.47362061153867102</v>
      </c>
      <c r="G53" s="177">
        <v>1</v>
      </c>
      <c r="H53" s="97">
        <v>6825527.731307935</v>
      </c>
      <c r="I53" s="185">
        <v>38241.211954150902</v>
      </c>
      <c r="J53" s="174">
        <v>261016452671.8815</v>
      </c>
      <c r="K53" s="186">
        <v>0.31548625109682937</v>
      </c>
      <c r="L53" s="182">
        <v>57475765035.49411</v>
      </c>
      <c r="M53" s="189">
        <v>8235225580.5711555</v>
      </c>
      <c r="N53" s="187">
        <v>15915801.108645661</v>
      </c>
      <c r="O53" s="185">
        <v>0</v>
      </c>
      <c r="P53" s="185">
        <v>262478939837.40344</v>
      </c>
      <c r="Q53" s="174">
        <v>531730618089.85608</v>
      </c>
      <c r="R53" s="119">
        <v>0.54977133919447785</v>
      </c>
      <c r="S53" s="174">
        <v>200562261444.68903</v>
      </c>
      <c r="T53" s="119">
        <v>0.3771877236732612</v>
      </c>
      <c r="U53" s="97">
        <v>17.416909293758646</v>
      </c>
      <c r="V53" s="184">
        <v>3669932498299.8965</v>
      </c>
      <c r="W53" s="199">
        <v>3809.5940768591872</v>
      </c>
      <c r="X53" s="191">
        <v>4.3560841916580578E-2</v>
      </c>
      <c r="Y53" s="198">
        <v>2.0000000000000001E-4</v>
      </c>
    </row>
    <row r="54" spans="1:25" x14ac:dyDescent="0.2">
      <c r="A54">
        <v>50</v>
      </c>
      <c r="B54" s="119">
        <v>0.66333768091101664</v>
      </c>
      <c r="C54" s="97">
        <v>16149.893938594725</v>
      </c>
      <c r="D54" s="96">
        <v>0.72666144070860217</v>
      </c>
      <c r="E54" s="98">
        <v>0.41768229205722968</v>
      </c>
      <c r="F54" s="119">
        <v>0.60443652830056716</v>
      </c>
      <c r="G54" s="177">
        <v>1</v>
      </c>
      <c r="H54" s="97">
        <v>5123373.0619070027</v>
      </c>
      <c r="I54" s="185">
        <v>53821.145880039898</v>
      </c>
      <c r="J54" s="174">
        <v>275745808962.76349</v>
      </c>
      <c r="K54" s="186">
        <v>0.53256402993939944</v>
      </c>
      <c r="L54" s="182">
        <v>119894271034.23563</v>
      </c>
      <c r="M54" s="189">
        <v>3992150509.9288464</v>
      </c>
      <c r="N54" s="187">
        <v>12523155.218978215</v>
      </c>
      <c r="O54" s="185">
        <v>0</v>
      </c>
      <c r="P54" s="185">
        <v>201568244305.37024</v>
      </c>
      <c r="Q54" s="174">
        <v>481306203778.06256</v>
      </c>
      <c r="R54" s="119">
        <v>0.64014735793116417</v>
      </c>
      <c r="S54" s="174">
        <v>225937123156.67276</v>
      </c>
      <c r="T54" s="119">
        <v>0.46942491366858785</v>
      </c>
      <c r="U54" s="97">
        <v>15.865619335837772</v>
      </c>
      <c r="V54" s="184">
        <v>3788055667468.0332</v>
      </c>
      <c r="W54" s="199">
        <v>3931.7856446551764</v>
      </c>
      <c r="X54" s="191">
        <v>4.6742559714134505E-2</v>
      </c>
      <c r="Y54" s="198">
        <v>2.0000000000000001E-4</v>
      </c>
    </row>
    <row r="55" spans="1:25" x14ac:dyDescent="0.2">
      <c r="A55">
        <v>51</v>
      </c>
      <c r="B55" s="119">
        <v>0.45010726148223834</v>
      </c>
      <c r="C55" s="97">
        <v>7775.9268104262828</v>
      </c>
      <c r="D55" s="96">
        <v>1.1127427809907111</v>
      </c>
      <c r="E55" s="98">
        <v>0.20784301304599617</v>
      </c>
      <c r="F55" s="119">
        <v>0.62002418535749149</v>
      </c>
      <c r="G55" s="177">
        <v>1</v>
      </c>
      <c r="H55" s="97">
        <v>10194954.15217972</v>
      </c>
      <c r="I55" s="185">
        <v>36363.476682854307</v>
      </c>
      <c r="J55" s="174">
        <v>370723977595.55597</v>
      </c>
      <c r="K55" s="186">
        <v>0.37855807239904493</v>
      </c>
      <c r="L55" s="182">
        <v>109256344690.74646</v>
      </c>
      <c r="M55" s="189">
        <v>8711344960.8111382</v>
      </c>
      <c r="N55" s="187">
        <v>20206061.479573399</v>
      </c>
      <c r="O55" s="185">
        <v>0</v>
      </c>
      <c r="P55" s="185">
        <v>375480885556.62659</v>
      </c>
      <c r="Q55" s="174">
        <v>754916208112.99377</v>
      </c>
      <c r="R55" s="119">
        <v>0.58380686235049695</v>
      </c>
      <c r="S55" s="174">
        <v>343129450896.01965</v>
      </c>
      <c r="T55" s="119">
        <v>0.45452653845347163</v>
      </c>
      <c r="U55" s="97">
        <v>17.162467310500318</v>
      </c>
      <c r="V55" s="184">
        <v>6224931014131.3398</v>
      </c>
      <c r="W55" s="199">
        <v>6459.8348797625658</v>
      </c>
      <c r="X55" s="191">
        <v>4.420380200548181E-2</v>
      </c>
      <c r="Y55" s="198">
        <v>2.0000000000000001E-4</v>
      </c>
    </row>
    <row r="56" spans="1:25" x14ac:dyDescent="0.2">
      <c r="A56">
        <v>52</v>
      </c>
      <c r="B56" s="119">
        <v>0.63645046768754832</v>
      </c>
      <c r="C56" s="97">
        <v>7491.5911614246124</v>
      </c>
      <c r="D56" s="96">
        <v>1.3496184699902665</v>
      </c>
      <c r="E56" s="98">
        <v>0</v>
      </c>
      <c r="F56" s="119">
        <v>0.68611215101501477</v>
      </c>
      <c r="G56" s="177">
        <v>1</v>
      </c>
      <c r="H56" s="97">
        <v>20885221.771054398</v>
      </c>
      <c r="I56" s="185">
        <v>33867.448682178991</v>
      </c>
      <c r="J56" s="174">
        <v>707329176547.1123</v>
      </c>
      <c r="K56" s="186">
        <v>0.49411684770021036</v>
      </c>
      <c r="L56" s="182">
        <v>283585614538.008</v>
      </c>
      <c r="M56" s="189">
        <v>17150849131.085411</v>
      </c>
      <c r="N56" s="187">
        <v>36985722.557743758</v>
      </c>
      <c r="O56" s="185">
        <v>0</v>
      </c>
      <c r="P56" s="185">
        <v>575278905537.91125</v>
      </c>
      <c r="Q56" s="174">
        <v>1299758931216.1089</v>
      </c>
      <c r="R56" s="119">
        <v>0.62298197610733852</v>
      </c>
      <c r="S56" s="174">
        <v>535841905033.1571</v>
      </c>
      <c r="T56" s="119">
        <v>0.41226252973834232</v>
      </c>
      <c r="U56" s="97">
        <v>15.923171317067963</v>
      </c>
      <c r="V56" s="184">
        <v>8882574209028.084</v>
      </c>
      <c r="W56" s="199">
        <v>9216.9287566443691</v>
      </c>
      <c r="X56" s="191">
        <v>4.6852398172457434E-2</v>
      </c>
      <c r="Y56" s="198">
        <v>2.0000000000000001E-4</v>
      </c>
    </row>
    <row r="57" spans="1:25" x14ac:dyDescent="0.2">
      <c r="A57">
        <v>53</v>
      </c>
      <c r="B57" s="119">
        <v>0.66937238539182098</v>
      </c>
      <c r="C57" s="97">
        <v>15927.823763442399</v>
      </c>
      <c r="D57" s="96">
        <v>1.0496387235411531</v>
      </c>
      <c r="E57" s="98">
        <v>0.2345835744597653</v>
      </c>
      <c r="F57" s="119">
        <v>0.56074133459554421</v>
      </c>
      <c r="G57" s="177">
        <v>1</v>
      </c>
      <c r="H57" s="97">
        <v>7127672.1208272204</v>
      </c>
      <c r="I57" s="185">
        <v>31089.951575001673</v>
      </c>
      <c r="J57" s="174">
        <v>221598981079.00775</v>
      </c>
      <c r="K57" s="186">
        <v>0.23688636283457143</v>
      </c>
      <c r="L57" s="182">
        <v>38182050614.647079</v>
      </c>
      <c r="M57" s="189">
        <v>2788042759.699182</v>
      </c>
      <c r="N57" s="187">
        <v>14831563.379956489</v>
      </c>
      <c r="O57" s="185">
        <v>0</v>
      </c>
      <c r="P57" s="185">
        <v>170500593169.71112</v>
      </c>
      <c r="Q57" s="174">
        <v>394887617008.41803</v>
      </c>
      <c r="R57" s="119">
        <v>0.47834939115701697</v>
      </c>
      <c r="S57" s="174">
        <v>125679580586.40143</v>
      </c>
      <c r="T57" s="119">
        <v>0.31826670468555679</v>
      </c>
      <c r="U57" s="97">
        <v>17.248235152635903</v>
      </c>
      <c r="V57" s="184">
        <v>2142135622834.01</v>
      </c>
      <c r="W57" s="199">
        <v>2220.7780106027003</v>
      </c>
      <c r="X57" s="191">
        <v>4.6452627256631566E-2</v>
      </c>
      <c r="Y57" s="198">
        <v>2.0000000000000001E-4</v>
      </c>
    </row>
    <row r="58" spans="1:25" x14ac:dyDescent="0.2">
      <c r="A58">
        <v>54</v>
      </c>
      <c r="B58" s="119">
        <v>0.55452787910677959</v>
      </c>
      <c r="C58" s="97">
        <v>13177.076003809787</v>
      </c>
      <c r="D58" s="96">
        <v>1.20288397351203</v>
      </c>
      <c r="E58" s="98">
        <v>2.8282729998804157E-2</v>
      </c>
      <c r="F58" s="119">
        <v>0</v>
      </c>
      <c r="G58" s="177">
        <v>0</v>
      </c>
      <c r="H58" s="97">
        <v>16232403.535406161</v>
      </c>
      <c r="I58" s="185">
        <v>30283.009189684974</v>
      </c>
      <c r="J58" s="174">
        <v>491566025433.37964</v>
      </c>
      <c r="K58" s="186">
        <v>0.2918055655478341</v>
      </c>
      <c r="L58" s="182">
        <v>115132894312.39105</v>
      </c>
      <c r="M58" s="189">
        <v>4431864375.224287</v>
      </c>
      <c r="N58" s="187">
        <v>30197277.241074137</v>
      </c>
      <c r="O58" s="185">
        <v>37587970570.887886</v>
      </c>
      <c r="P58" s="185">
        <v>0</v>
      </c>
      <c r="Q58" s="174">
        <v>533585860379.49182</v>
      </c>
      <c r="R58" s="119">
        <v>0.32518117775646282</v>
      </c>
      <c r="S58" s="174">
        <v>141937275780.56808</v>
      </c>
      <c r="T58" s="119">
        <v>0.26600644117447342</v>
      </c>
      <c r="U58" s="97">
        <v>14.219797714622796</v>
      </c>
      <c r="V58" s="184">
        <v>1797069315701.429</v>
      </c>
      <c r="W58" s="199">
        <v>1865.2448120195061</v>
      </c>
      <c r="X58" s="191">
        <v>5.572204568799409E-2</v>
      </c>
      <c r="Y58" s="198">
        <v>2.0000000000000001E-4</v>
      </c>
    </row>
    <row r="59" spans="1:25" x14ac:dyDescent="0.2">
      <c r="A59">
        <v>55</v>
      </c>
      <c r="B59" s="119">
        <v>0.54773305460771082</v>
      </c>
      <c r="C59" s="97">
        <v>12227.885201291385</v>
      </c>
      <c r="D59" s="96">
        <v>0.93380119867913669</v>
      </c>
      <c r="E59" s="98">
        <v>0.61386130298091079</v>
      </c>
      <c r="F59" s="119">
        <v>0.66030862367228371</v>
      </c>
      <c r="G59" s="177">
        <v>1</v>
      </c>
      <c r="H59" s="97">
        <v>7972111.8280106885</v>
      </c>
      <c r="I59" s="185">
        <v>37645.217357130088</v>
      </c>
      <c r="J59" s="174">
        <v>300111882560.81006</v>
      </c>
      <c r="K59" s="186">
        <v>0.45768026891403091</v>
      </c>
      <c r="L59" s="182">
        <v>108161032213.63156</v>
      </c>
      <c r="M59" s="189">
        <v>3506002632.8891692</v>
      </c>
      <c r="N59" s="187">
        <v>17057599.690946322</v>
      </c>
      <c r="O59" s="185">
        <v>0</v>
      </c>
      <c r="P59" s="185">
        <v>306261514121.0954</v>
      </c>
      <c r="Q59" s="174">
        <v>609879399314.79468</v>
      </c>
      <c r="R59" s="119">
        <v>0.62695099857643022</v>
      </c>
      <c r="S59" s="174">
        <v>279929399086.12909</v>
      </c>
      <c r="T59" s="119">
        <v>0.45899139961217322</v>
      </c>
      <c r="U59" s="97">
        <v>16.720027133738554</v>
      </c>
      <c r="V59" s="184">
        <v>4920067329508.5225</v>
      </c>
      <c r="W59" s="199">
        <v>5112.0891930121143</v>
      </c>
      <c r="X59" s="191">
        <v>4.5524774415152944E-2</v>
      </c>
      <c r="Y59" s="198">
        <v>2.0000000000000001E-4</v>
      </c>
    </row>
    <row r="60" spans="1:25" x14ac:dyDescent="0.2">
      <c r="A60">
        <v>56</v>
      </c>
      <c r="B60" s="119">
        <v>0.71795259427052738</v>
      </c>
      <c r="C60" s="97">
        <v>11246.158185563405</v>
      </c>
      <c r="D60" s="96">
        <v>1.0680292821379727</v>
      </c>
      <c r="E60" s="98">
        <v>0</v>
      </c>
      <c r="F60" s="119">
        <v>0.65123966826361324</v>
      </c>
      <c r="G60" s="177">
        <v>1</v>
      </c>
      <c r="H60" s="97">
        <v>7706560.2907825019</v>
      </c>
      <c r="I60" s="185">
        <v>35128.042269181635</v>
      </c>
      <c r="J60" s="174">
        <v>270716375644.60443</v>
      </c>
      <c r="K60" s="186">
        <v>0.36439465398946691</v>
      </c>
      <c r="L60" s="182">
        <v>77353450800.186401</v>
      </c>
      <c r="M60" s="189">
        <v>5790667543.9105921</v>
      </c>
      <c r="N60" s="187">
        <v>15875179.784408309</v>
      </c>
      <c r="O60" s="185">
        <v>0</v>
      </c>
      <c r="P60" s="185">
        <v>241744035646.67001</v>
      </c>
      <c r="Q60" s="174">
        <v>518251078835.185</v>
      </c>
      <c r="R60" s="119">
        <v>0.56351610344164882</v>
      </c>
      <c r="S60" s="174">
        <v>191059957436.78503</v>
      </c>
      <c r="T60" s="119">
        <v>0.36866292274047774</v>
      </c>
      <c r="U60" s="97">
        <v>16.658764192212733</v>
      </c>
      <c r="V60" s="184">
        <v>3311501797843.4966</v>
      </c>
      <c r="W60" s="199">
        <v>3433.2158012312966</v>
      </c>
      <c r="X60" s="191">
        <v>4.606699519513275E-2</v>
      </c>
      <c r="Y60" s="198">
        <v>2.0000000000000001E-4</v>
      </c>
    </row>
    <row r="61" spans="1:25" x14ac:dyDescent="0.2">
      <c r="A61">
        <v>57</v>
      </c>
      <c r="B61" s="119">
        <v>0.33019311437927151</v>
      </c>
      <c r="C61" s="97">
        <v>6771.560594949091</v>
      </c>
      <c r="D61" s="96">
        <v>0.2307426330021346</v>
      </c>
      <c r="E61" s="98">
        <v>0</v>
      </c>
      <c r="F61" s="119">
        <v>0.32822697495334069</v>
      </c>
      <c r="G61" s="177">
        <v>1</v>
      </c>
      <c r="H61" s="97">
        <v>2156787.8083276036</v>
      </c>
      <c r="I61" s="185">
        <v>53760.053363577201</v>
      </c>
      <c r="J61" s="174">
        <v>115949027669.60469</v>
      </c>
      <c r="K61" s="186">
        <v>0.33019311437927157</v>
      </c>
      <c r="L61" s="182">
        <v>24570824024.428707</v>
      </c>
      <c r="M61" s="189">
        <v>3080497241.941236</v>
      </c>
      <c r="N61" s="187">
        <v>8335660.1518927813</v>
      </c>
      <c r="O61" s="185">
        <v>0</v>
      </c>
      <c r="P61" s="185">
        <v>129341415781.74854</v>
      </c>
      <c r="Q61" s="174">
        <v>248370940693.29443</v>
      </c>
      <c r="R61" s="119">
        <v>0.57075398106225061</v>
      </c>
      <c r="S61" s="174">
        <v>65166696911.571045</v>
      </c>
      <c r="T61" s="119">
        <v>0.2623764951313019</v>
      </c>
      <c r="U61" s="97">
        <v>16.896205684839938</v>
      </c>
      <c r="V61" s="184">
        <v>1227493938355.5544</v>
      </c>
      <c r="W61" s="199">
        <v>1274.3921713849511</v>
      </c>
      <c r="X61" s="191">
        <v>4.2166124581637793E-2</v>
      </c>
      <c r="Y61" s="198">
        <v>2.0000000000000001E-4</v>
      </c>
    </row>
    <row r="62" spans="1:25" x14ac:dyDescent="0.2">
      <c r="A62">
        <v>58</v>
      </c>
      <c r="B62" s="119">
        <v>0.59932934886325984</v>
      </c>
      <c r="C62" s="97">
        <v>12094.425957958378</v>
      </c>
      <c r="D62" s="96">
        <v>0.38560121235843303</v>
      </c>
      <c r="E62" s="98">
        <v>0.3476172861624075</v>
      </c>
      <c r="F62" s="119">
        <v>0</v>
      </c>
      <c r="G62" s="177">
        <v>0</v>
      </c>
      <c r="H62" s="97">
        <v>3722217.7133982759</v>
      </c>
      <c r="I62" s="185">
        <v>48832.423478455516</v>
      </c>
      <c r="J62" s="174">
        <v>181764911659.67297</v>
      </c>
      <c r="K62" s="186">
        <v>0.56533661186275586</v>
      </c>
      <c r="L62" s="182">
        <v>82285556926.410843</v>
      </c>
      <c r="M62" s="189">
        <v>16515847734.646229</v>
      </c>
      <c r="N62" s="187">
        <v>11488174.631698165</v>
      </c>
      <c r="O62" s="185">
        <v>48827601513.139038</v>
      </c>
      <c r="P62" s="185">
        <v>0</v>
      </c>
      <c r="Q62" s="174">
        <v>247108360907.45825</v>
      </c>
      <c r="R62" s="119">
        <v>0.57392004059642254</v>
      </c>
      <c r="S62" s="174">
        <v>105027094047.18599</v>
      </c>
      <c r="T62" s="119">
        <v>0.42502444539510542</v>
      </c>
      <c r="U62" s="97">
        <v>14.783203958482417</v>
      </c>
      <c r="V62" s="184">
        <v>1730788297995.0344</v>
      </c>
      <c r="W62" s="199">
        <v>1794.7293385570192</v>
      </c>
      <c r="X62" s="191">
        <v>4.8793185066159296E-2</v>
      </c>
      <c r="Y62" s="198">
        <v>2.0000000000000001E-4</v>
      </c>
    </row>
    <row r="63" spans="1:25" x14ac:dyDescent="0.2">
      <c r="A63">
        <v>59</v>
      </c>
      <c r="B63" s="119">
        <v>0.36439670153246695</v>
      </c>
      <c r="C63" s="97">
        <v>10291.717957783272</v>
      </c>
      <c r="D63" s="96">
        <v>0.52164097298633871</v>
      </c>
      <c r="E63" s="98">
        <v>0</v>
      </c>
      <c r="F63" s="119">
        <v>0.58365794641251301</v>
      </c>
      <c r="G63" s="177">
        <v>1</v>
      </c>
      <c r="H63" s="97">
        <v>3275839.4748053411</v>
      </c>
      <c r="I63" s="185">
        <v>43379.178459872899</v>
      </c>
      <c r="J63" s="174">
        <v>142103225183.4772</v>
      </c>
      <c r="K63" s="186">
        <v>0.36439670153246695</v>
      </c>
      <c r="L63" s="182">
        <v>34345067301.008511</v>
      </c>
      <c r="M63" s="189">
        <v>0</v>
      </c>
      <c r="N63" s="187">
        <v>9537922.9877750278</v>
      </c>
      <c r="O63" s="185">
        <v>0</v>
      </c>
      <c r="P63" s="185">
        <v>200027384969.85577</v>
      </c>
      <c r="Q63" s="174">
        <v>342130610153.33301</v>
      </c>
      <c r="R63" s="119">
        <v>0.6190730914575131</v>
      </c>
      <c r="S63" s="174">
        <v>119657979220.14009</v>
      </c>
      <c r="T63" s="119">
        <v>0.34974356479390389</v>
      </c>
      <c r="U63" s="97">
        <v>17.277838175530825</v>
      </c>
      <c r="V63" s="184">
        <v>2227721740714.8159</v>
      </c>
      <c r="W63" s="199">
        <v>2310.143524093211</v>
      </c>
      <c r="X63" s="191">
        <v>4.2611115722588792E-2</v>
      </c>
      <c r="Y63" s="198">
        <v>2.0000000000000001E-4</v>
      </c>
    </row>
    <row r="64" spans="1:25" x14ac:dyDescent="0.2">
      <c r="A64">
        <v>60</v>
      </c>
      <c r="B64" s="119">
        <v>0.40996087531834424</v>
      </c>
      <c r="C64" s="97">
        <v>17000</v>
      </c>
      <c r="D64" s="96">
        <v>0.96174564246876026</v>
      </c>
      <c r="E64" s="98">
        <v>4.882287843465484E-2</v>
      </c>
      <c r="F64" s="119">
        <v>0.42711262526711058</v>
      </c>
      <c r="G64" s="177">
        <v>1</v>
      </c>
      <c r="H64" s="97">
        <v>6610928.9147909852</v>
      </c>
      <c r="I64" s="185">
        <v>40236.910922895673</v>
      </c>
      <c r="J64" s="174">
        <v>266003357862.04022</v>
      </c>
      <c r="K64" s="186">
        <v>0.40996087531834424</v>
      </c>
      <c r="L64" s="182">
        <v>89858268061.870682</v>
      </c>
      <c r="M64" s="189">
        <v>8096691676.3142557</v>
      </c>
      <c r="N64" s="187">
        <v>14278700.729737904</v>
      </c>
      <c r="O64" s="185">
        <v>0</v>
      </c>
      <c r="P64" s="185">
        <v>233632946031.37134</v>
      </c>
      <c r="Q64" s="174">
        <v>507732995569.72583</v>
      </c>
      <c r="R64" s="119">
        <v>0.58289953348362744</v>
      </c>
      <c r="S64" s="174">
        <v>242562460247.10498</v>
      </c>
      <c r="T64" s="119">
        <v>0.47773625579508833</v>
      </c>
      <c r="U64" s="97">
        <v>16.889561397287</v>
      </c>
      <c r="V64" s="184">
        <v>4240654304373.1895</v>
      </c>
      <c r="W64" s="199">
        <v>4403.5173444005104</v>
      </c>
      <c r="X64" s="191">
        <v>4.5136657257311467E-2</v>
      </c>
      <c r="Y64" s="198">
        <v>2.0000000000000001E-4</v>
      </c>
    </row>
    <row r="65" spans="1:25" x14ac:dyDescent="0.2">
      <c r="A65">
        <v>61</v>
      </c>
      <c r="B65" s="119">
        <v>0.51194373004570515</v>
      </c>
      <c r="C65" s="97">
        <v>4676.0395023660285</v>
      </c>
      <c r="D65" s="96">
        <v>1.060325594715307</v>
      </c>
      <c r="E65" s="98">
        <v>0.34373602811372228</v>
      </c>
      <c r="F65" s="119">
        <v>0</v>
      </c>
      <c r="G65" s="177">
        <v>0</v>
      </c>
      <c r="H65" s="97">
        <v>35532950.581864618</v>
      </c>
      <c r="I65" s="185">
        <v>24868.903963893375</v>
      </c>
      <c r="J65" s="174">
        <v>883665535574.1604</v>
      </c>
      <c r="K65" s="186">
        <v>0.37413675439252791</v>
      </c>
      <c r="L65" s="182">
        <v>243573719255.64587</v>
      </c>
      <c r="M65" s="189">
        <v>81314042089.828796</v>
      </c>
      <c r="N65" s="187">
        <v>67197330.239703029</v>
      </c>
      <c r="O65" s="185">
        <v>196570153730.58633</v>
      </c>
      <c r="P65" s="185">
        <v>0</v>
      </c>
      <c r="Q65" s="174">
        <v>1161549731394.5754</v>
      </c>
      <c r="R65" s="119">
        <v>0.4200146280839635</v>
      </c>
      <c r="S65" s="174">
        <v>372525995018.3092</v>
      </c>
      <c r="T65" s="119">
        <v>0.32071463231371805</v>
      </c>
      <c r="U65" s="97">
        <v>15.691366330323211</v>
      </c>
      <c r="V65" s="184">
        <v>6214041983937.3037</v>
      </c>
      <c r="W65" s="199">
        <v>6449.0933238692996</v>
      </c>
      <c r="X65" s="191">
        <v>4.6041340110263104E-2</v>
      </c>
      <c r="Y65" s="198">
        <v>2.0000000000000001E-4</v>
      </c>
    </row>
    <row r="66" spans="1:25" x14ac:dyDescent="0.2">
      <c r="A66">
        <v>62</v>
      </c>
      <c r="B66" s="119">
        <v>0.69335100104198155</v>
      </c>
      <c r="C66" s="97">
        <v>11246.364722819211</v>
      </c>
      <c r="D66" s="96">
        <v>0.69495467000654731</v>
      </c>
      <c r="E66" s="98">
        <v>0.19015922146906955</v>
      </c>
      <c r="F66" s="119">
        <v>0.69746097002897178</v>
      </c>
      <c r="G66" s="177">
        <v>1</v>
      </c>
      <c r="H66" s="97">
        <v>4367423.1651295917</v>
      </c>
      <c r="I66" s="185">
        <v>50292.564161481256</v>
      </c>
      <c r="J66" s="174">
        <v>219648909752.61954</v>
      </c>
      <c r="K66" s="186">
        <v>0.47198773897260404</v>
      </c>
      <c r="L66" s="182">
        <v>80040902558.382874</v>
      </c>
      <c r="M66" s="189">
        <v>4434129306.0549526</v>
      </c>
      <c r="N66" s="187">
        <v>11114745.648618929</v>
      </c>
      <c r="O66" s="185">
        <v>0</v>
      </c>
      <c r="P66" s="185">
        <v>160505894852.87704</v>
      </c>
      <c r="Q66" s="174">
        <v>384588933911.55151</v>
      </c>
      <c r="R66" s="119">
        <v>0.60343990089327804</v>
      </c>
      <c r="S66" s="174">
        <v>113883701718.73114</v>
      </c>
      <c r="T66" s="119">
        <v>0.29611798904469344</v>
      </c>
      <c r="U66" s="97">
        <v>14.909611011117338</v>
      </c>
      <c r="V66" s="184">
        <v>1828858166148.1746</v>
      </c>
      <c r="W66" s="199">
        <v>1896.8196826548517</v>
      </c>
      <c r="X66" s="191">
        <v>5.0164397944887036E-2</v>
      </c>
      <c r="Y66" s="198">
        <v>2.0000000000000001E-4</v>
      </c>
    </row>
    <row r="67" spans="1:25" x14ac:dyDescent="0.2">
      <c r="A67">
        <v>63</v>
      </c>
      <c r="B67" s="119">
        <v>0.49328913767699711</v>
      </c>
      <c r="C67" s="97">
        <v>9435.373167079686</v>
      </c>
      <c r="D67" s="96">
        <v>1.4103163615702219</v>
      </c>
      <c r="E67" s="98">
        <v>0</v>
      </c>
      <c r="F67" s="119">
        <v>0</v>
      </c>
      <c r="G67" s="177">
        <v>0</v>
      </c>
      <c r="H67" s="97">
        <v>18070478.32267518</v>
      </c>
      <c r="I67" s="185">
        <v>32295.825030608747</v>
      </c>
      <c r="J67" s="174">
        <v>583601006128.52588</v>
      </c>
      <c r="K67" s="186">
        <v>0.37412285048876337</v>
      </c>
      <c r="L67" s="182">
        <v>176681746494.01605</v>
      </c>
      <c r="M67" s="189">
        <v>9011937224.8733826</v>
      </c>
      <c r="N67" s="187">
        <v>31751878.011349455</v>
      </c>
      <c r="O67" s="185">
        <v>0</v>
      </c>
      <c r="P67" s="185">
        <v>0</v>
      </c>
      <c r="Q67" s="174">
        <v>592612943353.39929</v>
      </c>
      <c r="R67" s="119">
        <v>0.36843351872372154</v>
      </c>
      <c r="S67" s="174">
        <v>176681746494.01605</v>
      </c>
      <c r="T67" s="119">
        <v>0.29814020850478373</v>
      </c>
      <c r="U67" s="97">
        <v>13.189382794421139</v>
      </c>
      <c r="V67" s="184">
        <v>2221045301533.7065</v>
      </c>
      <c r="W67" s="199">
        <v>2306.9919276327237</v>
      </c>
      <c r="X67" s="191">
        <v>6.0907068182317253E-2</v>
      </c>
      <c r="Y67" s="198">
        <v>2.0000000000000001E-4</v>
      </c>
    </row>
    <row r="68" spans="1:25" x14ac:dyDescent="0.2">
      <c r="A68">
        <v>64</v>
      </c>
      <c r="B68" s="119">
        <v>0.49155383803714447</v>
      </c>
      <c r="C68" s="97">
        <v>16195.331918773774</v>
      </c>
      <c r="D68" s="96">
        <v>1.1410463129556834</v>
      </c>
      <c r="E68" s="98">
        <v>0.13615521846296499</v>
      </c>
      <c r="F68" s="119">
        <v>0</v>
      </c>
      <c r="G68" s="177">
        <v>0</v>
      </c>
      <c r="H68" s="97">
        <v>5423523.6582724676</v>
      </c>
      <c r="I68" s="185">
        <v>36195.913740442265</v>
      </c>
      <c r="J68" s="174">
        <v>196309394504.07812</v>
      </c>
      <c r="K68" s="186">
        <v>0.339736440650659</v>
      </c>
      <c r="L68" s="182">
        <v>46545706418.493698</v>
      </c>
      <c r="M68" s="189">
        <v>5805249554.9248667</v>
      </c>
      <c r="N68" s="187">
        <v>12920065.606269646</v>
      </c>
      <c r="O68" s="185">
        <v>20857603945.49791</v>
      </c>
      <c r="P68" s="185">
        <v>0</v>
      </c>
      <c r="Q68" s="174">
        <v>222972248004.50092</v>
      </c>
      <c r="R68" s="119">
        <v>0.37394581100432178</v>
      </c>
      <c r="S68" s="174">
        <v>53585883206.346817</v>
      </c>
      <c r="T68" s="119">
        <v>0.24032534849478279</v>
      </c>
      <c r="U68" s="97">
        <v>14.148530238210091</v>
      </c>
      <c r="V68" s="184">
        <v>759400310538.14404</v>
      </c>
      <c r="W68" s="199">
        <v>788.03676275530131</v>
      </c>
      <c r="X68" s="191">
        <v>5.5356115353813705E-2</v>
      </c>
      <c r="Y68" s="198">
        <v>2.0000000000000001E-4</v>
      </c>
    </row>
    <row r="69" spans="1:25" x14ac:dyDescent="0.2">
      <c r="A69">
        <v>65</v>
      </c>
      <c r="B69" s="119">
        <v>0.53460809173610169</v>
      </c>
      <c r="C69" s="97">
        <v>6349.6864248483726</v>
      </c>
      <c r="D69" s="96">
        <v>0.9659629936555808</v>
      </c>
      <c r="E69" s="98">
        <v>0.38532770188570098</v>
      </c>
      <c r="F69" s="119">
        <v>0</v>
      </c>
      <c r="G69" s="177">
        <v>0</v>
      </c>
      <c r="H69" s="97">
        <v>9904864.5219444316</v>
      </c>
      <c r="I69" s="185">
        <v>36035.237332074619</v>
      </c>
      <c r="J69" s="174">
        <v>356924143790.31342</v>
      </c>
      <c r="K69" s="186">
        <v>0.47079851279720542</v>
      </c>
      <c r="L69" s="182">
        <v>129511565254.35582</v>
      </c>
      <c r="M69" s="189">
        <v>34877460000.909874</v>
      </c>
      <c r="N69" s="187">
        <v>20665104.823829651</v>
      </c>
      <c r="O69" s="185">
        <v>78860552818.208633</v>
      </c>
      <c r="P69" s="185">
        <v>0</v>
      </c>
      <c r="Q69" s="174">
        <v>470662156609.43188</v>
      </c>
      <c r="R69" s="119">
        <v>0.4910694328974029</v>
      </c>
      <c r="S69" s="174">
        <v>171235385471.81256</v>
      </c>
      <c r="T69" s="119">
        <v>0.36381804457227329</v>
      </c>
      <c r="U69" s="97">
        <v>15.204481951001451</v>
      </c>
      <c r="V69" s="184">
        <v>2801732641672.2852</v>
      </c>
      <c r="W69" s="199">
        <v>2909.7182027969598</v>
      </c>
      <c r="X69" s="191">
        <v>4.9327650615655978E-2</v>
      </c>
      <c r="Y69" s="198">
        <v>2.0000000000000001E-4</v>
      </c>
    </row>
    <row r="70" spans="1:25" x14ac:dyDescent="0.2">
      <c r="A70">
        <v>66</v>
      </c>
      <c r="B70" s="119">
        <v>0.45217411507002631</v>
      </c>
      <c r="C70" s="97">
        <v>8751.1745258330648</v>
      </c>
      <c r="D70" s="96">
        <v>0.65753184667184372</v>
      </c>
      <c r="E70" s="98">
        <v>0.52766126699235105</v>
      </c>
      <c r="F70" s="119">
        <v>0.57700761493055619</v>
      </c>
      <c r="G70" s="177">
        <v>1</v>
      </c>
      <c r="H70" s="97">
        <v>4398213.6040446842</v>
      </c>
      <c r="I70" s="185">
        <v>38402.99945021273</v>
      </c>
      <c r="J70" s="174">
        <v>168904594618.04617</v>
      </c>
      <c r="K70" s="186">
        <v>0.35841360981286685</v>
      </c>
      <c r="L70" s="182">
        <v>40806554088.750549</v>
      </c>
      <c r="M70" s="189">
        <v>4341630766.3534851</v>
      </c>
      <c r="N70" s="187">
        <v>11409533.644893177</v>
      </c>
      <c r="O70" s="185">
        <v>0</v>
      </c>
      <c r="P70" s="185">
        <v>254527135742.74033</v>
      </c>
      <c r="Q70" s="174">
        <v>427773361127.14001</v>
      </c>
      <c r="R70" s="119">
        <v>0.61752188908909955</v>
      </c>
      <c r="S70" s="174">
        <v>184226468826.13229</v>
      </c>
      <c r="T70" s="119">
        <v>0.43066372422236388</v>
      </c>
      <c r="U70" s="97">
        <v>17.738589908747358</v>
      </c>
      <c r="V70" s="184">
        <v>3506389620582.2422</v>
      </c>
      <c r="W70" s="199">
        <v>3643.4320030028011</v>
      </c>
      <c r="X70" s="191">
        <v>4.1859781305787012E-2</v>
      </c>
      <c r="Y70" s="198">
        <v>2.0000000000000001E-4</v>
      </c>
    </row>
    <row r="71" spans="1:25" x14ac:dyDescent="0.2">
      <c r="A71">
        <v>67</v>
      </c>
      <c r="B71" s="119">
        <v>0.53563364050963247</v>
      </c>
      <c r="C71" s="97">
        <v>14695.107548342625</v>
      </c>
      <c r="D71" s="96">
        <v>0.98466653075598909</v>
      </c>
      <c r="E71" s="98">
        <v>0.57593358023266039</v>
      </c>
      <c r="F71" s="119">
        <v>0</v>
      </c>
      <c r="G71" s="177">
        <v>0</v>
      </c>
      <c r="H71" s="97">
        <v>10155413.895024374</v>
      </c>
      <c r="I71" s="185">
        <v>37945.851316968139</v>
      </c>
      <c r="J71" s="174">
        <v>385355825722.86719</v>
      </c>
      <c r="K71" s="186">
        <v>0.37593866556607847</v>
      </c>
      <c r="L71" s="182">
        <v>111424793574.42441</v>
      </c>
      <c r="M71" s="189">
        <v>34825224639.445732</v>
      </c>
      <c r="N71" s="187">
        <v>20862690.636544053</v>
      </c>
      <c r="O71" s="185">
        <v>76083680319.358139</v>
      </c>
      <c r="P71" s="185">
        <v>0</v>
      </c>
      <c r="Q71" s="174">
        <v>496264730681.67108</v>
      </c>
      <c r="R71" s="119">
        <v>0.41457126897423124</v>
      </c>
      <c r="S71" s="174">
        <v>154864048990.00116</v>
      </c>
      <c r="T71" s="119">
        <v>0.31205934940667518</v>
      </c>
      <c r="U71" s="97">
        <v>15.471235607838455</v>
      </c>
      <c r="V71" s="184">
        <v>2392452527281.8179</v>
      </c>
      <c r="W71" s="199">
        <v>2482.7965667957665</v>
      </c>
      <c r="X71" s="191">
        <v>5.0765319166476676E-2</v>
      </c>
      <c r="Y71" s="198">
        <v>2.0000000000000001E-4</v>
      </c>
    </row>
    <row r="72" spans="1:25" x14ac:dyDescent="0.2">
      <c r="A72">
        <v>68</v>
      </c>
      <c r="B72" s="119">
        <v>0.51512404568588643</v>
      </c>
      <c r="C72" s="97">
        <v>5860.5996631354774</v>
      </c>
      <c r="D72" s="96">
        <v>0.86185418870856723</v>
      </c>
      <c r="E72" s="98">
        <v>0</v>
      </c>
      <c r="F72" s="119">
        <v>0</v>
      </c>
      <c r="G72" s="177">
        <v>0</v>
      </c>
      <c r="H72" s="97">
        <v>12655238.835461609</v>
      </c>
      <c r="I72" s="185">
        <v>36277.074215575391</v>
      </c>
      <c r="J72" s="174">
        <v>459095038449.87268</v>
      </c>
      <c r="K72" s="186">
        <v>0.51512404568588654</v>
      </c>
      <c r="L72" s="182">
        <v>170607991522.62704</v>
      </c>
      <c r="M72" s="189">
        <v>6239505926.2180023</v>
      </c>
      <c r="N72" s="187">
        <v>26961509.067437243</v>
      </c>
      <c r="O72" s="185">
        <v>0</v>
      </c>
      <c r="P72" s="185">
        <v>0</v>
      </c>
      <c r="Q72" s="174">
        <v>465334544376.0907</v>
      </c>
      <c r="R72" s="119">
        <v>0.50821692998893375</v>
      </c>
      <c r="S72" s="174">
        <v>170607991522.62704</v>
      </c>
      <c r="T72" s="119">
        <v>0.36663513075603299</v>
      </c>
      <c r="U72" s="97">
        <v>13.123052246933174</v>
      </c>
      <c r="V72" s="184">
        <v>2439940458882.4688</v>
      </c>
      <c r="W72" s="199">
        <v>2531.8002250486361</v>
      </c>
      <c r="X72" s="191">
        <v>5.5442406012132184E-2</v>
      </c>
      <c r="Y72" s="198">
        <v>2.0000000000000001E-4</v>
      </c>
    </row>
    <row r="73" spans="1:25" x14ac:dyDescent="0.2">
      <c r="A73">
        <v>69</v>
      </c>
      <c r="B73" s="119">
        <v>0.44962861443226243</v>
      </c>
      <c r="C73" s="97">
        <v>6333.0976420677471</v>
      </c>
      <c r="D73" s="96">
        <v>1.2399009130290211</v>
      </c>
      <c r="E73" s="98">
        <v>0</v>
      </c>
      <c r="F73" s="119">
        <v>0.62062460340647319</v>
      </c>
      <c r="G73" s="177">
        <v>1</v>
      </c>
      <c r="H73" s="97">
        <v>22346668.625434671</v>
      </c>
      <c r="I73" s="185">
        <v>29789.771979715941</v>
      </c>
      <c r="J73" s="174">
        <v>665702162857.97107</v>
      </c>
      <c r="K73" s="186">
        <v>0.38736765228543946</v>
      </c>
      <c r="L73" s="182">
        <v>199801455427.12799</v>
      </c>
      <c r="M73" s="189">
        <v>7023380161.5530128</v>
      </c>
      <c r="N73" s="187">
        <v>40620922.370194882</v>
      </c>
      <c r="O73" s="185">
        <v>0</v>
      </c>
      <c r="P73" s="185">
        <v>475903210644.20923</v>
      </c>
      <c r="Q73" s="174">
        <v>1148628753663.7332</v>
      </c>
      <c r="R73" s="119">
        <v>0.55596209865555102</v>
      </c>
      <c r="S73" s="174">
        <v>524787469984.94843</v>
      </c>
      <c r="T73" s="119">
        <v>0.4568817107451435</v>
      </c>
      <c r="U73" s="97">
        <v>16.756263328819422</v>
      </c>
      <c r="V73" s="184">
        <v>9220577424716.7402</v>
      </c>
      <c r="W73" s="199">
        <v>9572.9265408072042</v>
      </c>
      <c r="X73" s="191">
        <v>4.5729403028891932E-2</v>
      </c>
      <c r="Y73" s="198">
        <v>2.0000000000000001E-4</v>
      </c>
    </row>
    <row r="74" spans="1:25" x14ac:dyDescent="0.2">
      <c r="A74">
        <v>70</v>
      </c>
      <c r="B74" s="119">
        <v>0.5304511809008563</v>
      </c>
      <c r="C74" s="97">
        <v>15920.776291689439</v>
      </c>
      <c r="D74" s="96">
        <v>1.0480464578151381</v>
      </c>
      <c r="E74" s="98">
        <v>0</v>
      </c>
      <c r="F74" s="119">
        <v>0.43896750821338493</v>
      </c>
      <c r="G74" s="177">
        <v>1</v>
      </c>
      <c r="H74" s="97">
        <v>6880600.816163769</v>
      </c>
      <c r="I74" s="185">
        <v>42166.47982855203</v>
      </c>
      <c r="J74" s="174">
        <v>290130715523.0882</v>
      </c>
      <c r="K74" s="186">
        <v>0.40606633914016932</v>
      </c>
      <c r="L74" s="182">
        <v>101264364187.67033</v>
      </c>
      <c r="M74" s="189">
        <v>6727671420.3445625</v>
      </c>
      <c r="N74" s="187">
        <v>14379641.330724407</v>
      </c>
      <c r="O74" s="185">
        <v>0</v>
      </c>
      <c r="P74" s="185">
        <v>155767206494.56726</v>
      </c>
      <c r="Q74" s="174">
        <v>452625593438</v>
      </c>
      <c r="R74" s="119">
        <v>0.53559959099714338</v>
      </c>
      <c r="S74" s="174">
        <v>180646535965.90945</v>
      </c>
      <c r="T74" s="119">
        <v>0.39910808974317125</v>
      </c>
      <c r="U74" s="97">
        <v>15.76128814315757</v>
      </c>
      <c r="V74" s="184">
        <v>2916089012645.8862</v>
      </c>
      <c r="W74" s="199">
        <v>3027.2456575779192</v>
      </c>
      <c r="X74" s="191">
        <v>4.8744390122275522E-2</v>
      </c>
      <c r="Y74" s="198">
        <v>2.0000000000000001E-4</v>
      </c>
    </row>
    <row r="75" spans="1:25" x14ac:dyDescent="0.2">
      <c r="A75">
        <v>71</v>
      </c>
      <c r="B75" s="119">
        <v>0.55385950979353327</v>
      </c>
      <c r="C75" s="97">
        <v>10664.938442277247</v>
      </c>
      <c r="D75" s="96">
        <v>0.36437835702041754</v>
      </c>
      <c r="E75" s="98">
        <v>0</v>
      </c>
      <c r="F75" s="119">
        <v>0.52376452309777843</v>
      </c>
      <c r="G75" s="177">
        <v>1</v>
      </c>
      <c r="H75" s="97">
        <v>2869269.8095672606</v>
      </c>
      <c r="I75" s="185">
        <v>47011.85929638306</v>
      </c>
      <c r="J75" s="174">
        <v>134889708570.73587</v>
      </c>
      <c r="K75" s="186">
        <v>0.43103096920497552</v>
      </c>
      <c r="L75" s="182">
        <v>41620539254.694817</v>
      </c>
      <c r="M75" s="189">
        <v>2464030988.372365</v>
      </c>
      <c r="N75" s="187">
        <v>9399425.3326849379</v>
      </c>
      <c r="O75" s="185">
        <v>0</v>
      </c>
      <c r="P75" s="185">
        <v>199973292002.54648</v>
      </c>
      <c r="Q75" s="174">
        <v>337327031561.65472</v>
      </c>
      <c r="R75" s="119">
        <v>0.64661368646701944</v>
      </c>
      <c r="S75" s="174">
        <v>157831284025.28662</v>
      </c>
      <c r="T75" s="119">
        <v>0.46788804115284521</v>
      </c>
      <c r="U75" s="97">
        <v>17.471168501002047</v>
      </c>
      <c r="V75" s="184">
        <v>2993780392462.2109</v>
      </c>
      <c r="W75" s="199">
        <v>3104.4480099457883</v>
      </c>
      <c r="X75" s="191">
        <v>4.2006724460689475E-2</v>
      </c>
      <c r="Y75" s="198">
        <v>2.0000000000000001E-4</v>
      </c>
    </row>
    <row r="76" spans="1:25" x14ac:dyDescent="0.2">
      <c r="A76">
        <v>72</v>
      </c>
      <c r="B76" s="119">
        <v>0.5671234949089129</v>
      </c>
      <c r="C76" s="97">
        <v>15807.017550736708</v>
      </c>
      <c r="D76" s="96">
        <v>0.88219075942399716</v>
      </c>
      <c r="E76" s="98">
        <v>0</v>
      </c>
      <c r="F76" s="119">
        <v>0.42302845972704856</v>
      </c>
      <c r="G76" s="177">
        <v>1</v>
      </c>
      <c r="H76" s="97">
        <v>5112451.7117035985</v>
      </c>
      <c r="I76" s="185">
        <v>52065.194276092072</v>
      </c>
      <c r="J76" s="174">
        <v>266180791596.9873</v>
      </c>
      <c r="K76" s="186">
        <v>0.51618121906293579</v>
      </c>
      <c r="L76" s="182">
        <v>115860030546.77365</v>
      </c>
      <c r="M76" s="189">
        <v>5851269023.8475494</v>
      </c>
      <c r="N76" s="187">
        <v>11742584.938390197</v>
      </c>
      <c r="O76" s="185">
        <v>0</v>
      </c>
      <c r="P76" s="185">
        <v>242096364202.4368</v>
      </c>
      <c r="Q76" s="174">
        <v>514128424823.27161</v>
      </c>
      <c r="R76" s="119">
        <v>0.64395314647974278</v>
      </c>
      <c r="S76" s="174">
        <v>259640039963.77625</v>
      </c>
      <c r="T76" s="119">
        <v>0.50501008586137963</v>
      </c>
      <c r="U76" s="97">
        <v>16.401453850086618</v>
      </c>
      <c r="V76" s="184">
        <v>4488107807437.9102</v>
      </c>
      <c r="W76" s="199">
        <v>4653.2169743234099</v>
      </c>
      <c r="X76" s="191">
        <v>4.6229111649537906E-2</v>
      </c>
      <c r="Y76" s="198">
        <v>2.0000000000000001E-4</v>
      </c>
    </row>
    <row r="77" spans="1:25" x14ac:dyDescent="0.2">
      <c r="A77">
        <v>73</v>
      </c>
      <c r="B77" s="119">
        <v>0.69516621301035098</v>
      </c>
      <c r="C77" s="97">
        <v>13252.034816751715</v>
      </c>
      <c r="D77" s="96">
        <v>0.89213490588059885</v>
      </c>
      <c r="E77" s="98">
        <v>0</v>
      </c>
      <c r="F77" s="119">
        <v>0</v>
      </c>
      <c r="G77" s="177">
        <v>0</v>
      </c>
      <c r="H77" s="97">
        <v>5733264.4064932819</v>
      </c>
      <c r="I77" s="185">
        <v>39460.193164362325</v>
      </c>
      <c r="J77" s="174">
        <v>226235720942.58801</v>
      </c>
      <c r="K77" s="186">
        <v>0.38245606310703728</v>
      </c>
      <c r="L77" s="182">
        <v>70257251509.433899</v>
      </c>
      <c r="M77" s="189">
        <v>8051564189.7376156</v>
      </c>
      <c r="N77" s="187">
        <v>12921044.409119213</v>
      </c>
      <c r="O77" s="185">
        <v>0</v>
      </c>
      <c r="P77" s="185">
        <v>0</v>
      </c>
      <c r="Q77" s="174">
        <v>234287285132.32562</v>
      </c>
      <c r="R77" s="119">
        <v>0.36931250074887767</v>
      </c>
      <c r="S77" s="174">
        <v>70257251509.433899</v>
      </c>
      <c r="T77" s="119">
        <v>0.29987650191837151</v>
      </c>
      <c r="U77" s="97">
        <v>13.367109196839598</v>
      </c>
      <c r="V77" s="184">
        <v>960820579525.42151</v>
      </c>
      <c r="W77" s="199">
        <v>997.08329042247931</v>
      </c>
      <c r="X77" s="191">
        <v>5.8704898911873193E-2</v>
      </c>
      <c r="Y77" s="198">
        <v>2.0000000000000001E-4</v>
      </c>
    </row>
    <row r="78" spans="1:25" x14ac:dyDescent="0.2">
      <c r="A78">
        <v>74</v>
      </c>
      <c r="B78" s="119">
        <v>0.46624989506209835</v>
      </c>
      <c r="C78" s="97">
        <v>4000</v>
      </c>
      <c r="D78" s="96">
        <v>0.93085310247878683</v>
      </c>
      <c r="E78" s="98">
        <v>0.10926656274984242</v>
      </c>
      <c r="F78" s="119">
        <v>0.38953815816427684</v>
      </c>
      <c r="G78" s="177">
        <v>1</v>
      </c>
      <c r="H78" s="97">
        <v>11129130.437922888</v>
      </c>
      <c r="I78" s="185">
        <v>36898.153850890238</v>
      </c>
      <c r="J78" s="174">
        <v>410644367125.10413</v>
      </c>
      <c r="K78" s="186">
        <v>0.46162856377985728</v>
      </c>
      <c r="L78" s="182">
        <v>148992425607.30664</v>
      </c>
      <c r="M78" s="189">
        <v>7707124490.8194695</v>
      </c>
      <c r="N78" s="187">
        <v>23485527.536863472</v>
      </c>
      <c r="O78" s="185">
        <v>0</v>
      </c>
      <c r="P78" s="185">
        <v>172871919375.90198</v>
      </c>
      <c r="Q78" s="174">
        <v>591223410991.82556</v>
      </c>
      <c r="R78" s="119">
        <v>0.55454959804611814</v>
      </c>
      <c r="S78" s="174">
        <v>231750605803.77991</v>
      </c>
      <c r="T78" s="119">
        <v>0.39198482586303429</v>
      </c>
      <c r="U78" s="97">
        <v>15.274451444100899</v>
      </c>
      <c r="V78" s="184">
        <v>3859222705547.54</v>
      </c>
      <c r="W78" s="199">
        <v>3999.0882744213277</v>
      </c>
      <c r="X78" s="191">
        <v>4.8352824357109823E-2</v>
      </c>
      <c r="Y78" s="198">
        <v>2.0000000000000001E-4</v>
      </c>
    </row>
    <row r="79" spans="1:25" x14ac:dyDescent="0.2">
      <c r="A79">
        <v>75</v>
      </c>
      <c r="B79" s="119">
        <v>0.63790918235455252</v>
      </c>
      <c r="C79" s="97">
        <v>13091.196889406518</v>
      </c>
      <c r="D79" s="96">
        <v>0.97534748154288342</v>
      </c>
      <c r="E79" s="98">
        <v>0.24728724092016596</v>
      </c>
      <c r="F79" s="119">
        <v>0</v>
      </c>
      <c r="G79" s="177">
        <v>0</v>
      </c>
      <c r="H79" s="97">
        <v>6406587.0228206646</v>
      </c>
      <c r="I79" s="185">
        <v>37913.290334274898</v>
      </c>
      <c r="J79" s="174">
        <v>242894793847.99768</v>
      </c>
      <c r="K79" s="186">
        <v>0.36113366491028276</v>
      </c>
      <c r="L79" s="182">
        <v>76080430981.705688</v>
      </c>
      <c r="M79" s="189">
        <v>18583655914.097603</v>
      </c>
      <c r="N79" s="187">
        <v>13859236.772723379</v>
      </c>
      <c r="O79" s="185">
        <v>51317680043.198151</v>
      </c>
      <c r="P79" s="185">
        <v>0</v>
      </c>
      <c r="Q79" s="174">
        <v>312796129805.2934</v>
      </c>
      <c r="R79" s="119">
        <v>0.41167910614709385</v>
      </c>
      <c r="S79" s="174">
        <v>104301262924.01869</v>
      </c>
      <c r="T79" s="119">
        <v>0.33344806084699075</v>
      </c>
      <c r="U79" s="97">
        <v>15.095515747411213</v>
      </c>
      <c r="V79" s="184">
        <v>1628041308660.5088</v>
      </c>
      <c r="W79" s="199">
        <v>1689.7090058114502</v>
      </c>
      <c r="X79" s="191">
        <v>5.2301277784019079E-2</v>
      </c>
      <c r="Y79" s="198">
        <v>2.0000000000000001E-4</v>
      </c>
    </row>
    <row r="80" spans="1:25" x14ac:dyDescent="0.2">
      <c r="A80">
        <v>76</v>
      </c>
      <c r="B80" s="119">
        <v>0.42157110919028784</v>
      </c>
      <c r="C80" s="97">
        <v>6304.0553854475893</v>
      </c>
      <c r="D80" s="96">
        <v>0.81570841099705615</v>
      </c>
      <c r="E80" s="98">
        <v>0.7</v>
      </c>
      <c r="F80" s="119">
        <v>0.62349493595682659</v>
      </c>
      <c r="G80" s="177">
        <v>1</v>
      </c>
      <c r="H80" s="97">
        <v>9573574.4071688913</v>
      </c>
      <c r="I80" s="185">
        <v>32130.536558836633</v>
      </c>
      <c r="J80" s="174">
        <v>307604082488.28284</v>
      </c>
      <c r="K80" s="186">
        <v>0.36981118650513944</v>
      </c>
      <c r="L80" s="182">
        <v>83780668911.607498</v>
      </c>
      <c r="M80" s="189">
        <v>3924114471.7359304</v>
      </c>
      <c r="N80" s="187">
        <v>21236955.090164509</v>
      </c>
      <c r="O80" s="185">
        <v>0</v>
      </c>
      <c r="P80" s="185">
        <v>312636925272.31128</v>
      </c>
      <c r="Q80" s="174">
        <v>624165122232.33008</v>
      </c>
      <c r="R80" s="119">
        <v>0.5829626776249538</v>
      </c>
      <c r="S80" s="174">
        <v>254834305914.72116</v>
      </c>
      <c r="T80" s="119">
        <v>0.40828027205894624</v>
      </c>
      <c r="U80" s="97">
        <v>17.078371812106354</v>
      </c>
      <c r="V80" s="184">
        <v>4647147294962.8711</v>
      </c>
      <c r="W80" s="199">
        <v>4820.9851101568383</v>
      </c>
      <c r="X80" s="191">
        <v>4.3681459042092467E-2</v>
      </c>
      <c r="Y80" s="198">
        <v>2.0000000000000001E-4</v>
      </c>
    </row>
    <row r="81" spans="1:25" x14ac:dyDescent="0.2">
      <c r="A81">
        <v>77</v>
      </c>
      <c r="B81" s="119">
        <v>0.438355478598284</v>
      </c>
      <c r="C81" s="97">
        <v>11823.787392241396</v>
      </c>
      <c r="D81" s="96">
        <v>1.1984065511444473</v>
      </c>
      <c r="E81" s="98">
        <v>0</v>
      </c>
      <c r="F81" s="119">
        <v>0.55026628448378234</v>
      </c>
      <c r="G81" s="177">
        <v>1</v>
      </c>
      <c r="H81" s="97">
        <v>10408501.328192359</v>
      </c>
      <c r="I81" s="185">
        <v>35930.341257388754</v>
      </c>
      <c r="J81" s="174">
        <v>373981004699.93555</v>
      </c>
      <c r="K81" s="186">
        <v>0.39947433514923381</v>
      </c>
      <c r="L81" s="182">
        <v>123069929449.24353</v>
      </c>
      <c r="M81" s="189">
        <v>572449056.81422722</v>
      </c>
      <c r="N81" s="187">
        <v>20023022.082145713</v>
      </c>
      <c r="O81" s="185">
        <v>0</v>
      </c>
      <c r="P81" s="185">
        <v>293064920444.51636</v>
      </c>
      <c r="Q81" s="174">
        <v>667618374201.26611</v>
      </c>
      <c r="R81" s="119">
        <v>0.57495084677049979</v>
      </c>
      <c r="S81" s="174">
        <v>306314644398.0119</v>
      </c>
      <c r="T81" s="119">
        <v>0.45881697723566189</v>
      </c>
      <c r="U81" s="97">
        <v>16.595591522248959</v>
      </c>
      <c r="V81" s="184">
        <v>5233117623990.5586</v>
      </c>
      <c r="W81" s="199">
        <v>5428.6340626636338</v>
      </c>
      <c r="X81" s="191">
        <v>4.5687290952582595E-2</v>
      </c>
      <c r="Y81" s="198">
        <v>2.0000000000000001E-4</v>
      </c>
    </row>
    <row r="82" spans="1:25" x14ac:dyDescent="0.2">
      <c r="A82">
        <v>78</v>
      </c>
      <c r="B82" s="119">
        <v>0.48992099895864261</v>
      </c>
      <c r="C82" s="97">
        <v>9527.1484626422534</v>
      </c>
      <c r="D82" s="96">
        <v>0.92976776086769941</v>
      </c>
      <c r="E82" s="98">
        <v>0.64444423789286309</v>
      </c>
      <c r="F82" s="119">
        <v>0</v>
      </c>
      <c r="G82" s="177">
        <v>0</v>
      </c>
      <c r="H82" s="97">
        <v>6621760.1401914936</v>
      </c>
      <c r="I82" s="185">
        <v>42088.779564322453</v>
      </c>
      <c r="J82" s="174">
        <v>278701802868.33673</v>
      </c>
      <c r="K82" s="186">
        <v>0.44100764001749726</v>
      </c>
      <c r="L82" s="182">
        <v>96321645301.584579</v>
      </c>
      <c r="M82" s="189">
        <v>23338940009.583584</v>
      </c>
      <c r="N82" s="187">
        <v>14532655.310707249</v>
      </c>
      <c r="O82" s="185">
        <v>68869549928.01918</v>
      </c>
      <c r="P82" s="185">
        <v>0</v>
      </c>
      <c r="Q82" s="174">
        <v>370910292805.93945</v>
      </c>
      <c r="R82" s="119">
        <v>0.47991459861464331</v>
      </c>
      <c r="S82" s="174">
        <v>135253901501.37627</v>
      </c>
      <c r="T82" s="119">
        <v>0.36465394496922526</v>
      </c>
      <c r="U82" s="97">
        <v>15.250108833109184</v>
      </c>
      <c r="V82" s="184">
        <v>2202317139307.2085</v>
      </c>
      <c r="W82" s="199">
        <v>2286.0680652294564</v>
      </c>
      <c r="X82" s="191">
        <v>4.9863433606823923E-2</v>
      </c>
      <c r="Y82" s="198">
        <v>2.0000000000000001E-4</v>
      </c>
    </row>
    <row r="83" spans="1:25" x14ac:dyDescent="0.2">
      <c r="A83">
        <v>79</v>
      </c>
      <c r="B83" s="119">
        <v>0.31755261449980865</v>
      </c>
      <c r="C83" s="97">
        <v>4000</v>
      </c>
      <c r="D83" s="96">
        <v>1.3546054688419131</v>
      </c>
      <c r="E83" s="98">
        <v>0</v>
      </c>
      <c r="F83" s="119">
        <v>0.69275476188337415</v>
      </c>
      <c r="G83" s="177">
        <v>1</v>
      </c>
      <c r="H83" s="97">
        <v>21566687.238478094</v>
      </c>
      <c r="I83" s="185">
        <v>28765.398672823056</v>
      </c>
      <c r="J83" s="174">
        <v>620374356466.90771</v>
      </c>
      <c r="K83" s="186">
        <v>0.31755261449980865</v>
      </c>
      <c r="L83" s="182">
        <v>126220320555.90189</v>
      </c>
      <c r="M83" s="189">
        <v>8723371102.1767406</v>
      </c>
      <c r="N83" s="187">
        <v>38310057.327479288</v>
      </c>
      <c r="O83" s="185">
        <v>0</v>
      </c>
      <c r="P83" s="185">
        <v>400260698140.20764</v>
      </c>
      <c r="Q83" s="174">
        <v>1029358425709.2921</v>
      </c>
      <c r="R83" s="119">
        <v>0.50245866207436829</v>
      </c>
      <c r="S83" s="174">
        <v>236608915397.28171</v>
      </c>
      <c r="T83" s="119">
        <v>0.22986057090293249</v>
      </c>
      <c r="U83" s="97">
        <v>15.896909115053372</v>
      </c>
      <c r="V83" s="184">
        <v>3913562544514.0254</v>
      </c>
      <c r="W83" s="199">
        <v>4063.6891327903013</v>
      </c>
      <c r="X83" s="191">
        <v>4.846496173026997E-2</v>
      </c>
      <c r="Y83" s="198">
        <v>2.0000000000000001E-4</v>
      </c>
    </row>
    <row r="84" spans="1:25" x14ac:dyDescent="0.2">
      <c r="A84">
        <v>80</v>
      </c>
      <c r="B84" s="119">
        <v>0.62767958988362205</v>
      </c>
      <c r="C84" s="97">
        <v>17000</v>
      </c>
      <c r="D84" s="96">
        <v>0.40553739162152119</v>
      </c>
      <c r="E84" s="98">
        <v>0.28206042654036595</v>
      </c>
      <c r="F84" s="119">
        <v>0.65068947625264584</v>
      </c>
      <c r="G84" s="177">
        <v>1</v>
      </c>
      <c r="H84" s="97">
        <v>2210543.4212817419</v>
      </c>
      <c r="I84" s="185">
        <v>53673.659110301138</v>
      </c>
      <c r="J84" s="174">
        <v>118647954042.39502</v>
      </c>
      <c r="K84" s="186">
        <v>0.48701230458234623</v>
      </c>
      <c r="L84" s="182">
        <v>47458685450.259071</v>
      </c>
      <c r="M84" s="189">
        <v>4197167893.2044697</v>
      </c>
      <c r="N84" s="187">
        <v>7403733.2897960534</v>
      </c>
      <c r="O84" s="185">
        <v>0</v>
      </c>
      <c r="P84" s="185">
        <v>125446597526.93736</v>
      </c>
      <c r="Q84" s="174">
        <v>248291719462.53687</v>
      </c>
      <c r="R84" s="119">
        <v>0.63691327240406725</v>
      </c>
      <c r="S84" s="174">
        <v>133627557459.14957</v>
      </c>
      <c r="T84" s="119">
        <v>0.5381877323513069</v>
      </c>
      <c r="U84" s="97">
        <v>16.944646142249912</v>
      </c>
      <c r="V84" s="184">
        <v>2448183688119.9395</v>
      </c>
      <c r="W84" s="199">
        <v>2541.2834443799388</v>
      </c>
      <c r="X84" s="191">
        <v>4.3559002137755098E-2</v>
      </c>
      <c r="Y84" s="198">
        <v>2.0000000000000001E-4</v>
      </c>
    </row>
    <row r="85" spans="1:25" x14ac:dyDescent="0.2">
      <c r="A85">
        <v>81</v>
      </c>
      <c r="B85" s="119">
        <v>0.45308259934174616</v>
      </c>
      <c r="C85" s="97">
        <v>8875.4577292428057</v>
      </c>
      <c r="D85" s="96">
        <v>1.1000842225156746</v>
      </c>
      <c r="E85" s="98">
        <v>0.22544009775781348</v>
      </c>
      <c r="F85" s="119">
        <v>0.50162419521013435</v>
      </c>
      <c r="G85" s="177">
        <v>1</v>
      </c>
      <c r="H85" s="97">
        <v>9492992.2534533478</v>
      </c>
      <c r="I85" s="185">
        <v>33472.273244694225</v>
      </c>
      <c r="J85" s="174">
        <v>317752030617.35602</v>
      </c>
      <c r="K85" s="186">
        <v>0.35563636417511613</v>
      </c>
      <c r="L85" s="182">
        <v>81526899638.641571</v>
      </c>
      <c r="M85" s="189">
        <v>4713858115.3259621</v>
      </c>
      <c r="N85" s="187">
        <v>18972238.223133806</v>
      </c>
      <c r="O85" s="185">
        <v>0</v>
      </c>
      <c r="P85" s="185">
        <v>220064518258.14749</v>
      </c>
      <c r="Q85" s="174">
        <v>542530406990.82953</v>
      </c>
      <c r="R85" s="119">
        <v>0.53279187260267358</v>
      </c>
      <c r="S85" s="174">
        <v>191141159242.82541</v>
      </c>
      <c r="T85" s="119">
        <v>0.35231418696511196</v>
      </c>
      <c r="U85" s="97">
        <v>16.521975821452301</v>
      </c>
      <c r="V85" s="184">
        <v>3284157626024.5864</v>
      </c>
      <c r="W85" s="199">
        <v>3408.185909793187</v>
      </c>
      <c r="X85" s="191">
        <v>4.6940256111315887E-2</v>
      </c>
      <c r="Y85" s="198">
        <v>2.0000000000000001E-4</v>
      </c>
    </row>
    <row r="86" spans="1:25" x14ac:dyDescent="0.2">
      <c r="A86">
        <v>82</v>
      </c>
      <c r="B86" s="119">
        <v>0.53757867359842892</v>
      </c>
      <c r="C86" s="97">
        <v>8517.214140386006</v>
      </c>
      <c r="D86" s="96">
        <v>0.84650064766955269</v>
      </c>
      <c r="E86" s="98">
        <v>0.6408619748644987</v>
      </c>
      <c r="F86" s="119">
        <v>0</v>
      </c>
      <c r="G86" s="177">
        <v>0</v>
      </c>
      <c r="H86" s="97">
        <v>6756550.0334360851</v>
      </c>
      <c r="I86" s="185">
        <v>40092.806968280755</v>
      </c>
      <c r="J86" s="174">
        <v>270889056262.08383</v>
      </c>
      <c r="K86" s="186">
        <v>0.41346261790880856</v>
      </c>
      <c r="L86" s="182">
        <v>86136960157.280472</v>
      </c>
      <c r="M86" s="189">
        <v>38947700962.826622</v>
      </c>
      <c r="N86" s="187">
        <v>15298474.00674995</v>
      </c>
      <c r="O86" s="185">
        <v>81371514106.591553</v>
      </c>
      <c r="P86" s="185">
        <v>0</v>
      </c>
      <c r="Q86" s="174">
        <v>391208271331.50201</v>
      </c>
      <c r="R86" s="119">
        <v>0.45269929760807698</v>
      </c>
      <c r="S86" s="174">
        <v>133951196871.78256</v>
      </c>
      <c r="T86" s="119">
        <v>0.34240379533865994</v>
      </c>
      <c r="U86" s="97">
        <v>16.220027377977477</v>
      </c>
      <c r="V86" s="184">
        <v>2338574362495.1636</v>
      </c>
      <c r="W86" s="199">
        <v>2428.7041152906036</v>
      </c>
      <c r="X86" s="191">
        <v>4.5831389595466086E-2</v>
      </c>
      <c r="Y86" s="198">
        <v>2.0000000000000001E-4</v>
      </c>
    </row>
    <row r="87" spans="1:25" x14ac:dyDescent="0.2">
      <c r="A87">
        <v>83</v>
      </c>
      <c r="B87" s="119">
        <v>0.60268802272536903</v>
      </c>
      <c r="C87" s="97">
        <v>13672.00484470321</v>
      </c>
      <c r="D87" s="96">
        <v>0.29459103660186703</v>
      </c>
      <c r="E87" s="98">
        <v>0.36882144912711312</v>
      </c>
      <c r="F87" s="119">
        <v>0</v>
      </c>
      <c r="G87" s="177">
        <v>0</v>
      </c>
      <c r="H87" s="97">
        <v>2006976.0168751269</v>
      </c>
      <c r="I87" s="185">
        <v>53799.395734755686</v>
      </c>
      <c r="J87" s="174">
        <v>107974096962.02866</v>
      </c>
      <c r="K87" s="186">
        <v>0.49522938871559874</v>
      </c>
      <c r="L87" s="182">
        <v>43343446621.527832</v>
      </c>
      <c r="M87" s="189">
        <v>12818027611.582682</v>
      </c>
      <c r="N87" s="187">
        <v>7409185.3474920355</v>
      </c>
      <c r="O87" s="185">
        <v>25731276923.670639</v>
      </c>
      <c r="P87" s="185">
        <v>0</v>
      </c>
      <c r="Q87" s="174">
        <v>146523401497.28198</v>
      </c>
      <c r="R87" s="119">
        <v>0.50542757551212392</v>
      </c>
      <c r="S87" s="174">
        <v>56830202675.719147</v>
      </c>
      <c r="T87" s="119">
        <v>0.38785751692212356</v>
      </c>
      <c r="U87" s="97">
        <v>15.165533571574795</v>
      </c>
      <c r="V87" s="184">
        <v>970403132117.12134</v>
      </c>
      <c r="W87" s="199">
        <v>1008.3323051003764</v>
      </c>
      <c r="X87" s="191">
        <v>4.5922964720074774E-2</v>
      </c>
      <c r="Y87" s="198">
        <v>2.0000000000000001E-4</v>
      </c>
    </row>
    <row r="88" spans="1:25" x14ac:dyDescent="0.2">
      <c r="A88">
        <v>84</v>
      </c>
      <c r="B88" s="119">
        <v>0.53260541517081195</v>
      </c>
      <c r="C88" s="97">
        <v>4554.1597168548842</v>
      </c>
      <c r="D88" s="96">
        <v>0.41932839106532277</v>
      </c>
      <c r="E88" s="98">
        <v>0.47195159041997375</v>
      </c>
      <c r="F88" s="119">
        <v>0</v>
      </c>
      <c r="G88" s="177">
        <v>0</v>
      </c>
      <c r="H88" s="97">
        <v>3919202.0636785808</v>
      </c>
      <c r="I88" s="185">
        <v>47687.506759030082</v>
      </c>
      <c r="J88" s="174">
        <v>186896974901.67697</v>
      </c>
      <c r="K88" s="186">
        <v>0.47821949651910045</v>
      </c>
      <c r="L88" s="182">
        <v>66556302330.218689</v>
      </c>
      <c r="M88" s="189">
        <v>17814421447.731903</v>
      </c>
      <c r="N88" s="187">
        <v>11997862.070329735</v>
      </c>
      <c r="O88" s="185">
        <v>39971532868.481186</v>
      </c>
      <c r="P88" s="185">
        <v>0</v>
      </c>
      <c r="Q88" s="174">
        <v>244682929217.89005</v>
      </c>
      <c r="R88" s="119">
        <v>0.4959684107146734</v>
      </c>
      <c r="S88" s="174">
        <v>86861218432.224792</v>
      </c>
      <c r="T88" s="119">
        <v>0.35499500806970852</v>
      </c>
      <c r="U88" s="97">
        <v>15.055249509853191</v>
      </c>
      <c r="V88" s="184">
        <v>1492571869795.5078</v>
      </c>
      <c r="W88" s="199">
        <v>1549.5884014816058</v>
      </c>
      <c r="X88" s="191">
        <v>4.6863063406940943E-2</v>
      </c>
      <c r="Y88" s="198">
        <v>2.0000000000000001E-4</v>
      </c>
    </row>
    <row r="89" spans="1:25" x14ac:dyDescent="0.2">
      <c r="A89">
        <v>85</v>
      </c>
      <c r="B89" s="119">
        <v>0.46233394898436403</v>
      </c>
      <c r="C89" s="97">
        <v>7715.5854779523279</v>
      </c>
      <c r="D89" s="96">
        <v>0.72083784591765776</v>
      </c>
      <c r="E89" s="98">
        <v>0.24534075293498869</v>
      </c>
      <c r="F89" s="119">
        <v>0</v>
      </c>
      <c r="G89" s="177">
        <v>0</v>
      </c>
      <c r="H89" s="97">
        <v>7507468.0840569288</v>
      </c>
      <c r="I89" s="185">
        <v>37281.491758174474</v>
      </c>
      <c r="J89" s="174">
        <v>279889609500.52631</v>
      </c>
      <c r="K89" s="186">
        <v>0.34327536565516259</v>
      </c>
      <c r="L89" s="182">
        <v>59792560989.403801</v>
      </c>
      <c r="M89" s="189">
        <v>14879765470.901505</v>
      </c>
      <c r="N89" s="187">
        <v>17716872.263462234</v>
      </c>
      <c r="O89" s="185">
        <v>40310225349.906845</v>
      </c>
      <c r="P89" s="185">
        <v>0</v>
      </c>
      <c r="Q89" s="174">
        <v>335079600321.33466</v>
      </c>
      <c r="R89" s="119">
        <v>0.38297583082120162</v>
      </c>
      <c r="S89" s="174">
        <v>81831798920.501938</v>
      </c>
      <c r="T89" s="119">
        <v>0.24421599775703109</v>
      </c>
      <c r="U89" s="97">
        <v>15.181113525283994</v>
      </c>
      <c r="V89" s="184">
        <v>1341284756954.509</v>
      </c>
      <c r="W89" s="199">
        <v>1390.2037957401719</v>
      </c>
      <c r="X89" s="191">
        <v>4.8203471479396146E-2</v>
      </c>
      <c r="Y89" s="198">
        <v>2.0000000000000001E-4</v>
      </c>
    </row>
    <row r="90" spans="1:25" x14ac:dyDescent="0.2">
      <c r="A90">
        <v>86</v>
      </c>
      <c r="B90" s="119">
        <v>0.51567711395923688</v>
      </c>
      <c r="C90" s="97">
        <v>10202.453696237166</v>
      </c>
      <c r="D90" s="96">
        <v>1.3024716013134685</v>
      </c>
      <c r="E90" s="98">
        <v>0</v>
      </c>
      <c r="F90" s="119">
        <v>0</v>
      </c>
      <c r="G90" s="177">
        <v>0</v>
      </c>
      <c r="H90" s="97">
        <v>12051419.401804237</v>
      </c>
      <c r="I90" s="185">
        <v>31905.65509142651</v>
      </c>
      <c r="J90" s="174">
        <v>384508430796.09155</v>
      </c>
      <c r="K90" s="186">
        <v>0.36258234578658621</v>
      </c>
      <c r="L90" s="182">
        <v>105831470487.51471</v>
      </c>
      <c r="M90" s="189">
        <v>16985629212.236134</v>
      </c>
      <c r="N90" s="187">
        <v>22309319.943401642</v>
      </c>
      <c r="O90" s="185">
        <v>0</v>
      </c>
      <c r="P90" s="185">
        <v>0</v>
      </c>
      <c r="Q90" s="174">
        <v>401494060008.3277</v>
      </c>
      <c r="R90" s="119">
        <v>0.34724291764085968</v>
      </c>
      <c r="S90" s="174">
        <v>105831470487.51471</v>
      </c>
      <c r="T90" s="119">
        <v>0.26359411266338428</v>
      </c>
      <c r="U90" s="97">
        <v>13.547680684399323</v>
      </c>
      <c r="V90" s="184">
        <v>1371974769931.1687</v>
      </c>
      <c r="W90" s="199">
        <v>1423.5564734059506</v>
      </c>
      <c r="X90" s="191">
        <v>5.8510366602236123E-2</v>
      </c>
      <c r="Y90" s="198">
        <v>2.0000000000000001E-4</v>
      </c>
    </row>
    <row r="91" spans="1:25" x14ac:dyDescent="0.2">
      <c r="A91">
        <v>87</v>
      </c>
      <c r="B91" s="119">
        <v>0.47667599623368034</v>
      </c>
      <c r="C91" s="97">
        <v>10892.533609723003</v>
      </c>
      <c r="D91" s="96">
        <v>0.9536546819854077</v>
      </c>
      <c r="E91" s="98">
        <v>0</v>
      </c>
      <c r="F91" s="119">
        <v>0.70604175640102529</v>
      </c>
      <c r="G91" s="177">
        <v>1</v>
      </c>
      <c r="H91" s="97">
        <v>7214026.2464996837</v>
      </c>
      <c r="I91" s="185">
        <v>34448.887412534197</v>
      </c>
      <c r="J91" s="174">
        <v>248515177956.73428</v>
      </c>
      <c r="K91" s="186">
        <v>0.31369041484306903</v>
      </c>
      <c r="L91" s="182">
        <v>57687202167.479248</v>
      </c>
      <c r="M91" s="189">
        <v>6752419953.8344116</v>
      </c>
      <c r="N91" s="187">
        <v>15520456.173701774</v>
      </c>
      <c r="O91" s="185">
        <v>0</v>
      </c>
      <c r="P91" s="185">
        <v>316592658706.41229</v>
      </c>
      <c r="Q91" s="174">
        <v>571860256616.98096</v>
      </c>
      <c r="R91" s="119">
        <v>0.57921660475703929</v>
      </c>
      <c r="S91" s="174">
        <v>172490551404.05905</v>
      </c>
      <c r="T91" s="119">
        <v>0.30163059839912831</v>
      </c>
      <c r="U91" s="97">
        <v>17.127259659050207</v>
      </c>
      <c r="V91" s="184">
        <v>3081010657104.1333</v>
      </c>
      <c r="W91" s="199">
        <v>3197.4905961595541</v>
      </c>
      <c r="X91" s="191">
        <v>4.43073842133095E-2</v>
      </c>
      <c r="Y91" s="198">
        <v>2.0000000000000001E-4</v>
      </c>
    </row>
    <row r="92" spans="1:25" x14ac:dyDescent="0.2">
      <c r="A92">
        <v>88</v>
      </c>
      <c r="B92" s="119">
        <v>0.51468464433395711</v>
      </c>
      <c r="C92" s="97">
        <v>11366.82805313778</v>
      </c>
      <c r="D92" s="96">
        <v>0.87809891057869338</v>
      </c>
      <c r="E92" s="98">
        <v>0</v>
      </c>
      <c r="F92" s="119">
        <v>0</v>
      </c>
      <c r="G92" s="177">
        <v>0</v>
      </c>
      <c r="H92" s="97">
        <v>6264806.7262525354</v>
      </c>
      <c r="I92" s="185">
        <v>44099.619924861872</v>
      </c>
      <c r="J92" s="174">
        <v>276275595530.45496</v>
      </c>
      <c r="K92" s="186">
        <v>0.43533603154121059</v>
      </c>
      <c r="L92" s="182">
        <v>86965001454.349945</v>
      </c>
      <c r="M92" s="189">
        <v>6221488007.9959459</v>
      </c>
      <c r="N92" s="187">
        <v>14085838.566684959</v>
      </c>
      <c r="O92" s="185">
        <v>0</v>
      </c>
      <c r="P92" s="185">
        <v>0</v>
      </c>
      <c r="Q92" s="174">
        <v>282497083538.45093</v>
      </c>
      <c r="R92" s="119">
        <v>0.42574854176695404</v>
      </c>
      <c r="S92" s="174">
        <v>86965001454.349945</v>
      </c>
      <c r="T92" s="119">
        <v>0.30784389121848427</v>
      </c>
      <c r="U92" s="97">
        <v>13.208776654784749</v>
      </c>
      <c r="V92" s="184">
        <v>1207921677384.9563</v>
      </c>
      <c r="W92" s="199">
        <v>1254.1560474709554</v>
      </c>
      <c r="X92" s="191">
        <v>5.8242383073084193E-2</v>
      </c>
      <c r="Y92" s="198">
        <v>2.0000000000000001E-4</v>
      </c>
    </row>
    <row r="93" spans="1:25" x14ac:dyDescent="0.2">
      <c r="A93">
        <v>89</v>
      </c>
      <c r="B93" s="119">
        <v>0.36373145679918739</v>
      </c>
      <c r="C93" s="97">
        <v>16263.759772104979</v>
      </c>
      <c r="D93" s="96">
        <v>0.79892743753038375</v>
      </c>
      <c r="E93" s="98">
        <v>0</v>
      </c>
      <c r="F93" s="119">
        <v>0.54779738055503091</v>
      </c>
      <c r="G93" s="177">
        <v>1</v>
      </c>
      <c r="H93" s="97">
        <v>14000778.291870387</v>
      </c>
      <c r="I93" s="185">
        <v>36739.447195197878</v>
      </c>
      <c r="J93" s="174">
        <v>514380854745.84485</v>
      </c>
      <c r="K93" s="186">
        <v>0.36373145679918739</v>
      </c>
      <c r="L93" s="182">
        <v>158829063676.48892</v>
      </c>
      <c r="M93" s="189">
        <v>21520908523.803528</v>
      </c>
      <c r="N93" s="187">
        <v>30209408.666181985</v>
      </c>
      <c r="O93" s="185">
        <v>0</v>
      </c>
      <c r="P93" s="185">
        <v>352636284376.50037</v>
      </c>
      <c r="Q93" s="174">
        <v>888538047646.14868</v>
      </c>
      <c r="R93" s="119">
        <v>0.528064641002716</v>
      </c>
      <c r="S93" s="174">
        <v>351769256032.32727</v>
      </c>
      <c r="T93" s="119">
        <v>0.3958966720268301</v>
      </c>
      <c r="U93" s="97">
        <v>16.485372888381345</v>
      </c>
      <c r="V93" s="184">
        <v>5878557323839.0186</v>
      </c>
      <c r="W93" s="199">
        <v>6100.3367963365381</v>
      </c>
      <c r="X93" s="191">
        <v>4.4765966571344171E-2</v>
      </c>
      <c r="Y93" s="198">
        <v>2.0000000000000001E-4</v>
      </c>
    </row>
    <row r="94" spans="1:25" x14ac:dyDescent="0.2">
      <c r="A94">
        <v>90</v>
      </c>
      <c r="B94" s="119">
        <v>0.67838781286567262</v>
      </c>
      <c r="C94" s="97">
        <v>12122.669083770714</v>
      </c>
      <c r="D94" s="96">
        <v>1.1434041456517372</v>
      </c>
      <c r="E94" s="98">
        <v>0.43116298862791835</v>
      </c>
      <c r="F94" s="119">
        <v>0.45339791776487748</v>
      </c>
      <c r="G94" s="177">
        <v>1</v>
      </c>
      <c r="H94" s="97">
        <v>10247401.08387653</v>
      </c>
      <c r="I94" s="185">
        <v>34884.619856995836</v>
      </c>
      <c r="J94" s="174">
        <v>357476691333.19983</v>
      </c>
      <c r="K94" s="186">
        <v>0.39850476662622314</v>
      </c>
      <c r="L94" s="182">
        <v>115317836078.90419</v>
      </c>
      <c r="M94" s="189">
        <v>7505776260.1216393</v>
      </c>
      <c r="N94" s="187">
        <v>20042310.53423766</v>
      </c>
      <c r="O94" s="185">
        <v>0</v>
      </c>
      <c r="P94" s="185">
        <v>253230635871.01776</v>
      </c>
      <c r="Q94" s="174">
        <v>618213103464.33911</v>
      </c>
      <c r="R94" s="119">
        <v>0.55812578578054783</v>
      </c>
      <c r="S94" s="174">
        <v>231125969663.98752</v>
      </c>
      <c r="T94" s="119">
        <v>0.37386132446692755</v>
      </c>
      <c r="U94" s="97">
        <v>16.109279103433835</v>
      </c>
      <c r="V94" s="184">
        <v>3796090595984.7197</v>
      </c>
      <c r="W94" s="199">
        <v>3940.0648480940308</v>
      </c>
      <c r="X94" s="191">
        <v>4.6799026886929662E-2</v>
      </c>
      <c r="Y94" s="198">
        <v>2.0000000000000001E-4</v>
      </c>
    </row>
    <row r="95" spans="1:25" x14ac:dyDescent="0.2">
      <c r="A95">
        <v>91</v>
      </c>
      <c r="B95" s="119">
        <v>0.68336659711007941</v>
      </c>
      <c r="C95" s="97">
        <v>12976.14199960455</v>
      </c>
      <c r="D95" s="96">
        <v>0.87119761329544232</v>
      </c>
      <c r="E95" s="98">
        <v>0.46489702697459673</v>
      </c>
      <c r="F95" s="119">
        <v>0</v>
      </c>
      <c r="G95" s="177">
        <v>0</v>
      </c>
      <c r="H95" s="97">
        <v>5704839.1429251004</v>
      </c>
      <c r="I95" s="185">
        <v>35083.11796287301</v>
      </c>
      <c r="J95" s="174">
        <v>200143544610.45667</v>
      </c>
      <c r="K95" s="186">
        <v>0.28867337571698981</v>
      </c>
      <c r="L95" s="182">
        <v>46029173628.719498</v>
      </c>
      <c r="M95" s="189">
        <v>10437521036.845415</v>
      </c>
      <c r="N95" s="187">
        <v>12980542.612355081</v>
      </c>
      <c r="O95" s="185">
        <v>35033150256.132248</v>
      </c>
      <c r="P95" s="185">
        <v>0</v>
      </c>
      <c r="Q95" s="174">
        <v>245614215903.43436</v>
      </c>
      <c r="R95" s="119">
        <v>0.34933903373615971</v>
      </c>
      <c r="S95" s="174">
        <v>64699458958.905159</v>
      </c>
      <c r="T95" s="119">
        <v>0.26341903183789001</v>
      </c>
      <c r="U95" s="97">
        <v>15.156347116313322</v>
      </c>
      <c r="V95" s="184">
        <v>982195106854.78027</v>
      </c>
      <c r="W95" s="199">
        <v>1019.2605555079755</v>
      </c>
      <c r="X95" s="191">
        <v>5.14402687609768E-2</v>
      </c>
      <c r="Y95" s="198">
        <v>2.0000000000000001E-4</v>
      </c>
    </row>
    <row r="96" spans="1:25" x14ac:dyDescent="0.2">
      <c r="A96">
        <v>92</v>
      </c>
      <c r="B96" s="119">
        <v>0.50359501372786242</v>
      </c>
      <c r="C96" s="97">
        <v>8797.5082347081152</v>
      </c>
      <c r="D96" s="96">
        <v>0.60250234717927342</v>
      </c>
      <c r="E96" s="98">
        <v>0.45801593579562921</v>
      </c>
      <c r="F96" s="119">
        <v>0.52912126593557174</v>
      </c>
      <c r="G96" s="177">
        <v>1</v>
      </c>
      <c r="H96" s="97">
        <v>10973528.815860555</v>
      </c>
      <c r="I96" s="185">
        <v>35540.40290897699</v>
      </c>
      <c r="J96" s="174">
        <v>390003635448.95331</v>
      </c>
      <c r="K96" s="186">
        <v>0.37164104534718001</v>
      </c>
      <c r="L96" s="182">
        <v>103038697159.93562</v>
      </c>
      <c r="M96" s="189">
        <v>12671392245.284575</v>
      </c>
      <c r="N96" s="187">
        <v>26566406.723973393</v>
      </c>
      <c r="O96" s="185">
        <v>0</v>
      </c>
      <c r="P96" s="185">
        <v>450456157577.44409</v>
      </c>
      <c r="Q96" s="174">
        <v>853131185271.68201</v>
      </c>
      <c r="R96" s="119">
        <v>0.59229611289908324</v>
      </c>
      <c r="S96" s="174">
        <v>392525438495.19104</v>
      </c>
      <c r="T96" s="119">
        <v>0.46009974230421574</v>
      </c>
      <c r="U96" s="97">
        <v>17.534336792771658</v>
      </c>
      <c r="V96" s="184">
        <v>7338924617699.6855</v>
      </c>
      <c r="W96" s="199">
        <v>7624.3909382187039</v>
      </c>
      <c r="X96" s="191">
        <v>4.1913274435557937E-2</v>
      </c>
      <c r="Y96" s="198">
        <v>2.0000000000000001E-4</v>
      </c>
    </row>
    <row r="97" spans="1:25" x14ac:dyDescent="0.2">
      <c r="A97">
        <v>93</v>
      </c>
      <c r="B97" s="119">
        <v>0.72551399808137251</v>
      </c>
      <c r="C97" s="97">
        <v>10679.702833944444</v>
      </c>
      <c r="D97" s="96">
        <v>0.52627826262920663</v>
      </c>
      <c r="E97" s="98">
        <v>0</v>
      </c>
      <c r="F97" s="119">
        <v>0.64819201174484831</v>
      </c>
      <c r="G97" s="177">
        <v>1</v>
      </c>
      <c r="H97" s="97">
        <v>3251292.2363165012</v>
      </c>
      <c r="I97" s="185">
        <v>53465.451807316553</v>
      </c>
      <c r="J97" s="174">
        <v>173831808372.28235</v>
      </c>
      <c r="K97" s="186">
        <v>0.50850779147401837</v>
      </c>
      <c r="L97" s="182">
        <v>68863056382.60173</v>
      </c>
      <c r="M97" s="189">
        <v>4060183727.0695972</v>
      </c>
      <c r="N97" s="187">
        <v>9446901.4988233186</v>
      </c>
      <c r="O97" s="185">
        <v>0</v>
      </c>
      <c r="P97" s="185">
        <v>232765132128.55975</v>
      </c>
      <c r="Q97" s="174">
        <v>410657124227.91168</v>
      </c>
      <c r="R97" s="119">
        <v>0.66870125577991202</v>
      </c>
      <c r="S97" s="174">
        <v>171781865599.95581</v>
      </c>
      <c r="T97" s="119">
        <v>0.41830971743867307</v>
      </c>
      <c r="U97" s="97">
        <v>16.660448599746921</v>
      </c>
      <c r="V97" s="184">
        <v>3095468740419.5679</v>
      </c>
      <c r="W97" s="199">
        <v>3215.8400904582727</v>
      </c>
      <c r="X97" s="191">
        <v>4.4465828361225167E-2</v>
      </c>
      <c r="Y97" s="198">
        <v>2.0000000000000001E-4</v>
      </c>
    </row>
    <row r="98" spans="1:25" x14ac:dyDescent="0.2">
      <c r="A98">
        <v>94</v>
      </c>
      <c r="B98" s="119">
        <v>0.37931376253503946</v>
      </c>
      <c r="C98" s="97">
        <v>12655.065383286521</v>
      </c>
      <c r="D98" s="96">
        <v>0.64657714922614551</v>
      </c>
      <c r="E98" s="98">
        <v>0.55980660662238768</v>
      </c>
      <c r="F98" s="119">
        <v>0</v>
      </c>
      <c r="G98" s="177">
        <v>0</v>
      </c>
      <c r="H98" s="97">
        <v>4312822.2433334151</v>
      </c>
      <c r="I98" s="185">
        <v>41546.653966684033</v>
      </c>
      <c r="J98" s="174">
        <v>179183333363.59137</v>
      </c>
      <c r="K98" s="186">
        <v>0.37931376253503946</v>
      </c>
      <c r="L98" s="182">
        <v>49936512117.900528</v>
      </c>
      <c r="M98" s="189">
        <v>20931921918.690487</v>
      </c>
      <c r="N98" s="187">
        <v>11243603.123226725</v>
      </c>
      <c r="O98" s="185">
        <v>67420278706.376343</v>
      </c>
      <c r="P98" s="185">
        <v>0</v>
      </c>
      <c r="Q98" s="174">
        <v>267535533988.6582</v>
      </c>
      <c r="R98" s="119">
        <v>0.45565135034355136</v>
      </c>
      <c r="S98" s="174">
        <v>83595824004.223282</v>
      </c>
      <c r="T98" s="119">
        <v>0.3124662461016009</v>
      </c>
      <c r="U98" s="97">
        <v>16.250383435194362</v>
      </c>
      <c r="V98" s="184">
        <v>1447254762559.1416</v>
      </c>
      <c r="W98" s="199">
        <v>1499.849741932441</v>
      </c>
      <c r="X98" s="191">
        <v>4.4833163706501776E-2</v>
      </c>
      <c r="Y98" s="198">
        <v>2.0000000000000001E-4</v>
      </c>
    </row>
    <row r="99" spans="1:25" x14ac:dyDescent="0.2">
      <c r="A99">
        <v>95</v>
      </c>
      <c r="B99" s="119">
        <v>0.67581699665083117</v>
      </c>
      <c r="C99" s="97">
        <v>8828.0367675097605</v>
      </c>
      <c r="D99" s="96">
        <v>1.043456252749648</v>
      </c>
      <c r="E99" s="98">
        <v>0</v>
      </c>
      <c r="F99" s="119">
        <v>0.45966145632568939</v>
      </c>
      <c r="G99" s="177">
        <v>1</v>
      </c>
      <c r="H99" s="97">
        <v>8731720.0246136207</v>
      </c>
      <c r="I99" s="185">
        <v>35460.185415485859</v>
      </c>
      <c r="J99" s="174">
        <v>309628411068.90973</v>
      </c>
      <c r="K99" s="186">
        <v>0.32119962507782795</v>
      </c>
      <c r="L99" s="182">
        <v>66803334210.996681</v>
      </c>
      <c r="M99" s="189">
        <v>9242697341.0341606</v>
      </c>
      <c r="N99" s="187">
        <v>17912990.038240828</v>
      </c>
      <c r="O99" s="185">
        <v>0</v>
      </c>
      <c r="P99" s="185">
        <v>290562434286.74054</v>
      </c>
      <c r="Q99" s="174">
        <v>609433542696.68445</v>
      </c>
      <c r="R99" s="119">
        <v>0.54460815449955957</v>
      </c>
      <c r="S99" s="174">
        <v>256280207786.79819</v>
      </c>
      <c r="T99" s="119">
        <v>0.42052199268977397</v>
      </c>
      <c r="U99" s="97">
        <v>17.562562837656039</v>
      </c>
      <c r="V99" s="184">
        <v>4728393305692.5225</v>
      </c>
      <c r="W99" s="199">
        <v>4905.7916886590638</v>
      </c>
      <c r="X99" s="191">
        <v>4.3566855843853516E-2</v>
      </c>
      <c r="Y99" s="198">
        <v>2.0000000000000001E-4</v>
      </c>
    </row>
    <row r="100" spans="1:25" x14ac:dyDescent="0.2">
      <c r="A100">
        <v>96</v>
      </c>
      <c r="B100" s="119">
        <v>0.53197267175434904</v>
      </c>
      <c r="C100" s="97">
        <v>6227.509614896042</v>
      </c>
      <c r="D100" s="96">
        <v>0.44816414113130804</v>
      </c>
      <c r="E100" s="98">
        <v>0</v>
      </c>
      <c r="F100" s="119">
        <v>0</v>
      </c>
      <c r="G100" s="177">
        <v>0</v>
      </c>
      <c r="H100" s="97">
        <v>3364263.8778215586</v>
      </c>
      <c r="I100" s="185">
        <v>53584.255202678592</v>
      </c>
      <c r="J100" s="174">
        <v>180271574198.34351</v>
      </c>
      <c r="K100" s="186">
        <v>0.51249679732076348</v>
      </c>
      <c r="L100" s="182">
        <v>67556038470.103928</v>
      </c>
      <c r="M100" s="189">
        <v>7032416419.3168068</v>
      </c>
      <c r="N100" s="187">
        <v>10263842.159751447</v>
      </c>
      <c r="O100" s="185">
        <v>0</v>
      </c>
      <c r="P100" s="185">
        <v>0</v>
      </c>
      <c r="Q100" s="174">
        <v>187303990617.66031</v>
      </c>
      <c r="R100" s="119">
        <v>0.49325486403124397</v>
      </c>
      <c r="S100" s="174">
        <v>67556038470.103928</v>
      </c>
      <c r="T100" s="119">
        <v>0.3606759164464608</v>
      </c>
      <c r="U100" s="97">
        <v>13.282609831046781</v>
      </c>
      <c r="V100" s="184">
        <v>1024621719677.9246</v>
      </c>
      <c r="W100" s="199">
        <v>1063.8455495917294</v>
      </c>
      <c r="X100" s="191">
        <v>5.2833755741072186E-2</v>
      </c>
      <c r="Y100" s="198">
        <v>2.0000000000000001E-4</v>
      </c>
    </row>
    <row r="101" spans="1:25" x14ac:dyDescent="0.2">
      <c r="A101">
        <v>97</v>
      </c>
      <c r="B101" s="119">
        <v>0.52729105812552068</v>
      </c>
      <c r="C101" s="97">
        <v>10882.194087990747</v>
      </c>
      <c r="D101" s="96">
        <v>0.89547471693067027</v>
      </c>
      <c r="E101" s="98">
        <v>0.7</v>
      </c>
      <c r="F101" s="119">
        <v>0.52955690148811818</v>
      </c>
      <c r="G101" s="177">
        <v>1</v>
      </c>
      <c r="H101" s="97">
        <v>7047935.3542491263</v>
      </c>
      <c r="I101" s="185">
        <v>34908.419631793346</v>
      </c>
      <c r="J101" s="174">
        <v>246032284883.88058</v>
      </c>
      <c r="K101" s="186">
        <v>0.39087582979711477</v>
      </c>
      <c r="L101" s="182">
        <v>72673812097.8591</v>
      </c>
      <c r="M101" s="189">
        <v>3023852450.0737586</v>
      </c>
      <c r="N101" s="187">
        <v>15521922.095808767</v>
      </c>
      <c r="O101" s="185">
        <v>0</v>
      </c>
      <c r="P101" s="185">
        <v>277496002404.68201</v>
      </c>
      <c r="Q101" s="174">
        <v>526552139738.63635</v>
      </c>
      <c r="R101" s="119">
        <v>0.60424191912417147</v>
      </c>
      <c r="S101" s="174">
        <v>241872312147.71326</v>
      </c>
      <c r="T101" s="119">
        <v>0.45935111434125203</v>
      </c>
      <c r="U101" s="97">
        <v>17.241388326775454</v>
      </c>
      <c r="V101" s="184">
        <v>4391375659841.7095</v>
      </c>
      <c r="W101" s="199">
        <v>4561.1622986682569</v>
      </c>
      <c r="X101" s="191">
        <v>4.3264045761257183E-2</v>
      </c>
      <c r="Y101" s="198">
        <v>2.0000000000000001E-4</v>
      </c>
    </row>
    <row r="102" spans="1:25" x14ac:dyDescent="0.2">
      <c r="A102">
        <v>98</v>
      </c>
      <c r="B102" s="119">
        <v>0.37972097336999522</v>
      </c>
      <c r="C102" s="97">
        <v>7810.578236432877</v>
      </c>
      <c r="D102" s="96">
        <v>0.49787736857461296</v>
      </c>
      <c r="E102" s="98">
        <v>0.19879717583051082</v>
      </c>
      <c r="F102" s="119">
        <v>0.63132331522626128</v>
      </c>
      <c r="G102" s="177">
        <v>1</v>
      </c>
      <c r="H102" s="97">
        <v>4335032.4160561366</v>
      </c>
      <c r="I102" s="185">
        <v>46612.877865706512</v>
      </c>
      <c r="J102" s="174">
        <v>202068336553.50333</v>
      </c>
      <c r="K102" s="186">
        <v>0.37972097336999522</v>
      </c>
      <c r="L102" s="182">
        <v>53001761693.971672</v>
      </c>
      <c r="M102" s="189">
        <v>5726427719.6119089</v>
      </c>
      <c r="N102" s="187">
        <v>12299155.038975455</v>
      </c>
      <c r="O102" s="185">
        <v>0</v>
      </c>
      <c r="P102" s="185">
        <v>248869118878.75662</v>
      </c>
      <c r="Q102" s="174">
        <v>456663883151.87189</v>
      </c>
      <c r="R102" s="119">
        <v>0.60399977034011854</v>
      </c>
      <c r="S102" s="174">
        <v>215308860755.63544</v>
      </c>
      <c r="T102" s="119">
        <v>0.47148213094844321</v>
      </c>
      <c r="U102" s="97">
        <v>17.606514588858857</v>
      </c>
      <c r="V102" s="184">
        <v>4093159546545.9321</v>
      </c>
      <c r="W102" s="199">
        <v>4242.5951590732693</v>
      </c>
      <c r="X102" s="191">
        <v>4.2065772665614912E-2</v>
      </c>
      <c r="Y102" s="198">
        <v>2.0000000000000001E-4</v>
      </c>
    </row>
    <row r="103" spans="1:25" x14ac:dyDescent="0.2">
      <c r="A103">
        <v>99</v>
      </c>
      <c r="B103" s="119">
        <v>0.41712847802660646</v>
      </c>
      <c r="C103" s="97">
        <v>4734.6114750669831</v>
      </c>
      <c r="D103" s="96">
        <v>0.93108921112990206</v>
      </c>
      <c r="E103" s="98">
        <v>0</v>
      </c>
      <c r="F103" s="119">
        <v>0.57675112845209719</v>
      </c>
      <c r="G103" s="177">
        <v>1</v>
      </c>
      <c r="H103" s="97">
        <v>10347247.156444604</v>
      </c>
      <c r="I103" s="185">
        <v>35409.4030354313</v>
      </c>
      <c r="J103" s="174">
        <v>366389844869.76746</v>
      </c>
      <c r="K103" s="186">
        <v>0.41712847802660646</v>
      </c>
      <c r="L103" s="182">
        <v>110952542259.19051</v>
      </c>
      <c r="M103" s="189">
        <v>5021254638.9400721</v>
      </c>
      <c r="N103" s="187">
        <v>21898543.302794531</v>
      </c>
      <c r="O103" s="185">
        <v>0</v>
      </c>
      <c r="P103" s="185">
        <v>406763567414.95624</v>
      </c>
      <c r="Q103" s="174">
        <v>778174666923.6637</v>
      </c>
      <c r="R103" s="119">
        <v>0.61456959807946243</v>
      </c>
      <c r="S103" s="174">
        <v>299331449670.06274</v>
      </c>
      <c r="T103" s="119">
        <v>0.38465843517291748</v>
      </c>
      <c r="U103" s="97">
        <v>16.834846474698306</v>
      </c>
      <c r="V103" s="184">
        <v>5398603573318.8115</v>
      </c>
      <c r="W103" s="199">
        <v>5603.3733615088358</v>
      </c>
      <c r="X103" s="191">
        <v>4.4270711173483218E-2</v>
      </c>
      <c r="Y103" s="198">
        <v>2.0000000000000001E-4</v>
      </c>
    </row>
    <row r="104" spans="1:25" x14ac:dyDescent="0.2">
      <c r="A104">
        <v>100</v>
      </c>
      <c r="B104" s="119">
        <v>0.54531521041862763</v>
      </c>
      <c r="C104" s="97">
        <v>7404.0970362141834</v>
      </c>
      <c r="D104" s="96">
        <v>0.97838920926805995</v>
      </c>
      <c r="E104" s="98">
        <v>0.30475414265594125</v>
      </c>
      <c r="F104" s="119">
        <v>0.56048220121516212</v>
      </c>
      <c r="G104" s="177">
        <v>1</v>
      </c>
      <c r="H104" s="97">
        <v>10914322.462276332</v>
      </c>
      <c r="I104" s="185">
        <v>38188.213715699647</v>
      </c>
      <c r="J104" s="174">
        <v>416798478751.46979</v>
      </c>
      <c r="K104" s="186">
        <v>0.48781367108861395</v>
      </c>
      <c r="L104" s="182">
        <v>151161936036.81335</v>
      </c>
      <c r="M104" s="189">
        <v>8448775238.1754932</v>
      </c>
      <c r="N104" s="187">
        <v>22443129.990684718</v>
      </c>
      <c r="O104" s="185">
        <v>0</v>
      </c>
      <c r="P104" s="185">
        <v>308308208845.22089</v>
      </c>
      <c r="Q104" s="174">
        <v>733555462834.86621</v>
      </c>
      <c r="R104" s="119">
        <v>0.61340496512855325</v>
      </c>
      <c r="S104" s="174">
        <v>299468735790.94604</v>
      </c>
      <c r="T104" s="119">
        <v>0.40824279957459841</v>
      </c>
      <c r="U104" s="97">
        <v>16.058286375560591</v>
      </c>
      <c r="V104" s="184">
        <v>5117364493422.959</v>
      </c>
      <c r="W104" s="199">
        <v>5313.2365625768543</v>
      </c>
      <c r="X104" s="191">
        <v>4.6276594610332331E-2</v>
      </c>
      <c r="Y104" s="198">
        <v>2.0000000000000001E-4</v>
      </c>
    </row>
    <row r="105" spans="1:25" x14ac:dyDescent="0.2">
      <c r="A105">
        <v>101</v>
      </c>
      <c r="B105" s="119">
        <v>0.2269288017230765</v>
      </c>
      <c r="C105" s="97">
        <v>10263.179635664026</v>
      </c>
      <c r="D105" s="96">
        <v>0.75137219245409903</v>
      </c>
      <c r="E105" s="98">
        <v>0</v>
      </c>
      <c r="F105" s="119">
        <v>0</v>
      </c>
      <c r="G105" s="177">
        <v>0</v>
      </c>
      <c r="H105" s="97">
        <v>5920704.6352648195</v>
      </c>
      <c r="I105" s="185">
        <v>45077.892187469675</v>
      </c>
      <c r="J105" s="174">
        <v>266892885222.31949</v>
      </c>
      <c r="K105" s="186">
        <v>0.2269288017230765</v>
      </c>
      <c r="L105" s="182">
        <v>35544545372.085274</v>
      </c>
      <c r="M105" s="189">
        <v>6057246192.3144875</v>
      </c>
      <c r="N105" s="187">
        <v>14104950.737519853</v>
      </c>
      <c r="O105" s="185">
        <v>0</v>
      </c>
      <c r="P105" s="185">
        <v>0</v>
      </c>
      <c r="Q105" s="174">
        <v>272950131414.63397</v>
      </c>
      <c r="R105" s="119">
        <v>0.22189285023611596</v>
      </c>
      <c r="S105" s="174">
        <v>35544545372.085274</v>
      </c>
      <c r="T105" s="119">
        <v>0.13022358768565731</v>
      </c>
      <c r="U105" s="97">
        <v>13.507225177351941</v>
      </c>
      <c r="V105" s="184">
        <v>463165583253.90466</v>
      </c>
      <c r="W105" s="199">
        <v>480.57562418939608</v>
      </c>
      <c r="X105" s="191">
        <v>5.5402683477013853E-2</v>
      </c>
      <c r="Y105" s="198">
        <v>2.0000000000000001E-4</v>
      </c>
    </row>
    <row r="106" spans="1:25" x14ac:dyDescent="0.2">
      <c r="A106">
        <v>102</v>
      </c>
      <c r="B106" s="119">
        <v>0.59912011014569144</v>
      </c>
      <c r="C106" s="97">
        <v>10319.225194131972</v>
      </c>
      <c r="D106" s="96">
        <v>1.1030722731726581</v>
      </c>
      <c r="E106" s="98">
        <v>0.34600408604814314</v>
      </c>
      <c r="F106" s="119">
        <v>0.54217977465791745</v>
      </c>
      <c r="G106" s="177">
        <v>1</v>
      </c>
      <c r="H106" s="97">
        <v>10729552.4801095</v>
      </c>
      <c r="I106" s="185">
        <v>34830.370048298173</v>
      </c>
      <c r="J106" s="174">
        <v>373714283334.8493</v>
      </c>
      <c r="K106" s="186">
        <v>0.3912404824265493</v>
      </c>
      <c r="L106" s="182">
        <v>109397426940.20372</v>
      </c>
      <c r="M106" s="189">
        <v>5316236396.2582035</v>
      </c>
      <c r="N106" s="187">
        <v>21174843.259440776</v>
      </c>
      <c r="O106" s="185">
        <v>0</v>
      </c>
      <c r="P106" s="185">
        <v>213319713476.55954</v>
      </c>
      <c r="Q106" s="174">
        <v>592350233207.66699</v>
      </c>
      <c r="R106" s="119">
        <v>0.53493340513597498</v>
      </c>
      <c r="S106" s="174">
        <v>230696514133.25739</v>
      </c>
      <c r="T106" s="119">
        <v>0.38945964937668803</v>
      </c>
      <c r="U106" s="97">
        <v>16.232924515272003</v>
      </c>
      <c r="V106" s="184">
        <v>3868510902678.7935</v>
      </c>
      <c r="W106" s="199">
        <v>4015.487272398077</v>
      </c>
      <c r="X106" s="191">
        <v>4.6474759909200976E-2</v>
      </c>
      <c r="Y106" s="198">
        <v>2.0000000000000001E-4</v>
      </c>
    </row>
    <row r="107" spans="1:25" x14ac:dyDescent="0.2">
      <c r="A107">
        <v>103</v>
      </c>
      <c r="B107" s="119">
        <v>0.48828241297646352</v>
      </c>
      <c r="C107" s="97">
        <v>6203.3002307818042</v>
      </c>
      <c r="D107" s="96">
        <v>0.87610846655173158</v>
      </c>
      <c r="E107" s="98">
        <v>0</v>
      </c>
      <c r="F107" s="119">
        <v>0</v>
      </c>
      <c r="G107" s="177">
        <v>0</v>
      </c>
      <c r="H107" s="97">
        <v>9299652.0243952107</v>
      </c>
      <c r="I107" s="185">
        <v>38590.272456201907</v>
      </c>
      <c r="J107" s="174">
        <v>358876105369.28082</v>
      </c>
      <c r="K107" s="186">
        <v>0.47023598729278482</v>
      </c>
      <c r="L107" s="182">
        <v>127978329745.58521</v>
      </c>
      <c r="M107" s="189">
        <v>6853424384.984704</v>
      </c>
      <c r="N107" s="187">
        <v>20208935.42405425</v>
      </c>
      <c r="O107" s="185">
        <v>0</v>
      </c>
      <c r="P107" s="185">
        <v>0</v>
      </c>
      <c r="Q107" s="174">
        <v>365729529754.2655</v>
      </c>
      <c r="R107" s="119">
        <v>0.46142421104880726</v>
      </c>
      <c r="S107" s="174">
        <v>127978329745.58521</v>
      </c>
      <c r="T107" s="119">
        <v>0.34992615945333738</v>
      </c>
      <c r="U107" s="97">
        <v>13.171840264382025</v>
      </c>
      <c r="V107" s="184">
        <v>1844532036431.1252</v>
      </c>
      <c r="W107" s="199">
        <v>1914.2511464964266</v>
      </c>
      <c r="X107" s="191">
        <v>5.4221563597708668E-2</v>
      </c>
      <c r="Y107" s="198">
        <v>2.0000000000000001E-4</v>
      </c>
    </row>
    <row r="108" spans="1:25" x14ac:dyDescent="0.2">
      <c r="A108">
        <v>104</v>
      </c>
      <c r="B108" s="119">
        <v>0.30080374046872138</v>
      </c>
      <c r="C108" s="97">
        <v>5738.5272546625165</v>
      </c>
      <c r="D108" s="96">
        <v>0.77688857799377531</v>
      </c>
      <c r="E108" s="98">
        <v>0.62219415547604595</v>
      </c>
      <c r="F108" s="119">
        <v>0</v>
      </c>
      <c r="G108" s="177">
        <v>0</v>
      </c>
      <c r="H108" s="97">
        <v>6873986.5840800982</v>
      </c>
      <c r="I108" s="185">
        <v>41550.82350196335</v>
      </c>
      <c r="J108" s="174">
        <v>285619803309.97614</v>
      </c>
      <c r="K108" s="186">
        <v>0.30080374046872138</v>
      </c>
      <c r="L108" s="182">
        <v>54414015441.667915</v>
      </c>
      <c r="M108" s="189">
        <v>29707716486.282913</v>
      </c>
      <c r="N108" s="187">
        <v>16063697.983743338</v>
      </c>
      <c r="O108" s="185">
        <v>61772651499.93779</v>
      </c>
      <c r="P108" s="185">
        <v>0</v>
      </c>
      <c r="Q108" s="174">
        <v>377100171296.19684</v>
      </c>
      <c r="R108" s="119">
        <v>0.35887977966796653</v>
      </c>
      <c r="S108" s="174">
        <v>84778448395.130997</v>
      </c>
      <c r="T108" s="119">
        <v>0.22481678569310692</v>
      </c>
      <c r="U108" s="97">
        <v>16.072021153751084</v>
      </c>
      <c r="V108" s="184">
        <v>1467912748235.0278</v>
      </c>
      <c r="W108" s="199">
        <v>1523.8821587965772</v>
      </c>
      <c r="X108" s="191">
        <v>4.5821143716579943E-2</v>
      </c>
      <c r="Y108" s="198">
        <v>2.0000000000000001E-4</v>
      </c>
    </row>
    <row r="109" spans="1:25" x14ac:dyDescent="0.2">
      <c r="A109">
        <v>105</v>
      </c>
      <c r="B109" s="119">
        <v>0.55884988868237973</v>
      </c>
      <c r="C109" s="97">
        <v>12503.793559819109</v>
      </c>
      <c r="D109" s="96">
        <v>0.49592994819332747</v>
      </c>
      <c r="E109" s="98">
        <v>6.2499520076419138E-2</v>
      </c>
      <c r="F109" s="119">
        <v>0</v>
      </c>
      <c r="G109" s="177">
        <v>0</v>
      </c>
      <c r="H109" s="97">
        <v>3174048.8145661834</v>
      </c>
      <c r="I109" s="185">
        <v>53641.01641803133</v>
      </c>
      <c r="J109" s="174">
        <v>170259204573.77753</v>
      </c>
      <c r="K109" s="186">
        <v>0.48501340329090503</v>
      </c>
      <c r="L109" s="182">
        <v>67865068282.958794</v>
      </c>
      <c r="M109" s="189">
        <v>9689888208.9716988</v>
      </c>
      <c r="N109" s="187">
        <v>9392191.4747457746</v>
      </c>
      <c r="O109" s="185">
        <v>9587468748.8875999</v>
      </c>
      <c r="P109" s="185">
        <v>0</v>
      </c>
      <c r="Q109" s="174">
        <v>189536561531.63684</v>
      </c>
      <c r="R109" s="119">
        <v>0.47615072533631692</v>
      </c>
      <c r="S109" s="174">
        <v>71697635587.773209</v>
      </c>
      <c r="T109" s="119">
        <v>0.3782786550963449</v>
      </c>
      <c r="U109" s="97">
        <v>13.719294184971714</v>
      </c>
      <c r="V109" s="184">
        <v>1082376558832.5828</v>
      </c>
      <c r="W109" s="199">
        <v>1124.3580185288122</v>
      </c>
      <c r="X109" s="191">
        <v>5.1841367394412773E-2</v>
      </c>
      <c r="Y109" s="198">
        <v>2.0000000000000001E-4</v>
      </c>
    </row>
    <row r="110" spans="1:25" x14ac:dyDescent="0.2">
      <c r="A110">
        <v>106</v>
      </c>
      <c r="B110" s="119">
        <v>0.38780469602653039</v>
      </c>
      <c r="C110" s="97">
        <v>4000</v>
      </c>
      <c r="D110" s="96">
        <v>0.99566630001040268</v>
      </c>
      <c r="E110" s="98">
        <v>0.11989432910036063</v>
      </c>
      <c r="F110" s="119">
        <v>0</v>
      </c>
      <c r="G110" s="177">
        <v>0</v>
      </c>
      <c r="H110" s="97">
        <v>13562914.742852813</v>
      </c>
      <c r="I110" s="185">
        <v>28079.489711577011</v>
      </c>
      <c r="J110" s="174">
        <v>380839724980.9317</v>
      </c>
      <c r="K110" s="186">
        <v>0.33465434185970611</v>
      </c>
      <c r="L110" s="182">
        <v>80143890211.26825</v>
      </c>
      <c r="M110" s="189">
        <v>13657768540.790009</v>
      </c>
      <c r="N110" s="187">
        <v>27505465.284621418</v>
      </c>
      <c r="O110" s="185">
        <v>32322814914.145016</v>
      </c>
      <c r="P110" s="185">
        <v>0</v>
      </c>
      <c r="Q110" s="174">
        <v>426820308435.8667</v>
      </c>
      <c r="R110" s="119">
        <v>0.35918609405127916</v>
      </c>
      <c r="S110" s="174">
        <v>97602101615.542908</v>
      </c>
      <c r="T110" s="119">
        <v>0.22867258114595648</v>
      </c>
      <c r="U110" s="97">
        <v>14.624674704879224</v>
      </c>
      <c r="V110" s="184">
        <v>1536669890377.0576</v>
      </c>
      <c r="W110" s="199">
        <v>1595.5798870040546</v>
      </c>
      <c r="X110" s="191">
        <v>5.142752062994313E-2</v>
      </c>
      <c r="Y110" s="198">
        <v>2.0000000000000001E-4</v>
      </c>
    </row>
    <row r="111" spans="1:25" x14ac:dyDescent="0.2">
      <c r="A111">
        <v>107</v>
      </c>
      <c r="B111" s="119">
        <v>0.56197124048610492</v>
      </c>
      <c r="C111" s="97">
        <v>13785.125271774548</v>
      </c>
      <c r="D111" s="96">
        <v>0.63704727170083264</v>
      </c>
      <c r="E111" s="98">
        <v>0</v>
      </c>
      <c r="F111" s="119">
        <v>0.48505360931939073</v>
      </c>
      <c r="G111" s="177">
        <v>1</v>
      </c>
      <c r="H111" s="97">
        <v>9601126.1258762926</v>
      </c>
      <c r="I111" s="185">
        <v>38825.761944270729</v>
      </c>
      <c r="J111" s="174">
        <v>372771037360.19122</v>
      </c>
      <c r="K111" s="186">
        <v>0.49460666089230487</v>
      </c>
      <c r="L111" s="182">
        <v>150169991536.37119</v>
      </c>
      <c r="M111" s="189">
        <v>15229640915.698362</v>
      </c>
      <c r="N111" s="187">
        <v>22959732.549585279</v>
      </c>
      <c r="O111" s="185">
        <v>0</v>
      </c>
      <c r="P111" s="185">
        <v>336407550544.76624</v>
      </c>
      <c r="Q111" s="174">
        <v>724408228820.65588</v>
      </c>
      <c r="R111" s="119">
        <v>0.62602971702875643</v>
      </c>
      <c r="S111" s="174">
        <v>358981056791.90979</v>
      </c>
      <c r="T111" s="119">
        <v>0.4955507716641136</v>
      </c>
      <c r="U111" s="97">
        <v>16.60557672457227</v>
      </c>
      <c r="V111" s="184">
        <v>6330197081415.2256</v>
      </c>
      <c r="W111" s="199">
        <v>6573.0228135350817</v>
      </c>
      <c r="X111" s="191">
        <v>4.5220701591141416E-2</v>
      </c>
      <c r="Y111" s="198">
        <v>2.0000000000000001E-4</v>
      </c>
    </row>
    <row r="112" spans="1:25" x14ac:dyDescent="0.2">
      <c r="A112">
        <v>108</v>
      </c>
      <c r="B112" s="119">
        <v>0.47674135907217546</v>
      </c>
      <c r="C112" s="97">
        <v>10270.024008783847</v>
      </c>
      <c r="D112" s="96">
        <v>0.2</v>
      </c>
      <c r="E112" s="98">
        <v>0</v>
      </c>
      <c r="F112" s="119">
        <v>0</v>
      </c>
      <c r="G112" s="177">
        <v>0</v>
      </c>
      <c r="H112" s="97">
        <v>1626178.9627614596</v>
      </c>
      <c r="I112" s="185">
        <v>54377.574711561101</v>
      </c>
      <c r="J112" s="174">
        <v>88427668041.930206</v>
      </c>
      <c r="K112" s="186">
        <v>0.47674135907217541</v>
      </c>
      <c r="L112" s="182">
        <v>32666919499.589355</v>
      </c>
      <c r="M112" s="189">
        <v>3090208291.2002563</v>
      </c>
      <c r="N112" s="187">
        <v>6841030.704949677</v>
      </c>
      <c r="O112" s="185">
        <v>0</v>
      </c>
      <c r="P112" s="185">
        <v>0</v>
      </c>
      <c r="Q112" s="174">
        <v>91517876333.130463</v>
      </c>
      <c r="R112" s="119">
        <v>0.46064362866592917</v>
      </c>
      <c r="S112" s="174">
        <v>32666919499.589355</v>
      </c>
      <c r="T112" s="119">
        <v>0.3569457772455279</v>
      </c>
      <c r="U112" s="97">
        <v>13.353402193582696</v>
      </c>
      <c r="V112" s="184">
        <v>534289056633.63367</v>
      </c>
      <c r="W112" s="199">
        <v>554.69252384936988</v>
      </c>
      <c r="X112" s="191">
        <v>4.8316116202678255E-2</v>
      </c>
      <c r="Y112" s="198">
        <v>2.0000000000000001E-4</v>
      </c>
    </row>
    <row r="113" spans="1:25" x14ac:dyDescent="0.2">
      <c r="A113">
        <v>109</v>
      </c>
      <c r="B113" s="119">
        <v>0.51348332085907333</v>
      </c>
      <c r="C113" s="97">
        <v>7931.900626034585</v>
      </c>
      <c r="D113" s="96">
        <v>0.818350521928352</v>
      </c>
      <c r="E113" s="98">
        <v>0.2272825287027232</v>
      </c>
      <c r="F113" s="119">
        <v>0</v>
      </c>
      <c r="G113" s="177">
        <v>0</v>
      </c>
      <c r="H113" s="97">
        <v>5709544.7520901151</v>
      </c>
      <c r="I113" s="185">
        <v>42997.774317659962</v>
      </c>
      <c r="J113" s="174">
        <v>245497716706.95056</v>
      </c>
      <c r="K113" s="186">
        <v>0.4304287767306022</v>
      </c>
      <c r="L113" s="182">
        <v>77624752691.727371</v>
      </c>
      <c r="M113" s="189">
        <v>9749054987.7429848</v>
      </c>
      <c r="N113" s="187">
        <v>13341692.728890177</v>
      </c>
      <c r="O113" s="185">
        <v>17642312229.012886</v>
      </c>
      <c r="P113" s="185">
        <v>0</v>
      </c>
      <c r="Q113" s="174">
        <v>272889083923.70642</v>
      </c>
      <c r="R113" s="119">
        <v>0.43894438705004268</v>
      </c>
      <c r="S113" s="174">
        <v>85266317860.607529</v>
      </c>
      <c r="T113" s="119">
        <v>0.31245778187465373</v>
      </c>
      <c r="U113" s="97">
        <v>13.916326393964901</v>
      </c>
      <c r="V113" s="184">
        <v>1294675709486.7075</v>
      </c>
      <c r="W113" s="199">
        <v>1342.9891415487746</v>
      </c>
      <c r="X113" s="191">
        <v>5.2865816448106361E-2</v>
      </c>
      <c r="Y113" s="198">
        <v>2.0000000000000001E-4</v>
      </c>
    </row>
    <row r="114" spans="1:25" x14ac:dyDescent="0.2">
      <c r="A114">
        <v>110</v>
      </c>
      <c r="B114" s="119">
        <v>0.4719419046045637</v>
      </c>
      <c r="C114" s="97">
        <v>6815.4692050542872</v>
      </c>
      <c r="D114" s="96">
        <v>0.68203579466231112</v>
      </c>
      <c r="E114" s="98">
        <v>0</v>
      </c>
      <c r="F114" s="119">
        <v>0.55381077334105588</v>
      </c>
      <c r="G114" s="177">
        <v>1</v>
      </c>
      <c r="H114" s="97">
        <v>5298139.3966892967</v>
      </c>
      <c r="I114" s="185">
        <v>42790.309374638942</v>
      </c>
      <c r="J114" s="174">
        <v>226709023894.29791</v>
      </c>
      <c r="K114" s="186">
        <v>0.46616465950174413</v>
      </c>
      <c r="L114" s="182">
        <v>75077791205.550278</v>
      </c>
      <c r="M114" s="189">
        <v>0</v>
      </c>
      <c r="N114" s="187">
        <v>13292555.789259262</v>
      </c>
      <c r="O114" s="185">
        <v>0</v>
      </c>
      <c r="P114" s="185">
        <v>210957038958.09583</v>
      </c>
      <c r="Q114" s="174">
        <v>437666062852.39374</v>
      </c>
      <c r="R114" s="119">
        <v>0.62707481660211561</v>
      </c>
      <c r="S114" s="174">
        <v>178515560468.54831</v>
      </c>
      <c r="T114" s="119">
        <v>0.40788074657905121</v>
      </c>
      <c r="U114" s="97">
        <v>16.476596740077081</v>
      </c>
      <c r="V114" s="184">
        <v>3186664342358.9302</v>
      </c>
      <c r="W114" s="199">
        <v>3299.6441583405094</v>
      </c>
      <c r="X114" s="191">
        <v>4.4929193055326562E-2</v>
      </c>
      <c r="Y114" s="198">
        <v>2.0000000000000001E-4</v>
      </c>
    </row>
    <row r="115" spans="1:25" x14ac:dyDescent="0.2">
      <c r="A115">
        <v>111</v>
      </c>
      <c r="B115" s="119">
        <v>0.50909072118619081</v>
      </c>
      <c r="C115" s="97">
        <v>14961.03731595663</v>
      </c>
      <c r="D115" s="96">
        <v>1.5848678761479407</v>
      </c>
      <c r="E115" s="98">
        <v>0.11082147335550591</v>
      </c>
      <c r="F115" s="119">
        <v>0.58959609725257023</v>
      </c>
      <c r="G115" s="177">
        <v>1</v>
      </c>
      <c r="H115" s="97">
        <v>8237244.7707693875</v>
      </c>
      <c r="I115" s="185">
        <v>30148.127529987181</v>
      </c>
      <c r="J115" s="174">
        <v>248337505844.87552</v>
      </c>
      <c r="K115" s="186">
        <v>0.23549627432012643</v>
      </c>
      <c r="L115" s="182">
        <v>42656817990.944077</v>
      </c>
      <c r="M115" s="189">
        <v>5005853136.5098581</v>
      </c>
      <c r="N115" s="187">
        <v>17435332.439704709</v>
      </c>
      <c r="O115" s="185">
        <v>0</v>
      </c>
      <c r="P115" s="185">
        <v>291320914542.58893</v>
      </c>
      <c r="Q115" s="174">
        <v>544664273523.97437</v>
      </c>
      <c r="R115" s="119">
        <v>0.5352642044028969</v>
      </c>
      <c r="S115" s="174">
        <v>203942676611.01721</v>
      </c>
      <c r="T115" s="119">
        <v>0.37443740396539943</v>
      </c>
      <c r="U115" s="97">
        <v>17.826670792773619</v>
      </c>
      <c r="V115" s="184">
        <v>3709233564460.7271</v>
      </c>
      <c r="W115" s="199">
        <v>3850.5140827205073</v>
      </c>
      <c r="X115" s="191">
        <v>4.3485789895552136E-2</v>
      </c>
      <c r="Y115" s="198">
        <v>2.0000000000000001E-4</v>
      </c>
    </row>
    <row r="116" spans="1:25" x14ac:dyDescent="0.2">
      <c r="A116">
        <v>112</v>
      </c>
      <c r="B116" s="119">
        <v>0.40572048924427606</v>
      </c>
      <c r="C116" s="97">
        <v>10100.774361587624</v>
      </c>
      <c r="D116" s="96">
        <v>0.73468582335645571</v>
      </c>
      <c r="E116" s="98">
        <v>0</v>
      </c>
      <c r="F116" s="119">
        <v>0</v>
      </c>
      <c r="G116" s="177">
        <v>0</v>
      </c>
      <c r="H116" s="97">
        <v>5462699.9761988865</v>
      </c>
      <c r="I116" s="185">
        <v>40033.889087272248</v>
      </c>
      <c r="J116" s="174">
        <v>218693124964.19098</v>
      </c>
      <c r="K116" s="186">
        <v>0.40572048924427606</v>
      </c>
      <c r="L116" s="182">
        <v>71163082543.048874</v>
      </c>
      <c r="M116" s="189">
        <v>42403221.815327339</v>
      </c>
      <c r="N116" s="187">
        <v>13249284.325424127</v>
      </c>
      <c r="O116" s="185">
        <v>0</v>
      </c>
      <c r="P116" s="185">
        <v>0</v>
      </c>
      <c r="Q116" s="174">
        <v>218735528186.00632</v>
      </c>
      <c r="R116" s="119">
        <v>0.40564183784254387</v>
      </c>
      <c r="S116" s="174">
        <v>71163082543.048874</v>
      </c>
      <c r="T116" s="119">
        <v>0.32533847214126943</v>
      </c>
      <c r="U116" s="97">
        <v>13.001777682700057</v>
      </c>
      <c r="V116" s="184">
        <v>997832739529.59045</v>
      </c>
      <c r="W116" s="199">
        <v>1036.806764518343</v>
      </c>
      <c r="X116" s="191">
        <v>5.5325717573594071E-2</v>
      </c>
      <c r="Y116" s="198">
        <v>2.0000000000000001E-4</v>
      </c>
    </row>
    <row r="117" spans="1:25" x14ac:dyDescent="0.2">
      <c r="A117">
        <v>113</v>
      </c>
      <c r="B117" s="119">
        <v>0.35573423177779417</v>
      </c>
      <c r="C117" s="97">
        <v>4000</v>
      </c>
      <c r="D117" s="96">
        <v>0.33735452345154349</v>
      </c>
      <c r="E117" s="98">
        <v>0</v>
      </c>
      <c r="F117" s="119">
        <v>0.71610044901488179</v>
      </c>
      <c r="G117" s="177">
        <v>1</v>
      </c>
      <c r="H117" s="97">
        <v>20809851.406037103</v>
      </c>
      <c r="I117" s="185">
        <v>23754.006224318673</v>
      </c>
      <c r="J117" s="174">
        <v>494317339826.15204</v>
      </c>
      <c r="K117" s="186">
        <v>0.35573423177779417</v>
      </c>
      <c r="L117" s="182">
        <v>104664058464.98364</v>
      </c>
      <c r="M117" s="189">
        <v>11140879376.18865</v>
      </c>
      <c r="N117" s="187">
        <v>58781054.317111284</v>
      </c>
      <c r="O117" s="185">
        <v>0</v>
      </c>
      <c r="P117" s="185">
        <v>824686921238.9397</v>
      </c>
      <c r="Q117" s="174">
        <v>1330145140441.2805</v>
      </c>
      <c r="R117" s="119">
        <v>0.62819846550838743</v>
      </c>
      <c r="S117" s="174">
        <v>492450346832.2937</v>
      </c>
      <c r="T117" s="119">
        <v>0.37022301691747828</v>
      </c>
      <c r="U117" s="97">
        <v>17.790668537850681</v>
      </c>
      <c r="V117" s="184">
        <v>9426396573423.9395</v>
      </c>
      <c r="W117" s="199">
        <v>9788.8569367884156</v>
      </c>
      <c r="X117" s="191">
        <v>4.1274814518596381E-2</v>
      </c>
      <c r="Y117" s="198">
        <v>2.0000000000000001E-4</v>
      </c>
    </row>
    <row r="118" spans="1:25" x14ac:dyDescent="0.2">
      <c r="A118">
        <v>114</v>
      </c>
      <c r="B118" s="119">
        <v>0.53000633911752282</v>
      </c>
      <c r="C118" s="97">
        <v>10694.323565863649</v>
      </c>
      <c r="D118" s="96">
        <v>0.80861854469957584</v>
      </c>
      <c r="E118" s="98">
        <v>9.1634742328523616E-2</v>
      </c>
      <c r="F118" s="119">
        <v>0.50653164697384134</v>
      </c>
      <c r="G118" s="177">
        <v>1</v>
      </c>
      <c r="H118" s="97">
        <v>5606678.7998749549</v>
      </c>
      <c r="I118" s="185">
        <v>36230.764328605248</v>
      </c>
      <c r="J118" s="174">
        <v>203134258264.45679</v>
      </c>
      <c r="K118" s="186">
        <v>0.35691406943139981</v>
      </c>
      <c r="L118" s="182">
        <v>51916120531.786934</v>
      </c>
      <c r="M118" s="189">
        <v>3070044276.8590093</v>
      </c>
      <c r="N118" s="187">
        <v>13150257.27357504</v>
      </c>
      <c r="O118" s="185">
        <v>0</v>
      </c>
      <c r="P118" s="185">
        <v>230014972415.63663</v>
      </c>
      <c r="Q118" s="174">
        <v>436219274956.95239</v>
      </c>
      <c r="R118" s="119">
        <v>0.58803786860614804</v>
      </c>
      <c r="S118" s="174">
        <v>186918042378.21155</v>
      </c>
      <c r="T118" s="119">
        <v>0.4284956055567633</v>
      </c>
      <c r="U118" s="97">
        <v>17.392566038939361</v>
      </c>
      <c r="V118" s="184">
        <v>3432360607355.7114</v>
      </c>
      <c r="W118" s="199">
        <v>3566.6473008987768</v>
      </c>
      <c r="X118" s="191">
        <v>4.3149520240148176E-2</v>
      </c>
      <c r="Y118" s="198">
        <v>2.0000000000000001E-4</v>
      </c>
    </row>
    <row r="119" spans="1:25" x14ac:dyDescent="0.2">
      <c r="A119">
        <v>115</v>
      </c>
      <c r="B119" s="119">
        <v>0.60871759340571685</v>
      </c>
      <c r="C119" s="97">
        <v>12967.690773605329</v>
      </c>
      <c r="D119" s="96">
        <v>0.69540228214389632</v>
      </c>
      <c r="E119" s="98">
        <v>0</v>
      </c>
      <c r="F119" s="119">
        <v>0</v>
      </c>
      <c r="G119" s="177">
        <v>0</v>
      </c>
      <c r="H119" s="97">
        <v>13707663.969993576</v>
      </c>
      <c r="I119" s="185">
        <v>36640.255631900676</v>
      </c>
      <c r="J119" s="174">
        <v>502252311976.75909</v>
      </c>
      <c r="K119" s="186">
        <v>0.42319693247686785</v>
      </c>
      <c r="L119" s="182">
        <v>164767256086.71399</v>
      </c>
      <c r="M119" s="189">
        <v>13162772488.626331</v>
      </c>
      <c r="N119" s="187">
        <v>31122866.892723415</v>
      </c>
      <c r="O119" s="185">
        <v>0</v>
      </c>
      <c r="P119" s="185">
        <v>0</v>
      </c>
      <c r="Q119" s="174">
        <v>515415084465.38544</v>
      </c>
      <c r="R119" s="119">
        <v>0.41238924541459349</v>
      </c>
      <c r="S119" s="174">
        <v>164767256086.71399</v>
      </c>
      <c r="T119" s="119">
        <v>0.31967876193926087</v>
      </c>
      <c r="U119" s="97">
        <v>13.264272607581148</v>
      </c>
      <c r="V119" s="184">
        <v>2211095523779.3906</v>
      </c>
      <c r="W119" s="199">
        <v>2296.7816083668904</v>
      </c>
      <c r="X119" s="191">
        <v>5.6695604893095788E-2</v>
      </c>
      <c r="Y119" s="198">
        <v>2.0000000000000001E-4</v>
      </c>
    </row>
    <row r="120" spans="1:25" x14ac:dyDescent="0.2">
      <c r="A120">
        <v>116</v>
      </c>
      <c r="B120" s="119">
        <v>0.45541791036380064</v>
      </c>
      <c r="C120" s="97">
        <v>8874.309246889894</v>
      </c>
      <c r="D120" s="96">
        <v>1.0111200374337601</v>
      </c>
      <c r="E120" s="98">
        <v>1.4718868650818145E-2</v>
      </c>
      <c r="F120" s="119">
        <v>0</v>
      </c>
      <c r="G120" s="177">
        <v>0</v>
      </c>
      <c r="H120" s="97">
        <v>10826024.352524359</v>
      </c>
      <c r="I120" s="185">
        <v>35203.93503233591</v>
      </c>
      <c r="J120" s="174">
        <v>381118657964.75397</v>
      </c>
      <c r="K120" s="186">
        <v>0.39740568352128391</v>
      </c>
      <c r="L120" s="182">
        <v>105333696188.84593</v>
      </c>
      <c r="M120" s="189">
        <v>9810916237.9708424</v>
      </c>
      <c r="N120" s="187">
        <v>22003640.27370457</v>
      </c>
      <c r="O120" s="185">
        <v>3041838399.7212567</v>
      </c>
      <c r="P120" s="185">
        <v>0</v>
      </c>
      <c r="Q120" s="174">
        <v>393971412602.44604</v>
      </c>
      <c r="R120" s="119">
        <v>0.39061766049067648</v>
      </c>
      <c r="S120" s="174">
        <v>106891721199.06897</v>
      </c>
      <c r="T120" s="119">
        <v>0.27131847078187044</v>
      </c>
      <c r="U120" s="97">
        <v>13.422362398337755</v>
      </c>
      <c r="V120" s="184">
        <v>1453118402026.6814</v>
      </c>
      <c r="W120" s="199">
        <v>1508.1423889017055</v>
      </c>
      <c r="X120" s="191">
        <v>5.4675550979273881E-2</v>
      </c>
      <c r="Y120" s="198">
        <v>2.0000000000000001E-4</v>
      </c>
    </row>
    <row r="121" spans="1:25" x14ac:dyDescent="0.2">
      <c r="A121">
        <v>117</v>
      </c>
      <c r="B121" s="119">
        <v>0.76701870599739408</v>
      </c>
      <c r="C121" s="97">
        <v>12024.447484081764</v>
      </c>
      <c r="D121" s="96">
        <v>1.2721163627219281</v>
      </c>
      <c r="E121" s="98">
        <v>0.10191161640825264</v>
      </c>
      <c r="F121" s="119">
        <v>0.3778309934390216</v>
      </c>
      <c r="G121" s="177">
        <v>1</v>
      </c>
      <c r="H121" s="97">
        <v>18500499.354074296</v>
      </c>
      <c r="I121" s="185">
        <v>25797.51431046884</v>
      </c>
      <c r="J121" s="174">
        <v>477266896837.55115</v>
      </c>
      <c r="K121" s="186">
        <v>0.29850794940986769</v>
      </c>
      <c r="L121" s="182">
        <v>118775945420.09521</v>
      </c>
      <c r="M121" s="189">
        <v>7300506086.1718855</v>
      </c>
      <c r="N121" s="187">
        <v>33562409.706119433</v>
      </c>
      <c r="O121" s="185">
        <v>0</v>
      </c>
      <c r="P121" s="185">
        <v>304868338521.3667</v>
      </c>
      <c r="Q121" s="174">
        <v>789435741445.08972</v>
      </c>
      <c r="R121" s="119">
        <v>0.48941619086821597</v>
      </c>
      <c r="S121" s="174">
        <v>285998996755.95483</v>
      </c>
      <c r="T121" s="119">
        <v>0.36228280750555286</v>
      </c>
      <c r="U121" s="97">
        <v>16.587395416647308</v>
      </c>
      <c r="V121" s="184">
        <v>4657276156050.4238</v>
      </c>
      <c r="W121" s="199">
        <v>4835.4330347421337</v>
      </c>
      <c r="X121" s="191">
        <v>4.5642609110592203E-2</v>
      </c>
      <c r="Y121" s="198">
        <v>2.0000000000000001E-4</v>
      </c>
    </row>
    <row r="122" spans="1:25" x14ac:dyDescent="0.2">
      <c r="A122">
        <v>118</v>
      </c>
      <c r="B122" s="119">
        <v>0.54344997367596104</v>
      </c>
      <c r="C122" s="97">
        <v>17000</v>
      </c>
      <c r="D122" s="96">
        <v>0.81667508792423116</v>
      </c>
      <c r="E122" s="98">
        <v>0.7</v>
      </c>
      <c r="F122" s="119">
        <v>0</v>
      </c>
      <c r="G122" s="177">
        <v>0</v>
      </c>
      <c r="H122" s="97">
        <v>5330583.1995958174</v>
      </c>
      <c r="I122" s="185">
        <v>36638.705180641453</v>
      </c>
      <c r="J122" s="174">
        <v>195305666290.87155</v>
      </c>
      <c r="K122" s="186">
        <v>0.3189223458437348</v>
      </c>
      <c r="L122" s="182">
        <v>44086972240.817207</v>
      </c>
      <c r="M122" s="189">
        <v>25131361906.64946</v>
      </c>
      <c r="N122" s="187">
        <v>12472983.068760268</v>
      </c>
      <c r="O122" s="185">
        <v>55968149378.655167</v>
      </c>
      <c r="P122" s="185">
        <v>0</v>
      </c>
      <c r="Q122" s="174">
        <v>276405177576.17621</v>
      </c>
      <c r="R122" s="119">
        <v>0.38733666891415841</v>
      </c>
      <c r="S122" s="174">
        <v>80718264889.57634</v>
      </c>
      <c r="T122" s="119">
        <v>0.29202877311272757</v>
      </c>
      <c r="U122" s="97">
        <v>16.484239266159666</v>
      </c>
      <c r="V122" s="184">
        <v>1339896511647.5457</v>
      </c>
      <c r="W122" s="199">
        <v>1390.463612207581</v>
      </c>
      <c r="X122" s="191">
        <v>4.6815994124025137E-2</v>
      </c>
      <c r="Y122" s="198">
        <v>2.0000000000000001E-4</v>
      </c>
    </row>
    <row r="123" spans="1:25" x14ac:dyDescent="0.2">
      <c r="A123">
        <v>119</v>
      </c>
      <c r="B123" s="119">
        <v>0.58282009143490066</v>
      </c>
      <c r="C123" s="97">
        <v>10195.681863884953</v>
      </c>
      <c r="D123" s="96">
        <v>0.55711117350012485</v>
      </c>
      <c r="E123" s="98">
        <v>0.51938808046179152</v>
      </c>
      <c r="F123" s="119">
        <v>0.52384997147943235</v>
      </c>
      <c r="G123" s="177">
        <v>1</v>
      </c>
      <c r="H123" s="97">
        <v>4607819.7956020683</v>
      </c>
      <c r="I123" s="185">
        <v>48454.086384309296</v>
      </c>
      <c r="J123" s="174">
        <v>223267698419.43301</v>
      </c>
      <c r="K123" s="186">
        <v>0.51859913063453122</v>
      </c>
      <c r="L123" s="182">
        <v>94001227459.723785</v>
      </c>
      <c r="M123" s="189">
        <v>1975343003.8997896</v>
      </c>
      <c r="N123" s="187">
        <v>12447269.71162867</v>
      </c>
      <c r="O123" s="185">
        <v>0</v>
      </c>
      <c r="P123" s="185">
        <v>147913037512.94562</v>
      </c>
      <c r="Q123" s="174">
        <v>373156078936.27844</v>
      </c>
      <c r="R123" s="119">
        <v>0.62739662442810118</v>
      </c>
      <c r="S123" s="174">
        <v>173024957627.69977</v>
      </c>
      <c r="T123" s="119">
        <v>0.46367985782497778</v>
      </c>
      <c r="U123" s="97">
        <v>15.779352754230137</v>
      </c>
      <c r="V123" s="184">
        <v>2964479446958.9023</v>
      </c>
      <c r="W123" s="199">
        <v>3076.5422305489415</v>
      </c>
      <c r="X123" s="191">
        <v>4.6452300791138067E-2</v>
      </c>
      <c r="Y123" s="198">
        <v>2.0000000000000001E-4</v>
      </c>
    </row>
    <row r="124" spans="1:25" x14ac:dyDescent="0.2">
      <c r="A124">
        <v>120</v>
      </c>
      <c r="B124" s="119">
        <v>0.75733831222807213</v>
      </c>
      <c r="C124" s="97">
        <v>15372.835372268699</v>
      </c>
      <c r="D124" s="96">
        <v>0.6470438579946165</v>
      </c>
      <c r="E124" s="98">
        <v>0.53691345336300245</v>
      </c>
      <c r="F124" s="119">
        <v>0.53153840161764099</v>
      </c>
      <c r="G124" s="177">
        <v>1</v>
      </c>
      <c r="H124" s="97">
        <v>3441423.7687501716</v>
      </c>
      <c r="I124" s="185">
        <v>47481.686984239066</v>
      </c>
      <c r="J124" s="174">
        <v>163404606167.91599</v>
      </c>
      <c r="K124" s="186">
        <v>0.44154115946552719</v>
      </c>
      <c r="L124" s="182">
        <v>56188428321.153595</v>
      </c>
      <c r="M124" s="189">
        <v>2417310041.4296875</v>
      </c>
      <c r="N124" s="187">
        <v>9292523.5918385908</v>
      </c>
      <c r="O124" s="185">
        <v>0</v>
      </c>
      <c r="P124" s="185">
        <v>251865862888.42834</v>
      </c>
      <c r="Q124" s="174">
        <v>417687779097.77405</v>
      </c>
      <c r="R124" s="119">
        <v>0.65513659550014458</v>
      </c>
      <c r="S124" s="174">
        <v>169494248715.78137</v>
      </c>
      <c r="T124" s="119">
        <v>0.40579173535289254</v>
      </c>
      <c r="U124" s="97">
        <v>17.06672170314582</v>
      </c>
      <c r="V124" s="184">
        <v>3091704178184.002</v>
      </c>
      <c r="W124" s="199">
        <v>3205.6765503994498</v>
      </c>
      <c r="X124" s="191">
        <v>4.4162630213381335E-2</v>
      </c>
      <c r="Y124" s="198">
        <v>2.0000000000000001E-4</v>
      </c>
    </row>
    <row r="125" spans="1:25" x14ac:dyDescent="0.2">
      <c r="A125">
        <v>121</v>
      </c>
      <c r="B125" s="119">
        <v>0.4538794038880381</v>
      </c>
      <c r="C125" s="97">
        <v>11907.071372500715</v>
      </c>
      <c r="D125" s="96">
        <v>1.0685434546059764</v>
      </c>
      <c r="E125" s="98">
        <v>0.1487062931092358</v>
      </c>
      <c r="F125" s="119">
        <v>0.66743088020662555</v>
      </c>
      <c r="G125" s="177">
        <v>1</v>
      </c>
      <c r="H125" s="97">
        <v>7162917.1415335964</v>
      </c>
      <c r="I125" s="185">
        <v>35249.495811194451</v>
      </c>
      <c r="J125" s="174">
        <v>252489217776.42145</v>
      </c>
      <c r="K125" s="186">
        <v>0.34952282249370104</v>
      </c>
      <c r="L125" s="182">
        <v>67450243710.184738</v>
      </c>
      <c r="M125" s="189">
        <v>3864730543.0616708</v>
      </c>
      <c r="N125" s="187">
        <v>14840053.293915898</v>
      </c>
      <c r="O125" s="185">
        <v>0</v>
      </c>
      <c r="P125" s="185">
        <v>376607127881.45813</v>
      </c>
      <c r="Q125" s="174">
        <v>632961076200.94128</v>
      </c>
      <c r="R125" s="119">
        <v>0.61541927457786516</v>
      </c>
      <c r="S125" s="174">
        <v>317185107055.51208</v>
      </c>
      <c r="T125" s="119">
        <v>0.50111313156769499</v>
      </c>
      <c r="U125" s="97">
        <v>17.766049266818005</v>
      </c>
      <c r="V125" s="184">
        <v>5892812907665.0479</v>
      </c>
      <c r="W125" s="199">
        <v>6119.4371861051022</v>
      </c>
      <c r="X125" s="191">
        <v>4.3086905085942998E-2</v>
      </c>
      <c r="Y125" s="198">
        <v>2.0000000000000001E-4</v>
      </c>
    </row>
    <row r="126" spans="1:25" x14ac:dyDescent="0.2">
      <c r="A126">
        <v>122</v>
      </c>
      <c r="B126" s="119">
        <v>0.53096250085328467</v>
      </c>
      <c r="C126" s="97">
        <v>14057.343316619508</v>
      </c>
      <c r="D126" s="96">
        <v>0.64666955826674866</v>
      </c>
      <c r="E126" s="98">
        <v>0</v>
      </c>
      <c r="F126" s="119">
        <v>0</v>
      </c>
      <c r="G126" s="177">
        <v>0</v>
      </c>
      <c r="H126" s="97">
        <v>3539202.7162828944</v>
      </c>
      <c r="I126" s="185">
        <v>39885.55293553941</v>
      </c>
      <c r="J126" s="174">
        <v>141163057289.90625</v>
      </c>
      <c r="K126" s="186">
        <v>0.36798165786408366</v>
      </c>
      <c r="L126" s="182">
        <v>37442587465.093063</v>
      </c>
      <c r="M126" s="189">
        <v>5404575973.598196</v>
      </c>
      <c r="N126" s="187">
        <v>9490015.9314533658</v>
      </c>
      <c r="O126" s="185">
        <v>0</v>
      </c>
      <c r="P126" s="185">
        <v>0</v>
      </c>
      <c r="Q126" s="174">
        <v>146567633263.50446</v>
      </c>
      <c r="R126" s="119">
        <v>0.35441259911260914</v>
      </c>
      <c r="S126" s="174">
        <v>37442587465.093063</v>
      </c>
      <c r="T126" s="119">
        <v>0.25546286469521862</v>
      </c>
      <c r="U126" s="97">
        <v>13.564449217773531</v>
      </c>
      <c r="V126" s="184">
        <v>539249048982.7063</v>
      </c>
      <c r="W126" s="199">
        <v>559.72078830050361</v>
      </c>
      <c r="X126" s="191">
        <v>5.5697182662021637E-2</v>
      </c>
      <c r="Y126" s="198">
        <v>2.0000000000000001E-4</v>
      </c>
    </row>
    <row r="127" spans="1:25" x14ac:dyDescent="0.2">
      <c r="A127">
        <v>123</v>
      </c>
      <c r="B127" s="119">
        <v>0.33260229220892706</v>
      </c>
      <c r="C127" s="97">
        <v>17000</v>
      </c>
      <c r="D127" s="96">
        <v>0.94984400217453979</v>
      </c>
      <c r="E127" s="98">
        <v>0.28873787827410713</v>
      </c>
      <c r="F127" s="119">
        <v>0.5169238900192793</v>
      </c>
      <c r="G127" s="177">
        <v>1</v>
      </c>
      <c r="H127" s="97">
        <v>4173202.6708527803</v>
      </c>
      <c r="I127" s="185">
        <v>52564.23820791085</v>
      </c>
      <c r="J127" s="174">
        <v>219361219280.59534</v>
      </c>
      <c r="K127" s="186">
        <v>0.33260229220892712</v>
      </c>
      <c r="L127" s="182">
        <v>48158536544.580299</v>
      </c>
      <c r="M127" s="189">
        <v>4673127081.0945158</v>
      </c>
      <c r="N127" s="187">
        <v>10458045.08323898</v>
      </c>
      <c r="O127" s="185">
        <v>0</v>
      </c>
      <c r="P127" s="185">
        <v>208933876871.23358</v>
      </c>
      <c r="Q127" s="174">
        <v>432968223232.92346</v>
      </c>
      <c r="R127" s="119">
        <v>0.55456066511903768</v>
      </c>
      <c r="S127" s="174">
        <v>146533036484.33374</v>
      </c>
      <c r="T127" s="119">
        <v>0.33843831630457444</v>
      </c>
      <c r="U127" s="97">
        <v>17.106532288772602</v>
      </c>
      <c r="V127" s="184">
        <v>2623694941544.8457</v>
      </c>
      <c r="W127" s="199">
        <v>2723.7453808345954</v>
      </c>
      <c r="X127" s="191">
        <v>4.553846339166534E-2</v>
      </c>
      <c r="Y127" s="198">
        <v>2.0000000000000001E-4</v>
      </c>
    </row>
    <row r="128" spans="1:25" x14ac:dyDescent="0.2">
      <c r="A128">
        <v>124</v>
      </c>
      <c r="B128" s="119">
        <v>0.51997687975027029</v>
      </c>
      <c r="C128" s="97">
        <v>8174.1950913754918</v>
      </c>
      <c r="D128" s="96">
        <v>0.76590069580527242</v>
      </c>
      <c r="E128" s="98">
        <v>0.7</v>
      </c>
      <c r="F128" s="119">
        <v>0</v>
      </c>
      <c r="G128" s="177">
        <v>0</v>
      </c>
      <c r="H128" s="97">
        <v>13749405.070946334</v>
      </c>
      <c r="I128" s="185">
        <v>34581.268411133839</v>
      </c>
      <c r="J128" s="174">
        <v>475471867251.79987</v>
      </c>
      <c r="K128" s="186">
        <v>0.43754112946868517</v>
      </c>
      <c r="L128" s="182">
        <v>158475163496.79758</v>
      </c>
      <c r="M128" s="189">
        <v>105755161128.75806</v>
      </c>
      <c r="N128" s="187">
        <v>30278706.478484675</v>
      </c>
      <c r="O128" s="185">
        <v>213756718554.47269</v>
      </c>
      <c r="P128" s="185">
        <v>0</v>
      </c>
      <c r="Q128" s="174">
        <v>794983746935.03064</v>
      </c>
      <c r="R128" s="119">
        <v>0.47679449313633882</v>
      </c>
      <c r="S128" s="174">
        <v>264800630771.81076</v>
      </c>
      <c r="T128" s="119">
        <v>0.33308936414451168</v>
      </c>
      <c r="U128" s="97">
        <v>16.522707450285715</v>
      </c>
      <c r="V128" s="184">
        <v>4675020505294.7852</v>
      </c>
      <c r="W128" s="199">
        <v>4853.4257803671098</v>
      </c>
      <c r="X128" s="191">
        <v>4.4950048303608242E-2</v>
      </c>
      <c r="Y128" s="198">
        <v>2.0000000000000001E-4</v>
      </c>
    </row>
    <row r="129" spans="1:25" x14ac:dyDescent="0.2">
      <c r="A129">
        <v>125</v>
      </c>
      <c r="B129" s="119">
        <v>0.30565946390670146</v>
      </c>
      <c r="C129" s="97">
        <v>15981.917490967578</v>
      </c>
      <c r="D129" s="96">
        <v>1.1492126273202241</v>
      </c>
      <c r="E129" s="98">
        <v>0.7</v>
      </c>
      <c r="F129" s="119">
        <v>0</v>
      </c>
      <c r="G129" s="177">
        <v>0</v>
      </c>
      <c r="H129" s="97">
        <v>5236572.1678907573</v>
      </c>
      <c r="I129" s="185">
        <v>44704.887451844959</v>
      </c>
      <c r="J129" s="174">
        <v>234100369399.02008</v>
      </c>
      <c r="K129" s="186">
        <v>0.3056594639067014</v>
      </c>
      <c r="L129" s="182">
        <v>47000691546.08699</v>
      </c>
      <c r="M129" s="189">
        <v>26209284522.170895</v>
      </c>
      <c r="N129" s="187">
        <v>12912118.149121709</v>
      </c>
      <c r="O129" s="185">
        <v>56768469413.696716</v>
      </c>
      <c r="P129" s="185">
        <v>0</v>
      </c>
      <c r="Q129" s="174">
        <v>317078123334.8877</v>
      </c>
      <c r="R129" s="119">
        <v>0.36889889378550073</v>
      </c>
      <c r="S129" s="174">
        <v>72703289140.116882</v>
      </c>
      <c r="T129" s="119">
        <v>0.22929140735240827</v>
      </c>
      <c r="U129" s="97">
        <v>16.301610239030953</v>
      </c>
      <c r="V129" s="184">
        <v>1206141353016.0535</v>
      </c>
      <c r="W129" s="199">
        <v>1251.9262240115099</v>
      </c>
      <c r="X129" s="191">
        <v>4.7804501252920843E-2</v>
      </c>
      <c r="Y129" s="198">
        <v>2.0000000000000001E-4</v>
      </c>
    </row>
    <row r="130" spans="1:25" x14ac:dyDescent="0.2">
      <c r="A130">
        <v>126</v>
      </c>
      <c r="B130" s="119">
        <v>0.53332561273482182</v>
      </c>
      <c r="C130" s="97">
        <v>7265.0846692551177</v>
      </c>
      <c r="D130" s="96">
        <v>0.59582715771275185</v>
      </c>
      <c r="E130" s="98">
        <v>0.23417946203153028</v>
      </c>
      <c r="F130" s="119">
        <v>0.53294868810850471</v>
      </c>
      <c r="G130" s="177">
        <v>1</v>
      </c>
      <c r="H130" s="97">
        <v>5166783.092525851</v>
      </c>
      <c r="I130" s="185">
        <v>37848.597596368112</v>
      </c>
      <c r="J130" s="174">
        <v>195555494136.72934</v>
      </c>
      <c r="K130" s="186">
        <v>0.36661850941798302</v>
      </c>
      <c r="L130" s="182">
        <v>47880420199.671036</v>
      </c>
      <c r="M130" s="189">
        <v>2815912123.4105668</v>
      </c>
      <c r="N130" s="187">
        <v>13553346.72631276</v>
      </c>
      <c r="O130" s="185">
        <v>0</v>
      </c>
      <c r="P130" s="185">
        <v>214373350420.43454</v>
      </c>
      <c r="Q130" s="174">
        <v>412744756680.57446</v>
      </c>
      <c r="R130" s="119">
        <v>0.58920904546695652</v>
      </c>
      <c r="S130" s="174">
        <v>161144533681.55453</v>
      </c>
      <c r="T130" s="119">
        <v>0.39042175841924798</v>
      </c>
      <c r="U130" s="97">
        <v>17.262749580167007</v>
      </c>
      <c r="V130" s="184">
        <v>3004937993115.4141</v>
      </c>
      <c r="W130" s="199">
        <v>3122.3219940554995</v>
      </c>
      <c r="X130" s="191">
        <v>4.2424288578894978E-2</v>
      </c>
      <c r="Y130" s="198">
        <v>2.0000000000000001E-4</v>
      </c>
    </row>
    <row r="131" spans="1:25" x14ac:dyDescent="0.2">
      <c r="A131">
        <v>127</v>
      </c>
      <c r="B131" s="119">
        <v>0.38883554576560131</v>
      </c>
      <c r="C131" s="97">
        <v>9461.3353077421161</v>
      </c>
      <c r="D131" s="96">
        <v>0.86849013581658729</v>
      </c>
      <c r="E131" s="98">
        <v>0.3286967139252373</v>
      </c>
      <c r="F131" s="119">
        <v>0</v>
      </c>
      <c r="G131" s="177">
        <v>0</v>
      </c>
      <c r="H131" s="97">
        <v>8050687.8146611704</v>
      </c>
      <c r="I131" s="185">
        <v>30400.928432627876</v>
      </c>
      <c r="J131" s="174">
        <v>244748384086.94354</v>
      </c>
      <c r="K131" s="186">
        <v>0.29333047923282074</v>
      </c>
      <c r="L131" s="182">
        <v>45114069120.83757</v>
      </c>
      <c r="M131" s="189">
        <v>18883032451.199169</v>
      </c>
      <c r="N131" s="187">
        <v>17695253.214868937</v>
      </c>
      <c r="O131" s="185">
        <v>65137338169.411789</v>
      </c>
      <c r="P131" s="185">
        <v>0</v>
      </c>
      <c r="Q131" s="174">
        <v>328768754707.5545</v>
      </c>
      <c r="R131" s="119">
        <v>0.37686680853058574</v>
      </c>
      <c r="S131" s="174">
        <v>77018325184.816925</v>
      </c>
      <c r="T131" s="119">
        <v>0.23426290996942839</v>
      </c>
      <c r="U131" s="97">
        <v>16.395998200349574</v>
      </c>
      <c r="V131" s="184">
        <v>1291915388511.7686</v>
      </c>
      <c r="W131" s="199">
        <v>1338.9656490423179</v>
      </c>
      <c r="X131" s="191">
        <v>4.768174500532496E-2</v>
      </c>
      <c r="Y131" s="198">
        <v>2.0000000000000001E-4</v>
      </c>
    </row>
    <row r="132" spans="1:25" x14ac:dyDescent="0.2">
      <c r="A132">
        <v>128</v>
      </c>
      <c r="B132" s="119">
        <v>0.55663634159958164</v>
      </c>
      <c r="C132" s="97">
        <v>5784.4339400718654</v>
      </c>
      <c r="D132" s="96">
        <v>0.90437826254313891</v>
      </c>
      <c r="E132" s="98">
        <v>6.2635709710118823E-2</v>
      </c>
      <c r="F132" s="119">
        <v>0</v>
      </c>
      <c r="G132" s="177">
        <v>0</v>
      </c>
      <c r="H132" s="97">
        <v>8605360.9414346982</v>
      </c>
      <c r="I132" s="185">
        <v>45867.801955974515</v>
      </c>
      <c r="J132" s="174">
        <v>394708991421.40515</v>
      </c>
      <c r="K132" s="186">
        <v>0.55381839352308315</v>
      </c>
      <c r="L132" s="182">
        <v>181494337115.10434</v>
      </c>
      <c r="M132" s="189">
        <v>7083121286.9720039</v>
      </c>
      <c r="N132" s="187">
        <v>18660969.060718544</v>
      </c>
      <c r="O132" s="185">
        <v>15114818445.624048</v>
      </c>
      <c r="P132" s="185">
        <v>0</v>
      </c>
      <c r="Q132" s="174">
        <v>416906931154.00116</v>
      </c>
      <c r="R132" s="119">
        <v>0.55333441844219211</v>
      </c>
      <c r="S132" s="174">
        <v>189801150842.52267</v>
      </c>
      <c r="T132" s="119">
        <v>0.45526024313664404</v>
      </c>
      <c r="U132" s="97">
        <v>13.38029030566269</v>
      </c>
      <c r="V132" s="184">
        <v>2794264985480.6616</v>
      </c>
      <c r="W132" s="199">
        <v>2899.8713768412726</v>
      </c>
      <c r="X132" s="191">
        <v>5.4729209864771602E-2</v>
      </c>
      <c r="Y132" s="198">
        <v>2.0000000000000001E-4</v>
      </c>
    </row>
    <row r="133" spans="1:25" x14ac:dyDescent="0.2">
      <c r="A133">
        <v>129</v>
      </c>
      <c r="B133" s="119">
        <v>0.39944700972468156</v>
      </c>
      <c r="C133" s="97">
        <v>11294.160741876669</v>
      </c>
      <c r="D133" s="96">
        <v>0.5236575799379225</v>
      </c>
      <c r="E133" s="98">
        <v>0</v>
      </c>
      <c r="F133" s="119">
        <v>0.51660706313959648</v>
      </c>
      <c r="G133" s="177">
        <v>1</v>
      </c>
      <c r="H133" s="97">
        <v>3401201.4026878024</v>
      </c>
      <c r="I133" s="185">
        <v>53639.987928594383</v>
      </c>
      <c r="J133" s="174">
        <v>182440402182.892</v>
      </c>
      <c r="K133" s="186">
        <v>0.39944700972468161</v>
      </c>
      <c r="L133" s="182">
        <v>52013153812.418076</v>
      </c>
      <c r="M133" s="189">
        <v>10541748227.311563</v>
      </c>
      <c r="N133" s="187">
        <v>9811804.2467405498</v>
      </c>
      <c r="O133" s="185">
        <v>0</v>
      </c>
      <c r="P133" s="185">
        <v>153789313670.96405</v>
      </c>
      <c r="Q133" s="174">
        <v>346771464081.16766</v>
      </c>
      <c r="R133" s="119">
        <v>0.5649447671848814</v>
      </c>
      <c r="S133" s="174">
        <v>105183909710.30127</v>
      </c>
      <c r="T133" s="119">
        <v>0.30332342942059737</v>
      </c>
      <c r="U133" s="97">
        <v>16.39872110766354</v>
      </c>
      <c r="V133" s="184">
        <v>1867564001794.3379</v>
      </c>
      <c r="W133" s="199">
        <v>1938.3811513590795</v>
      </c>
      <c r="X133" s="191">
        <v>4.4373214844675317E-2</v>
      </c>
      <c r="Y133" s="198">
        <v>2.0000000000000001E-4</v>
      </c>
    </row>
    <row r="134" spans="1:25" x14ac:dyDescent="0.2">
      <c r="A134">
        <v>130</v>
      </c>
      <c r="B134" s="119">
        <v>0.61765146331838039</v>
      </c>
      <c r="C134" s="97">
        <v>14367.58437046102</v>
      </c>
      <c r="D134" s="96">
        <v>0.70311483368295891</v>
      </c>
      <c r="E134" s="98">
        <v>0</v>
      </c>
      <c r="F134" s="119">
        <v>0.65703884155552461</v>
      </c>
      <c r="G134" s="177">
        <v>1</v>
      </c>
      <c r="H134" s="97">
        <v>5174520.5210909387</v>
      </c>
      <c r="I134" s="185">
        <v>40745.138562837135</v>
      </c>
      <c r="J134" s="174">
        <v>210836555628.09451</v>
      </c>
      <c r="K134" s="186">
        <v>0.40714747998529632</v>
      </c>
      <c r="L134" s="182">
        <v>71595311720.20549</v>
      </c>
      <c r="M134" s="189">
        <v>5540658104.6030998</v>
      </c>
      <c r="N134" s="187">
        <v>12768216.00811534</v>
      </c>
      <c r="O134" s="185">
        <v>0</v>
      </c>
      <c r="P134" s="185">
        <v>236118876313.1709</v>
      </c>
      <c r="Q134" s="174">
        <v>452496090045.86847</v>
      </c>
      <c r="R134" s="119">
        <v>0.60715811563243727</v>
      </c>
      <c r="S134" s="174">
        <v>218390692915.44086</v>
      </c>
      <c r="T134" s="119">
        <v>0.48263553590773151</v>
      </c>
      <c r="U134" s="97">
        <v>17.116575711937525</v>
      </c>
      <c r="V134" s="184">
        <v>3973152486717.8877</v>
      </c>
      <c r="W134" s="199">
        <v>4122.894003993596</v>
      </c>
      <c r="X134" s="191">
        <v>4.4057078741241075E-2</v>
      </c>
      <c r="Y134" s="198">
        <v>2.0000000000000001E-4</v>
      </c>
    </row>
    <row r="135" spans="1:25" x14ac:dyDescent="0.2">
      <c r="A135">
        <v>131</v>
      </c>
      <c r="B135" s="119">
        <v>0.56025758375994084</v>
      </c>
      <c r="C135" s="97">
        <v>8901.5390383452577</v>
      </c>
      <c r="D135" s="96">
        <v>0.84514029832608961</v>
      </c>
      <c r="E135" s="98">
        <v>0.13108284389980981</v>
      </c>
      <c r="F135" s="119">
        <v>0.52189254065427981</v>
      </c>
      <c r="G135" s="177">
        <v>1</v>
      </c>
      <c r="H135" s="97">
        <v>22738684.704710744</v>
      </c>
      <c r="I135" s="185">
        <v>25013.374818064472</v>
      </c>
      <c r="J135" s="174">
        <v>568771243388.71948</v>
      </c>
      <c r="K135" s="186">
        <v>0.29354665899966592</v>
      </c>
      <c r="L135" s="182">
        <v>113361962762.17294</v>
      </c>
      <c r="M135" s="189">
        <v>12486675196.637999</v>
      </c>
      <c r="N135" s="187">
        <v>47155663.331080079</v>
      </c>
      <c r="O135" s="185">
        <v>0</v>
      </c>
      <c r="P135" s="185">
        <v>520385725483.01721</v>
      </c>
      <c r="Q135" s="174">
        <v>1101643644068.3748</v>
      </c>
      <c r="R135" s="119">
        <v>0.52945385902127262</v>
      </c>
      <c r="S135" s="174">
        <v>380368548695.88751</v>
      </c>
      <c r="T135" s="119">
        <v>0.34527367424477196</v>
      </c>
      <c r="U135" s="97">
        <v>17.308349889214458</v>
      </c>
      <c r="V135" s="184">
        <v>6792172097081.7314</v>
      </c>
      <c r="W135" s="199">
        <v>7051.7521304541906</v>
      </c>
      <c r="X135" s="191">
        <v>4.2390443321709839E-2</v>
      </c>
      <c r="Y135" s="198">
        <v>2.0000000000000001E-4</v>
      </c>
    </row>
    <row r="136" spans="1:25" x14ac:dyDescent="0.2">
      <c r="A136">
        <v>132</v>
      </c>
      <c r="B136" s="119">
        <v>0.57940812799747743</v>
      </c>
      <c r="C136" s="97">
        <v>8540.2176987665152</v>
      </c>
      <c r="D136" s="96">
        <v>0.86431370234917404</v>
      </c>
      <c r="E136" s="98">
        <v>0.7</v>
      </c>
      <c r="F136" s="119">
        <v>0.74903056150088465</v>
      </c>
      <c r="G136" s="177">
        <v>1</v>
      </c>
      <c r="H136" s="97">
        <v>8374560.5943108695</v>
      </c>
      <c r="I136" s="185">
        <v>35967.531267650687</v>
      </c>
      <c r="J136" s="174">
        <v>301212270028.71155</v>
      </c>
      <c r="K136" s="186">
        <v>0.39259089134626857</v>
      </c>
      <c r="L136" s="182">
        <v>85297518903.548416</v>
      </c>
      <c r="M136" s="189">
        <v>1602911819.9169562</v>
      </c>
      <c r="N136" s="187">
        <v>18388400.375275053</v>
      </c>
      <c r="O136" s="185">
        <v>0</v>
      </c>
      <c r="P136" s="185">
        <v>383852863679.76294</v>
      </c>
      <c r="Q136" s="174">
        <v>686668045528.39148</v>
      </c>
      <c r="R136" s="119">
        <v>0.61941936469683723</v>
      </c>
      <c r="S136" s="174">
        <v>326291840052.89282</v>
      </c>
      <c r="T136" s="119">
        <v>0.47518133715077865</v>
      </c>
      <c r="U136" s="97">
        <v>17.445145421136118</v>
      </c>
      <c r="V136" s="184">
        <v>6054270890443.4932</v>
      </c>
      <c r="W136" s="199">
        <v>6275.7618833083588</v>
      </c>
      <c r="X136" s="191">
        <v>4.3292194509269265E-2</v>
      </c>
      <c r="Y136" s="198">
        <v>2.0000000000000001E-4</v>
      </c>
    </row>
    <row r="137" spans="1:25" x14ac:dyDescent="0.2">
      <c r="A137">
        <v>133</v>
      </c>
      <c r="B137" s="119">
        <v>0.49431741660900685</v>
      </c>
      <c r="C137" s="97">
        <v>5392.0124161203239</v>
      </c>
      <c r="D137" s="96">
        <v>0.2</v>
      </c>
      <c r="E137" s="98">
        <v>2.0913184791680778E-2</v>
      </c>
      <c r="F137" s="119">
        <v>0</v>
      </c>
      <c r="G137" s="177">
        <v>0</v>
      </c>
      <c r="H137" s="97">
        <v>3193172.5792222358</v>
      </c>
      <c r="I137" s="185">
        <v>39142.857043835182</v>
      </c>
      <c r="J137" s="174">
        <v>124989897784.79045</v>
      </c>
      <c r="K137" s="186">
        <v>0.38895772048459176</v>
      </c>
      <c r="L137" s="182">
        <v>33354300463.17704</v>
      </c>
      <c r="M137" s="189">
        <v>3142090369.0035839</v>
      </c>
      <c r="N137" s="187">
        <v>11870664.603973247</v>
      </c>
      <c r="O137" s="185">
        <v>2959182482.5566854</v>
      </c>
      <c r="P137" s="185">
        <v>0</v>
      </c>
      <c r="Q137" s="174">
        <v>131091170636.35072</v>
      </c>
      <c r="R137" s="119">
        <v>0.38891354363939351</v>
      </c>
      <c r="S137" s="174">
        <v>34517277801.911171</v>
      </c>
      <c r="T137" s="119">
        <v>0.26330741906075983</v>
      </c>
      <c r="U137" s="97">
        <v>13.536811253318064</v>
      </c>
      <c r="V137" s="184">
        <v>568675873712.5448</v>
      </c>
      <c r="W137" s="199">
        <v>590.27148565785808</v>
      </c>
      <c r="X137" s="191">
        <v>4.7519148756680285E-2</v>
      </c>
      <c r="Y137" s="198">
        <v>2.0000000000000001E-4</v>
      </c>
    </row>
    <row r="138" spans="1:25" x14ac:dyDescent="0.2">
      <c r="A138">
        <v>134</v>
      </c>
      <c r="B138" s="119">
        <v>0.68328074154543161</v>
      </c>
      <c r="C138" s="97">
        <v>9428.5487068774164</v>
      </c>
      <c r="D138" s="96">
        <v>0.45505034374915487</v>
      </c>
      <c r="E138" s="98">
        <v>0.31639987864092045</v>
      </c>
      <c r="F138" s="119">
        <v>0.47270512688209887</v>
      </c>
      <c r="G138" s="177">
        <v>1</v>
      </c>
      <c r="H138" s="97">
        <v>3286972.0861393278</v>
      </c>
      <c r="I138" s="185">
        <v>53580.023856631888</v>
      </c>
      <c r="J138" s="174">
        <v>176116042791.42828</v>
      </c>
      <c r="K138" s="186">
        <v>0.55045055072712534</v>
      </c>
      <c r="L138" s="182">
        <v>79383155422.827271</v>
      </c>
      <c r="M138" s="189">
        <v>1889447325.7018099</v>
      </c>
      <c r="N138" s="187">
        <v>9966754.8342438415</v>
      </c>
      <c r="O138" s="185">
        <v>0</v>
      </c>
      <c r="P138" s="185">
        <v>176188039565.20969</v>
      </c>
      <c r="Q138" s="174">
        <v>354193529682.33972</v>
      </c>
      <c r="R138" s="119">
        <v>0.67164864533789626</v>
      </c>
      <c r="S138" s="174">
        <v>186462283302.47516</v>
      </c>
      <c r="T138" s="119">
        <v>0.52644181125980705</v>
      </c>
      <c r="U138" s="97">
        <v>16.474218250551587</v>
      </c>
      <c r="V138" s="184">
        <v>3344436345251.2197</v>
      </c>
      <c r="W138" s="199">
        <v>3468.0515049099081</v>
      </c>
      <c r="X138" s="191">
        <v>4.4429980429226169E-2</v>
      </c>
      <c r="Y138" s="198">
        <v>2.0000000000000001E-4</v>
      </c>
    </row>
    <row r="139" spans="1:25" x14ac:dyDescent="0.2">
      <c r="A139">
        <v>135</v>
      </c>
      <c r="B139" s="119">
        <v>0.60457218424853576</v>
      </c>
      <c r="C139" s="97">
        <v>9144.8746588905342</v>
      </c>
      <c r="D139" s="96">
        <v>0.75494794430855616</v>
      </c>
      <c r="E139" s="98">
        <v>0</v>
      </c>
      <c r="F139" s="119">
        <v>0</v>
      </c>
      <c r="G139" s="177">
        <v>0</v>
      </c>
      <c r="H139" s="97">
        <v>5968045.3411475103</v>
      </c>
      <c r="I139" s="185">
        <v>38318.423032989544</v>
      </c>
      <c r="J139" s="174">
        <v>228686086062.15271</v>
      </c>
      <c r="K139" s="186">
        <v>0.33711059148317279</v>
      </c>
      <c r="L139" s="182">
        <v>51011369112.560684</v>
      </c>
      <c r="M139" s="189">
        <v>7271021009.1446247</v>
      </c>
      <c r="N139" s="187">
        <v>14185838.834330957</v>
      </c>
      <c r="O139" s="185">
        <v>0</v>
      </c>
      <c r="P139" s="185">
        <v>0</v>
      </c>
      <c r="Q139" s="174">
        <v>235957107071.29733</v>
      </c>
      <c r="R139" s="119">
        <v>0.3267225246709336</v>
      </c>
      <c r="S139" s="174">
        <v>51011369112.560684</v>
      </c>
      <c r="T139" s="119">
        <v>0.21618916143579847</v>
      </c>
      <c r="U139" s="97">
        <v>13.40219617472845</v>
      </c>
      <c r="V139" s="184">
        <v>728250011107.48804</v>
      </c>
      <c r="W139" s="199">
        <v>756.07447454628425</v>
      </c>
      <c r="X139" s="191">
        <v>5.3696964452149186E-2</v>
      </c>
      <c r="Y139" s="198">
        <v>2.0000000000000001E-4</v>
      </c>
    </row>
    <row r="140" spans="1:25" x14ac:dyDescent="0.2">
      <c r="A140">
        <v>136</v>
      </c>
      <c r="B140" s="119">
        <v>0.31207276881222135</v>
      </c>
      <c r="C140" s="97">
        <v>8766.6637900798323</v>
      </c>
      <c r="D140" s="96">
        <v>0.81331036319791261</v>
      </c>
      <c r="E140" s="98">
        <v>0</v>
      </c>
      <c r="F140" s="119">
        <v>0.31560213752766059</v>
      </c>
      <c r="G140" s="177">
        <v>1</v>
      </c>
      <c r="H140" s="97">
        <v>6228188.6356233507</v>
      </c>
      <c r="I140" s="185">
        <v>33099.457986900154</v>
      </c>
      <c r="J140" s="174">
        <v>206149668079.30408</v>
      </c>
      <c r="K140" s="186">
        <v>0.26251988562961925</v>
      </c>
      <c r="L140" s="182">
        <v>38353455045.263374</v>
      </c>
      <c r="M140" s="189">
        <v>7081347329.6871023</v>
      </c>
      <c r="N140" s="187">
        <v>14383606.802417172</v>
      </c>
      <c r="O140" s="185">
        <v>0</v>
      </c>
      <c r="P140" s="185">
        <v>210254154742.92596</v>
      </c>
      <c r="Q140" s="174">
        <v>423485170151.91711</v>
      </c>
      <c r="R140" s="119">
        <v>0.52498110146655208</v>
      </c>
      <c r="S140" s="174">
        <v>145668815985.92487</v>
      </c>
      <c r="T140" s="119">
        <v>0.34397619150080033</v>
      </c>
      <c r="U140" s="97">
        <v>17.568963415090831</v>
      </c>
      <c r="V140" s="184">
        <v>2691189241584.8589</v>
      </c>
      <c r="W140" s="199">
        <v>2790.1015103313571</v>
      </c>
      <c r="X140" s="191">
        <v>4.2587923644002865E-2</v>
      </c>
      <c r="Y140" s="198">
        <v>2.0000000000000001E-4</v>
      </c>
    </row>
    <row r="141" spans="1:25" x14ac:dyDescent="0.2">
      <c r="A141">
        <v>137</v>
      </c>
      <c r="B141" s="119">
        <v>0.37200810027887521</v>
      </c>
      <c r="C141" s="97">
        <v>7123.0104526261221</v>
      </c>
      <c r="D141" s="96">
        <v>0.69612963526341609</v>
      </c>
      <c r="E141" s="98">
        <v>0.49026669395544897</v>
      </c>
      <c r="F141" s="119">
        <v>0</v>
      </c>
      <c r="G141" s="177">
        <v>0</v>
      </c>
      <c r="H141" s="97">
        <v>6746850.8832318271</v>
      </c>
      <c r="I141" s="185">
        <v>44860.365048748012</v>
      </c>
      <c r="J141" s="174">
        <v>302666193551.24768</v>
      </c>
      <c r="K141" s="186">
        <v>0.37200810027887521</v>
      </c>
      <c r="L141" s="182">
        <v>71342106933.268845</v>
      </c>
      <c r="M141" s="189">
        <v>38739648344.132195</v>
      </c>
      <c r="N141" s="187">
        <v>16289264.931341995</v>
      </c>
      <c r="O141" s="185">
        <v>52971061039.539116</v>
      </c>
      <c r="P141" s="185">
        <v>0</v>
      </c>
      <c r="Q141" s="174">
        <v>394376902934.91901</v>
      </c>
      <c r="R141" s="119">
        <v>0.39295182694520775</v>
      </c>
      <c r="S141" s="174">
        <v>94974453605.404236</v>
      </c>
      <c r="T141" s="119">
        <v>0.24082154126829566</v>
      </c>
      <c r="U141" s="97">
        <v>15.823144662821996</v>
      </c>
      <c r="V141" s="184">
        <v>1619573322004.1367</v>
      </c>
      <c r="W141" s="199">
        <v>1681.6827531633257</v>
      </c>
      <c r="X141" s="191">
        <v>4.6057203435533565E-2</v>
      </c>
      <c r="Y141" s="198">
        <v>2.0000000000000001E-4</v>
      </c>
    </row>
    <row r="142" spans="1:25" x14ac:dyDescent="0.2">
      <c r="A142">
        <v>138</v>
      </c>
      <c r="B142" s="119">
        <v>0.43046118586292503</v>
      </c>
      <c r="C142" s="97">
        <v>15040.937385977086</v>
      </c>
      <c r="D142" s="96">
        <v>0.51214518739500436</v>
      </c>
      <c r="E142" s="98">
        <v>0.37961357222925329</v>
      </c>
      <c r="F142" s="119">
        <v>0</v>
      </c>
      <c r="G142" s="177">
        <v>0</v>
      </c>
      <c r="H142" s="97">
        <v>3091773.7512957403</v>
      </c>
      <c r="I142" s="185">
        <v>53902.90497876225</v>
      </c>
      <c r="J142" s="174">
        <v>166655586731.9256</v>
      </c>
      <c r="K142" s="186">
        <v>0.43046118586292503</v>
      </c>
      <c r="L142" s="182">
        <v>53410911146.945885</v>
      </c>
      <c r="M142" s="189">
        <v>15234396802.690527</v>
      </c>
      <c r="N142" s="187">
        <v>9106141.5931165889</v>
      </c>
      <c r="O142" s="185">
        <v>26547337450.056541</v>
      </c>
      <c r="P142" s="185">
        <v>0</v>
      </c>
      <c r="Q142" s="174">
        <v>208437320984.67267</v>
      </c>
      <c r="R142" s="119">
        <v>0.44606518168686526</v>
      </c>
      <c r="S142" s="174">
        <v>67309175529.81057</v>
      </c>
      <c r="T142" s="119">
        <v>0.32292285859287223</v>
      </c>
      <c r="U142" s="97">
        <v>14.887597562051056</v>
      </c>
      <c r="V142" s="184">
        <v>1093893074294.7866</v>
      </c>
      <c r="W142" s="199">
        <v>1133.8233489207685</v>
      </c>
      <c r="X142" s="191">
        <v>4.8129980644513126E-2</v>
      </c>
      <c r="Y142" s="198">
        <v>2.0000000000000001E-4</v>
      </c>
    </row>
    <row r="143" spans="1:25" x14ac:dyDescent="0.2">
      <c r="A143">
        <v>139</v>
      </c>
      <c r="B143" s="119">
        <v>0.54306324977300602</v>
      </c>
      <c r="C143" s="97">
        <v>5739.7823743532408</v>
      </c>
      <c r="D143" s="96">
        <v>1.207025747614173</v>
      </c>
      <c r="E143" s="98">
        <v>0</v>
      </c>
      <c r="F143" s="119">
        <v>0</v>
      </c>
      <c r="G143" s="177">
        <v>0</v>
      </c>
      <c r="H143" s="97">
        <v>18404211.122646954</v>
      </c>
      <c r="I143" s="185">
        <v>28064.715581361859</v>
      </c>
      <c r="J143" s="174">
        <v>516508950656.42322</v>
      </c>
      <c r="K143" s="186">
        <v>0.37907686207443669</v>
      </c>
      <c r="L143" s="182">
        <v>139560215924.01495</v>
      </c>
      <c r="M143" s="189">
        <v>25616041040.097065</v>
      </c>
      <c r="N143" s="187">
        <v>34139202.465936959</v>
      </c>
      <c r="O143" s="185">
        <v>0</v>
      </c>
      <c r="P143" s="185">
        <v>0</v>
      </c>
      <c r="Q143" s="174">
        <v>542124991696.52026</v>
      </c>
      <c r="R143" s="119">
        <v>0.36116503619483242</v>
      </c>
      <c r="S143" s="174">
        <v>139560215924.01495</v>
      </c>
      <c r="T143" s="119">
        <v>0.25743180643134839</v>
      </c>
      <c r="U143" s="97">
        <v>13.531227623486116</v>
      </c>
      <c r="V143" s="184">
        <v>1940439371808.5505</v>
      </c>
      <c r="W143" s="199">
        <v>2014.2511965919698</v>
      </c>
      <c r="X143" s="191">
        <v>5.669855863604386E-2</v>
      </c>
      <c r="Y143" s="198">
        <v>2.0000000000000001E-4</v>
      </c>
    </row>
    <row r="144" spans="1:25" x14ac:dyDescent="0.2">
      <c r="A144">
        <v>140</v>
      </c>
      <c r="B144" s="119">
        <v>0.37036771445544858</v>
      </c>
      <c r="C144" s="97">
        <v>14637.438000330905</v>
      </c>
      <c r="D144" s="96">
        <v>1.0940865029541209</v>
      </c>
      <c r="E144" s="98">
        <v>0</v>
      </c>
      <c r="F144" s="119">
        <v>0</v>
      </c>
      <c r="G144" s="177">
        <v>0</v>
      </c>
      <c r="H144" s="97">
        <v>8661439.2327459212</v>
      </c>
      <c r="I144" s="185">
        <v>33620.70065310115</v>
      </c>
      <c r="J144" s="174">
        <v>291203655669.1767</v>
      </c>
      <c r="K144" s="186">
        <v>0.30620494514023833</v>
      </c>
      <c r="L144" s="182">
        <v>78192379372.76416</v>
      </c>
      <c r="M144" s="189">
        <v>9490710459.7603588</v>
      </c>
      <c r="N144" s="187">
        <v>17429019.0324651</v>
      </c>
      <c r="O144" s="185">
        <v>0</v>
      </c>
      <c r="P144" s="185">
        <v>0</v>
      </c>
      <c r="Q144" s="174">
        <v>300694366128.93707</v>
      </c>
      <c r="R144" s="119">
        <v>0.2965403062143907</v>
      </c>
      <c r="S144" s="174">
        <v>78192379372.76416</v>
      </c>
      <c r="T144" s="119">
        <v>0.2600393894285184</v>
      </c>
      <c r="U144" s="97">
        <v>13.3886295014435</v>
      </c>
      <c r="V144" s="184">
        <v>942258552320.94897</v>
      </c>
      <c r="W144" s="199">
        <v>978.45975128103328</v>
      </c>
      <c r="X144" s="191">
        <v>6.3945049285241015E-2</v>
      </c>
      <c r="Y144" s="198">
        <v>2.0000000000000001E-4</v>
      </c>
    </row>
    <row r="145" spans="1:25" x14ac:dyDescent="0.2">
      <c r="A145">
        <v>141</v>
      </c>
      <c r="B145" s="119">
        <v>0.54176786829105339</v>
      </c>
      <c r="C145" s="97">
        <v>6948.7709857587597</v>
      </c>
      <c r="D145" s="96">
        <v>1.0945191069308093</v>
      </c>
      <c r="E145" s="98">
        <v>0.3604129570841913</v>
      </c>
      <c r="F145" s="119">
        <v>0.60544019812531025</v>
      </c>
      <c r="G145" s="177">
        <v>1</v>
      </c>
      <c r="H145" s="97">
        <v>17579793.551977538</v>
      </c>
      <c r="I145" s="185">
        <v>31861.364729314973</v>
      </c>
      <c r="J145" s="174">
        <v>560116214225.61597</v>
      </c>
      <c r="K145" s="186">
        <v>0.40756848861561623</v>
      </c>
      <c r="L145" s="182">
        <v>166517077507.211</v>
      </c>
      <c r="M145" s="189">
        <v>9929691215.1279869</v>
      </c>
      <c r="N145" s="187">
        <v>33760764.25111822</v>
      </c>
      <c r="O145" s="185">
        <v>0</v>
      </c>
      <c r="P145" s="185">
        <v>472415163131.95587</v>
      </c>
      <c r="Q145" s="174">
        <v>1042461068572.6997</v>
      </c>
      <c r="R145" s="119">
        <v>0.5815256489305749</v>
      </c>
      <c r="S145" s="174">
        <v>402206499602.8396</v>
      </c>
      <c r="T145" s="119">
        <v>0.38582400027036629</v>
      </c>
      <c r="U145" s="97">
        <v>16.604033906533854</v>
      </c>
      <c r="V145" s="184">
        <v>7019222962998.4658</v>
      </c>
      <c r="W145" s="199">
        <v>7290.1343067722546</v>
      </c>
      <c r="X145" s="191">
        <v>4.4908872867409175E-2</v>
      </c>
      <c r="Y145" s="198">
        <v>2.0000000000000001E-4</v>
      </c>
    </row>
    <row r="146" spans="1:25" x14ac:dyDescent="0.2">
      <c r="A146">
        <v>142</v>
      </c>
      <c r="B146" s="119">
        <v>0.41384652762621665</v>
      </c>
      <c r="C146" s="97">
        <v>17000</v>
      </c>
      <c r="D146" s="96">
        <v>0.86564342886506129</v>
      </c>
      <c r="E146" s="98">
        <v>0</v>
      </c>
      <c r="F146" s="119">
        <v>0</v>
      </c>
      <c r="G146" s="177">
        <v>0</v>
      </c>
      <c r="H146" s="97">
        <v>5032932.5142924925</v>
      </c>
      <c r="I146" s="185">
        <v>45097.671592026993</v>
      </c>
      <c r="J146" s="174">
        <v>226973537674.39752</v>
      </c>
      <c r="K146" s="186">
        <v>0.41384652762621665</v>
      </c>
      <c r="L146" s="182">
        <v>76527732532.942032</v>
      </c>
      <c r="M146" s="189">
        <v>5972559369.49545</v>
      </c>
      <c r="N146" s="187">
        <v>11642962.406411167</v>
      </c>
      <c r="O146" s="185">
        <v>0</v>
      </c>
      <c r="P146" s="185">
        <v>0</v>
      </c>
      <c r="Q146" s="174">
        <v>232946097043.89297</v>
      </c>
      <c r="R146" s="119">
        <v>0.40323581988106227</v>
      </c>
      <c r="S146" s="174">
        <v>76527732532.942032</v>
      </c>
      <c r="T146" s="119">
        <v>0.3285212051375227</v>
      </c>
      <c r="U146" s="97">
        <v>13.238170508348475</v>
      </c>
      <c r="V146" s="184">
        <v>1016438561436.0437</v>
      </c>
      <c r="W146" s="199">
        <v>1054.9571748903204</v>
      </c>
      <c r="X146" s="191">
        <v>5.9824035435042645E-2</v>
      </c>
      <c r="Y146" s="198">
        <v>2.0000000000000001E-4</v>
      </c>
    </row>
    <row r="147" spans="1:25" x14ac:dyDescent="0.2">
      <c r="A147">
        <v>143</v>
      </c>
      <c r="B147" s="119">
        <v>0.62371800735906202</v>
      </c>
      <c r="C147" s="97">
        <v>10237.846438205432</v>
      </c>
      <c r="D147" s="96">
        <v>0.67454462052740238</v>
      </c>
      <c r="E147" s="98">
        <v>0.12868951028250608</v>
      </c>
      <c r="F147" s="119">
        <v>0.71508445211413829</v>
      </c>
      <c r="G147" s="177">
        <v>1</v>
      </c>
      <c r="H147" s="97">
        <v>4228078.7462820355</v>
      </c>
      <c r="I147" s="185">
        <v>45143.298259560514</v>
      </c>
      <c r="J147" s="174">
        <v>190869419908.3186</v>
      </c>
      <c r="K147" s="186">
        <v>0.47814156358730109</v>
      </c>
      <c r="L147" s="182">
        <v>67493846717.938179</v>
      </c>
      <c r="M147" s="189">
        <v>6085604480.3560066</v>
      </c>
      <c r="N147" s="187">
        <v>10952604.352167545</v>
      </c>
      <c r="O147" s="185">
        <v>0</v>
      </c>
      <c r="P147" s="185">
        <v>204967553227.51981</v>
      </c>
      <c r="Q147" s="174">
        <v>401922577616.1944</v>
      </c>
      <c r="R147" s="119">
        <v>0.63503933262916135</v>
      </c>
      <c r="S147" s="174">
        <v>189457097230.06366</v>
      </c>
      <c r="T147" s="119">
        <v>0.47137709544394102</v>
      </c>
      <c r="U147" s="97">
        <v>16.963893387294991</v>
      </c>
      <c r="V147" s="184">
        <v>3454916235919.6968</v>
      </c>
      <c r="W147" s="199">
        <v>3587.6028120391315</v>
      </c>
      <c r="X147" s="191">
        <v>4.3809169151738214E-2</v>
      </c>
      <c r="Y147" s="198">
        <v>2.0000000000000001E-4</v>
      </c>
    </row>
    <row r="148" spans="1:25" x14ac:dyDescent="0.2">
      <c r="A148">
        <v>144</v>
      </c>
      <c r="B148" s="119">
        <v>0.55590099690972183</v>
      </c>
      <c r="C148" s="97">
        <v>7080.0480181031526</v>
      </c>
      <c r="D148" s="96">
        <v>0.9406496971466779</v>
      </c>
      <c r="E148" s="98">
        <v>0.37951919312636367</v>
      </c>
      <c r="F148" s="119">
        <v>0</v>
      </c>
      <c r="G148" s="177">
        <v>0</v>
      </c>
      <c r="H148" s="97">
        <v>7823744.5655974047</v>
      </c>
      <c r="I148" s="185">
        <v>35218.334207006963</v>
      </c>
      <c r="J148" s="174">
        <v>275539250861.46393</v>
      </c>
      <c r="K148" s="186">
        <v>0.37403533176812898</v>
      </c>
      <c r="L148" s="182">
        <v>73638509400.556335</v>
      </c>
      <c r="M148" s="189">
        <v>34068020628.254135</v>
      </c>
      <c r="N148" s="187">
        <v>16863346.986280911</v>
      </c>
      <c r="O148" s="185">
        <v>68385247863.506538</v>
      </c>
      <c r="P148" s="185">
        <v>0</v>
      </c>
      <c r="Q148" s="174">
        <v>377992519353.22461</v>
      </c>
      <c r="R148" s="119">
        <v>0.41738818977653586</v>
      </c>
      <c r="S148" s="174">
        <v>119720621807.79201</v>
      </c>
      <c r="T148" s="119">
        <v>0.31672748977319326</v>
      </c>
      <c r="U148" s="97">
        <v>16.210281900691221</v>
      </c>
      <c r="V148" s="184">
        <v>2075302837564.2351</v>
      </c>
      <c r="W148" s="199">
        <v>2154.1024317955607</v>
      </c>
      <c r="X148" s="191">
        <v>4.6497222624113772E-2</v>
      </c>
      <c r="Y148" s="198">
        <v>2.0000000000000001E-4</v>
      </c>
    </row>
    <row r="149" spans="1:25" x14ac:dyDescent="0.2">
      <c r="A149">
        <v>145</v>
      </c>
      <c r="B149" s="119">
        <v>0.60891437808820814</v>
      </c>
      <c r="C149" s="97">
        <v>7927.4254752936367</v>
      </c>
      <c r="D149" s="96">
        <v>0.37819572432229137</v>
      </c>
      <c r="E149" s="98">
        <v>0.5995594184046501</v>
      </c>
      <c r="F149" s="119">
        <v>0</v>
      </c>
      <c r="G149" s="177">
        <v>0</v>
      </c>
      <c r="H149" s="97">
        <v>5339970.068065607</v>
      </c>
      <c r="I149" s="185">
        <v>41036.701123937877</v>
      </c>
      <c r="J149" s="174">
        <v>219134755693.98251</v>
      </c>
      <c r="K149" s="186">
        <v>0.47862829123536588</v>
      </c>
      <c r="L149" s="182">
        <v>80499784760.728836</v>
      </c>
      <c r="M149" s="189">
        <v>50671363301.152138</v>
      </c>
      <c r="N149" s="187">
        <v>15894875.328076337</v>
      </c>
      <c r="O149" s="185">
        <v>62609826309.788788</v>
      </c>
      <c r="P149" s="185">
        <v>0</v>
      </c>
      <c r="Q149" s="174">
        <v>332415945304.92346</v>
      </c>
      <c r="R149" s="119">
        <v>0.46619892007215913</v>
      </c>
      <c r="S149" s="174">
        <v>100863909955.07776</v>
      </c>
      <c r="T149" s="119">
        <v>0.30342681023485746</v>
      </c>
      <c r="U149" s="97">
        <v>16.019364505651236</v>
      </c>
      <c r="V149" s="184">
        <v>1813075066227.7991</v>
      </c>
      <c r="W149" s="199">
        <v>1880.2234949212288</v>
      </c>
      <c r="X149" s="191">
        <v>4.3259477175936846E-2</v>
      </c>
      <c r="Y149" s="198">
        <v>2.0000000000000001E-4</v>
      </c>
    </row>
    <row r="150" spans="1:25" x14ac:dyDescent="0.2">
      <c r="A150">
        <v>146</v>
      </c>
      <c r="B150" s="119">
        <v>0.48409691498229324</v>
      </c>
      <c r="C150" s="97">
        <v>9820.8164181639531</v>
      </c>
      <c r="D150" s="96">
        <v>0.960863301428589</v>
      </c>
      <c r="E150" s="98">
        <v>0</v>
      </c>
      <c r="F150" s="119">
        <v>0.49590574307753249</v>
      </c>
      <c r="G150" s="177">
        <v>1</v>
      </c>
      <c r="H150" s="97">
        <v>25265879.579087593</v>
      </c>
      <c r="I150" s="185">
        <v>27191.758967055881</v>
      </c>
      <c r="J150" s="174">
        <v>687023707605.20911</v>
      </c>
      <c r="K150" s="186">
        <v>0.37608199740742265</v>
      </c>
      <c r="L150" s="182">
        <v>213551402980.31555</v>
      </c>
      <c r="M150" s="189">
        <v>20342283972.919731</v>
      </c>
      <c r="N150" s="187">
        <v>49872312.061803304</v>
      </c>
      <c r="O150" s="185">
        <v>0</v>
      </c>
      <c r="P150" s="185">
        <v>434987982045.15997</v>
      </c>
      <c r="Q150" s="174">
        <v>1142353973623.2888</v>
      </c>
      <c r="R150" s="119">
        <v>0.53080537894509783</v>
      </c>
      <c r="S150" s="174">
        <v>502586218973.16364</v>
      </c>
      <c r="T150" s="119">
        <v>0.43995664266748569</v>
      </c>
      <c r="U150" s="97">
        <v>16.592402554263206</v>
      </c>
      <c r="V150" s="184">
        <v>8617240863766.7559</v>
      </c>
      <c r="W150" s="199">
        <v>8947.5076296534517</v>
      </c>
      <c r="X150" s="191">
        <v>4.4275755100870146E-2</v>
      </c>
      <c r="Y150" s="198">
        <v>2.0000000000000001E-4</v>
      </c>
    </row>
    <row r="151" spans="1:25" x14ac:dyDescent="0.2">
      <c r="A151">
        <v>147</v>
      </c>
      <c r="B151" s="119">
        <v>0.36271430668745575</v>
      </c>
      <c r="C151" s="97">
        <v>13704.354462874404</v>
      </c>
      <c r="D151" s="96">
        <v>1.1427704204404705</v>
      </c>
      <c r="E151" s="98">
        <v>0</v>
      </c>
      <c r="F151" s="119">
        <v>0.6182441859758997</v>
      </c>
      <c r="G151" s="177">
        <v>1</v>
      </c>
      <c r="H151" s="97">
        <v>9477874.9829471745</v>
      </c>
      <c r="I151" s="185">
        <v>33175.201568310309</v>
      </c>
      <c r="J151" s="174">
        <v>314430412998.51813</v>
      </c>
      <c r="K151" s="186">
        <v>0.34272212109464073</v>
      </c>
      <c r="L151" s="182">
        <v>88672542977.524597</v>
      </c>
      <c r="M151" s="189">
        <v>298573765.20408219</v>
      </c>
      <c r="N151" s="187">
        <v>18631549.654026031</v>
      </c>
      <c r="O151" s="185">
        <v>0</v>
      </c>
      <c r="P151" s="185">
        <v>454632791536.30768</v>
      </c>
      <c r="Q151" s="174">
        <v>769361778300.02991</v>
      </c>
      <c r="R151" s="119">
        <v>0.61280467084069568</v>
      </c>
      <c r="S151" s="174">
        <v>318863160057.25775</v>
      </c>
      <c r="T151" s="119">
        <v>0.41445152209382297</v>
      </c>
      <c r="U151" s="97">
        <v>17.334558892703932</v>
      </c>
      <c r="V151" s="184">
        <v>5661353203858.2666</v>
      </c>
      <c r="W151" s="199">
        <v>5870.9357441277616</v>
      </c>
      <c r="X151" s="191">
        <v>4.365186429314185E-2</v>
      </c>
      <c r="Y151" s="198">
        <v>2.0000000000000001E-4</v>
      </c>
    </row>
    <row r="152" spans="1:25" x14ac:dyDescent="0.2">
      <c r="A152">
        <v>148</v>
      </c>
      <c r="B152" s="119">
        <v>0.24197016608690797</v>
      </c>
      <c r="C152" s="97">
        <v>4000</v>
      </c>
      <c r="D152" s="96">
        <v>0.65597570634735414</v>
      </c>
      <c r="E152" s="98">
        <v>0.16978909185976157</v>
      </c>
      <c r="F152" s="119">
        <v>0.60371548426406862</v>
      </c>
      <c r="G152" s="177">
        <v>1</v>
      </c>
      <c r="H152" s="97">
        <v>7982474.510631525</v>
      </c>
      <c r="I152" s="185">
        <v>35711.843070644201</v>
      </c>
      <c r="J152" s="174">
        <v>285068877039.09039</v>
      </c>
      <c r="K152" s="186">
        <v>0.24197016608690802</v>
      </c>
      <c r="L152" s="182">
        <v>27306683257.617584</v>
      </c>
      <c r="M152" s="189">
        <v>6111091180.4104347</v>
      </c>
      <c r="N152" s="187">
        <v>19504975.429125857</v>
      </c>
      <c r="O152" s="185">
        <v>0</v>
      </c>
      <c r="P152" s="185">
        <v>286440398728.88586</v>
      </c>
      <c r="Q152" s="174">
        <v>577620366948.38672</v>
      </c>
      <c r="R152" s="119">
        <v>0.51613568282142175</v>
      </c>
      <c r="S152" s="174">
        <v>207786990501.8158</v>
      </c>
      <c r="T152" s="119">
        <v>0.35972933502945992</v>
      </c>
      <c r="U152" s="97">
        <v>18.303838420564308</v>
      </c>
      <c r="V152" s="184">
        <v>4050302637721.2842</v>
      </c>
      <c r="W152" s="199">
        <v>4201.7089382965078</v>
      </c>
      <c r="X152" s="191">
        <v>4.0844518892773483E-2</v>
      </c>
      <c r="Y152" s="198">
        <v>2.0000000000000001E-4</v>
      </c>
    </row>
    <row r="153" spans="1:25" x14ac:dyDescent="0.2">
      <c r="A153">
        <v>149</v>
      </c>
      <c r="B153" s="119">
        <v>0.42686187393563091</v>
      </c>
      <c r="C153" s="97">
        <v>16980.9303458943</v>
      </c>
      <c r="D153" s="96">
        <v>0.90257074472444876</v>
      </c>
      <c r="E153" s="98">
        <v>0</v>
      </c>
      <c r="F153" s="119">
        <v>0</v>
      </c>
      <c r="G153" s="177">
        <v>0</v>
      </c>
      <c r="H153" s="97">
        <v>5760864.8129700413</v>
      </c>
      <c r="I153" s="185">
        <v>41278.980304443176</v>
      </c>
      <c r="J153" s="174">
        <v>237802625151.15005</v>
      </c>
      <c r="K153" s="186">
        <v>0.39579851250796649</v>
      </c>
      <c r="L153" s="182">
        <v>83161125326.212555</v>
      </c>
      <c r="M153" s="189">
        <v>8296512958.9019423</v>
      </c>
      <c r="N153" s="187">
        <v>12914423.010817535</v>
      </c>
      <c r="O153" s="185">
        <v>0</v>
      </c>
      <c r="P153" s="185">
        <v>0</v>
      </c>
      <c r="Q153" s="174">
        <v>246099138110.052</v>
      </c>
      <c r="R153" s="119">
        <v>0.38245532279444538</v>
      </c>
      <c r="S153" s="174">
        <v>83161125326.212555</v>
      </c>
      <c r="T153" s="119">
        <v>0.33791717421222373</v>
      </c>
      <c r="U153" s="97">
        <v>13.30473486985727</v>
      </c>
      <c r="V153" s="184">
        <v>1099308856011.9564</v>
      </c>
      <c r="W153" s="199">
        <v>1140.5611825988356</v>
      </c>
      <c r="X153" s="191">
        <v>5.7968620315542507E-2</v>
      </c>
      <c r="Y153" s="198">
        <v>2.0000000000000001E-4</v>
      </c>
    </row>
    <row r="154" spans="1:25" x14ac:dyDescent="0.2">
      <c r="A154">
        <v>150</v>
      </c>
      <c r="B154" s="119">
        <v>0.445019477583741</v>
      </c>
      <c r="C154" s="97">
        <v>9493.5319042431347</v>
      </c>
      <c r="D154" s="96">
        <v>0.93814789426646472</v>
      </c>
      <c r="E154" s="98">
        <v>0.30827874023291701</v>
      </c>
      <c r="F154" s="119">
        <v>0.4541703475069927</v>
      </c>
      <c r="G154" s="177">
        <v>1</v>
      </c>
      <c r="H154" s="97">
        <v>7404269.1009928361</v>
      </c>
      <c r="I154" s="185">
        <v>34756.614211701599</v>
      </c>
      <c r="J154" s="174">
        <v>257347324662.83063</v>
      </c>
      <c r="K154" s="186">
        <v>0.32629568135400699</v>
      </c>
      <c r="L154" s="182">
        <v>59046891077.182846</v>
      </c>
      <c r="M154" s="189">
        <v>6161747503.4368572</v>
      </c>
      <c r="N154" s="187">
        <v>15997640.934240587</v>
      </c>
      <c r="O154" s="185">
        <v>0</v>
      </c>
      <c r="P154" s="185">
        <v>233853005396.76697</v>
      </c>
      <c r="Q154" s="174">
        <v>497362077563.03442</v>
      </c>
      <c r="R154" s="119">
        <v>0.544982694078742</v>
      </c>
      <c r="S154" s="174">
        <v>169752024140.55191</v>
      </c>
      <c r="T154" s="119">
        <v>0.34130471903346504</v>
      </c>
      <c r="U154" s="97">
        <v>17.043818433080798</v>
      </c>
      <c r="V154" s="184">
        <v>3040177086923.0981</v>
      </c>
      <c r="W154" s="199">
        <v>3156.2250574821105</v>
      </c>
      <c r="X154" s="191">
        <v>4.4379425800619481E-2</v>
      </c>
      <c r="Y154" s="198">
        <v>2.0000000000000001E-4</v>
      </c>
    </row>
    <row r="155" spans="1:25" x14ac:dyDescent="0.2">
      <c r="A155">
        <v>151</v>
      </c>
      <c r="B155" s="119">
        <v>0.69629621050538626</v>
      </c>
      <c r="C155" s="97">
        <v>4000</v>
      </c>
      <c r="D155" s="96">
        <v>0.60473186748921515</v>
      </c>
      <c r="E155" s="98">
        <v>0.39753819742585234</v>
      </c>
      <c r="F155" s="119">
        <v>0.50999727082405544</v>
      </c>
      <c r="G155" s="177">
        <v>1</v>
      </c>
      <c r="H155" s="97">
        <v>6355995.3041766901</v>
      </c>
      <c r="I155" s="185">
        <v>44012.993525018552</v>
      </c>
      <c r="J155" s="174">
        <v>279746380167.77698</v>
      </c>
      <c r="K155" s="186">
        <v>0.51400982163168263</v>
      </c>
      <c r="L155" s="182">
        <v>109642470108.32083</v>
      </c>
      <c r="M155" s="189">
        <v>10827234393.489239</v>
      </c>
      <c r="N155" s="187">
        <v>16395522.938434534</v>
      </c>
      <c r="O155" s="185">
        <v>0</v>
      </c>
      <c r="P155" s="185">
        <v>256261174045.74863</v>
      </c>
      <c r="Q155" s="174">
        <v>546834788607.01489</v>
      </c>
      <c r="R155" s="119">
        <v>0.63785504045430141</v>
      </c>
      <c r="S155" s="174">
        <v>258380730033.77457</v>
      </c>
      <c r="T155" s="119">
        <v>0.47250236345051</v>
      </c>
      <c r="U155" s="97">
        <v>16.557397903193898</v>
      </c>
      <c r="V155" s="184">
        <v>4683947865109.2246</v>
      </c>
      <c r="W155" s="199">
        <v>4859.7612101948598</v>
      </c>
      <c r="X155" s="191">
        <v>4.409890224287167E-2</v>
      </c>
      <c r="Y155" s="198">
        <v>2.0000000000000001E-4</v>
      </c>
    </row>
    <row r="156" spans="1:25" x14ac:dyDescent="0.2">
      <c r="A156">
        <v>152</v>
      </c>
      <c r="B156" s="119">
        <v>0.43113308540791673</v>
      </c>
      <c r="C156" s="97">
        <v>6803.5177134032001</v>
      </c>
      <c r="D156" s="96">
        <v>1.0997674239364097</v>
      </c>
      <c r="E156" s="98">
        <v>0</v>
      </c>
      <c r="F156" s="119">
        <v>0</v>
      </c>
      <c r="G156" s="177">
        <v>0</v>
      </c>
      <c r="H156" s="97">
        <v>11243620.43626453</v>
      </c>
      <c r="I156" s="185">
        <v>26600.921082661938</v>
      </c>
      <c r="J156" s="174">
        <v>299090659908.47772</v>
      </c>
      <c r="K156" s="186">
        <v>0.25462024831101804</v>
      </c>
      <c r="L156" s="182">
        <v>42472853940.868912</v>
      </c>
      <c r="M156" s="189">
        <v>10320290318.241253</v>
      </c>
      <c r="N156" s="187">
        <v>22210084.994072348</v>
      </c>
      <c r="O156" s="185">
        <v>0</v>
      </c>
      <c r="P156" s="185">
        <v>0</v>
      </c>
      <c r="Q156" s="174">
        <v>309410950226.71899</v>
      </c>
      <c r="R156" s="119">
        <v>0.24612748203514154</v>
      </c>
      <c r="S156" s="174">
        <v>42472853940.868912</v>
      </c>
      <c r="T156" s="119">
        <v>0.13727004137942495</v>
      </c>
      <c r="U156" s="97">
        <v>13.90712393604703</v>
      </c>
      <c r="V156" s="184">
        <v>559130598924.52856</v>
      </c>
      <c r="W156" s="199">
        <v>579.81134886245388</v>
      </c>
      <c r="X156" s="191">
        <v>6.1637252714500011E-2</v>
      </c>
      <c r="Y156" s="198">
        <v>2.0000000000000001E-4</v>
      </c>
    </row>
    <row r="157" spans="1:25" x14ac:dyDescent="0.2">
      <c r="A157">
        <v>153</v>
      </c>
      <c r="B157" s="119">
        <v>0.46495697827805238</v>
      </c>
      <c r="C157" s="97">
        <v>5829.3703597645435</v>
      </c>
      <c r="D157" s="96">
        <v>0.84258828513626327</v>
      </c>
      <c r="E157" s="98">
        <v>0.7</v>
      </c>
      <c r="F157" s="119">
        <v>0</v>
      </c>
      <c r="G157" s="177">
        <v>0</v>
      </c>
      <c r="H157" s="97">
        <v>8424294.7925002743</v>
      </c>
      <c r="I157" s="185">
        <v>29106.57827212313</v>
      </c>
      <c r="J157" s="174">
        <v>245202395765.34851</v>
      </c>
      <c r="K157" s="186">
        <v>0.26323300599835586</v>
      </c>
      <c r="L157" s="182">
        <v>37447854947.645889</v>
      </c>
      <c r="M157" s="189">
        <v>38752280062.251022</v>
      </c>
      <c r="N157" s="187">
        <v>18735541.485412754</v>
      </c>
      <c r="O157" s="185">
        <v>112565457669.60603</v>
      </c>
      <c r="P157" s="185">
        <v>0</v>
      </c>
      <c r="Q157" s="174">
        <v>396520133497.20563</v>
      </c>
      <c r="R157" s="119">
        <v>0.38988620448471012</v>
      </c>
      <c r="S157" s="174">
        <v>103688243954.95268</v>
      </c>
      <c r="T157" s="119">
        <v>0.26149553375877543</v>
      </c>
      <c r="U157" s="97">
        <v>17.871066560362195</v>
      </c>
      <c r="V157" s="184">
        <v>1972718369129.7207</v>
      </c>
      <c r="W157" s="199">
        <v>2048.1181128513913</v>
      </c>
      <c r="X157" s="191">
        <v>4.1278496966627644E-2</v>
      </c>
      <c r="Y157" s="198">
        <v>2.0000000000000001E-4</v>
      </c>
    </row>
    <row r="158" spans="1:25" x14ac:dyDescent="0.2">
      <c r="A158">
        <v>154</v>
      </c>
      <c r="B158" s="119">
        <v>0.56464080839262087</v>
      </c>
      <c r="C158" s="97">
        <v>4000</v>
      </c>
      <c r="D158" s="96">
        <v>0.29054187789950758</v>
      </c>
      <c r="E158" s="98">
        <v>0</v>
      </c>
      <c r="F158" s="119">
        <v>0.58133501912490604</v>
      </c>
      <c r="G158" s="177">
        <v>1</v>
      </c>
      <c r="H158" s="97">
        <v>2898952.464030921</v>
      </c>
      <c r="I158" s="185">
        <v>53674.133040446977</v>
      </c>
      <c r="J158" s="174">
        <v>155598760232.32724</v>
      </c>
      <c r="K158" s="186">
        <v>0.55336397334931897</v>
      </c>
      <c r="L158" s="182">
        <v>63318552816.167511</v>
      </c>
      <c r="M158" s="189">
        <v>6882743165.7989206</v>
      </c>
      <c r="N158" s="187">
        <v>10236248.965981154</v>
      </c>
      <c r="O158" s="185">
        <v>0</v>
      </c>
      <c r="P158" s="185">
        <v>172055978569.81546</v>
      </c>
      <c r="Q158" s="174">
        <v>334537481967.94165</v>
      </c>
      <c r="R158" s="119">
        <v>0.66882649367129055</v>
      </c>
      <c r="S158" s="174">
        <v>172593421666.43939</v>
      </c>
      <c r="T158" s="119">
        <v>0.51591654439181445</v>
      </c>
      <c r="U158" s="97">
        <v>16.901296488030894</v>
      </c>
      <c r="V158" s="184">
        <v>3206994408244.082</v>
      </c>
      <c r="W158" s="199">
        <v>3326.7387507061349</v>
      </c>
      <c r="X158" s="191">
        <v>4.3101169494339779E-2</v>
      </c>
      <c r="Y158" s="198">
        <v>2.0000000000000001E-4</v>
      </c>
    </row>
    <row r="159" spans="1:25" x14ac:dyDescent="0.2">
      <c r="A159">
        <v>155</v>
      </c>
      <c r="B159" s="119">
        <v>0.21892315157354525</v>
      </c>
      <c r="C159" s="97">
        <v>10456.66932008629</v>
      </c>
      <c r="D159" s="96">
        <v>1.1539670202672383</v>
      </c>
      <c r="E159" s="98">
        <v>0.63095579981290906</v>
      </c>
      <c r="F159" s="119">
        <v>0</v>
      </c>
      <c r="G159" s="177">
        <v>0</v>
      </c>
      <c r="H159" s="97">
        <v>6782742.0140725458</v>
      </c>
      <c r="I159" s="185">
        <v>45089.102972720015</v>
      </c>
      <c r="J159" s="174">
        <v>305827753109.91138</v>
      </c>
      <c r="K159" s="186">
        <v>0.21892315157354514</v>
      </c>
      <c r="L159" s="182">
        <v>38245399841.426521</v>
      </c>
      <c r="M159" s="189">
        <v>30489353986.822868</v>
      </c>
      <c r="N159" s="187">
        <v>15310565.187844086</v>
      </c>
      <c r="O159" s="185">
        <v>63804027788.431618</v>
      </c>
      <c r="P159" s="185">
        <v>0</v>
      </c>
      <c r="Q159" s="174">
        <v>400121134885.16589</v>
      </c>
      <c r="R159" s="119">
        <v>0.29490068754825416</v>
      </c>
      <c r="S159" s="174">
        <v>72742874070.005615</v>
      </c>
      <c r="T159" s="119">
        <v>0.18180212872504897</v>
      </c>
      <c r="U159" s="97">
        <v>16.906322279088094</v>
      </c>
      <c r="V159" s="184">
        <v>1253482603365.2754</v>
      </c>
      <c r="W159" s="199">
        <v>1301.5682952755772</v>
      </c>
      <c r="X159" s="191">
        <v>4.6609946112221745E-2</v>
      </c>
      <c r="Y159" s="198">
        <v>2.0000000000000001E-4</v>
      </c>
    </row>
    <row r="160" spans="1:25" x14ac:dyDescent="0.2">
      <c r="A160">
        <v>156</v>
      </c>
      <c r="B160" s="119">
        <v>0.56056867813988631</v>
      </c>
      <c r="C160" s="97">
        <v>4000</v>
      </c>
      <c r="D160" s="96">
        <v>0.74136173910083492</v>
      </c>
      <c r="E160" s="98">
        <v>0</v>
      </c>
      <c r="F160" s="119">
        <v>0</v>
      </c>
      <c r="G160" s="177">
        <v>0</v>
      </c>
      <c r="H160" s="97">
        <v>8861976.7025255244</v>
      </c>
      <c r="I160" s="185">
        <v>38503.818065988904</v>
      </c>
      <c r="J160" s="174">
        <v>341219938659.07507</v>
      </c>
      <c r="K160" s="186">
        <v>0.47347780392272343</v>
      </c>
      <c r="L160" s="182">
        <v>116997805432.68788</v>
      </c>
      <c r="M160" s="189">
        <v>8313384592.2513361</v>
      </c>
      <c r="N160" s="187">
        <v>20626303.640128933</v>
      </c>
      <c r="O160" s="185">
        <v>0</v>
      </c>
      <c r="P160" s="185">
        <v>0</v>
      </c>
      <c r="Q160" s="174">
        <v>349533323251.32642</v>
      </c>
      <c r="R160" s="119">
        <v>0.4622164940044301</v>
      </c>
      <c r="S160" s="174">
        <v>116997805432.68788</v>
      </c>
      <c r="T160" s="119">
        <v>0.33472575474173732</v>
      </c>
      <c r="U160" s="97">
        <v>13.226828550717766</v>
      </c>
      <c r="V160" s="184">
        <v>1759647523934.6792</v>
      </c>
      <c r="W160" s="199">
        <v>1826.2638812381629</v>
      </c>
      <c r="X160" s="191">
        <v>5.3150750460511501E-2</v>
      </c>
      <c r="Y160" s="198">
        <v>2.0000000000000001E-4</v>
      </c>
    </row>
    <row r="161" spans="1:25" x14ac:dyDescent="0.2">
      <c r="A161">
        <v>157</v>
      </c>
      <c r="B161" s="119">
        <v>0.45631954919302059</v>
      </c>
      <c r="C161" s="97">
        <v>6675.4572195253868</v>
      </c>
      <c r="D161" s="96">
        <v>0.88789698058424316</v>
      </c>
      <c r="E161" s="98">
        <v>2.9089149689481494E-2</v>
      </c>
      <c r="F161" s="119">
        <v>0</v>
      </c>
      <c r="G161" s="177">
        <v>0</v>
      </c>
      <c r="H161" s="97">
        <v>8939824.1720265802</v>
      </c>
      <c r="I161" s="185">
        <v>35103.395895640861</v>
      </c>
      <c r="J161" s="174">
        <v>313818187148.06879</v>
      </c>
      <c r="K161" s="186">
        <v>0.45631954919302053</v>
      </c>
      <c r="L161" s="182">
        <v>111938905763.94646</v>
      </c>
      <c r="M161" s="189">
        <v>15127701054.646542</v>
      </c>
      <c r="N161" s="187">
        <v>19400536.363112271</v>
      </c>
      <c r="O161" s="185">
        <v>10185376282.246582</v>
      </c>
      <c r="P161" s="185">
        <v>0</v>
      </c>
      <c r="Q161" s="174">
        <v>339131264484.96191</v>
      </c>
      <c r="R161" s="119">
        <v>0.44628641049544476</v>
      </c>
      <c r="S161" s="174">
        <v>116761445593.94582</v>
      </c>
      <c r="T161" s="119">
        <v>0.34429572800157848</v>
      </c>
      <c r="U161" s="97">
        <v>13.66634056757198</v>
      </c>
      <c r="V161" s="184">
        <v>1725205487539.8704</v>
      </c>
      <c r="W161" s="199">
        <v>1790.5423176271024</v>
      </c>
      <c r="X161" s="191">
        <v>5.3210122422453592E-2</v>
      </c>
      <c r="Y161" s="198">
        <v>2.0000000000000001E-4</v>
      </c>
    </row>
    <row r="162" spans="1:25" x14ac:dyDescent="0.2">
      <c r="A162">
        <v>158</v>
      </c>
      <c r="B162" s="119">
        <v>0.55968923524526559</v>
      </c>
      <c r="C162" s="97">
        <v>4000</v>
      </c>
      <c r="D162" s="96">
        <v>1.1746958933820641</v>
      </c>
      <c r="E162" s="98">
        <v>0.16019486226628141</v>
      </c>
      <c r="F162" s="119">
        <v>0</v>
      </c>
      <c r="G162" s="177">
        <v>0</v>
      </c>
      <c r="H162" s="97">
        <v>20857592.352274626</v>
      </c>
      <c r="I162" s="185">
        <v>34324.398728976739</v>
      </c>
      <c r="J162" s="174">
        <v>715924316425.93018</v>
      </c>
      <c r="K162" s="186">
        <v>0.51353956971888515</v>
      </c>
      <c r="L162" s="182">
        <v>269842580654.7132</v>
      </c>
      <c r="M162" s="189">
        <v>41301321863.590179</v>
      </c>
      <c r="N162" s="187">
        <v>38935829.524514437</v>
      </c>
      <c r="O162" s="185">
        <v>65262715721.141342</v>
      </c>
      <c r="P162" s="185">
        <v>0</v>
      </c>
      <c r="Q162" s="174">
        <v>822488354010.66174</v>
      </c>
      <c r="R162" s="119">
        <v>0.51048216784857925</v>
      </c>
      <c r="S162" s="174">
        <v>305824224491.65747</v>
      </c>
      <c r="T162" s="119">
        <v>0.37182803014824589</v>
      </c>
      <c r="U162" s="97">
        <v>14.108106037343822</v>
      </c>
      <c r="V162" s="184">
        <v>4650062436191.3066</v>
      </c>
      <c r="W162" s="199">
        <v>4825.0459180180651</v>
      </c>
      <c r="X162" s="191">
        <v>5.2734830350192587E-2</v>
      </c>
      <c r="Y162" s="198">
        <v>2.0000000000000001E-4</v>
      </c>
    </row>
    <row r="163" spans="1:25" x14ac:dyDescent="0.2">
      <c r="A163">
        <v>159</v>
      </c>
      <c r="B163" s="119">
        <v>0.51775744006048829</v>
      </c>
      <c r="C163" s="97">
        <v>8880.9484075963301</v>
      </c>
      <c r="D163" s="96">
        <v>0.62002604276009632</v>
      </c>
      <c r="E163" s="98">
        <v>0.4847577554273948</v>
      </c>
      <c r="F163" s="119">
        <v>0</v>
      </c>
      <c r="G163" s="177">
        <v>0</v>
      </c>
      <c r="H163" s="97">
        <v>4740028.0895618871</v>
      </c>
      <c r="I163" s="185">
        <v>49785.382816985817</v>
      </c>
      <c r="J163" s="174">
        <v>235984113002.10449</v>
      </c>
      <c r="K163" s="186">
        <v>0.51775744006048829</v>
      </c>
      <c r="L163" s="182">
        <v>99770664565.109589</v>
      </c>
      <c r="M163" s="189">
        <v>17017122241.776531</v>
      </c>
      <c r="N163" s="187">
        <v>12389615.607068354</v>
      </c>
      <c r="O163" s="185">
        <v>23402231436.868473</v>
      </c>
      <c r="P163" s="185">
        <v>0</v>
      </c>
      <c r="Q163" s="174">
        <v>276403466680.74951</v>
      </c>
      <c r="R163" s="119">
        <v>0.50977767060771406</v>
      </c>
      <c r="S163" s="174">
        <v>110527401944.13539</v>
      </c>
      <c r="T163" s="119">
        <v>0.39987704666452806</v>
      </c>
      <c r="U163" s="97">
        <v>14.102068511098395</v>
      </c>
      <c r="V163" s="184">
        <v>1720433429489.6172</v>
      </c>
      <c r="W163" s="199">
        <v>1786.3438485087904</v>
      </c>
      <c r="X163" s="191">
        <v>5.1009828817458351E-2</v>
      </c>
      <c r="Y163" s="198">
        <v>2.0000000000000001E-4</v>
      </c>
    </row>
    <row r="164" spans="1:25" x14ac:dyDescent="0.2">
      <c r="A164">
        <v>160</v>
      </c>
      <c r="B164" s="119">
        <v>0.53023103296361362</v>
      </c>
      <c r="C164" s="97">
        <v>4000</v>
      </c>
      <c r="D164" s="96">
        <v>0.89531574714086104</v>
      </c>
      <c r="E164" s="98">
        <v>0.30173853938682044</v>
      </c>
      <c r="F164" s="119">
        <v>0.59099702328050285</v>
      </c>
      <c r="G164" s="177">
        <v>1</v>
      </c>
      <c r="H164" s="97">
        <v>9203904.5675874315</v>
      </c>
      <c r="I164" s="185">
        <v>36372.569114827304</v>
      </c>
      <c r="J164" s="174">
        <v>334769655010.84857</v>
      </c>
      <c r="K164" s="186">
        <v>0.4448252940902605</v>
      </c>
      <c r="L164" s="182">
        <v>106901677696.7081</v>
      </c>
      <c r="M164" s="189">
        <v>2619459314.5059237</v>
      </c>
      <c r="N164" s="187">
        <v>20011875.614726517</v>
      </c>
      <c r="O164" s="185">
        <v>0</v>
      </c>
      <c r="P164" s="185">
        <v>173150433476.99445</v>
      </c>
      <c r="Q164" s="174">
        <v>510539547802.34894</v>
      </c>
      <c r="R164" s="119">
        <v>0.56300115879675028</v>
      </c>
      <c r="S164" s="174">
        <v>204651762406.00186</v>
      </c>
      <c r="T164" s="119">
        <v>0.4008538873960672</v>
      </c>
      <c r="U164" s="97">
        <v>15.90861356823792</v>
      </c>
      <c r="V164" s="184">
        <v>3545503347837.1621</v>
      </c>
      <c r="W164" s="199">
        <v>3680.2664269195989</v>
      </c>
      <c r="X164" s="191">
        <v>4.6541740497346509E-2</v>
      </c>
      <c r="Y164" s="198">
        <v>2.0000000000000001E-4</v>
      </c>
    </row>
    <row r="165" spans="1:25" x14ac:dyDescent="0.2">
      <c r="A165">
        <v>161</v>
      </c>
      <c r="B165" s="119">
        <v>0.50104519887715759</v>
      </c>
      <c r="C165" s="97">
        <v>11674.691567936699</v>
      </c>
      <c r="D165" s="96">
        <v>1.1113712517375234</v>
      </c>
      <c r="E165" s="98">
        <v>0.47842185318864433</v>
      </c>
      <c r="F165" s="119">
        <v>0.63218740296271025</v>
      </c>
      <c r="G165" s="177">
        <v>1</v>
      </c>
      <c r="H165" s="97">
        <v>8471147.7358094417</v>
      </c>
      <c r="I165" s="185">
        <v>34914.340418800821</v>
      </c>
      <c r="J165" s="174">
        <v>295764535786.00464</v>
      </c>
      <c r="K165" s="186">
        <v>0.33032630044632938</v>
      </c>
      <c r="L165" s="182">
        <v>71762744554.930222</v>
      </c>
      <c r="M165" s="189">
        <v>3594584420.4307551</v>
      </c>
      <c r="N165" s="187">
        <v>17041852.054475673</v>
      </c>
      <c r="O165" s="185">
        <v>0</v>
      </c>
      <c r="P165" s="185">
        <v>417530585954.67725</v>
      </c>
      <c r="Q165" s="174">
        <v>716889706161.11267</v>
      </c>
      <c r="R165" s="119">
        <v>0.60221714716061758</v>
      </c>
      <c r="S165" s="174">
        <v>355164893481.54321</v>
      </c>
      <c r="T165" s="119">
        <v>0.49542473609144561</v>
      </c>
      <c r="U165" s="97">
        <v>17.816619172338758</v>
      </c>
      <c r="V165" s="184">
        <v>6609626199859.9785</v>
      </c>
      <c r="W165" s="199">
        <v>6861.2725262333433</v>
      </c>
      <c r="X165" s="191">
        <v>4.2589357336849383E-2</v>
      </c>
      <c r="Y165" s="198">
        <v>2.0000000000000001E-4</v>
      </c>
    </row>
    <row r="166" spans="1:25" x14ac:dyDescent="0.2">
      <c r="A166">
        <v>162</v>
      </c>
      <c r="B166" s="119">
        <v>0.49440781018715352</v>
      </c>
      <c r="C166" s="97">
        <v>4000</v>
      </c>
      <c r="D166" s="96">
        <v>0.75022053140824196</v>
      </c>
      <c r="E166" s="98">
        <v>0.43588002556997174</v>
      </c>
      <c r="F166" s="119">
        <v>0</v>
      </c>
      <c r="G166" s="177">
        <v>0</v>
      </c>
      <c r="H166" s="97">
        <v>11091869.84548684</v>
      </c>
      <c r="I166" s="185">
        <v>35475.302298689319</v>
      </c>
      <c r="J166" s="174">
        <v>393487435826.36206</v>
      </c>
      <c r="K166" s="186">
        <v>0.49155393653551338</v>
      </c>
      <c r="L166" s="182">
        <v>142778764215.57526</v>
      </c>
      <c r="M166" s="189">
        <v>27854766038.390759</v>
      </c>
      <c r="N166" s="187">
        <v>25161856.947285824</v>
      </c>
      <c r="O166" s="185">
        <v>66817367133.162529</v>
      </c>
      <c r="P166" s="185">
        <v>0</v>
      </c>
      <c r="Q166" s="174">
        <v>488159568997.91534</v>
      </c>
      <c r="R166" s="119">
        <v>0.50572437260837089</v>
      </c>
      <c r="S166" s="174">
        <v>188386136773.80484</v>
      </c>
      <c r="T166" s="119">
        <v>0.38591097816748798</v>
      </c>
      <c r="U166" s="97">
        <v>14.967672180892222</v>
      </c>
      <c r="V166" s="184">
        <v>3093727061795.8711</v>
      </c>
      <c r="W166" s="199">
        <v>3211.6645690299997</v>
      </c>
      <c r="X166" s="191">
        <v>4.8396822642112154E-2</v>
      </c>
      <c r="Y166" s="198">
        <v>2.0000000000000001E-4</v>
      </c>
    </row>
    <row r="167" spans="1:25" x14ac:dyDescent="0.2">
      <c r="A167">
        <v>163</v>
      </c>
      <c r="B167" s="119">
        <v>0.50550549039513148</v>
      </c>
      <c r="C167" s="97">
        <v>4000</v>
      </c>
      <c r="D167" s="96">
        <v>0.2726103100091406</v>
      </c>
      <c r="E167" s="98">
        <v>8.3286061582920845E-2</v>
      </c>
      <c r="F167" s="119">
        <v>0</v>
      </c>
      <c r="G167" s="177">
        <v>0</v>
      </c>
      <c r="H167" s="97">
        <v>4137381.4232995179</v>
      </c>
      <c r="I167" s="185">
        <v>52082.04237511057</v>
      </c>
      <c r="J167" s="174">
        <v>215483274610.28076</v>
      </c>
      <c r="K167" s="186">
        <v>0.50550549039513148</v>
      </c>
      <c r="L167" s="182">
        <v>79327997294.916931</v>
      </c>
      <c r="M167" s="189">
        <v>8446660004.203455</v>
      </c>
      <c r="N167" s="187">
        <v>14003741.854002532</v>
      </c>
      <c r="O167" s="185">
        <v>16228889887.191843</v>
      </c>
      <c r="P167" s="185">
        <v>0</v>
      </c>
      <c r="Q167" s="174">
        <v>240158824501.67606</v>
      </c>
      <c r="R167" s="119">
        <v>0.50762694465437563</v>
      </c>
      <c r="S167" s="174">
        <v>87988071822.309204</v>
      </c>
      <c r="T167" s="119">
        <v>0.36637451072173755</v>
      </c>
      <c r="U167" s="97">
        <v>13.904035417194541</v>
      </c>
      <c r="V167" s="184">
        <v>1431120809129.3008</v>
      </c>
      <c r="W167" s="199">
        <v>1484.6889051685328</v>
      </c>
      <c r="X167" s="191">
        <v>4.8698348137560389E-2</v>
      </c>
      <c r="Y167" s="198">
        <v>2.0000000000000001E-4</v>
      </c>
    </row>
    <row r="168" spans="1:25" x14ac:dyDescent="0.2">
      <c r="A168">
        <v>164</v>
      </c>
      <c r="B168" s="119">
        <v>0.53823347511430786</v>
      </c>
      <c r="C168" s="97">
        <v>4000</v>
      </c>
      <c r="D168" s="96">
        <v>0.80773385525292296</v>
      </c>
      <c r="E168" s="98">
        <v>0.13012934690434813</v>
      </c>
      <c r="F168" s="119">
        <v>0.4778104883219258</v>
      </c>
      <c r="G168" s="177">
        <v>1</v>
      </c>
      <c r="H168" s="97">
        <v>8517342.70189959</v>
      </c>
      <c r="I168" s="185">
        <v>38102.632001598256</v>
      </c>
      <c r="J168" s="174">
        <v>324533174601.9787</v>
      </c>
      <c r="K168" s="186">
        <v>0.44798102434706444</v>
      </c>
      <c r="L168" s="182">
        <v>109339035598.25183</v>
      </c>
      <c r="M168" s="189">
        <v>8166506492.5297918</v>
      </c>
      <c r="N168" s="187">
        <v>19311971.762373194</v>
      </c>
      <c r="O168" s="185">
        <v>0</v>
      </c>
      <c r="P168" s="185">
        <v>262346944320.83679</v>
      </c>
      <c r="Q168" s="174">
        <v>595046625415.34521</v>
      </c>
      <c r="R168" s="119">
        <v>0.59703264294876712</v>
      </c>
      <c r="S168" s="174">
        <v>215072810605.52252</v>
      </c>
      <c r="T168" s="119">
        <v>0.36143858551487579</v>
      </c>
      <c r="U168" s="97">
        <v>16.07891469392764</v>
      </c>
      <c r="V168" s="184">
        <v>3775668966188.2222</v>
      </c>
      <c r="W168" s="199">
        <v>3921.2250889518164</v>
      </c>
      <c r="X168" s="191">
        <v>4.5660588883642675E-2</v>
      </c>
      <c r="Y168" s="198">
        <v>2.0000000000000001E-4</v>
      </c>
    </row>
    <row r="169" spans="1:25" x14ac:dyDescent="0.2">
      <c r="A169">
        <v>165</v>
      </c>
      <c r="B169" s="119">
        <v>0.60458507385890636</v>
      </c>
      <c r="C169" s="97">
        <v>4000</v>
      </c>
      <c r="D169" s="96">
        <v>1.0523697678047417</v>
      </c>
      <c r="E169" s="98">
        <v>3.3905981572718513E-2</v>
      </c>
      <c r="F169" s="119">
        <v>0.41250457500315252</v>
      </c>
      <c r="G169" s="177">
        <v>1</v>
      </c>
      <c r="H169" s="97">
        <v>13882075.418927565</v>
      </c>
      <c r="I169" s="185">
        <v>34945.202476395367</v>
      </c>
      <c r="J169" s="174">
        <v>485111936307.01483</v>
      </c>
      <c r="K169" s="186">
        <v>0.39829777485169904</v>
      </c>
      <c r="L169" s="182">
        <v>135457643119.50443</v>
      </c>
      <c r="M169" s="189">
        <v>8380386943.4235954</v>
      </c>
      <c r="N169" s="187">
        <v>27622739.11574465</v>
      </c>
      <c r="O169" s="185">
        <v>0</v>
      </c>
      <c r="P169" s="185">
        <v>255856105916.08478</v>
      </c>
      <c r="Q169" s="174">
        <v>749348429166.52319</v>
      </c>
      <c r="R169" s="119">
        <v>0.53099983136086248</v>
      </c>
      <c r="S169" s="174">
        <v>226094615161.99493</v>
      </c>
      <c r="T169" s="119">
        <v>0.301721610884636</v>
      </c>
      <c r="U169" s="97">
        <v>15.545159057641156</v>
      </c>
      <c r="V169" s="184">
        <v>3782008320458.563</v>
      </c>
      <c r="W169" s="199">
        <v>3927.0938831642693</v>
      </c>
      <c r="X169" s="191">
        <v>4.7621245844475538E-2</v>
      </c>
      <c r="Y169" s="198">
        <v>2.0000000000000001E-4</v>
      </c>
    </row>
    <row r="170" spans="1:25" x14ac:dyDescent="0.2">
      <c r="A170">
        <v>166</v>
      </c>
      <c r="B170" s="119">
        <v>0.56101142422761241</v>
      </c>
      <c r="C170" s="97">
        <v>9294.4551890683997</v>
      </c>
      <c r="D170" s="96">
        <v>0.91485330607358573</v>
      </c>
      <c r="E170" s="98">
        <v>0.47984825975555501</v>
      </c>
      <c r="F170" s="119">
        <v>0.46163856096004208</v>
      </c>
      <c r="G170" s="177">
        <v>1</v>
      </c>
      <c r="H170" s="97">
        <v>7355292.7900626492</v>
      </c>
      <c r="I170" s="185">
        <v>43414.024260613289</v>
      </c>
      <c r="J170" s="174">
        <v>319322859631.69385</v>
      </c>
      <c r="K170" s="186">
        <v>0.49039706462819455</v>
      </c>
      <c r="L170" s="182">
        <v>123715282168.65077</v>
      </c>
      <c r="M170" s="189">
        <v>3480020576.0542216</v>
      </c>
      <c r="N170" s="187">
        <v>16006451.577645598</v>
      </c>
      <c r="O170" s="185">
        <v>0</v>
      </c>
      <c r="P170" s="185">
        <v>289401502964.71564</v>
      </c>
      <c r="Q170" s="174">
        <v>612204383172.46362</v>
      </c>
      <c r="R170" s="119">
        <v>0.63396507126036084</v>
      </c>
      <c r="S170" s="174">
        <v>313677682830.59113</v>
      </c>
      <c r="T170" s="119">
        <v>0.51237412121276049</v>
      </c>
      <c r="U170" s="97">
        <v>16.667616974620842</v>
      </c>
      <c r="V170" s="184">
        <v>5562286527221.832</v>
      </c>
      <c r="W170" s="199">
        <v>5776.0219864057044</v>
      </c>
      <c r="X170" s="191">
        <v>4.4823402941332705E-2</v>
      </c>
      <c r="Y170" s="198">
        <v>2.0000000000000001E-4</v>
      </c>
    </row>
    <row r="171" spans="1:25" x14ac:dyDescent="0.2">
      <c r="A171">
        <v>167</v>
      </c>
      <c r="B171" s="119">
        <v>0.54703440733521791</v>
      </c>
      <c r="C171" s="97">
        <v>4000</v>
      </c>
      <c r="D171" s="96">
        <v>0.76355821063121587</v>
      </c>
      <c r="E171" s="98">
        <v>0.55132492413174861</v>
      </c>
      <c r="F171" s="119">
        <v>0</v>
      </c>
      <c r="G171" s="177">
        <v>0</v>
      </c>
      <c r="H171" s="97">
        <v>8261314.148032831</v>
      </c>
      <c r="I171" s="185">
        <v>37362.143253840957</v>
      </c>
      <c r="J171" s="174">
        <v>308660402663.78571</v>
      </c>
      <c r="K171" s="186">
        <v>0.41370471003592679</v>
      </c>
      <c r="L171" s="182">
        <v>95019214271.835251</v>
      </c>
      <c r="M171" s="189">
        <v>41692328810.109116</v>
      </c>
      <c r="N171" s="187">
        <v>19164828.526086822</v>
      </c>
      <c r="O171" s="185">
        <v>87562039432.182388</v>
      </c>
      <c r="P171" s="185">
        <v>0</v>
      </c>
      <c r="Q171" s="174">
        <v>437914770906.07721</v>
      </c>
      <c r="R171" s="119">
        <v>0.45155794475759159</v>
      </c>
      <c r="S171" s="174">
        <v>131402365111.71736</v>
      </c>
      <c r="T171" s="119">
        <v>0.30006378830254204</v>
      </c>
      <c r="U171" s="97">
        <v>15.767356579560554</v>
      </c>
      <c r="V171" s="184">
        <v>2299728601666.2363</v>
      </c>
      <c r="W171" s="199">
        <v>2386.3021608833278</v>
      </c>
      <c r="X171" s="191">
        <v>4.5905921810165402E-2</v>
      </c>
      <c r="Y171" s="198">
        <v>2.0000000000000001E-4</v>
      </c>
    </row>
    <row r="172" spans="1:25" x14ac:dyDescent="0.2">
      <c r="A172">
        <v>168</v>
      </c>
      <c r="B172" s="119">
        <v>0.59223468402007984</v>
      </c>
      <c r="C172" s="97">
        <v>8629.7753075192795</v>
      </c>
      <c r="D172" s="96">
        <v>0.44949222146294854</v>
      </c>
      <c r="E172" s="98">
        <v>0.61026552815699175</v>
      </c>
      <c r="F172" s="119">
        <v>0</v>
      </c>
      <c r="G172" s="177">
        <v>0</v>
      </c>
      <c r="H172" s="97">
        <v>5437535.7784328219</v>
      </c>
      <c r="I172" s="185">
        <v>46068.95688176011</v>
      </c>
      <c r="J172" s="174">
        <v>250501601319.64957</v>
      </c>
      <c r="K172" s="186">
        <v>0.47852828676416248</v>
      </c>
      <c r="L172" s="182">
        <v>91837688682.532761</v>
      </c>
      <c r="M172" s="189">
        <v>44931373956.935051</v>
      </c>
      <c r="N172" s="187">
        <v>15350690.290422479</v>
      </c>
      <c r="O172" s="185">
        <v>85021544838.420135</v>
      </c>
      <c r="P172" s="185">
        <v>0</v>
      </c>
      <c r="Q172" s="174">
        <v>380454520115.00476</v>
      </c>
      <c r="R172" s="119">
        <v>0.4938549236453062</v>
      </c>
      <c r="S172" s="174">
        <v>145517131325.5209</v>
      </c>
      <c r="T172" s="119">
        <v>0.38248233003391213</v>
      </c>
      <c r="U172" s="97">
        <v>16.113116489236276</v>
      </c>
      <c r="V172" s="184">
        <v>2589888689473.8291</v>
      </c>
      <c r="W172" s="199">
        <v>2685.380844801382</v>
      </c>
      <c r="X172" s="191">
        <v>4.4849829007349726E-2</v>
      </c>
      <c r="Y172" s="198">
        <v>2.0000000000000001E-4</v>
      </c>
    </row>
    <row r="173" spans="1:25" x14ac:dyDescent="0.2">
      <c r="A173">
        <v>169</v>
      </c>
      <c r="B173" s="119">
        <v>0.70606188857538399</v>
      </c>
      <c r="C173" s="97">
        <v>4535.508593872546</v>
      </c>
      <c r="D173" s="96">
        <v>0.70236172499684346</v>
      </c>
      <c r="E173" s="98">
        <v>0.7</v>
      </c>
      <c r="F173" s="119">
        <v>0</v>
      </c>
      <c r="G173" s="177">
        <v>0</v>
      </c>
      <c r="H173" s="97">
        <v>10917662.542908818</v>
      </c>
      <c r="I173" s="185">
        <v>34749.202644662677</v>
      </c>
      <c r="J173" s="174">
        <v>379380068109.58173</v>
      </c>
      <c r="K173" s="186">
        <v>0.42283522831853437</v>
      </c>
      <c r="L173" s="182">
        <v>115307021333.37514</v>
      </c>
      <c r="M173" s="189">
        <v>59553722025.773422</v>
      </c>
      <c r="N173" s="187">
        <v>25331399.811354741</v>
      </c>
      <c r="O173" s="185">
        <v>125129668645.22287</v>
      </c>
      <c r="P173" s="185">
        <v>0</v>
      </c>
      <c r="Q173" s="174">
        <v>564063458780.578</v>
      </c>
      <c r="R173" s="119">
        <v>0.46186114093970571</v>
      </c>
      <c r="S173" s="174">
        <v>158662810154.66898</v>
      </c>
      <c r="T173" s="119">
        <v>0.28128539029575605</v>
      </c>
      <c r="U173" s="97">
        <v>15.886367189709929</v>
      </c>
      <c r="V173" s="184">
        <v>2770516507380.2939</v>
      </c>
      <c r="W173" s="199">
        <v>2872.2721527287949</v>
      </c>
      <c r="X173" s="191">
        <v>4.5157603745817745E-2</v>
      </c>
      <c r="Y173" s="198">
        <v>2.0000000000000001E-4</v>
      </c>
    </row>
    <row r="174" spans="1:25" x14ac:dyDescent="0.2">
      <c r="A174">
        <v>170</v>
      </c>
      <c r="B174" s="119">
        <v>0.57261864084758296</v>
      </c>
      <c r="C174" s="97">
        <v>7163.3247796970063</v>
      </c>
      <c r="D174" s="96">
        <v>0.81960113130916401</v>
      </c>
      <c r="E174" s="98">
        <v>0.5246125429972055</v>
      </c>
      <c r="F174" s="119">
        <v>0.46749399422875371</v>
      </c>
      <c r="G174" s="177">
        <v>1</v>
      </c>
      <c r="H174" s="97">
        <v>16214793.967627155</v>
      </c>
      <c r="I174" s="185">
        <v>24684.74873260719</v>
      </c>
      <c r="J174" s="174">
        <v>400258114841.87109</v>
      </c>
      <c r="K174" s="186">
        <v>0.24584018075194736</v>
      </c>
      <c r="L174" s="182">
        <v>65713433730.304535</v>
      </c>
      <c r="M174" s="189">
        <v>6923164795.6660233</v>
      </c>
      <c r="N174" s="187">
        <v>34545060.859342642</v>
      </c>
      <c r="O174" s="185">
        <v>0</v>
      </c>
      <c r="P174" s="185">
        <v>428888317716.51489</v>
      </c>
      <c r="Q174" s="174">
        <v>836069597354.052</v>
      </c>
      <c r="R174" s="119">
        <v>0.52807826390367363</v>
      </c>
      <c r="S174" s="174">
        <v>272364175158.88739</v>
      </c>
      <c r="T174" s="119">
        <v>0.32576734762375148</v>
      </c>
      <c r="U174" s="97">
        <v>17.632894747218661</v>
      </c>
      <c r="V174" s="184">
        <v>5031117627376.1504</v>
      </c>
      <c r="W174" s="199">
        <v>5223.5167067727552</v>
      </c>
      <c r="X174" s="191">
        <v>4.2453063649114331E-2</v>
      </c>
      <c r="Y174" s="198">
        <v>2.0000000000000001E-4</v>
      </c>
    </row>
    <row r="175" spans="1:25" x14ac:dyDescent="0.2">
      <c r="A175">
        <v>171</v>
      </c>
      <c r="B175" s="119">
        <v>0.46741331350713877</v>
      </c>
      <c r="C175" s="97">
        <v>6722.4858252896502</v>
      </c>
      <c r="D175" s="96">
        <v>0.94143973058219421</v>
      </c>
      <c r="E175" s="98">
        <v>0</v>
      </c>
      <c r="F175" s="119">
        <v>0.58133050726124125</v>
      </c>
      <c r="G175" s="177">
        <v>1</v>
      </c>
      <c r="H175" s="97">
        <v>11129450.204692153</v>
      </c>
      <c r="I175" s="185">
        <v>36246.806336548943</v>
      </c>
      <c r="J175" s="174">
        <v>403407026201.74146</v>
      </c>
      <c r="K175" s="186">
        <v>0.39947678724902413</v>
      </c>
      <c r="L175" s="182">
        <v>102884509250.06531</v>
      </c>
      <c r="M175" s="189">
        <v>14708355832.9776</v>
      </c>
      <c r="N175" s="187">
        <v>23187437.503142506</v>
      </c>
      <c r="O175" s="185">
        <v>0</v>
      </c>
      <c r="P175" s="185">
        <v>452484939291.42206</v>
      </c>
      <c r="Q175" s="174">
        <v>870600321326.14111</v>
      </c>
      <c r="R175" s="119">
        <v>0.60089536082070383</v>
      </c>
      <c r="S175" s="174">
        <v>433224055164.44141</v>
      </c>
      <c r="T175" s="119">
        <v>0.49761531733015363</v>
      </c>
      <c r="U175" s="97">
        <v>17.682220092460884</v>
      </c>
      <c r="V175" s="184">
        <v>8126322231700.9707</v>
      </c>
      <c r="W175" s="199">
        <v>8431.448007527184</v>
      </c>
      <c r="X175" s="191">
        <v>4.2595039058634009E-2</v>
      </c>
      <c r="Y175" s="198">
        <v>2.0000000000000001E-4</v>
      </c>
    </row>
    <row r="176" spans="1:25" x14ac:dyDescent="0.2">
      <c r="A176">
        <v>172</v>
      </c>
      <c r="B176" s="119">
        <v>0.47545820049513243</v>
      </c>
      <c r="C176" s="97">
        <v>9757.8966034018704</v>
      </c>
      <c r="D176" s="96">
        <v>0.88154450508025017</v>
      </c>
      <c r="E176" s="98">
        <v>0</v>
      </c>
      <c r="F176" s="119">
        <v>0</v>
      </c>
      <c r="G176" s="177">
        <v>0</v>
      </c>
      <c r="H176" s="97">
        <v>5972256.5859101284</v>
      </c>
      <c r="I176" s="185">
        <v>39394.105354443127</v>
      </c>
      <c r="J176" s="174">
        <v>235271705149.11041</v>
      </c>
      <c r="K176" s="186">
        <v>0.3688702874039953</v>
      </c>
      <c r="L176" s="182">
        <v>65647032356.943268</v>
      </c>
      <c r="M176" s="189">
        <v>7592456004.8137312</v>
      </c>
      <c r="N176" s="187">
        <v>13508120.757329402</v>
      </c>
      <c r="O176" s="185">
        <v>0</v>
      </c>
      <c r="P176" s="185">
        <v>0</v>
      </c>
      <c r="Q176" s="174">
        <v>242864161153.92413</v>
      </c>
      <c r="R176" s="119">
        <v>0.35733860889164853</v>
      </c>
      <c r="S176" s="174">
        <v>65647032356.943268</v>
      </c>
      <c r="T176" s="119">
        <v>0.27030349823964778</v>
      </c>
      <c r="U176" s="97">
        <v>13.34419363856308</v>
      </c>
      <c r="V176" s="184">
        <v>932396787244.95825</v>
      </c>
      <c r="W176" s="199">
        <v>967.00217509786091</v>
      </c>
      <c r="X176" s="191">
        <v>5.6764693351951438E-2</v>
      </c>
      <c r="Y176" s="198">
        <v>2.0000000000000001E-4</v>
      </c>
    </row>
    <row r="177" spans="1:25" x14ac:dyDescent="0.2">
      <c r="A177">
        <v>173</v>
      </c>
      <c r="B177" s="119">
        <v>0.45340065685546171</v>
      </c>
      <c r="C177" s="97">
        <v>13823.178096043423</v>
      </c>
      <c r="D177" s="96">
        <v>0.62949926905689402</v>
      </c>
      <c r="E177" s="98">
        <v>0.40769081177819672</v>
      </c>
      <c r="F177" s="119">
        <v>0</v>
      </c>
      <c r="G177" s="177">
        <v>0</v>
      </c>
      <c r="H177" s="97">
        <v>4311662.2328848829</v>
      </c>
      <c r="I177" s="185">
        <v>41764.913310139353</v>
      </c>
      <c r="J177" s="174">
        <v>180076199379.039</v>
      </c>
      <c r="K177" s="186">
        <v>0.42255115985229175</v>
      </c>
      <c r="L177" s="182">
        <v>55910935153.970139</v>
      </c>
      <c r="M177" s="189">
        <v>16248401940.041897</v>
      </c>
      <c r="N177" s="187">
        <v>11293580.908684596</v>
      </c>
      <c r="O177" s="185">
        <v>43392568489.206047</v>
      </c>
      <c r="P177" s="185">
        <v>0</v>
      </c>
      <c r="Q177" s="174">
        <v>239717169808.28696</v>
      </c>
      <c r="R177" s="119">
        <v>0.4622341478058774</v>
      </c>
      <c r="S177" s="174">
        <v>79168663702.332397</v>
      </c>
      <c r="T177" s="119">
        <v>0.3302586283896447</v>
      </c>
      <c r="U177" s="97">
        <v>15.538589515393136</v>
      </c>
      <c r="V177" s="184">
        <v>1313974144779.5618</v>
      </c>
      <c r="W177" s="199">
        <v>1363.3140154949388</v>
      </c>
      <c r="X177" s="191">
        <v>4.8787439525275048E-2</v>
      </c>
      <c r="Y177" s="198">
        <v>2.0000000000000001E-4</v>
      </c>
    </row>
    <row r="178" spans="1:25" x14ac:dyDescent="0.2">
      <c r="A178">
        <v>174</v>
      </c>
      <c r="B178" s="119">
        <v>0.68275969817996041</v>
      </c>
      <c r="C178" s="97">
        <v>10296.753632373704</v>
      </c>
      <c r="D178" s="96">
        <v>0.80158031494162696</v>
      </c>
      <c r="E178" s="98">
        <v>0</v>
      </c>
      <c r="F178" s="119">
        <v>0</v>
      </c>
      <c r="G178" s="177">
        <v>0</v>
      </c>
      <c r="H178" s="97">
        <v>5271605.4312181538</v>
      </c>
      <c r="I178" s="185">
        <v>44625.046724266744</v>
      </c>
      <c r="J178" s="174">
        <v>235245638680.00845</v>
      </c>
      <c r="K178" s="186">
        <v>0.48700014090576726</v>
      </c>
      <c r="L178" s="182">
        <v>85373211667.160431</v>
      </c>
      <c r="M178" s="189">
        <v>4689975718.3449221</v>
      </c>
      <c r="N178" s="187">
        <v>12490834.416564956</v>
      </c>
      <c r="O178" s="185">
        <v>0</v>
      </c>
      <c r="P178" s="185">
        <v>0</v>
      </c>
      <c r="Q178" s="174">
        <v>239935614398.35336</v>
      </c>
      <c r="R178" s="119">
        <v>0.47748084198298812</v>
      </c>
      <c r="S178" s="174">
        <v>85373211667.160431</v>
      </c>
      <c r="T178" s="119">
        <v>0.35581717154094289</v>
      </c>
      <c r="U178" s="97">
        <v>13.154273570263081</v>
      </c>
      <c r="V178" s="184">
        <v>1212520505070.386</v>
      </c>
      <c r="W178" s="199">
        <v>1258.8626611287893</v>
      </c>
      <c r="X178" s="191">
        <v>5.7019966830804819E-2</v>
      </c>
      <c r="Y178" s="198">
        <v>2.0000000000000001E-4</v>
      </c>
    </row>
    <row r="179" spans="1:25" x14ac:dyDescent="0.2">
      <c r="A179">
        <v>175</v>
      </c>
      <c r="B179" s="119">
        <v>0.49399474396036419</v>
      </c>
      <c r="C179" s="97">
        <v>4418.1303109259952</v>
      </c>
      <c r="D179" s="96">
        <v>0.96495752132521473</v>
      </c>
      <c r="E179" s="98">
        <v>0.17460543197110637</v>
      </c>
      <c r="F179" s="119">
        <v>0.54598479303963077</v>
      </c>
      <c r="G179" s="177">
        <v>1</v>
      </c>
      <c r="H179" s="97">
        <v>10299630.701696908</v>
      </c>
      <c r="I179" s="185">
        <v>38124.593465147474</v>
      </c>
      <c r="J179" s="174">
        <v>392669233343.34625</v>
      </c>
      <c r="K179" s="186">
        <v>0.46953333939103659</v>
      </c>
      <c r="L179" s="182">
        <v>133294873857.87015</v>
      </c>
      <c r="M179" s="189">
        <v>8406511433.4568987</v>
      </c>
      <c r="N179" s="187">
        <v>21588098.56926417</v>
      </c>
      <c r="O179" s="185">
        <v>0</v>
      </c>
      <c r="P179" s="185">
        <v>238811432143.85059</v>
      </c>
      <c r="Q179" s="174">
        <v>639887176920.65369</v>
      </c>
      <c r="R179" s="119">
        <v>0.58669786747336605</v>
      </c>
      <c r="S179" s="174">
        <v>267168788334.1734</v>
      </c>
      <c r="T179" s="119">
        <v>0.41752483558098002</v>
      </c>
      <c r="U179" s="97">
        <v>16.118265730896681</v>
      </c>
      <c r="V179" s="184">
        <v>4654604776196.3213</v>
      </c>
      <c r="W179" s="199">
        <v>4819.6746048357827</v>
      </c>
      <c r="X179" s="191">
        <v>4.6140399755309043E-2</v>
      </c>
      <c r="Y179" s="198">
        <v>2.0000000000000001E-4</v>
      </c>
    </row>
    <row r="180" spans="1:25" x14ac:dyDescent="0.2">
      <c r="A180">
        <v>176</v>
      </c>
      <c r="B180" s="119">
        <v>0.5749910950997239</v>
      </c>
      <c r="C180" s="97">
        <v>9563.96651731356</v>
      </c>
      <c r="D180" s="96">
        <v>1.1127603491751081</v>
      </c>
      <c r="E180" s="98">
        <v>0.24281712102615161</v>
      </c>
      <c r="F180" s="119">
        <v>0.61477210897453072</v>
      </c>
      <c r="G180" s="177">
        <v>1</v>
      </c>
      <c r="H180" s="97">
        <v>10266083.105387297</v>
      </c>
      <c r="I180" s="185">
        <v>37063.168335260991</v>
      </c>
      <c r="J180" s="174">
        <v>380493566278.74829</v>
      </c>
      <c r="K180" s="186">
        <v>0.44785855460578416</v>
      </c>
      <c r="L180" s="182">
        <v>133501971778.39082</v>
      </c>
      <c r="M180" s="189">
        <v>1825930451.004914</v>
      </c>
      <c r="N180" s="187">
        <v>20317793.382125944</v>
      </c>
      <c r="O180" s="185">
        <v>0</v>
      </c>
      <c r="P180" s="185">
        <v>380058478905.6001</v>
      </c>
      <c r="Q180" s="174">
        <v>762377975635.35327</v>
      </c>
      <c r="R180" s="119">
        <v>0.62233445471647875</v>
      </c>
      <c r="S180" s="174">
        <v>399125133097.92175</v>
      </c>
      <c r="T180" s="119">
        <v>0.52352657848660622</v>
      </c>
      <c r="U180" s="97">
        <v>17.005164581477718</v>
      </c>
      <c r="V180" s="184">
        <v>7152542414743.7148</v>
      </c>
      <c r="W180" s="199">
        <v>7419.8069008840284</v>
      </c>
      <c r="X180" s="191">
        <v>4.4457445849020644E-2</v>
      </c>
      <c r="Y180" s="198">
        <v>2.0000000000000001E-4</v>
      </c>
    </row>
    <row r="181" spans="1:25" x14ac:dyDescent="0.2">
      <c r="A181">
        <v>177</v>
      </c>
      <c r="B181" s="119">
        <v>0.8</v>
      </c>
      <c r="C181" s="97">
        <v>5465.2228285652855</v>
      </c>
      <c r="D181" s="96">
        <v>0.73691312115736807</v>
      </c>
      <c r="E181" s="98">
        <v>0</v>
      </c>
      <c r="F181" s="119">
        <v>0.70382453275490009</v>
      </c>
      <c r="G181" s="177">
        <v>1</v>
      </c>
      <c r="H181" s="97">
        <v>7121419.9551982693</v>
      </c>
      <c r="I181" s="185">
        <v>38367.906569124578</v>
      </c>
      <c r="J181" s="174">
        <v>273233975480.54654</v>
      </c>
      <c r="K181" s="186">
        <v>0.45291280868290373</v>
      </c>
      <c r="L181" s="182">
        <v>96496337136.333801</v>
      </c>
      <c r="M181" s="189">
        <v>7157851043.8967133</v>
      </c>
      <c r="N181" s="187">
        <v>16865856.39560511</v>
      </c>
      <c r="O181" s="185">
        <v>0</v>
      </c>
      <c r="P181" s="185">
        <v>460520559456.78473</v>
      </c>
      <c r="Q181" s="174">
        <v>740912385981.22803</v>
      </c>
      <c r="R181" s="119">
        <v>0.66427235411392827</v>
      </c>
      <c r="S181" s="174">
        <v>302647347069.08136</v>
      </c>
      <c r="T181" s="119">
        <v>0.40847926528893164</v>
      </c>
      <c r="U181" s="97">
        <v>17.162950405282484</v>
      </c>
      <c r="V181" s="184">
        <v>5599354258295.6758</v>
      </c>
      <c r="W181" s="199">
        <v>5814.0042951756986</v>
      </c>
      <c r="X181" s="191">
        <v>4.3091133306325642E-2</v>
      </c>
      <c r="Y181" s="198">
        <v>2.0000000000000001E-4</v>
      </c>
    </row>
    <row r="182" spans="1:25" x14ac:dyDescent="0.2">
      <c r="A182">
        <v>178</v>
      </c>
      <c r="B182" s="119">
        <v>0.33902628442213056</v>
      </c>
      <c r="C182" s="97">
        <v>6185.1941407313698</v>
      </c>
      <c r="D182" s="96">
        <v>0.72965781167466737</v>
      </c>
      <c r="E182" s="98">
        <v>0.21771829420697308</v>
      </c>
      <c r="F182" s="119">
        <v>0</v>
      </c>
      <c r="G182" s="177">
        <v>0</v>
      </c>
      <c r="H182" s="97">
        <v>7766718.4053325588</v>
      </c>
      <c r="I182" s="185">
        <v>35735.684984902669</v>
      </c>
      <c r="J182" s="174">
        <v>277549002299.40991</v>
      </c>
      <c r="K182" s="186">
        <v>0.33902628442213056</v>
      </c>
      <c r="L182" s="182">
        <v>67291282006.059776</v>
      </c>
      <c r="M182" s="189">
        <v>24040954829.392845</v>
      </c>
      <c r="N182" s="187">
        <v>18222187.850328665</v>
      </c>
      <c r="O182" s="185">
        <v>50766717108.941055</v>
      </c>
      <c r="P182" s="185">
        <v>0</v>
      </c>
      <c r="Q182" s="174">
        <v>352356674237.74377</v>
      </c>
      <c r="R182" s="119">
        <v>0.38231085298216644</v>
      </c>
      <c r="S182" s="174">
        <v>89283630795.845001</v>
      </c>
      <c r="T182" s="119">
        <v>0.2533899236873916</v>
      </c>
      <c r="U182" s="97">
        <v>15.366636844131602</v>
      </c>
      <c r="V182" s="184">
        <v>1476023736228.3906</v>
      </c>
      <c r="W182" s="199">
        <v>1532.8044903666946</v>
      </c>
      <c r="X182" s="191">
        <v>4.6777125550490184E-2</v>
      </c>
      <c r="Y182" s="198">
        <v>2.0000000000000001E-4</v>
      </c>
    </row>
    <row r="183" spans="1:25" x14ac:dyDescent="0.2">
      <c r="A183">
        <v>179</v>
      </c>
      <c r="B183" s="119">
        <v>0.54211954164930465</v>
      </c>
      <c r="C183" s="97">
        <v>13860.219240594237</v>
      </c>
      <c r="D183" s="96">
        <v>0.2</v>
      </c>
      <c r="E183" s="98">
        <v>0.2434816802872542</v>
      </c>
      <c r="F183" s="119">
        <v>0</v>
      </c>
      <c r="G183" s="177">
        <v>0</v>
      </c>
      <c r="H183" s="97">
        <v>1935706.3572908293</v>
      </c>
      <c r="I183" s="185">
        <v>54039.000713346395</v>
      </c>
      <c r="J183" s="174">
        <v>104603637222.46828</v>
      </c>
      <c r="K183" s="186">
        <v>0.50461938598215317</v>
      </c>
      <c r="L183" s="182">
        <v>41488254469.918434</v>
      </c>
      <c r="M183" s="189">
        <v>10853913315.309484</v>
      </c>
      <c r="N183" s="187">
        <v>7740840.4495066023</v>
      </c>
      <c r="O183" s="185">
        <v>23949489618.497971</v>
      </c>
      <c r="P183" s="185">
        <v>0</v>
      </c>
      <c r="Q183" s="174">
        <v>139407040156.27573</v>
      </c>
      <c r="R183" s="119">
        <v>0.51607590836768413</v>
      </c>
      <c r="S183" s="174">
        <v>54084732713.095352</v>
      </c>
      <c r="T183" s="119">
        <v>0.38796270728125493</v>
      </c>
      <c r="U183" s="97">
        <v>15.120576519488282</v>
      </c>
      <c r="V183" s="184">
        <v>934184197781.52856</v>
      </c>
      <c r="W183" s="199">
        <v>969.02259435143856</v>
      </c>
      <c r="X183" s="191">
        <v>4.5183675334344836E-2</v>
      </c>
      <c r="Y183" s="198">
        <v>2.0000000000000001E-4</v>
      </c>
    </row>
    <row r="184" spans="1:25" x14ac:dyDescent="0.2">
      <c r="A184">
        <v>180</v>
      </c>
      <c r="B184" s="119">
        <v>0.66366337644000983</v>
      </c>
      <c r="C184" s="97">
        <v>9252.1514622714603</v>
      </c>
      <c r="D184" s="96">
        <v>0.39697389132587352</v>
      </c>
      <c r="E184" s="98">
        <v>0.1693972556501428</v>
      </c>
      <c r="F184" s="119">
        <v>0</v>
      </c>
      <c r="G184" s="177">
        <v>0</v>
      </c>
      <c r="H184" s="97">
        <v>3756307.8151164637</v>
      </c>
      <c r="I184" s="185">
        <v>44619.50168804892</v>
      </c>
      <c r="J184" s="174">
        <v>167604582897.42041</v>
      </c>
      <c r="K184" s="186">
        <v>0.44367424375920539</v>
      </c>
      <c r="L184" s="182">
        <v>51116624678.525986</v>
      </c>
      <c r="M184" s="189">
        <v>10647051407.649157</v>
      </c>
      <c r="N184" s="187">
        <v>11546133.025767587</v>
      </c>
      <c r="O184" s="185">
        <v>31037859245.331097</v>
      </c>
      <c r="P184" s="185">
        <v>0</v>
      </c>
      <c r="Q184" s="174">
        <v>209289493550.40067</v>
      </c>
      <c r="R184" s="119">
        <v>0.47394698262752344</v>
      </c>
      <c r="S184" s="174">
        <v>64932330417.75563</v>
      </c>
      <c r="T184" s="119">
        <v>0.31025126639775047</v>
      </c>
      <c r="U184" s="97">
        <v>14.821152717994815</v>
      </c>
      <c r="V184" s="184">
        <v>1085813880509.0458</v>
      </c>
      <c r="W184" s="199">
        <v>1128.0556522582162</v>
      </c>
      <c r="X184" s="191">
        <v>4.7366981482686053E-2</v>
      </c>
      <c r="Y184" s="198">
        <v>2.0000000000000001E-4</v>
      </c>
    </row>
    <row r="185" spans="1:25" x14ac:dyDescent="0.2">
      <c r="A185">
        <v>181</v>
      </c>
      <c r="B185" s="119">
        <v>0.37541415695620178</v>
      </c>
      <c r="C185" s="97">
        <v>7247.3854023591457</v>
      </c>
      <c r="D185" s="96">
        <v>0.72866243049261736</v>
      </c>
      <c r="E185" s="98">
        <v>0.29473023077980831</v>
      </c>
      <c r="F185" s="119">
        <v>0.44020409700957774</v>
      </c>
      <c r="G185" s="177">
        <v>1</v>
      </c>
      <c r="H185" s="97">
        <v>5778049.8464179756</v>
      </c>
      <c r="I185" s="185">
        <v>41930.888321294675</v>
      </c>
      <c r="J185" s="174">
        <v>242278762825.02597</v>
      </c>
      <c r="K185" s="186">
        <v>0.37541415695620173</v>
      </c>
      <c r="L185" s="182">
        <v>54874133069.137222</v>
      </c>
      <c r="M185" s="189">
        <v>5982899356.9299259</v>
      </c>
      <c r="N185" s="187">
        <v>14020208.607197374</v>
      </c>
      <c r="O185" s="185">
        <v>0</v>
      </c>
      <c r="P185" s="185">
        <v>216165516351.55588</v>
      </c>
      <c r="Q185" s="174">
        <v>464427178533.51178</v>
      </c>
      <c r="R185" s="119">
        <v>0.56819949988467788</v>
      </c>
      <c r="S185" s="174">
        <v>184628063797.14301</v>
      </c>
      <c r="T185" s="119">
        <v>0.39753931796181641</v>
      </c>
      <c r="U185" s="97">
        <v>17.337995258078532</v>
      </c>
      <c r="V185" s="184">
        <v>3427362038420.6475</v>
      </c>
      <c r="W185" s="199">
        <v>3555.4888811849974</v>
      </c>
      <c r="X185" s="191">
        <v>4.2979684169204453E-2</v>
      </c>
      <c r="Y185" s="198">
        <v>2.0000000000000001E-4</v>
      </c>
    </row>
    <row r="186" spans="1:25" x14ac:dyDescent="0.2">
      <c r="A186">
        <v>182</v>
      </c>
      <c r="B186" s="119">
        <v>0.41720213263214007</v>
      </c>
      <c r="C186" s="97">
        <v>8622.54809651912</v>
      </c>
      <c r="D186" s="96">
        <v>0.44597533471457429</v>
      </c>
      <c r="E186" s="98">
        <v>3.6805017287252079E-2</v>
      </c>
      <c r="F186" s="119">
        <v>0.61864966905580832</v>
      </c>
      <c r="G186" s="177">
        <v>1</v>
      </c>
      <c r="H186" s="97">
        <v>3125628.634756465</v>
      </c>
      <c r="I186" s="185">
        <v>53515.989724810905</v>
      </c>
      <c r="J186" s="174">
        <v>167271109901.20172</v>
      </c>
      <c r="K186" s="186">
        <v>0.41720213263214001</v>
      </c>
      <c r="L186" s="182">
        <v>50452271989.571548</v>
      </c>
      <c r="M186" s="189">
        <v>2721399442.6421995</v>
      </c>
      <c r="N186" s="187">
        <v>9613304.5441351235</v>
      </c>
      <c r="O186" s="185">
        <v>0</v>
      </c>
      <c r="P186" s="185">
        <v>211848920344.68219</v>
      </c>
      <c r="Q186" s="174">
        <v>381841429688.52612</v>
      </c>
      <c r="R186" s="119">
        <v>0.62660827624033433</v>
      </c>
      <c r="S186" s="174">
        <v>171925651640.42773</v>
      </c>
      <c r="T186" s="119">
        <v>0.4502540538376627</v>
      </c>
      <c r="U186" s="97">
        <v>17.28375626109213</v>
      </c>
      <c r="V186" s="184">
        <v>3226253896216.4062</v>
      </c>
      <c r="W186" s="199">
        <v>3346.37252098113</v>
      </c>
      <c r="X186" s="191">
        <v>4.2616007581548439E-2</v>
      </c>
      <c r="Y186" s="198">
        <v>2.0000000000000001E-4</v>
      </c>
    </row>
    <row r="187" spans="1:25" x14ac:dyDescent="0.2">
      <c r="A187">
        <v>183</v>
      </c>
      <c r="B187" s="119">
        <v>0.50704879638352529</v>
      </c>
      <c r="C187" s="97">
        <v>8103.9140935844562</v>
      </c>
      <c r="D187" s="96">
        <v>0.73106519568338668</v>
      </c>
      <c r="E187" s="98">
        <v>8.3548440972707402E-2</v>
      </c>
      <c r="F187" s="119">
        <v>0</v>
      </c>
      <c r="G187" s="177">
        <v>0</v>
      </c>
      <c r="H187" s="97">
        <v>5438779.7272555148</v>
      </c>
      <c r="I187" s="185">
        <v>48735.099825880396</v>
      </c>
      <c r="J187" s="174">
        <v>265059472938.77206</v>
      </c>
      <c r="K187" s="186">
        <v>0.48121890513301213</v>
      </c>
      <c r="L187" s="182">
        <v>98138115930.227066</v>
      </c>
      <c r="M187" s="189">
        <v>13399272325.739189</v>
      </c>
      <c r="N187" s="187">
        <v>13264743.673738306</v>
      </c>
      <c r="O187" s="185">
        <v>15395617022.580652</v>
      </c>
      <c r="P187" s="185">
        <v>0</v>
      </c>
      <c r="Q187" s="174">
        <v>293854362287.09192</v>
      </c>
      <c r="R187" s="119">
        <v>0.47597769824544689</v>
      </c>
      <c r="S187" s="174">
        <v>109912086778.61674</v>
      </c>
      <c r="T187" s="119">
        <v>0.37403592011757869</v>
      </c>
      <c r="U187" s="97">
        <v>13.990734626689635</v>
      </c>
      <c r="V187" s="184">
        <v>1679699327535.7065</v>
      </c>
      <c r="W187" s="199">
        <v>1744.6120441971798</v>
      </c>
      <c r="X187" s="191">
        <v>5.2254691267916389E-2</v>
      </c>
      <c r="Y187" s="198">
        <v>2.0000000000000001E-4</v>
      </c>
    </row>
    <row r="188" spans="1:25" x14ac:dyDescent="0.2">
      <c r="A188">
        <v>184</v>
      </c>
      <c r="B188" s="119">
        <v>0.44940855031942256</v>
      </c>
      <c r="C188" s="97">
        <v>6878.3826784031953</v>
      </c>
      <c r="D188" s="96">
        <v>0.94630608473950706</v>
      </c>
      <c r="E188" s="98">
        <v>1.4132646115503578E-2</v>
      </c>
      <c r="F188" s="119">
        <v>0.67566113023740948</v>
      </c>
      <c r="G188" s="177">
        <v>1</v>
      </c>
      <c r="H188" s="97">
        <v>10883661.096105432</v>
      </c>
      <c r="I188" s="185">
        <v>34712.231479423783</v>
      </c>
      <c r="J188" s="174">
        <v>377796163311.61096</v>
      </c>
      <c r="K188" s="186">
        <v>0.40651252044804087</v>
      </c>
      <c r="L188" s="182">
        <v>117055624793.95737</v>
      </c>
      <c r="M188" s="189">
        <v>12242279112.673038</v>
      </c>
      <c r="N188" s="187">
        <v>22678445.539883897</v>
      </c>
      <c r="O188" s="185">
        <v>0</v>
      </c>
      <c r="P188" s="185">
        <v>418972614584.90503</v>
      </c>
      <c r="Q188" s="174">
        <v>809011057009.18909</v>
      </c>
      <c r="R188" s="119">
        <v>0.60414126357951026</v>
      </c>
      <c r="S188" s="174">
        <v>410127922676.67126</v>
      </c>
      <c r="T188" s="119">
        <v>0.50694971239683917</v>
      </c>
      <c r="U188" s="97">
        <v>17.400711741679302</v>
      </c>
      <c r="V188" s="184">
        <v>7584631330880.5781</v>
      </c>
      <c r="W188" s="199">
        <v>7865.5103790714938</v>
      </c>
      <c r="X188" s="191">
        <v>4.3215856219676732E-2</v>
      </c>
      <c r="Y188" s="198">
        <v>2.0000000000000001E-4</v>
      </c>
    </row>
    <row r="189" spans="1:25" x14ac:dyDescent="0.2">
      <c r="A189">
        <v>185</v>
      </c>
      <c r="B189" s="119">
        <v>0.57523211219706871</v>
      </c>
      <c r="C189" s="97">
        <v>15284.616675769576</v>
      </c>
      <c r="D189" s="96">
        <v>0.81558765184096027</v>
      </c>
      <c r="E189" s="98">
        <v>0.11466456183049691</v>
      </c>
      <c r="F189" s="119">
        <v>0.62818892159585382</v>
      </c>
      <c r="G189" s="177">
        <v>1</v>
      </c>
      <c r="H189" s="97">
        <v>5339444.1523394184</v>
      </c>
      <c r="I189" s="185">
        <v>36189.300555089947</v>
      </c>
      <c r="J189" s="174">
        <v>193230749226.12869</v>
      </c>
      <c r="K189" s="186">
        <v>0.33486016064769075</v>
      </c>
      <c r="L189" s="182">
        <v>50953304174.259918</v>
      </c>
      <c r="M189" s="189">
        <v>3523401091.964149</v>
      </c>
      <c r="N189" s="187">
        <v>12510987.314281991</v>
      </c>
      <c r="O189" s="185">
        <v>0</v>
      </c>
      <c r="P189" s="185">
        <v>160448585563.15567</v>
      </c>
      <c r="Q189" s="174">
        <v>357202735881.24854</v>
      </c>
      <c r="R189" s="119">
        <v>0.54048899626189728</v>
      </c>
      <c r="S189" s="174">
        <v>168189029807.10968</v>
      </c>
      <c r="T189" s="119">
        <v>0.47085034047170299</v>
      </c>
      <c r="U189" s="97">
        <v>17.250119851434274</v>
      </c>
      <c r="V189" s="184">
        <v>3030187016140.1865</v>
      </c>
      <c r="W189" s="199">
        <v>3148.8963302476545</v>
      </c>
      <c r="X189" s="191">
        <v>4.3527203151944104E-2</v>
      </c>
      <c r="Y189" s="198">
        <v>2.0000000000000001E-4</v>
      </c>
    </row>
    <row r="190" spans="1:25" x14ac:dyDescent="0.2">
      <c r="A190">
        <v>186</v>
      </c>
      <c r="B190" s="119">
        <v>0.35158027307049911</v>
      </c>
      <c r="C190" s="97">
        <v>11820.111295120048</v>
      </c>
      <c r="D190" s="96">
        <v>0.83819789329485062</v>
      </c>
      <c r="E190" s="98">
        <v>0.7</v>
      </c>
      <c r="F190" s="119">
        <v>0.60173930006553178</v>
      </c>
      <c r="G190" s="177">
        <v>1</v>
      </c>
      <c r="H190" s="97">
        <v>5366169.9510057969</v>
      </c>
      <c r="I190" s="185">
        <v>49109.895375113658</v>
      </c>
      <c r="J190" s="174">
        <v>263532044858.97348</v>
      </c>
      <c r="K190" s="186">
        <v>0.35158027307049911</v>
      </c>
      <c r="L190" s="182">
        <v>67878222296.050087</v>
      </c>
      <c r="M190" s="189">
        <v>2331962428.5616651</v>
      </c>
      <c r="N190" s="187">
        <v>12486496.987138536</v>
      </c>
      <c r="O190" s="185">
        <v>0</v>
      </c>
      <c r="P190" s="185">
        <v>238660670887.30237</v>
      </c>
      <c r="Q190" s="174">
        <v>504524678174.83752</v>
      </c>
      <c r="R190" s="119">
        <v>0.56207598413236559</v>
      </c>
      <c r="S190" s="174">
        <v>178894690428.59753</v>
      </c>
      <c r="T190" s="119">
        <v>0.35458065416297341</v>
      </c>
      <c r="U190" s="97">
        <v>16.766733943107546</v>
      </c>
      <c r="V190" s="184">
        <v>3168353178898.7573</v>
      </c>
      <c r="W190" s="199">
        <v>3291.0478063470732</v>
      </c>
      <c r="X190" s="191">
        <v>4.4794464370026633E-2</v>
      </c>
      <c r="Y190" s="198">
        <v>2.0000000000000001E-4</v>
      </c>
    </row>
    <row r="191" spans="1:25" x14ac:dyDescent="0.2">
      <c r="A191">
        <v>187</v>
      </c>
      <c r="B191" s="119">
        <v>0.47712105091310147</v>
      </c>
      <c r="C191" s="97">
        <v>6027.7652726540691</v>
      </c>
      <c r="D191" s="96">
        <v>0.7970622853352225</v>
      </c>
      <c r="E191" s="98">
        <v>0.49699309985806156</v>
      </c>
      <c r="F191" s="119">
        <v>0</v>
      </c>
      <c r="G191" s="177">
        <v>0</v>
      </c>
      <c r="H191" s="97">
        <v>11172659.946895529</v>
      </c>
      <c r="I191" s="185">
        <v>34456.481168087194</v>
      </c>
      <c r="J191" s="174">
        <v>384970547057.64783</v>
      </c>
      <c r="K191" s="186">
        <v>0.36838594670208336</v>
      </c>
      <c r="L191" s="182">
        <v>86991861837.750443</v>
      </c>
      <c r="M191" s="189">
        <v>34065633064.233253</v>
      </c>
      <c r="N191" s="187">
        <v>24658497.510258071</v>
      </c>
      <c r="O191" s="185">
        <v>75265646046.353989</v>
      </c>
      <c r="P191" s="185">
        <v>0</v>
      </c>
      <c r="Q191" s="174">
        <v>494301826168.23511</v>
      </c>
      <c r="R191" s="119">
        <v>0.40871840962726469</v>
      </c>
      <c r="S191" s="174">
        <v>128054335847.92812</v>
      </c>
      <c r="T191" s="119">
        <v>0.25906102115905383</v>
      </c>
      <c r="U191" s="97">
        <v>15.493275508510209</v>
      </c>
      <c r="V191" s="184">
        <v>2113984514404.5762</v>
      </c>
      <c r="W191" s="199">
        <v>2195.7763990497492</v>
      </c>
      <c r="X191" s="191">
        <v>4.7676892611778286E-2</v>
      </c>
      <c r="Y191" s="198">
        <v>2.0000000000000001E-4</v>
      </c>
    </row>
    <row r="192" spans="1:25" x14ac:dyDescent="0.2">
      <c r="A192">
        <v>188</v>
      </c>
      <c r="B192" s="119">
        <v>0.56575697950251969</v>
      </c>
      <c r="C192" s="97">
        <v>5266.1638191338334</v>
      </c>
      <c r="D192" s="96">
        <v>1.0312705236574027</v>
      </c>
      <c r="E192" s="98">
        <v>8.5807273459537398E-2</v>
      </c>
      <c r="F192" s="119">
        <v>0</v>
      </c>
      <c r="G192" s="177">
        <v>0</v>
      </c>
      <c r="H192" s="97">
        <v>13221027.963714352</v>
      </c>
      <c r="I192" s="185">
        <v>38300.928961214267</v>
      </c>
      <c r="J192" s="174">
        <v>506377652832.45068</v>
      </c>
      <c r="K192" s="186">
        <v>0.50219382338102014</v>
      </c>
      <c r="L192" s="182">
        <v>199629647806.20758</v>
      </c>
      <c r="M192" s="189">
        <v>16628190544.092777</v>
      </c>
      <c r="N192" s="187">
        <v>26462138.400712028</v>
      </c>
      <c r="O192" s="185">
        <v>25417148642.03632</v>
      </c>
      <c r="P192" s="185">
        <v>0</v>
      </c>
      <c r="Q192" s="174">
        <v>548422992018.57977</v>
      </c>
      <c r="R192" s="119">
        <v>0.50076939235064044</v>
      </c>
      <c r="S192" s="174">
        <v>211505144346.60095</v>
      </c>
      <c r="T192" s="119">
        <v>0.38566060764176618</v>
      </c>
      <c r="U192" s="97">
        <v>13.583624057008377</v>
      </c>
      <c r="V192" s="184">
        <v>3130198028228.6934</v>
      </c>
      <c r="W192" s="199">
        <v>3250.5100030031463</v>
      </c>
      <c r="X192" s="191">
        <v>5.3051187926566858E-2</v>
      </c>
      <c r="Y192" s="198">
        <v>2.0000000000000001E-4</v>
      </c>
    </row>
    <row r="193" spans="1:25" x14ac:dyDescent="0.2">
      <c r="A193">
        <v>189</v>
      </c>
      <c r="B193" s="119">
        <v>0.62001042342497914</v>
      </c>
      <c r="C193" s="97">
        <v>8744.3652958990933</v>
      </c>
      <c r="D193" s="96">
        <v>0.37785867378858518</v>
      </c>
      <c r="E193" s="98">
        <v>0</v>
      </c>
      <c r="F193" s="119">
        <v>0</v>
      </c>
      <c r="G193" s="177">
        <v>0</v>
      </c>
      <c r="H193" s="97">
        <v>2762818.8789607789</v>
      </c>
      <c r="I193" s="185">
        <v>53240.865707108962</v>
      </c>
      <c r="J193" s="174">
        <v>147094868907.81616</v>
      </c>
      <c r="K193" s="186">
        <v>0.51989379893099408</v>
      </c>
      <c r="L193" s="182">
        <v>57335754440.604347</v>
      </c>
      <c r="M193" s="189">
        <v>2160842109.790679</v>
      </c>
      <c r="N193" s="187">
        <v>9080559.7500918135</v>
      </c>
      <c r="O193" s="185">
        <v>0</v>
      </c>
      <c r="P193" s="185">
        <v>0</v>
      </c>
      <c r="Q193" s="174">
        <v>149255711017.60684</v>
      </c>
      <c r="R193" s="119">
        <v>0.51236706239481811</v>
      </c>
      <c r="S193" s="174">
        <v>57335754440.604347</v>
      </c>
      <c r="T193" s="119">
        <v>0.38414445952986531</v>
      </c>
      <c r="U193" s="97">
        <v>13.122618144673162</v>
      </c>
      <c r="V193" s="184">
        <v>861054110042.73816</v>
      </c>
      <c r="W193" s="199">
        <v>894.10544984012847</v>
      </c>
      <c r="X193" s="191">
        <v>5.2538497382662003E-2</v>
      </c>
      <c r="Y193" s="198">
        <v>2.0000000000000001E-4</v>
      </c>
    </row>
    <row r="194" spans="1:25" x14ac:dyDescent="0.2">
      <c r="A194">
        <v>190</v>
      </c>
      <c r="B194" s="119">
        <v>0.53942325075890574</v>
      </c>
      <c r="C194" s="97">
        <v>5717.6281779788806</v>
      </c>
      <c r="D194" s="96">
        <v>0.90411917217921778</v>
      </c>
      <c r="E194" s="98">
        <v>0.35385815042540958</v>
      </c>
      <c r="F194" s="119">
        <v>0</v>
      </c>
      <c r="G194" s="177">
        <v>0</v>
      </c>
      <c r="H194" s="97">
        <v>15034752.977389999</v>
      </c>
      <c r="I194" s="185">
        <v>35440.104838069979</v>
      </c>
      <c r="J194" s="174">
        <v>532833221733.18634</v>
      </c>
      <c r="K194" s="186">
        <v>0.46540522165860509</v>
      </c>
      <c r="L194" s="182">
        <v>186600308913.96143</v>
      </c>
      <c r="M194" s="189">
        <v>50030978022.829102</v>
      </c>
      <c r="N194" s="187">
        <v>31159131.17734623</v>
      </c>
      <c r="O194" s="185">
        <v>52754648036.917847</v>
      </c>
      <c r="P194" s="185">
        <v>0</v>
      </c>
      <c r="Q194" s="174">
        <v>635618847792.93335</v>
      </c>
      <c r="R194" s="119">
        <v>0.45654260112795036</v>
      </c>
      <c r="S194" s="174">
        <v>209749422888.1546</v>
      </c>
      <c r="T194" s="119">
        <v>0.32999245320756287</v>
      </c>
      <c r="U194" s="97">
        <v>14.360577227529271</v>
      </c>
      <c r="V194" s="184">
        <v>3240026711912.9458</v>
      </c>
      <c r="W194" s="199">
        <v>3362.4999901354022</v>
      </c>
      <c r="X194" s="191">
        <v>5.2098192704313442E-2</v>
      </c>
      <c r="Y194" s="198">
        <v>2.0000000000000001E-4</v>
      </c>
    </row>
    <row r="195" spans="1:25" x14ac:dyDescent="0.2">
      <c r="A195">
        <v>191</v>
      </c>
      <c r="B195" s="119">
        <v>0.45831727666815675</v>
      </c>
      <c r="C195" s="97">
        <v>6833.0113338274223</v>
      </c>
      <c r="D195" s="96">
        <v>1.3344824812672011</v>
      </c>
      <c r="E195" s="98">
        <v>0.7</v>
      </c>
      <c r="F195" s="119">
        <v>0</v>
      </c>
      <c r="G195" s="177">
        <v>0</v>
      </c>
      <c r="H195" s="97">
        <v>32484734.892418429</v>
      </c>
      <c r="I195" s="185">
        <v>24261.982941426177</v>
      </c>
      <c r="J195" s="174">
        <v>788144083816.60767</v>
      </c>
      <c r="K195" s="186">
        <v>0.27122394004955641</v>
      </c>
      <c r="L195" s="182">
        <v>147268257214.39816</v>
      </c>
      <c r="M195" s="189">
        <v>115486383186.2086</v>
      </c>
      <c r="N195" s="187">
        <v>56759407.129083551</v>
      </c>
      <c r="O195" s="185">
        <v>254933680725.90903</v>
      </c>
      <c r="P195" s="185">
        <v>0</v>
      </c>
      <c r="Q195" s="174">
        <v>1158564147728.7253</v>
      </c>
      <c r="R195" s="119">
        <v>0.36054152818305685</v>
      </c>
      <c r="S195" s="174">
        <v>260736175238.55493</v>
      </c>
      <c r="T195" s="119">
        <v>0.22505113398313581</v>
      </c>
      <c r="U195" s="97">
        <v>16.884689044821865</v>
      </c>
      <c r="V195" s="184">
        <v>4350775534448.2598</v>
      </c>
      <c r="W195" s="199">
        <v>4512.1207686846756</v>
      </c>
      <c r="X195" s="191">
        <v>4.3331054412210884E-2</v>
      </c>
      <c r="Y195" s="198">
        <v>2.0000000000000001E-4</v>
      </c>
    </row>
    <row r="196" spans="1:25" x14ac:dyDescent="0.2">
      <c r="A196">
        <v>192</v>
      </c>
      <c r="B196" s="119">
        <v>0.65499857051008248</v>
      </c>
      <c r="C196" s="97">
        <v>4000</v>
      </c>
      <c r="D196" s="96">
        <v>0.61795840382119005</v>
      </c>
      <c r="E196" s="98">
        <v>0.19941336778326804</v>
      </c>
      <c r="F196" s="119">
        <v>0.48883672511720661</v>
      </c>
      <c r="G196" s="177">
        <v>1</v>
      </c>
      <c r="H196" s="97">
        <v>8564007.3310063239</v>
      </c>
      <c r="I196" s="185">
        <v>37864.33272988104</v>
      </c>
      <c r="J196" s="174">
        <v>324270423082.36389</v>
      </c>
      <c r="K196" s="186">
        <v>0.47284872062227534</v>
      </c>
      <c r="L196" s="182">
        <v>104613311886.07439</v>
      </c>
      <c r="M196" s="189">
        <v>6080385608.5097218</v>
      </c>
      <c r="N196" s="187">
        <v>21179592.318655007</v>
      </c>
      <c r="O196" s="185">
        <v>0</v>
      </c>
      <c r="P196" s="185">
        <v>322660499007.38727</v>
      </c>
      <c r="Q196" s="174">
        <v>653011307698.26099</v>
      </c>
      <c r="R196" s="119">
        <v>0.63009514390549248</v>
      </c>
      <c r="S196" s="174">
        <v>203573263128.54593</v>
      </c>
      <c r="T196" s="119">
        <v>0.31174538745140945</v>
      </c>
      <c r="U196" s="97">
        <v>16.015208224273731</v>
      </c>
      <c r="V196" s="184">
        <v>3583115756760.8398</v>
      </c>
      <c r="W196" s="199">
        <v>3720.3226299544212</v>
      </c>
      <c r="X196" s="191">
        <v>4.5286135954880659E-2</v>
      </c>
      <c r="Y196" s="198">
        <v>2.0000000000000001E-4</v>
      </c>
    </row>
    <row r="197" spans="1:25" x14ac:dyDescent="0.2">
      <c r="A197">
        <v>193</v>
      </c>
      <c r="B197" s="119">
        <v>0.41046992521480041</v>
      </c>
      <c r="C197" s="97">
        <v>13340.257864996509</v>
      </c>
      <c r="D197" s="96">
        <v>0.54306683867099625</v>
      </c>
      <c r="E197" s="98">
        <v>0</v>
      </c>
      <c r="F197" s="119">
        <v>0.61405391107775609</v>
      </c>
      <c r="G197" s="177">
        <v>1</v>
      </c>
      <c r="H197" s="97">
        <v>3319798.5893481523</v>
      </c>
      <c r="I197" s="185">
        <v>53636.035755662924</v>
      </c>
      <c r="J197" s="174">
        <v>178060835839.87683</v>
      </c>
      <c r="K197" s="186">
        <v>0.41046992521480041</v>
      </c>
      <c r="L197" s="182">
        <v>51053635571.344551</v>
      </c>
      <c r="M197" s="189">
        <v>3649444383.1827612</v>
      </c>
      <c r="N197" s="187">
        <v>9486140.1611367948</v>
      </c>
      <c r="O197" s="185">
        <v>0</v>
      </c>
      <c r="P197" s="185">
        <v>168118355213.1189</v>
      </c>
      <c r="Q197" s="174">
        <v>349828635436.17847</v>
      </c>
      <c r="R197" s="119">
        <v>0.59338567834091727</v>
      </c>
      <c r="S197" s="174">
        <v>162018680161.94073</v>
      </c>
      <c r="T197" s="119">
        <v>0.46313727279623701</v>
      </c>
      <c r="U197" s="97">
        <v>17.172941061847503</v>
      </c>
      <c r="V197" s="184">
        <v>2984654505632.9614</v>
      </c>
      <c r="W197" s="199">
        <v>3101.5406770516252</v>
      </c>
      <c r="X197" s="191">
        <v>4.3629146803474052E-2</v>
      </c>
      <c r="Y197" s="198">
        <v>2.0000000000000001E-4</v>
      </c>
    </row>
    <row r="198" spans="1:25" x14ac:dyDescent="0.2">
      <c r="A198">
        <v>194</v>
      </c>
      <c r="B198" s="119">
        <v>0.64904406739599174</v>
      </c>
      <c r="C198" s="97">
        <v>7580.1984194137494</v>
      </c>
      <c r="D198" s="96">
        <v>0.60981674124361029</v>
      </c>
      <c r="E198" s="98">
        <v>0.53546376793419181</v>
      </c>
      <c r="F198" s="119">
        <v>0</v>
      </c>
      <c r="G198" s="177">
        <v>0</v>
      </c>
      <c r="H198" s="97">
        <v>4351510.3596961722</v>
      </c>
      <c r="I198" s="185">
        <v>53634.186139851379</v>
      </c>
      <c r="J198" s="174">
        <v>233389716621.43613</v>
      </c>
      <c r="K198" s="186">
        <v>0.54239241581704767</v>
      </c>
      <c r="L198" s="182">
        <v>96423973363.405228</v>
      </c>
      <c r="M198" s="189">
        <v>12661060260.941767</v>
      </c>
      <c r="N198" s="187">
        <v>11583325.656494673</v>
      </c>
      <c r="O198" s="185">
        <v>29247410286.40144</v>
      </c>
      <c r="P198" s="185">
        <v>0</v>
      </c>
      <c r="Q198" s="174">
        <v>275298187168.7793</v>
      </c>
      <c r="R198" s="119">
        <v>0.54481557614589193</v>
      </c>
      <c r="S198" s="174">
        <v>115528106060.43527</v>
      </c>
      <c r="T198" s="119">
        <v>0.41964717330160811</v>
      </c>
      <c r="U198" s="97">
        <v>14.404191799265467</v>
      </c>
      <c r="V198" s="184">
        <v>1829869755169.8457</v>
      </c>
      <c r="W198" s="199">
        <v>1898.046586398214</v>
      </c>
      <c r="X198" s="191">
        <v>5.0702613375813652E-2</v>
      </c>
      <c r="Y198" s="198">
        <v>2.0000000000000001E-4</v>
      </c>
    </row>
    <row r="199" spans="1:25" x14ac:dyDescent="0.2">
      <c r="A199">
        <v>195</v>
      </c>
      <c r="B199" s="119">
        <v>0.57735701083941238</v>
      </c>
      <c r="C199" s="97">
        <v>14361.621626382333</v>
      </c>
      <c r="D199" s="96">
        <v>1.1986549138249289</v>
      </c>
      <c r="E199" s="98">
        <v>0</v>
      </c>
      <c r="F199" s="119">
        <v>0</v>
      </c>
      <c r="G199" s="177">
        <v>0</v>
      </c>
      <c r="H199" s="97">
        <v>9232351.7933014147</v>
      </c>
      <c r="I199" s="185">
        <v>39164.021458800256</v>
      </c>
      <c r="J199" s="174">
        <v>361576023748.04962</v>
      </c>
      <c r="K199" s="186">
        <v>0.43409113804402122</v>
      </c>
      <c r="L199" s="182">
        <v>119084337981.69792</v>
      </c>
      <c r="M199" s="189">
        <v>10392999389.293165</v>
      </c>
      <c r="N199" s="187">
        <v>17932944.298163135</v>
      </c>
      <c r="O199" s="185">
        <v>0</v>
      </c>
      <c r="P199" s="185">
        <v>0</v>
      </c>
      <c r="Q199" s="174">
        <v>371969023137.34277</v>
      </c>
      <c r="R199" s="119">
        <v>0.4219624158871676</v>
      </c>
      <c r="S199" s="174">
        <v>119084337981.69792</v>
      </c>
      <c r="T199" s="119">
        <v>0.32014584703126797</v>
      </c>
      <c r="U199" s="97">
        <v>13.250680397385354</v>
      </c>
      <c r="V199" s="184">
        <v>1511856820361.7451</v>
      </c>
      <c r="W199" s="199">
        <v>1567.4893506818694</v>
      </c>
      <c r="X199" s="191">
        <v>5.9250848656318821E-2</v>
      </c>
      <c r="Y199" s="198">
        <v>2.0000000000000001E-4</v>
      </c>
    </row>
    <row r="200" spans="1:25" x14ac:dyDescent="0.2">
      <c r="A200">
        <v>196</v>
      </c>
      <c r="B200" s="119">
        <v>0.3866806887383521</v>
      </c>
      <c r="C200" s="97">
        <v>15169.276690692732</v>
      </c>
      <c r="D200" s="96">
        <v>1.2768255902471748</v>
      </c>
      <c r="E200" s="98">
        <v>0.30835186171374973</v>
      </c>
      <c r="F200" s="119">
        <v>0</v>
      </c>
      <c r="G200" s="177">
        <v>0</v>
      </c>
      <c r="H200" s="97">
        <v>6355377.6757085593</v>
      </c>
      <c r="I200" s="185">
        <v>42792.720442179292</v>
      </c>
      <c r="J200" s="174">
        <v>271963900181.0636</v>
      </c>
      <c r="K200" s="186">
        <v>0.38668068873835204</v>
      </c>
      <c r="L200" s="182">
        <v>79822588494.90033</v>
      </c>
      <c r="M200" s="189">
        <v>13342285264.711708</v>
      </c>
      <c r="N200" s="187">
        <v>14397625.388244621</v>
      </c>
      <c r="O200" s="185">
        <v>41281660733.932846</v>
      </c>
      <c r="P200" s="185">
        <v>0</v>
      </c>
      <c r="Q200" s="174">
        <v>326587846179.70819</v>
      </c>
      <c r="R200" s="119">
        <v>0.42312816731425085</v>
      </c>
      <c r="S200" s="174">
        <v>100948051778.51282</v>
      </c>
      <c r="T200" s="119">
        <v>0.30909922999083422</v>
      </c>
      <c r="U200" s="97">
        <v>14.648428062463429</v>
      </c>
      <c r="V200" s="184">
        <v>1507399249389.2068</v>
      </c>
      <c r="W200" s="199">
        <v>1563.8723055933033</v>
      </c>
      <c r="X200" s="191">
        <v>5.3221514037153063E-2</v>
      </c>
      <c r="Y200" s="198">
        <v>2.0000000000000001E-4</v>
      </c>
    </row>
    <row r="201" spans="1:25" x14ac:dyDescent="0.2">
      <c r="A201">
        <v>197</v>
      </c>
      <c r="B201" s="119">
        <v>0.60526176698118062</v>
      </c>
      <c r="C201" s="97">
        <v>10558.237109688582</v>
      </c>
      <c r="D201" s="96">
        <v>1.3037152563355421</v>
      </c>
      <c r="E201" s="98">
        <v>0.13014373415897845</v>
      </c>
      <c r="F201" s="119">
        <v>0.63699879022127681</v>
      </c>
      <c r="G201" s="177">
        <v>1</v>
      </c>
      <c r="H201" s="97">
        <v>44169120.434033379</v>
      </c>
      <c r="I201" s="185">
        <v>21607.51728878721</v>
      </c>
      <c r="J201" s="174">
        <v>954385033408.90063</v>
      </c>
      <c r="K201" s="186">
        <v>0.18678115142941754</v>
      </c>
      <c r="L201" s="182">
        <v>136807330264.37456</v>
      </c>
      <c r="M201" s="189">
        <v>11463158092.355623</v>
      </c>
      <c r="N201" s="187">
        <v>77063291.42781648</v>
      </c>
      <c r="O201" s="185">
        <v>0</v>
      </c>
      <c r="P201" s="185">
        <v>846102081741.90442</v>
      </c>
      <c r="Q201" s="174">
        <v>1811950273243.1609</v>
      </c>
      <c r="R201" s="119">
        <v>0.47194606467320105</v>
      </c>
      <c r="S201" s="174">
        <v>561301145544.14587</v>
      </c>
      <c r="T201" s="119">
        <v>0.30977734534595591</v>
      </c>
      <c r="U201" s="97">
        <v>17.608070178897236</v>
      </c>
      <c r="V201" s="184">
        <v>9675568450709.75</v>
      </c>
      <c r="W201" s="199">
        <v>10041.347448462009</v>
      </c>
      <c r="X201" s="191">
        <v>4.6736005109962772E-2</v>
      </c>
      <c r="Y201" s="198">
        <v>2.0000000000000001E-4</v>
      </c>
    </row>
    <row r="202" spans="1:25" x14ac:dyDescent="0.2">
      <c r="A202">
        <v>198</v>
      </c>
      <c r="B202" s="119">
        <v>0.56598055074325682</v>
      </c>
      <c r="C202" s="97">
        <v>12915.158615137425</v>
      </c>
      <c r="D202" s="96">
        <v>0.66317658251980205</v>
      </c>
      <c r="E202" s="98">
        <v>0</v>
      </c>
      <c r="F202" s="119">
        <v>0</v>
      </c>
      <c r="G202" s="177">
        <v>0</v>
      </c>
      <c r="H202" s="97">
        <v>4212586.0095792152</v>
      </c>
      <c r="I202" s="185">
        <v>48222.918422292591</v>
      </c>
      <c r="J202" s="174">
        <v>203143191486.82956</v>
      </c>
      <c r="K202" s="186">
        <v>0.4656674633730058</v>
      </c>
      <c r="L202" s="182">
        <v>77457617739.145599</v>
      </c>
      <c r="M202" s="189">
        <v>0</v>
      </c>
      <c r="N202" s="187">
        <v>10926175.471122198</v>
      </c>
      <c r="O202" s="185">
        <v>0</v>
      </c>
      <c r="P202" s="185">
        <v>0</v>
      </c>
      <c r="Q202" s="174">
        <v>203143191486.82956</v>
      </c>
      <c r="R202" s="119">
        <v>0.4656674633730058</v>
      </c>
      <c r="S202" s="174">
        <v>77457617739.145599</v>
      </c>
      <c r="T202" s="119">
        <v>0.38129566229723938</v>
      </c>
      <c r="U202" s="97">
        <v>13</v>
      </c>
      <c r="V202" s="184">
        <v>1088921831796.6875</v>
      </c>
      <c r="W202" s="199">
        <v>1130.2007795279044</v>
      </c>
      <c r="X202" s="191">
        <v>5.5509139139528887E-2</v>
      </c>
      <c r="Y202" s="198">
        <v>2.0000000000000001E-4</v>
      </c>
    </row>
    <row r="203" spans="1:25" x14ac:dyDescent="0.2">
      <c r="A203">
        <v>199</v>
      </c>
      <c r="B203" s="119">
        <v>0.56029373512906566</v>
      </c>
      <c r="C203" s="97">
        <v>11355.079470380002</v>
      </c>
      <c r="D203" s="96">
        <v>1.0654510770175776</v>
      </c>
      <c r="E203" s="98">
        <v>0</v>
      </c>
      <c r="F203" s="119">
        <v>0</v>
      </c>
      <c r="G203" s="177">
        <v>0</v>
      </c>
      <c r="H203" s="97">
        <v>8918445.6592557654</v>
      </c>
      <c r="I203" s="185">
        <v>41934.126886284539</v>
      </c>
      <c r="J203" s="174">
        <v>373987231903.66486</v>
      </c>
      <c r="K203" s="186">
        <v>0.46858882358958676</v>
      </c>
      <c r="L203" s="182">
        <v>144085432240.97458</v>
      </c>
      <c r="M203" s="189">
        <v>5746876513.7821312</v>
      </c>
      <c r="N203" s="187">
        <v>18093651.619219892</v>
      </c>
      <c r="O203" s="185">
        <v>0</v>
      </c>
      <c r="P203" s="185">
        <v>0</v>
      </c>
      <c r="Q203" s="174">
        <v>379734108417.44696</v>
      </c>
      <c r="R203" s="119">
        <v>0.46149722437525592</v>
      </c>
      <c r="S203" s="174">
        <v>144085432240.97458</v>
      </c>
      <c r="T203" s="119">
        <v>0.37943768823257634</v>
      </c>
      <c r="U203" s="97">
        <v>13.137503516208451</v>
      </c>
      <c r="V203" s="184">
        <v>1958120516193.6887</v>
      </c>
      <c r="W203" s="199">
        <v>2031.6403202072547</v>
      </c>
      <c r="X203" s="191">
        <v>5.8187431969577978E-2</v>
      </c>
      <c r="Y203" s="198">
        <v>2.0000000000000001E-4</v>
      </c>
    </row>
    <row r="204" spans="1:25" x14ac:dyDescent="0.2">
      <c r="A204">
        <v>200</v>
      </c>
      <c r="B204" s="119">
        <v>0.53692988212118986</v>
      </c>
      <c r="C204" s="97">
        <v>17000</v>
      </c>
      <c r="D204" s="96">
        <v>0.80506999877469232</v>
      </c>
      <c r="E204" s="98">
        <v>2.1852322195659302E-2</v>
      </c>
      <c r="F204" s="119">
        <v>0.53977578806614912</v>
      </c>
      <c r="G204" s="177">
        <v>1</v>
      </c>
      <c r="H204" s="97">
        <v>4837635.2649997976</v>
      </c>
      <c r="I204" s="185">
        <v>41177.357443574605</v>
      </c>
      <c r="J204" s="174">
        <v>199201036488.53842</v>
      </c>
      <c r="K204" s="186">
        <v>0.38050568752938052</v>
      </c>
      <c r="L204" s="182">
        <v>57824871969.231766</v>
      </c>
      <c r="M204" s="189">
        <v>3526600193.1549931</v>
      </c>
      <c r="N204" s="187">
        <v>11524900.9627444</v>
      </c>
      <c r="O204" s="185">
        <v>0</v>
      </c>
      <c r="P204" s="185">
        <v>334918205046.5415</v>
      </c>
      <c r="Q204" s="174">
        <v>537645841728.23492</v>
      </c>
      <c r="R204" s="119">
        <v>0.63932735028315646</v>
      </c>
      <c r="S204" s="174">
        <v>203832993626.13358</v>
      </c>
      <c r="T204" s="119">
        <v>0.37912130589706206</v>
      </c>
      <c r="U204" s="97">
        <v>17.345269027039098</v>
      </c>
      <c r="V204" s="184">
        <v>3706417743598.4414</v>
      </c>
      <c r="W204" s="199">
        <v>3848.2893627857825</v>
      </c>
      <c r="X204" s="191">
        <v>4.3124357372599169E-2</v>
      </c>
      <c r="Y204" s="198">
        <v>2.0000000000000001E-4</v>
      </c>
    </row>
    <row r="205" spans="1:25" x14ac:dyDescent="0.2">
      <c r="A205">
        <v>201</v>
      </c>
      <c r="B205" s="119">
        <v>0.48901228759196652</v>
      </c>
      <c r="C205" s="97">
        <v>9773.863559873902</v>
      </c>
      <c r="D205" s="96">
        <v>0.70473284756036858</v>
      </c>
      <c r="E205" s="98">
        <v>0</v>
      </c>
      <c r="F205" s="119">
        <v>0.40260257511455266</v>
      </c>
      <c r="G205" s="177">
        <v>1</v>
      </c>
      <c r="H205" s="97">
        <v>4973009.4956668774</v>
      </c>
      <c r="I205" s="185">
        <v>39848.369912257018</v>
      </c>
      <c r="J205" s="174">
        <v>198166321960.50046</v>
      </c>
      <c r="K205" s="186">
        <v>0.30716404431767919</v>
      </c>
      <c r="L205" s="182">
        <v>41493694493.786606</v>
      </c>
      <c r="M205" s="189">
        <v>5689135145.4323473</v>
      </c>
      <c r="N205" s="187">
        <v>12363256.685855266</v>
      </c>
      <c r="O205" s="185">
        <v>0</v>
      </c>
      <c r="P205" s="185">
        <v>175512757537.55511</v>
      </c>
      <c r="Q205" s="174">
        <v>379368214643.48792</v>
      </c>
      <c r="R205" s="119">
        <v>0.5305657331364565</v>
      </c>
      <c r="S205" s="174">
        <v>128259770656.47644</v>
      </c>
      <c r="T205" s="119">
        <v>0.33808781470268623</v>
      </c>
      <c r="U205" s="97">
        <v>17.20699498385547</v>
      </c>
      <c r="V205" s="184">
        <v>2353347623166.2588</v>
      </c>
      <c r="W205" s="199">
        <v>2443.3441768795265</v>
      </c>
      <c r="X205" s="191">
        <v>4.2839870466512484E-2</v>
      </c>
      <c r="Y205" s="198">
        <v>2.0000000000000001E-4</v>
      </c>
    </row>
    <row r="206" spans="1:25" x14ac:dyDescent="0.2">
      <c r="A206">
        <v>202</v>
      </c>
      <c r="B206" s="119">
        <v>0.49006988703845755</v>
      </c>
      <c r="C206" s="97">
        <v>15566.712639807993</v>
      </c>
      <c r="D206" s="96">
        <v>0.7082325483274825</v>
      </c>
      <c r="E206" s="98">
        <v>0.62869189814593451</v>
      </c>
      <c r="F206" s="119">
        <v>0</v>
      </c>
      <c r="G206" s="177">
        <v>0</v>
      </c>
      <c r="H206" s="97">
        <v>3774878.1158065014</v>
      </c>
      <c r="I206" s="185">
        <v>36930.217296715695</v>
      </c>
      <c r="J206" s="174">
        <v>139407069085.3508</v>
      </c>
      <c r="K206" s="186">
        <v>0.33542747256970673</v>
      </c>
      <c r="L206" s="182">
        <v>38137113580.440842</v>
      </c>
      <c r="M206" s="189">
        <v>22822111584.299717</v>
      </c>
      <c r="N206" s="187">
        <v>9740975.6390326805</v>
      </c>
      <c r="O206" s="185">
        <v>52322197088.98806</v>
      </c>
      <c r="P206" s="185">
        <v>0</v>
      </c>
      <c r="Q206" s="174">
        <v>214551377758.63858</v>
      </c>
      <c r="R206" s="119">
        <v>0.41304194565710295</v>
      </c>
      <c r="S206" s="174">
        <v>79994871251.631287</v>
      </c>
      <c r="T206" s="119">
        <v>0.37284715711134797</v>
      </c>
      <c r="U206" s="97">
        <v>17.049514497997986</v>
      </c>
      <c r="V206" s="184">
        <v>1439660598452.4785</v>
      </c>
      <c r="W206" s="199">
        <v>1495.7345752875287</v>
      </c>
      <c r="X206" s="191">
        <v>4.4710839794386378E-2</v>
      </c>
      <c r="Y206" s="198">
        <v>2.0000000000000001E-4</v>
      </c>
    </row>
    <row r="207" spans="1:25" x14ac:dyDescent="0.2">
      <c r="A207">
        <v>203</v>
      </c>
      <c r="B207" s="119">
        <v>0.57119817123847749</v>
      </c>
      <c r="C207" s="97">
        <v>11049.028471160469</v>
      </c>
      <c r="D207" s="96">
        <v>0.74893490078347491</v>
      </c>
      <c r="E207" s="98">
        <v>6.6058480356389879E-2</v>
      </c>
      <c r="F207" s="119">
        <v>0.55736305943820541</v>
      </c>
      <c r="G207" s="177">
        <v>1</v>
      </c>
      <c r="H207" s="97">
        <v>6098995.6788140992</v>
      </c>
      <c r="I207" s="185">
        <v>42092.395752788754</v>
      </c>
      <c r="J207" s="174">
        <v>256721339807.19156</v>
      </c>
      <c r="K207" s="186">
        <v>0.42492366379845692</v>
      </c>
      <c r="L207" s="182">
        <v>82829368496.418289</v>
      </c>
      <c r="M207" s="189">
        <v>3672301819.2215939</v>
      </c>
      <c r="N207" s="187">
        <v>14485064.033685334</v>
      </c>
      <c r="O207" s="185">
        <v>0</v>
      </c>
      <c r="P207" s="185">
        <v>308399173332.02765</v>
      </c>
      <c r="Q207" s="174">
        <v>568792814958.4408</v>
      </c>
      <c r="R207" s="119">
        <v>0.62554642322220588</v>
      </c>
      <c r="S207" s="174">
        <v>195394217890.79993</v>
      </c>
      <c r="T207" s="119">
        <v>0.34352441302388204</v>
      </c>
      <c r="U207" s="97">
        <v>16.524069222653655</v>
      </c>
      <c r="V207" s="184">
        <v>3444128265347.5093</v>
      </c>
      <c r="W207" s="199">
        <v>3573.6377623352869</v>
      </c>
      <c r="X207" s="191">
        <v>4.4764844757298992E-2</v>
      </c>
      <c r="Y207" s="198">
        <v>2.0000000000000001E-4</v>
      </c>
    </row>
    <row r="208" spans="1:25" x14ac:dyDescent="0.2">
      <c r="A208">
        <v>204</v>
      </c>
      <c r="B208" s="119">
        <v>0.35410467069868817</v>
      </c>
      <c r="C208" s="97">
        <v>9752.3267226958924</v>
      </c>
      <c r="D208" s="96">
        <v>0.67176500024691133</v>
      </c>
      <c r="E208" s="98">
        <v>0</v>
      </c>
      <c r="F208" s="119">
        <v>0.44555525017931058</v>
      </c>
      <c r="G208" s="177">
        <v>1</v>
      </c>
      <c r="H208" s="97">
        <v>4630047.4208748555</v>
      </c>
      <c r="I208" s="185">
        <v>38149.33711324841</v>
      </c>
      <c r="J208" s="174">
        <v>176633239909.28122</v>
      </c>
      <c r="K208" s="186">
        <v>0.35410467069868812</v>
      </c>
      <c r="L208" s="182">
        <v>41051108194.994232</v>
      </c>
      <c r="M208" s="189">
        <v>7236866088.2842312</v>
      </c>
      <c r="N208" s="187">
        <v>11837364.420844574</v>
      </c>
      <c r="O208" s="185">
        <v>0</v>
      </c>
      <c r="P208" s="185">
        <v>173015088383.23843</v>
      </c>
      <c r="Q208" s="174">
        <v>356885194380.80389</v>
      </c>
      <c r="R208" s="119">
        <v>0.56309067768354115</v>
      </c>
      <c r="S208" s="174">
        <v>134037531522.56862</v>
      </c>
      <c r="T208" s="119">
        <v>0.37557604975774872</v>
      </c>
      <c r="U208" s="97">
        <v>17.329608321004958</v>
      </c>
      <c r="V208" s="184">
        <v>2475624696028.1504</v>
      </c>
      <c r="W208" s="199">
        <v>2570.2049394409746</v>
      </c>
      <c r="X208" s="191">
        <v>4.3209902318431442E-2</v>
      </c>
      <c r="Y208" s="198">
        <v>2.0000000000000001E-4</v>
      </c>
    </row>
    <row r="209" spans="1:25" x14ac:dyDescent="0.2">
      <c r="A209">
        <v>205</v>
      </c>
      <c r="B209" s="119">
        <v>0.42654919965019078</v>
      </c>
      <c r="C209" s="97">
        <v>13386.959713472832</v>
      </c>
      <c r="D209" s="96">
        <v>0.57754989960305647</v>
      </c>
      <c r="E209" s="98">
        <v>0.29717113752993973</v>
      </c>
      <c r="F209" s="119">
        <v>0.47199199344736642</v>
      </c>
      <c r="G209" s="177">
        <v>1</v>
      </c>
      <c r="H209" s="97">
        <v>3354525.6327887005</v>
      </c>
      <c r="I209" s="185">
        <v>46747.113804748238</v>
      </c>
      <c r="J209" s="174">
        <v>156814391516.91849</v>
      </c>
      <c r="K209" s="186">
        <v>0.42654919965019078</v>
      </c>
      <c r="L209" s="182">
        <v>50625206988.947105</v>
      </c>
      <c r="M209" s="189">
        <v>1041226787.4102447</v>
      </c>
      <c r="N209" s="187">
        <v>9422390.0224211998</v>
      </c>
      <c r="O209" s="185">
        <v>0</v>
      </c>
      <c r="P209" s="185">
        <v>197796110088.46216</v>
      </c>
      <c r="Q209" s="174">
        <v>355651728392.79083</v>
      </c>
      <c r="R209" s="119">
        <v>0.63299549332516714</v>
      </c>
      <c r="S209" s="174">
        <v>145596733783.26703</v>
      </c>
      <c r="T209" s="119">
        <v>0.40938008214166832</v>
      </c>
      <c r="U209" s="97">
        <v>16.935544395775462</v>
      </c>
      <c r="V209" s="184">
        <v>2650343298391.1108</v>
      </c>
      <c r="W209" s="199">
        <v>2748.7956383321221</v>
      </c>
      <c r="X209" s="191">
        <v>4.3736570553802437E-2</v>
      </c>
      <c r="Y209" s="198">
        <v>2.0000000000000001E-4</v>
      </c>
    </row>
    <row r="210" spans="1:25" x14ac:dyDescent="0.2">
      <c r="A210">
        <v>206</v>
      </c>
      <c r="B210" s="119">
        <v>0.44060497794578174</v>
      </c>
      <c r="C210" s="97">
        <v>16150.555194912369</v>
      </c>
      <c r="D210" s="96">
        <v>1.0211890685831302</v>
      </c>
      <c r="E210" s="98">
        <v>0</v>
      </c>
      <c r="F210" s="119">
        <v>0.46143282157995569</v>
      </c>
      <c r="G210" s="177">
        <v>1</v>
      </c>
      <c r="H210" s="97">
        <v>6515991.922420036</v>
      </c>
      <c r="I210" s="185">
        <v>36385.0619633362</v>
      </c>
      <c r="J210" s="174">
        <v>237084769849.85117</v>
      </c>
      <c r="K210" s="186">
        <v>0.3346242062073107</v>
      </c>
      <c r="L210" s="182">
        <v>67675034751.357376</v>
      </c>
      <c r="M210" s="189">
        <v>4579822724.7437582</v>
      </c>
      <c r="N210" s="187">
        <v>13848705.980110802</v>
      </c>
      <c r="O210" s="185">
        <v>0</v>
      </c>
      <c r="P210" s="185">
        <v>142887645978.61499</v>
      </c>
      <c r="Q210" s="174">
        <v>384552238553.20996</v>
      </c>
      <c r="R210" s="119">
        <v>0.50355816527368125</v>
      </c>
      <c r="S210" s="174">
        <v>133288402288.62552</v>
      </c>
      <c r="T210" s="119">
        <v>0.34660675176431871</v>
      </c>
      <c r="U210" s="97">
        <v>16.083484385926472</v>
      </c>
      <c r="V210" s="184">
        <v>2170271440925.5022</v>
      </c>
      <c r="W210" s="199">
        <v>2252.1651396579273</v>
      </c>
      <c r="X210" s="191">
        <v>4.831084492680246E-2</v>
      </c>
      <c r="Y210" s="198">
        <v>2.0000000000000001E-4</v>
      </c>
    </row>
    <row r="211" spans="1:25" x14ac:dyDescent="0.2">
      <c r="A211">
        <v>207</v>
      </c>
      <c r="B211" s="119">
        <v>0.38380816348959018</v>
      </c>
      <c r="C211" s="97">
        <v>4000</v>
      </c>
      <c r="D211" s="96">
        <v>1.0010350388496012</v>
      </c>
      <c r="E211" s="98">
        <v>0</v>
      </c>
      <c r="F211" s="119">
        <v>0.63658582231660632</v>
      </c>
      <c r="G211" s="177">
        <v>1</v>
      </c>
      <c r="H211" s="97">
        <v>18864134.076496795</v>
      </c>
      <c r="I211" s="185">
        <v>25191.646281455527</v>
      </c>
      <c r="J211" s="174">
        <v>475218593061.05896</v>
      </c>
      <c r="K211" s="186">
        <v>0.34648488462020721</v>
      </c>
      <c r="L211" s="182">
        <v>100263961846.6319</v>
      </c>
      <c r="M211" s="189">
        <v>10478618402.676233</v>
      </c>
      <c r="N211" s="187">
        <v>37403366.995461807</v>
      </c>
      <c r="O211" s="185">
        <v>0</v>
      </c>
      <c r="P211" s="185">
        <v>548151627443.7019</v>
      </c>
      <c r="Q211" s="174">
        <v>1033848838907.4371</v>
      </c>
      <c r="R211" s="119">
        <v>0.5834289681831365</v>
      </c>
      <c r="S211" s="174">
        <v>353632063228.25531</v>
      </c>
      <c r="T211" s="119">
        <v>0.34205393469510564</v>
      </c>
      <c r="U211" s="97">
        <v>17.388880889181767</v>
      </c>
      <c r="V211" s="184">
        <v>6522902268523.333</v>
      </c>
      <c r="W211" s="199">
        <v>6761.0920047546133</v>
      </c>
      <c r="X211" s="191">
        <v>4.2747541191825569E-2</v>
      </c>
      <c r="Y211" s="198">
        <v>2.0000000000000001E-4</v>
      </c>
    </row>
    <row r="212" spans="1:25" x14ac:dyDescent="0.2">
      <c r="A212">
        <v>208</v>
      </c>
      <c r="B212" s="119">
        <v>0.60820489858708371</v>
      </c>
      <c r="C212" s="97">
        <v>9074.3933430029701</v>
      </c>
      <c r="D212" s="96">
        <v>1.1467596461943093</v>
      </c>
      <c r="E212" s="98">
        <v>6.3949751857669573E-2</v>
      </c>
      <c r="F212" s="119">
        <v>0.45740003014350106</v>
      </c>
      <c r="G212" s="177">
        <v>1</v>
      </c>
      <c r="H212" s="97">
        <v>16722938.219180832</v>
      </c>
      <c r="I212" s="185">
        <v>35122.774559492558</v>
      </c>
      <c r="J212" s="174">
        <v>587355989044.61035</v>
      </c>
      <c r="K212" s="186">
        <v>0.47047989117923106</v>
      </c>
      <c r="L212" s="182">
        <v>210063997884.78198</v>
      </c>
      <c r="M212" s="189">
        <v>3778787744.0816798</v>
      </c>
      <c r="N212" s="187">
        <v>31615110.986780696</v>
      </c>
      <c r="O212" s="185">
        <v>0</v>
      </c>
      <c r="P212" s="185">
        <v>332541793284.29327</v>
      </c>
      <c r="Q212" s="174">
        <v>923676570072.98523</v>
      </c>
      <c r="R212" s="119">
        <v>0.58718888625025578</v>
      </c>
      <c r="S212" s="174">
        <v>413007511092.70502</v>
      </c>
      <c r="T212" s="119">
        <v>0.44713433735801139</v>
      </c>
      <c r="U212" s="97">
        <v>15.973219989538203</v>
      </c>
      <c r="V212" s="184">
        <v>6851782307162.5957</v>
      </c>
      <c r="W212" s="199">
        <v>7104.1669841843232</v>
      </c>
      <c r="X212" s="191">
        <v>4.7103789861071284E-2</v>
      </c>
      <c r="Y212" s="198">
        <v>2.0000000000000001E-4</v>
      </c>
    </row>
    <row r="213" spans="1:25" x14ac:dyDescent="0.2">
      <c r="A213">
        <v>209</v>
      </c>
      <c r="B213" s="119">
        <v>0.50205527353220825</v>
      </c>
      <c r="C213" s="97">
        <v>9044.7283604065397</v>
      </c>
      <c r="D213" s="96">
        <v>0.76345050301409423</v>
      </c>
      <c r="E213" s="98">
        <v>0</v>
      </c>
      <c r="F213" s="119">
        <v>0.72766585921930749</v>
      </c>
      <c r="G213" s="177">
        <v>1</v>
      </c>
      <c r="H213" s="97">
        <v>7479130.9872358851</v>
      </c>
      <c r="I213" s="185">
        <v>39866.785519561592</v>
      </c>
      <c r="J213" s="174">
        <v>298168910940.83997</v>
      </c>
      <c r="K213" s="186">
        <v>0.44031181539677888</v>
      </c>
      <c r="L213" s="182">
        <v>98226452166.905853</v>
      </c>
      <c r="M213" s="189">
        <v>9298565174.6163483</v>
      </c>
      <c r="N213" s="187">
        <v>17271665.697479323</v>
      </c>
      <c r="O213" s="185">
        <v>0</v>
      </c>
      <c r="P213" s="185">
        <v>276733516814.24426</v>
      </c>
      <c r="Q213" s="174">
        <v>584200992929.70056</v>
      </c>
      <c r="R213" s="119">
        <v>0.60368625214759941</v>
      </c>
      <c r="S213" s="174">
        <v>267465794363.40067</v>
      </c>
      <c r="T213" s="119">
        <v>0.45783180378056287</v>
      </c>
      <c r="U213" s="97">
        <v>16.892007674086528</v>
      </c>
      <c r="V213" s="184">
        <v>4822445464033.7607</v>
      </c>
      <c r="W213" s="199">
        <v>5006.8253931167956</v>
      </c>
      <c r="X213" s="191">
        <v>4.4027912326959656E-2</v>
      </c>
      <c r="Y213" s="198">
        <v>2.0000000000000001E-4</v>
      </c>
    </row>
    <row r="214" spans="1:25" x14ac:dyDescent="0.2">
      <c r="A214">
        <v>210</v>
      </c>
      <c r="B214" s="119">
        <v>0.53930735777527861</v>
      </c>
      <c r="C214" s="97">
        <v>4029.2497997628388</v>
      </c>
      <c r="D214" s="96">
        <v>0.88285799661098685</v>
      </c>
      <c r="E214" s="98">
        <v>0</v>
      </c>
      <c r="F214" s="119">
        <v>0</v>
      </c>
      <c r="G214" s="177">
        <v>0</v>
      </c>
      <c r="H214" s="97">
        <v>27596561.706844419</v>
      </c>
      <c r="I214" s="185">
        <v>21738.78697618761</v>
      </c>
      <c r="J214" s="174">
        <v>599915776220.30713</v>
      </c>
      <c r="K214" s="186">
        <v>0.27554673247325123</v>
      </c>
      <c r="L214" s="182">
        <v>98773499809.218063</v>
      </c>
      <c r="M214" s="189">
        <v>8871670546.5671501</v>
      </c>
      <c r="N214" s="187">
        <v>56234666.655765399</v>
      </c>
      <c r="O214" s="185">
        <v>0</v>
      </c>
      <c r="P214" s="185">
        <v>0</v>
      </c>
      <c r="Q214" s="174">
        <v>608787446766.87427</v>
      </c>
      <c r="R214" s="119">
        <v>0.27153127544688144</v>
      </c>
      <c r="S214" s="174">
        <v>98773499809.218063</v>
      </c>
      <c r="T214" s="119">
        <v>0.16224628207066472</v>
      </c>
      <c r="U214" s="97">
        <v>13.299904400762868</v>
      </c>
      <c r="V214" s="184">
        <v>1371476846703.887</v>
      </c>
      <c r="W214" s="199">
        <v>1423.7684830626486</v>
      </c>
      <c r="X214" s="191">
        <v>5.5569441457269962E-2</v>
      </c>
      <c r="Y214" s="198">
        <v>2.0000000000000001E-4</v>
      </c>
    </row>
    <row r="215" spans="1:25" x14ac:dyDescent="0.2">
      <c r="A215">
        <v>211</v>
      </c>
      <c r="B215" s="119">
        <v>0.51683774671980864</v>
      </c>
      <c r="C215" s="97">
        <v>10278.193169526952</v>
      </c>
      <c r="D215" s="96">
        <v>1.382840657671895</v>
      </c>
      <c r="E215" s="98">
        <v>0</v>
      </c>
      <c r="F215" s="119">
        <v>0.56834762023255969</v>
      </c>
      <c r="G215" s="177">
        <v>1</v>
      </c>
      <c r="H215" s="97">
        <v>10269237.358883072</v>
      </c>
      <c r="I215" s="185">
        <v>37458.416326383864</v>
      </c>
      <c r="J215" s="174">
        <v>384669368343.49677</v>
      </c>
      <c r="K215" s="186">
        <v>0.46430186463782497</v>
      </c>
      <c r="L215" s="182">
        <v>144660246304.90808</v>
      </c>
      <c r="M215" s="189">
        <v>10160796596.166523</v>
      </c>
      <c r="N215" s="187">
        <v>19706355.862534396</v>
      </c>
      <c r="O215" s="185">
        <v>0</v>
      </c>
      <c r="P215" s="185">
        <v>472883590537.2005</v>
      </c>
      <c r="Q215" s="174">
        <v>867713755476.86377</v>
      </c>
      <c r="R215" s="119">
        <v>0.64181254924862075</v>
      </c>
      <c r="S215" s="174">
        <v>303506036804.42072</v>
      </c>
      <c r="T215" s="119">
        <v>0.34977668025744835</v>
      </c>
      <c r="U215" s="97">
        <v>16.221840244463689</v>
      </c>
      <c r="V215" s="184">
        <v>5148187533100.7178</v>
      </c>
      <c r="W215" s="199">
        <v>5346.9739967632704</v>
      </c>
      <c r="X215" s="191">
        <v>4.7642745823011964E-2</v>
      </c>
      <c r="Y215" s="198">
        <v>2.0000000000000001E-4</v>
      </c>
    </row>
    <row r="216" spans="1:25" x14ac:dyDescent="0.2">
      <c r="A216">
        <v>212</v>
      </c>
      <c r="B216" s="119">
        <v>0.42450595670737706</v>
      </c>
      <c r="C216" s="97">
        <v>13686.140215860903</v>
      </c>
      <c r="D216" s="96">
        <v>0.59950370090402305</v>
      </c>
      <c r="E216" s="98">
        <v>0</v>
      </c>
      <c r="F216" s="119">
        <v>0</v>
      </c>
      <c r="G216" s="177">
        <v>0</v>
      </c>
      <c r="H216" s="97">
        <v>3785208.1250309166</v>
      </c>
      <c r="I216" s="185">
        <v>53525.859377408182</v>
      </c>
      <c r="J216" s="174">
        <v>202606517814.62775</v>
      </c>
      <c r="K216" s="186">
        <v>0.42450595670737701</v>
      </c>
      <c r="L216" s="182">
        <v>59592286267.794388</v>
      </c>
      <c r="M216" s="189">
        <v>3013254290.0484138</v>
      </c>
      <c r="N216" s="187">
        <v>10282117.498594152</v>
      </c>
      <c r="O216" s="185">
        <v>0</v>
      </c>
      <c r="P216" s="185">
        <v>0</v>
      </c>
      <c r="Q216" s="174">
        <v>205619772104.67615</v>
      </c>
      <c r="R216" s="119">
        <v>0.41828503552792723</v>
      </c>
      <c r="S216" s="174">
        <v>59592286267.794388</v>
      </c>
      <c r="T216" s="119">
        <v>0.28981787917485569</v>
      </c>
      <c r="U216" s="97">
        <v>13.162875693632568</v>
      </c>
      <c r="V216" s="184">
        <v>844417014258.62341</v>
      </c>
      <c r="W216" s="199">
        <v>876.28475298463775</v>
      </c>
      <c r="X216" s="191">
        <v>5.4571836000180216E-2</v>
      </c>
      <c r="Y216" s="198">
        <v>2.0000000000000001E-4</v>
      </c>
    </row>
    <row r="217" spans="1:25" x14ac:dyDescent="0.2">
      <c r="A217">
        <v>213</v>
      </c>
      <c r="B217" s="119">
        <v>0.33645043727691137</v>
      </c>
      <c r="C217" s="97">
        <v>10999.366935205098</v>
      </c>
      <c r="D217" s="96">
        <v>0.56355441939315165</v>
      </c>
      <c r="E217" s="98">
        <v>0</v>
      </c>
      <c r="F217" s="119">
        <v>0</v>
      </c>
      <c r="G217" s="177">
        <v>0</v>
      </c>
      <c r="H217" s="97">
        <v>4254292.8138692081</v>
      </c>
      <c r="I217" s="185">
        <v>46241.005722314767</v>
      </c>
      <c r="J217" s="174">
        <v>196722778350.52866</v>
      </c>
      <c r="K217" s="186">
        <v>0.33645043727691137</v>
      </c>
      <c r="L217" s="182">
        <v>42383828009.029236</v>
      </c>
      <c r="M217" s="189">
        <v>14245747829.965069</v>
      </c>
      <c r="N217" s="187">
        <v>11592572.415845558</v>
      </c>
      <c r="O217" s="185">
        <v>0</v>
      </c>
      <c r="P217" s="185">
        <v>0</v>
      </c>
      <c r="Q217" s="174">
        <v>210968526180.49371</v>
      </c>
      <c r="R217" s="119">
        <v>0.31373146505151067</v>
      </c>
      <c r="S217" s="174">
        <v>42383828009.029236</v>
      </c>
      <c r="T217" s="119">
        <v>0.20090119022193781</v>
      </c>
      <c r="U217" s="97">
        <v>14.273405361392118</v>
      </c>
      <c r="V217" s="184">
        <v>647548653781.47583</v>
      </c>
      <c r="W217" s="199">
        <v>671.20231594414633</v>
      </c>
      <c r="X217" s="191">
        <v>4.9349031884372632E-2</v>
      </c>
      <c r="Y217" s="198">
        <v>2.0000000000000001E-4</v>
      </c>
    </row>
    <row r="218" spans="1:25" x14ac:dyDescent="0.2">
      <c r="A218">
        <v>214</v>
      </c>
      <c r="B218" s="119">
        <v>0.45415829046139822</v>
      </c>
      <c r="C218" s="97">
        <v>15041.258622548821</v>
      </c>
      <c r="D218" s="96">
        <v>1.1095925651321681</v>
      </c>
      <c r="E218" s="98">
        <v>7.5235028406114055E-2</v>
      </c>
      <c r="F218" s="119">
        <v>0</v>
      </c>
      <c r="G218" s="177">
        <v>0</v>
      </c>
      <c r="H218" s="97">
        <v>8035657.9533456592</v>
      </c>
      <c r="I218" s="185">
        <v>36773.965729124422</v>
      </c>
      <c r="J218" s="174">
        <v>295503010187.29938</v>
      </c>
      <c r="K218" s="186">
        <v>0.3444181819927995</v>
      </c>
      <c r="L218" s="182">
        <v>83538833638.458115</v>
      </c>
      <c r="M218" s="189">
        <v>6445607734.7113686</v>
      </c>
      <c r="N218" s="187">
        <v>16207604.196241328</v>
      </c>
      <c r="O218" s="185">
        <v>15405967633.560472</v>
      </c>
      <c r="P218" s="185">
        <v>0</v>
      </c>
      <c r="Q218" s="174">
        <v>317354585555.57123</v>
      </c>
      <c r="R218" s="119">
        <v>0.35953910497057462</v>
      </c>
      <c r="S218" s="174">
        <v>93418235244.371918</v>
      </c>
      <c r="T218" s="119">
        <v>0.29436548106223492</v>
      </c>
      <c r="U218" s="97">
        <v>13.880122953073021</v>
      </c>
      <c r="V218" s="184">
        <v>1224482060692.6345</v>
      </c>
      <c r="W218" s="199">
        <v>1270.6637659350774</v>
      </c>
      <c r="X218" s="191">
        <v>5.8110358553451757E-2</v>
      </c>
      <c r="Y218" s="198">
        <v>2.0000000000000001E-4</v>
      </c>
    </row>
    <row r="219" spans="1:25" x14ac:dyDescent="0.2">
      <c r="A219">
        <v>215</v>
      </c>
      <c r="B219" s="119">
        <v>0.43232542874463209</v>
      </c>
      <c r="C219" s="97">
        <v>12923.149056969549</v>
      </c>
      <c r="D219" s="96">
        <v>1.1155320860334488</v>
      </c>
      <c r="E219" s="98">
        <v>0.29585349726337917</v>
      </c>
      <c r="F219" s="119">
        <v>0</v>
      </c>
      <c r="G219" s="177">
        <v>0</v>
      </c>
      <c r="H219" s="97">
        <v>7670465.8310065102</v>
      </c>
      <c r="I219" s="185">
        <v>31576.038575519091</v>
      </c>
      <c r="J219" s="174">
        <v>242202924972.06265</v>
      </c>
      <c r="K219" s="186">
        <v>0.23407612673085088</v>
      </c>
      <c r="L219" s="182">
        <v>32968411644.545776</v>
      </c>
      <c r="M219" s="189">
        <v>15972410209.7047</v>
      </c>
      <c r="N219" s="187">
        <v>15541849.969235787</v>
      </c>
      <c r="O219" s="185">
        <v>65002349879.771507</v>
      </c>
      <c r="P219" s="185">
        <v>0</v>
      </c>
      <c r="Q219" s="174">
        <v>323177685061.53888</v>
      </c>
      <c r="R219" s="119">
        <v>0.33633449179346292</v>
      </c>
      <c r="S219" s="174">
        <v>73729982835.978378</v>
      </c>
      <c r="T219" s="119">
        <v>0.22814069858176889</v>
      </c>
      <c r="U219" s="97">
        <v>16.998936000299445</v>
      </c>
      <c r="V219" s="184">
        <v>1256736539015.7881</v>
      </c>
      <c r="W219" s="199">
        <v>1303.586757229431</v>
      </c>
      <c r="X219" s="191">
        <v>4.8487192809837029E-2</v>
      </c>
      <c r="Y219" s="198">
        <v>2.0000000000000001E-4</v>
      </c>
    </row>
    <row r="220" spans="1:25" x14ac:dyDescent="0.2">
      <c r="A220">
        <v>216</v>
      </c>
      <c r="B220" s="119">
        <v>0.59713826314813712</v>
      </c>
      <c r="C220" s="97">
        <v>9505.2990029827015</v>
      </c>
      <c r="D220" s="96">
        <v>0.70980785923781464</v>
      </c>
      <c r="E220" s="98">
        <v>8.3254107840280422E-2</v>
      </c>
      <c r="F220" s="119">
        <v>0.53533462234705809</v>
      </c>
      <c r="G220" s="177">
        <v>1</v>
      </c>
      <c r="H220" s="97">
        <v>5432732.8622014159</v>
      </c>
      <c r="I220" s="185">
        <v>43481.267725346785</v>
      </c>
      <c r="J220" s="174">
        <v>236222112061.66928</v>
      </c>
      <c r="K220" s="186">
        <v>0.44217896092460396</v>
      </c>
      <c r="L220" s="182">
        <v>71108960106.407654</v>
      </c>
      <c r="M220" s="189">
        <v>662429326.60235751</v>
      </c>
      <c r="N220" s="187">
        <v>13347313.520159153</v>
      </c>
      <c r="O220" s="185">
        <v>0</v>
      </c>
      <c r="P220" s="185">
        <v>211413696648.26086</v>
      </c>
      <c r="Q220" s="174">
        <v>448298238036.53253</v>
      </c>
      <c r="R220" s="119">
        <v>0.61027098071074337</v>
      </c>
      <c r="S220" s="174">
        <v>208057736079.53241</v>
      </c>
      <c r="T220" s="119">
        <v>0.4641056297494916</v>
      </c>
      <c r="U220" s="97">
        <v>16.959925159652478</v>
      </c>
      <c r="V220" s="184">
        <v>3778434648455.4111</v>
      </c>
      <c r="W220" s="199">
        <v>3920.7622784495038</v>
      </c>
      <c r="X220" s="191">
        <v>4.3544841017484182E-2</v>
      </c>
      <c r="Y220" s="198">
        <v>2.0000000000000001E-4</v>
      </c>
    </row>
    <row r="221" spans="1:25" x14ac:dyDescent="0.2">
      <c r="A221">
        <v>217</v>
      </c>
      <c r="B221" s="119">
        <v>0.53136636505049828</v>
      </c>
      <c r="C221" s="97">
        <v>4354.1566847251688</v>
      </c>
      <c r="D221" s="96">
        <v>0.74246985002607924</v>
      </c>
      <c r="E221" s="98">
        <v>0.15740893951922297</v>
      </c>
      <c r="F221" s="119">
        <v>0</v>
      </c>
      <c r="G221" s="177">
        <v>0</v>
      </c>
      <c r="H221" s="97">
        <v>7515716.747871438</v>
      </c>
      <c r="I221" s="185">
        <v>34866.337958076329</v>
      </c>
      <c r="J221" s="174">
        <v>262045520128.4599</v>
      </c>
      <c r="K221" s="186">
        <v>0.36690805603322085</v>
      </c>
      <c r="L221" s="182">
        <v>64131534052.340881</v>
      </c>
      <c r="M221" s="189">
        <v>10247499982.329687</v>
      </c>
      <c r="N221" s="187">
        <v>17725482.596544012</v>
      </c>
      <c r="O221" s="185">
        <v>27938433878.874699</v>
      </c>
      <c r="P221" s="185">
        <v>0</v>
      </c>
      <c r="Q221" s="174">
        <v>300231453989.66431</v>
      </c>
      <c r="R221" s="119">
        <v>0.39468669225352582</v>
      </c>
      <c r="S221" s="174">
        <v>70640216115.926254</v>
      </c>
      <c r="T221" s="119">
        <v>0.2352858608823781</v>
      </c>
      <c r="U221" s="97">
        <v>14.073499420731789</v>
      </c>
      <c r="V221" s="184">
        <v>1104268891393.9622</v>
      </c>
      <c r="W221" s="199">
        <v>1146.3196798897529</v>
      </c>
      <c r="X221" s="191">
        <v>5.143946065561842E-2</v>
      </c>
      <c r="Y221" s="198">
        <v>2.0000000000000001E-4</v>
      </c>
    </row>
    <row r="222" spans="1:25" x14ac:dyDescent="0.2">
      <c r="A222">
        <v>218</v>
      </c>
      <c r="B222" s="119">
        <v>0.508242420304164</v>
      </c>
      <c r="C222" s="97">
        <v>12956.689122048161</v>
      </c>
      <c r="D222" s="96">
        <v>0.97954896957694593</v>
      </c>
      <c r="E222" s="98">
        <v>0.14829492535954947</v>
      </c>
      <c r="F222" s="119">
        <v>0.69666003193524983</v>
      </c>
      <c r="G222" s="177">
        <v>1</v>
      </c>
      <c r="H222" s="97">
        <v>7299624.4033443481</v>
      </c>
      <c r="I222" s="185">
        <v>34756.51662804911</v>
      </c>
      <c r="J222" s="174">
        <v>253709516953.35089</v>
      </c>
      <c r="K222" s="186">
        <v>0.32816543164399981</v>
      </c>
      <c r="L222" s="182">
        <v>71419993245.36734</v>
      </c>
      <c r="M222" s="189">
        <v>11353837981.411104</v>
      </c>
      <c r="N222" s="187">
        <v>15523156.432151144</v>
      </c>
      <c r="O222" s="185">
        <v>0</v>
      </c>
      <c r="P222" s="185">
        <v>214628187422.10602</v>
      </c>
      <c r="Q222" s="174">
        <v>479691542356.86804</v>
      </c>
      <c r="R222" s="119">
        <v>0.53151081594678751</v>
      </c>
      <c r="S222" s="174">
        <v>190076665158.49228</v>
      </c>
      <c r="T222" s="119">
        <v>0.39624768913912628</v>
      </c>
      <c r="U222" s="97">
        <v>16.949601786895268</v>
      </c>
      <c r="V222" s="184">
        <v>3334812934922.5054</v>
      </c>
      <c r="W222" s="199">
        <v>3463.8253873060771</v>
      </c>
      <c r="X222" s="191">
        <v>4.4288224484902078E-2</v>
      </c>
      <c r="Y222" s="198">
        <v>2.0000000000000001E-4</v>
      </c>
    </row>
    <row r="223" spans="1:25" x14ac:dyDescent="0.2">
      <c r="A223">
        <v>219</v>
      </c>
      <c r="B223" s="119">
        <v>0.67147169691593334</v>
      </c>
      <c r="C223" s="97">
        <v>9305.4290837588796</v>
      </c>
      <c r="D223" s="96">
        <v>0.70822586731812587</v>
      </c>
      <c r="E223" s="98">
        <v>0.50785890499051456</v>
      </c>
      <c r="F223" s="119">
        <v>0.73192790611545344</v>
      </c>
      <c r="G223" s="177">
        <v>1</v>
      </c>
      <c r="H223" s="97">
        <v>6541073.448766415</v>
      </c>
      <c r="I223" s="185">
        <v>37050.421467639339</v>
      </c>
      <c r="J223" s="174">
        <v>242349528127.58087</v>
      </c>
      <c r="K223" s="186">
        <v>0.39266982733210087</v>
      </c>
      <c r="L223" s="182">
        <v>69076161758.444244</v>
      </c>
      <c r="M223" s="189">
        <v>2417765397.9659333</v>
      </c>
      <c r="N223" s="187">
        <v>15700225.658118602</v>
      </c>
      <c r="O223" s="185">
        <v>0</v>
      </c>
      <c r="P223" s="185">
        <v>366187407256.54669</v>
      </c>
      <c r="Q223" s="174">
        <v>610954700782.09351</v>
      </c>
      <c r="R223" s="119">
        <v>0.63525703734217975</v>
      </c>
      <c r="S223" s="174">
        <v>198567629233.35587</v>
      </c>
      <c r="T223" s="119">
        <v>0.32501203277291435</v>
      </c>
      <c r="U223" s="97">
        <v>16.954249944000129</v>
      </c>
      <c r="V223" s="184">
        <v>3589664428064.3032</v>
      </c>
      <c r="W223" s="199">
        <v>3727.4562377684438</v>
      </c>
      <c r="X223" s="191">
        <v>4.3313651401207673E-2</v>
      </c>
      <c r="Y223" s="198">
        <v>2.0000000000000001E-4</v>
      </c>
    </row>
    <row r="224" spans="1:25" x14ac:dyDescent="0.2">
      <c r="A224">
        <v>220</v>
      </c>
      <c r="B224" s="119">
        <v>0.59370103492233051</v>
      </c>
      <c r="C224" s="97">
        <v>12624.30960518865</v>
      </c>
      <c r="D224" s="96">
        <v>0.91228793783422357</v>
      </c>
      <c r="E224" s="98">
        <v>0.61836165830512968</v>
      </c>
      <c r="F224" s="119">
        <v>0.44180015605061423</v>
      </c>
      <c r="G224" s="177">
        <v>1</v>
      </c>
      <c r="H224" s="97">
        <v>8307581.6798073994</v>
      </c>
      <c r="I224" s="185">
        <v>37656.234451885837</v>
      </c>
      <c r="J224" s="174">
        <v>312832243463.01898</v>
      </c>
      <c r="K224" s="186">
        <v>0.36966726318601029</v>
      </c>
      <c r="L224" s="182">
        <v>88976010507.106415</v>
      </c>
      <c r="M224" s="189">
        <v>5303738112.1289062</v>
      </c>
      <c r="N224" s="187">
        <v>17840896.24781869</v>
      </c>
      <c r="O224" s="185">
        <v>0</v>
      </c>
      <c r="P224" s="185">
        <v>219942724472.198</v>
      </c>
      <c r="Q224" s="174">
        <v>538078706047.34589</v>
      </c>
      <c r="R224" s="119">
        <v>0.54192447234552787</v>
      </c>
      <c r="S224" s="174">
        <v>199656385829.38351</v>
      </c>
      <c r="T224" s="119">
        <v>0.37105424092328904</v>
      </c>
      <c r="U224" s="97">
        <v>16.411584033439734</v>
      </c>
      <c r="V224" s="184">
        <v>3411138038084.3662</v>
      </c>
      <c r="W224" s="199">
        <v>3535.942573079687</v>
      </c>
      <c r="X224" s="191">
        <v>4.637911591276242E-2</v>
      </c>
      <c r="Y224" s="198">
        <v>2.0000000000000001E-4</v>
      </c>
    </row>
    <row r="225" spans="1:25" x14ac:dyDescent="0.2">
      <c r="A225">
        <v>221</v>
      </c>
      <c r="B225" s="119">
        <v>0.44695624780658094</v>
      </c>
      <c r="C225" s="97">
        <v>8846.4439809319501</v>
      </c>
      <c r="D225" s="96">
        <v>0.48944264485417438</v>
      </c>
      <c r="E225" s="98">
        <v>0.32408370002574283</v>
      </c>
      <c r="F225" s="119">
        <v>0</v>
      </c>
      <c r="G225" s="177">
        <v>0</v>
      </c>
      <c r="H225" s="97">
        <v>4421879.8442645967</v>
      </c>
      <c r="I225" s="185">
        <v>49149.60855847659</v>
      </c>
      <c r="J225" s="174">
        <v>217333663438.22235</v>
      </c>
      <c r="K225" s="186">
        <v>0.44695624780658094</v>
      </c>
      <c r="L225" s="182">
        <v>75220530014.897949</v>
      </c>
      <c r="M225" s="189">
        <v>20225384746.735065</v>
      </c>
      <c r="N225" s="187">
        <v>12506421.665982787</v>
      </c>
      <c r="O225" s="185">
        <v>41921824156.838264</v>
      </c>
      <c r="P225" s="185">
        <v>0</v>
      </c>
      <c r="Q225" s="174">
        <v>279480872341.79565</v>
      </c>
      <c r="R225" s="119">
        <v>0.46756723264433042</v>
      </c>
      <c r="S225" s="174">
        <v>90169997630.1521</v>
      </c>
      <c r="T225" s="119">
        <v>0.32263387785578845</v>
      </c>
      <c r="U225" s="97">
        <v>14.680338786292417</v>
      </c>
      <c r="V225" s="184">
        <v>1471099900759.4417</v>
      </c>
      <c r="W225" s="199">
        <v>1528.5139802769033</v>
      </c>
      <c r="X225" s="191">
        <v>4.8247958154913013E-2</v>
      </c>
      <c r="Y225" s="198">
        <v>2.0000000000000001E-4</v>
      </c>
    </row>
    <row r="226" spans="1:25" x14ac:dyDescent="0.2">
      <c r="A226">
        <v>222</v>
      </c>
      <c r="B226" s="119">
        <v>0.57438239644563427</v>
      </c>
      <c r="C226" s="97">
        <v>15140.734071269017</v>
      </c>
      <c r="D226" s="96">
        <v>0.71816079415933054</v>
      </c>
      <c r="E226" s="98">
        <v>0</v>
      </c>
      <c r="F226" s="119">
        <v>0.48751059234050909</v>
      </c>
      <c r="G226" s="177">
        <v>1</v>
      </c>
      <c r="H226" s="97">
        <v>4113505.039049271</v>
      </c>
      <c r="I226" s="185">
        <v>35933.203991345013</v>
      </c>
      <c r="J226" s="174">
        <v>147811415687.5831</v>
      </c>
      <c r="K226" s="186">
        <v>0.28987836796723787</v>
      </c>
      <c r="L226" s="182">
        <v>31923532315.766903</v>
      </c>
      <c r="M226" s="189">
        <v>2611381459.5113382</v>
      </c>
      <c r="N226" s="187">
        <v>10405938.817963412</v>
      </c>
      <c r="O226" s="185">
        <v>0</v>
      </c>
      <c r="P226" s="185">
        <v>214633622416.98199</v>
      </c>
      <c r="Q226" s="174">
        <v>365056419564.07642</v>
      </c>
      <c r="R226" s="119">
        <v>0.58772896018712417</v>
      </c>
      <c r="S226" s="174">
        <v>93129081948.884659</v>
      </c>
      <c r="T226" s="119">
        <v>0.25510873650733928</v>
      </c>
      <c r="U226" s="97">
        <v>17.029355987785266</v>
      </c>
      <c r="V226" s="184">
        <v>1657798231822.5186</v>
      </c>
      <c r="W226" s="199">
        <v>1720.5099555254124</v>
      </c>
      <c r="X226" s="191">
        <v>4.4861389373082115E-2</v>
      </c>
      <c r="Y226" s="198">
        <v>2.0000000000000001E-4</v>
      </c>
    </row>
    <row r="227" spans="1:25" x14ac:dyDescent="0.2">
      <c r="A227">
        <v>223</v>
      </c>
      <c r="B227" s="119">
        <v>0.46829547331946975</v>
      </c>
      <c r="C227" s="97">
        <v>8877.3621661334892</v>
      </c>
      <c r="D227" s="96">
        <v>1.3188953405937418</v>
      </c>
      <c r="E227" s="98">
        <v>6.4336875607578378E-2</v>
      </c>
      <c r="F227" s="119">
        <v>0</v>
      </c>
      <c r="G227" s="177">
        <v>0</v>
      </c>
      <c r="H227" s="97">
        <v>15192022.925009886</v>
      </c>
      <c r="I227" s="185">
        <v>35160.467725588758</v>
      </c>
      <c r="J227" s="174">
        <v>534158631741.2146</v>
      </c>
      <c r="K227" s="186">
        <v>0.42881714779623314</v>
      </c>
      <c r="L227" s="182">
        <v>170355887766.3667</v>
      </c>
      <c r="M227" s="189">
        <v>12931543851.120819</v>
      </c>
      <c r="N227" s="187">
        <v>27602198.025548942</v>
      </c>
      <c r="O227" s="185">
        <v>18932445393.714222</v>
      </c>
      <c r="P227" s="185">
        <v>0</v>
      </c>
      <c r="Q227" s="174">
        <v>566022620986.04968</v>
      </c>
      <c r="R227" s="119">
        <v>0.43143564973350446</v>
      </c>
      <c r="S227" s="174">
        <v>181364541005.84918</v>
      </c>
      <c r="T227" s="119">
        <v>0.32041924524129423</v>
      </c>
      <c r="U227" s="97">
        <v>13.595514313631975</v>
      </c>
      <c r="V227" s="184">
        <v>2454279685269.1318</v>
      </c>
      <c r="W227" s="199">
        <v>2546.6415739135446</v>
      </c>
      <c r="X227" s="191">
        <v>5.6740940707834052E-2</v>
      </c>
      <c r="Y227" s="198">
        <v>2.0000000000000001E-4</v>
      </c>
    </row>
    <row r="228" spans="1:25" x14ac:dyDescent="0.2">
      <c r="A228">
        <v>224</v>
      </c>
      <c r="B228" s="119">
        <v>0.41083231229231459</v>
      </c>
      <c r="C228" s="97">
        <v>5566.8615185229428</v>
      </c>
      <c r="D228" s="96">
        <v>1.1200977575072848</v>
      </c>
      <c r="E228" s="98">
        <v>0.52133586011080379</v>
      </c>
      <c r="F228" s="119">
        <v>0.47985551305886209</v>
      </c>
      <c r="G228" s="177">
        <v>1</v>
      </c>
      <c r="H228" s="97">
        <v>10940678.394323219</v>
      </c>
      <c r="I228" s="185">
        <v>35442.981019397237</v>
      </c>
      <c r="J228" s="174">
        <v>387770256669.32727</v>
      </c>
      <c r="K228" s="186">
        <v>0.41083231229231454</v>
      </c>
      <c r="L228" s="182">
        <v>114881439399.99489</v>
      </c>
      <c r="M228" s="189">
        <v>6124860737.8043327</v>
      </c>
      <c r="N228" s="187">
        <v>21580753.239656277</v>
      </c>
      <c r="O228" s="185">
        <v>0</v>
      </c>
      <c r="P228" s="185">
        <v>280790101868.52655</v>
      </c>
      <c r="Q228" s="174">
        <v>674685219275.65808</v>
      </c>
      <c r="R228" s="119">
        <v>0.56906631672272867</v>
      </c>
      <c r="S228" s="174">
        <v>257580180051.89514</v>
      </c>
      <c r="T228" s="119">
        <v>0.38177830593122103</v>
      </c>
      <c r="U228" s="97">
        <v>16.394586549581216</v>
      </c>
      <c r="V228" s="184">
        <v>4481336371408.2451</v>
      </c>
      <c r="W228" s="199">
        <v>4649.6821804019064</v>
      </c>
      <c r="X228" s="191">
        <v>4.6063244888049408E-2</v>
      </c>
      <c r="Y228" s="198">
        <v>2.0000000000000001E-4</v>
      </c>
    </row>
    <row r="229" spans="1:25" x14ac:dyDescent="0.2">
      <c r="A229">
        <v>225</v>
      </c>
      <c r="B229" s="119">
        <v>0.31463234950429808</v>
      </c>
      <c r="C229" s="97">
        <v>8010.3546062410715</v>
      </c>
      <c r="D229" s="96">
        <v>0.519743621210908</v>
      </c>
      <c r="E229" s="98">
        <v>0.43359080696283936</v>
      </c>
      <c r="F229" s="119">
        <v>0.46333192302047199</v>
      </c>
      <c r="G229" s="177">
        <v>1</v>
      </c>
      <c r="H229" s="97">
        <v>5611001.8959091809</v>
      </c>
      <c r="I229" s="185">
        <v>45312.756480346463</v>
      </c>
      <c r="J229" s="174">
        <v>254249962520.09503</v>
      </c>
      <c r="K229" s="186">
        <v>0.31463234950429808</v>
      </c>
      <c r="L229" s="182">
        <v>51222543343.328049</v>
      </c>
      <c r="M229" s="189">
        <v>2810024037.6340184</v>
      </c>
      <c r="N229" s="187">
        <v>15134203.447471878</v>
      </c>
      <c r="O229" s="185">
        <v>0</v>
      </c>
      <c r="P229" s="185">
        <v>246328654950.21884</v>
      </c>
      <c r="Q229" s="174">
        <v>503388641507.94788</v>
      </c>
      <c r="R229" s="119">
        <v>0.55038625066965863</v>
      </c>
      <c r="S229" s="174">
        <v>184589551333.45795</v>
      </c>
      <c r="T229" s="119">
        <v>0.36669391422997277</v>
      </c>
      <c r="U229" s="97">
        <v>17.379994125969759</v>
      </c>
      <c r="V229" s="184">
        <v>3442750905724.5151</v>
      </c>
      <c r="W229" s="199">
        <v>3575.5273723222545</v>
      </c>
      <c r="X229" s="191">
        <v>4.2507685350834795E-2</v>
      </c>
      <c r="Y229" s="198">
        <v>2.0000000000000001E-4</v>
      </c>
    </row>
    <row r="230" spans="1:25" x14ac:dyDescent="0.2">
      <c r="A230">
        <v>226</v>
      </c>
      <c r="B230" s="119">
        <v>0.39206595610386347</v>
      </c>
      <c r="C230" s="97">
        <v>12682.667625785969</v>
      </c>
      <c r="D230" s="96">
        <v>1.3304343385210815</v>
      </c>
      <c r="E230" s="98">
        <v>0.35125717267169426</v>
      </c>
      <c r="F230" s="119">
        <v>0</v>
      </c>
      <c r="G230" s="177">
        <v>0</v>
      </c>
      <c r="H230" s="97">
        <v>13763717.142464751</v>
      </c>
      <c r="I230" s="185">
        <v>26054.031849522657</v>
      </c>
      <c r="J230" s="174">
        <v>358600324797.5976</v>
      </c>
      <c r="K230" s="186">
        <v>0.12507159490720887</v>
      </c>
      <c r="L230" s="182">
        <v>22728142294.485313</v>
      </c>
      <c r="M230" s="189">
        <v>10421053681.77989</v>
      </c>
      <c r="N230" s="187">
        <v>25018345.711978327</v>
      </c>
      <c r="O230" s="185">
        <v>34069779626.504433</v>
      </c>
      <c r="P230" s="185">
        <v>0</v>
      </c>
      <c r="Q230" s="174">
        <v>403091158105.88196</v>
      </c>
      <c r="R230" s="119">
        <v>0.17888394922059198</v>
      </c>
      <c r="S230" s="174">
        <v>42428105659.924728</v>
      </c>
      <c r="T230" s="119">
        <v>0.10525685023530069</v>
      </c>
      <c r="U230" s="97">
        <v>16.631322574253275</v>
      </c>
      <c r="V230" s="184">
        <v>472111465157.26733</v>
      </c>
      <c r="W230" s="199">
        <v>490.36072967144605</v>
      </c>
      <c r="X230" s="191">
        <v>4.9323909259049364E-2</v>
      </c>
      <c r="Y230" s="198">
        <v>2.0000000000000001E-4</v>
      </c>
    </row>
    <row r="231" spans="1:25" x14ac:dyDescent="0.2">
      <c r="A231">
        <v>227</v>
      </c>
      <c r="B231" s="119">
        <v>0.44151510541873729</v>
      </c>
      <c r="C231" s="97">
        <v>11604.59415526798</v>
      </c>
      <c r="D231" s="96">
        <v>0.77741494024337976</v>
      </c>
      <c r="E231" s="98">
        <v>0.6122695467107111</v>
      </c>
      <c r="F231" s="119">
        <v>0.39880971941600746</v>
      </c>
      <c r="G231" s="177">
        <v>1</v>
      </c>
      <c r="H231" s="97">
        <v>5327327.749884706</v>
      </c>
      <c r="I231" s="185">
        <v>43610.163478756076</v>
      </c>
      <c r="J231" s="174">
        <v>232325634077.3858</v>
      </c>
      <c r="K231" s="186">
        <v>0.44151510541873729</v>
      </c>
      <c r="L231" s="182">
        <v>78694158912.333771</v>
      </c>
      <c r="M231" s="189">
        <v>3189154134.1578684</v>
      </c>
      <c r="N231" s="187">
        <v>12694287.72431884</v>
      </c>
      <c r="O231" s="185">
        <v>0</v>
      </c>
      <c r="P231" s="185">
        <v>196175691293.53177</v>
      </c>
      <c r="Q231" s="174">
        <v>431690479505.0755</v>
      </c>
      <c r="R231" s="119">
        <v>0.60116180962227173</v>
      </c>
      <c r="S231" s="174">
        <v>149054194932.11066</v>
      </c>
      <c r="T231" s="119">
        <v>0.34528024593685341</v>
      </c>
      <c r="U231" s="97">
        <v>15.89867664845344</v>
      </c>
      <c r="V231" s="184">
        <v>2519035045257.9629</v>
      </c>
      <c r="W231" s="199">
        <v>2616.086782720402</v>
      </c>
      <c r="X231" s="191">
        <v>4.6669149650139442E-2</v>
      </c>
      <c r="Y231" s="198">
        <v>2.0000000000000001E-4</v>
      </c>
    </row>
    <row r="232" spans="1:25" x14ac:dyDescent="0.2">
      <c r="A232">
        <v>228</v>
      </c>
      <c r="B232" s="119">
        <v>0.60877513777641901</v>
      </c>
      <c r="C232" s="97">
        <v>5343.9297250687541</v>
      </c>
      <c r="D232" s="96">
        <v>0.2</v>
      </c>
      <c r="E232" s="98">
        <v>0.19318724373957064</v>
      </c>
      <c r="F232" s="119">
        <v>0</v>
      </c>
      <c r="G232" s="177">
        <v>0</v>
      </c>
      <c r="H232" s="97">
        <v>2399845.8677387945</v>
      </c>
      <c r="I232" s="185">
        <v>54017.960295143115</v>
      </c>
      <c r="J232" s="174">
        <v>129634778797.97748</v>
      </c>
      <c r="K232" s="186">
        <v>0.54585982796829635</v>
      </c>
      <c r="L232" s="182">
        <v>51370994296.318184</v>
      </c>
      <c r="M232" s="189">
        <v>10952355734.665531</v>
      </c>
      <c r="N232" s="187">
        <v>9387766.6632171459</v>
      </c>
      <c r="O232" s="185">
        <v>17025067260.014753</v>
      </c>
      <c r="P232" s="185">
        <v>0</v>
      </c>
      <c r="Q232" s="174">
        <v>157612201792.65775</v>
      </c>
      <c r="R232" s="119">
        <v>0.53538032526435297</v>
      </c>
      <c r="S232" s="174">
        <v>59972948999.846046</v>
      </c>
      <c r="T232" s="119">
        <v>0.38050955647927409</v>
      </c>
      <c r="U232" s="97">
        <v>14.440379460473437</v>
      </c>
      <c r="V232" s="184">
        <v>1015336572088.7952</v>
      </c>
      <c r="W232" s="199">
        <v>1054.0824527015</v>
      </c>
      <c r="X232" s="191">
        <v>4.6816055048075844E-2</v>
      </c>
      <c r="Y232" s="198">
        <v>2.0000000000000001E-4</v>
      </c>
    </row>
    <row r="233" spans="1:25" x14ac:dyDescent="0.2">
      <c r="A233">
        <v>229</v>
      </c>
      <c r="B233" s="119">
        <v>0.43641988330876175</v>
      </c>
      <c r="C233" s="97">
        <v>7348.4909838648755</v>
      </c>
      <c r="D233" s="96">
        <v>0.63891616164600917</v>
      </c>
      <c r="E233" s="98">
        <v>0</v>
      </c>
      <c r="F233" s="119">
        <v>0.5713525264331627</v>
      </c>
      <c r="G233" s="177">
        <v>1</v>
      </c>
      <c r="H233" s="97">
        <v>6249739.1600244837</v>
      </c>
      <c r="I233" s="185">
        <v>42942.911201222778</v>
      </c>
      <c r="J233" s="174">
        <v>268381993779.73602</v>
      </c>
      <c r="K233" s="186">
        <v>0.4364198833087618</v>
      </c>
      <c r="L233" s="182">
        <v>88665274865.741348</v>
      </c>
      <c r="M233" s="189">
        <v>6048255638.5938549</v>
      </c>
      <c r="N233" s="187">
        <v>15658160.998315297</v>
      </c>
      <c r="O233" s="185">
        <v>0</v>
      </c>
      <c r="P233" s="185">
        <v>370613714392.23517</v>
      </c>
      <c r="Q233" s="174">
        <v>645043963810.56506</v>
      </c>
      <c r="R233" s="119">
        <v>0.64122483602184943</v>
      </c>
      <c r="S233" s="174">
        <v>258594045096.69165</v>
      </c>
      <c r="T233" s="119">
        <v>0.40089367485754029</v>
      </c>
      <c r="U233" s="97">
        <v>17.023040422301133</v>
      </c>
      <c r="V233" s="184">
        <v>4744618907244.2734</v>
      </c>
      <c r="W233" s="199">
        <v>4925.0188635456825</v>
      </c>
      <c r="X233" s="191">
        <v>4.3713452098738906E-2</v>
      </c>
      <c r="Y233" s="198">
        <v>2.0000000000000001E-4</v>
      </c>
    </row>
    <row r="234" spans="1:25" x14ac:dyDescent="0.2">
      <c r="A234">
        <v>230</v>
      </c>
      <c r="B234" s="119">
        <v>0.45926739279333995</v>
      </c>
      <c r="C234" s="97">
        <v>12376.58096032988</v>
      </c>
      <c r="D234" s="96">
        <v>0.83783331422297402</v>
      </c>
      <c r="E234" s="98">
        <v>0.37645361527445065</v>
      </c>
      <c r="F234" s="119">
        <v>0</v>
      </c>
      <c r="G234" s="177">
        <v>0</v>
      </c>
      <c r="H234" s="97">
        <v>5273611.8759754477</v>
      </c>
      <c r="I234" s="185">
        <v>51952.23040801195</v>
      </c>
      <c r="J234" s="174">
        <v>273975899263.10461</v>
      </c>
      <c r="K234" s="186">
        <v>0.45926739279333995</v>
      </c>
      <c r="L234" s="182">
        <v>98679309172.797546</v>
      </c>
      <c r="M234" s="189">
        <v>24340582159.293262</v>
      </c>
      <c r="N234" s="187">
        <v>12278374.120826485</v>
      </c>
      <c r="O234" s="185">
        <v>41676032354.596413</v>
      </c>
      <c r="P234" s="185">
        <v>0</v>
      </c>
      <c r="Q234" s="174">
        <v>339992513776.99432</v>
      </c>
      <c r="R234" s="119">
        <v>0.46815449275114057</v>
      </c>
      <c r="S234" s="174">
        <v>116486678119.502</v>
      </c>
      <c r="T234" s="119">
        <v>0.34261542063219425</v>
      </c>
      <c r="U234" s="97">
        <v>14.579551367352767</v>
      </c>
      <c r="V234" s="184">
        <v>1795358040476.2673</v>
      </c>
      <c r="W234" s="199">
        <v>1862.107859695951</v>
      </c>
      <c r="X234" s="191">
        <v>5.1823308605823064E-2</v>
      </c>
      <c r="Y234" s="198">
        <v>2.0000000000000001E-4</v>
      </c>
    </row>
    <row r="235" spans="1:25" x14ac:dyDescent="0.2">
      <c r="A235">
        <v>231</v>
      </c>
      <c r="B235" s="119">
        <v>0.50137201959398325</v>
      </c>
      <c r="C235" s="97">
        <v>5313.7985388533707</v>
      </c>
      <c r="D235" s="96">
        <v>0.85291523005651526</v>
      </c>
      <c r="E235" s="98">
        <v>0.13419348427868957</v>
      </c>
      <c r="F235" s="119">
        <v>0.55125220431777189</v>
      </c>
      <c r="G235" s="177">
        <v>1</v>
      </c>
      <c r="H235" s="97">
        <v>11139199.603136815</v>
      </c>
      <c r="I235" s="185">
        <v>35026.044616508283</v>
      </c>
      <c r="J235" s="174">
        <v>390162102291.66144</v>
      </c>
      <c r="K235" s="186">
        <v>0.46336580002946448</v>
      </c>
      <c r="L235" s="182">
        <v>141205562681.10043</v>
      </c>
      <c r="M235" s="189">
        <v>5919230487.1555119</v>
      </c>
      <c r="N235" s="187">
        <v>24072622.283176612</v>
      </c>
      <c r="O235" s="185">
        <v>0</v>
      </c>
      <c r="P235" s="185">
        <v>332056593093.57599</v>
      </c>
      <c r="Q235" s="174">
        <v>728137925872.39294</v>
      </c>
      <c r="R235" s="119">
        <v>0.61311605024492599</v>
      </c>
      <c r="S235" s="174">
        <v>331046398970.85419</v>
      </c>
      <c r="T235" s="119">
        <v>0.45464792755331696</v>
      </c>
      <c r="U235" s="97">
        <v>16.497966295780842</v>
      </c>
      <c r="V235" s="184">
        <v>5872463395570.2637</v>
      </c>
      <c r="W235" s="199">
        <v>6093.0762591026696</v>
      </c>
      <c r="X235" s="191">
        <v>4.491700304747704E-2</v>
      </c>
      <c r="Y235" s="198">
        <v>2.0000000000000001E-4</v>
      </c>
    </row>
    <row r="236" spans="1:25" x14ac:dyDescent="0.2">
      <c r="A236">
        <v>232</v>
      </c>
      <c r="B236" s="119">
        <v>0.68368040444389566</v>
      </c>
      <c r="C236" s="97">
        <v>11594.302593613324</v>
      </c>
      <c r="D236" s="96">
        <v>0.2</v>
      </c>
      <c r="E236" s="98">
        <v>0</v>
      </c>
      <c r="F236" s="119">
        <v>0</v>
      </c>
      <c r="G236" s="177">
        <v>0</v>
      </c>
      <c r="H236" s="97">
        <v>2085285.7199909098</v>
      </c>
      <c r="I236" s="185">
        <v>53785.637537145718</v>
      </c>
      <c r="J236" s="174">
        <v>112158421896.81702</v>
      </c>
      <c r="K236" s="186">
        <v>0.53678542728519463</v>
      </c>
      <c r="L236" s="182">
        <v>47219614878.053192</v>
      </c>
      <c r="M236" s="189">
        <v>3808821095.8357458</v>
      </c>
      <c r="N236" s="187">
        <v>8239546.248793887</v>
      </c>
      <c r="O236" s="185">
        <v>0</v>
      </c>
      <c r="P236" s="185">
        <v>0</v>
      </c>
      <c r="Q236" s="174">
        <v>115967242992.65276</v>
      </c>
      <c r="R236" s="119">
        <v>0.5191552792656321</v>
      </c>
      <c r="S236" s="174">
        <v>47219614878.053192</v>
      </c>
      <c r="T236" s="119">
        <v>0.40718062842146596</v>
      </c>
      <c r="U236" s="97">
        <v>13.258954151412434</v>
      </c>
      <c r="V236" s="184">
        <v>739755383211.72046</v>
      </c>
      <c r="W236" s="199">
        <v>767.92958494093307</v>
      </c>
      <c r="X236" s="191">
        <v>5.0783484239669663E-2</v>
      </c>
      <c r="Y236" s="198">
        <v>2.0000000000000001E-4</v>
      </c>
    </row>
    <row r="237" spans="1:25" x14ac:dyDescent="0.2">
      <c r="A237">
        <v>233</v>
      </c>
      <c r="B237" s="119">
        <v>0.35124349493606455</v>
      </c>
      <c r="C237" s="97">
        <v>10095.118656579943</v>
      </c>
      <c r="D237" s="96">
        <v>0.75656056723747356</v>
      </c>
      <c r="E237" s="98">
        <v>0.7</v>
      </c>
      <c r="F237" s="119">
        <v>0.34741661142034524</v>
      </c>
      <c r="G237" s="177">
        <v>1</v>
      </c>
      <c r="H237" s="97">
        <v>9815976.6132011954</v>
      </c>
      <c r="I237" s="185">
        <v>33662.844148202566</v>
      </c>
      <c r="J237" s="174">
        <v>330433690892.59308</v>
      </c>
      <c r="K237" s="186">
        <v>0.35124349493606455</v>
      </c>
      <c r="L237" s="182">
        <v>84735655074.218048</v>
      </c>
      <c r="M237" s="189">
        <v>13348945722.415674</v>
      </c>
      <c r="N237" s="187">
        <v>22176992.481936343</v>
      </c>
      <c r="O237" s="185">
        <v>16775610848.364468</v>
      </c>
      <c r="P237" s="185">
        <v>151933428254.59305</v>
      </c>
      <c r="Q237" s="174">
        <v>512491675717.96625</v>
      </c>
      <c r="R237" s="119">
        <v>0.48982242563145578</v>
      </c>
      <c r="S237" s="174">
        <v>158355509744.25388</v>
      </c>
      <c r="T237" s="119">
        <v>0.30899137926954323</v>
      </c>
      <c r="U237" s="97">
        <v>16.047574108391913</v>
      </c>
      <c r="V237" s="184">
        <v>2651389860858.1445</v>
      </c>
      <c r="W237" s="199">
        <v>2754.1812113500564</v>
      </c>
      <c r="X237" s="191">
        <v>4.7197124162195986E-2</v>
      </c>
      <c r="Y237" s="198">
        <v>2.0000000000000001E-4</v>
      </c>
    </row>
    <row r="238" spans="1:25" x14ac:dyDescent="0.2">
      <c r="A238">
        <v>234</v>
      </c>
      <c r="B238" s="119">
        <v>0.52000280134799048</v>
      </c>
      <c r="C238" s="97">
        <v>15167.350436240462</v>
      </c>
      <c r="D238" s="96">
        <v>0.7190351565141514</v>
      </c>
      <c r="E238" s="98">
        <v>0.50654173606996289</v>
      </c>
      <c r="F238" s="119">
        <v>0.49060895594712206</v>
      </c>
      <c r="G238" s="177">
        <v>1</v>
      </c>
      <c r="H238" s="97">
        <v>4435504.6996040801</v>
      </c>
      <c r="I238" s="185">
        <v>42008.678970126974</v>
      </c>
      <c r="J238" s="174">
        <v>186329692996.15729</v>
      </c>
      <c r="K238" s="186">
        <v>0.46115971103717734</v>
      </c>
      <c r="L238" s="182">
        <v>71187006318.220551</v>
      </c>
      <c r="M238" s="189">
        <v>4067999758.5513825</v>
      </c>
      <c r="N238" s="187">
        <v>11089182.839373372</v>
      </c>
      <c r="O238" s="185">
        <v>0</v>
      </c>
      <c r="P238" s="185">
        <v>219518109758.71426</v>
      </c>
      <c r="Q238" s="174">
        <v>409915802513.42297</v>
      </c>
      <c r="R238" s="119">
        <v>0.63803891819506253</v>
      </c>
      <c r="S238" s="174">
        <v>204590257688.94122</v>
      </c>
      <c r="T238" s="119">
        <v>0.49910312418912361</v>
      </c>
      <c r="U238" s="97">
        <v>16.979648468896805</v>
      </c>
      <c r="V238" s="184">
        <v>3687955685528.5674</v>
      </c>
      <c r="W238" s="199">
        <v>3827.4394990389301</v>
      </c>
      <c r="X238" s="191">
        <v>4.3588670237275154E-2</v>
      </c>
      <c r="Y238" s="198">
        <v>2.0000000000000001E-4</v>
      </c>
    </row>
    <row r="239" spans="1:25" x14ac:dyDescent="0.2">
      <c r="A239">
        <v>235</v>
      </c>
      <c r="B239" s="119">
        <v>0.4493843635169259</v>
      </c>
      <c r="C239" s="97">
        <v>4000</v>
      </c>
      <c r="D239" s="96">
        <v>0.8516493047673166</v>
      </c>
      <c r="E239" s="98">
        <v>0</v>
      </c>
      <c r="F239" s="119">
        <v>0</v>
      </c>
      <c r="G239" s="177">
        <v>0</v>
      </c>
      <c r="H239" s="97">
        <v>10732277.919036316</v>
      </c>
      <c r="I239" s="185">
        <v>34624.609462587912</v>
      </c>
      <c r="J239" s="174">
        <v>371600931590.58813</v>
      </c>
      <c r="K239" s="186">
        <v>0.38359534808503026</v>
      </c>
      <c r="L239" s="182">
        <v>98134830033.302948</v>
      </c>
      <c r="M239" s="189">
        <v>9501465251.7894421</v>
      </c>
      <c r="N239" s="187">
        <v>23418530.671260655</v>
      </c>
      <c r="O239" s="185">
        <v>0</v>
      </c>
      <c r="P239" s="185">
        <v>0</v>
      </c>
      <c r="Q239" s="174">
        <v>381102396842.37756</v>
      </c>
      <c r="R239" s="119">
        <v>0.37403172974839349</v>
      </c>
      <c r="S239" s="174">
        <v>98134830033.302948</v>
      </c>
      <c r="T239" s="119">
        <v>0.25750252647687</v>
      </c>
      <c r="U239" s="97">
        <v>13.31673186040967</v>
      </c>
      <c r="V239" s="184">
        <v>1463984222509.1177</v>
      </c>
      <c r="W239" s="199">
        <v>1519.8123497226072</v>
      </c>
      <c r="X239" s="191">
        <v>5.3686684344784817E-2</v>
      </c>
      <c r="Y239" s="198">
        <v>2.0000000000000001E-4</v>
      </c>
    </row>
    <row r="240" spans="1:25" x14ac:dyDescent="0.2">
      <c r="A240">
        <v>236</v>
      </c>
      <c r="B240" s="119">
        <v>0.44463997123376142</v>
      </c>
      <c r="C240" s="97">
        <v>12029.30515207389</v>
      </c>
      <c r="D240" s="96">
        <v>1.2683801118445921</v>
      </c>
      <c r="E240" s="98">
        <v>0</v>
      </c>
      <c r="F240" s="119">
        <v>0</v>
      </c>
      <c r="G240" s="177">
        <v>0</v>
      </c>
      <c r="H240" s="97">
        <v>11766164.363103675</v>
      </c>
      <c r="I240" s="185">
        <v>34464.995641879745</v>
      </c>
      <c r="J240" s="174">
        <v>405520803496.00891</v>
      </c>
      <c r="K240" s="186">
        <v>0.39637683264604651</v>
      </c>
      <c r="L240" s="182">
        <v>134159841758.01703</v>
      </c>
      <c r="M240" s="189">
        <v>9195455924.574585</v>
      </c>
      <c r="N240" s="187">
        <v>21990196.966774017</v>
      </c>
      <c r="O240" s="185">
        <v>0</v>
      </c>
      <c r="P240" s="185">
        <v>0</v>
      </c>
      <c r="Q240" s="174">
        <v>414716259420.5835</v>
      </c>
      <c r="R240" s="119">
        <v>0.38758801472216869</v>
      </c>
      <c r="S240" s="174">
        <v>134159841758.01703</v>
      </c>
      <c r="T240" s="119">
        <v>0.32349790660596972</v>
      </c>
      <c r="U240" s="97">
        <v>13.261758868016768</v>
      </c>
      <c r="V240" s="184">
        <v>1701668725724.5835</v>
      </c>
      <c r="W240" s="199">
        <v>1767.555416383957</v>
      </c>
      <c r="X240" s="191">
        <v>6.1177529158631179E-2</v>
      </c>
      <c r="Y240" s="198">
        <v>2.0000000000000001E-4</v>
      </c>
    </row>
    <row r="241" spans="1:25" x14ac:dyDescent="0.2">
      <c r="A241">
        <v>237</v>
      </c>
      <c r="B241" s="119">
        <v>0.35310916634924561</v>
      </c>
      <c r="C241" s="97">
        <v>11639.186972801132</v>
      </c>
      <c r="D241" s="96">
        <v>0.56063768911602729</v>
      </c>
      <c r="E241" s="98">
        <v>0</v>
      </c>
      <c r="F241" s="119">
        <v>0</v>
      </c>
      <c r="G241" s="177">
        <v>0</v>
      </c>
      <c r="H241" s="97">
        <v>3254662.7311264025</v>
      </c>
      <c r="I241" s="185">
        <v>50095.73094288366</v>
      </c>
      <c r="J241" s="174">
        <v>163044708488.33917</v>
      </c>
      <c r="K241" s="186">
        <v>0.35310916634924561</v>
      </c>
      <c r="L241" s="182">
        <v>38830024873.005234</v>
      </c>
      <c r="M241" s="189">
        <v>8379716160.4512968</v>
      </c>
      <c r="N241" s="187">
        <v>9271195.0391403101</v>
      </c>
      <c r="O241" s="185">
        <v>0</v>
      </c>
      <c r="P241" s="185">
        <v>0</v>
      </c>
      <c r="Q241" s="174">
        <v>171424424648.79047</v>
      </c>
      <c r="R241" s="119">
        <v>0.33584818038576647</v>
      </c>
      <c r="S241" s="174">
        <v>38830024873.005234</v>
      </c>
      <c r="T241" s="119">
        <v>0.22651395769627983</v>
      </c>
      <c r="U241" s="97">
        <v>13.770631592870927</v>
      </c>
      <c r="V241" s="184">
        <v>585002455275.83911</v>
      </c>
      <c r="W241" s="199">
        <v>606.37041165568496</v>
      </c>
      <c r="X241" s="191">
        <v>5.264477380769287E-2</v>
      </c>
      <c r="Y241" s="198">
        <v>2.0000000000000001E-4</v>
      </c>
    </row>
    <row r="242" spans="1:25" x14ac:dyDescent="0.2">
      <c r="A242">
        <v>238</v>
      </c>
      <c r="B242" s="119">
        <v>0.49997753851786103</v>
      </c>
      <c r="C242" s="97">
        <v>9793.2022180117783</v>
      </c>
      <c r="D242" s="96">
        <v>0.44940256855599986</v>
      </c>
      <c r="E242" s="98">
        <v>0.66400405188769063</v>
      </c>
      <c r="F242" s="119">
        <v>0</v>
      </c>
      <c r="G242" s="177">
        <v>0</v>
      </c>
      <c r="H242" s="97">
        <v>2998609.6747111031</v>
      </c>
      <c r="I242" s="185">
        <v>47192.92402981058</v>
      </c>
      <c r="J242" s="174">
        <v>141513158573.69611</v>
      </c>
      <c r="K242" s="186">
        <v>0.4544974244022667</v>
      </c>
      <c r="L242" s="182">
        <v>44730660519.060883</v>
      </c>
      <c r="M242" s="189">
        <v>15061016273.601776</v>
      </c>
      <c r="N242" s="187">
        <v>9250868.9797696341</v>
      </c>
      <c r="O242" s="185">
        <v>25467625501.532753</v>
      </c>
      <c r="P242" s="185">
        <v>0</v>
      </c>
      <c r="Q242" s="174">
        <v>182041800348.83063</v>
      </c>
      <c r="R242" s="119">
        <v>0.4652308773573644</v>
      </c>
      <c r="S242" s="174">
        <v>59653986744.272873</v>
      </c>
      <c r="T242" s="119">
        <v>0.32769389574242402</v>
      </c>
      <c r="U242" s="97">
        <v>15.380314910426399</v>
      </c>
      <c r="V242" s="184">
        <v>1024907151144.2178</v>
      </c>
      <c r="W242" s="199">
        <v>1063.8923032534203</v>
      </c>
      <c r="X242" s="191">
        <v>4.6725559692964554E-2</v>
      </c>
      <c r="Y242" s="198">
        <v>2.0000000000000001E-4</v>
      </c>
    </row>
    <row r="243" spans="1:25" x14ac:dyDescent="0.2">
      <c r="A243">
        <v>239</v>
      </c>
      <c r="B243" s="119">
        <v>0.55080311118443592</v>
      </c>
      <c r="C243" s="97">
        <v>11167.524104612532</v>
      </c>
      <c r="D243" s="96">
        <v>0.98044090295108544</v>
      </c>
      <c r="E243" s="98">
        <v>4.9556028756269355E-3</v>
      </c>
      <c r="F243" s="119">
        <v>0.46852573527708796</v>
      </c>
      <c r="G243" s="177">
        <v>1</v>
      </c>
      <c r="H243" s="97">
        <v>25498128.378081094</v>
      </c>
      <c r="I243" s="185">
        <v>19461.305365850381</v>
      </c>
      <c r="J243" s="174">
        <v>496226862623.49146</v>
      </c>
      <c r="K243" s="186">
        <v>0.11258903842405799</v>
      </c>
      <c r="L243" s="182">
        <v>19736298876.352287</v>
      </c>
      <c r="M243" s="189">
        <v>22070254403.428867</v>
      </c>
      <c r="N243" s="187">
        <v>49901411.167699262</v>
      </c>
      <c r="O243" s="185">
        <v>0</v>
      </c>
      <c r="P243" s="185">
        <v>430723919672.89148</v>
      </c>
      <c r="Q243" s="174">
        <v>949021036699.81177</v>
      </c>
      <c r="R243" s="119">
        <v>0.42195992033414392</v>
      </c>
      <c r="S243" s="174">
        <v>165977350941.83563</v>
      </c>
      <c r="T243" s="119">
        <v>0.174893226307202</v>
      </c>
      <c r="U243" s="97">
        <v>18.754518472456276</v>
      </c>
      <c r="V243" s="184">
        <v>2744388940738.5513</v>
      </c>
      <c r="W243" s="199">
        <v>2849.0021798419889</v>
      </c>
      <c r="X243" s="191">
        <v>3.9169677399138958E-2</v>
      </c>
      <c r="Y243" s="198">
        <v>2.0000000000000001E-4</v>
      </c>
    </row>
    <row r="244" spans="1:25" x14ac:dyDescent="0.2">
      <c r="A244">
        <v>240</v>
      </c>
      <c r="B244" s="119">
        <v>0.54211675288762573</v>
      </c>
      <c r="C244" s="97">
        <v>4105.1750734862544</v>
      </c>
      <c r="D244" s="96">
        <v>0.2</v>
      </c>
      <c r="E244" s="98">
        <v>0.66209154781214652</v>
      </c>
      <c r="F244" s="119">
        <v>0.4068099933774777</v>
      </c>
      <c r="G244" s="177">
        <v>1</v>
      </c>
      <c r="H244" s="97">
        <v>14282174.424224736</v>
      </c>
      <c r="I244" s="185">
        <v>29400.748651557267</v>
      </c>
      <c r="J244" s="174">
        <v>419906620444.33112</v>
      </c>
      <c r="K244" s="186">
        <v>0.39467946132795462</v>
      </c>
      <c r="L244" s="182">
        <v>106467185135.40863</v>
      </c>
      <c r="M244" s="189">
        <v>3398104382.0644698</v>
      </c>
      <c r="N244" s="187">
        <v>46405092.845489852</v>
      </c>
      <c r="O244" s="185">
        <v>0</v>
      </c>
      <c r="P244" s="185">
        <v>601824179747.54773</v>
      </c>
      <c r="Q244" s="174">
        <v>1025128904573.9434</v>
      </c>
      <c r="R244" s="119">
        <v>0.63132339716050467</v>
      </c>
      <c r="S244" s="174">
        <v>419365099802.04565</v>
      </c>
      <c r="T244" s="119">
        <v>0.40908523594536544</v>
      </c>
      <c r="U244" s="97">
        <v>17.498921485749641</v>
      </c>
      <c r="V244" s="184">
        <v>7972800485464.0137</v>
      </c>
      <c r="W244" s="199">
        <v>8275.4687509860214</v>
      </c>
      <c r="X244" s="191">
        <v>4.1714960643427453E-2</v>
      </c>
      <c r="Y244" s="198">
        <v>2.0000000000000001E-4</v>
      </c>
    </row>
    <row r="245" spans="1:25" x14ac:dyDescent="0.2">
      <c r="A245">
        <v>241</v>
      </c>
      <c r="B245" s="119">
        <v>0.49188501213732216</v>
      </c>
      <c r="C245" s="97">
        <v>6106.8230660258778</v>
      </c>
      <c r="D245" s="96">
        <v>0.60656795851319034</v>
      </c>
      <c r="E245" s="98">
        <v>0.19548563914833172</v>
      </c>
      <c r="F245" s="119">
        <v>0.78562258161858245</v>
      </c>
      <c r="G245" s="177">
        <v>1</v>
      </c>
      <c r="H245" s="97">
        <v>7298341.7049176116</v>
      </c>
      <c r="I245" s="185">
        <v>40942.537155698854</v>
      </c>
      <c r="J245" s="174">
        <v>298812626428.57581</v>
      </c>
      <c r="K245" s="186">
        <v>0.44159209067438099</v>
      </c>
      <c r="L245" s="182">
        <v>100703239745.532</v>
      </c>
      <c r="M245" s="189">
        <v>8715580344.2727013</v>
      </c>
      <c r="N245" s="187">
        <v>18326810.53955476</v>
      </c>
      <c r="O245" s="185">
        <v>0</v>
      </c>
      <c r="P245" s="185">
        <v>337183512230.95831</v>
      </c>
      <c r="Q245" s="174">
        <v>644711719003.80688</v>
      </c>
      <c r="R245" s="119">
        <v>0.62306933528362352</v>
      </c>
      <c r="S245" s="174">
        <v>294519862025.74005</v>
      </c>
      <c r="T245" s="119">
        <v>0.45682411742231877</v>
      </c>
      <c r="U245" s="97">
        <v>17.042058508561055</v>
      </c>
      <c r="V245" s="184">
        <v>5433210282713.6152</v>
      </c>
      <c r="W245" s="199">
        <v>5639.1797501221408</v>
      </c>
      <c r="X245" s="191">
        <v>4.3026424034703574E-2</v>
      </c>
      <c r="Y245" s="198">
        <v>2.0000000000000001E-4</v>
      </c>
    </row>
    <row r="246" spans="1:25" x14ac:dyDescent="0.2">
      <c r="A246">
        <v>242</v>
      </c>
      <c r="B246" s="119">
        <v>0.57755556047530976</v>
      </c>
      <c r="C246" s="97">
        <v>17000</v>
      </c>
      <c r="D246" s="96">
        <v>0.90186923565637589</v>
      </c>
      <c r="E246" s="98">
        <v>0.44536286015428489</v>
      </c>
      <c r="F246" s="119">
        <v>0</v>
      </c>
      <c r="G246" s="177">
        <v>0</v>
      </c>
      <c r="H246" s="97">
        <v>5131490.7220712099</v>
      </c>
      <c r="I246" s="185">
        <v>39534.849650276599</v>
      </c>
      <c r="J246" s="174">
        <v>202872714178.87457</v>
      </c>
      <c r="K246" s="186">
        <v>0.35315501038354136</v>
      </c>
      <c r="L246" s="182">
        <v>55446458679.502846</v>
      </c>
      <c r="M246" s="189">
        <v>20926235809.869915</v>
      </c>
      <c r="N246" s="187">
        <v>11707989.150968548</v>
      </c>
      <c r="O246" s="185">
        <v>60145405747.798904</v>
      </c>
      <c r="P246" s="185">
        <v>0</v>
      </c>
      <c r="Q246" s="174">
        <v>283944355736.5434</v>
      </c>
      <c r="R246" s="119">
        <v>0.42177925942552397</v>
      </c>
      <c r="S246" s="174">
        <v>92048860233.424652</v>
      </c>
      <c r="T246" s="119">
        <v>0.32417922164591928</v>
      </c>
      <c r="U246" s="97">
        <v>16.049828445065756</v>
      </c>
      <c r="V246" s="184">
        <v>1504446151147.0933</v>
      </c>
      <c r="W246" s="199">
        <v>1562.1301231507312</v>
      </c>
      <c r="X246" s="191">
        <v>4.8523895904837903E-2</v>
      </c>
      <c r="Y246" s="198">
        <v>2.0000000000000001E-4</v>
      </c>
    </row>
    <row r="247" spans="1:25" x14ac:dyDescent="0.2">
      <c r="A247">
        <v>243</v>
      </c>
      <c r="B247" s="119">
        <v>0.56694243555790758</v>
      </c>
      <c r="C247" s="97">
        <v>7323.6081026030361</v>
      </c>
      <c r="D247" s="96">
        <v>1.0829583152963735</v>
      </c>
      <c r="E247" s="98">
        <v>0.49554339702340555</v>
      </c>
      <c r="F247" s="119">
        <v>0</v>
      </c>
      <c r="G247" s="177">
        <v>0</v>
      </c>
      <c r="H247" s="97">
        <v>12248893.644070437</v>
      </c>
      <c r="I247" s="185">
        <v>35275.114770625434</v>
      </c>
      <c r="J247" s="174">
        <v>432081129107.7691</v>
      </c>
      <c r="K247" s="186">
        <v>0.42440250798118162</v>
      </c>
      <c r="L247" s="182">
        <v>135397555170.00308</v>
      </c>
      <c r="M247" s="189">
        <v>58446491255.740234</v>
      </c>
      <c r="N247" s="187">
        <v>24146755.667189118</v>
      </c>
      <c r="O247" s="185">
        <v>136761487395.49365</v>
      </c>
      <c r="P247" s="185">
        <v>0</v>
      </c>
      <c r="Q247" s="174">
        <v>627289107759.00293</v>
      </c>
      <c r="R247" s="119">
        <v>0.46674731178906043</v>
      </c>
      <c r="S247" s="174">
        <v>209261640009.12439</v>
      </c>
      <c r="T247" s="119">
        <v>0.33359680157162913</v>
      </c>
      <c r="U247" s="97">
        <v>15.997790670310575</v>
      </c>
      <c r="V247" s="184">
        <v>3530530062465.9131</v>
      </c>
      <c r="W247" s="199">
        <v>3664.435049262735</v>
      </c>
      <c r="X247" s="191">
        <v>4.7787241986525675E-2</v>
      </c>
      <c r="Y247" s="198">
        <v>2.0000000000000001E-4</v>
      </c>
    </row>
    <row r="248" spans="1:25" x14ac:dyDescent="0.2">
      <c r="A248">
        <v>244</v>
      </c>
      <c r="B248" s="119">
        <v>0.41914662040066947</v>
      </c>
      <c r="C248" s="97">
        <v>4000</v>
      </c>
      <c r="D248" s="96">
        <v>0.99298991859959629</v>
      </c>
      <c r="E248" s="98">
        <v>0</v>
      </c>
      <c r="F248" s="119">
        <v>0.62000684601443101</v>
      </c>
      <c r="G248" s="177">
        <v>1</v>
      </c>
      <c r="H248" s="97">
        <v>15001913.972817872</v>
      </c>
      <c r="I248" s="185">
        <v>27734.809626970142</v>
      </c>
      <c r="J248" s="174">
        <v>416075228076.28699</v>
      </c>
      <c r="K248" s="186">
        <v>0.32508618513880227</v>
      </c>
      <c r="L248" s="182">
        <v>97107980152.737381</v>
      </c>
      <c r="M248" s="189">
        <v>10659584096.034061</v>
      </c>
      <c r="N248" s="187">
        <v>30258777.583440013</v>
      </c>
      <c r="O248" s="185">
        <v>0</v>
      </c>
      <c r="P248" s="185">
        <v>351160500985.34998</v>
      </c>
      <c r="Q248" s="174">
        <v>777895313157.67102</v>
      </c>
      <c r="R248" s="119">
        <v>0.53501891883747632</v>
      </c>
      <c r="S248" s="174">
        <v>312860397474.80627</v>
      </c>
      <c r="T248" s="119">
        <v>0.40218830501089914</v>
      </c>
      <c r="U248" s="97">
        <v>17.242278900132632</v>
      </c>
      <c r="V248" s="184">
        <v>5763035405911.5605</v>
      </c>
      <c r="W248" s="199">
        <v>5979.759252849457</v>
      </c>
      <c r="X248" s="191">
        <v>4.3402814755253503E-2</v>
      </c>
      <c r="Y248" s="198">
        <v>2.0000000000000001E-4</v>
      </c>
    </row>
    <row r="249" spans="1:25" x14ac:dyDescent="0.2">
      <c r="A249">
        <v>245</v>
      </c>
      <c r="B249" s="119">
        <v>0.48628365133189227</v>
      </c>
      <c r="C249" s="97">
        <v>5335.0269087309844</v>
      </c>
      <c r="D249" s="96">
        <v>0.77679970079063621</v>
      </c>
      <c r="E249" s="98">
        <v>0</v>
      </c>
      <c r="F249" s="119">
        <v>0.57299244742642985</v>
      </c>
      <c r="G249" s="177">
        <v>1</v>
      </c>
      <c r="H249" s="97">
        <v>6932098.4664099235</v>
      </c>
      <c r="I249" s="185">
        <v>39682.956666377861</v>
      </c>
      <c r="J249" s="174">
        <v>275086163049.60944</v>
      </c>
      <c r="K249" s="186">
        <v>0.47997410927373463</v>
      </c>
      <c r="L249" s="182">
        <v>99516927737.462662</v>
      </c>
      <c r="M249" s="189">
        <v>13290386731.12686</v>
      </c>
      <c r="N249" s="187">
        <v>16174957.206702074</v>
      </c>
      <c r="O249" s="185">
        <v>0</v>
      </c>
      <c r="P249" s="185">
        <v>322937674211.47516</v>
      </c>
      <c r="Q249" s="174">
        <v>611314223992.21143</v>
      </c>
      <c r="R249" s="119">
        <v>0.63859854740991528</v>
      </c>
      <c r="S249" s="174">
        <v>254422456877.45215</v>
      </c>
      <c r="T249" s="119">
        <v>0.41618932930422647</v>
      </c>
      <c r="U249" s="97">
        <v>16.826805448615264</v>
      </c>
      <c r="V249" s="184">
        <v>4619335872900.04</v>
      </c>
      <c r="W249" s="199">
        <v>4793.469691389133</v>
      </c>
      <c r="X249" s="191">
        <v>4.4005381688423044E-2</v>
      </c>
      <c r="Y249" s="198">
        <v>2.0000000000000001E-4</v>
      </c>
    </row>
    <row r="250" spans="1:25" x14ac:dyDescent="0.2">
      <c r="A250">
        <v>246</v>
      </c>
      <c r="B250" s="119">
        <v>0.43354870175125432</v>
      </c>
      <c r="C250" s="97">
        <v>6561.5861576826992</v>
      </c>
      <c r="D250" s="96">
        <v>0.63557649136799999</v>
      </c>
      <c r="E250" s="98">
        <v>0.7</v>
      </c>
      <c r="F250" s="119">
        <v>0</v>
      </c>
      <c r="G250" s="177">
        <v>0</v>
      </c>
      <c r="H250" s="97">
        <v>4947176.1157707311</v>
      </c>
      <c r="I250" s="185">
        <v>43102.845616748367</v>
      </c>
      <c r="J250" s="174">
        <v>213237368356.93066</v>
      </c>
      <c r="K250" s="186">
        <v>0.43354870175125426</v>
      </c>
      <c r="L250" s="182">
        <v>66646143069.626617</v>
      </c>
      <c r="M250" s="189">
        <v>51185519552.926437</v>
      </c>
      <c r="N250" s="187">
        <v>12845298.555186843</v>
      </c>
      <c r="O250" s="185">
        <v>129894032402.92564</v>
      </c>
      <c r="P250" s="185">
        <v>0</v>
      </c>
      <c r="Q250" s="174">
        <v>394316920312.78278</v>
      </c>
      <c r="R250" s="119">
        <v>0.49798524999277383</v>
      </c>
      <c r="S250" s="174">
        <v>136387783146.98126</v>
      </c>
      <c r="T250" s="119">
        <v>0.34588366900105327</v>
      </c>
      <c r="U250" s="97">
        <v>17.344713124846045</v>
      </c>
      <c r="V250" s="184">
        <v>2579196486861.3584</v>
      </c>
      <c r="W250" s="199">
        <v>2674.3530961335105</v>
      </c>
      <c r="X250" s="191">
        <v>4.2167926487533626E-2</v>
      </c>
      <c r="Y250" s="198">
        <v>2.0000000000000001E-4</v>
      </c>
    </row>
    <row r="251" spans="1:25" x14ac:dyDescent="0.2">
      <c r="A251">
        <v>247</v>
      </c>
      <c r="B251" s="119">
        <v>0.55302807169162038</v>
      </c>
      <c r="C251" s="97">
        <v>17000</v>
      </c>
      <c r="D251" s="96">
        <v>0.83993201805100581</v>
      </c>
      <c r="E251" s="98">
        <v>0</v>
      </c>
      <c r="F251" s="119">
        <v>0.52718368489832168</v>
      </c>
      <c r="G251" s="177">
        <v>1</v>
      </c>
      <c r="H251" s="97">
        <v>4584485.9495818038</v>
      </c>
      <c r="I251" s="185">
        <v>46887.214946435364</v>
      </c>
      <c r="J251" s="174">
        <v>214953778136.95486</v>
      </c>
      <c r="K251" s="186">
        <v>0.45180438740704765</v>
      </c>
      <c r="L251" s="182">
        <v>75827728046.915695</v>
      </c>
      <c r="M251" s="189">
        <v>3671765773.9204426</v>
      </c>
      <c r="N251" s="187">
        <v>10866386.41188572</v>
      </c>
      <c r="O251" s="185">
        <v>0</v>
      </c>
      <c r="P251" s="185">
        <v>272442049817.1268</v>
      </c>
      <c r="Q251" s="174">
        <v>491067593728.00214</v>
      </c>
      <c r="R251" s="119">
        <v>0.64160352654061226</v>
      </c>
      <c r="S251" s="174">
        <v>241035627993.22064</v>
      </c>
      <c r="T251" s="119">
        <v>0.49084002094980039</v>
      </c>
      <c r="U251" s="97">
        <v>17.158346748908603</v>
      </c>
      <c r="V251" s="184">
        <v>4352375739861.6519</v>
      </c>
      <c r="W251" s="199">
        <v>4513.9007629449634</v>
      </c>
      <c r="X251" s="191">
        <v>4.4148682221661795E-2</v>
      </c>
      <c r="Y251" s="198">
        <v>2.0000000000000001E-4</v>
      </c>
    </row>
    <row r="252" spans="1:25" x14ac:dyDescent="0.2">
      <c r="A252">
        <v>248</v>
      </c>
      <c r="B252" s="119">
        <v>0.39321171732596727</v>
      </c>
      <c r="C252" s="97">
        <v>11863.959295477454</v>
      </c>
      <c r="D252" s="96">
        <v>0.86593687235314043</v>
      </c>
      <c r="E252" s="98">
        <v>0.60200906368556817</v>
      </c>
      <c r="F252" s="119">
        <v>0</v>
      </c>
      <c r="G252" s="177">
        <v>0</v>
      </c>
      <c r="H252" s="97">
        <v>6224438.3164520636</v>
      </c>
      <c r="I252" s="185">
        <v>38027.261589511967</v>
      </c>
      <c r="J252" s="174">
        <v>236698344107.50409</v>
      </c>
      <c r="K252" s="186">
        <v>0.38133711664251457</v>
      </c>
      <c r="L252" s="182">
        <v>64983714441.352615</v>
      </c>
      <c r="M252" s="189">
        <v>34906326653.721893</v>
      </c>
      <c r="N252" s="187">
        <v>14071502.782695636</v>
      </c>
      <c r="O252" s="185">
        <v>54909658486.41787</v>
      </c>
      <c r="P252" s="185">
        <v>0</v>
      </c>
      <c r="Q252" s="174">
        <v>326514329247.6438</v>
      </c>
      <c r="R252" s="119">
        <v>0.41097611597735406</v>
      </c>
      <c r="S252" s="174">
        <v>85642318944.505554</v>
      </c>
      <c r="T252" s="119">
        <v>0.26229268143252116</v>
      </c>
      <c r="U252" s="97">
        <v>16.075327833397637</v>
      </c>
      <c r="V252" s="184">
        <v>1425763586223.7375</v>
      </c>
      <c r="W252" s="199">
        <v>1480.1300690539092</v>
      </c>
      <c r="X252" s="191">
        <v>4.8725002027931417E-2</v>
      </c>
      <c r="Y252" s="198">
        <v>2.0000000000000001E-4</v>
      </c>
    </row>
    <row r="253" spans="1:25" x14ac:dyDescent="0.2">
      <c r="A253">
        <v>249</v>
      </c>
      <c r="B253" s="119">
        <v>0.43422647129291453</v>
      </c>
      <c r="C253" s="97">
        <v>10484.074514750489</v>
      </c>
      <c r="D253" s="96">
        <v>0.7855061414728749</v>
      </c>
      <c r="E253" s="98">
        <v>0.62526873203084432</v>
      </c>
      <c r="F253" s="119">
        <v>0</v>
      </c>
      <c r="G253" s="177">
        <v>0</v>
      </c>
      <c r="H253" s="97">
        <v>5448969.3024280965</v>
      </c>
      <c r="I253" s="185">
        <v>40372.784231329904</v>
      </c>
      <c r="J253" s="174">
        <v>219990061930.06976</v>
      </c>
      <c r="K253" s="186">
        <v>0.41932165774017804</v>
      </c>
      <c r="L253" s="182">
        <v>73054466588.598862</v>
      </c>
      <c r="M253" s="189">
        <v>22564099022.514225</v>
      </c>
      <c r="N253" s="187">
        <v>12928410.22800836</v>
      </c>
      <c r="O253" s="185">
        <v>46040975017.458344</v>
      </c>
      <c r="P253" s="185">
        <v>0</v>
      </c>
      <c r="Q253" s="174">
        <v>288595135970.04236</v>
      </c>
      <c r="R253" s="119">
        <v>0.44726802839202062</v>
      </c>
      <c r="S253" s="174">
        <v>97835391238.503693</v>
      </c>
      <c r="T253" s="119">
        <v>0.33900568320271174</v>
      </c>
      <c r="U253" s="97">
        <v>15.256191218688306</v>
      </c>
      <c r="V253" s="184">
        <v>1592657705403.6917</v>
      </c>
      <c r="W253" s="199">
        <v>1654.9033340999604</v>
      </c>
      <c r="X253" s="191">
        <v>4.8255868583534221E-2</v>
      </c>
      <c r="Y253" s="198">
        <v>2.0000000000000001E-4</v>
      </c>
    </row>
    <row r="254" spans="1:25" x14ac:dyDescent="0.2">
      <c r="A254">
        <v>250</v>
      </c>
      <c r="B254" s="119">
        <v>0.57996004478971253</v>
      </c>
      <c r="C254" s="97">
        <v>11664.364273340099</v>
      </c>
      <c r="D254" s="96">
        <v>0.64314034065956394</v>
      </c>
      <c r="E254" s="98">
        <v>0</v>
      </c>
      <c r="F254" s="119">
        <v>0.59469973179907032</v>
      </c>
      <c r="G254" s="177">
        <v>1</v>
      </c>
      <c r="H254" s="97">
        <v>4757629.8435790101</v>
      </c>
      <c r="I254" s="185">
        <v>43810.959993629527</v>
      </c>
      <c r="J254" s="174">
        <v>208436330741.5379</v>
      </c>
      <c r="K254" s="186">
        <v>0.49706698682589501</v>
      </c>
      <c r="L254" s="182">
        <v>82233158400.864197</v>
      </c>
      <c r="M254" s="189">
        <v>0</v>
      </c>
      <c r="N254" s="187">
        <v>12241563.59378932</v>
      </c>
      <c r="O254" s="185">
        <v>0</v>
      </c>
      <c r="P254" s="185">
        <v>262855420446.28625</v>
      </c>
      <c r="Q254" s="174">
        <v>471291751187.82416</v>
      </c>
      <c r="R254" s="119">
        <v>0.66602301956835164</v>
      </c>
      <c r="S254" s="174">
        <v>188843434942.11569</v>
      </c>
      <c r="T254" s="119">
        <v>0.40069327431715607</v>
      </c>
      <c r="U254" s="97">
        <v>16.387259183479575</v>
      </c>
      <c r="V254" s="184">
        <v>3330054670831.9561</v>
      </c>
      <c r="W254" s="199">
        <v>3458.3559183016596</v>
      </c>
      <c r="X254" s="191">
        <v>4.5195905370440659E-2</v>
      </c>
      <c r="Y254" s="198">
        <v>2.0000000000000001E-4</v>
      </c>
    </row>
    <row r="255" spans="1:25" x14ac:dyDescent="0.2">
      <c r="A255">
        <v>251</v>
      </c>
      <c r="B255" s="119">
        <v>0.56553602717682216</v>
      </c>
      <c r="C255" s="97">
        <v>15263.619943157053</v>
      </c>
      <c r="D255" s="96">
        <v>0.88852302632239488</v>
      </c>
      <c r="E255" s="98">
        <v>0.4974893192316911</v>
      </c>
      <c r="F255" s="119">
        <v>0</v>
      </c>
      <c r="G255" s="177">
        <v>0</v>
      </c>
      <c r="H255" s="97">
        <v>5214815.9530821135</v>
      </c>
      <c r="I255" s="185">
        <v>44656.556200006584</v>
      </c>
      <c r="J255" s="174">
        <v>232875721681.50229</v>
      </c>
      <c r="K255" s="186">
        <v>0.44913038129851957</v>
      </c>
      <c r="L255" s="182">
        <v>87600996016.043335</v>
      </c>
      <c r="M255" s="189">
        <v>19811646044.688564</v>
      </c>
      <c r="N255" s="187">
        <v>11905174.364231367</v>
      </c>
      <c r="O255" s="185">
        <v>30462584172.890724</v>
      </c>
      <c r="P255" s="185">
        <v>0</v>
      </c>
      <c r="Q255" s="174">
        <v>283149951899.08154</v>
      </c>
      <c r="R255" s="119">
        <v>0.45545347314152923</v>
      </c>
      <c r="S255" s="174">
        <v>101660160537.75713</v>
      </c>
      <c r="T255" s="119">
        <v>0.35903294298983379</v>
      </c>
      <c r="U255" s="97">
        <v>14.444009835055926</v>
      </c>
      <c r="V255" s="184">
        <v>1513613848274.8118</v>
      </c>
      <c r="W255" s="199">
        <v>1571.7061060659787</v>
      </c>
      <c r="X255" s="191">
        <v>5.2927227961539154E-2</v>
      </c>
      <c r="Y255" s="198">
        <v>2.0000000000000001E-4</v>
      </c>
    </row>
    <row r="256" spans="1:25" x14ac:dyDescent="0.2">
      <c r="A256">
        <v>252</v>
      </c>
      <c r="B256" s="119">
        <v>0.53476648920974446</v>
      </c>
      <c r="C256" s="97">
        <v>6483.3924113096864</v>
      </c>
      <c r="D256" s="96">
        <v>0.99912260058141844</v>
      </c>
      <c r="E256" s="98">
        <v>0</v>
      </c>
      <c r="F256" s="119">
        <v>0.57598894031591585</v>
      </c>
      <c r="G256" s="177">
        <v>1</v>
      </c>
      <c r="H256" s="97">
        <v>16899649.32731197</v>
      </c>
      <c r="I256" s="185">
        <v>34205.999851415327</v>
      </c>
      <c r="J256" s="174">
        <v>578069402379.00439</v>
      </c>
      <c r="K256" s="186">
        <v>0.42450930184304903</v>
      </c>
      <c r="L256" s="182">
        <v>183739188961.63431</v>
      </c>
      <c r="M256" s="189">
        <v>15914052835.786839</v>
      </c>
      <c r="N256" s="187">
        <v>33568539.438305795</v>
      </c>
      <c r="O256" s="185">
        <v>0</v>
      </c>
      <c r="P256" s="185">
        <v>454747800766.70825</v>
      </c>
      <c r="Q256" s="174">
        <v>1048731255981.4995</v>
      </c>
      <c r="R256" s="119">
        <v>0.58088673867545448</v>
      </c>
      <c r="S256" s="174">
        <v>455938103253.36176</v>
      </c>
      <c r="T256" s="119">
        <v>0.43475208796618997</v>
      </c>
      <c r="U256" s="97">
        <v>16.690670637232671</v>
      </c>
      <c r="V256" s="184">
        <v>8059758798417.7969</v>
      </c>
      <c r="W256" s="199">
        <v>8371.9018532568116</v>
      </c>
      <c r="X256" s="191">
        <v>4.48408897621752E-2</v>
      </c>
      <c r="Y256" s="198">
        <v>2.0000000000000001E-4</v>
      </c>
    </row>
    <row r="257" spans="1:25" x14ac:dyDescent="0.2">
      <c r="A257">
        <v>253</v>
      </c>
      <c r="B257" s="119">
        <v>0.67199999221350526</v>
      </c>
      <c r="C257" s="97">
        <v>15040.526195297542</v>
      </c>
      <c r="D257" s="96">
        <v>0.76671474228336112</v>
      </c>
      <c r="E257" s="98">
        <v>0.20494211217212666</v>
      </c>
      <c r="F257" s="119">
        <v>0</v>
      </c>
      <c r="G257" s="177">
        <v>0</v>
      </c>
      <c r="H257" s="97">
        <v>8598672.1773230247</v>
      </c>
      <c r="I257" s="185">
        <v>32165.246279877865</v>
      </c>
      <c r="J257" s="174">
        <v>276578408263.52875</v>
      </c>
      <c r="K257" s="186">
        <v>0.31277142829402793</v>
      </c>
      <c r="L257" s="182">
        <v>68422635574.336716</v>
      </c>
      <c r="M257" s="189">
        <v>15402445184.722649</v>
      </c>
      <c r="N257" s="187">
        <v>19481587.2151004</v>
      </c>
      <c r="O257" s="185">
        <v>35069801442.768837</v>
      </c>
      <c r="P257" s="185">
        <v>0</v>
      </c>
      <c r="Q257" s="174">
        <v>327050654891.02026</v>
      </c>
      <c r="R257" s="119">
        <v>0.35028722073729512</v>
      </c>
      <c r="S257" s="174">
        <v>89428930398.574814</v>
      </c>
      <c r="T257" s="119">
        <v>0.27344060946269716</v>
      </c>
      <c r="U257" s="97">
        <v>14.787650281646428</v>
      </c>
      <c r="V257" s="184">
        <v>1267969540725.7239</v>
      </c>
      <c r="W257" s="199">
        <v>1316.5699267996706</v>
      </c>
      <c r="X257" s="191">
        <v>5.0397939304808584E-2</v>
      </c>
      <c r="Y257" s="198">
        <v>2.0000000000000001E-4</v>
      </c>
    </row>
    <row r="258" spans="1:25" x14ac:dyDescent="0.2">
      <c r="A258">
        <v>254</v>
      </c>
      <c r="B258" s="119">
        <v>0.3697404595000866</v>
      </c>
      <c r="C258" s="97">
        <v>11473.792809189345</v>
      </c>
      <c r="D258" s="96">
        <v>1.2993987646161624</v>
      </c>
      <c r="E258" s="98">
        <v>0</v>
      </c>
      <c r="F258" s="119">
        <v>0.35937268247703436</v>
      </c>
      <c r="G258" s="177">
        <v>1</v>
      </c>
      <c r="H258" s="97">
        <v>11393247.805393305</v>
      </c>
      <c r="I258" s="185">
        <v>35398.235858460357</v>
      </c>
      <c r="J258" s="174">
        <v>403300873009.19806</v>
      </c>
      <c r="K258" s="186">
        <v>0.36180646423680041</v>
      </c>
      <c r="L258" s="182">
        <v>117475335925.08794</v>
      </c>
      <c r="M258" s="189">
        <v>13398703757.485592</v>
      </c>
      <c r="N258" s="187">
        <v>21200529.459377863</v>
      </c>
      <c r="O258" s="185">
        <v>0</v>
      </c>
      <c r="P258" s="185">
        <v>237609334100.12234</v>
      </c>
      <c r="Q258" s="174">
        <v>654308910866.80603</v>
      </c>
      <c r="R258" s="119">
        <v>0.51352552989389011</v>
      </c>
      <c r="S258" s="174">
        <v>239364776580.75757</v>
      </c>
      <c r="T258" s="119">
        <v>0.36582839176629173</v>
      </c>
      <c r="U258" s="97">
        <v>16.249159038317003</v>
      </c>
      <c r="V258" s="184">
        <v>3946715723398.3345</v>
      </c>
      <c r="W258" s="199">
        <v>4095.3636627792998</v>
      </c>
      <c r="X258" s="191">
        <v>4.8795043607703578E-2</v>
      </c>
      <c r="Y258" s="198">
        <v>2.0000000000000001E-4</v>
      </c>
    </row>
    <row r="259" spans="1:25" x14ac:dyDescent="0.2">
      <c r="A259">
        <v>255</v>
      </c>
      <c r="B259" s="119">
        <v>0.49239408155157499</v>
      </c>
      <c r="C259" s="97">
        <v>4000</v>
      </c>
      <c r="D259" s="96">
        <v>0.84852356479726043</v>
      </c>
      <c r="E259" s="98">
        <v>7.2688384253196472E-2</v>
      </c>
      <c r="F259" s="119">
        <v>0</v>
      </c>
      <c r="G259" s="177">
        <v>0</v>
      </c>
      <c r="H259" s="97">
        <v>13170502.507728551</v>
      </c>
      <c r="I259" s="185">
        <v>26665.340552687165</v>
      </c>
      <c r="J259" s="174">
        <v>351195934618.60211</v>
      </c>
      <c r="K259" s="186">
        <v>0.36634347043260074</v>
      </c>
      <c r="L259" s="182">
        <v>77358256150.860962</v>
      </c>
      <c r="M259" s="189">
        <v>18592440399.451363</v>
      </c>
      <c r="N259" s="187">
        <v>28263166.442509972</v>
      </c>
      <c r="O259" s="185">
        <v>18573919041.360294</v>
      </c>
      <c r="P259" s="185">
        <v>0</v>
      </c>
      <c r="Q259" s="174">
        <v>388362294059.41376</v>
      </c>
      <c r="R259" s="119">
        <v>0.369545331558711</v>
      </c>
      <c r="S259" s="174">
        <v>85590234549.508606</v>
      </c>
      <c r="T259" s="119">
        <v>0.22038760162544141</v>
      </c>
      <c r="U259" s="97">
        <v>14.16538571931655</v>
      </c>
      <c r="V259" s="184">
        <v>1337938374992.8022</v>
      </c>
      <c r="W259" s="199">
        <v>1388.4586949796476</v>
      </c>
      <c r="X259" s="191">
        <v>5.1349029132685263E-2</v>
      </c>
      <c r="Y259" s="198">
        <v>2.0000000000000001E-4</v>
      </c>
    </row>
    <row r="260" spans="1:25" x14ac:dyDescent="0.2">
      <c r="A260">
        <v>256</v>
      </c>
      <c r="B260" s="119">
        <v>0.39160479764179168</v>
      </c>
      <c r="C260" s="97">
        <v>8390.8880272327006</v>
      </c>
      <c r="D260" s="96">
        <v>0.81550297998947319</v>
      </c>
      <c r="E260" s="98">
        <v>5.2339979990265129E-2</v>
      </c>
      <c r="F260" s="119">
        <v>0</v>
      </c>
      <c r="G260" s="177">
        <v>0</v>
      </c>
      <c r="H260" s="97">
        <v>8151394.4513093224</v>
      </c>
      <c r="I260" s="185">
        <v>36840.210336427343</v>
      </c>
      <c r="J260" s="174">
        <v>300299086121.42218</v>
      </c>
      <c r="K260" s="186">
        <v>0.39160479764179168</v>
      </c>
      <c r="L260" s="182">
        <v>79678909527.052689</v>
      </c>
      <c r="M260" s="189">
        <v>8631877027.5446377</v>
      </c>
      <c r="N260" s="187">
        <v>18283591.45882443</v>
      </c>
      <c r="O260" s="185">
        <v>30435093866.91605</v>
      </c>
      <c r="P260" s="185">
        <v>0</v>
      </c>
      <c r="Q260" s="174">
        <v>339366057015.88287</v>
      </c>
      <c r="R260" s="119">
        <v>0.41826999197943954</v>
      </c>
      <c r="S260" s="174">
        <v>93449843278.861282</v>
      </c>
      <c r="T260" s="119">
        <v>0.27536591048788267</v>
      </c>
      <c r="U260" s="97">
        <v>14.209144499949922</v>
      </c>
      <c r="V260" s="184">
        <v>1397019580291.479</v>
      </c>
      <c r="W260" s="199">
        <v>1450.3859609724643</v>
      </c>
      <c r="X260" s="191">
        <v>5.2247790410918912E-2</v>
      </c>
      <c r="Y260" s="198">
        <v>2.0000000000000001E-4</v>
      </c>
    </row>
    <row r="261" spans="1:25" x14ac:dyDescent="0.2">
      <c r="A261">
        <v>257</v>
      </c>
      <c r="B261" s="119">
        <v>0.35365822218159648</v>
      </c>
      <c r="C261" s="97">
        <v>9629.8129901748052</v>
      </c>
      <c r="D261" s="96">
        <v>0.91610753552247104</v>
      </c>
      <c r="E261" s="98">
        <v>0.22903706324437412</v>
      </c>
      <c r="F261" s="119">
        <v>0</v>
      </c>
      <c r="G261" s="177">
        <v>0</v>
      </c>
      <c r="H261" s="97">
        <v>8277854.2880732641</v>
      </c>
      <c r="I261" s="185">
        <v>38770.271065943496</v>
      </c>
      <c r="J261" s="174">
        <v>320934654592.98315</v>
      </c>
      <c r="K261" s="186">
        <v>0.35365822218159648</v>
      </c>
      <c r="L261" s="182">
        <v>82054591532.043549</v>
      </c>
      <c r="M261" s="189">
        <v>21772030670.908375</v>
      </c>
      <c r="N261" s="187">
        <v>17812247.67740728</v>
      </c>
      <c r="O261" s="185">
        <v>26192547544.520359</v>
      </c>
      <c r="P261" s="185">
        <v>0</v>
      </c>
      <c r="Q261" s="174">
        <v>368899232808.41193</v>
      </c>
      <c r="R261" s="119">
        <v>0.36447681496064493</v>
      </c>
      <c r="S261" s="174">
        <v>95523888853.947662</v>
      </c>
      <c r="T261" s="119">
        <v>0.25894304015416064</v>
      </c>
      <c r="U261" s="97">
        <v>14.49645152586457</v>
      </c>
      <c r="V261" s="184">
        <v>1418663228321.7205</v>
      </c>
      <c r="W261" s="199">
        <v>1472.6732861668465</v>
      </c>
      <c r="X261" s="191">
        <v>5.0929513883931563E-2</v>
      </c>
      <c r="Y261" s="198">
        <v>2.0000000000000001E-4</v>
      </c>
    </row>
    <row r="262" spans="1:25" x14ac:dyDescent="0.2">
      <c r="A262">
        <v>258</v>
      </c>
      <c r="B262" s="119">
        <v>0.33449538704000792</v>
      </c>
      <c r="C262" s="97">
        <v>15728.472266739202</v>
      </c>
      <c r="D262" s="96">
        <v>0.55121447909857424</v>
      </c>
      <c r="E262" s="98">
        <v>4.4159969801958091E-2</v>
      </c>
      <c r="F262" s="119">
        <v>0</v>
      </c>
      <c r="G262" s="177">
        <v>0</v>
      </c>
      <c r="H262" s="97">
        <v>3103716.1343636853</v>
      </c>
      <c r="I262" s="185">
        <v>53460.519959723941</v>
      </c>
      <c r="J262" s="174">
        <v>165926278350.46704</v>
      </c>
      <c r="K262" s="186">
        <v>0.33449538704000792</v>
      </c>
      <c r="L262" s="182">
        <v>35576993115.333267</v>
      </c>
      <c r="M262" s="189">
        <v>7596592201.1120167</v>
      </c>
      <c r="N262" s="187">
        <v>8914808.9352853671</v>
      </c>
      <c r="O262" s="185">
        <v>13155779470.759327</v>
      </c>
      <c r="P262" s="185">
        <v>0</v>
      </c>
      <c r="Q262" s="174">
        <v>186678650022.33841</v>
      </c>
      <c r="R262" s="119">
        <v>0.35368907084797419</v>
      </c>
      <c r="S262" s="174">
        <v>40843112989.013779</v>
      </c>
      <c r="T262" s="119">
        <v>0.21878834555599366</v>
      </c>
      <c r="U262" s="97">
        <v>14.347185707199156</v>
      </c>
      <c r="V262" s="184">
        <v>614744730805.6853</v>
      </c>
      <c r="W262" s="199">
        <v>638.20603292988028</v>
      </c>
      <c r="X262" s="191">
        <v>5.1255574242482442E-2</v>
      </c>
      <c r="Y262" s="198">
        <v>2.0000000000000001E-4</v>
      </c>
    </row>
    <row r="263" spans="1:25" x14ac:dyDescent="0.2">
      <c r="A263">
        <v>259</v>
      </c>
      <c r="B263" s="119">
        <v>0.42284950016535605</v>
      </c>
      <c r="C263" s="97">
        <v>8943.8512134116463</v>
      </c>
      <c r="D263" s="96">
        <v>0.64193550247252529</v>
      </c>
      <c r="E263" s="98">
        <v>0.30070235256498312</v>
      </c>
      <c r="F263" s="119">
        <v>0</v>
      </c>
      <c r="G263" s="177">
        <v>0</v>
      </c>
      <c r="H263" s="97">
        <v>4278521.8714912832</v>
      </c>
      <c r="I263" s="185">
        <v>53608.083895380034</v>
      </c>
      <c r="J263" s="174">
        <v>229363359435.12311</v>
      </c>
      <c r="K263" s="186">
        <v>0.42284950016535605</v>
      </c>
      <c r="L263" s="182">
        <v>71606124018.311951</v>
      </c>
      <c r="M263" s="189">
        <v>19696144409.264965</v>
      </c>
      <c r="N263" s="187">
        <v>11241295.76383587</v>
      </c>
      <c r="O263" s="185">
        <v>41825311607.840797</v>
      </c>
      <c r="P263" s="185">
        <v>0</v>
      </c>
      <c r="Q263" s="174">
        <v>290884815452.22888</v>
      </c>
      <c r="R263" s="119">
        <v>0.44844702868680386</v>
      </c>
      <c r="S263" s="174">
        <v>92500660437.73027</v>
      </c>
      <c r="T263" s="119">
        <v>0.31799755615954922</v>
      </c>
      <c r="U263" s="97">
        <v>14.957146519644702</v>
      </c>
      <c r="V263" s="184">
        <v>1515616717884.3704</v>
      </c>
      <c r="W263" s="199">
        <v>1573.3651480424769</v>
      </c>
      <c r="X263" s="191">
        <v>4.8729658861018925E-2</v>
      </c>
      <c r="Y263" s="198">
        <v>2.0000000000000001E-4</v>
      </c>
    </row>
    <row r="264" spans="1:25" x14ac:dyDescent="0.2">
      <c r="A264">
        <v>260</v>
      </c>
      <c r="B264" s="119">
        <v>0.51042288786321388</v>
      </c>
      <c r="C264" s="97">
        <v>10715.095084248855</v>
      </c>
      <c r="D264" s="96">
        <v>0.99929277854308562</v>
      </c>
      <c r="E264" s="98">
        <v>0</v>
      </c>
      <c r="F264" s="119">
        <v>0</v>
      </c>
      <c r="G264" s="177">
        <v>0</v>
      </c>
      <c r="H264" s="97">
        <v>7337827.2622406501</v>
      </c>
      <c r="I264" s="185">
        <v>40428.993125228924</v>
      </c>
      <c r="J264" s="174">
        <v>296660967939.24463</v>
      </c>
      <c r="K264" s="186">
        <v>0.40016253100467158</v>
      </c>
      <c r="L264" s="182">
        <v>93632502894.522217</v>
      </c>
      <c r="M264" s="189">
        <v>8421556055.26616</v>
      </c>
      <c r="N264" s="187">
        <v>15512262.689118223</v>
      </c>
      <c r="O264" s="185">
        <v>0</v>
      </c>
      <c r="P264" s="185">
        <v>0</v>
      </c>
      <c r="Q264" s="174">
        <v>305082523994.5108</v>
      </c>
      <c r="R264" s="119">
        <v>0.38911636834038976</v>
      </c>
      <c r="S264" s="174">
        <v>93632502894.522217</v>
      </c>
      <c r="T264" s="119">
        <v>0.30690877231698432</v>
      </c>
      <c r="U264" s="97">
        <v>13.361799822152769</v>
      </c>
      <c r="V264" s="184">
        <v>1299018666194.5208</v>
      </c>
      <c r="W264" s="199">
        <v>1348.6968273146745</v>
      </c>
      <c r="X264" s="191">
        <v>5.712366928890221E-2</v>
      </c>
      <c r="Y264" s="198">
        <v>2.0000000000000001E-4</v>
      </c>
    </row>
    <row r="265" spans="1:25" x14ac:dyDescent="0.2">
      <c r="A265">
        <v>261</v>
      </c>
      <c r="B265" s="119">
        <v>0.385666729369956</v>
      </c>
      <c r="C265" s="97">
        <v>6636.8961965747021</v>
      </c>
      <c r="D265" s="96">
        <v>0.2</v>
      </c>
      <c r="E265" s="98">
        <v>0</v>
      </c>
      <c r="F265" s="119">
        <v>0</v>
      </c>
      <c r="G265" s="177">
        <v>0</v>
      </c>
      <c r="H265" s="97">
        <v>3133279.8153477744</v>
      </c>
      <c r="I265" s="185">
        <v>53579.892520192305</v>
      </c>
      <c r="J265" s="174">
        <v>167880795742.02176</v>
      </c>
      <c r="K265" s="186">
        <v>0.38566672936995605</v>
      </c>
      <c r="L265" s="182">
        <v>45379719279.552315</v>
      </c>
      <c r="M265" s="189">
        <v>2940761014.8228345</v>
      </c>
      <c r="N265" s="187">
        <v>11613355.672332378</v>
      </c>
      <c r="O265" s="185">
        <v>0</v>
      </c>
      <c r="P265" s="185">
        <v>0</v>
      </c>
      <c r="Q265" s="174">
        <v>170821556756.8446</v>
      </c>
      <c r="R265" s="119">
        <v>0.37902732329043054</v>
      </c>
      <c r="S265" s="174">
        <v>45379719279.552315</v>
      </c>
      <c r="T265" s="119">
        <v>0.26565569440482228</v>
      </c>
      <c r="U265" s="97">
        <v>13.174723823413785</v>
      </c>
      <c r="V265" s="184">
        <v>720550519673.65137</v>
      </c>
      <c r="W265" s="199">
        <v>747.90687608431551</v>
      </c>
      <c r="X265" s="191">
        <v>4.9097643325687564E-2</v>
      </c>
      <c r="Y265" s="198">
        <v>2.0000000000000001E-4</v>
      </c>
    </row>
    <row r="266" spans="1:25" x14ac:dyDescent="0.2">
      <c r="A266">
        <v>262</v>
      </c>
      <c r="B266" s="119">
        <v>0.43946953367417885</v>
      </c>
      <c r="C266" s="97">
        <v>6525.8014977970925</v>
      </c>
      <c r="D266" s="96">
        <v>1.1448592937909905</v>
      </c>
      <c r="E266" s="98">
        <v>0.22883381161303318</v>
      </c>
      <c r="F266" s="119">
        <v>0.5911831016688065</v>
      </c>
      <c r="G266" s="177">
        <v>1</v>
      </c>
      <c r="H266" s="97">
        <v>12671872.114920704</v>
      </c>
      <c r="I266" s="185">
        <v>37356.548065286479</v>
      </c>
      <c r="J266" s="174">
        <v>473377399738.19867</v>
      </c>
      <c r="K266" s="186">
        <v>0.43946953367417885</v>
      </c>
      <c r="L266" s="182">
        <v>141634540285.87115</v>
      </c>
      <c r="M266" s="189">
        <v>3264337341.7888432</v>
      </c>
      <c r="N266" s="187">
        <v>24508673.31830807</v>
      </c>
      <c r="O266" s="185">
        <v>0</v>
      </c>
      <c r="P266" s="185">
        <v>361118328830.67529</v>
      </c>
      <c r="Q266" s="174">
        <v>837760065910.66284</v>
      </c>
      <c r="R266" s="119">
        <v>0.5931645925844039</v>
      </c>
      <c r="S266" s="174">
        <v>277618268445.44312</v>
      </c>
      <c r="T266" s="119">
        <v>0.3313815968819977</v>
      </c>
      <c r="U266" s="97">
        <v>15.977225050591651</v>
      </c>
      <c r="V266" s="184">
        <v>4682310379922.6738</v>
      </c>
      <c r="W266" s="199">
        <v>4861.0825481704805</v>
      </c>
      <c r="X266" s="191">
        <v>4.722765791277718E-2</v>
      </c>
      <c r="Y266" s="198">
        <v>2.0000000000000001E-4</v>
      </c>
    </row>
    <row r="267" spans="1:25" x14ac:dyDescent="0.2">
      <c r="A267">
        <v>263</v>
      </c>
      <c r="B267" s="119">
        <v>0.52030769956926737</v>
      </c>
      <c r="C267" s="97">
        <v>8030.3949453740688</v>
      </c>
      <c r="D267" s="96">
        <v>0.83133049776706758</v>
      </c>
      <c r="E267" s="98">
        <v>0</v>
      </c>
      <c r="F267" s="119">
        <v>0.51218824126307982</v>
      </c>
      <c r="G267" s="177">
        <v>1</v>
      </c>
      <c r="H267" s="97">
        <v>6457453.0945813153</v>
      </c>
      <c r="I267" s="185">
        <v>39722.869732296058</v>
      </c>
      <c r="J267" s="174">
        <v>256508568078.46564</v>
      </c>
      <c r="K267" s="186">
        <v>0.41488378968534179</v>
      </c>
      <c r="L267" s="182">
        <v>73851006408.643677</v>
      </c>
      <c r="M267" s="189">
        <v>8482013499.7484837</v>
      </c>
      <c r="N267" s="187">
        <v>14754927.489100588</v>
      </c>
      <c r="O267" s="185">
        <v>0</v>
      </c>
      <c r="P267" s="185">
        <v>253683068839.04993</v>
      </c>
      <c r="Q267" s="174">
        <v>518673650417.26404</v>
      </c>
      <c r="R267" s="119">
        <v>0.59645926033357066</v>
      </c>
      <c r="S267" s="174">
        <v>218485769797.59607</v>
      </c>
      <c r="T267" s="119">
        <v>0.42123938554007517</v>
      </c>
      <c r="U267" s="97">
        <v>17.116636724673608</v>
      </c>
      <c r="V267" s="184">
        <v>3990253727442.2061</v>
      </c>
      <c r="W267" s="199">
        <v>4138.1716009738502</v>
      </c>
      <c r="X267" s="191">
        <v>4.351664658322929E-2</v>
      </c>
      <c r="Y267" s="198">
        <v>2.0000000000000001E-4</v>
      </c>
    </row>
    <row r="268" spans="1:25" x14ac:dyDescent="0.2">
      <c r="A268">
        <v>264</v>
      </c>
      <c r="B268" s="119">
        <v>0.52226551962498768</v>
      </c>
      <c r="C268" s="97">
        <v>12840.649717439444</v>
      </c>
      <c r="D268" s="96">
        <v>0.53920790113611194</v>
      </c>
      <c r="E268" s="98">
        <v>0</v>
      </c>
      <c r="F268" s="119">
        <v>0</v>
      </c>
      <c r="G268" s="177">
        <v>0</v>
      </c>
      <c r="H268" s="97">
        <v>3171894.167749247</v>
      </c>
      <c r="I268" s="185">
        <v>50510.816996942136</v>
      </c>
      <c r="J268" s="174">
        <v>160214965840.85031</v>
      </c>
      <c r="K268" s="186">
        <v>0.47014483857463141</v>
      </c>
      <c r="L268" s="182">
        <v>61986960246.385437</v>
      </c>
      <c r="M268" s="189">
        <v>4336892834.5729437</v>
      </c>
      <c r="N268" s="187">
        <v>9184893.3743280135</v>
      </c>
      <c r="O268" s="185">
        <v>0</v>
      </c>
      <c r="P268" s="185">
        <v>0</v>
      </c>
      <c r="Q268" s="174">
        <v>164551858675.42325</v>
      </c>
      <c r="R268" s="119">
        <v>0.45775380393036391</v>
      </c>
      <c r="S268" s="174">
        <v>61986960246.385437</v>
      </c>
      <c r="T268" s="119">
        <v>0.37670167171222319</v>
      </c>
      <c r="U268" s="97">
        <v>13.20443570221147</v>
      </c>
      <c r="V268" s="184">
        <v>907906847465.10547</v>
      </c>
      <c r="W268" s="199">
        <v>942.85656664830617</v>
      </c>
      <c r="X268" s="191">
        <v>5.4957291142301627E-2</v>
      </c>
      <c r="Y268" s="198">
        <v>2.0000000000000001E-4</v>
      </c>
    </row>
    <row r="269" spans="1:25" x14ac:dyDescent="0.2">
      <c r="A269">
        <v>265</v>
      </c>
      <c r="B269" s="119">
        <v>0.58382501498074491</v>
      </c>
      <c r="C269" s="97">
        <v>10421.526114447739</v>
      </c>
      <c r="D269" s="96">
        <v>1.0190824070227213</v>
      </c>
      <c r="E269" s="98">
        <v>0</v>
      </c>
      <c r="F269" s="119">
        <v>0</v>
      </c>
      <c r="G269" s="177">
        <v>0</v>
      </c>
      <c r="H269" s="97">
        <v>7854617.2993854191</v>
      </c>
      <c r="I269" s="185">
        <v>40912.005757134204</v>
      </c>
      <c r="J269" s="174">
        <v>321348148172.54218</v>
      </c>
      <c r="K269" s="186">
        <v>0.47273294363931651</v>
      </c>
      <c r="L269" s="182">
        <v>123246972189.14581</v>
      </c>
      <c r="M269" s="189">
        <v>6942316649.3985987</v>
      </c>
      <c r="N269" s="187">
        <v>16398807.665405661</v>
      </c>
      <c r="O269" s="185">
        <v>0</v>
      </c>
      <c r="P269" s="185">
        <v>0</v>
      </c>
      <c r="Q269" s="174">
        <v>328290464821.9408</v>
      </c>
      <c r="R269" s="119">
        <v>0.46273612028617261</v>
      </c>
      <c r="S269" s="174">
        <v>123246972189.14581</v>
      </c>
      <c r="T269" s="119">
        <v>0.37542050530158677</v>
      </c>
      <c r="U269" s="97">
        <v>13.171138633533811</v>
      </c>
      <c r="V269" s="184">
        <v>1705894324595.1636</v>
      </c>
      <c r="W269" s="199">
        <v>1772.7412051706503</v>
      </c>
      <c r="X269" s="191">
        <v>5.6904425477160785E-2</v>
      </c>
      <c r="Y269" s="198">
        <v>2.0000000000000001E-4</v>
      </c>
    </row>
    <row r="270" spans="1:25" x14ac:dyDescent="0.2">
      <c r="A270">
        <v>266</v>
      </c>
      <c r="B270" s="119">
        <v>0.6277824739794946</v>
      </c>
      <c r="C270" s="97">
        <v>7431.3823000175053</v>
      </c>
      <c r="D270" s="96">
        <v>0.80357708150832374</v>
      </c>
      <c r="E270" s="98">
        <v>0.43747217353016238</v>
      </c>
      <c r="F270" s="119">
        <v>0.45295621401190411</v>
      </c>
      <c r="G270" s="177">
        <v>1</v>
      </c>
      <c r="H270" s="97">
        <v>6541291.0435522813</v>
      </c>
      <c r="I270" s="185">
        <v>37132.215741303029</v>
      </c>
      <c r="J270" s="174">
        <v>242892630255.83655</v>
      </c>
      <c r="K270" s="186">
        <v>0.33217666425496806</v>
      </c>
      <c r="L270" s="182">
        <v>55014650141.16745</v>
      </c>
      <c r="M270" s="189">
        <v>3793095977.7677975</v>
      </c>
      <c r="N270" s="187">
        <v>15098120.90569759</v>
      </c>
      <c r="O270" s="185">
        <v>0</v>
      </c>
      <c r="P270" s="185">
        <v>213847781467.88281</v>
      </c>
      <c r="Q270" s="174">
        <v>460533507701.48718</v>
      </c>
      <c r="R270" s="119">
        <v>0.54667355285686281</v>
      </c>
      <c r="S270" s="174">
        <v>156961996892.75217</v>
      </c>
      <c r="T270" s="119">
        <v>0.34082644208918939</v>
      </c>
      <c r="U270" s="97">
        <v>16.979982955416492</v>
      </c>
      <c r="V270" s="184">
        <v>2852016945032.4609</v>
      </c>
      <c r="W270" s="199">
        <v>2962.8060750159484</v>
      </c>
      <c r="X270" s="191">
        <v>4.4102534361090198E-2</v>
      </c>
      <c r="Y270" s="198">
        <v>2.0000000000000001E-4</v>
      </c>
    </row>
    <row r="271" spans="1:25" x14ac:dyDescent="0.2">
      <c r="A271">
        <v>267</v>
      </c>
      <c r="B271" s="119">
        <v>0.54876206811952832</v>
      </c>
      <c r="C271" s="97">
        <v>13306.809895978573</v>
      </c>
      <c r="D271" s="96">
        <v>1.0722051406524975</v>
      </c>
      <c r="E271" s="98">
        <v>0.37111846080889399</v>
      </c>
      <c r="F271" s="119">
        <v>0.45536138020981642</v>
      </c>
      <c r="G271" s="177">
        <v>1</v>
      </c>
      <c r="H271" s="97">
        <v>7446040.6558368122</v>
      </c>
      <c r="I271" s="185">
        <v>39505.522887873682</v>
      </c>
      <c r="J271" s="174">
        <v>294159729553.19916</v>
      </c>
      <c r="K271" s="186">
        <v>0.37327341316881679</v>
      </c>
      <c r="L271" s="182">
        <v>97027245219.286011</v>
      </c>
      <c r="M271" s="189">
        <v>9738739401.412466</v>
      </c>
      <c r="N271" s="187">
        <v>15324781.431518663</v>
      </c>
      <c r="O271" s="185">
        <v>0</v>
      </c>
      <c r="P271" s="185">
        <v>213190410233.39554</v>
      </c>
      <c r="Q271" s="174">
        <v>517088879188.0072</v>
      </c>
      <c r="R271" s="119">
        <v>0.5421782322878419</v>
      </c>
      <c r="S271" s="174">
        <v>228222291709.26697</v>
      </c>
      <c r="T271" s="119">
        <v>0.44135989168370438</v>
      </c>
      <c r="U271" s="97">
        <v>16.57251087582052</v>
      </c>
      <c r="V271" s="184">
        <v>3937203163121.5859</v>
      </c>
      <c r="W271" s="199">
        <v>4086.6519537093586</v>
      </c>
      <c r="X271" s="191">
        <v>4.6029149782247356E-2</v>
      </c>
      <c r="Y271" s="198">
        <v>2.0000000000000001E-4</v>
      </c>
    </row>
    <row r="272" spans="1:25" x14ac:dyDescent="0.2">
      <c r="A272">
        <v>268</v>
      </c>
      <c r="B272" s="119">
        <v>0.52174612550374877</v>
      </c>
      <c r="C272" s="97">
        <v>12354.239221349613</v>
      </c>
      <c r="D272" s="96">
        <v>0.2</v>
      </c>
      <c r="E272" s="98">
        <v>0.7</v>
      </c>
      <c r="F272" s="119">
        <v>0</v>
      </c>
      <c r="G272" s="177">
        <v>0</v>
      </c>
      <c r="H272" s="97">
        <v>1579266.0673489973</v>
      </c>
      <c r="I272" s="185">
        <v>54079.102742946801</v>
      </c>
      <c r="J272" s="174">
        <v>85405291914.615967</v>
      </c>
      <c r="K272" s="186">
        <v>0.48849417359971115</v>
      </c>
      <c r="L272" s="182">
        <v>29714626868.286415</v>
      </c>
      <c r="M272" s="189">
        <v>13858925231.649746</v>
      </c>
      <c r="N272" s="187">
        <v>6656464.2966422671</v>
      </c>
      <c r="O272" s="185">
        <v>30473039073.202171</v>
      </c>
      <c r="P272" s="185">
        <v>0</v>
      </c>
      <c r="Q272" s="174">
        <v>129737256219.4679</v>
      </c>
      <c r="R272" s="119">
        <v>0.50947908626662997</v>
      </c>
      <c r="S272" s="174">
        <v>41615461915.806442</v>
      </c>
      <c r="T272" s="119">
        <v>0.32076724241345395</v>
      </c>
      <c r="U272" s="97">
        <v>15.901168530964396</v>
      </c>
      <c r="V272" s="184">
        <v>760278804108.84351</v>
      </c>
      <c r="W272" s="199">
        <v>789.29176209182231</v>
      </c>
      <c r="X272" s="191">
        <v>4.3444710738625464E-2</v>
      </c>
      <c r="Y272" s="198">
        <v>2.0000000000000001E-4</v>
      </c>
    </row>
    <row r="273" spans="1:25" x14ac:dyDescent="0.2">
      <c r="A273">
        <v>269</v>
      </c>
      <c r="B273" s="119">
        <v>0.45276375308416744</v>
      </c>
      <c r="C273" s="97">
        <v>12736.006224927492</v>
      </c>
      <c r="D273" s="96">
        <v>0.79316192711870936</v>
      </c>
      <c r="E273" s="98">
        <v>0.49019562503422381</v>
      </c>
      <c r="F273" s="119">
        <v>0.57381241711873032</v>
      </c>
      <c r="G273" s="177">
        <v>1</v>
      </c>
      <c r="H273" s="97">
        <v>4806846.1790406546</v>
      </c>
      <c r="I273" s="185">
        <v>40501.067314895161</v>
      </c>
      <c r="J273" s="174">
        <v>194682400669.67215</v>
      </c>
      <c r="K273" s="186">
        <v>0.37427943639117445</v>
      </c>
      <c r="L273" s="182">
        <v>58079634785.494492</v>
      </c>
      <c r="M273" s="189">
        <v>2837195072.9380927</v>
      </c>
      <c r="N273" s="187">
        <v>11548356.244145665</v>
      </c>
      <c r="O273" s="185">
        <v>0</v>
      </c>
      <c r="P273" s="185">
        <v>283873930280.48126</v>
      </c>
      <c r="Q273" s="174">
        <v>481393526023.09155</v>
      </c>
      <c r="R273" s="119">
        <v>0.6231175684899467</v>
      </c>
      <c r="S273" s="174">
        <v>179799800092.60464</v>
      </c>
      <c r="T273" s="119">
        <v>0.37349858353512627</v>
      </c>
      <c r="U273" s="97">
        <v>17.113485469168623</v>
      </c>
      <c r="V273" s="184">
        <v>3265313109791.2095</v>
      </c>
      <c r="W273" s="199">
        <v>3387.719664196442</v>
      </c>
      <c r="X273" s="191">
        <v>4.385978441176705E-2</v>
      </c>
      <c r="Y273" s="198">
        <v>2.0000000000000001E-4</v>
      </c>
    </row>
    <row r="274" spans="1:25" x14ac:dyDescent="0.2">
      <c r="A274">
        <v>270</v>
      </c>
      <c r="B274" s="119">
        <v>0.58932297115044086</v>
      </c>
      <c r="C274" s="97">
        <v>7146.9564156838278</v>
      </c>
      <c r="D274" s="96">
        <v>0.44209871079543062</v>
      </c>
      <c r="E274" s="98">
        <v>0</v>
      </c>
      <c r="F274" s="119">
        <v>0.48638317119030561</v>
      </c>
      <c r="G274" s="177">
        <v>1</v>
      </c>
      <c r="H274" s="97">
        <v>14530294.005718863</v>
      </c>
      <c r="I274" s="185">
        <v>32968.767142829442</v>
      </c>
      <c r="J274" s="174">
        <v>479045879591.39563</v>
      </c>
      <c r="K274" s="186">
        <v>0.33350276906334542</v>
      </c>
      <c r="L274" s="182">
        <v>108822989349.04863</v>
      </c>
      <c r="M274" s="189">
        <v>14616037262.006208</v>
      </c>
      <c r="N274" s="187">
        <v>38270399.403921649</v>
      </c>
      <c r="O274" s="185">
        <v>0</v>
      </c>
      <c r="P274" s="185">
        <v>533263222540.52411</v>
      </c>
      <c r="Q274" s="174">
        <v>1026925139393.9259</v>
      </c>
      <c r="R274" s="119">
        <v>0.57099946519042633</v>
      </c>
      <c r="S274" s="174">
        <v>434722976431.68182</v>
      </c>
      <c r="T274" s="119">
        <v>0.42332489463472289</v>
      </c>
      <c r="U274" s="97">
        <v>17.588385533711328</v>
      </c>
      <c r="V274" s="184">
        <v>8153528173243.165</v>
      </c>
      <c r="W274" s="199">
        <v>8460.0039955181128</v>
      </c>
      <c r="X274" s="191">
        <v>4.2018688524650773E-2</v>
      </c>
      <c r="Y274" s="198">
        <v>2.0000000000000001E-4</v>
      </c>
    </row>
    <row r="275" spans="1:25" x14ac:dyDescent="0.2">
      <c r="A275">
        <v>271</v>
      </c>
      <c r="B275" s="119">
        <v>0.43434650816365461</v>
      </c>
      <c r="C275" s="97">
        <v>11045.514013904298</v>
      </c>
      <c r="D275" s="96">
        <v>1.125731133563235</v>
      </c>
      <c r="E275" s="98">
        <v>0</v>
      </c>
      <c r="F275" s="119">
        <v>0</v>
      </c>
      <c r="G275" s="177">
        <v>0</v>
      </c>
      <c r="H275" s="97">
        <v>12067030.060663816</v>
      </c>
      <c r="I275" s="185">
        <v>36429.493241606055</v>
      </c>
      <c r="J275" s="174">
        <v>439595790041.20959</v>
      </c>
      <c r="K275" s="186">
        <v>0.39251727245820756</v>
      </c>
      <c r="L275" s="182">
        <v>129631647062.28281</v>
      </c>
      <c r="M275" s="189">
        <v>15221559389.005623</v>
      </c>
      <c r="N275" s="187">
        <v>23426287.179907653</v>
      </c>
      <c r="O275" s="185">
        <v>0</v>
      </c>
      <c r="P275" s="185">
        <v>0</v>
      </c>
      <c r="Q275" s="174">
        <v>454817349430.21521</v>
      </c>
      <c r="R275" s="119">
        <v>0.37938073538147088</v>
      </c>
      <c r="S275" s="174">
        <v>129631647062.28281</v>
      </c>
      <c r="T275" s="119">
        <v>0.2850191339989171</v>
      </c>
      <c r="U275" s="97">
        <v>13.315540258554639</v>
      </c>
      <c r="V275" s="184">
        <v>1680710088485.2202</v>
      </c>
      <c r="W275" s="199">
        <v>1743.8083035046714</v>
      </c>
      <c r="X275" s="191">
        <v>5.6170926502480185E-2</v>
      </c>
      <c r="Y275" s="198">
        <v>2.0000000000000001E-4</v>
      </c>
    </row>
    <row r="276" spans="1:25" x14ac:dyDescent="0.2">
      <c r="A276">
        <v>272</v>
      </c>
      <c r="B276" s="119">
        <v>0.602947176386744</v>
      </c>
      <c r="C276" s="97">
        <v>12584.393797800731</v>
      </c>
      <c r="D276" s="96">
        <v>1.2610474042056119</v>
      </c>
      <c r="E276" s="98">
        <v>0</v>
      </c>
      <c r="F276" s="119">
        <v>0</v>
      </c>
      <c r="G276" s="177">
        <v>0</v>
      </c>
      <c r="H276" s="97">
        <v>10402828.490866549</v>
      </c>
      <c r="I276" s="185">
        <v>33513.663009613258</v>
      </c>
      <c r="J276" s="174">
        <v>348636888389.7052</v>
      </c>
      <c r="K276" s="186">
        <v>0.35956608751439456</v>
      </c>
      <c r="L276" s="182">
        <v>101021077632.47952</v>
      </c>
      <c r="M276" s="189">
        <v>13935203395.639973</v>
      </c>
      <c r="N276" s="187">
        <v>19665123.270674005</v>
      </c>
      <c r="O276" s="185">
        <v>0</v>
      </c>
      <c r="P276" s="185">
        <v>0</v>
      </c>
      <c r="Q276" s="174">
        <v>362572091785.34515</v>
      </c>
      <c r="R276" s="119">
        <v>0.34574641777915738</v>
      </c>
      <c r="S276" s="174">
        <v>101021077632.47952</v>
      </c>
      <c r="T276" s="119">
        <v>0.27862342392388928</v>
      </c>
      <c r="U276" s="97">
        <v>13.382587936210307</v>
      </c>
      <c r="V276" s="184">
        <v>1285647444592.0046</v>
      </c>
      <c r="W276" s="199">
        <v>1332.6906374893983</v>
      </c>
      <c r="X276" s="191">
        <v>6.0955921569076608E-2</v>
      </c>
      <c r="Y276" s="198">
        <v>2.0000000000000001E-4</v>
      </c>
    </row>
    <row r="277" spans="1:25" x14ac:dyDescent="0.2">
      <c r="A277">
        <v>273</v>
      </c>
      <c r="B277" s="119">
        <v>0.52386125494439595</v>
      </c>
      <c r="C277" s="97">
        <v>4000</v>
      </c>
      <c r="D277" s="96">
        <v>1.091041272870396</v>
      </c>
      <c r="E277" s="98">
        <v>0.54763172035489016</v>
      </c>
      <c r="F277" s="119">
        <v>0.47673375859311679</v>
      </c>
      <c r="G277" s="177">
        <v>1</v>
      </c>
      <c r="H277" s="97">
        <v>13092742.34783932</v>
      </c>
      <c r="I277" s="185">
        <v>30233.972116906451</v>
      </c>
      <c r="J277" s="174">
        <v>395845607078.41431</v>
      </c>
      <c r="K277" s="186">
        <v>0.39836260114178623</v>
      </c>
      <c r="L277" s="182">
        <v>107475290741.82269</v>
      </c>
      <c r="M277" s="189">
        <v>5734004742.4377508</v>
      </c>
      <c r="N277" s="187">
        <v>25804364.439775363</v>
      </c>
      <c r="O277" s="185">
        <v>0</v>
      </c>
      <c r="P277" s="185">
        <v>339694642844.36615</v>
      </c>
      <c r="Q277" s="174">
        <v>741274254665.21826</v>
      </c>
      <c r="R277" s="119">
        <v>0.57933456781896486</v>
      </c>
      <c r="S277" s="174">
        <v>332024973354.65875</v>
      </c>
      <c r="T277" s="119">
        <v>0.44791110883057877</v>
      </c>
      <c r="U277" s="97">
        <v>17.103636390747678</v>
      </c>
      <c r="V277" s="184">
        <v>6064738116582.0918</v>
      </c>
      <c r="W277" s="199">
        <v>6287.683221336054</v>
      </c>
      <c r="X277" s="191">
        <v>4.3858966379221966E-2</v>
      </c>
      <c r="Y277" s="198">
        <v>2.0000000000000001E-4</v>
      </c>
    </row>
    <row r="278" spans="1:25" x14ac:dyDescent="0.2">
      <c r="A278">
        <v>274</v>
      </c>
      <c r="B278" s="119">
        <v>0.30876746992088422</v>
      </c>
      <c r="C278" s="97">
        <v>12742.132592007827</v>
      </c>
      <c r="D278" s="96">
        <v>0.5439910269797168</v>
      </c>
      <c r="E278" s="98">
        <v>0</v>
      </c>
      <c r="F278" s="119">
        <v>0</v>
      </c>
      <c r="G278" s="177">
        <v>0</v>
      </c>
      <c r="H278" s="97">
        <v>3686896.8181003947</v>
      </c>
      <c r="I278" s="185">
        <v>53661.130626753788</v>
      </c>
      <c r="J278" s="174">
        <v>197843051763.44818</v>
      </c>
      <c r="K278" s="186">
        <v>0.30876746992088411</v>
      </c>
      <c r="L278" s="182">
        <v>45563236910.787415</v>
      </c>
      <c r="M278" s="189">
        <v>4385940882.9977779</v>
      </c>
      <c r="N278" s="187">
        <v>10345865.00479354</v>
      </c>
      <c r="O278" s="185">
        <v>0</v>
      </c>
      <c r="P278" s="185">
        <v>0</v>
      </c>
      <c r="Q278" s="174">
        <v>202228992646.44595</v>
      </c>
      <c r="R278" s="119">
        <v>0.30207092333800428</v>
      </c>
      <c r="S278" s="174">
        <v>45563236910.787415</v>
      </c>
      <c r="T278" s="119">
        <v>0.22530516675442758</v>
      </c>
      <c r="U278" s="97">
        <v>13.321786565583279</v>
      </c>
      <c r="V278" s="184">
        <v>651123184693.16431</v>
      </c>
      <c r="W278" s="199">
        <v>675.41790954955536</v>
      </c>
      <c r="X278" s="191">
        <v>5.3209111381347499E-2</v>
      </c>
      <c r="Y278" s="198">
        <v>2.0000000000000001E-4</v>
      </c>
    </row>
    <row r="279" spans="1:25" x14ac:dyDescent="0.2">
      <c r="A279">
        <v>275</v>
      </c>
      <c r="B279" s="119">
        <v>0.56137609816901723</v>
      </c>
      <c r="C279" s="97">
        <v>4000</v>
      </c>
      <c r="D279" s="96">
        <v>0.89032335093445369</v>
      </c>
      <c r="E279" s="98">
        <v>0</v>
      </c>
      <c r="F279" s="119">
        <v>0</v>
      </c>
      <c r="G279" s="177">
        <v>0</v>
      </c>
      <c r="H279" s="97">
        <v>9387796.7436473854</v>
      </c>
      <c r="I279" s="185">
        <v>34655.221947938298</v>
      </c>
      <c r="J279" s="174">
        <v>325336179753.23254</v>
      </c>
      <c r="K279" s="186">
        <v>0.3629096411521634</v>
      </c>
      <c r="L279" s="182">
        <v>81581218454.278885</v>
      </c>
      <c r="M279" s="189">
        <v>8198914085.9777985</v>
      </c>
      <c r="N279" s="187">
        <v>20422384.046082884</v>
      </c>
      <c r="O279" s="185">
        <v>0</v>
      </c>
      <c r="P279" s="185">
        <v>0</v>
      </c>
      <c r="Q279" s="174">
        <v>333535093839.21033</v>
      </c>
      <c r="R279" s="119">
        <v>0.35398864595933366</v>
      </c>
      <c r="S279" s="174">
        <v>81581218454.278885</v>
      </c>
      <c r="T279" s="119">
        <v>0.24459560616313236</v>
      </c>
      <c r="U279" s="97">
        <v>13.320602739236946</v>
      </c>
      <c r="V279" s="184">
        <v>1221100777424.6785</v>
      </c>
      <c r="W279" s="199">
        <v>1267.9865641870645</v>
      </c>
      <c r="X279" s="191">
        <v>5.3772035635233917E-2</v>
      </c>
      <c r="Y279" s="198">
        <v>2.0000000000000001E-4</v>
      </c>
    </row>
    <row r="280" spans="1:25" x14ac:dyDescent="0.2">
      <c r="A280">
        <v>276</v>
      </c>
      <c r="B280" s="119">
        <v>0.56661975332687098</v>
      </c>
      <c r="C280" s="97">
        <v>13114.636049370476</v>
      </c>
      <c r="D280" s="96">
        <v>0.99706459905624545</v>
      </c>
      <c r="E280" s="98">
        <v>8.3459352447171148E-2</v>
      </c>
      <c r="F280" s="119">
        <v>0.5508351323529268</v>
      </c>
      <c r="G280" s="177">
        <v>1</v>
      </c>
      <c r="H280" s="97">
        <v>9142158.908787109</v>
      </c>
      <c r="I280" s="185">
        <v>40572.252123007805</v>
      </c>
      <c r="J280" s="174">
        <v>370917976195.91248</v>
      </c>
      <c r="K280" s="186">
        <v>0.44921513297750759</v>
      </c>
      <c r="L280" s="182">
        <v>137673447976.50201</v>
      </c>
      <c r="M280" s="189">
        <v>11447445945.518534</v>
      </c>
      <c r="N280" s="187">
        <v>18858216.316994663</v>
      </c>
      <c r="O280" s="185">
        <v>0</v>
      </c>
      <c r="P280" s="185">
        <v>289409580480.28204</v>
      </c>
      <c r="Q280" s="174">
        <v>671775002621.71313</v>
      </c>
      <c r="R280" s="119">
        <v>0.59268301266194123</v>
      </c>
      <c r="S280" s="174">
        <v>222788286506.63428</v>
      </c>
      <c r="T280" s="119">
        <v>0.33164122754964998</v>
      </c>
      <c r="U280" s="97">
        <v>15.444692512912008</v>
      </c>
      <c r="V280" s="184">
        <v>3552284607507.0225</v>
      </c>
      <c r="W280" s="199">
        <v>3688.6191845468425</v>
      </c>
      <c r="X280" s="191">
        <v>4.8009640885812825E-2</v>
      </c>
      <c r="Y280" s="198">
        <v>2.0000000000000001E-4</v>
      </c>
    </row>
    <row r="281" spans="1:25" x14ac:dyDescent="0.2">
      <c r="A281">
        <v>277</v>
      </c>
      <c r="B281" s="119">
        <v>0.6374708824348978</v>
      </c>
      <c r="C281" s="97">
        <v>7626.2358234586773</v>
      </c>
      <c r="D281" s="96">
        <v>0.77983367798560199</v>
      </c>
      <c r="E281" s="98">
        <v>0.10722766997721406</v>
      </c>
      <c r="F281" s="119">
        <v>0.65512512850854354</v>
      </c>
      <c r="G281" s="177">
        <v>1</v>
      </c>
      <c r="H281" s="97">
        <v>8295773.2482887758</v>
      </c>
      <c r="I281" s="185">
        <v>31539.671408504473</v>
      </c>
      <c r="J281" s="174">
        <v>261645962330.48978</v>
      </c>
      <c r="K281" s="186">
        <v>0.39768918409647214</v>
      </c>
      <c r="L281" s="182">
        <v>73906034692.569168</v>
      </c>
      <c r="M281" s="189">
        <v>9116314238.5833855</v>
      </c>
      <c r="N281" s="187">
        <v>18857720.20812111</v>
      </c>
      <c r="O281" s="185">
        <v>0</v>
      </c>
      <c r="P281" s="185">
        <v>255653442531.91251</v>
      </c>
      <c r="Q281" s="174">
        <v>526415719100.98566</v>
      </c>
      <c r="R281" s="119">
        <v>0.58618409768208801</v>
      </c>
      <c r="S281" s="174">
        <v>199727208489.29956</v>
      </c>
      <c r="T281" s="119">
        <v>0.37940965902460944</v>
      </c>
      <c r="U281" s="97">
        <v>16.929312618848819</v>
      </c>
      <c r="V281" s="184">
        <v>3583668972482.0581</v>
      </c>
      <c r="W281" s="199">
        <v>3721.270400054796</v>
      </c>
      <c r="X281" s="191">
        <v>4.3837559152640822E-2</v>
      </c>
      <c r="Y281" s="198">
        <v>2.0000000000000001E-4</v>
      </c>
    </row>
    <row r="282" spans="1:25" x14ac:dyDescent="0.2">
      <c r="A282">
        <v>278</v>
      </c>
      <c r="B282" s="119">
        <v>0.49719073782101769</v>
      </c>
      <c r="C282" s="97">
        <v>11205.010742529123</v>
      </c>
      <c r="D282" s="96">
        <v>0.86457052170078041</v>
      </c>
      <c r="E282" s="98">
        <v>0</v>
      </c>
      <c r="F282" s="119">
        <v>0</v>
      </c>
      <c r="G282" s="177">
        <v>0</v>
      </c>
      <c r="H282" s="97">
        <v>5564746.4300238481</v>
      </c>
      <c r="I282" s="185">
        <v>49036.573706353396</v>
      </c>
      <c r="J282" s="174">
        <v>272876098473.03137</v>
      </c>
      <c r="K282" s="186">
        <v>0.49719073782101764</v>
      </c>
      <c r="L282" s="182">
        <v>103495991749.61353</v>
      </c>
      <c r="M282" s="189">
        <v>10065710098.891191</v>
      </c>
      <c r="N282" s="187">
        <v>12749808.836503072</v>
      </c>
      <c r="O282" s="185">
        <v>0</v>
      </c>
      <c r="P282" s="185">
        <v>0</v>
      </c>
      <c r="Q282" s="174">
        <v>282941808571.92255</v>
      </c>
      <c r="R282" s="119">
        <v>0.47950308022096372</v>
      </c>
      <c r="S282" s="174">
        <v>103495991749.61353</v>
      </c>
      <c r="T282" s="119">
        <v>0.36578543224836035</v>
      </c>
      <c r="U282" s="97">
        <v>13.320006752347659</v>
      </c>
      <c r="V282" s="184">
        <v>1466989984425.324</v>
      </c>
      <c r="W282" s="199">
        <v>1522.1067288364331</v>
      </c>
      <c r="X282" s="191">
        <v>5.7154741439805826E-2</v>
      </c>
      <c r="Y282" s="198">
        <v>2.0000000000000001E-4</v>
      </c>
    </row>
    <row r="283" spans="1:25" x14ac:dyDescent="0.2">
      <c r="A283">
        <v>279</v>
      </c>
      <c r="B283" s="119">
        <v>0.48415812293871052</v>
      </c>
      <c r="C283" s="97">
        <v>9539.2007320911143</v>
      </c>
      <c r="D283" s="96">
        <v>0.71538173684428263</v>
      </c>
      <c r="E283" s="98">
        <v>2.2053960140855644E-3</v>
      </c>
      <c r="F283" s="119">
        <v>0.4513502049286236</v>
      </c>
      <c r="G283" s="177">
        <v>1</v>
      </c>
      <c r="H283" s="97">
        <v>5432861.972640018</v>
      </c>
      <c r="I283" s="185">
        <v>39750.347494284943</v>
      </c>
      <c r="J283" s="174">
        <v>215958151300.92709</v>
      </c>
      <c r="K283" s="186">
        <v>0.41040711620283921</v>
      </c>
      <c r="L283" s="182">
        <v>62909008069.923119</v>
      </c>
      <c r="M283" s="189">
        <v>6589573671.6063461</v>
      </c>
      <c r="N283" s="187">
        <v>13311563.160153445</v>
      </c>
      <c r="O283" s="185">
        <v>0</v>
      </c>
      <c r="P283" s="185">
        <v>209254260731.27441</v>
      </c>
      <c r="Q283" s="174">
        <v>431801985703.80786</v>
      </c>
      <c r="R283" s="119">
        <v>0.59294347677352888</v>
      </c>
      <c r="S283" s="174">
        <v>191363268843.92194</v>
      </c>
      <c r="T283" s="119">
        <v>0.44317366566069127</v>
      </c>
      <c r="U283" s="97">
        <v>17.140051879994235</v>
      </c>
      <c r="V283" s="184">
        <v>3508114903764.1748</v>
      </c>
      <c r="W283" s="199">
        <v>3642.3094597927175</v>
      </c>
      <c r="X283" s="191">
        <v>4.3190807127418684E-2</v>
      </c>
      <c r="Y283" s="198">
        <v>2.0000000000000001E-4</v>
      </c>
    </row>
    <row r="284" spans="1:25" x14ac:dyDescent="0.2">
      <c r="A284">
        <v>280</v>
      </c>
      <c r="B284" s="119">
        <v>0.38438730824449935</v>
      </c>
      <c r="C284" s="97">
        <v>6859.9067241223356</v>
      </c>
      <c r="D284" s="96">
        <v>0.92454907271188524</v>
      </c>
      <c r="E284" s="98">
        <v>0.62103081296715945</v>
      </c>
      <c r="F284" s="119">
        <v>0</v>
      </c>
      <c r="G284" s="177">
        <v>0</v>
      </c>
      <c r="H284" s="97">
        <v>9104757.724238446</v>
      </c>
      <c r="I284" s="185">
        <v>34867.80058560842</v>
      </c>
      <c r="J284" s="174">
        <v>317462876709.02405</v>
      </c>
      <c r="K284" s="186">
        <v>0.38438730824449929</v>
      </c>
      <c r="L284" s="182">
        <v>85090642454.862473</v>
      </c>
      <c r="M284" s="189">
        <v>46463411550.181747</v>
      </c>
      <c r="N284" s="187">
        <v>19426053.201155104</v>
      </c>
      <c r="O284" s="185">
        <v>78726743764.039062</v>
      </c>
      <c r="P284" s="185">
        <v>0</v>
      </c>
      <c r="Q284" s="174">
        <v>442653032023.24487</v>
      </c>
      <c r="R284" s="119">
        <v>0.41795736676949496</v>
      </c>
      <c r="S284" s="174">
        <v>121878430178.85529</v>
      </c>
      <c r="T284" s="119">
        <v>0.27533625969256914</v>
      </c>
      <c r="U284" s="97">
        <v>16.129798339687923</v>
      </c>
      <c r="V284" s="184">
        <v>2078198900365.5747</v>
      </c>
      <c r="W284" s="199">
        <v>2156.7537472385166</v>
      </c>
      <c r="X284" s="191">
        <v>4.6804086517919015E-2</v>
      </c>
      <c r="Y284" s="198">
        <v>2.0000000000000001E-4</v>
      </c>
    </row>
    <row r="285" spans="1:25" x14ac:dyDescent="0.2">
      <c r="A285">
        <v>281</v>
      </c>
      <c r="B285" s="119">
        <v>0.477322748289285</v>
      </c>
      <c r="C285" s="97">
        <v>6168.7963210374719</v>
      </c>
      <c r="D285" s="96">
        <v>1.3990783834009783</v>
      </c>
      <c r="E285" s="98">
        <v>0</v>
      </c>
      <c r="F285" s="119">
        <v>0.62514538674353981</v>
      </c>
      <c r="G285" s="177">
        <v>1</v>
      </c>
      <c r="H285" s="97">
        <v>42895163.988880664</v>
      </c>
      <c r="I285" s="185">
        <v>19623.162009504587</v>
      </c>
      <c r="J285" s="174">
        <v>841738752378.07227</v>
      </c>
      <c r="K285" s="186">
        <v>0.12046981707738302</v>
      </c>
      <c r="L285" s="182">
        <v>36098166202.444031</v>
      </c>
      <c r="M285" s="189">
        <v>3702848994.1982036</v>
      </c>
      <c r="N285" s="187">
        <v>73197637.703145683</v>
      </c>
      <c r="O285" s="185">
        <v>0</v>
      </c>
      <c r="P285" s="185">
        <v>732552988705.12598</v>
      </c>
      <c r="Q285" s="174">
        <v>1577994590077.3965</v>
      </c>
      <c r="R285" s="119">
        <v>0.43564566622266704</v>
      </c>
      <c r="S285" s="174">
        <v>565132697788.65149</v>
      </c>
      <c r="T285" s="119">
        <v>0.3581334824227333</v>
      </c>
      <c r="U285" s="97">
        <v>18.639249645107036</v>
      </c>
      <c r="V285" s="184">
        <v>10637403563133.615</v>
      </c>
      <c r="W285" s="199">
        <v>11034.926428857196</v>
      </c>
      <c r="X285" s="191">
        <v>4.2744661642113393E-2</v>
      </c>
      <c r="Y285" s="198">
        <v>2.0000000000000001E-4</v>
      </c>
    </row>
    <row r="286" spans="1:25" x14ac:dyDescent="0.2">
      <c r="A286">
        <v>282</v>
      </c>
      <c r="B286" s="119">
        <v>0.47550213459157864</v>
      </c>
      <c r="C286" s="97">
        <v>16373.335957929679</v>
      </c>
      <c r="D286" s="96">
        <v>0.69725847432593513</v>
      </c>
      <c r="E286" s="98">
        <v>0.22738236057168695</v>
      </c>
      <c r="F286" s="119">
        <v>0</v>
      </c>
      <c r="G286" s="177">
        <v>0</v>
      </c>
      <c r="H286" s="97">
        <v>6174503.4448022172</v>
      </c>
      <c r="I286" s="185">
        <v>46943.689634510964</v>
      </c>
      <c r="J286" s="174">
        <v>289853973360.0141</v>
      </c>
      <c r="K286" s="186">
        <v>0.47550213459157864</v>
      </c>
      <c r="L286" s="182">
        <v>112641401035.55254</v>
      </c>
      <c r="M286" s="189">
        <v>12795131496.04022</v>
      </c>
      <c r="N286" s="187">
        <v>14934651.620877109</v>
      </c>
      <c r="O286" s="185">
        <v>26229051693.800278</v>
      </c>
      <c r="P286" s="185">
        <v>0</v>
      </c>
      <c r="Q286" s="174">
        <v>328878156549.85461</v>
      </c>
      <c r="R286" s="119">
        <v>0.48288225059879758</v>
      </c>
      <c r="S286" s="174">
        <v>123531981859.40097</v>
      </c>
      <c r="T286" s="119">
        <v>0.37561625604853682</v>
      </c>
      <c r="U286" s="97">
        <v>13.915377136775824</v>
      </c>
      <c r="V286" s="184">
        <v>1796581953883.3352</v>
      </c>
      <c r="W286" s="199">
        <v>1863.8554903545023</v>
      </c>
      <c r="X286" s="191">
        <v>5.3505910939503527E-2</v>
      </c>
      <c r="Y286" s="198">
        <v>2.0000000000000001E-4</v>
      </c>
    </row>
    <row r="287" spans="1:25" x14ac:dyDescent="0.2">
      <c r="A287">
        <v>283</v>
      </c>
      <c r="B287" s="119">
        <v>0.58426444761893925</v>
      </c>
      <c r="C287" s="97">
        <v>12612.089049523685</v>
      </c>
      <c r="D287" s="96">
        <v>0.7306525243397457</v>
      </c>
      <c r="E287" s="98">
        <v>0.47946826248861557</v>
      </c>
      <c r="F287" s="119">
        <v>0.60671450914777481</v>
      </c>
      <c r="G287" s="177">
        <v>1</v>
      </c>
      <c r="H287" s="97">
        <v>6268864.0210674228</v>
      </c>
      <c r="I287" s="185">
        <v>43440.290375043682</v>
      </c>
      <c r="J287" s="174">
        <v>272321273396.83279</v>
      </c>
      <c r="K287" s="186">
        <v>0.48332504450263425</v>
      </c>
      <c r="L287" s="182">
        <v>113266946386.00749</v>
      </c>
      <c r="M287" s="189">
        <v>3677146529.0129952</v>
      </c>
      <c r="N287" s="187">
        <v>14929192.140850943</v>
      </c>
      <c r="O287" s="185">
        <v>0</v>
      </c>
      <c r="P287" s="185">
        <v>201386726374.86057</v>
      </c>
      <c r="Q287" s="174">
        <v>477385146300.70636</v>
      </c>
      <c r="R287" s="119">
        <v>0.61319267042933034</v>
      </c>
      <c r="S287" s="174">
        <v>209295410133.0957</v>
      </c>
      <c r="T287" s="119">
        <v>0.43842044888690335</v>
      </c>
      <c r="U287" s="97">
        <v>15.807900506064691</v>
      </c>
      <c r="V287" s="184">
        <v>3535868391686.4419</v>
      </c>
      <c r="W287" s="199">
        <v>3670.7803783023414</v>
      </c>
      <c r="X287" s="191">
        <v>4.6737364718224907E-2</v>
      </c>
      <c r="Y287" s="198">
        <v>2.0000000000000001E-4</v>
      </c>
    </row>
    <row r="288" spans="1:25" x14ac:dyDescent="0.2">
      <c r="A288">
        <v>284</v>
      </c>
      <c r="B288" s="119">
        <v>0.38413965979802533</v>
      </c>
      <c r="C288" s="97">
        <v>5443.3252515752793</v>
      </c>
      <c r="D288" s="96">
        <v>0.89043836296651613</v>
      </c>
      <c r="E288" s="98">
        <v>0</v>
      </c>
      <c r="F288" s="119">
        <v>0.45946694631037649</v>
      </c>
      <c r="G288" s="177">
        <v>1</v>
      </c>
      <c r="H288" s="97">
        <v>9015134.7191603333</v>
      </c>
      <c r="I288" s="185">
        <v>36331.93957215346</v>
      </c>
      <c r="J288" s="174">
        <v>327537329851.3559</v>
      </c>
      <c r="K288" s="186">
        <v>0.38413965979802533</v>
      </c>
      <c r="L288" s="182">
        <v>82971747603.284409</v>
      </c>
      <c r="M288" s="189">
        <v>10737184735.213131</v>
      </c>
      <c r="N288" s="187">
        <v>19576179.310156379</v>
      </c>
      <c r="O288" s="185">
        <v>0</v>
      </c>
      <c r="P288" s="185">
        <v>227051595771.03427</v>
      </c>
      <c r="Q288" s="174">
        <v>565326110357.60327</v>
      </c>
      <c r="R288" s="119">
        <v>0.54386547771974092</v>
      </c>
      <c r="S288" s="174">
        <v>179487566976.12524</v>
      </c>
      <c r="T288" s="119">
        <v>0.31749385653280443</v>
      </c>
      <c r="U288" s="97">
        <v>16.439195732577531</v>
      </c>
      <c r="V288" s="184">
        <v>3155628751938.2344</v>
      </c>
      <c r="W288" s="199">
        <v>3275.4620286195764</v>
      </c>
      <c r="X288" s="191">
        <v>4.5435762603573536E-2</v>
      </c>
      <c r="Y288" s="198">
        <v>2.0000000000000001E-4</v>
      </c>
    </row>
    <row r="289" spans="1:25" x14ac:dyDescent="0.2">
      <c r="A289">
        <v>285</v>
      </c>
      <c r="B289" s="119">
        <v>0.64221186493286164</v>
      </c>
      <c r="C289" s="97">
        <v>11475.22654660232</v>
      </c>
      <c r="D289" s="96">
        <v>0.77258904106709425</v>
      </c>
      <c r="E289" s="98">
        <v>0</v>
      </c>
      <c r="F289" s="119">
        <v>0.53642898524230731</v>
      </c>
      <c r="G289" s="177">
        <v>1</v>
      </c>
      <c r="H289" s="97">
        <v>5013350.0825224798</v>
      </c>
      <c r="I289" s="185">
        <v>47736.451892551173</v>
      </c>
      <c r="J289" s="174">
        <v>239319545034.85181</v>
      </c>
      <c r="K289" s="186">
        <v>0.44328394777799285</v>
      </c>
      <c r="L289" s="182">
        <v>74010091975.777145</v>
      </c>
      <c r="M289" s="189">
        <v>10578341734.401512</v>
      </c>
      <c r="N289" s="187">
        <v>12097986.622352505</v>
      </c>
      <c r="O289" s="185">
        <v>0</v>
      </c>
      <c r="P289" s="185">
        <v>145565933543.53851</v>
      </c>
      <c r="Q289" s="174">
        <v>395463820312.79181</v>
      </c>
      <c r="R289" s="119">
        <v>0.56272975707941064</v>
      </c>
      <c r="S289" s="174">
        <v>161843382100.75439</v>
      </c>
      <c r="T289" s="119">
        <v>0.40924952875017617</v>
      </c>
      <c r="U289" s="97">
        <v>16.476125633902864</v>
      </c>
      <c r="V289" s="184">
        <v>2833828337637.2109</v>
      </c>
      <c r="W289" s="199">
        <v>2943.1516077550709</v>
      </c>
      <c r="X289" s="191">
        <v>4.5819372404496544E-2</v>
      </c>
      <c r="Y289" s="198">
        <v>2.0000000000000001E-4</v>
      </c>
    </row>
    <row r="290" spans="1:25" x14ac:dyDescent="0.2">
      <c r="A290">
        <v>286</v>
      </c>
      <c r="B290" s="119">
        <v>0.41870961597681011</v>
      </c>
      <c r="C290" s="97">
        <v>11561.634524536405</v>
      </c>
      <c r="D290" s="96">
        <v>0.81363632051788282</v>
      </c>
      <c r="E290" s="98">
        <v>0.18270876765942551</v>
      </c>
      <c r="F290" s="119">
        <v>0.63043940859170156</v>
      </c>
      <c r="G290" s="177">
        <v>1</v>
      </c>
      <c r="H290" s="97">
        <v>6859878.9056785218</v>
      </c>
      <c r="I290" s="185">
        <v>41297.198099129921</v>
      </c>
      <c r="J290" s="174">
        <v>283293778103.84851</v>
      </c>
      <c r="K290" s="186">
        <v>0.41680948456569178</v>
      </c>
      <c r="L290" s="182">
        <v>86897161089.920883</v>
      </c>
      <c r="M290" s="189">
        <v>11012713646.211082</v>
      </c>
      <c r="N290" s="187">
        <v>15624050.696573472</v>
      </c>
      <c r="O290" s="185">
        <v>0</v>
      </c>
      <c r="P290" s="185">
        <v>283083108060.91345</v>
      </c>
      <c r="Q290" s="174">
        <v>577389599810.97302</v>
      </c>
      <c r="R290" s="119">
        <v>0.59673056146778802</v>
      </c>
      <c r="S290" s="174">
        <v>221267317598.62131</v>
      </c>
      <c r="T290" s="119">
        <v>0.38322013017044343</v>
      </c>
      <c r="U290" s="97">
        <v>16.795106237883019</v>
      </c>
      <c r="V290" s="184">
        <v>3919014198008.7939</v>
      </c>
      <c r="W290" s="199">
        <v>4063.3419905299929</v>
      </c>
      <c r="X290" s="191">
        <v>4.4518569682146285E-2</v>
      </c>
      <c r="Y290" s="198">
        <v>2.0000000000000001E-4</v>
      </c>
    </row>
    <row r="291" spans="1:25" x14ac:dyDescent="0.2">
      <c r="A291">
        <v>287</v>
      </c>
      <c r="B291" s="119">
        <v>0.40188071974226924</v>
      </c>
      <c r="C291" s="97">
        <v>4000</v>
      </c>
      <c r="D291" s="96">
        <v>0.68955654643191966</v>
      </c>
      <c r="E291" s="98">
        <v>0</v>
      </c>
      <c r="F291" s="119">
        <v>0.62535440953274279</v>
      </c>
      <c r="G291" s="177">
        <v>1</v>
      </c>
      <c r="H291" s="97">
        <v>19593673.756136678</v>
      </c>
      <c r="I291" s="185">
        <v>28372.494775778676</v>
      </c>
      <c r="J291" s="174">
        <v>555921406284.29968</v>
      </c>
      <c r="K291" s="186">
        <v>0.40188071974226924</v>
      </c>
      <c r="L291" s="182">
        <v>139921352519.66309</v>
      </c>
      <c r="M291" s="189">
        <v>6091137331.4102411</v>
      </c>
      <c r="N291" s="187">
        <v>44129249.481342964</v>
      </c>
      <c r="O291" s="185">
        <v>0</v>
      </c>
      <c r="P291" s="185">
        <v>440823272074.49414</v>
      </c>
      <c r="Q291" s="174">
        <v>1002835815690.2041</v>
      </c>
      <c r="R291" s="119">
        <v>0.57444369609075119</v>
      </c>
      <c r="S291" s="174">
        <v>363196721199.01709</v>
      </c>
      <c r="T291" s="119">
        <v>0.3621696747528369</v>
      </c>
      <c r="U291" s="97">
        <v>16.75298351899994</v>
      </c>
      <c r="V291" s="184">
        <v>6532082780797.5459</v>
      </c>
      <c r="W291" s="199">
        <v>6780.7623653192304</v>
      </c>
      <c r="X291" s="191">
        <v>4.4533463429053198E-2</v>
      </c>
      <c r="Y291" s="198">
        <v>2.0000000000000001E-4</v>
      </c>
    </row>
    <row r="292" spans="1:25" x14ac:dyDescent="0.2">
      <c r="A292">
        <v>288</v>
      </c>
      <c r="B292" s="119">
        <v>0.64281768714496246</v>
      </c>
      <c r="C292" s="97">
        <v>4000</v>
      </c>
      <c r="D292" s="96">
        <v>1.5148925321789217</v>
      </c>
      <c r="E292" s="98">
        <v>7.5248163392033898E-2</v>
      </c>
      <c r="F292" s="119">
        <v>0</v>
      </c>
      <c r="G292" s="177">
        <v>0</v>
      </c>
      <c r="H292" s="97">
        <v>28933712.389926452</v>
      </c>
      <c r="I292" s="185">
        <v>24839.649192902238</v>
      </c>
      <c r="J292" s="174">
        <v>718703265614.10205</v>
      </c>
      <c r="K292" s="186">
        <v>0.30869190252760426</v>
      </c>
      <c r="L292" s="182">
        <v>141056972426.18735</v>
      </c>
      <c r="M292" s="189">
        <v>24952528478.481758</v>
      </c>
      <c r="N292" s="187">
        <v>48884379.636510596</v>
      </c>
      <c r="O292" s="185">
        <v>38969326167.631134</v>
      </c>
      <c r="P292" s="185">
        <v>0</v>
      </c>
      <c r="Q292" s="174">
        <v>782625120260.21497</v>
      </c>
      <c r="R292" s="119">
        <v>0.32331359267537074</v>
      </c>
      <c r="S292" s="174">
        <v>161864581399.55304</v>
      </c>
      <c r="T292" s="119">
        <v>0.20682262453540298</v>
      </c>
      <c r="U292" s="97">
        <v>14.206400142767983</v>
      </c>
      <c r="V292" s="184">
        <v>2354363838921.6934</v>
      </c>
      <c r="W292" s="199">
        <v>2445.5236734456566</v>
      </c>
      <c r="X292" s="191">
        <v>5.6192283378020236E-2</v>
      </c>
      <c r="Y292" s="198">
        <v>2.0000000000000001E-4</v>
      </c>
    </row>
    <row r="293" spans="1:25" x14ac:dyDescent="0.2">
      <c r="A293">
        <v>289</v>
      </c>
      <c r="B293" s="119">
        <v>0.47994698768276201</v>
      </c>
      <c r="C293" s="97">
        <v>11146.427469954573</v>
      </c>
      <c r="D293" s="96">
        <v>1.5323386898344675</v>
      </c>
      <c r="E293" s="98">
        <v>0.33001048068721311</v>
      </c>
      <c r="F293" s="119">
        <v>0.7145316131875854</v>
      </c>
      <c r="G293" s="177">
        <v>1</v>
      </c>
      <c r="H293" s="97">
        <v>13132884.511403434</v>
      </c>
      <c r="I293" s="185">
        <v>36167.244834000776</v>
      </c>
      <c r="J293" s="174">
        <v>474980249500.58466</v>
      </c>
      <c r="K293" s="186">
        <v>0.36901968765923376</v>
      </c>
      <c r="L293" s="182">
        <v>136079028515.03427</v>
      </c>
      <c r="M293" s="189">
        <v>11577679681.190245</v>
      </c>
      <c r="N293" s="187">
        <v>23398182.24316233</v>
      </c>
      <c r="O293" s="185">
        <v>0</v>
      </c>
      <c r="P293" s="185">
        <v>374346950115.26697</v>
      </c>
      <c r="Q293" s="174">
        <v>860904879297.04175</v>
      </c>
      <c r="R293" s="119">
        <v>0.55146002168657426</v>
      </c>
      <c r="S293" s="174">
        <v>324844129804.54413</v>
      </c>
      <c r="T293" s="119">
        <v>0.37732871263291068</v>
      </c>
      <c r="U293" s="97">
        <v>16.60801328375323</v>
      </c>
      <c r="V293" s="184">
        <v>5535690115738.4795</v>
      </c>
      <c r="W293" s="199">
        <v>5746.2089961911415</v>
      </c>
      <c r="X293" s="191">
        <v>4.7540907347292015E-2</v>
      </c>
      <c r="Y293" s="198">
        <v>2.0000000000000001E-4</v>
      </c>
    </row>
    <row r="294" spans="1:25" x14ac:dyDescent="0.2">
      <c r="A294">
        <v>290</v>
      </c>
      <c r="B294" s="119">
        <v>0.48841253390027095</v>
      </c>
      <c r="C294" s="97">
        <v>7909.4464295451471</v>
      </c>
      <c r="D294" s="96">
        <v>0.72394545587836767</v>
      </c>
      <c r="E294" s="98">
        <v>0.3108959507699684</v>
      </c>
      <c r="F294" s="119">
        <v>0.54345874329474375</v>
      </c>
      <c r="G294" s="177">
        <v>1</v>
      </c>
      <c r="H294" s="97">
        <v>19598005.12735755</v>
      </c>
      <c r="I294" s="185">
        <v>31471.435526953577</v>
      </c>
      <c r="J294" s="174">
        <v>616777354822.53882</v>
      </c>
      <c r="K294" s="186">
        <v>0.42140965800038643</v>
      </c>
      <c r="L294" s="182">
        <v>181863381286.54367</v>
      </c>
      <c r="M294" s="189">
        <v>6861792088.0253687</v>
      </c>
      <c r="N294" s="187">
        <v>43204814.412632242</v>
      </c>
      <c r="O294" s="185">
        <v>0</v>
      </c>
      <c r="P294" s="185">
        <v>359328248712.29578</v>
      </c>
      <c r="Q294" s="174">
        <v>982967395622.85999</v>
      </c>
      <c r="R294" s="119">
        <v>0.55686336654242519</v>
      </c>
      <c r="S294" s="174">
        <v>338146175874.1637</v>
      </c>
      <c r="T294" s="119">
        <v>0.34400548520726515</v>
      </c>
      <c r="U294" s="97">
        <v>15.839432006320422</v>
      </c>
      <c r="V294" s="184">
        <v>5648340084355.2969</v>
      </c>
      <c r="W294" s="199">
        <v>5861.7023444626911</v>
      </c>
      <c r="X294" s="191">
        <v>4.5822586410697821E-2</v>
      </c>
      <c r="Y294" s="198">
        <v>2.0000000000000001E-4</v>
      </c>
    </row>
    <row r="295" spans="1:25" x14ac:dyDescent="0.2">
      <c r="A295">
        <v>291</v>
      </c>
      <c r="B295" s="119">
        <v>0.45065107883086158</v>
      </c>
      <c r="C295" s="97">
        <v>8325.3231721711509</v>
      </c>
      <c r="D295" s="96">
        <v>0.99349137316055458</v>
      </c>
      <c r="E295" s="98">
        <v>0</v>
      </c>
      <c r="F295" s="119">
        <v>0</v>
      </c>
      <c r="G295" s="177">
        <v>0</v>
      </c>
      <c r="H295" s="97">
        <v>8481549.2219482493</v>
      </c>
      <c r="I295" s="185">
        <v>48491.551483863332</v>
      </c>
      <c r="J295" s="174">
        <v>411283480759.02454</v>
      </c>
      <c r="K295" s="186">
        <v>0.45065107883086153</v>
      </c>
      <c r="L295" s="182">
        <v>142314318954.25049</v>
      </c>
      <c r="M295" s="189">
        <v>10169528025.514441</v>
      </c>
      <c r="N295" s="187">
        <v>17750762.551857382</v>
      </c>
      <c r="O295" s="185">
        <v>0</v>
      </c>
      <c r="P295" s="185">
        <v>0</v>
      </c>
      <c r="Q295" s="174">
        <v>421453008784.539</v>
      </c>
      <c r="R295" s="119">
        <v>0.43977701059460478</v>
      </c>
      <c r="S295" s="174">
        <v>142314318954.25049</v>
      </c>
      <c r="T295" s="119">
        <v>0.33767541336264695</v>
      </c>
      <c r="U295" s="97">
        <v>13.20484819730904</v>
      </c>
      <c r="V295" s="184">
        <v>2000822215980.5969</v>
      </c>
      <c r="W295" s="199">
        <v>2075.8226117661584</v>
      </c>
      <c r="X295" s="191">
        <v>5.6373914239933855E-2</v>
      </c>
      <c r="Y295" s="198">
        <v>2.0000000000000001E-4</v>
      </c>
    </row>
    <row r="296" spans="1:25" x14ac:dyDescent="0.2">
      <c r="A296">
        <v>292</v>
      </c>
      <c r="B296" s="119">
        <v>0.59873487854702678</v>
      </c>
      <c r="C296" s="97">
        <v>9459.928624568247</v>
      </c>
      <c r="D296" s="96">
        <v>1.0887574489363059</v>
      </c>
      <c r="E296" s="98">
        <v>0.25984246173596198</v>
      </c>
      <c r="F296" s="119">
        <v>0.69350127519360483</v>
      </c>
      <c r="G296" s="177">
        <v>1</v>
      </c>
      <c r="H296" s="97">
        <v>8973141.415939521</v>
      </c>
      <c r="I296" s="185">
        <v>36382.215571354092</v>
      </c>
      <c r="J296" s="174">
        <v>326462765346.95715</v>
      </c>
      <c r="K296" s="186">
        <v>0.4019904352348076</v>
      </c>
      <c r="L296" s="182">
        <v>96282023589.673798</v>
      </c>
      <c r="M296" s="189">
        <v>4910520368.9843168</v>
      </c>
      <c r="N296" s="187">
        <v>18078528.980292406</v>
      </c>
      <c r="O296" s="185">
        <v>0</v>
      </c>
      <c r="P296" s="185">
        <v>417962068934.21198</v>
      </c>
      <c r="Q296" s="174">
        <v>749335354650.15356</v>
      </c>
      <c r="R296" s="119">
        <v>0.62135672818284571</v>
      </c>
      <c r="S296" s="174">
        <v>250950051942.74304</v>
      </c>
      <c r="T296" s="119">
        <v>0.33489685277148773</v>
      </c>
      <c r="U296" s="97">
        <v>16.755212800895105</v>
      </c>
      <c r="V296" s="184">
        <v>4402517613821.1367</v>
      </c>
      <c r="W296" s="199">
        <v>4568.5853593721058</v>
      </c>
      <c r="X296" s="191">
        <v>4.5293786702832142E-2</v>
      </c>
      <c r="Y296" s="198">
        <v>2.0000000000000001E-4</v>
      </c>
    </row>
    <row r="297" spans="1:25" x14ac:dyDescent="0.2">
      <c r="A297">
        <v>293</v>
      </c>
      <c r="B297" s="119">
        <v>0.56881653229455109</v>
      </c>
      <c r="C297" s="97">
        <v>4172.1220299982097</v>
      </c>
      <c r="D297" s="96">
        <v>0.2</v>
      </c>
      <c r="E297" s="98">
        <v>0.19492172704745112</v>
      </c>
      <c r="F297" s="119">
        <v>0</v>
      </c>
      <c r="G297" s="177">
        <v>0</v>
      </c>
      <c r="H297" s="97">
        <v>13996011.048345147</v>
      </c>
      <c r="I297" s="185">
        <v>29875.72300801424</v>
      </c>
      <c r="J297" s="174">
        <v>418140949297.46661</v>
      </c>
      <c r="K297" s="186">
        <v>0.46038977753052901</v>
      </c>
      <c r="L297" s="182">
        <v>133559071016.8246</v>
      </c>
      <c r="M297" s="189">
        <v>37593696576.56189</v>
      </c>
      <c r="N297" s="187">
        <v>45504355.856742024</v>
      </c>
      <c r="O297" s="185">
        <v>51263091216.013382</v>
      </c>
      <c r="P297" s="185">
        <v>0</v>
      </c>
      <c r="Q297" s="174">
        <v>506997737090.04187</v>
      </c>
      <c r="R297" s="119">
        <v>0.46059040211219554</v>
      </c>
      <c r="S297" s="174">
        <v>161498005541.12851</v>
      </c>
      <c r="T297" s="119">
        <v>0.3185379218220194</v>
      </c>
      <c r="U297" s="97">
        <v>14.791869350250829</v>
      </c>
      <c r="V297" s="184">
        <v>2730536630033.8472</v>
      </c>
      <c r="W297" s="199">
        <v>2835.2790355296479</v>
      </c>
      <c r="X297" s="191">
        <v>4.641581112975008E-2</v>
      </c>
      <c r="Y297" s="198">
        <v>2.0000000000000001E-4</v>
      </c>
    </row>
    <row r="298" spans="1:25" x14ac:dyDescent="0.2">
      <c r="A298">
        <v>294</v>
      </c>
      <c r="B298" s="119">
        <v>0.44825113765894059</v>
      </c>
      <c r="C298" s="97">
        <v>4524.9743365498944</v>
      </c>
      <c r="D298" s="96">
        <v>1.0704137968775527</v>
      </c>
      <c r="E298" s="98">
        <v>0.24091927124678508</v>
      </c>
      <c r="F298" s="119">
        <v>0.50928677900880859</v>
      </c>
      <c r="G298" s="177">
        <v>1</v>
      </c>
      <c r="H298" s="97">
        <v>19460204.928047918</v>
      </c>
      <c r="I298" s="185">
        <v>33192.208245540387</v>
      </c>
      <c r="J298" s="174">
        <v>645927174472.65771</v>
      </c>
      <c r="K298" s="186">
        <v>0.44825113765894065</v>
      </c>
      <c r="L298" s="182">
        <v>216792202158.65656</v>
      </c>
      <c r="M298" s="189">
        <v>9240019034.8862896</v>
      </c>
      <c r="N298" s="187">
        <v>37599790.456461512</v>
      </c>
      <c r="O298" s="185">
        <v>0</v>
      </c>
      <c r="P298" s="185">
        <v>393260686110.76019</v>
      </c>
      <c r="Q298" s="174">
        <v>1048427879618.3042</v>
      </c>
      <c r="R298" s="119">
        <v>0.57624005564479119</v>
      </c>
      <c r="S298" s="174">
        <v>393540953710.31384</v>
      </c>
      <c r="T298" s="119">
        <v>0.37536292324998866</v>
      </c>
      <c r="U298" s="97">
        <v>15.775282923697979</v>
      </c>
      <c r="V298" s="184">
        <v>6634221965311.666</v>
      </c>
      <c r="W298" s="199">
        <v>6887.760089072759</v>
      </c>
      <c r="X298" s="191">
        <v>4.7650051109064173E-2</v>
      </c>
      <c r="Y298" s="198">
        <v>2.0000000000000001E-4</v>
      </c>
    </row>
    <row r="299" spans="1:25" x14ac:dyDescent="0.2">
      <c r="A299">
        <v>295</v>
      </c>
      <c r="B299" s="119">
        <v>0.59564092120882117</v>
      </c>
      <c r="C299" s="97">
        <v>5497.2240311971345</v>
      </c>
      <c r="D299" s="96">
        <v>0.94891672399741844</v>
      </c>
      <c r="E299" s="98">
        <v>0.62746183911933118</v>
      </c>
      <c r="F299" s="119">
        <v>0</v>
      </c>
      <c r="G299" s="177">
        <v>0</v>
      </c>
      <c r="H299" s="97">
        <v>13009912.465110231</v>
      </c>
      <c r="I299" s="185">
        <v>36881.108119269731</v>
      </c>
      <c r="J299" s="174">
        <v>479819988247.96545</v>
      </c>
      <c r="K299" s="186">
        <v>0.49623076388988874</v>
      </c>
      <c r="L299" s="182">
        <v>186815248042.45825</v>
      </c>
      <c r="M299" s="189">
        <v>49994209996.929008</v>
      </c>
      <c r="N299" s="187">
        <v>26760694.133675337</v>
      </c>
      <c r="O299" s="185">
        <v>70784130251.651886</v>
      </c>
      <c r="P299" s="185">
        <v>0</v>
      </c>
      <c r="Q299" s="174">
        <v>600598328496.54626</v>
      </c>
      <c r="R299" s="119">
        <v>0.49072521436586325</v>
      </c>
      <c r="S299" s="174">
        <v>220893742312.63797</v>
      </c>
      <c r="T299" s="119">
        <v>0.36778947231770098</v>
      </c>
      <c r="U299" s="97">
        <v>14.660825705562267</v>
      </c>
      <c r="V299" s="184">
        <v>3480125389660.9663</v>
      </c>
      <c r="W299" s="199">
        <v>3603.5095568888401</v>
      </c>
      <c r="X299" s="191">
        <v>4.9927372897621378E-2</v>
      </c>
      <c r="Y299" s="198">
        <v>2.0000000000000001E-4</v>
      </c>
    </row>
    <row r="300" spans="1:25" x14ac:dyDescent="0.2">
      <c r="A300">
        <v>296</v>
      </c>
      <c r="B300" s="119">
        <v>0.36047837095865221</v>
      </c>
      <c r="C300" s="97">
        <v>11614.324782231548</v>
      </c>
      <c r="D300" s="96">
        <v>0.82094486449147819</v>
      </c>
      <c r="E300" s="98">
        <v>0</v>
      </c>
      <c r="F300" s="119">
        <v>0.67852017091130645</v>
      </c>
      <c r="G300" s="177">
        <v>1</v>
      </c>
      <c r="H300" s="97">
        <v>6014456.3230781825</v>
      </c>
      <c r="I300" s="185">
        <v>41678.886554318771</v>
      </c>
      <c r="J300" s="174">
        <v>250675842775.48077</v>
      </c>
      <c r="K300" s="186">
        <v>0.36047837095865221</v>
      </c>
      <c r="L300" s="182">
        <v>71113097484.711761</v>
      </c>
      <c r="M300" s="189">
        <v>7246502786.6331158</v>
      </c>
      <c r="N300" s="187">
        <v>13874212.180408049</v>
      </c>
      <c r="O300" s="185">
        <v>0</v>
      </c>
      <c r="P300" s="185">
        <v>402118940674.83282</v>
      </c>
      <c r="Q300" s="174">
        <v>660041286236.94666</v>
      </c>
      <c r="R300" s="119">
        <v>0.62429181412499546</v>
      </c>
      <c r="S300" s="174">
        <v>259901297788.83804</v>
      </c>
      <c r="T300" s="119">
        <v>0.39376521318931057</v>
      </c>
      <c r="U300" s="97">
        <v>17.434854630477346</v>
      </c>
      <c r="V300" s="184">
        <v>4789636418338.918</v>
      </c>
      <c r="W300" s="199">
        <v>4967.6758519849218</v>
      </c>
      <c r="X300" s="191">
        <v>4.3200842509514448E-2</v>
      </c>
      <c r="Y300" s="198">
        <v>2.0000000000000001E-4</v>
      </c>
    </row>
    <row r="301" spans="1:25" x14ac:dyDescent="0.2">
      <c r="A301">
        <v>297</v>
      </c>
      <c r="B301" s="119">
        <v>0.55911125059838729</v>
      </c>
      <c r="C301" s="97">
        <v>10723.087552284795</v>
      </c>
      <c r="D301" s="96">
        <v>0.45708146443929853</v>
      </c>
      <c r="E301" s="98">
        <v>0</v>
      </c>
      <c r="F301" s="119">
        <v>0.50778127790778693</v>
      </c>
      <c r="G301" s="177">
        <v>1</v>
      </c>
      <c r="H301" s="97">
        <v>2887210.6088118246</v>
      </c>
      <c r="I301" s="185">
        <v>41224.167819687682</v>
      </c>
      <c r="J301" s="174">
        <v>119022854668.4413</v>
      </c>
      <c r="K301" s="186">
        <v>0.39089795848552922</v>
      </c>
      <c r="L301" s="182">
        <v>35138536482.34993</v>
      </c>
      <c r="M301" s="189">
        <v>3187348387.5805588</v>
      </c>
      <c r="N301" s="187">
        <v>8943182.4606019184</v>
      </c>
      <c r="O301" s="185">
        <v>0</v>
      </c>
      <c r="P301" s="185">
        <v>141926589666.27344</v>
      </c>
      <c r="Q301" s="174">
        <v>264136792722.29529</v>
      </c>
      <c r="R301" s="119">
        <v>0.6060006293947906</v>
      </c>
      <c r="S301" s="174">
        <v>105134835220.63564</v>
      </c>
      <c r="T301" s="119">
        <v>0.39803177034549264</v>
      </c>
      <c r="U301" s="97">
        <v>17.106149345939684</v>
      </c>
      <c r="V301" s="184">
        <v>1960198834369.3892</v>
      </c>
      <c r="W301" s="199">
        <v>2036.3919148924022</v>
      </c>
      <c r="X301" s="191">
        <v>4.2617767712912792E-2</v>
      </c>
      <c r="Y301" s="198">
        <v>2.0000000000000001E-4</v>
      </c>
    </row>
    <row r="302" spans="1:25" x14ac:dyDescent="0.2">
      <c r="A302">
        <v>298</v>
      </c>
      <c r="B302" s="119">
        <v>0.37609994476368125</v>
      </c>
      <c r="C302" s="97">
        <v>10024.371175316264</v>
      </c>
      <c r="D302" s="96">
        <v>0.94931128095244754</v>
      </c>
      <c r="E302" s="98">
        <v>0</v>
      </c>
      <c r="F302" s="119">
        <v>0</v>
      </c>
      <c r="G302" s="177">
        <v>0</v>
      </c>
      <c r="H302" s="97">
        <v>8548027.6193033159</v>
      </c>
      <c r="I302" s="185">
        <v>40658.62745194602</v>
      </c>
      <c r="J302" s="174">
        <v>347551070422.19861</v>
      </c>
      <c r="K302" s="186">
        <v>0.37609994476368125</v>
      </c>
      <c r="L302" s="182">
        <v>97097470431.864334</v>
      </c>
      <c r="M302" s="189">
        <v>7399537027.1914806</v>
      </c>
      <c r="N302" s="187">
        <v>18107343.160817932</v>
      </c>
      <c r="O302" s="185">
        <v>0</v>
      </c>
      <c r="P302" s="185">
        <v>0</v>
      </c>
      <c r="Q302" s="174">
        <v>354950607449.39008</v>
      </c>
      <c r="R302" s="119">
        <v>0.36825951454945677</v>
      </c>
      <c r="S302" s="174">
        <v>97097470431.864334</v>
      </c>
      <c r="T302" s="119">
        <v>0.27355206159411571</v>
      </c>
      <c r="U302" s="97">
        <v>13.207798466485846</v>
      </c>
      <c r="V302" s="184">
        <v>1315241399807.9009</v>
      </c>
      <c r="W302" s="199">
        <v>1363.4950757072349</v>
      </c>
      <c r="X302" s="191">
        <v>5.8246482597563452E-2</v>
      </c>
      <c r="Y302" s="198">
        <v>2.0000000000000001E-4</v>
      </c>
    </row>
    <row r="303" spans="1:25" x14ac:dyDescent="0.2">
      <c r="A303">
        <v>299</v>
      </c>
      <c r="B303" s="119">
        <v>0.4761259871474145</v>
      </c>
      <c r="C303" s="97">
        <v>12568.33699336481</v>
      </c>
      <c r="D303" s="96">
        <v>1.0852715392718217</v>
      </c>
      <c r="E303" s="98">
        <v>0.39438133323395141</v>
      </c>
      <c r="F303" s="119">
        <v>0</v>
      </c>
      <c r="G303" s="177">
        <v>0</v>
      </c>
      <c r="H303" s="97">
        <v>8543937.8856547084</v>
      </c>
      <c r="I303" s="185">
        <v>30714.449072197884</v>
      </c>
      <c r="J303" s="174">
        <v>262422345064.96359</v>
      </c>
      <c r="K303" s="186">
        <v>0.29465658663484795</v>
      </c>
      <c r="L303" s="182">
        <v>61531744157.237747</v>
      </c>
      <c r="M303" s="189">
        <v>12975653924.046682</v>
      </c>
      <c r="N303" s="187">
        <v>17287022.966453884</v>
      </c>
      <c r="O303" s="185">
        <v>50356920462.40789</v>
      </c>
      <c r="P303" s="185">
        <v>0</v>
      </c>
      <c r="Q303" s="174">
        <v>325754919451.41815</v>
      </c>
      <c r="R303" s="119">
        <v>0.36103831991713214</v>
      </c>
      <c r="S303" s="174">
        <v>84863479291.676361</v>
      </c>
      <c r="T303" s="119">
        <v>0.2605132700208771</v>
      </c>
      <c r="U303" s="97">
        <v>15.17588291987536</v>
      </c>
      <c r="V303" s="184">
        <v>1238860234341.2527</v>
      </c>
      <c r="W303" s="199">
        <v>1286.5243917846003</v>
      </c>
      <c r="X303" s="191">
        <v>5.4239470463469136E-2</v>
      </c>
      <c r="Y303" s="198">
        <v>2.0000000000000001E-4</v>
      </c>
    </row>
    <row r="304" spans="1:25" x14ac:dyDescent="0.2">
      <c r="A304">
        <v>300</v>
      </c>
      <c r="B304" s="119">
        <v>0.50751791762822529</v>
      </c>
      <c r="C304" s="97">
        <v>4000</v>
      </c>
      <c r="D304" s="96">
        <v>1.3534498211390513</v>
      </c>
      <c r="E304" s="98">
        <v>0</v>
      </c>
      <c r="F304" s="119">
        <v>0.62990136605257785</v>
      </c>
      <c r="G304" s="177">
        <v>1</v>
      </c>
      <c r="H304" s="97">
        <v>26226584.296343111</v>
      </c>
      <c r="I304" s="185">
        <v>30436.0695871485</v>
      </c>
      <c r="J304" s="174">
        <v>798234144676.71497</v>
      </c>
      <c r="K304" s="186">
        <v>0.40105538786143469</v>
      </c>
      <c r="L304" s="182">
        <v>220809308881.97159</v>
      </c>
      <c r="M304" s="189">
        <v>8836227699.7626743</v>
      </c>
      <c r="N304" s="187">
        <v>46192884.977126911</v>
      </c>
      <c r="O304" s="185">
        <v>0</v>
      </c>
      <c r="P304" s="185">
        <v>832249859242.09937</v>
      </c>
      <c r="Q304" s="174">
        <v>1639320231618.5771</v>
      </c>
      <c r="R304" s="119">
        <v>0.60142977123986296</v>
      </c>
      <c r="S304" s="174">
        <v>625028015081.40088</v>
      </c>
      <c r="T304" s="119">
        <v>0.3812726781662919</v>
      </c>
      <c r="U304" s="97">
        <v>16.922516803809856</v>
      </c>
      <c r="V304" s="184">
        <v>11215385713955.121</v>
      </c>
      <c r="W304" s="199">
        <v>11646.196276412202</v>
      </c>
      <c r="X304" s="191">
        <v>4.4573268200483067E-2</v>
      </c>
      <c r="Y304" s="198">
        <v>2.0000000000000001E-4</v>
      </c>
    </row>
    <row r="305" spans="1:25" x14ac:dyDescent="0.2">
      <c r="A305">
        <v>301</v>
      </c>
      <c r="B305" s="119">
        <v>0.39298206856082152</v>
      </c>
      <c r="C305" s="97">
        <v>5593.4777635510436</v>
      </c>
      <c r="D305" s="96">
        <v>0.53858176948764369</v>
      </c>
      <c r="E305" s="98">
        <v>4.4788673735733614E-2</v>
      </c>
      <c r="F305" s="119">
        <v>0</v>
      </c>
      <c r="G305" s="177">
        <v>0</v>
      </c>
      <c r="H305" s="97">
        <v>4105576.9440087518</v>
      </c>
      <c r="I305" s="185">
        <v>46164.043577367171</v>
      </c>
      <c r="J305" s="174">
        <v>189530032953.45395</v>
      </c>
      <c r="K305" s="186">
        <v>0.39298206856082152</v>
      </c>
      <c r="L305" s="182">
        <v>47985583073.857269</v>
      </c>
      <c r="M305" s="189">
        <v>4171766730.8789811</v>
      </c>
      <c r="N305" s="187">
        <v>11506609.160508454</v>
      </c>
      <c r="O305" s="185">
        <v>4461705371.9054871</v>
      </c>
      <c r="P305" s="185">
        <v>0</v>
      </c>
      <c r="Q305" s="174">
        <v>198163505056.2384</v>
      </c>
      <c r="R305" s="119">
        <v>0.39387307304552671</v>
      </c>
      <c r="S305" s="174">
        <v>50753052896.225937</v>
      </c>
      <c r="T305" s="119">
        <v>0.25611705284392461</v>
      </c>
      <c r="U305" s="97">
        <v>13.594207922325202</v>
      </c>
      <c r="V305" s="184">
        <v>788132639851.50659</v>
      </c>
      <c r="W305" s="199">
        <v>818.32466892636432</v>
      </c>
      <c r="X305" s="191">
        <v>5.1126796575856101E-2</v>
      </c>
      <c r="Y305" s="198">
        <v>2.0000000000000001E-4</v>
      </c>
    </row>
    <row r="306" spans="1:25" x14ac:dyDescent="0.2">
      <c r="A306">
        <v>302</v>
      </c>
      <c r="B306" s="119">
        <v>0.69126653933868476</v>
      </c>
      <c r="C306" s="97">
        <v>10985.334755713244</v>
      </c>
      <c r="D306" s="96">
        <v>1.0143038414850196</v>
      </c>
      <c r="E306" s="98">
        <v>0.58953653130195449</v>
      </c>
      <c r="F306" s="119">
        <v>0.44662720068352207</v>
      </c>
      <c r="G306" s="177">
        <v>1</v>
      </c>
      <c r="H306" s="97">
        <v>7765907.1135962559</v>
      </c>
      <c r="I306" s="185">
        <v>40122.931341525458</v>
      </c>
      <c r="J306" s="174">
        <v>311590957923.48669</v>
      </c>
      <c r="K306" s="186">
        <v>0.43918054671825169</v>
      </c>
      <c r="L306" s="182">
        <v>103509114077.60817</v>
      </c>
      <c r="M306" s="189">
        <v>4121764245.907177</v>
      </c>
      <c r="N306" s="187">
        <v>16260789.157052938</v>
      </c>
      <c r="O306" s="185">
        <v>0</v>
      </c>
      <c r="P306" s="185">
        <v>230530536187.60916</v>
      </c>
      <c r="Q306" s="174">
        <v>546243258357.00299</v>
      </c>
      <c r="R306" s="119">
        <v>0.58814294050915172</v>
      </c>
      <c r="S306" s="174">
        <v>259787077086.72842</v>
      </c>
      <c r="T306" s="119">
        <v>0.47558861937833175</v>
      </c>
      <c r="U306" s="97">
        <v>16.663556001806107</v>
      </c>
      <c r="V306" s="184">
        <v>4565831171625.8965</v>
      </c>
      <c r="W306" s="199">
        <v>4742.1455388126506</v>
      </c>
      <c r="X306" s="191">
        <v>4.5240267032241342E-2</v>
      </c>
      <c r="Y306" s="198">
        <v>2.0000000000000001E-4</v>
      </c>
    </row>
    <row r="307" spans="1:25" x14ac:dyDescent="0.2">
      <c r="A307">
        <v>303</v>
      </c>
      <c r="B307" s="119">
        <v>0.29392329468540407</v>
      </c>
      <c r="C307" s="97">
        <v>15113.455623001453</v>
      </c>
      <c r="D307" s="96">
        <v>0.36160770021694283</v>
      </c>
      <c r="E307" s="98">
        <v>0.37856543701771528</v>
      </c>
      <c r="F307" s="119">
        <v>0</v>
      </c>
      <c r="G307" s="177">
        <v>0</v>
      </c>
      <c r="H307" s="97">
        <v>2830818.8833080442</v>
      </c>
      <c r="I307" s="185">
        <v>53498.283169547503</v>
      </c>
      <c r="J307" s="174">
        <v>151443950220.91599</v>
      </c>
      <c r="K307" s="186">
        <v>0.29392329468540401</v>
      </c>
      <c r="L307" s="182">
        <v>26815989493.918655</v>
      </c>
      <c r="M307" s="189">
        <v>15790614062.19294</v>
      </c>
      <c r="N307" s="187">
        <v>9280500.9348728787</v>
      </c>
      <c r="O307" s="185">
        <v>46640497185.341125</v>
      </c>
      <c r="P307" s="185">
        <v>0</v>
      </c>
      <c r="Q307" s="174">
        <v>213875061468.45004</v>
      </c>
      <c r="R307" s="119">
        <v>0.38258458931850436</v>
      </c>
      <c r="S307" s="174">
        <v>48878738497.164864</v>
      </c>
      <c r="T307" s="119">
        <v>0.22853874669429494</v>
      </c>
      <c r="U307" s="97">
        <v>16.702687835134668</v>
      </c>
      <c r="V307" s="184">
        <v>884682225596.22546</v>
      </c>
      <c r="W307" s="199">
        <v>917.83307918169999</v>
      </c>
      <c r="X307" s="191">
        <v>4.4003494501677939E-2</v>
      </c>
      <c r="Y307" s="198">
        <v>2.0000000000000001E-4</v>
      </c>
    </row>
    <row r="308" spans="1:25" x14ac:dyDescent="0.2">
      <c r="A308">
        <v>304</v>
      </c>
      <c r="B308" s="119">
        <v>0.40925092234470223</v>
      </c>
      <c r="C308" s="97">
        <v>10015.915341988146</v>
      </c>
      <c r="D308" s="96">
        <v>0.50423937239352523</v>
      </c>
      <c r="E308" s="98">
        <v>0.24968377949979287</v>
      </c>
      <c r="F308" s="119">
        <v>0.60914619178339846</v>
      </c>
      <c r="G308" s="177">
        <v>1</v>
      </c>
      <c r="H308" s="97">
        <v>3187175.5178081193</v>
      </c>
      <c r="I308" s="185">
        <v>44133.343814503103</v>
      </c>
      <c r="J308" s="174">
        <v>140660712924.59268</v>
      </c>
      <c r="K308" s="186">
        <v>0.40925092234470228</v>
      </c>
      <c r="L308" s="182">
        <v>39511488834.369026</v>
      </c>
      <c r="M308" s="189">
        <v>3701078690.41326</v>
      </c>
      <c r="N308" s="187">
        <v>9437141.2632927038</v>
      </c>
      <c r="O308" s="185">
        <v>0</v>
      </c>
      <c r="P308" s="185">
        <v>199558386232.05927</v>
      </c>
      <c r="Q308" s="174">
        <v>343920177847.06525</v>
      </c>
      <c r="R308" s="119">
        <v>0.63157746907275247</v>
      </c>
      <c r="S308" s="174">
        <v>161118111070.59</v>
      </c>
      <c r="T308" s="119">
        <v>0.46847530749485755</v>
      </c>
      <c r="U308" s="97">
        <v>17.612293117836085</v>
      </c>
      <c r="V308" s="184">
        <v>3062769304248.7476</v>
      </c>
      <c r="W308" s="199">
        <v>3179.7622753930609</v>
      </c>
      <c r="X308" s="191">
        <v>4.1894498375914468E-2</v>
      </c>
      <c r="Y308" s="198">
        <v>2.0000000000000001E-4</v>
      </c>
    </row>
    <row r="309" spans="1:25" x14ac:dyDescent="0.2">
      <c r="A309">
        <v>305</v>
      </c>
      <c r="B309" s="119">
        <v>0.40444936834338796</v>
      </c>
      <c r="C309" s="97">
        <v>4000</v>
      </c>
      <c r="D309" s="96">
        <v>0.99057111644404505</v>
      </c>
      <c r="E309" s="98">
        <v>0.58946481603247802</v>
      </c>
      <c r="F309" s="119">
        <v>0.5920721272898164</v>
      </c>
      <c r="G309" s="177">
        <v>1</v>
      </c>
      <c r="H309" s="97">
        <v>13603170.165146152</v>
      </c>
      <c r="I309" s="185">
        <v>27185.567676255843</v>
      </c>
      <c r="J309" s="174">
        <v>369809903136.20508</v>
      </c>
      <c r="K309" s="186">
        <v>0.27436655089358342</v>
      </c>
      <c r="L309" s="182">
        <v>60559833244.890991</v>
      </c>
      <c r="M309" s="189">
        <v>6433460339.9140682</v>
      </c>
      <c r="N309" s="187">
        <v>27641014.237712756</v>
      </c>
      <c r="O309" s="185">
        <v>0</v>
      </c>
      <c r="P309" s="185">
        <v>387695161703.93091</v>
      </c>
      <c r="Q309" s="174">
        <v>763938525180.05005</v>
      </c>
      <c r="R309" s="119">
        <v>0.53881246121983739</v>
      </c>
      <c r="S309" s="174">
        <v>272184354222.65256</v>
      </c>
      <c r="T309" s="119">
        <v>0.3562909124899839</v>
      </c>
      <c r="U309" s="97">
        <v>17.747430890938066</v>
      </c>
      <c r="V309" s="184">
        <v>5148242048384.9551</v>
      </c>
      <c r="W309" s="199">
        <v>5346.572515306786</v>
      </c>
      <c r="X309" s="191">
        <v>4.23555655123651E-2</v>
      </c>
      <c r="Y309" s="198">
        <v>2.0000000000000001E-4</v>
      </c>
    </row>
    <row r="310" spans="1:25" x14ac:dyDescent="0.2">
      <c r="A310">
        <v>306</v>
      </c>
      <c r="B310" s="119">
        <v>0.39431613788874842</v>
      </c>
      <c r="C310" s="97">
        <v>10380.080188130169</v>
      </c>
      <c r="D310" s="96">
        <v>0.89973878347622327</v>
      </c>
      <c r="E310" s="98">
        <v>0.19912685038743461</v>
      </c>
      <c r="F310" s="119">
        <v>0.310055189005633</v>
      </c>
      <c r="G310" s="177">
        <v>1</v>
      </c>
      <c r="H310" s="97">
        <v>6437766.3093136717</v>
      </c>
      <c r="I310" s="185">
        <v>50139.949638169113</v>
      </c>
      <c r="J310" s="174">
        <v>322789278531.28937</v>
      </c>
      <c r="K310" s="186">
        <v>0.39431613788874842</v>
      </c>
      <c r="L310" s="182">
        <v>96967745623.288483</v>
      </c>
      <c r="M310" s="189">
        <v>8934647975.0988102</v>
      </c>
      <c r="N310" s="187">
        <v>14317609.292809995</v>
      </c>
      <c r="O310" s="185">
        <v>0</v>
      </c>
      <c r="P310" s="185">
        <v>232157991882.7774</v>
      </c>
      <c r="Q310" s="174">
        <v>563881918389.16553</v>
      </c>
      <c r="R310" s="119">
        <v>0.55509390345897214</v>
      </c>
      <c r="S310" s="174">
        <v>201948636112.27069</v>
      </c>
      <c r="T310" s="119">
        <v>0.35813993945607414</v>
      </c>
      <c r="U310" s="97">
        <v>16.266245999746264</v>
      </c>
      <c r="V310" s="184">
        <v>3475481126649.0229</v>
      </c>
      <c r="W310" s="199">
        <v>3607.8388181604287</v>
      </c>
      <c r="X310" s="191">
        <v>4.6243221498751798E-2</v>
      </c>
      <c r="Y310" s="198">
        <v>2.0000000000000001E-4</v>
      </c>
    </row>
    <row r="311" spans="1:25" x14ac:dyDescent="0.2">
      <c r="A311">
        <v>307</v>
      </c>
      <c r="B311" s="119">
        <v>0.38328961936378803</v>
      </c>
      <c r="C311" s="97">
        <v>5300.2164384120679</v>
      </c>
      <c r="D311" s="96">
        <v>0.58613245461210339</v>
      </c>
      <c r="E311" s="98">
        <v>0.2847873402829858</v>
      </c>
      <c r="F311" s="119">
        <v>0</v>
      </c>
      <c r="G311" s="177">
        <v>0</v>
      </c>
      <c r="H311" s="97">
        <v>9522163.5054116081</v>
      </c>
      <c r="I311" s="185">
        <v>37645.721567606452</v>
      </c>
      <c r="J311" s="174">
        <v>358468716045.94885</v>
      </c>
      <c r="K311" s="186">
        <v>0.38328961936378803</v>
      </c>
      <c r="L311" s="182">
        <v>92506490560.164917</v>
      </c>
      <c r="M311" s="189">
        <v>38799293373.554367</v>
      </c>
      <c r="N311" s="187">
        <v>23630000.407975875</v>
      </c>
      <c r="O311" s="185">
        <v>63628922763.687889</v>
      </c>
      <c r="P311" s="185">
        <v>0</v>
      </c>
      <c r="Q311" s="174">
        <v>460896932183.1911</v>
      </c>
      <c r="R311" s="119">
        <v>0.40855224409084312</v>
      </c>
      <c r="S311" s="174">
        <v>122911422881.33606</v>
      </c>
      <c r="T311" s="119">
        <v>0.26667876112588851</v>
      </c>
      <c r="U311" s="97">
        <v>15.19925157592497</v>
      </c>
      <c r="V311" s="184">
        <v>2064068495456.0161</v>
      </c>
      <c r="W311" s="199">
        <v>2142.0967682087116</v>
      </c>
      <c r="X311" s="191">
        <v>4.7906005003118007E-2</v>
      </c>
      <c r="Y311" s="198">
        <v>2.0000000000000001E-4</v>
      </c>
    </row>
    <row r="312" spans="1:25" x14ac:dyDescent="0.2">
      <c r="A312">
        <v>308</v>
      </c>
      <c r="B312" s="119">
        <v>0.3967754522277287</v>
      </c>
      <c r="C312" s="97">
        <v>12488.754253419522</v>
      </c>
      <c r="D312" s="96">
        <v>0.88454104708087389</v>
      </c>
      <c r="E312" s="98">
        <v>6.6745387860582955E-2</v>
      </c>
      <c r="F312" s="119">
        <v>0.59044096708746219</v>
      </c>
      <c r="G312" s="177">
        <v>1</v>
      </c>
      <c r="H312" s="97">
        <v>5902753.8565127226</v>
      </c>
      <c r="I312" s="185">
        <v>38582.53347328322</v>
      </c>
      <c r="J312" s="174">
        <v>227743198253.45374</v>
      </c>
      <c r="K312" s="186">
        <v>0.3664749832098414</v>
      </c>
      <c r="L312" s="182">
        <v>60820242722.57029</v>
      </c>
      <c r="M312" s="189">
        <v>2330805350.6390319</v>
      </c>
      <c r="N312" s="187">
        <v>13300058.385029647</v>
      </c>
      <c r="O312" s="185">
        <v>0</v>
      </c>
      <c r="P312" s="185">
        <v>284142487440.97614</v>
      </c>
      <c r="Q312" s="174">
        <v>514216491045.06891</v>
      </c>
      <c r="R312" s="119">
        <v>0.60436835480959472</v>
      </c>
      <c r="S312" s="174">
        <v>220532085628.85629</v>
      </c>
      <c r="T312" s="119">
        <v>0.42887011496005789</v>
      </c>
      <c r="U312" s="97">
        <v>17.383234683490659</v>
      </c>
      <c r="V312" s="184">
        <v>4022668067131.1118</v>
      </c>
      <c r="W312" s="199">
        <v>4173.9092514504073</v>
      </c>
      <c r="X312" s="191">
        <v>4.3187066092860271E-2</v>
      </c>
      <c r="Y312" s="198">
        <v>2.0000000000000001E-4</v>
      </c>
    </row>
    <row r="313" spans="1:25" x14ac:dyDescent="0.2">
      <c r="A313">
        <v>309</v>
      </c>
      <c r="B313" s="119">
        <v>0.52487006572711936</v>
      </c>
      <c r="C313" s="97">
        <v>8598.0894302655342</v>
      </c>
      <c r="D313" s="96">
        <v>0.79771719916153006</v>
      </c>
      <c r="E313" s="98">
        <v>0.11424373176129074</v>
      </c>
      <c r="F313" s="119">
        <v>0.41557881296628951</v>
      </c>
      <c r="G313" s="177">
        <v>1</v>
      </c>
      <c r="H313" s="97">
        <v>8733261.1149790734</v>
      </c>
      <c r="I313" s="185">
        <v>36088.825264076993</v>
      </c>
      <c r="J313" s="174">
        <v>315173134364.03802</v>
      </c>
      <c r="K313" s="186">
        <v>0.39950087114709498</v>
      </c>
      <c r="L313" s="182">
        <v>86638675027.319733</v>
      </c>
      <c r="M313" s="189">
        <v>6344185279.3873844</v>
      </c>
      <c r="N313" s="187">
        <v>19622798.663618609</v>
      </c>
      <c r="O313" s="185">
        <v>0</v>
      </c>
      <c r="P313" s="185">
        <v>254225047386.09494</v>
      </c>
      <c r="Q313" s="174">
        <v>575742367029.52026</v>
      </c>
      <c r="R313" s="119">
        <v>0.57194328315356668</v>
      </c>
      <c r="S313" s="174">
        <v>227529041888.8457</v>
      </c>
      <c r="T313" s="119">
        <v>0.39519245919447771</v>
      </c>
      <c r="U313" s="97">
        <v>16.799125647203464</v>
      </c>
      <c r="V313" s="184">
        <v>4067078200183.748</v>
      </c>
      <c r="W313" s="199">
        <v>4223.1460044519054</v>
      </c>
      <c r="X313" s="191">
        <v>4.4357451333604872E-2</v>
      </c>
      <c r="Y313" s="198">
        <v>2.0000000000000001E-4</v>
      </c>
    </row>
    <row r="314" spans="1:25" x14ac:dyDescent="0.2">
      <c r="A314">
        <v>310</v>
      </c>
      <c r="B314" s="119">
        <v>0.39768328375610296</v>
      </c>
      <c r="C314" s="97">
        <v>9870.9689737286517</v>
      </c>
      <c r="D314" s="96">
        <v>1.0828342568591922</v>
      </c>
      <c r="E314" s="98">
        <v>0.7</v>
      </c>
      <c r="F314" s="119">
        <v>0</v>
      </c>
      <c r="G314" s="177">
        <v>0</v>
      </c>
      <c r="H314" s="97">
        <v>14699240.802288037</v>
      </c>
      <c r="I314" s="185">
        <v>29720.774872130791</v>
      </c>
      <c r="J314" s="174">
        <v>436872826676.04193</v>
      </c>
      <c r="K314" s="186">
        <v>0.35925989174777451</v>
      </c>
      <c r="L314" s="182">
        <v>123347036834.06703</v>
      </c>
      <c r="M314" s="189">
        <v>68120918699.836472</v>
      </c>
      <c r="N314" s="187">
        <v>28530475.755914409</v>
      </c>
      <c r="O314" s="185">
        <v>149612936867.621</v>
      </c>
      <c r="P314" s="185">
        <v>0</v>
      </c>
      <c r="Q314" s="174">
        <v>654606682243.49939</v>
      </c>
      <c r="R314" s="119">
        <v>0.42260679797089418</v>
      </c>
      <c r="S314" s="174">
        <v>208974640069.1366</v>
      </c>
      <c r="T314" s="119">
        <v>0.31923694905302324</v>
      </c>
      <c r="U314" s="97">
        <v>16.550521035390435</v>
      </c>
      <c r="V314" s="184">
        <v>3510861178514.4893</v>
      </c>
      <c r="W314" s="199">
        <v>3641.1610575680661</v>
      </c>
      <c r="X314" s="191">
        <v>4.806238974172073E-2</v>
      </c>
      <c r="Y314" s="198">
        <v>2.0000000000000001E-4</v>
      </c>
    </row>
    <row r="315" spans="1:25" x14ac:dyDescent="0.2">
      <c r="A315">
        <v>311</v>
      </c>
      <c r="B315" s="119">
        <v>0.3532101485148561</v>
      </c>
      <c r="C315" s="97">
        <v>11181.447168585852</v>
      </c>
      <c r="D315" s="96">
        <v>0.66061667607137409</v>
      </c>
      <c r="E315" s="98">
        <v>0</v>
      </c>
      <c r="F315" s="119">
        <v>0</v>
      </c>
      <c r="G315" s="177">
        <v>0</v>
      </c>
      <c r="H315" s="97">
        <v>4476436.5082328962</v>
      </c>
      <c r="I315" s="185">
        <v>39993.630207326729</v>
      </c>
      <c r="J315" s="174">
        <v>179028946356.84335</v>
      </c>
      <c r="K315" s="186">
        <v>0.3532101485148561</v>
      </c>
      <c r="L315" s="182">
        <v>45609873821.725548</v>
      </c>
      <c r="M315" s="189">
        <v>4620301299.5458937</v>
      </c>
      <c r="N315" s="187">
        <v>11520668.690039031</v>
      </c>
      <c r="O315" s="185">
        <v>0</v>
      </c>
      <c r="P315" s="185">
        <v>0</v>
      </c>
      <c r="Q315" s="174">
        <v>183649247656.38925</v>
      </c>
      <c r="R315" s="119">
        <v>0.34432398465074177</v>
      </c>
      <c r="S315" s="174">
        <v>45609873821.725548</v>
      </c>
      <c r="T315" s="119">
        <v>0.24835317543506832</v>
      </c>
      <c r="U315" s="97">
        <v>13.309566808932844</v>
      </c>
      <c r="V315" s="184">
        <v>642974385537.68103</v>
      </c>
      <c r="W315" s="199">
        <v>667.45708460557319</v>
      </c>
      <c r="X315" s="191">
        <v>5.3802190841177995E-2</v>
      </c>
      <c r="Y315" s="198">
        <v>2.0000000000000001E-4</v>
      </c>
    </row>
    <row r="316" spans="1:25" x14ac:dyDescent="0.2">
      <c r="A316">
        <v>312</v>
      </c>
      <c r="B316" s="119">
        <v>0.61450396864033541</v>
      </c>
      <c r="C316" s="97">
        <v>14867.881057573421</v>
      </c>
      <c r="D316" s="96">
        <v>0.87586967229343837</v>
      </c>
      <c r="E316" s="98">
        <v>0.28187370234824421</v>
      </c>
      <c r="F316" s="119">
        <v>0.41144365525090015</v>
      </c>
      <c r="G316" s="177">
        <v>1</v>
      </c>
      <c r="H316" s="97">
        <v>5416625.2934946278</v>
      </c>
      <c r="I316" s="185">
        <v>34710.116033362508</v>
      </c>
      <c r="J316" s="174">
        <v>188011692446.44479</v>
      </c>
      <c r="K316" s="186">
        <v>0.26151861723893433</v>
      </c>
      <c r="L316" s="182">
        <v>34167354178.603333</v>
      </c>
      <c r="M316" s="189">
        <v>0</v>
      </c>
      <c r="N316" s="187">
        <v>12390862.315269586</v>
      </c>
      <c r="O316" s="185">
        <v>0</v>
      </c>
      <c r="P316" s="185">
        <v>141323841552.45328</v>
      </c>
      <c r="Q316" s="174">
        <v>329335533998.89807</v>
      </c>
      <c r="R316" s="119">
        <v>0.49259072990238417</v>
      </c>
      <c r="S316" s="174">
        <v>111746568074.23184</v>
      </c>
      <c r="T316" s="119">
        <v>0.33930917419498902</v>
      </c>
      <c r="U316" s="97">
        <v>17.165454844792741</v>
      </c>
      <c r="V316" s="184">
        <v>1969909959806.5095</v>
      </c>
      <c r="W316" s="199">
        <v>2045.1889157545629</v>
      </c>
      <c r="X316" s="191">
        <v>4.4358386788574941E-2</v>
      </c>
      <c r="Y316" s="198">
        <v>2.0000000000000001E-4</v>
      </c>
    </row>
    <row r="317" spans="1:25" x14ac:dyDescent="0.2">
      <c r="A317">
        <v>313</v>
      </c>
      <c r="B317" s="119">
        <v>0.53629143698035542</v>
      </c>
      <c r="C317" s="97">
        <v>4000</v>
      </c>
      <c r="D317" s="96">
        <v>0.65595213151927589</v>
      </c>
      <c r="E317" s="98">
        <v>0.27479427958872787</v>
      </c>
      <c r="F317" s="119">
        <v>0.4697081524446749</v>
      </c>
      <c r="G317" s="177">
        <v>1</v>
      </c>
      <c r="H317" s="97">
        <v>33980600.228370845</v>
      </c>
      <c r="I317" s="185">
        <v>22359.998767405934</v>
      </c>
      <c r="J317" s="174">
        <v>759806179222.08594</v>
      </c>
      <c r="K317" s="186">
        <v>0.25760081007425062</v>
      </c>
      <c r="L317" s="182">
        <v>80140382598.442459</v>
      </c>
      <c r="M317" s="189">
        <v>19598039826.880196</v>
      </c>
      <c r="N317" s="187">
        <v>76425080.055667892</v>
      </c>
      <c r="O317" s="185">
        <v>0</v>
      </c>
      <c r="P317" s="185">
        <v>817762385027.44861</v>
      </c>
      <c r="Q317" s="174">
        <v>1597166604076.4148</v>
      </c>
      <c r="R317" s="119">
        <v>0.53215274669512513</v>
      </c>
      <c r="S317" s="174">
        <v>650123560628.4115</v>
      </c>
      <c r="T317" s="119">
        <v>0.40704805558112395</v>
      </c>
      <c r="U317" s="97">
        <v>18.363244937580699</v>
      </c>
      <c r="V317" s="184">
        <v>12678129267685.252</v>
      </c>
      <c r="W317" s="199">
        <v>13165.613758784964</v>
      </c>
      <c r="X317" s="191">
        <v>4.064835392686169E-2</v>
      </c>
      <c r="Y317" s="198">
        <v>2.0000000000000001E-4</v>
      </c>
    </row>
    <row r="318" spans="1:25" x14ac:dyDescent="0.2">
      <c r="A318">
        <v>314</v>
      </c>
      <c r="B318" s="119">
        <v>0.32851002550540209</v>
      </c>
      <c r="C318" s="97">
        <v>11718.962586545731</v>
      </c>
      <c r="D318" s="96">
        <v>1.2249018845865807</v>
      </c>
      <c r="E318" s="98">
        <v>0</v>
      </c>
      <c r="F318" s="119">
        <v>0</v>
      </c>
      <c r="G318" s="177">
        <v>0</v>
      </c>
      <c r="H318" s="97">
        <v>12402118.296140371</v>
      </c>
      <c r="I318" s="185">
        <v>29081.370069335313</v>
      </c>
      <c r="J318" s="174">
        <v>360670591813.73242</v>
      </c>
      <c r="K318" s="186">
        <v>0.27680423860219106</v>
      </c>
      <c r="L318" s="182">
        <v>79108284947.608536</v>
      </c>
      <c r="M318" s="189">
        <v>7857402716.2657681</v>
      </c>
      <c r="N318" s="187">
        <v>23338658.913345732</v>
      </c>
      <c r="O318" s="185">
        <v>0</v>
      </c>
      <c r="P318" s="185">
        <v>0</v>
      </c>
      <c r="Q318" s="174">
        <v>368527994529.99817</v>
      </c>
      <c r="R318" s="119">
        <v>0.27090248240307091</v>
      </c>
      <c r="S318" s="174">
        <v>79108284947.608536</v>
      </c>
      <c r="T318" s="119">
        <v>0.2146601781188949</v>
      </c>
      <c r="U318" s="97">
        <v>13.274301700835428</v>
      </c>
      <c r="V318" s="184">
        <v>876834648067.8562</v>
      </c>
      <c r="W318" s="199">
        <v>910.45572311382375</v>
      </c>
      <c r="X318" s="191">
        <v>6.6388742150351676E-2</v>
      </c>
      <c r="Y318" s="198">
        <v>2.0000000000000001E-4</v>
      </c>
    </row>
    <row r="319" spans="1:25" x14ac:dyDescent="0.2">
      <c r="A319">
        <v>315</v>
      </c>
      <c r="B319" s="119">
        <v>0.38623150180858062</v>
      </c>
      <c r="C319" s="97">
        <v>10517.113125829832</v>
      </c>
      <c r="D319" s="96">
        <v>1.1252026776949999</v>
      </c>
      <c r="E319" s="98">
        <v>0</v>
      </c>
      <c r="F319" s="119">
        <v>0.69197493820561551</v>
      </c>
      <c r="G319" s="177">
        <v>1</v>
      </c>
      <c r="H319" s="97">
        <v>11477859.061160404</v>
      </c>
      <c r="I319" s="185">
        <v>35253.852090005137</v>
      </c>
      <c r="J319" s="174">
        <v>404638745652.0741</v>
      </c>
      <c r="K319" s="186">
        <v>0.32447173962266029</v>
      </c>
      <c r="L319" s="182">
        <v>98579365597.042358</v>
      </c>
      <c r="M319" s="189">
        <v>11848094387.823629</v>
      </c>
      <c r="N319" s="187">
        <v>22396689.588211238</v>
      </c>
      <c r="O319" s="185">
        <v>0</v>
      </c>
      <c r="P319" s="185">
        <v>388984159127.71741</v>
      </c>
      <c r="Q319" s="174">
        <v>805470999167.61511</v>
      </c>
      <c r="R319" s="119">
        <v>0.54934462628685543</v>
      </c>
      <c r="S319" s="174">
        <v>273766944983.43109</v>
      </c>
      <c r="T319" s="119">
        <v>0.33988429784107144</v>
      </c>
      <c r="U319" s="97">
        <v>17.009562554485797</v>
      </c>
      <c r="V319" s="184">
        <v>4814052189589.3145</v>
      </c>
      <c r="W319" s="199">
        <v>4993.3652483325513</v>
      </c>
      <c r="X319" s="191">
        <v>4.4920782756726632E-2</v>
      </c>
      <c r="Y319" s="198">
        <v>2.0000000000000001E-4</v>
      </c>
    </row>
    <row r="320" spans="1:25" x14ac:dyDescent="0.2">
      <c r="A320">
        <v>316</v>
      </c>
      <c r="B320" s="119">
        <v>0.51979783419504944</v>
      </c>
      <c r="C320" s="97">
        <v>9653.010045203162</v>
      </c>
      <c r="D320" s="96">
        <v>0.90747331244999074</v>
      </c>
      <c r="E320" s="98">
        <v>0.45470782878838922</v>
      </c>
      <c r="F320" s="119">
        <v>0</v>
      </c>
      <c r="G320" s="177">
        <v>0</v>
      </c>
      <c r="H320" s="97">
        <v>9249772.0635053962</v>
      </c>
      <c r="I320" s="185">
        <v>37928.957473641436</v>
      </c>
      <c r="J320" s="174">
        <v>350834211237.57275</v>
      </c>
      <c r="K320" s="186">
        <v>0.37562829324367497</v>
      </c>
      <c r="L320" s="182">
        <v>100040941339.82211</v>
      </c>
      <c r="M320" s="189">
        <v>33329164302.548492</v>
      </c>
      <c r="N320" s="187">
        <v>19763068.051651973</v>
      </c>
      <c r="O320" s="185">
        <v>57523287230.555588</v>
      </c>
      <c r="P320" s="185">
        <v>0</v>
      </c>
      <c r="Q320" s="174">
        <v>441686662770.67688</v>
      </c>
      <c r="R320" s="119">
        <v>0.40255208216558569</v>
      </c>
      <c r="S320" s="174">
        <v>129174146063.32091</v>
      </c>
      <c r="T320" s="119">
        <v>0.29245652393716937</v>
      </c>
      <c r="U320" s="97">
        <v>15.0134763472626</v>
      </c>
      <c r="V320" s="184">
        <v>2035336846162.9092</v>
      </c>
      <c r="W320" s="199">
        <v>2111.5470849656981</v>
      </c>
      <c r="X320" s="191">
        <v>4.9296819329332914E-2</v>
      </c>
      <c r="Y320" s="198">
        <v>2.0000000000000001E-4</v>
      </c>
    </row>
    <row r="321" spans="1:25" x14ac:dyDescent="0.2">
      <c r="A321">
        <v>317</v>
      </c>
      <c r="B321" s="119">
        <v>0.43924031825217846</v>
      </c>
      <c r="C321" s="97">
        <v>5303.0077892905792</v>
      </c>
      <c r="D321" s="96">
        <v>0.41473130731303648</v>
      </c>
      <c r="E321" s="98">
        <v>0.18173375075498915</v>
      </c>
      <c r="F321" s="119">
        <v>0</v>
      </c>
      <c r="G321" s="177">
        <v>0</v>
      </c>
      <c r="H321" s="97">
        <v>3814617.5792694138</v>
      </c>
      <c r="I321" s="185">
        <v>52978.235838765962</v>
      </c>
      <c r="J321" s="174">
        <v>202091709749.23752</v>
      </c>
      <c r="K321" s="186">
        <v>0.43924031825217846</v>
      </c>
      <c r="L321" s="182">
        <v>64318708095.475586</v>
      </c>
      <c r="M321" s="189">
        <v>17715276792.139759</v>
      </c>
      <c r="N321" s="187">
        <v>11713159.857946813</v>
      </c>
      <c r="O321" s="185">
        <v>28719606939.067036</v>
      </c>
      <c r="P321" s="185">
        <v>0</v>
      </c>
      <c r="Q321" s="174">
        <v>248526593480.44434</v>
      </c>
      <c r="R321" s="119">
        <v>0.44961994164390384</v>
      </c>
      <c r="S321" s="174">
        <v>79950857394.01236</v>
      </c>
      <c r="T321" s="119">
        <v>0.32169940558213705</v>
      </c>
      <c r="U321" s="97">
        <v>14.932467268392907</v>
      </c>
      <c r="V321" s="184">
        <v>1357478629086.8806</v>
      </c>
      <c r="W321" s="199">
        <v>1408.9657712011128</v>
      </c>
      <c r="X321" s="191">
        <v>4.7070713943164623E-2</v>
      </c>
      <c r="Y321" s="198">
        <v>2.0000000000000001E-4</v>
      </c>
    </row>
    <row r="322" spans="1:25" x14ac:dyDescent="0.2">
      <c r="A322">
        <v>318</v>
      </c>
      <c r="B322" s="119">
        <v>0.52070861886637243</v>
      </c>
      <c r="C322" s="97">
        <v>10462.400219173587</v>
      </c>
      <c r="D322" s="96">
        <v>0.84767491105406167</v>
      </c>
      <c r="E322" s="98">
        <v>0.24472926241257514</v>
      </c>
      <c r="F322" s="119">
        <v>0.51221411779942239</v>
      </c>
      <c r="G322" s="177">
        <v>1</v>
      </c>
      <c r="H322" s="97">
        <v>6675589.7785075549</v>
      </c>
      <c r="I322" s="185">
        <v>32305.571607958631</v>
      </c>
      <c r="J322" s="174">
        <v>215658743614.93253</v>
      </c>
      <c r="K322" s="186">
        <v>0.27200351202802087</v>
      </c>
      <c r="L322" s="182">
        <v>42158080602.40863</v>
      </c>
      <c r="M322" s="189">
        <v>2688040725.6894393</v>
      </c>
      <c r="N322" s="187">
        <v>15067814.777164632</v>
      </c>
      <c r="O322" s="185">
        <v>0</v>
      </c>
      <c r="P322" s="185">
        <v>203969578962.83939</v>
      </c>
      <c r="Q322" s="174">
        <v>422316363303.46136</v>
      </c>
      <c r="R322" s="119">
        <v>0.5252829824017039</v>
      </c>
      <c r="S322" s="174">
        <v>121031484441.60432</v>
      </c>
      <c r="T322" s="119">
        <v>0.28658961612300932</v>
      </c>
      <c r="U322" s="97">
        <v>16.997379947585127</v>
      </c>
      <c r="V322" s="184">
        <v>2134824979328.6638</v>
      </c>
      <c r="W322" s="199">
        <v>2213.8701763428894</v>
      </c>
      <c r="X322" s="191">
        <v>4.3879649851553765E-2</v>
      </c>
      <c r="Y322" s="198">
        <v>2.0000000000000001E-4</v>
      </c>
    </row>
    <row r="323" spans="1:25" x14ac:dyDescent="0.2">
      <c r="A323">
        <v>319</v>
      </c>
      <c r="B323" s="119">
        <v>0.47739935463991184</v>
      </c>
      <c r="C323" s="97">
        <v>8063.6054847538408</v>
      </c>
      <c r="D323" s="96">
        <v>0.53859519361235009</v>
      </c>
      <c r="E323" s="98">
        <v>5.4945739470545624E-2</v>
      </c>
      <c r="F323" s="119">
        <v>0.51462785108574416</v>
      </c>
      <c r="G323" s="177">
        <v>1</v>
      </c>
      <c r="H323" s="97">
        <v>9019119.1136795972</v>
      </c>
      <c r="I323" s="185">
        <v>35127.784852685072</v>
      </c>
      <c r="J323" s="174">
        <v>316821675786.07654</v>
      </c>
      <c r="K323" s="186">
        <v>0.37433574203740483</v>
      </c>
      <c r="L323" s="182">
        <v>79071585187.853531</v>
      </c>
      <c r="M323" s="189">
        <v>6656412762.541256</v>
      </c>
      <c r="N323" s="187">
        <v>23007632.355439462</v>
      </c>
      <c r="O323" s="185">
        <v>0</v>
      </c>
      <c r="P323" s="185">
        <v>412597096185.76575</v>
      </c>
      <c r="Q323" s="174">
        <v>736075184734.38354</v>
      </c>
      <c r="R323" s="119">
        <v>0.6095509852155041</v>
      </c>
      <c r="S323" s="174">
        <v>354635834710.45068</v>
      </c>
      <c r="T323" s="119">
        <v>0.48179295004819761</v>
      </c>
      <c r="U323" s="97">
        <v>17.720804474766144</v>
      </c>
      <c r="V323" s="184">
        <v>6713361446935.0908</v>
      </c>
      <c r="W323" s="199">
        <v>6967.7001602769524</v>
      </c>
      <c r="X323" s="191">
        <v>4.1749977768491611E-2</v>
      </c>
      <c r="Y323" s="198">
        <v>2.0000000000000001E-4</v>
      </c>
    </row>
    <row r="324" spans="1:25" x14ac:dyDescent="0.2">
      <c r="A324">
        <v>320</v>
      </c>
      <c r="B324" s="119">
        <v>0.43092429765544815</v>
      </c>
      <c r="C324" s="97">
        <v>9671.6547008229936</v>
      </c>
      <c r="D324" s="96">
        <v>1.3356807007162956</v>
      </c>
      <c r="E324" s="98">
        <v>0</v>
      </c>
      <c r="F324" s="119">
        <v>0.53760945775054692</v>
      </c>
      <c r="G324" s="177">
        <v>1</v>
      </c>
      <c r="H324" s="97">
        <v>47552594.901191957</v>
      </c>
      <c r="I324" s="185">
        <v>20074.348192771427</v>
      </c>
      <c r="J324" s="174">
        <v>954587347516.33459</v>
      </c>
      <c r="K324" s="186">
        <v>0.23509035654610488</v>
      </c>
      <c r="L324" s="182">
        <v>190265254715.10638</v>
      </c>
      <c r="M324" s="189">
        <v>24284605746.102196</v>
      </c>
      <c r="N324" s="187">
        <v>82132567.77311033</v>
      </c>
      <c r="O324" s="185">
        <v>0</v>
      </c>
      <c r="P324" s="185">
        <v>729700686914.9137</v>
      </c>
      <c r="Q324" s="174">
        <v>1708572640177.3506</v>
      </c>
      <c r="R324" s="119">
        <v>0.47301168847586006</v>
      </c>
      <c r="S324" s="174">
        <v>476153809250.67426</v>
      </c>
      <c r="T324" s="119">
        <v>0.27868514223735275</v>
      </c>
      <c r="U324" s="97">
        <v>16.754931405602708</v>
      </c>
      <c r="V324" s="184">
        <v>7541250318813.6406</v>
      </c>
      <c r="W324" s="199">
        <v>7820.8558631666165</v>
      </c>
      <c r="X324" s="191">
        <v>4.6562903388712884E-2</v>
      </c>
      <c r="Y324" s="198">
        <v>2.0000000000000001E-4</v>
      </c>
    </row>
    <row r="325" spans="1:25" x14ac:dyDescent="0.2">
      <c r="A325">
        <v>321</v>
      </c>
      <c r="B325" s="119">
        <v>0.39598900584822516</v>
      </c>
      <c r="C325" s="97">
        <v>7639.2605143994169</v>
      </c>
      <c r="D325" s="96">
        <v>1.6248657394552368</v>
      </c>
      <c r="E325" s="98">
        <v>0</v>
      </c>
      <c r="F325" s="119">
        <v>0.57992212308953417</v>
      </c>
      <c r="G325" s="177">
        <v>1</v>
      </c>
      <c r="H325" s="97">
        <v>21180188.433197536</v>
      </c>
      <c r="I325" s="185">
        <v>29252.918322320726</v>
      </c>
      <c r="J325" s="174">
        <v>619582322287.6897</v>
      </c>
      <c r="K325" s="186">
        <v>0.27326794317145675</v>
      </c>
      <c r="L325" s="182">
        <v>115673371974.02643</v>
      </c>
      <c r="M325" s="189">
        <v>13520038641.458328</v>
      </c>
      <c r="N325" s="187">
        <v>35317048.806135304</v>
      </c>
      <c r="O325" s="185">
        <v>0</v>
      </c>
      <c r="P325" s="185">
        <v>337351238297.73236</v>
      </c>
      <c r="Q325" s="174">
        <v>970453599226.88049</v>
      </c>
      <c r="R325" s="119">
        <v>0.45256463351264198</v>
      </c>
      <c r="S325" s="174">
        <v>246312778288.17606</v>
      </c>
      <c r="T325" s="119">
        <v>0.25381200964621398</v>
      </c>
      <c r="U325" s="97">
        <v>16.339594666425121</v>
      </c>
      <c r="V325" s="184">
        <v>3978862305145.5889</v>
      </c>
      <c r="W325" s="199">
        <v>4122.4156150257004</v>
      </c>
      <c r="X325" s="191">
        <v>4.7806286567814202E-2</v>
      </c>
      <c r="Y325" s="198">
        <v>2.0000000000000001E-4</v>
      </c>
    </row>
    <row r="326" spans="1:25" x14ac:dyDescent="0.2">
      <c r="A326">
        <v>322</v>
      </c>
      <c r="B326" s="119">
        <v>0.62913105270375835</v>
      </c>
      <c r="C326" s="97">
        <v>16430.283540091201</v>
      </c>
      <c r="D326" s="96">
        <v>0.52634697790710816</v>
      </c>
      <c r="E326" s="98">
        <v>0</v>
      </c>
      <c r="F326" s="119">
        <v>0.69251870022978312</v>
      </c>
      <c r="G326" s="177">
        <v>1</v>
      </c>
      <c r="H326" s="97">
        <v>3022433.6462022862</v>
      </c>
      <c r="I326" s="185">
        <v>53797.230059142799</v>
      </c>
      <c r="J326" s="174">
        <v>162598558203.23822</v>
      </c>
      <c r="K326" s="186">
        <v>0.57640319029623244</v>
      </c>
      <c r="L326" s="182">
        <v>79291656823.029602</v>
      </c>
      <c r="M326" s="189">
        <v>4954050052.2501097</v>
      </c>
      <c r="N326" s="187">
        <v>8837659.3871496655</v>
      </c>
      <c r="O326" s="185">
        <v>0</v>
      </c>
      <c r="P326" s="185">
        <v>253876881448.2688</v>
      </c>
      <c r="Q326" s="174">
        <v>421429489703.75714</v>
      </c>
      <c r="R326" s="119">
        <v>0.7043262042558549</v>
      </c>
      <c r="S326" s="174">
        <v>198816647442.97754</v>
      </c>
      <c r="T326" s="119">
        <v>0.47176728800524909</v>
      </c>
      <c r="U326" s="97">
        <v>16.693467285896574</v>
      </c>
      <c r="V326" s="184">
        <v>3566391657657.0601</v>
      </c>
      <c r="W326" s="199">
        <v>3706.7856510003048</v>
      </c>
      <c r="X326" s="191">
        <v>4.4039126411009183E-2</v>
      </c>
      <c r="Y326" s="198">
        <v>2.0000000000000001E-4</v>
      </c>
    </row>
    <row r="327" spans="1:25" x14ac:dyDescent="0.2">
      <c r="A327">
        <v>323</v>
      </c>
      <c r="B327" s="119">
        <v>0.59662043462898173</v>
      </c>
      <c r="C327" s="97">
        <v>5487.3169855747583</v>
      </c>
      <c r="D327" s="96">
        <v>0.86820483361535317</v>
      </c>
      <c r="E327" s="98">
        <v>0.17336339536603415</v>
      </c>
      <c r="F327" s="119">
        <v>0.6347911601952394</v>
      </c>
      <c r="G327" s="177">
        <v>1</v>
      </c>
      <c r="H327" s="97">
        <v>8909436.6275234912</v>
      </c>
      <c r="I327" s="185">
        <v>38557.785024519355</v>
      </c>
      <c r="J327" s="174">
        <v>343528142173.62952</v>
      </c>
      <c r="K327" s="186">
        <v>0.47285113720185867</v>
      </c>
      <c r="L327" s="182">
        <v>124629616076.50523</v>
      </c>
      <c r="M327" s="189">
        <v>7095410120.95471</v>
      </c>
      <c r="N327" s="187">
        <v>19520660.360870011</v>
      </c>
      <c r="O327" s="185">
        <v>0</v>
      </c>
      <c r="P327" s="185">
        <v>282842886120.76154</v>
      </c>
      <c r="Q327" s="174">
        <v>633466438415.34583</v>
      </c>
      <c r="R327" s="119">
        <v>0.6136267969565018</v>
      </c>
      <c r="S327" s="174">
        <v>287717097091.78473</v>
      </c>
      <c r="T327" s="119">
        <v>0.45419469705692106</v>
      </c>
      <c r="U327" s="97">
        <v>16.476932048233355</v>
      </c>
      <c r="V327" s="184">
        <v>5112503128607.6953</v>
      </c>
      <c r="W327" s="199">
        <v>5302.1101727436862</v>
      </c>
      <c r="X327" s="191">
        <v>4.501588515335915E-2</v>
      </c>
      <c r="Y327" s="198">
        <v>2.0000000000000001E-4</v>
      </c>
    </row>
    <row r="328" spans="1:25" x14ac:dyDescent="0.2">
      <c r="A328">
        <v>324</v>
      </c>
      <c r="B328" s="119">
        <v>0.57088347736073042</v>
      </c>
      <c r="C328" s="97">
        <v>8539.034643502835</v>
      </c>
      <c r="D328" s="96">
        <v>1.1270789206995282</v>
      </c>
      <c r="E328" s="98">
        <v>0.18196485201019302</v>
      </c>
      <c r="F328" s="119">
        <v>0</v>
      </c>
      <c r="G328" s="177">
        <v>0</v>
      </c>
      <c r="H328" s="97">
        <v>10223654.788681395</v>
      </c>
      <c r="I328" s="185">
        <v>32569.677994932252</v>
      </c>
      <c r="J328" s="174">
        <v>332981144398.7002</v>
      </c>
      <c r="K328" s="186">
        <v>0.24115546535739008</v>
      </c>
      <c r="L328" s="182">
        <v>54139714737.237175</v>
      </c>
      <c r="M328" s="189">
        <v>25396526847.515476</v>
      </c>
      <c r="N328" s="187">
        <v>20160796.416489813</v>
      </c>
      <c r="O328" s="185">
        <v>39344433023.562637</v>
      </c>
      <c r="P328" s="185">
        <v>0</v>
      </c>
      <c r="Q328" s="174">
        <v>397722104269.77832</v>
      </c>
      <c r="R328" s="119">
        <v>0.28103987193967095</v>
      </c>
      <c r="S328" s="174">
        <v>75372973881.62793</v>
      </c>
      <c r="T328" s="119">
        <v>0.18951165417374388</v>
      </c>
      <c r="U328" s="97">
        <v>15.743378102414036</v>
      </c>
      <c r="V328" s="184">
        <v>1173922991384.915</v>
      </c>
      <c r="W328" s="199">
        <v>1218.2111603639735</v>
      </c>
      <c r="X328" s="191">
        <v>5.0963577487508883E-2</v>
      </c>
      <c r="Y328" s="198">
        <v>2.0000000000000001E-4</v>
      </c>
    </row>
    <row r="329" spans="1:25" x14ac:dyDescent="0.2">
      <c r="A329">
        <v>325</v>
      </c>
      <c r="B329" s="119">
        <v>0.67900584653036933</v>
      </c>
      <c r="C329" s="97">
        <v>7281.1603308896229</v>
      </c>
      <c r="D329" s="96">
        <v>1.3704156123514146</v>
      </c>
      <c r="E329" s="98">
        <v>0</v>
      </c>
      <c r="F329" s="119">
        <v>0</v>
      </c>
      <c r="G329" s="177">
        <v>0</v>
      </c>
      <c r="H329" s="97">
        <v>20137176.374091655</v>
      </c>
      <c r="I329" s="185">
        <v>36150.233282590532</v>
      </c>
      <c r="J329" s="174">
        <v>727963623576.08386</v>
      </c>
      <c r="K329" s="186">
        <v>0.47379923704704219</v>
      </c>
      <c r="L329" s="182">
        <v>265985536423.38477</v>
      </c>
      <c r="M329" s="189">
        <v>10111830872.742006</v>
      </c>
      <c r="N329" s="187">
        <v>35575873.480127946</v>
      </c>
      <c r="O329" s="185">
        <v>0</v>
      </c>
      <c r="P329" s="185">
        <v>0</v>
      </c>
      <c r="Q329" s="174">
        <v>738075454448.82593</v>
      </c>
      <c r="R329" s="119">
        <v>0.46730806094333111</v>
      </c>
      <c r="S329" s="174">
        <v>265985536423.38477</v>
      </c>
      <c r="T329" s="119">
        <v>0.36037716038398176</v>
      </c>
      <c r="U329" s="97">
        <v>13.122460165186947</v>
      </c>
      <c r="V329" s="184">
        <v>3575118633124.2666</v>
      </c>
      <c r="W329" s="199">
        <v>3710.4059306800241</v>
      </c>
      <c r="X329" s="191">
        <v>5.9988888427020638E-2</v>
      </c>
      <c r="Y329" s="198">
        <v>2.0000000000000001E-4</v>
      </c>
    </row>
    <row r="330" spans="1:25" x14ac:dyDescent="0.2">
      <c r="A330">
        <v>326</v>
      </c>
      <c r="B330" s="119">
        <v>0.42091152106416529</v>
      </c>
      <c r="C330" s="97">
        <v>8865.3468031331831</v>
      </c>
      <c r="D330" s="96">
        <v>0.87493404240243355</v>
      </c>
      <c r="E330" s="98">
        <v>0</v>
      </c>
      <c r="F330" s="119">
        <v>0</v>
      </c>
      <c r="G330" s="177">
        <v>0</v>
      </c>
      <c r="H330" s="97">
        <v>8154188.5867800741</v>
      </c>
      <c r="I330" s="185">
        <v>40895.552404353963</v>
      </c>
      <c r="J330" s="174">
        <v>333470046665.64948</v>
      </c>
      <c r="K330" s="186">
        <v>0.42091152106416529</v>
      </c>
      <c r="L330" s="182">
        <v>100488651173.0157</v>
      </c>
      <c r="M330" s="189">
        <v>6223195651.8343792</v>
      </c>
      <c r="N330" s="187">
        <v>17856968.609865472</v>
      </c>
      <c r="O330" s="185">
        <v>0</v>
      </c>
      <c r="P330" s="185">
        <v>0</v>
      </c>
      <c r="Q330" s="174">
        <v>339693242317.48383</v>
      </c>
      <c r="R330" s="119">
        <v>0.41320040285108839</v>
      </c>
      <c r="S330" s="174">
        <v>100488651173.0157</v>
      </c>
      <c r="T330" s="119">
        <v>0.29582175520317555</v>
      </c>
      <c r="U330" s="97">
        <v>13.151757739749231</v>
      </c>
      <c r="V330" s="184">
        <v>1401862554437.125</v>
      </c>
      <c r="W330" s="199">
        <v>1455.3293101618519</v>
      </c>
      <c r="X330" s="191">
        <v>5.7586248824160122E-2</v>
      </c>
      <c r="Y330" s="198">
        <v>2.0000000000000001E-4</v>
      </c>
    </row>
    <row r="331" spans="1:25" x14ac:dyDescent="0.2">
      <c r="A331">
        <v>327</v>
      </c>
      <c r="B331" s="119">
        <v>0.40825620105962496</v>
      </c>
      <c r="C331" s="97">
        <v>11047.511479244806</v>
      </c>
      <c r="D331" s="96">
        <v>1.1626252662915515</v>
      </c>
      <c r="E331" s="98">
        <v>0</v>
      </c>
      <c r="F331" s="119">
        <v>0.61237144991057035</v>
      </c>
      <c r="G331" s="177">
        <v>1</v>
      </c>
      <c r="H331" s="97">
        <v>11858683.335935924</v>
      </c>
      <c r="I331" s="185">
        <v>35403.495654131839</v>
      </c>
      <c r="J331" s="174">
        <v>419838843947.53314</v>
      </c>
      <c r="K331" s="186">
        <v>0.4082562010596249</v>
      </c>
      <c r="L331" s="182">
        <v>146345523846.84021</v>
      </c>
      <c r="M331" s="189">
        <v>388017648.22217906</v>
      </c>
      <c r="N331" s="187">
        <v>22800434.025845792</v>
      </c>
      <c r="O331" s="185">
        <v>0</v>
      </c>
      <c r="P331" s="185">
        <v>361930603048.97852</v>
      </c>
      <c r="Q331" s="174">
        <v>782157464644.73389</v>
      </c>
      <c r="R331" s="119">
        <v>0.58932672097661976</v>
      </c>
      <c r="S331" s="174">
        <v>286006114831.53223</v>
      </c>
      <c r="T331" s="119">
        <v>0.36566308928783275</v>
      </c>
      <c r="U331" s="97">
        <v>15.934040917274158</v>
      </c>
      <c r="V331" s="184">
        <v>4681425406666.2393</v>
      </c>
      <c r="W331" s="199">
        <v>4855.0245141721616</v>
      </c>
      <c r="X331" s="191">
        <v>4.7662879547664481E-2</v>
      </c>
      <c r="Y331" s="198">
        <v>2.0000000000000001E-4</v>
      </c>
    </row>
    <row r="332" spans="1:25" x14ac:dyDescent="0.2">
      <c r="A332">
        <v>328</v>
      </c>
      <c r="B332" s="119">
        <v>0.64340234362648607</v>
      </c>
      <c r="C332" s="97">
        <v>4000</v>
      </c>
      <c r="D332" s="96">
        <v>0.80472323948715796</v>
      </c>
      <c r="E332" s="98">
        <v>9.9937715398485005E-2</v>
      </c>
      <c r="F332" s="119">
        <v>0.49338078830251708</v>
      </c>
      <c r="G332" s="177">
        <v>1</v>
      </c>
      <c r="H332" s="97">
        <v>8347230.7184359441</v>
      </c>
      <c r="I332" s="185">
        <v>41251.579249948707</v>
      </c>
      <c r="J332" s="174">
        <v>344336449499.16663</v>
      </c>
      <c r="K332" s="186">
        <v>0.5025907126614626</v>
      </c>
      <c r="L332" s="182">
        <v>126052855060.85229</v>
      </c>
      <c r="M332" s="189">
        <v>8324978117.2523584</v>
      </c>
      <c r="N332" s="187">
        <v>19000051.789830305</v>
      </c>
      <c r="O332" s="185">
        <v>0</v>
      </c>
      <c r="P332" s="185">
        <v>282673288754.62872</v>
      </c>
      <c r="Q332" s="174">
        <v>635334716371.04773</v>
      </c>
      <c r="R332" s="119">
        <v>0.62832853654366816</v>
      </c>
      <c r="S332" s="174">
        <v>253688328082.51746</v>
      </c>
      <c r="T332" s="119">
        <v>0.39929870278701812</v>
      </c>
      <c r="U332" s="97">
        <v>16.139306603058298</v>
      </c>
      <c r="V332" s="184">
        <v>4466601287917.958</v>
      </c>
      <c r="W332" s="199">
        <v>4638.7132093289665</v>
      </c>
      <c r="X332" s="191">
        <v>4.5611397391669514E-2</v>
      </c>
      <c r="Y332" s="198">
        <v>2.0000000000000001E-4</v>
      </c>
    </row>
    <row r="333" spans="1:25" x14ac:dyDescent="0.2">
      <c r="A333">
        <v>329</v>
      </c>
      <c r="B333" s="119">
        <v>0.49436003255050531</v>
      </c>
      <c r="C333" s="97">
        <v>7536.2594180862516</v>
      </c>
      <c r="D333" s="96">
        <v>0.5526588823413856</v>
      </c>
      <c r="E333" s="98">
        <v>0</v>
      </c>
      <c r="F333" s="119">
        <v>0.67477036243119848</v>
      </c>
      <c r="G333" s="177">
        <v>1</v>
      </c>
      <c r="H333" s="97">
        <v>5064245.1235936694</v>
      </c>
      <c r="I333" s="185">
        <v>36584.266941757181</v>
      </c>
      <c r="J333" s="174">
        <v>185271695460.04288</v>
      </c>
      <c r="K333" s="186">
        <v>0.34421865080018277</v>
      </c>
      <c r="L333" s="182">
        <v>42108889847.766357</v>
      </c>
      <c r="M333" s="189">
        <v>1802292120.1927204</v>
      </c>
      <c r="N333" s="187">
        <v>13600166.413456295</v>
      </c>
      <c r="O333" s="185">
        <v>0</v>
      </c>
      <c r="P333" s="185">
        <v>398177121591.75775</v>
      </c>
      <c r="Q333" s="174">
        <v>585251109171.99341</v>
      </c>
      <c r="R333" s="119">
        <v>0.65325065484629385</v>
      </c>
      <c r="S333" s="174">
        <v>268724469244.24463</v>
      </c>
      <c r="T333" s="119">
        <v>0.4591609738671541</v>
      </c>
      <c r="U333" s="97">
        <v>18.087435613260681</v>
      </c>
      <c r="V333" s="184">
        <v>5209965246476.6562</v>
      </c>
      <c r="W333" s="199">
        <v>5405.620611963931</v>
      </c>
      <c r="X333" s="191">
        <v>4.115759096996454E-2</v>
      </c>
      <c r="Y333" s="198">
        <v>2.0000000000000001E-4</v>
      </c>
    </row>
    <row r="334" spans="1:25" x14ac:dyDescent="0.2">
      <c r="A334">
        <v>330</v>
      </c>
      <c r="B334" s="119">
        <v>0.60916759441607737</v>
      </c>
      <c r="C334" s="97">
        <v>9858.5310645155369</v>
      </c>
      <c r="D334" s="96">
        <v>0.61427680703472543</v>
      </c>
      <c r="E334" s="98">
        <v>0.7</v>
      </c>
      <c r="F334" s="119">
        <v>0</v>
      </c>
      <c r="G334" s="177">
        <v>0</v>
      </c>
      <c r="H334" s="97">
        <v>4152072.5411899663</v>
      </c>
      <c r="I334" s="185">
        <v>46769.165886156348</v>
      </c>
      <c r="J334" s="174">
        <v>194188969450.26828</v>
      </c>
      <c r="K334" s="186">
        <v>0.53571209147402077</v>
      </c>
      <c r="L334" s="182">
        <v>79335092433.291092</v>
      </c>
      <c r="M334" s="189">
        <v>18739675710.943954</v>
      </c>
      <c r="N334" s="187">
        <v>11092019.924045822</v>
      </c>
      <c r="O334" s="185">
        <v>49180617292.068611</v>
      </c>
      <c r="P334" s="185">
        <v>0</v>
      </c>
      <c r="Q334" s="174">
        <v>262109262453.28082</v>
      </c>
      <c r="R334" s="119">
        <v>0.54700040531607774</v>
      </c>
      <c r="S334" s="174">
        <v>99393028003.14624</v>
      </c>
      <c r="T334" s="119">
        <v>0.37920456176500961</v>
      </c>
      <c r="U334" s="97">
        <v>14.804857968227264</v>
      </c>
      <c r="V334" s="184">
        <v>1617309700066.4167</v>
      </c>
      <c r="W334" s="199">
        <v>1676.7838294053879</v>
      </c>
      <c r="X334" s="191">
        <v>4.9546626315870902E-2</v>
      </c>
      <c r="Y334" s="198">
        <v>2.0000000000000001E-4</v>
      </c>
    </row>
    <row r="335" spans="1:25" x14ac:dyDescent="0.2">
      <c r="A335">
        <v>331</v>
      </c>
      <c r="B335" s="119">
        <v>0.40321181770697245</v>
      </c>
      <c r="C335" s="97">
        <v>13253.243254890431</v>
      </c>
      <c r="D335" s="96">
        <v>0.84417311054346023</v>
      </c>
      <c r="E335" s="98">
        <v>8.1015650514880966E-3</v>
      </c>
      <c r="F335" s="119">
        <v>0.48167067350415194</v>
      </c>
      <c r="G335" s="177">
        <v>1</v>
      </c>
      <c r="H335" s="97">
        <v>5813585.0402027005</v>
      </c>
      <c r="I335" s="185">
        <v>37750.077118519323</v>
      </c>
      <c r="J335" s="174">
        <v>219463283602.7222</v>
      </c>
      <c r="K335" s="186">
        <v>0.38721624739311622</v>
      </c>
      <c r="L335" s="182">
        <v>61596593958.870232</v>
      </c>
      <c r="M335" s="189">
        <v>2065682021.2672291</v>
      </c>
      <c r="N335" s="187">
        <v>13341860.573239639</v>
      </c>
      <c r="O335" s="185">
        <v>0</v>
      </c>
      <c r="P335" s="185">
        <v>121295356875.91611</v>
      </c>
      <c r="Q335" s="174">
        <v>342824322499.90552</v>
      </c>
      <c r="R335" s="119">
        <v>0.53093092488500537</v>
      </c>
      <c r="S335" s="174">
        <v>117237030400.76515</v>
      </c>
      <c r="T335" s="119">
        <v>0.34197407449349648</v>
      </c>
      <c r="U335" s="97">
        <v>15.892040902034028</v>
      </c>
      <c r="V335" s="184">
        <v>1931424314758.0791</v>
      </c>
      <c r="W335" s="199">
        <v>2006.3357357930495</v>
      </c>
      <c r="X335" s="191">
        <v>4.745181431766788E-2</v>
      </c>
      <c r="Y335" s="198">
        <v>2.0000000000000001E-4</v>
      </c>
    </row>
    <row r="336" spans="1:25" x14ac:dyDescent="0.2">
      <c r="A336">
        <v>332</v>
      </c>
      <c r="B336" s="119">
        <v>0.52562274857834623</v>
      </c>
      <c r="C336" s="97">
        <v>4000</v>
      </c>
      <c r="D336" s="96">
        <v>0.2</v>
      </c>
      <c r="E336" s="98">
        <v>0.58838835696835523</v>
      </c>
      <c r="F336" s="119">
        <v>0</v>
      </c>
      <c r="G336" s="177">
        <v>0</v>
      </c>
      <c r="H336" s="97">
        <v>14259007.272338791</v>
      </c>
      <c r="I336" s="185">
        <v>34517.962606596775</v>
      </c>
      <c r="J336" s="174">
        <v>492191879833.78186</v>
      </c>
      <c r="K336" s="186">
        <v>0.47666221786002283</v>
      </c>
      <c r="L336" s="182">
        <v>176237138376.10178</v>
      </c>
      <c r="M336" s="189">
        <v>83112472850.69725</v>
      </c>
      <c r="N336" s="187">
        <v>46320333.597917333</v>
      </c>
      <c r="O336" s="185">
        <v>82605666921.94632</v>
      </c>
      <c r="P336" s="185">
        <v>0</v>
      </c>
      <c r="Q336" s="174">
        <v>657910019606.42542</v>
      </c>
      <c r="R336" s="119">
        <v>0.45704396897877042</v>
      </c>
      <c r="S336" s="174">
        <v>208123083903.28952</v>
      </c>
      <c r="T336" s="119">
        <v>0.31633973902357165</v>
      </c>
      <c r="U336" s="97">
        <v>15.015631917355211</v>
      </c>
      <c r="V336" s="184">
        <v>3530119981833.6104</v>
      </c>
      <c r="W336" s="199">
        <v>3665.3941902180227</v>
      </c>
      <c r="X336" s="191">
        <v>4.7267019817334957E-2</v>
      </c>
      <c r="Y336" s="198">
        <v>2.0000000000000001E-4</v>
      </c>
    </row>
    <row r="337" spans="1:25" x14ac:dyDescent="0.2">
      <c r="A337">
        <v>333</v>
      </c>
      <c r="B337" s="119">
        <v>0.69809057012601161</v>
      </c>
      <c r="C337" s="97">
        <v>8363.6255307993615</v>
      </c>
      <c r="D337" s="96">
        <v>0.85272027481305879</v>
      </c>
      <c r="E337" s="98">
        <v>0</v>
      </c>
      <c r="F337" s="119">
        <v>0</v>
      </c>
      <c r="G337" s="177">
        <v>0</v>
      </c>
      <c r="H337" s="97">
        <v>6362496.502567132</v>
      </c>
      <c r="I337" s="185">
        <v>43788.141170522715</v>
      </c>
      <c r="J337" s="174">
        <v>278601895051.36664</v>
      </c>
      <c r="K337" s="186">
        <v>0.46293716157793019</v>
      </c>
      <c r="L337" s="182">
        <v>103291271191.15247</v>
      </c>
      <c r="M337" s="189">
        <v>3115081868.3591542</v>
      </c>
      <c r="N337" s="187">
        <v>14452182.063678037</v>
      </c>
      <c r="O337" s="185">
        <v>0</v>
      </c>
      <c r="P337" s="185">
        <v>0</v>
      </c>
      <c r="Q337" s="174">
        <v>281716976919.72577</v>
      </c>
      <c r="R337" s="119">
        <v>0.45781823983601483</v>
      </c>
      <c r="S337" s="174">
        <v>103291271191.15247</v>
      </c>
      <c r="T337" s="119">
        <v>0.36664908277993108</v>
      </c>
      <c r="U337" s="97">
        <v>13.083188141995681</v>
      </c>
      <c r="V337" s="184">
        <v>1470553431742.5764</v>
      </c>
      <c r="W337" s="199">
        <v>1527.1601956451011</v>
      </c>
      <c r="X337" s="191">
        <v>5.5754527438656158E-2</v>
      </c>
      <c r="Y337" s="198">
        <v>2.0000000000000001E-4</v>
      </c>
    </row>
    <row r="338" spans="1:25" x14ac:dyDescent="0.2">
      <c r="A338">
        <v>334</v>
      </c>
      <c r="B338" s="119">
        <v>0.61253412041792299</v>
      </c>
      <c r="C338" s="97">
        <v>8734.7964886074933</v>
      </c>
      <c r="D338" s="96">
        <v>0.86199559774748769</v>
      </c>
      <c r="E338" s="98">
        <v>0</v>
      </c>
      <c r="F338" s="119">
        <v>0.57452155217133449</v>
      </c>
      <c r="G338" s="177">
        <v>1</v>
      </c>
      <c r="H338" s="97">
        <v>6363710.1665050974</v>
      </c>
      <c r="I338" s="185">
        <v>38523.663006416078</v>
      </c>
      <c r="J338" s="174">
        <v>245153425924.94632</v>
      </c>
      <c r="K338" s="186">
        <v>0.41910222863733382</v>
      </c>
      <c r="L338" s="182">
        <v>73994179660.20491</v>
      </c>
      <c r="M338" s="189">
        <v>8021559841.1244869</v>
      </c>
      <c r="N338" s="187">
        <v>14405185.952658568</v>
      </c>
      <c r="O338" s="185">
        <v>0</v>
      </c>
      <c r="P338" s="185">
        <v>346162378299.40137</v>
      </c>
      <c r="Q338" s="174">
        <v>599337364065.47217</v>
      </c>
      <c r="R338" s="119">
        <v>0.63349003844397012</v>
      </c>
      <c r="S338" s="174">
        <v>291951513043.59375</v>
      </c>
      <c r="T338" s="119">
        <v>0.48712383133133125</v>
      </c>
      <c r="U338" s="97">
        <v>17.570787801403814</v>
      </c>
      <c r="V338" s="184">
        <v>5457353592912.9678</v>
      </c>
      <c r="W338" s="199">
        <v>5661.6447399129202</v>
      </c>
      <c r="X338" s="191">
        <v>4.2614312441281034E-2</v>
      </c>
      <c r="Y338" s="198">
        <v>2.0000000000000001E-4</v>
      </c>
    </row>
    <row r="339" spans="1:25" x14ac:dyDescent="0.2">
      <c r="A339">
        <v>335</v>
      </c>
      <c r="B339" s="119">
        <v>0.50660763222466709</v>
      </c>
      <c r="C339" s="97">
        <v>8798.644979635339</v>
      </c>
      <c r="D339" s="96">
        <v>0.67338157341122051</v>
      </c>
      <c r="E339" s="98">
        <v>0</v>
      </c>
      <c r="F339" s="119">
        <v>0</v>
      </c>
      <c r="G339" s="177">
        <v>0</v>
      </c>
      <c r="H339" s="97">
        <v>19351658.85582364</v>
      </c>
      <c r="I339" s="185">
        <v>28121.14357527229</v>
      </c>
      <c r="J339" s="174">
        <v>544190777104.30609</v>
      </c>
      <c r="K339" s="186">
        <v>0.32715501501573874</v>
      </c>
      <c r="L339" s="182">
        <v>120865086598.50264</v>
      </c>
      <c r="M339" s="189">
        <v>22101480139.241123</v>
      </c>
      <c r="N339" s="187">
        <v>43760211.703261793</v>
      </c>
      <c r="O339" s="185">
        <v>0</v>
      </c>
      <c r="P339" s="185">
        <v>0</v>
      </c>
      <c r="Q339" s="174">
        <v>566292257243.54724</v>
      </c>
      <c r="R339" s="119">
        <v>0.31438667857049257</v>
      </c>
      <c r="S339" s="174">
        <v>120865086598.50264</v>
      </c>
      <c r="T339" s="119">
        <v>0.21343234884901804</v>
      </c>
      <c r="U339" s="97">
        <v>13.61516299658482</v>
      </c>
      <c r="V339" s="184">
        <v>1679121700344.7446</v>
      </c>
      <c r="W339" s="199">
        <v>1743.8884011791824</v>
      </c>
      <c r="X339" s="191">
        <v>5.4340484542663471E-2</v>
      </c>
      <c r="Y339" s="198">
        <v>2.0000000000000001E-4</v>
      </c>
    </row>
    <row r="340" spans="1:25" x14ac:dyDescent="0.2">
      <c r="A340">
        <v>336</v>
      </c>
      <c r="B340" s="119">
        <v>0.57921005179909679</v>
      </c>
      <c r="C340" s="97">
        <v>16371.961290540545</v>
      </c>
      <c r="D340" s="96">
        <v>1.089290390324523</v>
      </c>
      <c r="E340" s="98">
        <v>0.7</v>
      </c>
      <c r="F340" s="119">
        <v>0</v>
      </c>
      <c r="G340" s="177">
        <v>0</v>
      </c>
      <c r="H340" s="97">
        <v>7397684.833043809</v>
      </c>
      <c r="I340" s="185">
        <v>37750.099288525613</v>
      </c>
      <c r="J340" s="174">
        <v>279263336952.62384</v>
      </c>
      <c r="K340" s="186">
        <v>0.44259819159301239</v>
      </c>
      <c r="L340" s="182">
        <v>107308579190.92456</v>
      </c>
      <c r="M340" s="189">
        <v>27025970415.002083</v>
      </c>
      <c r="N340" s="187">
        <v>15134300.288001411</v>
      </c>
      <c r="O340" s="185">
        <v>85270981192.389664</v>
      </c>
      <c r="P340" s="185">
        <v>0</v>
      </c>
      <c r="Q340" s="174">
        <v>391560288560.01556</v>
      </c>
      <c r="R340" s="119">
        <v>0.48988173334123125</v>
      </c>
      <c r="S340" s="174">
        <v>153955438082.34985</v>
      </c>
      <c r="T340" s="119">
        <v>0.39318450460982501</v>
      </c>
      <c r="U340" s="97">
        <v>15.285047194415348</v>
      </c>
      <c r="V340" s="184">
        <v>2363177106799.0298</v>
      </c>
      <c r="W340" s="199">
        <v>2453.7655291919655</v>
      </c>
      <c r="X340" s="191">
        <v>5.0786527614702481E-2</v>
      </c>
      <c r="Y340" s="198">
        <v>2.0000000000000001E-4</v>
      </c>
    </row>
    <row r="341" spans="1:25" x14ac:dyDescent="0.2">
      <c r="A341">
        <v>337</v>
      </c>
      <c r="B341" s="119">
        <v>0.54916072721631015</v>
      </c>
      <c r="C341" s="97">
        <v>8334.3692690595672</v>
      </c>
      <c r="D341" s="96">
        <v>0.89078738959874137</v>
      </c>
      <c r="E341" s="98">
        <v>2.4644346237491482E-2</v>
      </c>
      <c r="F341" s="119">
        <v>0</v>
      </c>
      <c r="G341" s="177">
        <v>0</v>
      </c>
      <c r="H341" s="97">
        <v>6866899.242468697</v>
      </c>
      <c r="I341" s="185">
        <v>38576.409036722733</v>
      </c>
      <c r="J341" s="174">
        <v>264900313991.43393</v>
      </c>
      <c r="K341" s="186">
        <v>0.36637130888287128</v>
      </c>
      <c r="L341" s="182">
        <v>66929401835.311272</v>
      </c>
      <c r="M341" s="189">
        <v>5287131421.5321712</v>
      </c>
      <c r="N341" s="187">
        <v>15249178.512642704</v>
      </c>
      <c r="O341" s="185">
        <v>5897187969.7402697</v>
      </c>
      <c r="P341" s="185">
        <v>0</v>
      </c>
      <c r="Q341" s="174">
        <v>276084633382.70636</v>
      </c>
      <c r="R341" s="119">
        <v>0.36861749199653998</v>
      </c>
      <c r="S341" s="174">
        <v>70265959060.015076</v>
      </c>
      <c r="T341" s="119">
        <v>0.2545087649359063</v>
      </c>
      <c r="U341" s="97">
        <v>13.517361890530758</v>
      </c>
      <c r="V341" s="184">
        <v>1013196587350.2383</v>
      </c>
      <c r="W341" s="199">
        <v>1052.253901239201</v>
      </c>
      <c r="X341" s="191">
        <v>5.4810992685796936E-2</v>
      </c>
      <c r="Y341" s="198">
        <v>2.0000000000000001E-4</v>
      </c>
    </row>
    <row r="342" spans="1:25" x14ac:dyDescent="0.2">
      <c r="A342">
        <v>338</v>
      </c>
      <c r="B342" s="119">
        <v>0.36845608675831004</v>
      </c>
      <c r="C342" s="97">
        <v>12196.43489616529</v>
      </c>
      <c r="D342" s="96">
        <v>0.50549594332845071</v>
      </c>
      <c r="E342" s="98">
        <v>0.64768859346273977</v>
      </c>
      <c r="F342" s="119">
        <v>0</v>
      </c>
      <c r="G342" s="177">
        <v>0</v>
      </c>
      <c r="H342" s="97">
        <v>3002599.2631902602</v>
      </c>
      <c r="I342" s="185">
        <v>39547.059399170139</v>
      </c>
      <c r="J342" s="174">
        <v>118743971413.28972</v>
      </c>
      <c r="K342" s="186">
        <v>0.35308524744737479</v>
      </c>
      <c r="L342" s="182">
        <v>30981652408.324604</v>
      </c>
      <c r="M342" s="189">
        <v>22073180860.486881</v>
      </c>
      <c r="N342" s="187">
        <v>8942155.4606889822</v>
      </c>
      <c r="O342" s="185">
        <v>47662621936.850731</v>
      </c>
      <c r="P342" s="185">
        <v>0</v>
      </c>
      <c r="Q342" s="174">
        <v>188479774210.62732</v>
      </c>
      <c r="R342" s="119">
        <v>0.42475030763439886</v>
      </c>
      <c r="S342" s="174">
        <v>65503041191.494476</v>
      </c>
      <c r="T342" s="119">
        <v>0.34753352960989026</v>
      </c>
      <c r="U342" s="97">
        <v>17.32708923160461</v>
      </c>
      <c r="V342" s="184">
        <v>1233750646799.5679</v>
      </c>
      <c r="W342" s="199">
        <v>1281.1404977032587</v>
      </c>
      <c r="X342" s="191">
        <v>4.1844567251357254E-2</v>
      </c>
      <c r="Y342" s="198">
        <v>2.0000000000000001E-4</v>
      </c>
    </row>
    <row r="343" spans="1:25" x14ac:dyDescent="0.2">
      <c r="A343">
        <v>339</v>
      </c>
      <c r="B343" s="119">
        <v>0.42585506216333335</v>
      </c>
      <c r="C343" s="97">
        <v>11497.339297324565</v>
      </c>
      <c r="D343" s="96">
        <v>0.56455680558585108</v>
      </c>
      <c r="E343" s="98">
        <v>0.33110017473125997</v>
      </c>
      <c r="F343" s="119">
        <v>0</v>
      </c>
      <c r="G343" s="177">
        <v>0</v>
      </c>
      <c r="H343" s="97">
        <v>3305431.1440493031</v>
      </c>
      <c r="I343" s="185">
        <v>53515.306956361608</v>
      </c>
      <c r="J343" s="174">
        <v>176891162296.91599</v>
      </c>
      <c r="K343" s="186">
        <v>0.42585506216333335</v>
      </c>
      <c r="L343" s="182">
        <v>57141427811.634254</v>
      </c>
      <c r="M343" s="189">
        <v>17997628445.130562</v>
      </c>
      <c r="N343" s="187">
        <v>9377517.3606434204</v>
      </c>
      <c r="O343" s="185">
        <v>30424023156.504513</v>
      </c>
      <c r="P343" s="185">
        <v>0</v>
      </c>
      <c r="Q343" s="174">
        <v>225312813898.55106</v>
      </c>
      <c r="R343" s="119">
        <v>0.44235928581575451</v>
      </c>
      <c r="S343" s="174">
        <v>81068994740.20929</v>
      </c>
      <c r="T343" s="119">
        <v>0.35980641019694187</v>
      </c>
      <c r="U343" s="97">
        <v>15.42208730542853</v>
      </c>
      <c r="V343" s="184">
        <v>1366244488242.127</v>
      </c>
      <c r="W343" s="199">
        <v>1418.7453296640756</v>
      </c>
      <c r="X343" s="191">
        <v>4.7268938857075324E-2</v>
      </c>
      <c r="Y343" s="198">
        <v>2.0000000000000001E-4</v>
      </c>
    </row>
    <row r="344" spans="1:25" x14ac:dyDescent="0.2">
      <c r="A344">
        <v>340</v>
      </c>
      <c r="B344" s="119">
        <v>0.64646647395483892</v>
      </c>
      <c r="C344" s="97">
        <v>4000</v>
      </c>
      <c r="D344" s="96">
        <v>1.3084658538958891</v>
      </c>
      <c r="E344" s="98">
        <v>3.0586939374294797E-2</v>
      </c>
      <c r="F344" s="119">
        <v>0</v>
      </c>
      <c r="G344" s="177">
        <v>0</v>
      </c>
      <c r="H344" s="97">
        <v>21628776.959758706</v>
      </c>
      <c r="I344" s="185">
        <v>31247.035654046198</v>
      </c>
      <c r="J344" s="174">
        <v>675835164814.99329</v>
      </c>
      <c r="K344" s="186">
        <v>0.4408519346219506</v>
      </c>
      <c r="L344" s="182">
        <v>208233848981.70309</v>
      </c>
      <c r="M344" s="189">
        <v>25018448471.105663</v>
      </c>
      <c r="N344" s="187">
        <v>38860271.08897204</v>
      </c>
      <c r="O344" s="185">
        <v>15937616003.063972</v>
      </c>
      <c r="P344" s="185">
        <v>0</v>
      </c>
      <c r="Q344" s="174">
        <v>716791229289.16296</v>
      </c>
      <c r="R344" s="119">
        <v>0.43345024325255527</v>
      </c>
      <c r="S344" s="174">
        <v>217172567409.8537</v>
      </c>
      <c r="T344" s="119">
        <v>0.30297882917069491</v>
      </c>
      <c r="U344" s="97">
        <v>13.571117311973948</v>
      </c>
      <c r="V344" s="184">
        <v>3142647727575.9775</v>
      </c>
      <c r="W344" s="199">
        <v>3261.7765265071016</v>
      </c>
      <c r="X344" s="191">
        <v>5.5300060914533621E-2</v>
      </c>
      <c r="Y344" s="198">
        <v>2.0000000000000001E-4</v>
      </c>
    </row>
    <row r="345" spans="1:25" x14ac:dyDescent="0.2">
      <c r="A345">
        <v>341</v>
      </c>
      <c r="B345" s="119">
        <v>0.58822649060983967</v>
      </c>
      <c r="C345" s="97">
        <v>8334.413343073873</v>
      </c>
      <c r="D345" s="96">
        <v>1.2748051949037125</v>
      </c>
      <c r="E345" s="98">
        <v>0.42046501568027989</v>
      </c>
      <c r="F345" s="119">
        <v>0</v>
      </c>
      <c r="G345" s="177">
        <v>0</v>
      </c>
      <c r="H345" s="97">
        <v>11697389.047928637</v>
      </c>
      <c r="I345" s="185">
        <v>36045.735829280464</v>
      </c>
      <c r="J345" s="174">
        <v>421640995513.95416</v>
      </c>
      <c r="K345" s="186">
        <v>0.44943885013895191</v>
      </c>
      <c r="L345" s="182">
        <v>147927377652.1478</v>
      </c>
      <c r="M345" s="189">
        <v>33010060322.359436</v>
      </c>
      <c r="N345" s="187">
        <v>21926658.343852434</v>
      </c>
      <c r="O345" s="185">
        <v>51441378227.460854</v>
      </c>
      <c r="P345" s="185">
        <v>0</v>
      </c>
      <c r="Q345" s="174">
        <v>506092434063.77448</v>
      </c>
      <c r="R345" s="119">
        <v>0.45575655997287162</v>
      </c>
      <c r="S345" s="174">
        <v>174504107297.88712</v>
      </c>
      <c r="T345" s="119">
        <v>0.34480678933820463</v>
      </c>
      <c r="U345" s="97">
        <v>14.560805229936106</v>
      </c>
      <c r="V345" s="184">
        <v>2623991643111.0972</v>
      </c>
      <c r="W345" s="199">
        <v>2723.9563282359741</v>
      </c>
      <c r="X345" s="191">
        <v>5.3526967856821331E-2</v>
      </c>
      <c r="Y345" s="198">
        <v>2.0000000000000001E-4</v>
      </c>
    </row>
    <row r="346" spans="1:25" x14ac:dyDescent="0.2">
      <c r="A346">
        <v>342</v>
      </c>
      <c r="B346" s="119">
        <v>0.45467868057915556</v>
      </c>
      <c r="C346" s="97">
        <v>4628.3193372088417</v>
      </c>
      <c r="D346" s="96">
        <v>0.73765722821095514</v>
      </c>
      <c r="E346" s="98">
        <v>0.44640599361237276</v>
      </c>
      <c r="F346" s="119">
        <v>0</v>
      </c>
      <c r="G346" s="177">
        <v>0</v>
      </c>
      <c r="H346" s="97">
        <v>11307388.445693264</v>
      </c>
      <c r="I346" s="185">
        <v>27911.653331626432</v>
      </c>
      <c r="J346" s="174">
        <v>315607906382.22864</v>
      </c>
      <c r="K346" s="186">
        <v>0.22531254318372718</v>
      </c>
      <c r="L346" s="182">
        <v>30581670823.62204</v>
      </c>
      <c r="M346" s="189">
        <v>23421641748.99342</v>
      </c>
      <c r="N346" s="187">
        <v>25715931.104468189</v>
      </c>
      <c r="O346" s="185">
        <v>57389103723.741211</v>
      </c>
      <c r="P346" s="185">
        <v>0</v>
      </c>
      <c r="Q346" s="174">
        <v>396418651854.96326</v>
      </c>
      <c r="R346" s="119">
        <v>0.29519726800765933</v>
      </c>
      <c r="S346" s="174">
        <v>58331596357.925186</v>
      </c>
      <c r="T346" s="119">
        <v>0.14714644753715278</v>
      </c>
      <c r="U346" s="97">
        <v>17.216479763507017</v>
      </c>
      <c r="V346" s="184">
        <v>1079252118544.9407</v>
      </c>
      <c r="W346" s="199">
        <v>1119.8151123319724</v>
      </c>
      <c r="X346" s="191">
        <v>4.2306006482342111E-2</v>
      </c>
      <c r="Y346" s="198">
        <v>2.0000000000000001E-4</v>
      </c>
    </row>
    <row r="347" spans="1:25" x14ac:dyDescent="0.2">
      <c r="A347">
        <v>343</v>
      </c>
      <c r="B347" s="119">
        <v>0.53672197727527282</v>
      </c>
      <c r="C347" s="97">
        <v>13545.630350650485</v>
      </c>
      <c r="D347" s="96">
        <v>0.67811284533757132</v>
      </c>
      <c r="E347" s="98">
        <v>0.34928592705286493</v>
      </c>
      <c r="F347" s="119">
        <v>0</v>
      </c>
      <c r="G347" s="177">
        <v>0</v>
      </c>
      <c r="H347" s="97">
        <v>4244854.685568626</v>
      </c>
      <c r="I347" s="185">
        <v>36324.173159463055</v>
      </c>
      <c r="J347" s="174">
        <v>154190836635.35287</v>
      </c>
      <c r="K347" s="186">
        <v>0.26026126623650181</v>
      </c>
      <c r="L347" s="182">
        <v>29421476623.459839</v>
      </c>
      <c r="M347" s="189">
        <v>9713268456.9856167</v>
      </c>
      <c r="N347" s="187">
        <v>10925999.872820079</v>
      </c>
      <c r="O347" s="185">
        <v>25221144838.83572</v>
      </c>
      <c r="P347" s="185">
        <v>0</v>
      </c>
      <c r="Q347" s="174">
        <v>189125249931.17422</v>
      </c>
      <c r="R347" s="119">
        <v>0.31887237837252164</v>
      </c>
      <c r="S347" s="174">
        <v>45768047422.640137</v>
      </c>
      <c r="T347" s="119">
        <v>0.24199860906619228</v>
      </c>
      <c r="U347" s="97">
        <v>15.910487338389627</v>
      </c>
      <c r="V347" s="184">
        <v>762008451447.14282</v>
      </c>
      <c r="W347" s="199">
        <v>791.41673760654135</v>
      </c>
      <c r="X347" s="191">
        <v>4.6992167519165323E-2</v>
      </c>
      <c r="Y347" s="198">
        <v>2.0000000000000001E-4</v>
      </c>
    </row>
    <row r="348" spans="1:25" x14ac:dyDescent="0.2">
      <c r="A348">
        <v>344</v>
      </c>
      <c r="B348" s="119">
        <v>0.6988467576230315</v>
      </c>
      <c r="C348" s="97">
        <v>6673.5575779159826</v>
      </c>
      <c r="D348" s="96">
        <v>0.82388298397636706</v>
      </c>
      <c r="E348" s="98">
        <v>0.15509924166448522</v>
      </c>
      <c r="F348" s="119">
        <v>0.61280570449913374</v>
      </c>
      <c r="G348" s="177">
        <v>1</v>
      </c>
      <c r="H348" s="97">
        <v>11601037.512423761</v>
      </c>
      <c r="I348" s="185">
        <v>35640.678217060769</v>
      </c>
      <c r="J348" s="174">
        <v>413468844964.34637</v>
      </c>
      <c r="K348" s="186">
        <v>0.49449979261806531</v>
      </c>
      <c r="L348" s="182">
        <v>161752719707.34064</v>
      </c>
      <c r="M348" s="189">
        <v>0</v>
      </c>
      <c r="N348" s="187">
        <v>25231317.983100187</v>
      </c>
      <c r="O348" s="185">
        <v>0</v>
      </c>
      <c r="P348" s="185">
        <v>559418464674.27979</v>
      </c>
      <c r="Q348" s="174">
        <v>972887309638.62622</v>
      </c>
      <c r="R348" s="119">
        <v>0.6701650061305704</v>
      </c>
      <c r="S348" s="174">
        <v>399386002355.83551</v>
      </c>
      <c r="T348" s="119">
        <v>0.41051620100192826</v>
      </c>
      <c r="U348" s="97">
        <v>16.569979136676512</v>
      </c>
      <c r="V348" s="184">
        <v>7071960789630.5908</v>
      </c>
      <c r="W348" s="199">
        <v>7341.0936465949171</v>
      </c>
      <c r="X348" s="191">
        <v>4.4801954667033198E-2</v>
      </c>
      <c r="Y348" s="198">
        <v>2.0000000000000001E-4</v>
      </c>
    </row>
    <row r="349" spans="1:25" x14ac:dyDescent="0.2">
      <c r="A349">
        <v>345</v>
      </c>
      <c r="B349" s="119">
        <v>0.54135270585704531</v>
      </c>
      <c r="C349" s="97">
        <v>4000</v>
      </c>
      <c r="D349" s="96">
        <v>1.214645368887231</v>
      </c>
      <c r="E349" s="98">
        <v>0.57170217657298605</v>
      </c>
      <c r="F349" s="119">
        <v>0</v>
      </c>
      <c r="G349" s="177">
        <v>0</v>
      </c>
      <c r="H349" s="97">
        <v>19425145.565370675</v>
      </c>
      <c r="I349" s="185">
        <v>28741.004445153223</v>
      </c>
      <c r="J349" s="174">
        <v>558298195042.06702</v>
      </c>
      <c r="K349" s="186">
        <v>0.4621583350031786</v>
      </c>
      <c r="L349" s="182">
        <v>192301284298.07349</v>
      </c>
      <c r="M349" s="189">
        <v>30948238969.225269</v>
      </c>
      <c r="N349" s="187">
        <v>35990266.920427412</v>
      </c>
      <c r="O349" s="185">
        <v>80608468645.55014</v>
      </c>
      <c r="P349" s="185">
        <v>0</v>
      </c>
      <c r="Q349" s="174">
        <v>669854902656.84241</v>
      </c>
      <c r="R349" s="119">
        <v>0.48146089234130546</v>
      </c>
      <c r="S349" s="174">
        <v>232682183351.83636</v>
      </c>
      <c r="T349" s="119">
        <v>0.34736206666391495</v>
      </c>
      <c r="U349" s="97">
        <v>14.535096082862649</v>
      </c>
      <c r="V349" s="184">
        <v>3623733443013.519</v>
      </c>
      <c r="W349" s="199">
        <v>3763.4947451162398</v>
      </c>
      <c r="X349" s="191">
        <v>5.0661713862210474E-2</v>
      </c>
      <c r="Y349" s="198">
        <v>2.0000000000000001E-4</v>
      </c>
    </row>
    <row r="350" spans="1:25" x14ac:dyDescent="0.2">
      <c r="A350">
        <v>346</v>
      </c>
      <c r="B350" s="119">
        <v>0.54674529282259987</v>
      </c>
      <c r="C350" s="97">
        <v>11062.681524797452</v>
      </c>
      <c r="D350" s="96">
        <v>0.88983305643966359</v>
      </c>
      <c r="E350" s="98">
        <v>0.53281829378219181</v>
      </c>
      <c r="F350" s="119">
        <v>0</v>
      </c>
      <c r="G350" s="177">
        <v>0</v>
      </c>
      <c r="H350" s="97">
        <v>7145362.5798383951</v>
      </c>
      <c r="I350" s="185">
        <v>31173.078557780955</v>
      </c>
      <c r="J350" s="174">
        <v>222742949025.13068</v>
      </c>
      <c r="K350" s="186">
        <v>0.23514528494650688</v>
      </c>
      <c r="L350" s="182">
        <v>34143923470.497017</v>
      </c>
      <c r="M350" s="189">
        <v>32795967277.792332</v>
      </c>
      <c r="N350" s="187">
        <v>15742032.779544342</v>
      </c>
      <c r="O350" s="185">
        <v>86713898430.914764</v>
      </c>
      <c r="P350" s="185">
        <v>0</v>
      </c>
      <c r="Q350" s="174">
        <v>342252814733.83777</v>
      </c>
      <c r="R350" s="119">
        <v>0.35572555643626225</v>
      </c>
      <c r="S350" s="174">
        <v>78244439990.069</v>
      </c>
      <c r="T350" s="119">
        <v>0.22861591379728438</v>
      </c>
      <c r="U350" s="97">
        <v>17.544231591894281</v>
      </c>
      <c r="V350" s="184">
        <v>1382983721865.3604</v>
      </c>
      <c r="W350" s="199">
        <v>1435.3074054059161</v>
      </c>
      <c r="X350" s="191">
        <v>4.2456220972410509E-2</v>
      </c>
      <c r="Y350" s="198">
        <v>2.0000000000000001E-4</v>
      </c>
    </row>
    <row r="351" spans="1:25" x14ac:dyDescent="0.2">
      <c r="A351">
        <v>347</v>
      </c>
      <c r="B351" s="119">
        <v>0.50103982364565847</v>
      </c>
      <c r="C351" s="97">
        <v>4000</v>
      </c>
      <c r="D351" s="96">
        <v>1.2878624976544681</v>
      </c>
      <c r="E351" s="98">
        <v>4.8626666031178004E-2</v>
      </c>
      <c r="F351" s="119">
        <v>0.37589340524678361</v>
      </c>
      <c r="G351" s="177">
        <v>1</v>
      </c>
      <c r="H351" s="97">
        <v>25968675.677556932</v>
      </c>
      <c r="I351" s="185">
        <v>21958.859603157463</v>
      </c>
      <c r="J351" s="174">
        <v>570242503283.40271</v>
      </c>
      <c r="K351" s="186">
        <v>0.26870172616824983</v>
      </c>
      <c r="L351" s="182">
        <v>79792918224.114304</v>
      </c>
      <c r="M351" s="189">
        <v>26249988056.860794</v>
      </c>
      <c r="N351" s="187">
        <v>46498936.707302362</v>
      </c>
      <c r="O351" s="185">
        <v>0</v>
      </c>
      <c r="P351" s="185">
        <v>261433967478.60388</v>
      </c>
      <c r="Q351" s="174">
        <v>857926458818.86743</v>
      </c>
      <c r="R351" s="119">
        <v>0.42238156339009053</v>
      </c>
      <c r="S351" s="174">
        <v>275554514553.88928</v>
      </c>
      <c r="T351" s="119">
        <v>0.32118663752747906</v>
      </c>
      <c r="U351" s="97">
        <v>17.540231317828411</v>
      </c>
      <c r="V351" s="184">
        <v>5038837707353.6094</v>
      </c>
      <c r="W351" s="199">
        <v>5230.1006748267873</v>
      </c>
      <c r="X351" s="191">
        <v>4.3295244303780477E-2</v>
      </c>
      <c r="Y351" s="198">
        <v>2.0000000000000001E-4</v>
      </c>
    </row>
    <row r="352" spans="1:25" x14ac:dyDescent="0.2">
      <c r="A352">
        <v>348</v>
      </c>
      <c r="B352" s="119">
        <v>0.37647530868169088</v>
      </c>
      <c r="C352" s="97">
        <v>13537.698133639522</v>
      </c>
      <c r="D352" s="96">
        <v>1.3601131980247523</v>
      </c>
      <c r="E352" s="98">
        <v>0.28676491540299942</v>
      </c>
      <c r="F352" s="119">
        <v>0</v>
      </c>
      <c r="G352" s="177">
        <v>0</v>
      </c>
      <c r="H352" s="97">
        <v>9635021.2259563841</v>
      </c>
      <c r="I352" s="185">
        <v>36895.95608033835</v>
      </c>
      <c r="J352" s="174">
        <v>355493319986.01453</v>
      </c>
      <c r="K352" s="186">
        <v>0.28046763535947916</v>
      </c>
      <c r="L352" s="182">
        <v>60450423714.997177</v>
      </c>
      <c r="M352" s="189">
        <v>18897859158.895267</v>
      </c>
      <c r="N352" s="187">
        <v>19187699.27218613</v>
      </c>
      <c r="O352" s="185">
        <v>50896657712.053795</v>
      </c>
      <c r="P352" s="185">
        <v>0</v>
      </c>
      <c r="Q352" s="174">
        <v>425287836856.96362</v>
      </c>
      <c r="R352" s="119">
        <v>0.33018037395562527</v>
      </c>
      <c r="S352" s="174">
        <v>87532260575.600449</v>
      </c>
      <c r="T352" s="119">
        <v>0.2058188666351162</v>
      </c>
      <c r="U352" s="97">
        <v>15.569269144771637</v>
      </c>
      <c r="V352" s="184">
        <v>1321428363464.9441</v>
      </c>
      <c r="W352" s="199">
        <v>1371.6468853972317</v>
      </c>
      <c r="X352" s="191">
        <v>5.0587869697672844E-2</v>
      </c>
      <c r="Y352" s="198">
        <v>2.0000000000000001E-4</v>
      </c>
    </row>
    <row r="353" spans="1:25" x14ac:dyDescent="0.2">
      <c r="A353">
        <v>349</v>
      </c>
      <c r="B353" s="119">
        <v>0.53084943359176839</v>
      </c>
      <c r="C353" s="97">
        <v>6375.7936919139484</v>
      </c>
      <c r="D353" s="96">
        <v>0.73418201318856169</v>
      </c>
      <c r="E353" s="98">
        <v>7.8289495193003614E-2</v>
      </c>
      <c r="F353" s="119">
        <v>0</v>
      </c>
      <c r="G353" s="177">
        <v>0</v>
      </c>
      <c r="H353" s="97">
        <v>9044014.3058005776</v>
      </c>
      <c r="I353" s="185">
        <v>38973.300647604949</v>
      </c>
      <c r="J353" s="174">
        <v>352475088601.20605</v>
      </c>
      <c r="K353" s="186">
        <v>0.4768753417345859</v>
      </c>
      <c r="L353" s="182">
        <v>119445321821.93474</v>
      </c>
      <c r="M353" s="189">
        <v>15172619580.450979</v>
      </c>
      <c r="N353" s="187">
        <v>20853668.070148565</v>
      </c>
      <c r="O353" s="185">
        <v>34445284153.113388</v>
      </c>
      <c r="P353" s="185">
        <v>0</v>
      </c>
      <c r="Q353" s="174">
        <v>402092992334.77045</v>
      </c>
      <c r="R353" s="119">
        <v>0.4865613412362903</v>
      </c>
      <c r="S353" s="174">
        <v>133546460846.13087</v>
      </c>
      <c r="T353" s="119">
        <v>0.33212829716501036</v>
      </c>
      <c r="U353" s="97">
        <v>14.029645465224108</v>
      </c>
      <c r="V353" s="184">
        <v>2053662776267.6643</v>
      </c>
      <c r="W353" s="199">
        <v>2132.0924164022922</v>
      </c>
      <c r="X353" s="191">
        <v>5.0697258555823056E-2</v>
      </c>
      <c r="Y353" s="198">
        <v>2.0000000000000001E-4</v>
      </c>
    </row>
    <row r="354" spans="1:25" x14ac:dyDescent="0.2">
      <c r="A354">
        <v>350</v>
      </c>
      <c r="B354" s="119">
        <v>0.30407455453433208</v>
      </c>
      <c r="C354" s="97">
        <v>5512.0230633076008</v>
      </c>
      <c r="D354" s="96">
        <v>1.0965537451672711</v>
      </c>
      <c r="E354" s="98">
        <v>0</v>
      </c>
      <c r="F354" s="119">
        <v>0.56308772603637525</v>
      </c>
      <c r="G354" s="177">
        <v>1</v>
      </c>
      <c r="H354" s="97">
        <v>18460925.776412759</v>
      </c>
      <c r="I354" s="185">
        <v>34961.400397138459</v>
      </c>
      <c r="J354" s="174">
        <v>645419817771.02063</v>
      </c>
      <c r="K354" s="186">
        <v>0.30407455453433208</v>
      </c>
      <c r="L354" s="182">
        <v>133671707048.24057</v>
      </c>
      <c r="M354" s="189">
        <v>3780212525.6771021</v>
      </c>
      <c r="N354" s="187">
        <v>35386354.548052788</v>
      </c>
      <c r="O354" s="185">
        <v>0</v>
      </c>
      <c r="P354" s="185">
        <v>370368551733.80695</v>
      </c>
      <c r="Q354" s="174">
        <v>1019568582030.5048</v>
      </c>
      <c r="R354" s="119">
        <v>0.48309706050618739</v>
      </c>
      <c r="S354" s="174">
        <v>240168284552.74973</v>
      </c>
      <c r="T354" s="119">
        <v>0.23555873414071526</v>
      </c>
      <c r="U354" s="97">
        <v>15.708552196207426</v>
      </c>
      <c r="V354" s="184">
        <v>3914946914818.895</v>
      </c>
      <c r="W354" s="199">
        <v>4066.663628653429</v>
      </c>
      <c r="X354" s="191">
        <v>4.7449338315635373E-2</v>
      </c>
      <c r="Y354" s="198">
        <v>2.0000000000000001E-4</v>
      </c>
    </row>
    <row r="355" spans="1:25" x14ac:dyDescent="0.2">
      <c r="A355">
        <v>351</v>
      </c>
      <c r="B355" s="119">
        <v>0.32184427115707093</v>
      </c>
      <c r="C355" s="97">
        <v>4000</v>
      </c>
      <c r="D355" s="96">
        <v>0.44888806272188364</v>
      </c>
      <c r="E355" s="98">
        <v>0.17487739152875645</v>
      </c>
      <c r="F355" s="119">
        <v>0</v>
      </c>
      <c r="G355" s="177">
        <v>0</v>
      </c>
      <c r="H355" s="97">
        <v>5809198.612002667</v>
      </c>
      <c r="I355" s="185">
        <v>39033.652035655192</v>
      </c>
      <c r="J355" s="174">
        <v>226754237226.92322</v>
      </c>
      <c r="K355" s="186">
        <v>0.32184427115707093</v>
      </c>
      <c r="L355" s="182">
        <v>50017891211.048943</v>
      </c>
      <c r="M355" s="189">
        <v>8877427213.8130226</v>
      </c>
      <c r="N355" s="187">
        <v>16505513.514507771</v>
      </c>
      <c r="O355" s="185">
        <v>21337785459.133823</v>
      </c>
      <c r="P355" s="185">
        <v>0</v>
      </c>
      <c r="Q355" s="174">
        <v>256969449899.87006</v>
      </c>
      <c r="R355" s="119">
        <v>0.35042990758034565</v>
      </c>
      <c r="S355" s="174">
        <v>58370839873.952179</v>
      </c>
      <c r="T355" s="119">
        <v>0.22715089243759048</v>
      </c>
      <c r="U355" s="97">
        <v>14.285051882170531</v>
      </c>
      <c r="V355" s="184">
        <v>960288259484.8512</v>
      </c>
      <c r="W355" s="199">
        <v>996.66484996385009</v>
      </c>
      <c r="X355" s="191">
        <v>4.8835906925703339E-2</v>
      </c>
      <c r="Y355" s="198">
        <v>2.0000000000000001E-4</v>
      </c>
    </row>
    <row r="356" spans="1:25" x14ac:dyDescent="0.2">
      <c r="A356">
        <v>352</v>
      </c>
      <c r="B356" s="119">
        <v>0.46345720546578656</v>
      </c>
      <c r="C356" s="97">
        <v>8932.923447719144</v>
      </c>
      <c r="D356" s="96">
        <v>0.78872698749917836</v>
      </c>
      <c r="E356" s="98">
        <v>0.43495579599556089</v>
      </c>
      <c r="F356" s="119">
        <v>0</v>
      </c>
      <c r="G356" s="177">
        <v>0</v>
      </c>
      <c r="H356" s="97">
        <v>6443138.7413554452</v>
      </c>
      <c r="I356" s="185">
        <v>46020.142564899004</v>
      </c>
      <c r="J356" s="174">
        <v>296514163442.6015</v>
      </c>
      <c r="K356" s="186">
        <v>0.46345720546578661</v>
      </c>
      <c r="L356" s="182">
        <v>101781903513.77153</v>
      </c>
      <c r="M356" s="189">
        <v>38540934347.162308</v>
      </c>
      <c r="N356" s="187">
        <v>14967142.118545286</v>
      </c>
      <c r="O356" s="185">
        <v>66927020482.86721</v>
      </c>
      <c r="P356" s="185">
        <v>0</v>
      </c>
      <c r="Q356" s="174">
        <v>401982118272.63104</v>
      </c>
      <c r="R356" s="119">
        <v>0.47505407150203849</v>
      </c>
      <c r="S356" s="174">
        <v>133899708238.97055</v>
      </c>
      <c r="T356" s="119">
        <v>0.33309866820532924</v>
      </c>
      <c r="U356" s="97">
        <v>15.506241543507723</v>
      </c>
      <c r="V356" s="184">
        <v>2227005066783.1421</v>
      </c>
      <c r="W356" s="199">
        <v>2313.089078986452</v>
      </c>
      <c r="X356" s="191">
        <v>4.7379988503590299E-2</v>
      </c>
      <c r="Y356" s="198">
        <v>2.0000000000000001E-4</v>
      </c>
    </row>
    <row r="357" spans="1:25" x14ac:dyDescent="0.2">
      <c r="A357">
        <v>353</v>
      </c>
      <c r="B357" s="119">
        <v>0.4586110201454805</v>
      </c>
      <c r="C357" s="97">
        <v>13730.522749795688</v>
      </c>
      <c r="D357" s="96">
        <v>1.091052917144187</v>
      </c>
      <c r="E357" s="98">
        <v>0.12803276636378275</v>
      </c>
      <c r="F357" s="119">
        <v>0</v>
      </c>
      <c r="G357" s="177">
        <v>0</v>
      </c>
      <c r="H357" s="97">
        <v>7409982.7819153313</v>
      </c>
      <c r="I357" s="185">
        <v>47285.300783076607</v>
      </c>
      <c r="J357" s="174">
        <v>350383264640.28522</v>
      </c>
      <c r="K357" s="186">
        <v>0.4586110201454805</v>
      </c>
      <c r="L357" s="182">
        <v>127811284853.24579</v>
      </c>
      <c r="M357" s="189">
        <v>21838465940.372162</v>
      </c>
      <c r="N357" s="187">
        <v>15203806.971448436</v>
      </c>
      <c r="O357" s="185">
        <v>37856460075.863274</v>
      </c>
      <c r="P357" s="185">
        <v>0</v>
      </c>
      <c r="Q357" s="174">
        <v>410078190656.52063</v>
      </c>
      <c r="R357" s="119">
        <v>0.46570336791998579</v>
      </c>
      <c r="S357" s="174">
        <v>147138692965.31247</v>
      </c>
      <c r="T357" s="119">
        <v>0.35880643330421608</v>
      </c>
      <c r="U357" s="97">
        <v>14.20209896474215</v>
      </c>
      <c r="V357" s="184">
        <v>2149717538389.3408</v>
      </c>
      <c r="W357" s="199">
        <v>2231.3983901488336</v>
      </c>
      <c r="X357" s="191">
        <v>5.5347760157703534E-2</v>
      </c>
      <c r="Y357" s="198">
        <v>2.0000000000000001E-4</v>
      </c>
    </row>
    <row r="358" spans="1:25" x14ac:dyDescent="0.2">
      <c r="A358">
        <v>354</v>
      </c>
      <c r="B358" s="119">
        <v>0.39717828615982165</v>
      </c>
      <c r="C358" s="97">
        <v>7336.2802710537735</v>
      </c>
      <c r="D358" s="96">
        <v>1.2589141502282066</v>
      </c>
      <c r="E358" s="98">
        <v>0.11716256072933065</v>
      </c>
      <c r="F358" s="119">
        <v>0.58137079122780144</v>
      </c>
      <c r="G358" s="177">
        <v>1</v>
      </c>
      <c r="H358" s="97">
        <v>16796177.971686676</v>
      </c>
      <c r="I358" s="185">
        <v>35664.030421897995</v>
      </c>
      <c r="J358" s="174">
        <v>599019402153.84656</v>
      </c>
      <c r="K358" s="186">
        <v>0.37886768558125694</v>
      </c>
      <c r="L358" s="182">
        <v>164988610800.99347</v>
      </c>
      <c r="M358" s="189">
        <v>12688108122.222563</v>
      </c>
      <c r="N358" s="187">
        <v>30808406.98772933</v>
      </c>
      <c r="O358" s="185">
        <v>0</v>
      </c>
      <c r="P358" s="185">
        <v>527681107577.08295</v>
      </c>
      <c r="Q358" s="174">
        <v>1139388617853.1521</v>
      </c>
      <c r="R358" s="119">
        <v>0.56968620750046817</v>
      </c>
      <c r="S358" s="174">
        <v>391357673138.11768</v>
      </c>
      <c r="T358" s="119">
        <v>0.34348041309690969</v>
      </c>
      <c r="U358" s="97">
        <v>16.58399195601184</v>
      </c>
      <c r="V358" s="184">
        <v>6741170611360.1777</v>
      </c>
      <c r="W358" s="199">
        <v>7004.9902142614501</v>
      </c>
      <c r="X358" s="191">
        <v>4.5284775596513532E-2</v>
      </c>
      <c r="Y358" s="198">
        <v>2.0000000000000001E-4</v>
      </c>
    </row>
    <row r="359" spans="1:25" x14ac:dyDescent="0.2">
      <c r="A359">
        <v>355</v>
      </c>
      <c r="B359" s="119">
        <v>0.72951809954673608</v>
      </c>
      <c r="C359" s="97">
        <v>9623.0979116174076</v>
      </c>
      <c r="D359" s="96">
        <v>0.7406659206385976</v>
      </c>
      <c r="E359" s="98">
        <v>0.31006078448914054</v>
      </c>
      <c r="F359" s="119">
        <v>0</v>
      </c>
      <c r="G359" s="177">
        <v>0</v>
      </c>
      <c r="H359" s="97">
        <v>9825794.3136802483</v>
      </c>
      <c r="I359" s="185">
        <v>34592.489188381049</v>
      </c>
      <c r="J359" s="174">
        <v>339898683563.23999</v>
      </c>
      <c r="K359" s="186">
        <v>0.35555343865162248</v>
      </c>
      <c r="L359" s="182">
        <v>82774553247.579666</v>
      </c>
      <c r="M359" s="189">
        <v>24287798767.093586</v>
      </c>
      <c r="N359" s="187">
        <v>22371514.815532509</v>
      </c>
      <c r="O359" s="185">
        <v>41875651434.071625</v>
      </c>
      <c r="P359" s="185">
        <v>0</v>
      </c>
      <c r="Q359" s="174">
        <v>406062133764.40521</v>
      </c>
      <c r="R359" s="119">
        <v>0.38012080922295866</v>
      </c>
      <c r="S359" s="174">
        <v>101482179711.29182</v>
      </c>
      <c r="T359" s="119">
        <v>0.24991786052666307</v>
      </c>
      <c r="U359" s="97">
        <v>14.996637014498459</v>
      </c>
      <c r="V359" s="184">
        <v>1596371278140.7632</v>
      </c>
      <c r="W359" s="199">
        <v>1656.9728500744773</v>
      </c>
      <c r="X359" s="191">
        <v>5.1195804628045329E-2</v>
      </c>
      <c r="Y359" s="198">
        <v>2.0000000000000001E-4</v>
      </c>
    </row>
    <row r="360" spans="1:25" x14ac:dyDescent="0.2">
      <c r="A360">
        <v>356</v>
      </c>
      <c r="B360" s="119">
        <v>0.45179936073971561</v>
      </c>
      <c r="C360" s="97">
        <v>10695.938522446002</v>
      </c>
      <c r="D360" s="96">
        <v>1.4801799679750602</v>
      </c>
      <c r="E360" s="98">
        <v>0.64793686444003284</v>
      </c>
      <c r="F360" s="119">
        <v>0.62275102322577158</v>
      </c>
      <c r="G360" s="177">
        <v>1</v>
      </c>
      <c r="H360" s="97">
        <v>15135479.785044849</v>
      </c>
      <c r="I360" s="185">
        <v>33873.926473337277</v>
      </c>
      <c r="J360" s="174">
        <v>512698129377.29187</v>
      </c>
      <c r="K360" s="186">
        <v>0.43582216072297275</v>
      </c>
      <c r="L360" s="182">
        <v>182188095207.24362</v>
      </c>
      <c r="M360" s="189">
        <v>7457407930.7639227</v>
      </c>
      <c r="N360" s="187">
        <v>26463859.413962897</v>
      </c>
      <c r="O360" s="185">
        <v>0</v>
      </c>
      <c r="P360" s="185">
        <v>491705761187.66199</v>
      </c>
      <c r="Q360" s="174">
        <v>1011861298495.7178</v>
      </c>
      <c r="R360" s="119">
        <v>0.60957941212985101</v>
      </c>
      <c r="S360" s="174">
        <v>403142009965.59424</v>
      </c>
      <c r="T360" s="119">
        <v>0.39841627559520731</v>
      </c>
      <c r="U360" s="97">
        <v>16.335968150859223</v>
      </c>
      <c r="V360" s="184">
        <v>6724978587644.7295</v>
      </c>
      <c r="W360" s="199">
        <v>6980.1110949358281</v>
      </c>
      <c r="X360" s="191">
        <v>4.7310740034098235E-2</v>
      </c>
      <c r="Y360" s="198">
        <v>2.0000000000000001E-4</v>
      </c>
    </row>
    <row r="361" spans="1:25" x14ac:dyDescent="0.2">
      <c r="A361">
        <v>357</v>
      </c>
      <c r="B361" s="119">
        <v>0.41665299630470909</v>
      </c>
      <c r="C361" s="97">
        <v>11206.346737310923</v>
      </c>
      <c r="D361" s="96">
        <v>0.66604940918579514</v>
      </c>
      <c r="E361" s="98">
        <v>0.52477472153197657</v>
      </c>
      <c r="F361" s="119">
        <v>0.40095134168329749</v>
      </c>
      <c r="G361" s="177">
        <v>1</v>
      </c>
      <c r="H361" s="97">
        <v>6290013.3976135254</v>
      </c>
      <c r="I361" s="185">
        <v>38925.691543613335</v>
      </c>
      <c r="J361" s="174">
        <v>244843121320.6994</v>
      </c>
      <c r="K361" s="186">
        <v>0.4106002275438807</v>
      </c>
      <c r="L361" s="182">
        <v>75455550061.10524</v>
      </c>
      <c r="M361" s="189">
        <v>3564817727.4894767</v>
      </c>
      <c r="N361" s="187">
        <v>15467277.560651623</v>
      </c>
      <c r="O361" s="185">
        <v>0</v>
      </c>
      <c r="P361" s="185">
        <v>284547554130.3277</v>
      </c>
      <c r="Q361" s="174">
        <v>532955493178.5166</v>
      </c>
      <c r="R361" s="119">
        <v>0.61575626638896963</v>
      </c>
      <c r="S361" s="174">
        <v>283769688948.59998</v>
      </c>
      <c r="T361" s="119">
        <v>0.53244537786112967</v>
      </c>
      <c r="U361" s="97">
        <v>17.44346217029274</v>
      </c>
      <c r="V361" s="184">
        <v>5267936487955.3555</v>
      </c>
      <c r="W361" s="199">
        <v>5466.4040892972571</v>
      </c>
      <c r="X361" s="191">
        <v>4.2348473628087108E-2</v>
      </c>
      <c r="Y361" s="198">
        <v>2.0000000000000001E-4</v>
      </c>
    </row>
    <row r="362" spans="1:25" x14ac:dyDescent="0.2">
      <c r="A362">
        <v>358</v>
      </c>
      <c r="B362" s="119">
        <v>0.53297073824239838</v>
      </c>
      <c r="C362" s="97">
        <v>13324.987963642299</v>
      </c>
      <c r="D362" s="96">
        <v>0.33635748224484457</v>
      </c>
      <c r="E362" s="98">
        <v>0.3578317972569654</v>
      </c>
      <c r="F362" s="119">
        <v>0.53414303358036053</v>
      </c>
      <c r="G362" s="177">
        <v>1</v>
      </c>
      <c r="H362" s="97">
        <v>3103656.1201702263</v>
      </c>
      <c r="I362" s="185">
        <v>52397.826330239899</v>
      </c>
      <c r="J362" s="174">
        <v>162624834373.4657</v>
      </c>
      <c r="K362" s="186">
        <v>0.5290399704225468</v>
      </c>
      <c r="L362" s="182">
        <v>69696362120.184326</v>
      </c>
      <c r="M362" s="189">
        <v>2276421783.6838088</v>
      </c>
      <c r="N362" s="187">
        <v>10186828.750597352</v>
      </c>
      <c r="O362" s="185">
        <v>0</v>
      </c>
      <c r="P362" s="185">
        <v>280047012186.9021</v>
      </c>
      <c r="Q362" s="174">
        <v>444948268344.05164</v>
      </c>
      <c r="R362" s="119">
        <v>0.69687347805716393</v>
      </c>
      <c r="S362" s="174">
        <v>207860812157.11273</v>
      </c>
      <c r="T362" s="119">
        <v>0.46715725612485476</v>
      </c>
      <c r="U362" s="97">
        <v>17.017607354007144</v>
      </c>
      <c r="V362" s="184">
        <v>3830129464390.0029</v>
      </c>
      <c r="W362" s="199">
        <v>3972.8007654258281</v>
      </c>
      <c r="X362" s="191">
        <v>4.2886030862496899E-2</v>
      </c>
      <c r="Y362" s="198">
        <v>2.0000000000000001E-4</v>
      </c>
    </row>
    <row r="363" spans="1:25" x14ac:dyDescent="0.2">
      <c r="A363">
        <v>359</v>
      </c>
      <c r="B363" s="119">
        <v>0.50276653477405142</v>
      </c>
      <c r="C363" s="97">
        <v>9476.5043676137975</v>
      </c>
      <c r="D363" s="96">
        <v>0.77011551172088977</v>
      </c>
      <c r="E363" s="98">
        <v>0.43052732541432309</v>
      </c>
      <c r="F363" s="119">
        <v>0</v>
      </c>
      <c r="G363" s="177">
        <v>0</v>
      </c>
      <c r="H363" s="97">
        <v>5538037.0336037138</v>
      </c>
      <c r="I363" s="185">
        <v>46984.167010613601</v>
      </c>
      <c r="J363" s="174">
        <v>260200056897.80002</v>
      </c>
      <c r="K363" s="186">
        <v>0.49984511427342715</v>
      </c>
      <c r="L363" s="182">
        <v>102680883628.38788</v>
      </c>
      <c r="M363" s="189">
        <v>42485946731.57135</v>
      </c>
      <c r="N363" s="187">
        <v>13215383.985235041</v>
      </c>
      <c r="O363" s="185">
        <v>62056173134.318932</v>
      </c>
      <c r="P363" s="185">
        <v>0</v>
      </c>
      <c r="Q363" s="174">
        <v>364742176763.69031</v>
      </c>
      <c r="R363" s="119">
        <v>0.49268956849461248</v>
      </c>
      <c r="S363" s="174">
        <v>124684562057.05588</v>
      </c>
      <c r="T363" s="119">
        <v>0.34184300582774857</v>
      </c>
      <c r="U363" s="97">
        <v>15.157811295038314</v>
      </c>
      <c r="V363" s="184">
        <v>2036415867646.1147</v>
      </c>
      <c r="W363" s="199">
        <v>2113.1825333116549</v>
      </c>
      <c r="X363" s="191">
        <v>4.8481094010557571E-2</v>
      </c>
      <c r="Y363" s="198">
        <v>2.0000000000000001E-4</v>
      </c>
    </row>
    <row r="364" spans="1:25" x14ac:dyDescent="0.2">
      <c r="A364">
        <v>360</v>
      </c>
      <c r="B364" s="119">
        <v>0.66026386512528323</v>
      </c>
      <c r="C364" s="97">
        <v>4094.6737165573513</v>
      </c>
      <c r="D364" s="96">
        <v>0.35411143864679917</v>
      </c>
      <c r="E364" s="98">
        <v>0.37969182463628093</v>
      </c>
      <c r="F364" s="119">
        <v>0</v>
      </c>
      <c r="G364" s="177">
        <v>0</v>
      </c>
      <c r="H364" s="97">
        <v>4917173.8947976781</v>
      </c>
      <c r="I364" s="185">
        <v>49876.506180412594</v>
      </c>
      <c r="J364" s="174">
        <v>245251454154.03986</v>
      </c>
      <c r="K364" s="186">
        <v>0.59280279313540607</v>
      </c>
      <c r="L364" s="182">
        <v>110319671063.78322</v>
      </c>
      <c r="M364" s="189">
        <v>9990109497.4936619</v>
      </c>
      <c r="N364" s="187">
        <v>15217475.397957802</v>
      </c>
      <c r="O364" s="185">
        <v>23359790032.11692</v>
      </c>
      <c r="P364" s="185">
        <v>0</v>
      </c>
      <c r="Q364" s="174">
        <v>278601353683.65045</v>
      </c>
      <c r="R364" s="119">
        <v>0.58891881499984589</v>
      </c>
      <c r="S364" s="174">
        <v>123724304593.61798</v>
      </c>
      <c r="T364" s="119">
        <v>0.44409082352882573</v>
      </c>
      <c r="U364" s="97">
        <v>13.912698041261047</v>
      </c>
      <c r="V364" s="184">
        <v>1979566140640.5078</v>
      </c>
      <c r="W364" s="199">
        <v>2054.5817479261568</v>
      </c>
      <c r="X364" s="191">
        <v>5.0129887242269862E-2</v>
      </c>
      <c r="Y364" s="198">
        <v>2.0000000000000001E-4</v>
      </c>
    </row>
    <row r="365" spans="1:25" x14ac:dyDescent="0.2">
      <c r="A365">
        <v>361</v>
      </c>
      <c r="B365" s="119">
        <v>0.57467805038630804</v>
      </c>
      <c r="C365" s="97">
        <v>4073.251942512793</v>
      </c>
      <c r="D365" s="96">
        <v>0.41372730934702673</v>
      </c>
      <c r="E365" s="98">
        <v>0.69755200981197429</v>
      </c>
      <c r="F365" s="119">
        <v>0</v>
      </c>
      <c r="G365" s="177">
        <v>0</v>
      </c>
      <c r="H365" s="97">
        <v>4241891.3558926629</v>
      </c>
      <c r="I365" s="185">
        <v>52828.534800419184</v>
      </c>
      <c r="J365" s="174">
        <v>224092905114.37286</v>
      </c>
      <c r="K365" s="186">
        <v>0.51984281119010189</v>
      </c>
      <c r="L365" s="182">
        <v>83345871880.980698</v>
      </c>
      <c r="M365" s="189">
        <v>54018742426.683022</v>
      </c>
      <c r="N365" s="187">
        <v>12921223.158335995</v>
      </c>
      <c r="O365" s="185">
        <v>65956126018.876068</v>
      </c>
      <c r="P365" s="185">
        <v>0</v>
      </c>
      <c r="Q365" s="174">
        <v>344067773559.93195</v>
      </c>
      <c r="R365" s="119">
        <v>0.49193211217158866</v>
      </c>
      <c r="S365" s="174">
        <v>122122814428.58389</v>
      </c>
      <c r="T365" s="119">
        <v>0.35493825290589659</v>
      </c>
      <c r="U365" s="97">
        <v>16.351769989782618</v>
      </c>
      <c r="V365" s="184">
        <v>2225685274725.7153</v>
      </c>
      <c r="W365" s="199">
        <v>2306.6121069787196</v>
      </c>
      <c r="X365" s="191">
        <v>4.3983867511965445E-2</v>
      </c>
      <c r="Y365" s="198">
        <v>2.0000000000000001E-4</v>
      </c>
    </row>
    <row r="366" spans="1:25" x14ac:dyDescent="0.2">
      <c r="A366">
        <v>362</v>
      </c>
      <c r="B366" s="119">
        <v>0.46195647416289204</v>
      </c>
      <c r="C366" s="97">
        <v>10051.701726423496</v>
      </c>
      <c r="D366" s="96">
        <v>1.1355636769863897</v>
      </c>
      <c r="E366" s="98">
        <v>0.7</v>
      </c>
      <c r="F366" s="119">
        <v>0</v>
      </c>
      <c r="G366" s="177">
        <v>0</v>
      </c>
      <c r="H366" s="97">
        <v>11516570.081556644</v>
      </c>
      <c r="I366" s="185">
        <v>25213.728057954617</v>
      </c>
      <c r="J366" s="174">
        <v>290375666196.74542</v>
      </c>
      <c r="K366" s="186">
        <v>0.12482482328027078</v>
      </c>
      <c r="L366" s="182">
        <v>22395994734.704376</v>
      </c>
      <c r="M366" s="189">
        <v>50201020538.371025</v>
      </c>
      <c r="N366" s="187">
        <v>22396293.582969561</v>
      </c>
      <c r="O366" s="185">
        <v>129284605960.78354</v>
      </c>
      <c r="P366" s="185">
        <v>0</v>
      </c>
      <c r="Q366" s="174">
        <v>469861292695.89996</v>
      </c>
      <c r="R366" s="119">
        <v>0.29726597648665026</v>
      </c>
      <c r="S366" s="174">
        <v>83386125724.202515</v>
      </c>
      <c r="T366" s="119">
        <v>0.17746966396351155</v>
      </c>
      <c r="U366" s="97">
        <v>19.539243052774868</v>
      </c>
      <c r="V366" s="184">
        <v>1576587523579.698</v>
      </c>
      <c r="W366" s="199">
        <v>1636.0173320821805</v>
      </c>
      <c r="X366" s="191">
        <v>4.0994914607394274E-2</v>
      </c>
      <c r="Y366" s="198">
        <v>2.0000000000000001E-4</v>
      </c>
    </row>
    <row r="367" spans="1:25" x14ac:dyDescent="0.2">
      <c r="A367">
        <v>363</v>
      </c>
      <c r="B367" s="119">
        <v>0.51523319810564527</v>
      </c>
      <c r="C367" s="97">
        <v>4000</v>
      </c>
      <c r="D367" s="96">
        <v>1.120398163245877</v>
      </c>
      <c r="E367" s="98">
        <v>0.12779740109317392</v>
      </c>
      <c r="F367" s="119">
        <v>0</v>
      </c>
      <c r="G367" s="177">
        <v>0</v>
      </c>
      <c r="H367" s="97">
        <v>16815374.090222813</v>
      </c>
      <c r="I367" s="185">
        <v>32686.89675571509</v>
      </c>
      <c r="J367" s="174">
        <v>549642396795.83966</v>
      </c>
      <c r="K367" s="186">
        <v>0.44532628372055072</v>
      </c>
      <c r="L367" s="182">
        <v>163003379909.1969</v>
      </c>
      <c r="M367" s="189">
        <v>24009685442.396912</v>
      </c>
      <c r="N367" s="187">
        <v>32301949.648377184</v>
      </c>
      <c r="O367" s="185">
        <v>25819728600.702686</v>
      </c>
      <c r="P367" s="185">
        <v>0</v>
      </c>
      <c r="Q367" s="174">
        <v>599471810838.93921</v>
      </c>
      <c r="R367" s="119">
        <v>0.44276642207655381</v>
      </c>
      <c r="S367" s="174">
        <v>173738959550.10233</v>
      </c>
      <c r="T367" s="119">
        <v>0.28982006561236118</v>
      </c>
      <c r="U367" s="97">
        <v>13.809334796262361</v>
      </c>
      <c r="V367" s="184">
        <v>2587082962029.0425</v>
      </c>
      <c r="W367" s="199">
        <v>2683.8648390938674</v>
      </c>
      <c r="X367" s="191">
        <v>5.3636368446137027E-2</v>
      </c>
      <c r="Y367" s="198">
        <v>2.0000000000000001E-4</v>
      </c>
    </row>
    <row r="368" spans="1:25" x14ac:dyDescent="0.2">
      <c r="A368">
        <v>364</v>
      </c>
      <c r="B368" s="119">
        <v>0.34299645210767205</v>
      </c>
      <c r="C368" s="97">
        <v>5001.445496135686</v>
      </c>
      <c r="D368" s="96">
        <v>1.0376281597497106</v>
      </c>
      <c r="E368" s="98">
        <v>0</v>
      </c>
      <c r="F368" s="119">
        <v>0</v>
      </c>
      <c r="G368" s="177">
        <v>0</v>
      </c>
      <c r="H368" s="97">
        <v>13636789.388690362</v>
      </c>
      <c r="I368" s="185">
        <v>36034.725666351136</v>
      </c>
      <c r="J368" s="174">
        <v>491397964591.26538</v>
      </c>
      <c r="K368" s="186">
        <v>0.34299645210767205</v>
      </c>
      <c r="L368" s="182">
        <v>109974750197.13594</v>
      </c>
      <c r="M368" s="189">
        <v>17419062566.547569</v>
      </c>
      <c r="N368" s="187">
        <v>27207594.670161314</v>
      </c>
      <c r="O368" s="185">
        <v>0</v>
      </c>
      <c r="P368" s="185">
        <v>0</v>
      </c>
      <c r="Q368" s="174">
        <v>508817027157.81293</v>
      </c>
      <c r="R368" s="119">
        <v>0.33125416295366877</v>
      </c>
      <c r="S368" s="174">
        <v>109974750197.13594</v>
      </c>
      <c r="T368" s="119">
        <v>0.2161381092363219</v>
      </c>
      <c r="U368" s="97">
        <v>13.460824639954433</v>
      </c>
      <c r="V368" s="184">
        <v>1560091643907.9456</v>
      </c>
      <c r="W368" s="199">
        <v>1618.8787668498899</v>
      </c>
      <c r="X368" s="191">
        <v>5.4577973662155117E-2</v>
      </c>
      <c r="Y368" s="198">
        <v>2.0000000000000001E-4</v>
      </c>
    </row>
    <row r="369" spans="1:25" x14ac:dyDescent="0.2">
      <c r="A369">
        <v>365</v>
      </c>
      <c r="B369" s="119">
        <v>0.47900603099478795</v>
      </c>
      <c r="C369" s="97">
        <v>8946.8093934681983</v>
      </c>
      <c r="D369" s="96">
        <v>0.31024790077552411</v>
      </c>
      <c r="E369" s="98">
        <v>0.11520191988938974</v>
      </c>
      <c r="F369" s="119">
        <v>0</v>
      </c>
      <c r="G369" s="177">
        <v>0</v>
      </c>
      <c r="H369" s="97">
        <v>2085960.5498819738</v>
      </c>
      <c r="I369" s="185">
        <v>53868.512325013115</v>
      </c>
      <c r="J369" s="174">
        <v>112367591590.80824</v>
      </c>
      <c r="K369" s="186">
        <v>0.47900603099478789</v>
      </c>
      <c r="L369" s="182">
        <v>40524868223.1978</v>
      </c>
      <c r="M369" s="189">
        <v>6913463731.545517</v>
      </c>
      <c r="N369" s="187">
        <v>7623078.4605663493</v>
      </c>
      <c r="O369" s="185">
        <v>17745813667.142212</v>
      </c>
      <c r="P369" s="185">
        <v>0</v>
      </c>
      <c r="Q369" s="174">
        <v>137026868989.49597</v>
      </c>
      <c r="R369" s="119">
        <v>0.49640924802335251</v>
      </c>
      <c r="S369" s="174">
        <v>50859576945.617828</v>
      </c>
      <c r="T369" s="119">
        <v>0.37116499355696841</v>
      </c>
      <c r="U369" s="97">
        <v>14.65364425208992</v>
      </c>
      <c r="V369" s="184">
        <v>859870161249.24988</v>
      </c>
      <c r="W369" s="199">
        <v>892.57739877836775</v>
      </c>
      <c r="X369" s="191">
        <v>4.7465409088025136E-2</v>
      </c>
      <c r="Y369" s="198">
        <v>2.0000000000000001E-4</v>
      </c>
    </row>
    <row r="370" spans="1:25" x14ac:dyDescent="0.2">
      <c r="A370">
        <v>366</v>
      </c>
      <c r="B370" s="119">
        <v>0.475773146184994</v>
      </c>
      <c r="C370" s="97">
        <v>4202.284959367219</v>
      </c>
      <c r="D370" s="96">
        <v>1.119433036010387</v>
      </c>
      <c r="E370" s="98">
        <v>0.33042066109368995</v>
      </c>
      <c r="F370" s="119">
        <v>0</v>
      </c>
      <c r="G370" s="177">
        <v>0</v>
      </c>
      <c r="H370" s="97">
        <v>20741320.599741034</v>
      </c>
      <c r="I370" s="185">
        <v>25258.303404040995</v>
      </c>
      <c r="J370" s="174">
        <v>523890568708.74457</v>
      </c>
      <c r="K370" s="186">
        <v>0.41502682828056559</v>
      </c>
      <c r="L370" s="182">
        <v>157418638952.01575</v>
      </c>
      <c r="M370" s="189">
        <v>32031044388.86356</v>
      </c>
      <c r="N370" s="187">
        <v>39358150.23916851</v>
      </c>
      <c r="O370" s="185">
        <v>92172578753.594818</v>
      </c>
      <c r="P370" s="185">
        <v>0</v>
      </c>
      <c r="Q370" s="174">
        <v>648094191851.20288</v>
      </c>
      <c r="R370" s="119">
        <v>0.44926602916851527</v>
      </c>
      <c r="S370" s="174">
        <v>202101669959.11389</v>
      </c>
      <c r="T370" s="119">
        <v>0.3118399647770872</v>
      </c>
      <c r="U370" s="97">
        <v>14.893399841327248</v>
      </c>
      <c r="V370" s="184">
        <v>3228297865681.4717</v>
      </c>
      <c r="W370" s="199">
        <v>3352.7281328260683</v>
      </c>
      <c r="X370" s="191">
        <v>4.9958135576391588E-2</v>
      </c>
      <c r="Y370" s="198">
        <v>2.0000000000000001E-4</v>
      </c>
    </row>
    <row r="371" spans="1:25" x14ac:dyDescent="0.2">
      <c r="A371">
        <v>367</v>
      </c>
      <c r="B371" s="119">
        <v>0.5224290341303468</v>
      </c>
      <c r="C371" s="97">
        <v>6198.862162512738</v>
      </c>
      <c r="D371" s="96">
        <v>0.59777994843421789</v>
      </c>
      <c r="E371" s="98">
        <v>0.55250677210897303</v>
      </c>
      <c r="F371" s="119">
        <v>0.52303412739564703</v>
      </c>
      <c r="G371" s="177">
        <v>1</v>
      </c>
      <c r="H371" s="97">
        <v>8206158.885042062</v>
      </c>
      <c r="I371" s="185">
        <v>35165.862985135063</v>
      </c>
      <c r="J371" s="174">
        <v>288576658985.63788</v>
      </c>
      <c r="K371" s="186">
        <v>0.39442168046785853</v>
      </c>
      <c r="L371" s="182">
        <v>80043584356.222153</v>
      </c>
      <c r="M371" s="189">
        <v>4114272211.3234754</v>
      </c>
      <c r="N371" s="187">
        <v>20478386.322116897</v>
      </c>
      <c r="O371" s="185">
        <v>0</v>
      </c>
      <c r="P371" s="185">
        <v>319613173534.7243</v>
      </c>
      <c r="Q371" s="174">
        <v>612304104731.68567</v>
      </c>
      <c r="R371" s="119">
        <v>0.60347697615160756</v>
      </c>
      <c r="S371" s="174">
        <v>233716270821.517</v>
      </c>
      <c r="T371" s="119">
        <v>0.38169966364006735</v>
      </c>
      <c r="U371" s="97">
        <v>17.003363085551332</v>
      </c>
      <c r="V371" s="184">
        <v>4288632613060.8979</v>
      </c>
      <c r="W371" s="199">
        <v>4453.7283714704727</v>
      </c>
      <c r="X371" s="191">
        <v>4.3088659771995823E-2</v>
      </c>
      <c r="Y371" s="198">
        <v>2.0000000000000001E-4</v>
      </c>
    </row>
    <row r="372" spans="1:25" x14ac:dyDescent="0.2">
      <c r="A372">
        <v>368</v>
      </c>
      <c r="B372" s="119">
        <v>0.43675262332133025</v>
      </c>
      <c r="C372" s="97">
        <v>11762.37902174896</v>
      </c>
      <c r="D372" s="96">
        <v>0.2</v>
      </c>
      <c r="E372" s="98">
        <v>0</v>
      </c>
      <c r="F372" s="119">
        <v>0</v>
      </c>
      <c r="G372" s="177">
        <v>0</v>
      </c>
      <c r="H372" s="97">
        <v>1982392.4913401625</v>
      </c>
      <c r="I372" s="185">
        <v>53980.695902490326</v>
      </c>
      <c r="J372" s="174">
        <v>107010926234.4135</v>
      </c>
      <c r="K372" s="186">
        <v>0.43675262332133025</v>
      </c>
      <c r="L372" s="182">
        <v>33128513285.256649</v>
      </c>
      <c r="M372" s="189">
        <v>331899526.22271401</v>
      </c>
      <c r="N372" s="187">
        <v>7866939.0175294057</v>
      </c>
      <c r="O372" s="185">
        <v>0</v>
      </c>
      <c r="P372" s="185">
        <v>0</v>
      </c>
      <c r="Q372" s="174">
        <v>107342825760.63622</v>
      </c>
      <c r="R372" s="119">
        <v>0.43540220248295841</v>
      </c>
      <c r="S372" s="174">
        <v>33128513285.256649</v>
      </c>
      <c r="T372" s="119">
        <v>0.3086234506172767</v>
      </c>
      <c r="U372" s="97">
        <v>13.029095957274125</v>
      </c>
      <c r="V372" s="184">
        <v>517617272505.05322</v>
      </c>
      <c r="W372" s="199">
        <v>537.33861583507326</v>
      </c>
      <c r="X372" s="191">
        <v>5.0203640184288009E-2</v>
      </c>
      <c r="Y372" s="198">
        <v>2.0000000000000001E-4</v>
      </c>
    </row>
    <row r="373" spans="1:25" x14ac:dyDescent="0.2">
      <c r="A373">
        <v>369</v>
      </c>
      <c r="B373" s="119">
        <v>0.41623348258344789</v>
      </c>
      <c r="C373" s="97">
        <v>13861.701537523653</v>
      </c>
      <c r="D373" s="96">
        <v>0.40936808823832521</v>
      </c>
      <c r="E373" s="98">
        <v>0.59033638987114756</v>
      </c>
      <c r="F373" s="119">
        <v>0</v>
      </c>
      <c r="G373" s="177">
        <v>0</v>
      </c>
      <c r="H373" s="97">
        <v>2529352.398144939</v>
      </c>
      <c r="I373" s="185">
        <v>53717.722760117445</v>
      </c>
      <c r="J373" s="174">
        <v>135871050886.18803</v>
      </c>
      <c r="K373" s="186">
        <v>0.41623348258344794</v>
      </c>
      <c r="L373" s="182">
        <v>39746621778.172737</v>
      </c>
      <c r="M373" s="189">
        <v>8101267308.3124447</v>
      </c>
      <c r="N373" s="187">
        <v>8207065.2905564085</v>
      </c>
      <c r="O373" s="185">
        <v>27850911793.595699</v>
      </c>
      <c r="P373" s="185">
        <v>0</v>
      </c>
      <c r="Q373" s="174">
        <v>171823229988.09619</v>
      </c>
      <c r="R373" s="119">
        <v>0.45881345690550168</v>
      </c>
      <c r="S373" s="174">
        <v>59526828953.947006</v>
      </c>
      <c r="T373" s="119">
        <v>0.3464422648676258</v>
      </c>
      <c r="U373" s="97">
        <v>15.383395806251057</v>
      </c>
      <c r="V373" s="184">
        <v>1009166147536.8859</v>
      </c>
      <c r="W373" s="199">
        <v>1047.8187277771287</v>
      </c>
      <c r="X373" s="191">
        <v>4.5998718064793109E-2</v>
      </c>
      <c r="Y373" s="198">
        <v>2.0000000000000001E-4</v>
      </c>
    </row>
    <row r="374" spans="1:25" x14ac:dyDescent="0.2">
      <c r="A374">
        <v>370</v>
      </c>
      <c r="B374" s="119">
        <v>0.50610657820787019</v>
      </c>
      <c r="C374" s="97">
        <v>7353.6089714360423</v>
      </c>
      <c r="D374" s="96">
        <v>0.83818283056364984</v>
      </c>
      <c r="E374" s="98">
        <v>0</v>
      </c>
      <c r="F374" s="119">
        <v>0.68159822807631898</v>
      </c>
      <c r="G374" s="177">
        <v>1</v>
      </c>
      <c r="H374" s="97">
        <v>7147116.0166919716</v>
      </c>
      <c r="I374" s="185">
        <v>40952.229629750167</v>
      </c>
      <c r="J374" s="174">
        <v>292690336306.03497</v>
      </c>
      <c r="K374" s="186">
        <v>0.45007745917893494</v>
      </c>
      <c r="L374" s="182">
        <v>90431950566.976028</v>
      </c>
      <c r="M374" s="189">
        <v>1392077522.6970944</v>
      </c>
      <c r="N374" s="187">
        <v>16147652.094506294</v>
      </c>
      <c r="O374" s="185">
        <v>0</v>
      </c>
      <c r="P374" s="185">
        <v>338823530055.69562</v>
      </c>
      <c r="Q374" s="174">
        <v>632905943884.42773</v>
      </c>
      <c r="R374" s="119">
        <v>0.63641707085777799</v>
      </c>
      <c r="S374" s="174">
        <v>232086792445.72653</v>
      </c>
      <c r="T374" s="119">
        <v>0.36670028886331157</v>
      </c>
      <c r="U374" s="97">
        <v>16.682862921589166</v>
      </c>
      <c r="V374" s="184">
        <v>4148961905128.394</v>
      </c>
      <c r="W374" s="199">
        <v>4307.5836217772739</v>
      </c>
      <c r="X374" s="191">
        <v>4.4601544582610127E-2</v>
      </c>
      <c r="Y374" s="198">
        <v>2.0000000000000001E-4</v>
      </c>
    </row>
    <row r="375" spans="1:25" x14ac:dyDescent="0.2">
      <c r="A375">
        <v>371</v>
      </c>
      <c r="B375" s="119">
        <v>0.41994190705649503</v>
      </c>
      <c r="C375" s="97">
        <v>8959.5843132784721</v>
      </c>
      <c r="D375" s="96">
        <v>0.79479969888333601</v>
      </c>
      <c r="E375" s="98">
        <v>0.39787559220035384</v>
      </c>
      <c r="F375" s="119">
        <v>0.6424668649547628</v>
      </c>
      <c r="G375" s="177">
        <v>1</v>
      </c>
      <c r="H375" s="97">
        <v>6189725.9918707535</v>
      </c>
      <c r="I375" s="185">
        <v>38481.336470584865</v>
      </c>
      <c r="J375" s="174">
        <v>238188928553.90311</v>
      </c>
      <c r="K375" s="186">
        <v>0.41994190705649503</v>
      </c>
      <c r="L375" s="182">
        <v>68540125310.727997</v>
      </c>
      <c r="M375" s="189">
        <v>5271708124.3331842</v>
      </c>
      <c r="N375" s="187">
        <v>14438655.497107022</v>
      </c>
      <c r="O375" s="185">
        <v>0</v>
      </c>
      <c r="P375" s="185">
        <v>338308409505.21753</v>
      </c>
      <c r="Q375" s="174">
        <v>581769046183.45374</v>
      </c>
      <c r="R375" s="119">
        <v>0.63714672159432217</v>
      </c>
      <c r="S375" s="174">
        <v>281055296060.11487</v>
      </c>
      <c r="T375" s="119">
        <v>0.4831045891903426</v>
      </c>
      <c r="U375" s="97">
        <v>17.593226087706864</v>
      </c>
      <c r="V375" s="184">
        <v>5256425942368.0195</v>
      </c>
      <c r="W375" s="199">
        <v>5450.3223358025316</v>
      </c>
      <c r="X375" s="191">
        <v>4.2434312123589245E-2</v>
      </c>
      <c r="Y375" s="198">
        <v>2.0000000000000001E-4</v>
      </c>
    </row>
    <row r="376" spans="1:25" x14ac:dyDescent="0.2">
      <c r="A376">
        <v>372</v>
      </c>
      <c r="B376" s="119">
        <v>0.4785091222722328</v>
      </c>
      <c r="C376" s="97">
        <v>7604.9885901749258</v>
      </c>
      <c r="D376" s="96">
        <v>0.94704774106690504</v>
      </c>
      <c r="E376" s="98">
        <v>0</v>
      </c>
      <c r="F376" s="119">
        <v>0.49125074777327588</v>
      </c>
      <c r="G376" s="177">
        <v>1</v>
      </c>
      <c r="H376" s="97">
        <v>7326594.0909427749</v>
      </c>
      <c r="I376" s="185">
        <v>42705.973583631167</v>
      </c>
      <c r="J376" s="174">
        <v>312889333705.79034</v>
      </c>
      <c r="K376" s="186">
        <v>0.43982802526619713</v>
      </c>
      <c r="L376" s="182">
        <v>103677423587.31197</v>
      </c>
      <c r="M376" s="189">
        <v>11896664304.113152</v>
      </c>
      <c r="N376" s="187">
        <v>15857270.665018115</v>
      </c>
      <c r="O376" s="185">
        <v>0</v>
      </c>
      <c r="P376" s="185">
        <v>256399249497.26764</v>
      </c>
      <c r="Q376" s="174">
        <v>581185247507.17114</v>
      </c>
      <c r="R376" s="119">
        <v>0.58972057332590688</v>
      </c>
      <c r="S376" s="174">
        <v>277478524519.56665</v>
      </c>
      <c r="T376" s="119">
        <v>0.47743559512174799</v>
      </c>
      <c r="U376" s="97">
        <v>16.89538221531712</v>
      </c>
      <c r="V376" s="184">
        <v>5003172538122.7402</v>
      </c>
      <c r="W376" s="199">
        <v>5195.3621421448242</v>
      </c>
      <c r="X376" s="191">
        <v>4.4420385947272205E-2</v>
      </c>
      <c r="Y376" s="198">
        <v>2.0000000000000001E-4</v>
      </c>
    </row>
    <row r="377" spans="1:25" x14ac:dyDescent="0.2">
      <c r="A377">
        <v>373</v>
      </c>
      <c r="B377" s="119">
        <v>0.6178445505204212</v>
      </c>
      <c r="C377" s="97">
        <v>12163.455086533762</v>
      </c>
      <c r="D377" s="96">
        <v>0.96386675673022126</v>
      </c>
      <c r="E377" s="98">
        <v>0.13725915976101918</v>
      </c>
      <c r="F377" s="119">
        <v>0.60503772817647639</v>
      </c>
      <c r="G377" s="177">
        <v>1</v>
      </c>
      <c r="H377" s="97">
        <v>6698282.1424620505</v>
      </c>
      <c r="I377" s="185">
        <v>37791.933087992824</v>
      </c>
      <c r="J377" s="174">
        <v>253141030532.42303</v>
      </c>
      <c r="K377" s="186">
        <v>0.43610599210091039</v>
      </c>
      <c r="L377" s="182">
        <v>85542146685.922089</v>
      </c>
      <c r="M377" s="189">
        <v>7103934768.9647598</v>
      </c>
      <c r="N377" s="187">
        <v>14476583.273261165</v>
      </c>
      <c r="O377" s="185">
        <v>0</v>
      </c>
      <c r="P377" s="185">
        <v>309477113145.42358</v>
      </c>
      <c r="Q377" s="174">
        <v>569722078446.8114</v>
      </c>
      <c r="R377" s="119">
        <v>0.6283379639315636</v>
      </c>
      <c r="S377" s="174">
        <v>185860460631.96173</v>
      </c>
      <c r="T377" s="119">
        <v>0.32623004735687711</v>
      </c>
      <c r="U377" s="97">
        <v>16.351723619856827</v>
      </c>
      <c r="V377" s="184">
        <v>3189475555704.9551</v>
      </c>
      <c r="W377" s="199">
        <v>3303.5124241489912</v>
      </c>
      <c r="X377" s="191">
        <v>4.7077858132664317E-2</v>
      </c>
      <c r="Y377" s="198">
        <v>2.0000000000000001E-4</v>
      </c>
    </row>
    <row r="378" spans="1:25" x14ac:dyDescent="0.2">
      <c r="A378">
        <v>374</v>
      </c>
      <c r="B378" s="119">
        <v>0.54882566228223906</v>
      </c>
      <c r="C378" s="97">
        <v>9420.8268659036421</v>
      </c>
      <c r="D378" s="96">
        <v>1.2882062946390498</v>
      </c>
      <c r="E378" s="98">
        <v>0</v>
      </c>
      <c r="F378" s="119">
        <v>0</v>
      </c>
      <c r="G378" s="177">
        <v>0</v>
      </c>
      <c r="H378" s="97">
        <v>12124623.237774119</v>
      </c>
      <c r="I378" s="185">
        <v>35217.611866664367</v>
      </c>
      <c r="J378" s="174">
        <v>427000275217.46832</v>
      </c>
      <c r="K378" s="186">
        <v>0.42911415216374627</v>
      </c>
      <c r="L378" s="182">
        <v>144831286326.58347</v>
      </c>
      <c r="M378" s="189">
        <v>3492810853.0686221</v>
      </c>
      <c r="N378" s="187">
        <v>22539373.115348283</v>
      </c>
      <c r="O378" s="185">
        <v>0</v>
      </c>
      <c r="P378" s="185">
        <v>0</v>
      </c>
      <c r="Q378" s="174">
        <v>430493086070.53693</v>
      </c>
      <c r="R378" s="119">
        <v>0.42563252930758438</v>
      </c>
      <c r="S378" s="174">
        <v>144831286326.58347</v>
      </c>
      <c r="T378" s="119">
        <v>0.33643115537249918</v>
      </c>
      <c r="U378" s="97">
        <v>13.05855452998202</v>
      </c>
      <c r="V378" s="184">
        <v>1892131707328.5015</v>
      </c>
      <c r="W378" s="199">
        <v>1965.1208989847098</v>
      </c>
      <c r="X378" s="191">
        <v>5.908991305919415E-2</v>
      </c>
      <c r="Y378" s="198">
        <v>2.0000000000000001E-4</v>
      </c>
    </row>
    <row r="379" spans="1:25" x14ac:dyDescent="0.2">
      <c r="A379">
        <v>375</v>
      </c>
      <c r="B379" s="119">
        <v>0.39526898672573674</v>
      </c>
      <c r="C379" s="97">
        <v>10837.014392401012</v>
      </c>
      <c r="D379" s="96">
        <v>0.2</v>
      </c>
      <c r="E379" s="98">
        <v>0</v>
      </c>
      <c r="F379" s="119">
        <v>0.48528159190380543</v>
      </c>
      <c r="G379" s="177">
        <v>1</v>
      </c>
      <c r="H379" s="97">
        <v>2150022.2107640044</v>
      </c>
      <c r="I379" s="185">
        <v>53707.466742924364</v>
      </c>
      <c r="J379" s="174">
        <v>115472246381.15648</v>
      </c>
      <c r="K379" s="186">
        <v>0.39526898672573674</v>
      </c>
      <c r="L379" s="182">
        <v>31277365677.559788</v>
      </c>
      <c r="M379" s="189">
        <v>3809528978.6376996</v>
      </c>
      <c r="N379" s="187">
        <v>8441351.9011513628</v>
      </c>
      <c r="O379" s="185">
        <v>0</v>
      </c>
      <c r="P379" s="185">
        <v>172780665312.38818</v>
      </c>
      <c r="Q379" s="174">
        <v>292062440672.18237</v>
      </c>
      <c r="R379" s="119">
        <v>0.62954733121028605</v>
      </c>
      <c r="S379" s="174">
        <v>117785767105.33881</v>
      </c>
      <c r="T379" s="119">
        <v>0.40328967611944416</v>
      </c>
      <c r="U379" s="97">
        <v>17.518293716527999</v>
      </c>
      <c r="V379" s="184">
        <v>2262420376091.062</v>
      </c>
      <c r="W379" s="199">
        <v>2349.4741437791017</v>
      </c>
      <c r="X379" s="191">
        <v>4.1608487501839334E-2</v>
      </c>
      <c r="Y379" s="198">
        <v>2.0000000000000001E-4</v>
      </c>
    </row>
    <row r="380" spans="1:25" x14ac:dyDescent="0.2">
      <c r="A380">
        <v>376</v>
      </c>
      <c r="B380" s="119">
        <v>0.50446669752831463</v>
      </c>
      <c r="C380" s="97">
        <v>10491.586857211834</v>
      </c>
      <c r="D380" s="96">
        <v>0.66069613465428378</v>
      </c>
      <c r="E380" s="98">
        <v>0.7</v>
      </c>
      <c r="F380" s="119">
        <v>0</v>
      </c>
      <c r="G380" s="177">
        <v>0</v>
      </c>
      <c r="H380" s="97">
        <v>4110092.4740209091</v>
      </c>
      <c r="I380" s="185">
        <v>49084.148818324436</v>
      </c>
      <c r="J380" s="174">
        <v>201740390651.91757</v>
      </c>
      <c r="K380" s="186">
        <v>0.44755576080515369</v>
      </c>
      <c r="L380" s="182">
        <v>68306695705.501129</v>
      </c>
      <c r="M380" s="189">
        <v>33885049525.552135</v>
      </c>
      <c r="N380" s="187">
        <v>10758459.371580286</v>
      </c>
      <c r="O380" s="185">
        <v>54461378853.745972</v>
      </c>
      <c r="P380" s="185">
        <v>0</v>
      </c>
      <c r="Q380" s="174">
        <v>290086819031.2157</v>
      </c>
      <c r="R380" s="119">
        <v>0.4614452237209038</v>
      </c>
      <c r="S380" s="174">
        <v>106429058327.68437</v>
      </c>
      <c r="T380" s="119">
        <v>0.36688691572791432</v>
      </c>
      <c r="U380" s="97">
        <v>16.225713618616926</v>
      </c>
      <c r="V380" s="184">
        <v>1869451290827.9458</v>
      </c>
      <c r="W380" s="199">
        <v>1939.7270521403047</v>
      </c>
      <c r="X380" s="191">
        <v>4.5782563094645297E-2</v>
      </c>
      <c r="Y380" s="198">
        <v>2.0000000000000001E-4</v>
      </c>
    </row>
    <row r="381" spans="1:25" x14ac:dyDescent="0.2">
      <c r="A381">
        <v>377</v>
      </c>
      <c r="B381" s="119">
        <v>0.54909962303762805</v>
      </c>
      <c r="C381" s="97">
        <v>6688.903230664484</v>
      </c>
      <c r="D381" s="96">
        <v>0.95104689423370936</v>
      </c>
      <c r="E381" s="98">
        <v>0</v>
      </c>
      <c r="F381" s="119">
        <v>0</v>
      </c>
      <c r="G381" s="177">
        <v>0</v>
      </c>
      <c r="H381" s="97">
        <v>15925612.420787908</v>
      </c>
      <c r="I381" s="185">
        <v>32360.984586806328</v>
      </c>
      <c r="J381" s="174">
        <v>515368498084.56891</v>
      </c>
      <c r="K381" s="186">
        <v>0.49277385937783702</v>
      </c>
      <c r="L381" s="182">
        <v>199409540753.5932</v>
      </c>
      <c r="M381" s="189">
        <v>17088502867.640408</v>
      </c>
      <c r="N381" s="187">
        <v>32260983.312773488</v>
      </c>
      <c r="O381" s="185">
        <v>0</v>
      </c>
      <c r="P381" s="185">
        <v>0</v>
      </c>
      <c r="Q381" s="174">
        <v>532457000952.20929</v>
      </c>
      <c r="R381" s="119">
        <v>0.47695893442799642</v>
      </c>
      <c r="S381" s="174">
        <v>199409540753.5932</v>
      </c>
      <c r="T381" s="119">
        <v>0.37450825211610134</v>
      </c>
      <c r="U381" s="97">
        <v>13.254311173455653</v>
      </c>
      <c r="V381" s="184">
        <v>2810236520562.3193</v>
      </c>
      <c r="W381" s="199">
        <v>2918.9274318744356</v>
      </c>
      <c r="X381" s="191">
        <v>5.6739335095038555E-2</v>
      </c>
      <c r="Y381" s="198">
        <v>2.0000000000000001E-4</v>
      </c>
    </row>
    <row r="382" spans="1:25" x14ac:dyDescent="0.2">
      <c r="A382">
        <v>378</v>
      </c>
      <c r="B382" s="119">
        <v>0.55026625600886869</v>
      </c>
      <c r="C382" s="97">
        <v>12496.107519661913</v>
      </c>
      <c r="D382" s="96">
        <v>0.29091774814046778</v>
      </c>
      <c r="E382" s="98">
        <v>0.48883494698652524</v>
      </c>
      <c r="F382" s="119">
        <v>0</v>
      </c>
      <c r="G382" s="177">
        <v>0</v>
      </c>
      <c r="H382" s="97">
        <v>2094510.7137547552</v>
      </c>
      <c r="I382" s="185">
        <v>53858.110320058033</v>
      </c>
      <c r="J382" s="174">
        <v>112806389087.9471</v>
      </c>
      <c r="K382" s="186">
        <v>0.51284806901741931</v>
      </c>
      <c r="L382" s="182">
        <v>43224036956.611526</v>
      </c>
      <c r="M382" s="189">
        <v>6751362531.1295338</v>
      </c>
      <c r="N382" s="187">
        <v>7692624.335363647</v>
      </c>
      <c r="O382" s="185">
        <v>14705162633.1952</v>
      </c>
      <c r="P382" s="185">
        <v>0</v>
      </c>
      <c r="Q382" s="174">
        <v>134262914252.27184</v>
      </c>
      <c r="R382" s="119">
        <v>0.51851003913360638</v>
      </c>
      <c r="S382" s="174">
        <v>52333567489.242142</v>
      </c>
      <c r="T382" s="119">
        <v>0.38978423625537101</v>
      </c>
      <c r="U382" s="97">
        <v>14.487209409601773</v>
      </c>
      <c r="V382" s="184">
        <v>861575813945.53918</v>
      </c>
      <c r="W382" s="199">
        <v>893.32914534789916</v>
      </c>
      <c r="X382" s="191">
        <v>4.7732189023237344E-2</v>
      </c>
      <c r="Y382" s="198">
        <v>2.0000000000000001E-4</v>
      </c>
    </row>
    <row r="383" spans="1:25" x14ac:dyDescent="0.2">
      <c r="A383">
        <v>379</v>
      </c>
      <c r="B383" s="119">
        <v>0.52972362108778381</v>
      </c>
      <c r="C383" s="97">
        <v>11082.903401293781</v>
      </c>
      <c r="D383" s="96">
        <v>1.2768876308852852</v>
      </c>
      <c r="E383" s="98">
        <v>0.7</v>
      </c>
      <c r="F383" s="119">
        <v>0.5944497662727164</v>
      </c>
      <c r="G383" s="177">
        <v>1</v>
      </c>
      <c r="H383" s="97">
        <v>10094820.96475311</v>
      </c>
      <c r="I383" s="185">
        <v>34672.354146900325</v>
      </c>
      <c r="J383" s="174">
        <v>350011207539.47382</v>
      </c>
      <c r="K383" s="186">
        <v>0.35870818596418619</v>
      </c>
      <c r="L383" s="182">
        <v>94989082646.79071</v>
      </c>
      <c r="M383" s="189">
        <v>3736725627.6558313</v>
      </c>
      <c r="N383" s="187">
        <v>19070070.549181536</v>
      </c>
      <c r="O383" s="185">
        <v>0</v>
      </c>
      <c r="P383" s="185">
        <v>358523395588.52216</v>
      </c>
      <c r="Q383" s="174">
        <v>712271328755.65186</v>
      </c>
      <c r="R383" s="119">
        <v>0.57895156683458537</v>
      </c>
      <c r="S383" s="174">
        <v>256245369208.11844</v>
      </c>
      <c r="T383" s="119">
        <v>0.35975808496431094</v>
      </c>
      <c r="U383" s="97">
        <v>16.822164568581353</v>
      </c>
      <c r="V383" s="184">
        <v>4433985125404.375</v>
      </c>
      <c r="W383" s="199">
        <v>4591.5987187628998</v>
      </c>
      <c r="X383" s="191">
        <v>4.6943288198030564E-2</v>
      </c>
      <c r="Y383" s="198">
        <v>2.0000000000000001E-4</v>
      </c>
    </row>
    <row r="384" spans="1:25" x14ac:dyDescent="0.2">
      <c r="A384">
        <v>380</v>
      </c>
      <c r="B384" s="119">
        <v>0.59899834442019706</v>
      </c>
      <c r="C384" s="97">
        <v>4000</v>
      </c>
      <c r="D384" s="96">
        <v>0.72107601824388323</v>
      </c>
      <c r="E384" s="98">
        <v>0.7</v>
      </c>
      <c r="F384" s="119">
        <v>0</v>
      </c>
      <c r="G384" s="177">
        <v>0</v>
      </c>
      <c r="H384" s="97">
        <v>8321807.2732502501</v>
      </c>
      <c r="I384" s="185">
        <v>28895.297171323054</v>
      </c>
      <c r="J384" s="174">
        <v>240461094163.04358</v>
      </c>
      <c r="K384" s="186">
        <v>0.29941925636305133</v>
      </c>
      <c r="L384" s="182">
        <v>44359310621.992729</v>
      </c>
      <c r="M384" s="189">
        <v>33502728502.221977</v>
      </c>
      <c r="N384" s="187">
        <v>19643928.431063116</v>
      </c>
      <c r="O384" s="185">
        <v>54712449817.123657</v>
      </c>
      <c r="P384" s="185">
        <v>0</v>
      </c>
      <c r="Q384" s="174">
        <v>328676272482.38922</v>
      </c>
      <c r="R384" s="119">
        <v>0.35222695261169512</v>
      </c>
      <c r="S384" s="174">
        <v>67552968256.247307</v>
      </c>
      <c r="T384" s="119">
        <v>0.20553040761367056</v>
      </c>
      <c r="U384" s="97">
        <v>16.649039029255103</v>
      </c>
      <c r="V384" s="184">
        <v>1239142079749.3137</v>
      </c>
      <c r="W384" s="199">
        <v>1286.9250132221682</v>
      </c>
      <c r="X384" s="191">
        <v>4.366772253303388E-2</v>
      </c>
      <c r="Y384" s="198">
        <v>2.0000000000000001E-4</v>
      </c>
    </row>
    <row r="385" spans="1:25" x14ac:dyDescent="0.2">
      <c r="A385">
        <v>381</v>
      </c>
      <c r="B385" s="119">
        <v>0.55365033580306877</v>
      </c>
      <c r="C385" s="97">
        <v>12924.355249452872</v>
      </c>
      <c r="D385" s="96">
        <v>0.46342145791446265</v>
      </c>
      <c r="E385" s="98">
        <v>0</v>
      </c>
      <c r="F385" s="119">
        <v>0.60178459966393771</v>
      </c>
      <c r="G385" s="177">
        <v>1</v>
      </c>
      <c r="H385" s="97">
        <v>2562306.739896683</v>
      </c>
      <c r="I385" s="185">
        <v>45727.473054158814</v>
      </c>
      <c r="J385" s="174">
        <v>117167812405.1151</v>
      </c>
      <c r="K385" s="186">
        <v>0.46136934213497638</v>
      </c>
      <c r="L385" s="182">
        <v>40887209206.737724</v>
      </c>
      <c r="M385" s="189">
        <v>2536243169.9147463</v>
      </c>
      <c r="N385" s="187">
        <v>8037060.6464293916</v>
      </c>
      <c r="O385" s="185">
        <v>0</v>
      </c>
      <c r="P385" s="185">
        <v>195726323177.26434</v>
      </c>
      <c r="Q385" s="174">
        <v>315430378752.29419</v>
      </c>
      <c r="R385" s="119">
        <v>0.66778189185121961</v>
      </c>
      <c r="S385" s="174">
        <v>113891782172.38216</v>
      </c>
      <c r="T385" s="119">
        <v>0.36106789277205531</v>
      </c>
      <c r="U385" s="97">
        <v>16.928254633744711</v>
      </c>
      <c r="V385" s="184">
        <v>2090199560174.7104</v>
      </c>
      <c r="W385" s="199">
        <v>2170.0131490404974</v>
      </c>
      <c r="X385" s="191">
        <v>4.3211640118959033E-2</v>
      </c>
      <c r="Y385" s="198">
        <v>2.0000000000000001E-4</v>
      </c>
    </row>
    <row r="386" spans="1:25" x14ac:dyDescent="0.2">
      <c r="A386">
        <v>382</v>
      </c>
      <c r="B386" s="119">
        <v>0.40384637297063131</v>
      </c>
      <c r="C386" s="97">
        <v>14366.81994163516</v>
      </c>
      <c r="D386" s="96">
        <v>0.68531550505516514</v>
      </c>
      <c r="E386" s="98">
        <v>0</v>
      </c>
      <c r="F386" s="119">
        <v>0.61985073835841686</v>
      </c>
      <c r="G386" s="177">
        <v>1</v>
      </c>
      <c r="H386" s="97">
        <v>3457660.1370509495</v>
      </c>
      <c r="I386" s="185">
        <v>46009.867137483758</v>
      </c>
      <c r="J386" s="174">
        <v>159086483512.28806</v>
      </c>
      <c r="K386" s="186">
        <v>0.40384637297063131</v>
      </c>
      <c r="L386" s="182">
        <v>51239841904.751694</v>
      </c>
      <c r="M386" s="189">
        <v>1332249587.3175263</v>
      </c>
      <c r="N386" s="187">
        <v>9131805.7631824929</v>
      </c>
      <c r="O386" s="185">
        <v>0</v>
      </c>
      <c r="P386" s="185">
        <v>229994731783.60312</v>
      </c>
      <c r="Q386" s="174">
        <v>390413464883.20868</v>
      </c>
      <c r="R386" s="119">
        <v>0.6358445778918852</v>
      </c>
      <c r="S386" s="174">
        <v>153908490641.26303</v>
      </c>
      <c r="T386" s="119">
        <v>0.3942192175346832</v>
      </c>
      <c r="U386" s="97">
        <v>17.03786679395683</v>
      </c>
      <c r="V386" s="184">
        <v>2791872644529.2656</v>
      </c>
      <c r="W386" s="199">
        <v>2900.2266078828034</v>
      </c>
      <c r="X386" s="191">
        <v>4.4244889672718071E-2</v>
      </c>
      <c r="Y386" s="198">
        <v>2.0000000000000001E-4</v>
      </c>
    </row>
    <row r="387" spans="1:25" x14ac:dyDescent="0.2">
      <c r="A387">
        <v>383</v>
      </c>
      <c r="B387" s="119">
        <v>0.5416160724290302</v>
      </c>
      <c r="C387" s="97">
        <v>14484.282131436668</v>
      </c>
      <c r="D387" s="96">
        <v>0.58147839916897603</v>
      </c>
      <c r="E387" s="98">
        <v>0.5802310202711447</v>
      </c>
      <c r="F387" s="119">
        <v>0.51754599018220471</v>
      </c>
      <c r="G387" s="177">
        <v>1</v>
      </c>
      <c r="H387" s="97">
        <v>3288185.3459146898</v>
      </c>
      <c r="I387" s="185">
        <v>51851.324451960434</v>
      </c>
      <c r="J387" s="174">
        <v>170496765229.20435</v>
      </c>
      <c r="K387" s="186">
        <v>0.51367736796018815</v>
      </c>
      <c r="L387" s="182">
        <v>73504767227.21994</v>
      </c>
      <c r="M387" s="189">
        <v>4697942108.2740126</v>
      </c>
      <c r="N387" s="187">
        <v>9224706.7846879456</v>
      </c>
      <c r="O387" s="185">
        <v>0</v>
      </c>
      <c r="P387" s="185">
        <v>151871928092.74271</v>
      </c>
      <c r="Q387" s="174">
        <v>327066635430.22101</v>
      </c>
      <c r="R387" s="119">
        <v>0.63925160635183254</v>
      </c>
      <c r="S387" s="174">
        <v>130113053206.30539</v>
      </c>
      <c r="T387" s="119">
        <v>0.39781817865694447</v>
      </c>
      <c r="U387" s="97">
        <v>15.725261273220974</v>
      </c>
      <c r="V387" s="184">
        <v>2204917672210.6226</v>
      </c>
      <c r="W387" s="199">
        <v>2286.249866910362</v>
      </c>
      <c r="X387" s="191">
        <v>4.7165433561940452E-2</v>
      </c>
      <c r="Y387" s="198">
        <v>2.0000000000000001E-4</v>
      </c>
    </row>
    <row r="388" spans="1:25" x14ac:dyDescent="0.2">
      <c r="A388">
        <v>384</v>
      </c>
      <c r="B388" s="119">
        <v>0.46123731856105754</v>
      </c>
      <c r="C388" s="97">
        <v>13909.956776873427</v>
      </c>
      <c r="D388" s="96">
        <v>0.2</v>
      </c>
      <c r="E388" s="98">
        <v>0.7</v>
      </c>
      <c r="F388" s="119">
        <v>0</v>
      </c>
      <c r="G388" s="177">
        <v>0</v>
      </c>
      <c r="H388" s="97">
        <v>1542102.4648654801</v>
      </c>
      <c r="I388" s="185">
        <v>52258.969961110197</v>
      </c>
      <c r="J388" s="174">
        <v>80588686388.359116</v>
      </c>
      <c r="K388" s="186">
        <v>0.46123731856105754</v>
      </c>
      <c r="L388" s="182">
        <v>28478405050.378136</v>
      </c>
      <c r="M388" s="189">
        <v>16967092151.418816</v>
      </c>
      <c r="N388" s="187">
        <v>6532231.3216231335</v>
      </c>
      <c r="O388" s="185">
        <v>33491552882.705917</v>
      </c>
      <c r="P388" s="185">
        <v>0</v>
      </c>
      <c r="Q388" s="174">
        <v>131047331422.48386</v>
      </c>
      <c r="R388" s="119">
        <v>0.48809656196719164</v>
      </c>
      <c r="S388" s="174">
        <v>48575254094.668076</v>
      </c>
      <c r="T388" s="119">
        <v>0.37066954029049382</v>
      </c>
      <c r="U388" s="97">
        <v>16.601027548148739</v>
      </c>
      <c r="V388" s="184">
        <v>917856060181.32886</v>
      </c>
      <c r="W388" s="199">
        <v>952.8630660403395</v>
      </c>
      <c r="X388" s="191">
        <v>4.2083727975410358E-2</v>
      </c>
      <c r="Y388" s="198">
        <v>2.0000000000000001E-4</v>
      </c>
    </row>
    <row r="389" spans="1:25" x14ac:dyDescent="0.2">
      <c r="A389">
        <v>385</v>
      </c>
      <c r="B389" s="119">
        <v>0.54170123207477294</v>
      </c>
      <c r="C389" s="97">
        <v>8339.0656732807147</v>
      </c>
      <c r="D389" s="96">
        <v>0.62331129824409648</v>
      </c>
      <c r="E389" s="98">
        <v>0</v>
      </c>
      <c r="F389" s="119">
        <v>0</v>
      </c>
      <c r="G389" s="177">
        <v>0</v>
      </c>
      <c r="H389" s="97">
        <v>4360948.4179463992</v>
      </c>
      <c r="I389" s="185">
        <v>46722.586047057288</v>
      </c>
      <c r="J389" s="174">
        <v>203754787704.27899</v>
      </c>
      <c r="K389" s="186">
        <v>0.45897814537030446</v>
      </c>
      <c r="L389" s="182">
        <v>70449013089.204758</v>
      </c>
      <c r="M389" s="189">
        <v>3768369124.9547124</v>
      </c>
      <c r="N389" s="187">
        <v>11521871.586749589</v>
      </c>
      <c r="O389" s="185">
        <v>0</v>
      </c>
      <c r="P389" s="185">
        <v>0</v>
      </c>
      <c r="Q389" s="174">
        <v>207523156829.2337</v>
      </c>
      <c r="R389" s="119">
        <v>0.45064365827754271</v>
      </c>
      <c r="S389" s="174">
        <v>70449013089.204758</v>
      </c>
      <c r="T389" s="119">
        <v>0.33947543091384119</v>
      </c>
      <c r="U389" s="97">
        <v>13.168132372211275</v>
      </c>
      <c r="V389" s="184">
        <v>1034329112426.3276</v>
      </c>
      <c r="W389" s="199">
        <v>1073.9743860891235</v>
      </c>
      <c r="X389" s="191">
        <v>5.3643842748096561E-2</v>
      </c>
      <c r="Y389" s="198">
        <v>2.0000000000000001E-4</v>
      </c>
    </row>
    <row r="390" spans="1:25" x14ac:dyDescent="0.2">
      <c r="A390">
        <v>386</v>
      </c>
      <c r="B390" s="119">
        <v>0.44879849522573412</v>
      </c>
      <c r="C390" s="97">
        <v>13386.971058965795</v>
      </c>
      <c r="D390" s="96">
        <v>1.0750889972633706</v>
      </c>
      <c r="E390" s="98">
        <v>0</v>
      </c>
      <c r="F390" s="119">
        <v>0</v>
      </c>
      <c r="G390" s="177">
        <v>0</v>
      </c>
      <c r="H390" s="97">
        <v>7711268.3596836412</v>
      </c>
      <c r="I390" s="185">
        <v>37177.852944833001</v>
      </c>
      <c r="J390" s="174">
        <v>286688401094.46204</v>
      </c>
      <c r="K390" s="186">
        <v>0.39004357519395749</v>
      </c>
      <c r="L390" s="182">
        <v>88993617797.472412</v>
      </c>
      <c r="M390" s="189">
        <v>7333015477.2082729</v>
      </c>
      <c r="N390" s="187">
        <v>15795754.700752469</v>
      </c>
      <c r="O390" s="185">
        <v>0</v>
      </c>
      <c r="P390" s="185">
        <v>0</v>
      </c>
      <c r="Q390" s="174">
        <v>294021416571.67029</v>
      </c>
      <c r="R390" s="119">
        <v>0.38031572745064274</v>
      </c>
      <c r="S390" s="174">
        <v>88993617797.472412</v>
      </c>
      <c r="T390" s="119">
        <v>0.30267733158744048</v>
      </c>
      <c r="U390" s="97">
        <v>13.232061077579649</v>
      </c>
      <c r="V390" s="184">
        <v>1152114598658.6711</v>
      </c>
      <c r="W390" s="199">
        <v>1195.463867661482</v>
      </c>
      <c r="X390" s="191">
        <v>6.3037191236577736E-2</v>
      </c>
      <c r="Y390" s="198">
        <v>2.0000000000000001E-4</v>
      </c>
    </row>
    <row r="391" spans="1:25" x14ac:dyDescent="0.2">
      <c r="A391">
        <v>387</v>
      </c>
      <c r="B391" s="119">
        <v>0.44885317433977745</v>
      </c>
      <c r="C391" s="97">
        <v>11859.897943108494</v>
      </c>
      <c r="D391" s="96">
        <v>0.63777376722905887</v>
      </c>
      <c r="E391" s="98">
        <v>0</v>
      </c>
      <c r="F391" s="119">
        <v>0.54176121077782535</v>
      </c>
      <c r="G391" s="177">
        <v>1</v>
      </c>
      <c r="H391" s="97">
        <v>3906789.9514149986</v>
      </c>
      <c r="I391" s="185">
        <v>53721.677928089863</v>
      </c>
      <c r="J391" s="174">
        <v>209879311502.61441</v>
      </c>
      <c r="K391" s="186">
        <v>0.44885317433977745</v>
      </c>
      <c r="L391" s="182">
        <v>66497061946.553543</v>
      </c>
      <c r="M391" s="189">
        <v>7269413326.3722019</v>
      </c>
      <c r="N391" s="187">
        <v>10363038.671605777</v>
      </c>
      <c r="O391" s="185">
        <v>0</v>
      </c>
      <c r="P391" s="185">
        <v>238705654243.69327</v>
      </c>
      <c r="Q391" s="174">
        <v>455854379072.67987</v>
      </c>
      <c r="R391" s="119">
        <v>0.62557152389597559</v>
      </c>
      <c r="S391" s="174">
        <v>189432815803.6684</v>
      </c>
      <c r="T391" s="119">
        <v>0.41555554690298557</v>
      </c>
      <c r="U391" s="97">
        <v>17.041511231049515</v>
      </c>
      <c r="V391" s="184">
        <v>3458317709761.144</v>
      </c>
      <c r="W391" s="199">
        <v>3587.7421342192647</v>
      </c>
      <c r="X391" s="191">
        <v>4.406816052343368E-2</v>
      </c>
      <c r="Y391" s="198">
        <v>2.0000000000000001E-4</v>
      </c>
    </row>
    <row r="392" spans="1:25" x14ac:dyDescent="0.2">
      <c r="A392">
        <v>388</v>
      </c>
      <c r="B392" s="119">
        <v>0.56265413605460757</v>
      </c>
      <c r="C392" s="97">
        <v>9429.9719105772729</v>
      </c>
      <c r="D392" s="96">
        <v>0.57177456512749414</v>
      </c>
      <c r="E392" s="98">
        <v>0.2118828685539261</v>
      </c>
      <c r="F392" s="119">
        <v>0.4263964078046833</v>
      </c>
      <c r="G392" s="177">
        <v>1</v>
      </c>
      <c r="H392" s="97">
        <v>9363446.5918022357</v>
      </c>
      <c r="I392" s="185">
        <v>34867.334564612254</v>
      </c>
      <c r="J392" s="174">
        <v>326478424994.24689</v>
      </c>
      <c r="K392" s="186">
        <v>0.42829923643526602</v>
      </c>
      <c r="L392" s="182">
        <v>102450806107.33957</v>
      </c>
      <c r="M392" s="189">
        <v>7438192538.6516867</v>
      </c>
      <c r="N392" s="187">
        <v>23299016.71784316</v>
      </c>
      <c r="O392" s="185">
        <v>0</v>
      </c>
      <c r="P392" s="185">
        <v>426790972787.83075</v>
      </c>
      <c r="Q392" s="174">
        <v>760707590320.72937</v>
      </c>
      <c r="R392" s="119">
        <v>0.63265207879019425</v>
      </c>
      <c r="S392" s="174">
        <v>322720688261.20618</v>
      </c>
      <c r="T392" s="119">
        <v>0.42423750251412734</v>
      </c>
      <c r="U392" s="97">
        <v>17.184978454886885</v>
      </c>
      <c r="V392" s="184">
        <v>5924789122265.292</v>
      </c>
      <c r="W392" s="199">
        <v>6152.4130419384237</v>
      </c>
      <c r="X392" s="191">
        <v>4.3684578089373843E-2</v>
      </c>
      <c r="Y392" s="198">
        <v>2.0000000000000001E-4</v>
      </c>
    </row>
    <row r="393" spans="1:25" x14ac:dyDescent="0.2">
      <c r="A393">
        <v>389</v>
      </c>
      <c r="B393" s="119">
        <v>0.44739505365945176</v>
      </c>
      <c r="C393" s="97">
        <v>11474.698103965762</v>
      </c>
      <c r="D393" s="96">
        <v>1.1407818299177981</v>
      </c>
      <c r="E393" s="98">
        <v>0.12855152809749501</v>
      </c>
      <c r="F393" s="119">
        <v>0</v>
      </c>
      <c r="G393" s="177">
        <v>0</v>
      </c>
      <c r="H393" s="97">
        <v>8819484.7336964644</v>
      </c>
      <c r="I393" s="185">
        <v>35734.050070962941</v>
      </c>
      <c r="J393" s="174">
        <v>315155909074.00275</v>
      </c>
      <c r="K393" s="186">
        <v>0.41351123593193095</v>
      </c>
      <c r="L393" s="182">
        <v>108359078925.58232</v>
      </c>
      <c r="M393" s="189">
        <v>13218302819.213758</v>
      </c>
      <c r="N393" s="187">
        <v>17509473.644243859</v>
      </c>
      <c r="O393" s="185">
        <v>34300982944.369205</v>
      </c>
      <c r="P393" s="185">
        <v>0</v>
      </c>
      <c r="Q393" s="174">
        <v>362675194837.58569</v>
      </c>
      <c r="R393" s="119">
        <v>0.43499334410942175</v>
      </c>
      <c r="S393" s="174">
        <v>124689630652.80342</v>
      </c>
      <c r="T393" s="119">
        <v>0.34380523517369943</v>
      </c>
      <c r="U393" s="97">
        <v>14.179378181104081</v>
      </c>
      <c r="V393" s="184">
        <v>1770517838009.1658</v>
      </c>
      <c r="W393" s="199">
        <v>1836.7048830743399</v>
      </c>
      <c r="X393" s="191">
        <v>5.5733389007620107E-2</v>
      </c>
      <c r="Y393" s="198">
        <v>2.0000000000000001E-4</v>
      </c>
    </row>
    <row r="394" spans="1:25" x14ac:dyDescent="0.2">
      <c r="A394">
        <v>390</v>
      </c>
      <c r="B394" s="119">
        <v>0.48905517006009758</v>
      </c>
      <c r="C394" s="97">
        <v>8743.5281687149381</v>
      </c>
      <c r="D394" s="96">
        <v>0.33486822354551449</v>
      </c>
      <c r="E394" s="98">
        <v>0.6726644617038342</v>
      </c>
      <c r="F394" s="119">
        <v>0.68609786030726116</v>
      </c>
      <c r="G394" s="177">
        <v>1</v>
      </c>
      <c r="H394" s="97">
        <v>3798655.0480256579</v>
      </c>
      <c r="I394" s="185">
        <v>53572.732344334072</v>
      </c>
      <c r="J394" s="174">
        <v>203504330156.33206</v>
      </c>
      <c r="K394" s="186">
        <v>0.48905517006009758</v>
      </c>
      <c r="L394" s="182">
        <v>73822235297.049713</v>
      </c>
      <c r="M394" s="189">
        <v>3707013492.4093437</v>
      </c>
      <c r="N394" s="187">
        <v>12192249.377061512</v>
      </c>
      <c r="O394" s="185">
        <v>0</v>
      </c>
      <c r="P394" s="185">
        <v>266705439989.76715</v>
      </c>
      <c r="Q394" s="174">
        <v>473916783638.50861</v>
      </c>
      <c r="R394" s="119">
        <v>0.66021970013842912</v>
      </c>
      <c r="S394" s="174">
        <v>178569764469.26422</v>
      </c>
      <c r="T394" s="119">
        <v>0.37679561187576044</v>
      </c>
      <c r="U394" s="97">
        <v>16.597182193036105</v>
      </c>
      <c r="V394" s="184">
        <v>3245235553104.4092</v>
      </c>
      <c r="W394" s="199">
        <v>3367.0941442685066</v>
      </c>
      <c r="X394" s="191">
        <v>4.3539987414754538E-2</v>
      </c>
      <c r="Y394" s="198">
        <v>2.0000000000000001E-4</v>
      </c>
    </row>
    <row r="395" spans="1:25" x14ac:dyDescent="0.2">
      <c r="A395">
        <v>391</v>
      </c>
      <c r="B395" s="119">
        <v>0.49107615019298001</v>
      </c>
      <c r="C395" s="97">
        <v>4807.0434280847949</v>
      </c>
      <c r="D395" s="96">
        <v>0.39166293764804661</v>
      </c>
      <c r="E395" s="98">
        <v>0</v>
      </c>
      <c r="F395" s="119">
        <v>0.56854884388308302</v>
      </c>
      <c r="G395" s="177">
        <v>1</v>
      </c>
      <c r="H395" s="97">
        <v>4086837.2398776365</v>
      </c>
      <c r="I395" s="185">
        <v>48871.251736493745</v>
      </c>
      <c r="J395" s="174">
        <v>199728851556.13724</v>
      </c>
      <c r="K395" s="186">
        <v>0.49107615019298001</v>
      </c>
      <c r="L395" s="182">
        <v>72576576595.828644</v>
      </c>
      <c r="M395" s="189">
        <v>8547215741.1569338</v>
      </c>
      <c r="N395" s="187">
        <v>12627114.402530815</v>
      </c>
      <c r="O395" s="185">
        <v>0</v>
      </c>
      <c r="P395" s="185">
        <v>171864144010.77914</v>
      </c>
      <c r="Q395" s="174">
        <v>380140211308.0733</v>
      </c>
      <c r="R395" s="119">
        <v>0.61970131994892519</v>
      </c>
      <c r="S395" s="174">
        <v>141659462591.95609</v>
      </c>
      <c r="T395" s="119">
        <v>0.37265055991972496</v>
      </c>
      <c r="U395" s="97">
        <v>16.106748355460955</v>
      </c>
      <c r="V395" s="184">
        <v>2535883959083.7363</v>
      </c>
      <c r="W395" s="199">
        <v>2631.3092018445373</v>
      </c>
      <c r="X395" s="191">
        <v>4.4624367146510607E-2</v>
      </c>
      <c r="Y395" s="198">
        <v>2.0000000000000001E-4</v>
      </c>
    </row>
    <row r="396" spans="1:25" x14ac:dyDescent="0.2">
      <c r="A396">
        <v>392</v>
      </c>
      <c r="B396" s="119">
        <v>0.50393794589838459</v>
      </c>
      <c r="C396" s="97">
        <v>11342.221517808381</v>
      </c>
      <c r="D396" s="96">
        <v>1.1720352758013468</v>
      </c>
      <c r="E396" s="98">
        <v>0.16917836806964903</v>
      </c>
      <c r="F396" s="119">
        <v>0.71966784593461663</v>
      </c>
      <c r="G396" s="177">
        <v>1</v>
      </c>
      <c r="H396" s="97">
        <v>8512906.2534018233</v>
      </c>
      <c r="I396" s="185">
        <v>34722.435003274768</v>
      </c>
      <c r="J396" s="174">
        <v>295588834072.71613</v>
      </c>
      <c r="K396" s="186">
        <v>0.38654461052207412</v>
      </c>
      <c r="L396" s="182">
        <v>79728811440.090668</v>
      </c>
      <c r="M396" s="189">
        <v>1806235170.6587746</v>
      </c>
      <c r="N396" s="187">
        <v>16824100.925417095</v>
      </c>
      <c r="O396" s="185">
        <v>0</v>
      </c>
      <c r="P396" s="185">
        <v>233764807902.62131</v>
      </c>
      <c r="Q396" s="174">
        <v>531159877145.99615</v>
      </c>
      <c r="R396" s="119">
        <v>0.56719291126088023</v>
      </c>
      <c r="S396" s="174">
        <v>196361617931.93634</v>
      </c>
      <c r="T396" s="119">
        <v>0.36968458345727762</v>
      </c>
      <c r="U396" s="97">
        <v>16.591727262538527</v>
      </c>
      <c r="V396" s="184">
        <v>3375947754774.4136</v>
      </c>
      <c r="W396" s="199">
        <v>3501.0705357322963</v>
      </c>
      <c r="X396" s="191">
        <v>4.7229578173372901E-2</v>
      </c>
      <c r="Y396" s="198">
        <v>2.0000000000000001E-4</v>
      </c>
    </row>
    <row r="397" spans="1:25" x14ac:dyDescent="0.2">
      <c r="A397">
        <v>393</v>
      </c>
      <c r="B397" s="119">
        <v>0.6163968469124298</v>
      </c>
      <c r="C397" s="97">
        <v>4804.5525785280697</v>
      </c>
      <c r="D397" s="96">
        <v>0.88249843933182726</v>
      </c>
      <c r="E397" s="98">
        <v>0.5394782545170953</v>
      </c>
      <c r="F397" s="119">
        <v>0</v>
      </c>
      <c r="G397" s="177">
        <v>0</v>
      </c>
      <c r="H397" s="97">
        <v>9720965.4048136752</v>
      </c>
      <c r="I397" s="185">
        <v>34418.562419329428</v>
      </c>
      <c r="J397" s="174">
        <v>334581654561.72144</v>
      </c>
      <c r="K397" s="186">
        <v>0.39852477493287464</v>
      </c>
      <c r="L397" s="182">
        <v>99139130468.80867</v>
      </c>
      <c r="M397" s="189">
        <v>41176186826.82074</v>
      </c>
      <c r="N397" s="187">
        <v>21022389.00003805</v>
      </c>
      <c r="O397" s="185">
        <v>136116894420.47961</v>
      </c>
      <c r="P397" s="185">
        <v>0</v>
      </c>
      <c r="Q397" s="174">
        <v>511874735809.02179</v>
      </c>
      <c r="R397" s="119">
        <v>0.4732263133370162</v>
      </c>
      <c r="S397" s="174">
        <v>177680487265.81827</v>
      </c>
      <c r="T397" s="119">
        <v>0.34711712619493312</v>
      </c>
      <c r="U397" s="97">
        <v>16.562521809407166</v>
      </c>
      <c r="V397" s="184">
        <v>3189075252449.9414</v>
      </c>
      <c r="W397" s="199">
        <v>3312.4718199655458</v>
      </c>
      <c r="X397" s="191">
        <v>4.4842997387627904E-2</v>
      </c>
      <c r="Y397" s="198">
        <v>2.0000000000000001E-4</v>
      </c>
    </row>
    <row r="398" spans="1:25" x14ac:dyDescent="0.2">
      <c r="A398">
        <v>394</v>
      </c>
      <c r="B398" s="119">
        <v>0.41933936721280091</v>
      </c>
      <c r="C398" s="97">
        <v>5052.9774827314377</v>
      </c>
      <c r="D398" s="96">
        <v>0.36111501839839971</v>
      </c>
      <c r="E398" s="98">
        <v>0.66979175086884246</v>
      </c>
      <c r="F398" s="119">
        <v>0.47444720600631174</v>
      </c>
      <c r="G398" s="177">
        <v>1</v>
      </c>
      <c r="H398" s="97">
        <v>3093677.6992742056</v>
      </c>
      <c r="I398" s="185">
        <v>49123.837077194301</v>
      </c>
      <c r="J398" s="174">
        <v>151973319268.49539</v>
      </c>
      <c r="K398" s="186">
        <v>0.41933936721280096</v>
      </c>
      <c r="L398" s="182">
        <v>41088036660.606712</v>
      </c>
      <c r="M398" s="189">
        <v>3751202276.958674</v>
      </c>
      <c r="N398" s="187">
        <v>10196134.686108086</v>
      </c>
      <c r="O398" s="185">
        <v>0</v>
      </c>
      <c r="P398" s="185">
        <v>178597237896.2066</v>
      </c>
      <c r="Q398" s="174">
        <v>334321759441.66071</v>
      </c>
      <c r="R398" s="119">
        <v>0.61798605689707731</v>
      </c>
      <c r="S398" s="174">
        <v>100031410755.11867</v>
      </c>
      <c r="T398" s="119">
        <v>0.29920700023288249</v>
      </c>
      <c r="U398" s="97">
        <v>16.646600963917599</v>
      </c>
      <c r="V398" s="184">
        <v>1848904500002.6553</v>
      </c>
      <c r="W398" s="199">
        <v>1919.9437837584894</v>
      </c>
      <c r="X398" s="191">
        <v>4.3210755763354293E-2</v>
      </c>
      <c r="Y398" s="198">
        <v>2.0000000000000001E-4</v>
      </c>
    </row>
    <row r="399" spans="1:25" x14ac:dyDescent="0.2">
      <c r="A399">
        <v>395</v>
      </c>
      <c r="B399" s="119">
        <v>0.47909391993879713</v>
      </c>
      <c r="C399" s="97">
        <v>11136.93557339413</v>
      </c>
      <c r="D399" s="96">
        <v>0.90770240945833669</v>
      </c>
      <c r="E399" s="98">
        <v>0</v>
      </c>
      <c r="F399" s="119">
        <v>0</v>
      </c>
      <c r="G399" s="177">
        <v>0</v>
      </c>
      <c r="H399" s="97">
        <v>11196522.882380214</v>
      </c>
      <c r="I399" s="185">
        <v>30581.284313458589</v>
      </c>
      <c r="J399" s="174">
        <v>342404049588.21417</v>
      </c>
      <c r="K399" s="186">
        <v>0.28791901097940276</v>
      </c>
      <c r="L399" s="182">
        <v>76355632187.678894</v>
      </c>
      <c r="M399" s="189">
        <v>949816393.90355432</v>
      </c>
      <c r="N399" s="187">
        <v>23508541.543967038</v>
      </c>
      <c r="O399" s="185">
        <v>0</v>
      </c>
      <c r="P399" s="185">
        <v>0</v>
      </c>
      <c r="Q399" s="174">
        <v>343353865982.11774</v>
      </c>
      <c r="R399" s="119">
        <v>0.28712254347506139</v>
      </c>
      <c r="S399" s="174">
        <v>76355632187.678894</v>
      </c>
      <c r="T399" s="119">
        <v>0.22238174592638948</v>
      </c>
      <c r="U399" s="97">
        <v>13.032568038604007</v>
      </c>
      <c r="V399" s="184">
        <v>933069168455.27905</v>
      </c>
      <c r="W399" s="199">
        <v>967.42905672130848</v>
      </c>
      <c r="X399" s="191">
        <v>5.9406824172661257E-2</v>
      </c>
      <c r="Y399" s="198">
        <v>2.0000000000000001E-4</v>
      </c>
    </row>
    <row r="400" spans="1:25" x14ac:dyDescent="0.2">
      <c r="A400">
        <v>396</v>
      </c>
      <c r="B400" s="119">
        <v>0.47238731505340192</v>
      </c>
      <c r="C400" s="97">
        <v>9611.5566759326593</v>
      </c>
      <c r="D400" s="96">
        <v>0.68025876909881655</v>
      </c>
      <c r="E400" s="98">
        <v>0.7</v>
      </c>
      <c r="F400" s="119">
        <v>0.70120244725211411</v>
      </c>
      <c r="G400" s="177">
        <v>1</v>
      </c>
      <c r="H400" s="97">
        <v>4519572.1821745401</v>
      </c>
      <c r="I400" s="185">
        <v>50018.278250056319</v>
      </c>
      <c r="J400" s="174">
        <v>226061218979.22037</v>
      </c>
      <c r="K400" s="186">
        <v>0.47238731505340192</v>
      </c>
      <c r="L400" s="182">
        <v>79012255464.869354</v>
      </c>
      <c r="M400" s="189">
        <v>0</v>
      </c>
      <c r="N400" s="187">
        <v>11546461.969233366</v>
      </c>
      <c r="O400" s="185">
        <v>0</v>
      </c>
      <c r="P400" s="185">
        <v>284659300388.55676</v>
      </c>
      <c r="Q400" s="174">
        <v>510720519367.7771</v>
      </c>
      <c r="R400" s="119">
        <v>0.65498815868263327</v>
      </c>
      <c r="S400" s="174">
        <v>237201510009.00049</v>
      </c>
      <c r="T400" s="119">
        <v>0.46444484020856092</v>
      </c>
      <c r="U400" s="97">
        <v>17.0013890604186</v>
      </c>
      <c r="V400" s="184">
        <v>4329640027134.8242</v>
      </c>
      <c r="W400" s="199">
        <v>4489.4934464282223</v>
      </c>
      <c r="X400" s="191">
        <v>4.4045710533906456E-2</v>
      </c>
      <c r="Y400" s="198">
        <v>2.0000000000000001E-4</v>
      </c>
    </row>
    <row r="401" spans="1:25" x14ac:dyDescent="0.2">
      <c r="A401">
        <v>397</v>
      </c>
      <c r="B401" s="119">
        <v>0.56340418173991069</v>
      </c>
      <c r="C401" s="97">
        <v>4369.51064564852</v>
      </c>
      <c r="D401" s="96">
        <v>0.74987710855995482</v>
      </c>
      <c r="E401" s="98">
        <v>0</v>
      </c>
      <c r="F401" s="119">
        <v>0</v>
      </c>
      <c r="G401" s="177">
        <v>0</v>
      </c>
      <c r="H401" s="97">
        <v>17063190.807470873</v>
      </c>
      <c r="I401" s="185">
        <v>35958.881179493663</v>
      </c>
      <c r="J401" s="174">
        <v>613573250788.87366</v>
      </c>
      <c r="K401" s="186">
        <v>0.47490670898600085</v>
      </c>
      <c r="L401" s="182">
        <v>228968430704.94144</v>
      </c>
      <c r="M401" s="189">
        <v>23650041596.980461</v>
      </c>
      <c r="N401" s="187">
        <v>37574307.888543755</v>
      </c>
      <c r="O401" s="185">
        <v>0</v>
      </c>
      <c r="P401" s="185">
        <v>0</v>
      </c>
      <c r="Q401" s="174">
        <v>637223292385.85413</v>
      </c>
      <c r="R401" s="119">
        <v>0.4572809197902678</v>
      </c>
      <c r="S401" s="174">
        <v>228968430704.94144</v>
      </c>
      <c r="T401" s="119">
        <v>0.35932212999881291</v>
      </c>
      <c r="U401" s="97">
        <v>13.317941554214631</v>
      </c>
      <c r="V401" s="184">
        <v>3372152514342.0215</v>
      </c>
      <c r="W401" s="199">
        <v>3494.0546552933288</v>
      </c>
      <c r="X401" s="191">
        <v>5.4065331343150815E-2</v>
      </c>
      <c r="Y401" s="198">
        <v>2.0000000000000001E-4</v>
      </c>
    </row>
    <row r="402" spans="1:25" x14ac:dyDescent="0.2">
      <c r="A402">
        <v>398</v>
      </c>
      <c r="B402" s="119">
        <v>0.50876442722980708</v>
      </c>
      <c r="C402" s="97">
        <v>4194.919823643133</v>
      </c>
      <c r="D402" s="96">
        <v>0.41441080505549871</v>
      </c>
      <c r="E402" s="98">
        <v>0.7</v>
      </c>
      <c r="F402" s="119">
        <v>0.52639664199775149</v>
      </c>
      <c r="G402" s="177">
        <v>1</v>
      </c>
      <c r="H402" s="97">
        <v>5338634.0149279051</v>
      </c>
      <c r="I402" s="185">
        <v>42417.100291421215</v>
      </c>
      <c r="J402" s="174">
        <v>226449374430.38965</v>
      </c>
      <c r="K402" s="186">
        <v>0.46559499975932961</v>
      </c>
      <c r="L402" s="182">
        <v>76075420452.247269</v>
      </c>
      <c r="M402" s="189">
        <v>6318156432.2259922</v>
      </c>
      <c r="N402" s="187">
        <v>15692453.474628868</v>
      </c>
      <c r="O402" s="185">
        <v>0</v>
      </c>
      <c r="P402" s="185">
        <v>264412415368.61716</v>
      </c>
      <c r="Q402" s="174">
        <v>497179946231.23285</v>
      </c>
      <c r="R402" s="119">
        <v>0.6375229554831946</v>
      </c>
      <c r="S402" s="174">
        <v>199659807512.77588</v>
      </c>
      <c r="T402" s="119">
        <v>0.4015845953286224</v>
      </c>
      <c r="U402" s="97">
        <v>16.794571910581087</v>
      </c>
      <c r="V402" s="184">
        <v>3695006642798.4131</v>
      </c>
      <c r="W402" s="199">
        <v>3835.646771882632</v>
      </c>
      <c r="X402" s="191">
        <v>4.3286772562486815E-2</v>
      </c>
      <c r="Y402" s="198">
        <v>2.0000000000000001E-4</v>
      </c>
    </row>
    <row r="403" spans="1:25" x14ac:dyDescent="0.2">
      <c r="A403">
        <v>399</v>
      </c>
      <c r="B403" s="119">
        <v>0.45972950423684072</v>
      </c>
      <c r="C403" s="97">
        <v>5042.2316273789975</v>
      </c>
      <c r="D403" s="96">
        <v>0.99129843946985396</v>
      </c>
      <c r="E403" s="98">
        <v>0</v>
      </c>
      <c r="F403" s="119">
        <v>0.59159134566037297</v>
      </c>
      <c r="G403" s="177">
        <v>1</v>
      </c>
      <c r="H403" s="97">
        <v>11609932.632909317</v>
      </c>
      <c r="I403" s="185">
        <v>24860.130694620071</v>
      </c>
      <c r="J403" s="174">
        <v>288624442609.86011</v>
      </c>
      <c r="K403" s="186">
        <v>0.21493899169679087</v>
      </c>
      <c r="L403" s="182">
        <v>30340627083.144951</v>
      </c>
      <c r="M403" s="189">
        <v>5068222053.3017902</v>
      </c>
      <c r="N403" s="187">
        <v>23781734.661030747</v>
      </c>
      <c r="O403" s="185">
        <v>0</v>
      </c>
      <c r="P403" s="185">
        <v>266374837140.01389</v>
      </c>
      <c r="Q403" s="174">
        <v>560067501803.17578</v>
      </c>
      <c r="R403" s="119">
        <v>0.49125599235771017</v>
      </c>
      <c r="S403" s="174">
        <v>83615594511.147736</v>
      </c>
      <c r="T403" s="119">
        <v>0.14929556569867308</v>
      </c>
      <c r="U403" s="97">
        <v>17.020584803122354</v>
      </c>
      <c r="V403" s="184">
        <v>1491442522221.3711</v>
      </c>
      <c r="W403" s="199">
        <v>1544.3200404048325</v>
      </c>
      <c r="X403" s="191">
        <v>4.3401832339480875E-2</v>
      </c>
      <c r="Y403" s="198">
        <v>2.0000000000000001E-4</v>
      </c>
    </row>
    <row r="404" spans="1:25" x14ac:dyDescent="0.2">
      <c r="A404">
        <v>400</v>
      </c>
      <c r="B404" s="119">
        <v>0.50915228416737657</v>
      </c>
      <c r="C404" s="97">
        <v>8197.1699930674695</v>
      </c>
      <c r="D404" s="96">
        <v>1.0789535504192185</v>
      </c>
      <c r="E404" s="98">
        <v>0</v>
      </c>
      <c r="F404" s="119">
        <v>0.61496623251050087</v>
      </c>
      <c r="G404" s="177">
        <v>1</v>
      </c>
      <c r="H404" s="97">
        <v>17706288.373170152</v>
      </c>
      <c r="I404" s="185">
        <v>32573.960607451394</v>
      </c>
      <c r="J404" s="174">
        <v>576763939971.81921</v>
      </c>
      <c r="K404" s="186">
        <v>0.43410063828307699</v>
      </c>
      <c r="L404" s="182">
        <v>197202233239.1778</v>
      </c>
      <c r="M404" s="189">
        <v>0</v>
      </c>
      <c r="N404" s="187">
        <v>34127206.208340451</v>
      </c>
      <c r="O404" s="185">
        <v>0</v>
      </c>
      <c r="P404" s="185">
        <v>455007955002.74323</v>
      </c>
      <c r="Q404" s="174">
        <v>1031771894974.5625</v>
      </c>
      <c r="R404" s="119">
        <v>0.59546103307821796</v>
      </c>
      <c r="S404" s="174">
        <v>344213575395.73895</v>
      </c>
      <c r="T404" s="119">
        <v>0.33361402561195491</v>
      </c>
      <c r="U404" s="97">
        <v>15.562560328787914</v>
      </c>
      <c r="V404" s="184">
        <v>5604087768070.7598</v>
      </c>
      <c r="W404" s="199">
        <v>5812.0740246889554</v>
      </c>
      <c r="X404" s="191">
        <v>4.891670424225715E-2</v>
      </c>
      <c r="Y404" s="198">
        <v>2.0000000000000001E-4</v>
      </c>
    </row>
    <row r="405" spans="1:25" x14ac:dyDescent="0.2">
      <c r="A405">
        <v>401</v>
      </c>
      <c r="B405" s="119">
        <v>0.55138167832082086</v>
      </c>
      <c r="C405" s="97">
        <v>8409.7526136052238</v>
      </c>
      <c r="D405" s="96">
        <v>0.40593082605751241</v>
      </c>
      <c r="E405" s="98">
        <v>0</v>
      </c>
      <c r="F405" s="119">
        <v>0.48643475104273126</v>
      </c>
      <c r="G405" s="177">
        <v>1</v>
      </c>
      <c r="H405" s="97">
        <v>2880605.4521950702</v>
      </c>
      <c r="I405" s="185">
        <v>53652.769096298056</v>
      </c>
      <c r="J405" s="174">
        <v>154552459184.15936</v>
      </c>
      <c r="K405" s="186">
        <v>0.47330705743471935</v>
      </c>
      <c r="L405" s="182">
        <v>53957870736.651985</v>
      </c>
      <c r="M405" s="189">
        <v>2219209647.9945083</v>
      </c>
      <c r="N405" s="187">
        <v>9237671.0628084373</v>
      </c>
      <c r="O405" s="185">
        <v>0</v>
      </c>
      <c r="P405" s="185">
        <v>189165680442.32599</v>
      </c>
      <c r="Q405" s="174">
        <v>345937349274.47986</v>
      </c>
      <c r="R405" s="119">
        <v>0.64891320495001314</v>
      </c>
      <c r="S405" s="174">
        <v>110362187836.12915</v>
      </c>
      <c r="T405" s="119">
        <v>0.31902362687228547</v>
      </c>
      <c r="U405" s="97">
        <v>16.139663874459529</v>
      </c>
      <c r="V405" s="184">
        <v>1957167503685.8708</v>
      </c>
      <c r="W405" s="199">
        <v>2030.4104655963026</v>
      </c>
      <c r="X405" s="191">
        <v>4.4965224054101131E-2</v>
      </c>
      <c r="Y405" s="198">
        <v>2.0000000000000001E-4</v>
      </c>
    </row>
    <row r="406" spans="1:25" x14ac:dyDescent="0.2">
      <c r="A406">
        <v>402</v>
      </c>
      <c r="B406" s="119">
        <v>0.50835821595958341</v>
      </c>
      <c r="C406" s="97">
        <v>7804.8193252345891</v>
      </c>
      <c r="D406" s="96">
        <v>1.1060468124335361</v>
      </c>
      <c r="E406" s="98">
        <v>9.7128892587218602E-2</v>
      </c>
      <c r="F406" s="119">
        <v>0.5382037612851478</v>
      </c>
      <c r="G406" s="177">
        <v>1</v>
      </c>
      <c r="H406" s="97">
        <v>10763281.276155623</v>
      </c>
      <c r="I406" s="185">
        <v>35611.705894146784</v>
      </c>
      <c r="J406" s="174">
        <v>383298807262.43091</v>
      </c>
      <c r="K406" s="186">
        <v>0.42089655806981296</v>
      </c>
      <c r="L406" s="182">
        <v>124967983977.36855</v>
      </c>
      <c r="M406" s="189">
        <v>9987887441.6920509</v>
      </c>
      <c r="N406" s="187">
        <v>21275301.003951296</v>
      </c>
      <c r="O406" s="185">
        <v>0</v>
      </c>
      <c r="P406" s="185">
        <v>247844556847.45291</v>
      </c>
      <c r="Q406" s="174">
        <v>641131251551.57581</v>
      </c>
      <c r="R406" s="119">
        <v>0.56089107073897759</v>
      </c>
      <c r="S406" s="174">
        <v>260272786358.9006</v>
      </c>
      <c r="T406" s="119">
        <v>0.40595866404737713</v>
      </c>
      <c r="U406" s="97">
        <v>16.242628212688899</v>
      </c>
      <c r="V406" s="184">
        <v>4461932908994.3867</v>
      </c>
      <c r="W406" s="199">
        <v>4631.3275235356132</v>
      </c>
      <c r="X406" s="191">
        <v>4.706594925079792E-2</v>
      </c>
      <c r="Y406" s="198">
        <v>2.0000000000000001E-4</v>
      </c>
    </row>
    <row r="407" spans="1:25" x14ac:dyDescent="0.2">
      <c r="A407">
        <v>403</v>
      </c>
      <c r="B407" s="119">
        <v>0.30968512573664136</v>
      </c>
      <c r="C407" s="97">
        <v>5500.9346591764916</v>
      </c>
      <c r="D407" s="96">
        <v>0.62322294124850108</v>
      </c>
      <c r="E407" s="98">
        <v>0.19669139829098931</v>
      </c>
      <c r="F407" s="119">
        <v>0</v>
      </c>
      <c r="G407" s="177">
        <v>0</v>
      </c>
      <c r="H407" s="97">
        <v>6652372.0364675187</v>
      </c>
      <c r="I407" s="185">
        <v>37617.932310407821</v>
      </c>
      <c r="J407" s="174">
        <v>250248480971.48495</v>
      </c>
      <c r="K407" s="186">
        <v>0.30968512573664131</v>
      </c>
      <c r="L407" s="182">
        <v>41642190982.285469</v>
      </c>
      <c r="M407" s="189">
        <v>13431500166.369926</v>
      </c>
      <c r="N407" s="187">
        <v>16775632.616539676</v>
      </c>
      <c r="O407" s="185">
        <v>25911138414.251968</v>
      </c>
      <c r="P407" s="185">
        <v>0</v>
      </c>
      <c r="Q407" s="174">
        <v>289591119552.10687</v>
      </c>
      <c r="R407" s="119">
        <v>0.33919252488951113</v>
      </c>
      <c r="S407" s="174">
        <v>52981071149.826042</v>
      </c>
      <c r="T407" s="119">
        <v>0.18295129778761404</v>
      </c>
      <c r="U407" s="97">
        <v>15.101066166103237</v>
      </c>
      <c r="V407" s="184">
        <v>877129276566.4436</v>
      </c>
      <c r="W407" s="199">
        <v>910.44057551033359</v>
      </c>
      <c r="X407" s="191">
        <v>4.9025050760530708E-2</v>
      </c>
      <c r="Y407" s="198">
        <v>2.0000000000000001E-4</v>
      </c>
    </row>
    <row r="408" spans="1:25" x14ac:dyDescent="0.2">
      <c r="A408">
        <v>404</v>
      </c>
      <c r="B408" s="119">
        <v>0.3124584820245796</v>
      </c>
      <c r="C408" s="97">
        <v>9260.6111320413129</v>
      </c>
      <c r="D408" s="96">
        <v>0.82084056382065851</v>
      </c>
      <c r="E408" s="98">
        <v>3.5481302780329974E-2</v>
      </c>
      <c r="F408" s="119">
        <v>0.62622574936902098</v>
      </c>
      <c r="G408" s="177">
        <v>1</v>
      </c>
      <c r="H408" s="97">
        <v>5560286.0179597139</v>
      </c>
      <c r="I408" s="185">
        <v>43251.909106056002</v>
      </c>
      <c r="J408" s="174">
        <v>240492985452.46762</v>
      </c>
      <c r="K408" s="186">
        <v>0.3124584820245796</v>
      </c>
      <c r="L408" s="182">
        <v>46586197627.389511</v>
      </c>
      <c r="M408" s="189">
        <v>4046503766.8761544</v>
      </c>
      <c r="N408" s="187">
        <v>12981078.294424333</v>
      </c>
      <c r="O408" s="185">
        <v>0</v>
      </c>
      <c r="P408" s="185">
        <v>257239281228.75696</v>
      </c>
      <c r="Q408" s="174">
        <v>501778770448.10077</v>
      </c>
      <c r="R408" s="119">
        <v>0.55987920314795425</v>
      </c>
      <c r="S408" s="174">
        <v>150365292403.50333</v>
      </c>
      <c r="T408" s="119">
        <v>0.29966451603606792</v>
      </c>
      <c r="U408" s="97">
        <v>17.213930161678107</v>
      </c>
      <c r="V408" s="184">
        <v>2730710993147.4409</v>
      </c>
      <c r="W408" s="199">
        <v>2830.0291653961535</v>
      </c>
      <c r="X408" s="191">
        <v>4.3766674426909721E-2</v>
      </c>
      <c r="Y408" s="198">
        <v>2.0000000000000001E-4</v>
      </c>
    </row>
    <row r="409" spans="1:25" x14ac:dyDescent="0.2">
      <c r="A409">
        <v>405</v>
      </c>
      <c r="B409" s="119">
        <v>0.62323930818455386</v>
      </c>
      <c r="C409" s="97">
        <v>6764.1918929190924</v>
      </c>
      <c r="D409" s="96">
        <v>0.49479714865611002</v>
      </c>
      <c r="E409" s="98">
        <v>0</v>
      </c>
      <c r="F409" s="119">
        <v>0.57083384848832197</v>
      </c>
      <c r="G409" s="177">
        <v>1</v>
      </c>
      <c r="H409" s="97">
        <v>7981384.3837473169</v>
      </c>
      <c r="I409" s="185">
        <v>34752.415309654578</v>
      </c>
      <c r="J409" s="174">
        <v>277372384849.97821</v>
      </c>
      <c r="K409" s="186">
        <v>0.46268930081088711</v>
      </c>
      <c r="L409" s="182">
        <v>96219253121.62616</v>
      </c>
      <c r="M409" s="189">
        <v>5304748063.5741596</v>
      </c>
      <c r="N409" s="187">
        <v>21138835.762924727</v>
      </c>
      <c r="O409" s="185">
        <v>0</v>
      </c>
      <c r="P409" s="185">
        <v>307682179476.7132</v>
      </c>
      <c r="Q409" s="174">
        <v>590359312390.26562</v>
      </c>
      <c r="R409" s="119">
        <v>0.63433060262170959</v>
      </c>
      <c r="S409" s="174">
        <v>281153251604.73596</v>
      </c>
      <c r="T409" s="119">
        <v>0.47624090228439642</v>
      </c>
      <c r="U409" s="97">
        <v>17.012876018175053</v>
      </c>
      <c r="V409" s="184">
        <v>5162860365568.8379</v>
      </c>
      <c r="W409" s="199">
        <v>5360.0021045357571</v>
      </c>
      <c r="X409" s="191">
        <v>4.2941603715105636E-2</v>
      </c>
      <c r="Y409" s="198">
        <v>2.0000000000000001E-4</v>
      </c>
    </row>
    <row r="410" spans="1:25" x14ac:dyDescent="0.2">
      <c r="A410">
        <v>406</v>
      </c>
      <c r="B410" s="119">
        <v>0.53955034112719236</v>
      </c>
      <c r="C410" s="97">
        <v>4000</v>
      </c>
      <c r="D410" s="96">
        <v>0.81240882577405282</v>
      </c>
      <c r="E410" s="98">
        <v>0.13487968866749556</v>
      </c>
      <c r="F410" s="119">
        <v>0.60607638721848167</v>
      </c>
      <c r="G410" s="177">
        <v>1</v>
      </c>
      <c r="H410" s="97">
        <v>8413875.8372470438</v>
      </c>
      <c r="I410" s="185">
        <v>36771.319482924293</v>
      </c>
      <c r="J410" s="174">
        <v>309389316501.06818</v>
      </c>
      <c r="K410" s="186">
        <v>0.35463746695131337</v>
      </c>
      <c r="L410" s="182">
        <v>67315708453.435013</v>
      </c>
      <c r="M410" s="189">
        <v>1979815480.0915225</v>
      </c>
      <c r="N410" s="187">
        <v>19094496.965429962</v>
      </c>
      <c r="O410" s="185">
        <v>0</v>
      </c>
      <c r="P410" s="185">
        <v>266878516500.24448</v>
      </c>
      <c r="Q410" s="174">
        <v>578247648481.40417</v>
      </c>
      <c r="R410" s="119">
        <v>0.55897132924757087</v>
      </c>
      <c r="S410" s="174">
        <v>210447477264.63721</v>
      </c>
      <c r="T410" s="119">
        <v>0.36394004855413603</v>
      </c>
      <c r="U410" s="97">
        <v>17.11361897256225</v>
      </c>
      <c r="V410" s="184">
        <v>3873999092681.4043</v>
      </c>
      <c r="W410" s="199">
        <v>4021.5561427201824</v>
      </c>
      <c r="X410" s="191">
        <v>4.3508290970055548E-2</v>
      </c>
      <c r="Y410" s="198">
        <v>2.0000000000000001E-4</v>
      </c>
    </row>
    <row r="411" spans="1:25" x14ac:dyDescent="0.2">
      <c r="A411">
        <v>407</v>
      </c>
      <c r="B411" s="119">
        <v>0.38385904219388578</v>
      </c>
      <c r="C411" s="97">
        <v>4424.1206526019914</v>
      </c>
      <c r="D411" s="96">
        <v>0.7210035894368757</v>
      </c>
      <c r="E411" s="98">
        <v>0.13646436689532049</v>
      </c>
      <c r="F411" s="119">
        <v>0</v>
      </c>
      <c r="G411" s="177">
        <v>0</v>
      </c>
      <c r="H411" s="97">
        <v>6735120.2017734656</v>
      </c>
      <c r="I411" s="185">
        <v>38992.192192485534</v>
      </c>
      <c r="J411" s="174">
        <v>262617101347.04291</v>
      </c>
      <c r="K411" s="186">
        <v>0.38385904219388578</v>
      </c>
      <c r="L411" s="182">
        <v>65767668389.52774</v>
      </c>
      <c r="M411" s="189">
        <v>10979233928.51976</v>
      </c>
      <c r="N411" s="187">
        <v>16233757.220220145</v>
      </c>
      <c r="O411" s="185">
        <v>31844324280.43663</v>
      </c>
      <c r="P411" s="185">
        <v>0</v>
      </c>
      <c r="Q411" s="174">
        <v>305440659555.99933</v>
      </c>
      <c r="R411" s="119">
        <v>0.41344662035084129</v>
      </c>
      <c r="S411" s="174">
        <v>79905100723.567871</v>
      </c>
      <c r="T411" s="119">
        <v>0.26160597230153021</v>
      </c>
      <c r="U411" s="97">
        <v>14.572187946026832</v>
      </c>
      <c r="V411" s="184">
        <v>1292317765112.9221</v>
      </c>
      <c r="W411" s="199">
        <v>1342.0140055879169</v>
      </c>
      <c r="X411" s="191">
        <v>4.9377862762264337E-2</v>
      </c>
      <c r="Y411" s="198">
        <v>2.0000000000000001E-4</v>
      </c>
    </row>
    <row r="412" spans="1:25" x14ac:dyDescent="0.2">
      <c r="A412">
        <v>408</v>
      </c>
      <c r="B412" s="119">
        <v>0.52738549296959425</v>
      </c>
      <c r="C412" s="97">
        <v>4000</v>
      </c>
      <c r="D412" s="96">
        <v>0.56832364794922974</v>
      </c>
      <c r="E412" s="98">
        <v>0</v>
      </c>
      <c r="F412" s="119">
        <v>0.6696455275798725</v>
      </c>
      <c r="G412" s="177">
        <v>1</v>
      </c>
      <c r="H412" s="97">
        <v>9776115.0121321604</v>
      </c>
      <c r="I412" s="185">
        <v>34587.896425379615</v>
      </c>
      <c r="J412" s="174">
        <v>338135253482.22595</v>
      </c>
      <c r="K412" s="186">
        <v>0.49813225545467232</v>
      </c>
      <c r="L412" s="182">
        <v>115539087477.24185</v>
      </c>
      <c r="M412" s="189">
        <v>11236435571.454729</v>
      </c>
      <c r="N412" s="187">
        <v>24562045.845856346</v>
      </c>
      <c r="O412" s="185">
        <v>0</v>
      </c>
      <c r="P412" s="185">
        <v>303244115260.93933</v>
      </c>
      <c r="Q412" s="174">
        <v>652615804314.62</v>
      </c>
      <c r="R412" s="119">
        <v>0.62982135271188688</v>
      </c>
      <c r="S412" s="174">
        <v>285369247328.0437</v>
      </c>
      <c r="T412" s="119">
        <v>0.43726989975019032</v>
      </c>
      <c r="U412" s="97">
        <v>16.696671997232148</v>
      </c>
      <c r="V412" s="184">
        <v>5187180161705.3037</v>
      </c>
      <c r="W412" s="199">
        <v>5381.0599722044108</v>
      </c>
      <c r="X412" s="191">
        <v>4.401728926433654E-2</v>
      </c>
      <c r="Y412" s="198">
        <v>2.0000000000000001E-4</v>
      </c>
    </row>
    <row r="413" spans="1:25" x14ac:dyDescent="0.2">
      <c r="A413">
        <v>409</v>
      </c>
      <c r="B413" s="119">
        <v>0.36244481530987038</v>
      </c>
      <c r="C413" s="97">
        <v>8260.2625723996534</v>
      </c>
      <c r="D413" s="96">
        <v>1.1082667086405129</v>
      </c>
      <c r="E413" s="98">
        <v>0.7</v>
      </c>
      <c r="F413" s="119">
        <v>0</v>
      </c>
      <c r="G413" s="177">
        <v>0</v>
      </c>
      <c r="H413" s="97">
        <v>8893508.6834351458</v>
      </c>
      <c r="I413" s="185">
        <v>28275.094673396452</v>
      </c>
      <c r="J413" s="174">
        <v>251464800002.80219</v>
      </c>
      <c r="K413" s="186">
        <v>0.19784978866126501</v>
      </c>
      <c r="L413" s="182">
        <v>21656552447.25975</v>
      </c>
      <c r="M413" s="189">
        <v>17418153795.807133</v>
      </c>
      <c r="N413" s="187">
        <v>17878675.013911817</v>
      </c>
      <c r="O413" s="185">
        <v>42539987712.449814</v>
      </c>
      <c r="P413" s="185">
        <v>0</v>
      </c>
      <c r="Q413" s="174">
        <v>311422941511.05914</v>
      </c>
      <c r="R413" s="119">
        <v>0.26903685161963642</v>
      </c>
      <c r="S413" s="174">
        <v>36718001185.670807</v>
      </c>
      <c r="T413" s="119">
        <v>0.11790397010416424</v>
      </c>
      <c r="U413" s="97">
        <v>16.953990234973752</v>
      </c>
      <c r="V413" s="184">
        <v>633980758838.73718</v>
      </c>
      <c r="W413" s="199">
        <v>657.95090513260129</v>
      </c>
      <c r="X413" s="191">
        <v>4.8430921752746631E-2</v>
      </c>
      <c r="Y413" s="198">
        <v>2.0000000000000001E-4</v>
      </c>
    </row>
    <row r="414" spans="1:25" x14ac:dyDescent="0.2">
      <c r="A414">
        <v>410</v>
      </c>
      <c r="B414" s="119">
        <v>0.62895846468372785</v>
      </c>
      <c r="C414" s="97">
        <v>9952.172825390362</v>
      </c>
      <c r="D414" s="96">
        <v>0.95741572730592328</v>
      </c>
      <c r="E414" s="98">
        <v>5.2217507487767031E-2</v>
      </c>
      <c r="F414" s="119">
        <v>0</v>
      </c>
      <c r="G414" s="177">
        <v>0</v>
      </c>
      <c r="H414" s="97">
        <v>9502069.901676327</v>
      </c>
      <c r="I414" s="185">
        <v>38767.071433108766</v>
      </c>
      <c r="J414" s="174">
        <v>368367422640.67896</v>
      </c>
      <c r="K414" s="186">
        <v>0.40579225560483545</v>
      </c>
      <c r="L414" s="182">
        <v>117938008997.49438</v>
      </c>
      <c r="M414" s="189">
        <v>8369252137.5344038</v>
      </c>
      <c r="N414" s="187">
        <v>19872374.408290818</v>
      </c>
      <c r="O414" s="185">
        <v>11615390388.774105</v>
      </c>
      <c r="P414" s="185">
        <v>0</v>
      </c>
      <c r="Q414" s="174">
        <v>388352065166.98749</v>
      </c>
      <c r="R414" s="119">
        <v>0.40883768589578467</v>
      </c>
      <c r="S414" s="174">
        <v>125635710670.48935</v>
      </c>
      <c r="T414" s="119">
        <v>0.32350983022703189</v>
      </c>
      <c r="U414" s="97">
        <v>13.58610874752099</v>
      </c>
      <c r="V414" s="184">
        <v>1773534552111.8137</v>
      </c>
      <c r="W414" s="199">
        <v>1842.7570934244595</v>
      </c>
      <c r="X414" s="191">
        <v>5.336099582690388E-2</v>
      </c>
      <c r="Y414" s="198">
        <v>2.0000000000000001E-4</v>
      </c>
    </row>
    <row r="415" spans="1:25" x14ac:dyDescent="0.2">
      <c r="A415">
        <v>411</v>
      </c>
      <c r="B415" s="119">
        <v>0.54383924994215882</v>
      </c>
      <c r="C415" s="97">
        <v>8542.3125601123247</v>
      </c>
      <c r="D415" s="96">
        <v>0.95732567927437584</v>
      </c>
      <c r="E415" s="98">
        <v>0.56923779884326886</v>
      </c>
      <c r="F415" s="119">
        <v>0</v>
      </c>
      <c r="G415" s="177">
        <v>0</v>
      </c>
      <c r="H415" s="97">
        <v>7697589.5810821038</v>
      </c>
      <c r="I415" s="185">
        <v>43554.903616458723</v>
      </c>
      <c r="J415" s="174">
        <v>335267772283.08789</v>
      </c>
      <c r="K415" s="186">
        <v>0.49853584784714122</v>
      </c>
      <c r="L415" s="182">
        <v>131611067191.31245</v>
      </c>
      <c r="M415" s="189">
        <v>39011826078.376884</v>
      </c>
      <c r="N415" s="187">
        <v>16473442.195735184</v>
      </c>
      <c r="O415" s="185">
        <v>78388364483.303925</v>
      </c>
      <c r="P415" s="185">
        <v>0</v>
      </c>
      <c r="Q415" s="174">
        <v>452667962844.76874</v>
      </c>
      <c r="R415" s="119">
        <v>0.50777548570725173</v>
      </c>
      <c r="S415" s="174">
        <v>177436778403.08649</v>
      </c>
      <c r="T415" s="119">
        <v>0.39197997863156497</v>
      </c>
      <c r="U415" s="97">
        <v>15.284460283512656</v>
      </c>
      <c r="V415" s="184">
        <v>2901697715264.2686</v>
      </c>
      <c r="W415" s="199">
        <v>3004.5743406894762</v>
      </c>
      <c r="X415" s="191">
        <v>4.8894702658264871E-2</v>
      </c>
      <c r="Y415" s="198">
        <v>2.0000000000000001E-4</v>
      </c>
    </row>
    <row r="416" spans="1:25" x14ac:dyDescent="0.2">
      <c r="A416">
        <v>412</v>
      </c>
      <c r="B416" s="119">
        <v>0.40283858815351337</v>
      </c>
      <c r="C416" s="97">
        <v>6919.4910076510187</v>
      </c>
      <c r="D416" s="96">
        <v>1.1575021020186456</v>
      </c>
      <c r="E416" s="98">
        <v>0.35033202160173438</v>
      </c>
      <c r="F416" s="119">
        <v>0.43161253679049083</v>
      </c>
      <c r="G416" s="177">
        <v>1</v>
      </c>
      <c r="H416" s="97">
        <v>11320889.852192348</v>
      </c>
      <c r="I416" s="185">
        <v>34806.93025433016</v>
      </c>
      <c r="J416" s="174">
        <v>394045423502.21313</v>
      </c>
      <c r="K416" s="186">
        <v>0.40283858815351337</v>
      </c>
      <c r="L416" s="182">
        <v>123830694364.9552</v>
      </c>
      <c r="M416" s="189">
        <v>2907402910.7257705</v>
      </c>
      <c r="N416" s="187">
        <v>22002026.693620853</v>
      </c>
      <c r="O416" s="185">
        <v>0</v>
      </c>
      <c r="P416" s="185">
        <v>227852297559.74799</v>
      </c>
      <c r="Q416" s="174">
        <v>624805123972.68701</v>
      </c>
      <c r="R416" s="119">
        <v>0.54579984548060556</v>
      </c>
      <c r="S416" s="174">
        <v>255055472445.55869</v>
      </c>
      <c r="T416" s="119">
        <v>0.40821603834463477</v>
      </c>
      <c r="U416" s="97">
        <v>16.119707881889752</v>
      </c>
      <c r="V416" s="184">
        <v>4332115957236.4312</v>
      </c>
      <c r="W416" s="199">
        <v>4490.1697057202855</v>
      </c>
      <c r="X416" s="191">
        <v>4.7037886199175302E-2</v>
      </c>
      <c r="Y416" s="198">
        <v>2.0000000000000001E-4</v>
      </c>
    </row>
    <row r="417" spans="1:25" x14ac:dyDescent="0.2">
      <c r="A417">
        <v>413</v>
      </c>
      <c r="B417" s="119">
        <v>0.57970663084448448</v>
      </c>
      <c r="C417" s="97">
        <v>10305.619970407064</v>
      </c>
      <c r="D417" s="96">
        <v>0.6292830681314876</v>
      </c>
      <c r="E417" s="98">
        <v>0.55554727513296775</v>
      </c>
      <c r="F417" s="119">
        <v>0.6654622643372694</v>
      </c>
      <c r="G417" s="177">
        <v>1</v>
      </c>
      <c r="H417" s="97">
        <v>4445291.1181372562</v>
      </c>
      <c r="I417" s="185">
        <v>45781.454206691938</v>
      </c>
      <c r="J417" s="174">
        <v>203511891760.41519</v>
      </c>
      <c r="K417" s="186">
        <v>0.49638637766180882</v>
      </c>
      <c r="L417" s="182">
        <v>80464150205.215164</v>
      </c>
      <c r="M417" s="189">
        <v>2673592274.9159141</v>
      </c>
      <c r="N417" s="187">
        <v>11665300.389918596</v>
      </c>
      <c r="O417" s="185">
        <v>0</v>
      </c>
      <c r="P417" s="185">
        <v>207182601363.13849</v>
      </c>
      <c r="Q417" s="174">
        <v>413368085398.4696</v>
      </c>
      <c r="R417" s="119">
        <v>0.64534883382545982</v>
      </c>
      <c r="S417" s="174">
        <v>198027178991.50363</v>
      </c>
      <c r="T417" s="119">
        <v>0.47905773567549048</v>
      </c>
      <c r="U417" s="97">
        <v>16.600617376424079</v>
      </c>
      <c r="V417" s="184">
        <v>3554200378333.5146</v>
      </c>
      <c r="W417" s="199">
        <v>3687.2652457641257</v>
      </c>
      <c r="X417" s="191">
        <v>4.4710305849564799E-2</v>
      </c>
      <c r="Y417" s="198">
        <v>2.0000000000000001E-4</v>
      </c>
    </row>
    <row r="418" spans="1:25" x14ac:dyDescent="0.2">
      <c r="A418">
        <v>414</v>
      </c>
      <c r="B418" s="119">
        <v>0.44926793606154847</v>
      </c>
      <c r="C418" s="97">
        <v>10928.9505340826</v>
      </c>
      <c r="D418" s="96">
        <v>1.0461432858844828</v>
      </c>
      <c r="E418" s="98">
        <v>0</v>
      </c>
      <c r="F418" s="119">
        <v>0.57506281843418716</v>
      </c>
      <c r="G418" s="177">
        <v>1</v>
      </c>
      <c r="H418" s="97">
        <v>9320547.9426953923</v>
      </c>
      <c r="I418" s="185">
        <v>36651.032299709863</v>
      </c>
      <c r="J418" s="174">
        <v>341607703698.72314</v>
      </c>
      <c r="K418" s="186">
        <v>0.44926793606154847</v>
      </c>
      <c r="L418" s="182">
        <v>112416706169.01746</v>
      </c>
      <c r="M418" s="189">
        <v>7814666739.553318</v>
      </c>
      <c r="N418" s="187">
        <v>18969802.887389541</v>
      </c>
      <c r="O418" s="185">
        <v>0</v>
      </c>
      <c r="P418" s="185">
        <v>378992903210.41406</v>
      </c>
      <c r="Q418" s="174">
        <v>728415273648.69055</v>
      </c>
      <c r="R418" s="119">
        <v>0.62693318917421437</v>
      </c>
      <c r="S418" s="174">
        <v>272865088430.23212</v>
      </c>
      <c r="T418" s="119">
        <v>0.37460099794919044</v>
      </c>
      <c r="U418" s="97">
        <v>16.597998162210192</v>
      </c>
      <c r="V418" s="184">
        <v>4722904231230.1211</v>
      </c>
      <c r="W418" s="199">
        <v>4902.0807897279128</v>
      </c>
      <c r="X418" s="191">
        <v>4.6363011150066767E-2</v>
      </c>
      <c r="Y418" s="198">
        <v>2.0000000000000001E-4</v>
      </c>
    </row>
    <row r="419" spans="1:25" x14ac:dyDescent="0.2">
      <c r="A419">
        <v>415</v>
      </c>
      <c r="B419" s="119">
        <v>0.61288979286638845</v>
      </c>
      <c r="C419" s="97">
        <v>10195.845331752587</v>
      </c>
      <c r="D419" s="96">
        <v>0.62173151524731918</v>
      </c>
      <c r="E419" s="98">
        <v>0</v>
      </c>
      <c r="F419" s="119">
        <v>0.60580873506986621</v>
      </c>
      <c r="G419" s="177">
        <v>1</v>
      </c>
      <c r="H419" s="97">
        <v>5873896.5456596157</v>
      </c>
      <c r="I419" s="185">
        <v>45848.902058367494</v>
      </c>
      <c r="J419" s="174">
        <v>269311707422.93088</v>
      </c>
      <c r="K419" s="186">
        <v>0.5373583704859366</v>
      </c>
      <c r="L419" s="182">
        <v>109287612611.0658</v>
      </c>
      <c r="M419" s="189">
        <v>6480083872.723362</v>
      </c>
      <c r="N419" s="187">
        <v>14856035.782110326</v>
      </c>
      <c r="O419" s="185">
        <v>0</v>
      </c>
      <c r="P419" s="185">
        <v>241405488260.24869</v>
      </c>
      <c r="Q419" s="174">
        <v>517197279555.90295</v>
      </c>
      <c r="R419" s="119">
        <v>0.65321552184470399</v>
      </c>
      <c r="S419" s="174">
        <v>277313293825.18951</v>
      </c>
      <c r="T419" s="119">
        <v>0.53618474958589801</v>
      </c>
      <c r="U419" s="97">
        <v>16.719461726082695</v>
      </c>
      <c r="V419" s="184">
        <v>4974769100263.0322</v>
      </c>
      <c r="W419" s="199">
        <v>5163.3315908073482</v>
      </c>
      <c r="X419" s="191">
        <v>4.411232788888847E-2</v>
      </c>
      <c r="Y419" s="198">
        <v>2.0000000000000001E-4</v>
      </c>
    </row>
    <row r="420" spans="1:25" x14ac:dyDescent="0.2">
      <c r="A420">
        <v>416</v>
      </c>
      <c r="B420" s="119">
        <v>0.6203201702322283</v>
      </c>
      <c r="C420" s="97">
        <v>12256.653387568453</v>
      </c>
      <c r="D420" s="96">
        <v>0.78256187262116761</v>
      </c>
      <c r="E420" s="98">
        <v>0.3591651687620645</v>
      </c>
      <c r="F420" s="119">
        <v>0</v>
      </c>
      <c r="G420" s="177">
        <v>0</v>
      </c>
      <c r="H420" s="97">
        <v>4726491.5772568546</v>
      </c>
      <c r="I420" s="185">
        <v>44551.597612425008</v>
      </c>
      <c r="J420" s="174">
        <v>210572750868.46341</v>
      </c>
      <c r="K420" s="186">
        <v>0.4262074580606765</v>
      </c>
      <c r="L420" s="182">
        <v>67214516105.697876</v>
      </c>
      <c r="M420" s="189">
        <v>25008579449.534908</v>
      </c>
      <c r="N420" s="187">
        <v>11427313.729603015</v>
      </c>
      <c r="O420" s="185">
        <v>59193983477.363876</v>
      </c>
      <c r="P420" s="185">
        <v>0</v>
      </c>
      <c r="Q420" s="174">
        <v>294775313795.36218</v>
      </c>
      <c r="R420" s="119">
        <v>0.46510972001394268</v>
      </c>
      <c r="S420" s="174">
        <v>90060667140.618942</v>
      </c>
      <c r="T420" s="119">
        <v>0.30552309818976403</v>
      </c>
      <c r="U420" s="97">
        <v>15.486557389602128</v>
      </c>
      <c r="V420" s="184">
        <v>1477548773031.8574</v>
      </c>
      <c r="W420" s="199">
        <v>1534.8999123531694</v>
      </c>
      <c r="X420" s="191">
        <v>4.8491832252453473E-2</v>
      </c>
      <c r="Y420" s="198">
        <v>2.0000000000000001E-4</v>
      </c>
    </row>
    <row r="421" spans="1:25" x14ac:dyDescent="0.2">
      <c r="A421">
        <v>417</v>
      </c>
      <c r="B421" s="119">
        <v>0.48349901931717287</v>
      </c>
      <c r="C421" s="97">
        <v>8374.6214544541963</v>
      </c>
      <c r="D421" s="96">
        <v>0.70542731797548708</v>
      </c>
      <c r="E421" s="98">
        <v>0.25259965035524501</v>
      </c>
      <c r="F421" s="119">
        <v>0.59828415837159388</v>
      </c>
      <c r="G421" s="177">
        <v>1</v>
      </c>
      <c r="H421" s="97">
        <v>10690411.898461929</v>
      </c>
      <c r="I421" s="185">
        <v>26153.854943164071</v>
      </c>
      <c r="J421" s="174">
        <v>279595482075.04852</v>
      </c>
      <c r="K421" s="186">
        <v>0.16348406192436638</v>
      </c>
      <c r="L421" s="182">
        <v>25000543046.621391</v>
      </c>
      <c r="M421" s="189">
        <v>11742565890.153486</v>
      </c>
      <c r="N421" s="187">
        <v>24621041.091475889</v>
      </c>
      <c r="O421" s="185">
        <v>0</v>
      </c>
      <c r="P421" s="185">
        <v>366078536797.1983</v>
      </c>
      <c r="Q421" s="174">
        <v>657416584762.40027</v>
      </c>
      <c r="R421" s="119">
        <v>0.51500409693110161</v>
      </c>
      <c r="S421" s="174">
        <v>178151865055.54849</v>
      </c>
      <c r="T421" s="119">
        <v>0.27098778641237825</v>
      </c>
      <c r="U421" s="97">
        <v>18.352852118681273</v>
      </c>
      <c r="V421" s="184">
        <v>3418830671548.4824</v>
      </c>
      <c r="W421" s="199">
        <v>3549.0809887333139</v>
      </c>
      <c r="X421" s="191">
        <v>4.0667501767498879E-2</v>
      </c>
      <c r="Y421" s="198">
        <v>2.0000000000000001E-4</v>
      </c>
    </row>
    <row r="422" spans="1:25" x14ac:dyDescent="0.2">
      <c r="A422">
        <v>418</v>
      </c>
      <c r="B422" s="119">
        <v>0.49531337681972964</v>
      </c>
      <c r="C422" s="97">
        <v>6524.5813871729588</v>
      </c>
      <c r="D422" s="96">
        <v>1.0109928714865803</v>
      </c>
      <c r="E422" s="98">
        <v>0</v>
      </c>
      <c r="F422" s="119">
        <v>0.49660702004919266</v>
      </c>
      <c r="G422" s="177">
        <v>1</v>
      </c>
      <c r="H422" s="97">
        <v>10469258.934803549</v>
      </c>
      <c r="I422" s="185">
        <v>35129.32619764634</v>
      </c>
      <c r="J422" s="174">
        <v>367778012168.33734</v>
      </c>
      <c r="K422" s="186">
        <v>0.44849724916823863</v>
      </c>
      <c r="L422" s="182">
        <v>126413519057.07983</v>
      </c>
      <c r="M422" s="189">
        <v>13405161105.496737</v>
      </c>
      <c r="N422" s="187">
        <v>21437150.447755385</v>
      </c>
      <c r="O422" s="185">
        <v>0</v>
      </c>
      <c r="P422" s="185">
        <v>440672769241.30981</v>
      </c>
      <c r="Q422" s="174">
        <v>821855942515.14392</v>
      </c>
      <c r="R422" s="119">
        <v>0.62965492537711332</v>
      </c>
      <c r="S422" s="174">
        <v>416859618481.38818</v>
      </c>
      <c r="T422" s="119">
        <v>0.50721738070745526</v>
      </c>
      <c r="U422" s="97">
        <v>17.278693939129507</v>
      </c>
      <c r="V422" s="184">
        <v>7664114637581.5479</v>
      </c>
      <c r="W422" s="199">
        <v>7960.8339332569494</v>
      </c>
      <c r="X422" s="191">
        <v>4.3434323707656465E-2</v>
      </c>
      <c r="Y422" s="198">
        <v>2.0000000000000001E-4</v>
      </c>
    </row>
    <row r="423" spans="1:25" x14ac:dyDescent="0.2">
      <c r="A423">
        <v>419</v>
      </c>
      <c r="B423" s="119">
        <v>0.42956521883254245</v>
      </c>
      <c r="C423" s="97">
        <v>8391.0698074165757</v>
      </c>
      <c r="D423" s="96">
        <v>0.89795243917290812</v>
      </c>
      <c r="E423" s="98">
        <v>0.42674636427068496</v>
      </c>
      <c r="F423" s="119">
        <v>0.44058599234183798</v>
      </c>
      <c r="G423" s="177">
        <v>1</v>
      </c>
      <c r="H423" s="97">
        <v>9408597.4211157244</v>
      </c>
      <c r="I423" s="185">
        <v>35624.45778314054</v>
      </c>
      <c r="J423" s="174">
        <v>335176181627.10211</v>
      </c>
      <c r="K423" s="186">
        <v>0.40701643155997091</v>
      </c>
      <c r="L423" s="182">
        <v>102723913345.23106</v>
      </c>
      <c r="M423" s="189">
        <v>8530496480.1858797</v>
      </c>
      <c r="N423" s="187">
        <v>20173293.957845934</v>
      </c>
      <c r="O423" s="185">
        <v>0</v>
      </c>
      <c r="P423" s="185">
        <v>302152291372.37549</v>
      </c>
      <c r="Q423" s="174">
        <v>645858969479.66345</v>
      </c>
      <c r="R423" s="119">
        <v>0.5854901214615198</v>
      </c>
      <c r="S423" s="174">
        <v>211457046106.28787</v>
      </c>
      <c r="T423" s="119">
        <v>0.32740436550203572</v>
      </c>
      <c r="U423" s="97">
        <v>16.21476548096453</v>
      </c>
      <c r="V423" s="184">
        <v>3619229199530.9385</v>
      </c>
      <c r="W423" s="199">
        <v>3757.7151623505165</v>
      </c>
      <c r="X423" s="191">
        <v>4.6502045229712075E-2</v>
      </c>
      <c r="Y423" s="198">
        <v>2.0000000000000001E-4</v>
      </c>
    </row>
    <row r="424" spans="1:25" x14ac:dyDescent="0.2">
      <c r="A424">
        <v>420</v>
      </c>
      <c r="B424" s="119">
        <v>0.70683361788058663</v>
      </c>
      <c r="C424" s="97">
        <v>4000</v>
      </c>
      <c r="D424" s="96">
        <v>0.89021685725091082</v>
      </c>
      <c r="E424" s="98">
        <v>0.57018351038166259</v>
      </c>
      <c r="F424" s="119">
        <v>0</v>
      </c>
      <c r="G424" s="177">
        <v>0</v>
      </c>
      <c r="H424" s="97">
        <v>13781725.750961175</v>
      </c>
      <c r="I424" s="185">
        <v>34589.287495811128</v>
      </c>
      <c r="J424" s="174">
        <v>476700074188.41962</v>
      </c>
      <c r="K424" s="186">
        <v>0.41385591200581706</v>
      </c>
      <c r="L424" s="182">
        <v>130457272547.78604</v>
      </c>
      <c r="M424" s="189">
        <v>52591037298.851761</v>
      </c>
      <c r="N424" s="187">
        <v>29006882.348206758</v>
      </c>
      <c r="O424" s="185">
        <v>118393089121.45703</v>
      </c>
      <c r="P424" s="185">
        <v>0</v>
      </c>
      <c r="Q424" s="174">
        <v>647684200608.72852</v>
      </c>
      <c r="R424" s="119">
        <v>0.45083640295566524</v>
      </c>
      <c r="S424" s="174">
        <v>182783448290.51685</v>
      </c>
      <c r="T424" s="119">
        <v>0.28221075659824202</v>
      </c>
      <c r="U424" s="97">
        <v>15.591649754379699</v>
      </c>
      <c r="V424" s="184">
        <v>3104516168234.2495</v>
      </c>
      <c r="W424" s="199">
        <v>3220.999426902823</v>
      </c>
      <c r="X424" s="191">
        <v>4.6181677093195976E-2</v>
      </c>
      <c r="Y424" s="198">
        <v>2.0000000000000001E-4</v>
      </c>
    </row>
    <row r="425" spans="1:25" x14ac:dyDescent="0.2">
      <c r="A425">
        <v>421</v>
      </c>
      <c r="B425" s="119">
        <v>0.54819136136054436</v>
      </c>
      <c r="C425" s="97">
        <v>4722.5031741469529</v>
      </c>
      <c r="D425" s="96">
        <v>1.3353088207783097</v>
      </c>
      <c r="E425" s="98">
        <v>0</v>
      </c>
      <c r="F425" s="119">
        <v>0.73679439199147101</v>
      </c>
      <c r="G425" s="177">
        <v>1</v>
      </c>
      <c r="H425" s="97">
        <v>20463422.074628334</v>
      </c>
      <c r="I425" s="185">
        <v>34636.063138972648</v>
      </c>
      <c r="J425" s="174">
        <v>708772379016.27368</v>
      </c>
      <c r="K425" s="186">
        <v>0.44097798270715471</v>
      </c>
      <c r="L425" s="182">
        <v>227919092105.11307</v>
      </c>
      <c r="M425" s="189">
        <v>15858226825.54487</v>
      </c>
      <c r="N425" s="187">
        <v>36564713.125726186</v>
      </c>
      <c r="O425" s="185">
        <v>0</v>
      </c>
      <c r="P425" s="185">
        <v>405984792509.32843</v>
      </c>
      <c r="Q425" s="174">
        <v>1130615398351.147</v>
      </c>
      <c r="R425" s="119">
        <v>0.56371145204115147</v>
      </c>
      <c r="S425" s="174">
        <v>457058278961.21503</v>
      </c>
      <c r="T425" s="119">
        <v>0.40425619501359533</v>
      </c>
      <c r="U425" s="97">
        <v>16.111642885326695</v>
      </c>
      <c r="V425" s="184">
        <v>7784985451000.2744</v>
      </c>
      <c r="W425" s="199">
        <v>8084.1679039800956</v>
      </c>
      <c r="X425" s="191">
        <v>4.6405796259291719E-2</v>
      </c>
      <c r="Y425" s="198">
        <v>2.0000000000000001E-4</v>
      </c>
    </row>
    <row r="426" spans="1:25" x14ac:dyDescent="0.2">
      <c r="A426">
        <v>422</v>
      </c>
      <c r="B426" s="119">
        <v>0.59431334101705291</v>
      </c>
      <c r="C426" s="97">
        <v>9542.6487419708392</v>
      </c>
      <c r="D426" s="96">
        <v>0.80462511664887648</v>
      </c>
      <c r="E426" s="98">
        <v>0.7</v>
      </c>
      <c r="F426" s="119">
        <v>0.42815490464932582</v>
      </c>
      <c r="G426" s="177">
        <v>1</v>
      </c>
      <c r="H426" s="97">
        <v>5622506.693147202</v>
      </c>
      <c r="I426" s="185">
        <v>44658.036444636302</v>
      </c>
      <c r="J426" s="174">
        <v>251090108812.7793</v>
      </c>
      <c r="K426" s="186">
        <v>0.48462008499994125</v>
      </c>
      <c r="L426" s="182">
        <v>95339913580.600555</v>
      </c>
      <c r="M426" s="189">
        <v>1419939778.5570922</v>
      </c>
      <c r="N426" s="187">
        <v>13185425.781914169</v>
      </c>
      <c r="O426" s="185">
        <v>0</v>
      </c>
      <c r="P426" s="185">
        <v>160448526568.93744</v>
      </c>
      <c r="Q426" s="174">
        <v>412958575160.2738</v>
      </c>
      <c r="R426" s="119">
        <v>0.60548962092287206</v>
      </c>
      <c r="S426" s="174">
        <v>174927370090.3811</v>
      </c>
      <c r="T426" s="119">
        <v>0.42359544180064512</v>
      </c>
      <c r="U426" s="97">
        <v>15.758224556165457</v>
      </c>
      <c r="V426" s="184">
        <v>2957409849377.3892</v>
      </c>
      <c r="W426" s="199">
        <v>3069.2261125222549</v>
      </c>
      <c r="X426" s="191">
        <v>4.7028863026078095E-2</v>
      </c>
      <c r="Y426" s="198">
        <v>2.0000000000000001E-4</v>
      </c>
    </row>
    <row r="427" spans="1:25" x14ac:dyDescent="0.2">
      <c r="A427">
        <v>423</v>
      </c>
      <c r="B427" s="119">
        <v>0.49756112265164898</v>
      </c>
      <c r="C427" s="97">
        <v>12585.562529327426</v>
      </c>
      <c r="D427" s="96">
        <v>0.55186829163864259</v>
      </c>
      <c r="E427" s="98">
        <v>0.23768608366936139</v>
      </c>
      <c r="F427" s="119">
        <v>0.66523557028431846</v>
      </c>
      <c r="G427" s="177">
        <v>1</v>
      </c>
      <c r="H427" s="97">
        <v>3546567.2153145396</v>
      </c>
      <c r="I427" s="185">
        <v>48272.123927993205</v>
      </c>
      <c r="J427" s="174">
        <v>171200332136.62122</v>
      </c>
      <c r="K427" s="186">
        <v>0.44137822936559268</v>
      </c>
      <c r="L427" s="182">
        <v>57533584515.441345</v>
      </c>
      <c r="M427" s="189">
        <v>3388940447.0295143</v>
      </c>
      <c r="N427" s="187">
        <v>9987043.1972648669</v>
      </c>
      <c r="O427" s="185">
        <v>0</v>
      </c>
      <c r="P427" s="185">
        <v>199476239714.52112</v>
      </c>
      <c r="Q427" s="174">
        <v>374065512298.17188</v>
      </c>
      <c r="R427" s="119">
        <v>0.62862007724850966</v>
      </c>
      <c r="S427" s="174">
        <v>154416330986.88916</v>
      </c>
      <c r="T427" s="119">
        <v>0.41280558060055039</v>
      </c>
      <c r="U427" s="97">
        <v>16.829992540675708</v>
      </c>
      <c r="V427" s="184">
        <v>2795344463870.9429</v>
      </c>
      <c r="W427" s="199">
        <v>2902.5677074278456</v>
      </c>
      <c r="X427" s="191">
        <v>4.3791284950933686E-2</v>
      </c>
      <c r="Y427" s="198">
        <v>2.0000000000000001E-4</v>
      </c>
    </row>
    <row r="428" spans="1:25" x14ac:dyDescent="0.2">
      <c r="A428">
        <v>424</v>
      </c>
      <c r="B428" s="119">
        <v>0.51200060993188135</v>
      </c>
      <c r="C428" s="97">
        <v>12075.896762384271</v>
      </c>
      <c r="D428" s="96">
        <v>0.51050414401926369</v>
      </c>
      <c r="E428" s="98">
        <v>0.48229682664513662</v>
      </c>
      <c r="F428" s="119">
        <v>0.42101494418003726</v>
      </c>
      <c r="G428" s="177">
        <v>1</v>
      </c>
      <c r="H428" s="97">
        <v>3131267.7221905869</v>
      </c>
      <c r="I428" s="185">
        <v>53700.732126623247</v>
      </c>
      <c r="J428" s="174">
        <v>168151369166.09845</v>
      </c>
      <c r="K428" s="186">
        <v>0.50460104216635981</v>
      </c>
      <c r="L428" s="182">
        <v>63222361571.16774</v>
      </c>
      <c r="M428" s="189">
        <v>1075261315.1612823</v>
      </c>
      <c r="N428" s="187">
        <v>9237744.0398873165</v>
      </c>
      <c r="O428" s="185">
        <v>0</v>
      </c>
      <c r="P428" s="185">
        <v>165334275368.53003</v>
      </c>
      <c r="Q428" s="174">
        <v>334560905849.78973</v>
      </c>
      <c r="R428" s="119">
        <v>0.64896039143084494</v>
      </c>
      <c r="S428" s="174">
        <v>116765864590.25981</v>
      </c>
      <c r="T428" s="119">
        <v>0.34901228012182939</v>
      </c>
      <c r="U428" s="97">
        <v>15.778256160031203</v>
      </c>
      <c r="V428" s="184">
        <v>2002763225835.9248</v>
      </c>
      <c r="W428" s="199">
        <v>2077.5186600008192</v>
      </c>
      <c r="X428" s="191">
        <v>4.6502895645848287E-2</v>
      </c>
      <c r="Y428" s="198">
        <v>2.0000000000000001E-4</v>
      </c>
    </row>
    <row r="429" spans="1:25" x14ac:dyDescent="0.2">
      <c r="A429">
        <v>425</v>
      </c>
      <c r="B429" s="119">
        <v>0.51509078119263696</v>
      </c>
      <c r="C429" s="97">
        <v>6552.6945045319262</v>
      </c>
      <c r="D429" s="96">
        <v>0.32732319969618207</v>
      </c>
      <c r="E429" s="98">
        <v>0</v>
      </c>
      <c r="F429" s="119">
        <v>0.52142825422701344</v>
      </c>
      <c r="G429" s="177">
        <v>1</v>
      </c>
      <c r="H429" s="97">
        <v>2856126.7753902315</v>
      </c>
      <c r="I429" s="185">
        <v>54030.658746783411</v>
      </c>
      <c r="J429" s="174">
        <v>154318411138.66052</v>
      </c>
      <c r="K429" s="186">
        <v>0.51509078119263696</v>
      </c>
      <c r="L429" s="182">
        <v>58765049978.915504</v>
      </c>
      <c r="M429" s="189">
        <v>2182665975.9000897</v>
      </c>
      <c r="N429" s="187">
        <v>9702982.3903441597</v>
      </c>
      <c r="O429" s="185">
        <v>0</v>
      </c>
      <c r="P429" s="185">
        <v>127507328097.93987</v>
      </c>
      <c r="Q429" s="174">
        <v>284008405212.50049</v>
      </c>
      <c r="R429" s="119">
        <v>0.63904395114072043</v>
      </c>
      <c r="S429" s="174">
        <v>131803875392.72755</v>
      </c>
      <c r="T429" s="119">
        <v>0.46408441783301935</v>
      </c>
      <c r="U429" s="97">
        <v>16.36928805159889</v>
      </c>
      <c r="V429" s="184">
        <v>2378121740095.9878</v>
      </c>
      <c r="W429" s="199">
        <v>2466.0401384977572</v>
      </c>
      <c r="X429" s="191">
        <v>4.4251975085134426E-2</v>
      </c>
      <c r="Y429" s="198">
        <v>2.0000000000000001E-4</v>
      </c>
    </row>
    <row r="430" spans="1:25" x14ac:dyDescent="0.2">
      <c r="A430">
        <v>426</v>
      </c>
      <c r="B430" s="119">
        <v>0.58531256567971435</v>
      </c>
      <c r="C430" s="97">
        <v>4783.7303579760992</v>
      </c>
      <c r="D430" s="96">
        <v>0.68917391522365634</v>
      </c>
      <c r="E430" s="98">
        <v>0.41693678735123624</v>
      </c>
      <c r="F430" s="119">
        <v>0</v>
      </c>
      <c r="G430" s="177">
        <v>0</v>
      </c>
      <c r="H430" s="97">
        <v>6788204.2342952844</v>
      </c>
      <c r="I430" s="185">
        <v>37338.27899562395</v>
      </c>
      <c r="J430" s="174">
        <v>253459863579.39319</v>
      </c>
      <c r="K430" s="186">
        <v>0.39590803007851527</v>
      </c>
      <c r="L430" s="182">
        <v>63663335549.751419</v>
      </c>
      <c r="M430" s="189">
        <v>15548115366.891264</v>
      </c>
      <c r="N430" s="187">
        <v>16593281.540895857</v>
      </c>
      <c r="O430" s="185">
        <v>36791312790.274193</v>
      </c>
      <c r="P430" s="185">
        <v>0</v>
      </c>
      <c r="Q430" s="174">
        <v>305799291736.55859</v>
      </c>
      <c r="R430" s="119">
        <v>0.42439550722605823</v>
      </c>
      <c r="S430" s="174">
        <v>75909333305.496658</v>
      </c>
      <c r="T430" s="119">
        <v>0.24823253472703066</v>
      </c>
      <c r="U430" s="97">
        <v>14.680705070531367</v>
      </c>
      <c r="V430" s="184">
        <v>1254337237207.6201</v>
      </c>
      <c r="W430" s="199">
        <v>1301.2831453081542</v>
      </c>
      <c r="X430" s="191">
        <v>4.8812248233086428E-2</v>
      </c>
      <c r="Y430" s="198">
        <v>2.0000000000000001E-4</v>
      </c>
    </row>
    <row r="431" spans="1:25" x14ac:dyDescent="0.2">
      <c r="A431">
        <v>427</v>
      </c>
      <c r="B431" s="119">
        <v>0.53020237663343939</v>
      </c>
      <c r="C431" s="97">
        <v>10402.010668513776</v>
      </c>
      <c r="D431" s="96">
        <v>0.88731487388966412</v>
      </c>
      <c r="E431" s="98">
        <v>0</v>
      </c>
      <c r="F431" s="119">
        <v>0</v>
      </c>
      <c r="G431" s="177">
        <v>0</v>
      </c>
      <c r="H431" s="97">
        <v>6821496.9762076782</v>
      </c>
      <c r="I431" s="185">
        <v>35536.271338575891</v>
      </c>
      <c r="J431" s="174">
        <v>242410567481.79102</v>
      </c>
      <c r="K431" s="186">
        <v>0.34838715755314853</v>
      </c>
      <c r="L431" s="182">
        <v>58379599629.176453</v>
      </c>
      <c r="M431" s="189">
        <v>3480691129.8985357</v>
      </c>
      <c r="N431" s="187">
        <v>15130935.463182192</v>
      </c>
      <c r="O431" s="185">
        <v>0</v>
      </c>
      <c r="P431" s="185">
        <v>0</v>
      </c>
      <c r="Q431" s="174">
        <v>245891258611.68954</v>
      </c>
      <c r="R431" s="119">
        <v>0.34345559513847651</v>
      </c>
      <c r="S431" s="174">
        <v>58379599629.176453</v>
      </c>
      <c r="T431" s="119">
        <v>0.23742039452231717</v>
      </c>
      <c r="U431" s="97">
        <v>13.210549010652972</v>
      </c>
      <c r="V431" s="184">
        <v>781422168006.25952</v>
      </c>
      <c r="W431" s="199">
        <v>810.81498540135453</v>
      </c>
      <c r="X431" s="191">
        <v>5.60851051368376E-2</v>
      </c>
      <c r="Y431" s="198">
        <v>2.0000000000000001E-4</v>
      </c>
    </row>
    <row r="432" spans="1:25" x14ac:dyDescent="0.2">
      <c r="A432">
        <v>428</v>
      </c>
      <c r="B432" s="119">
        <v>0.68587458376465238</v>
      </c>
      <c r="C432" s="97">
        <v>17000</v>
      </c>
      <c r="D432" s="96">
        <v>0.60310741177767158</v>
      </c>
      <c r="E432" s="98">
        <v>0</v>
      </c>
      <c r="F432" s="119">
        <v>0</v>
      </c>
      <c r="G432" s="177">
        <v>0</v>
      </c>
      <c r="H432" s="97">
        <v>3221918.0050818776</v>
      </c>
      <c r="I432" s="185">
        <v>48496.326655363097</v>
      </c>
      <c r="J432" s="174">
        <v>156251188031.24655</v>
      </c>
      <c r="K432" s="186">
        <v>0.48960239338468303</v>
      </c>
      <c r="L432" s="182">
        <v>65791457170.557556</v>
      </c>
      <c r="M432" s="189">
        <v>517141593.6970529</v>
      </c>
      <c r="N432" s="187">
        <v>8967155.4726063572</v>
      </c>
      <c r="O432" s="185">
        <v>0</v>
      </c>
      <c r="P432" s="185">
        <v>0</v>
      </c>
      <c r="Q432" s="174">
        <v>156768329624.9436</v>
      </c>
      <c r="R432" s="119">
        <v>0.48798731103610793</v>
      </c>
      <c r="S432" s="174">
        <v>65791457170.557556</v>
      </c>
      <c r="T432" s="119">
        <v>0.41967314015502144</v>
      </c>
      <c r="U432" s="97">
        <v>13.021516475024535</v>
      </c>
      <c r="V432" s="184">
        <v>924572738295.16479</v>
      </c>
      <c r="W432" s="199">
        <v>960.19368676389604</v>
      </c>
      <c r="X432" s="191">
        <v>5.6432387876645111E-2</v>
      </c>
      <c r="Y432" s="198">
        <v>2.0000000000000001E-4</v>
      </c>
    </row>
    <row r="433" spans="1:25" x14ac:dyDescent="0.2">
      <c r="A433">
        <v>429</v>
      </c>
      <c r="B433" s="119">
        <v>0.50177013514040969</v>
      </c>
      <c r="C433" s="97">
        <v>9295.5333369405816</v>
      </c>
      <c r="D433" s="96">
        <v>1.2373549853312973</v>
      </c>
      <c r="E433" s="98">
        <v>0.4421280436465983</v>
      </c>
      <c r="F433" s="119">
        <v>0.58763427816292602</v>
      </c>
      <c r="G433" s="177">
        <v>1</v>
      </c>
      <c r="H433" s="97">
        <v>10468261.213011416</v>
      </c>
      <c r="I433" s="185">
        <v>29447.263763355932</v>
      </c>
      <c r="J433" s="174">
        <v>308261649083.25549</v>
      </c>
      <c r="K433" s="186">
        <v>0.22933882039213915</v>
      </c>
      <c r="L433" s="182">
        <v>44524560930.787216</v>
      </c>
      <c r="M433" s="189">
        <v>3985581592.8916864</v>
      </c>
      <c r="N433" s="187">
        <v>19943894.64893689</v>
      </c>
      <c r="O433" s="185">
        <v>0</v>
      </c>
      <c r="P433" s="185">
        <v>203227918278.88266</v>
      </c>
      <c r="Q433" s="174">
        <v>515475148955.02985</v>
      </c>
      <c r="R433" s="119">
        <v>0.45255081271890135</v>
      </c>
      <c r="S433" s="174">
        <v>134106041416.16977</v>
      </c>
      <c r="T433" s="119">
        <v>0.26016005172708956</v>
      </c>
      <c r="U433" s="97">
        <v>17.11310543950912</v>
      </c>
      <c r="V433" s="184">
        <v>2322469348310.9771</v>
      </c>
      <c r="W433" s="199">
        <v>2411.2789991243149</v>
      </c>
      <c r="X433" s="191">
        <v>4.6479906061717625E-2</v>
      </c>
      <c r="Y433" s="198">
        <v>2.0000000000000001E-4</v>
      </c>
    </row>
    <row r="434" spans="1:25" x14ac:dyDescent="0.2">
      <c r="A434">
        <v>430</v>
      </c>
      <c r="B434" s="119">
        <v>0.46212684184632014</v>
      </c>
      <c r="C434" s="97">
        <v>5060.712361359334</v>
      </c>
      <c r="D434" s="96">
        <v>0.28912201047765795</v>
      </c>
      <c r="E434" s="98">
        <v>0.7</v>
      </c>
      <c r="F434" s="119">
        <v>0.65355167502403855</v>
      </c>
      <c r="G434" s="177">
        <v>1</v>
      </c>
      <c r="H434" s="97">
        <v>4363035.7458888907</v>
      </c>
      <c r="I434" s="185">
        <v>45474.158977847233</v>
      </c>
      <c r="J434" s="174">
        <v>198405381134.5817</v>
      </c>
      <c r="K434" s="186">
        <v>0.46212684184632014</v>
      </c>
      <c r="L434" s="182">
        <v>69442993705.319626</v>
      </c>
      <c r="M434" s="189">
        <v>2180670908.572937</v>
      </c>
      <c r="N434" s="187">
        <v>14383941.454843516</v>
      </c>
      <c r="O434" s="185">
        <v>0</v>
      </c>
      <c r="P434" s="185">
        <v>278973076857.92432</v>
      </c>
      <c r="Q434" s="174">
        <v>479559128901.07892</v>
      </c>
      <c r="R434" s="119">
        <v>0.65657578951088702</v>
      </c>
      <c r="S434" s="174">
        <v>201358689014.05884</v>
      </c>
      <c r="T434" s="119">
        <v>0.4198829234582126</v>
      </c>
      <c r="U434" s="97">
        <v>16.966593259585302</v>
      </c>
      <c r="V434" s="184">
        <v>3770216984884.1543</v>
      </c>
      <c r="W434" s="199">
        <v>3912.050760692186</v>
      </c>
      <c r="X434" s="191">
        <v>4.2715137807681845E-2</v>
      </c>
      <c r="Y434" s="198">
        <v>2.0000000000000001E-4</v>
      </c>
    </row>
    <row r="435" spans="1:25" x14ac:dyDescent="0.2">
      <c r="A435">
        <v>431</v>
      </c>
      <c r="B435" s="119">
        <v>0.21394639065710308</v>
      </c>
      <c r="C435" s="97">
        <v>7909.016232750816</v>
      </c>
      <c r="D435" s="96">
        <v>0.52313706825177997</v>
      </c>
      <c r="E435" s="98">
        <v>0.39689215986770165</v>
      </c>
      <c r="F435" s="119">
        <v>0.50391876308828509</v>
      </c>
      <c r="G435" s="177">
        <v>1</v>
      </c>
      <c r="H435" s="97">
        <v>16259085.850944625</v>
      </c>
      <c r="I435" s="185">
        <v>32467.726929789354</v>
      </c>
      <c r="J435" s="174">
        <v>527895559536.47186</v>
      </c>
      <c r="K435" s="186">
        <v>0.21394639065710308</v>
      </c>
      <c r="L435" s="182">
        <v>49651871816.563805</v>
      </c>
      <c r="M435" s="189">
        <v>5931274767.7298717</v>
      </c>
      <c r="N435" s="187">
        <v>40380323.53810776</v>
      </c>
      <c r="O435" s="185">
        <v>0</v>
      </c>
      <c r="P435" s="185">
        <v>534325505481.02551</v>
      </c>
      <c r="Q435" s="174">
        <v>1068152339785.2272</v>
      </c>
      <c r="R435" s="119">
        <v>0.50592198683964751</v>
      </c>
      <c r="S435" s="174">
        <v>388065971235.53107</v>
      </c>
      <c r="T435" s="119">
        <v>0.36330582893593555</v>
      </c>
      <c r="U435" s="97">
        <v>18.294131485439344</v>
      </c>
      <c r="V435" s="184">
        <v>7456686742186.3965</v>
      </c>
      <c r="W435" s="199">
        <v>7740.4800485816959</v>
      </c>
      <c r="X435" s="191">
        <v>4.1543738157652894E-2</v>
      </c>
      <c r="Y435" s="198">
        <v>2.0000000000000001E-4</v>
      </c>
    </row>
    <row r="436" spans="1:25" x14ac:dyDescent="0.2">
      <c r="A436">
        <v>432</v>
      </c>
      <c r="B436" s="119">
        <v>0.55364462540638149</v>
      </c>
      <c r="C436" s="97">
        <v>4000</v>
      </c>
      <c r="D436" s="96">
        <v>1.1333915388302134</v>
      </c>
      <c r="E436" s="98">
        <v>0.25652865195231472</v>
      </c>
      <c r="F436" s="119">
        <v>0.57545050284954868</v>
      </c>
      <c r="G436" s="177">
        <v>1</v>
      </c>
      <c r="H436" s="97">
        <v>19847725.816397276</v>
      </c>
      <c r="I436" s="185">
        <v>30878.922791104535</v>
      </c>
      <c r="J436" s="174">
        <v>612876393063.5437</v>
      </c>
      <c r="K436" s="186">
        <v>0.48828887916432717</v>
      </c>
      <c r="L436" s="182">
        <v>225764721115.88959</v>
      </c>
      <c r="M436" s="189">
        <v>5185815822.8559971</v>
      </c>
      <c r="N436" s="187">
        <v>37606991.251260787</v>
      </c>
      <c r="O436" s="185">
        <v>0</v>
      </c>
      <c r="P436" s="185">
        <v>433913045097.60223</v>
      </c>
      <c r="Q436" s="174">
        <v>1051975253984.002</v>
      </c>
      <c r="R436" s="119">
        <v>0.61445472283246816</v>
      </c>
      <c r="S436" s="174">
        <v>419030292083.85339</v>
      </c>
      <c r="T436" s="119">
        <v>0.39832713792165481</v>
      </c>
      <c r="U436" s="97">
        <v>15.806959967429497</v>
      </c>
      <c r="V436" s="184">
        <v>7104705904379.8467</v>
      </c>
      <c r="W436" s="199">
        <v>7371.0958605655014</v>
      </c>
      <c r="X436" s="191">
        <v>4.7295190897827792E-2</v>
      </c>
      <c r="Y436" s="198">
        <v>2.0000000000000001E-4</v>
      </c>
    </row>
    <row r="437" spans="1:25" x14ac:dyDescent="0.2">
      <c r="A437">
        <v>433</v>
      </c>
      <c r="B437" s="119">
        <v>0.53747695211232271</v>
      </c>
      <c r="C437" s="97">
        <v>12111.207816428414</v>
      </c>
      <c r="D437" s="96">
        <v>0.2</v>
      </c>
      <c r="E437" s="98">
        <v>0.27946557964272595</v>
      </c>
      <c r="F437" s="119">
        <v>0.52617673060119585</v>
      </c>
      <c r="G437" s="177">
        <v>1</v>
      </c>
      <c r="H437" s="97">
        <v>1484044.4540827274</v>
      </c>
      <c r="I437" s="185">
        <v>54312.582807289509</v>
      </c>
      <c r="J437" s="174">
        <v>80602287302.066895</v>
      </c>
      <c r="K437" s="186">
        <v>0.51836249539951273</v>
      </c>
      <c r="L437" s="182">
        <v>31141088306.247295</v>
      </c>
      <c r="M437" s="189">
        <v>1797289117.238061</v>
      </c>
      <c r="N437" s="187">
        <v>6360766.8945413791</v>
      </c>
      <c r="O437" s="185">
        <v>0</v>
      </c>
      <c r="P437" s="185">
        <v>125699573330.17821</v>
      </c>
      <c r="Q437" s="174">
        <v>208099149749.48318</v>
      </c>
      <c r="R437" s="119">
        <v>0.68400501211228015</v>
      </c>
      <c r="S437" s="174">
        <v>79215506416.277512</v>
      </c>
      <c r="T437" s="119">
        <v>0.38066232616346501</v>
      </c>
      <c r="U437" s="97">
        <v>16.705220637459675</v>
      </c>
      <c r="V437" s="184">
        <v>1474532837600.3979</v>
      </c>
      <c r="W437" s="199">
        <v>1530.9957733402759</v>
      </c>
      <c r="X437" s="191">
        <v>4.2710779684428109E-2</v>
      </c>
      <c r="Y437" s="198">
        <v>2.0000000000000001E-4</v>
      </c>
    </row>
    <row r="438" spans="1:25" x14ac:dyDescent="0.2">
      <c r="A438">
        <v>434</v>
      </c>
      <c r="B438" s="119">
        <v>0.3814095259584106</v>
      </c>
      <c r="C438" s="97">
        <v>10105.933972221559</v>
      </c>
      <c r="D438" s="96">
        <v>0.21474049010965635</v>
      </c>
      <c r="E438" s="98">
        <v>3.452658592060287E-3</v>
      </c>
      <c r="F438" s="119">
        <v>0</v>
      </c>
      <c r="G438" s="177">
        <v>0</v>
      </c>
      <c r="H438" s="97">
        <v>2161571.3323148089</v>
      </c>
      <c r="I438" s="185">
        <v>53691.454741418245</v>
      </c>
      <c r="J438" s="174">
        <v>116057909359.3277</v>
      </c>
      <c r="K438" s="186">
        <v>0.3814095259584106</v>
      </c>
      <c r="L438" s="182">
        <v>28324615152.158772</v>
      </c>
      <c r="M438" s="189">
        <v>3074487044.7396607</v>
      </c>
      <c r="N438" s="187">
        <v>8375133.9643702917</v>
      </c>
      <c r="O438" s="185">
        <v>365567243.16825289</v>
      </c>
      <c r="P438" s="185">
        <v>0</v>
      </c>
      <c r="Q438" s="174">
        <v>119497963647.23561</v>
      </c>
      <c r="R438" s="119">
        <v>0.37287703176714959</v>
      </c>
      <c r="S438" s="174">
        <v>28473417369.209061</v>
      </c>
      <c r="T438" s="119">
        <v>0.23827533541294574</v>
      </c>
      <c r="U438" s="97">
        <v>13.283636661341504</v>
      </c>
      <c r="V438" s="184">
        <v>455285404758.0105</v>
      </c>
      <c r="W438" s="199">
        <v>472.62887624355039</v>
      </c>
      <c r="X438" s="191">
        <v>4.948433881719265E-2</v>
      </c>
      <c r="Y438" s="198">
        <v>2.0000000000000001E-4</v>
      </c>
    </row>
    <row r="439" spans="1:25" x14ac:dyDescent="0.2">
      <c r="A439">
        <v>435</v>
      </c>
      <c r="B439" s="119">
        <v>0.51417827596803389</v>
      </c>
      <c r="C439" s="97">
        <v>13352.404276688929</v>
      </c>
      <c r="D439" s="96">
        <v>1.3952074565264667</v>
      </c>
      <c r="E439" s="98">
        <v>0.12028763333590978</v>
      </c>
      <c r="F439" s="119">
        <v>0.59519570121671272</v>
      </c>
      <c r="G439" s="177">
        <v>1</v>
      </c>
      <c r="H439" s="97">
        <v>12070342.840184303</v>
      </c>
      <c r="I439" s="185">
        <v>38483.684729850364</v>
      </c>
      <c r="J439" s="174">
        <v>464511268442.85931</v>
      </c>
      <c r="K439" s="186">
        <v>0.48557310278791055</v>
      </c>
      <c r="L439" s="182">
        <v>193755290833.84198</v>
      </c>
      <c r="M439" s="189">
        <v>10713543553.922642</v>
      </c>
      <c r="N439" s="187">
        <v>21827692.648757141</v>
      </c>
      <c r="O439" s="185">
        <v>0</v>
      </c>
      <c r="P439" s="185">
        <v>370888588777.82837</v>
      </c>
      <c r="Q439" s="174">
        <v>846113400774.61035</v>
      </c>
      <c r="R439" s="119">
        <v>0.61725183461446209</v>
      </c>
      <c r="S439" s="174">
        <v>374558270558.89282</v>
      </c>
      <c r="T439" s="119">
        <v>0.44268093404026881</v>
      </c>
      <c r="U439" s="97">
        <v>15.993666840230695</v>
      </c>
      <c r="V439" s="184">
        <v>6126412538841.2656</v>
      </c>
      <c r="W439" s="199">
        <v>6354.8625026992986</v>
      </c>
      <c r="X439" s="191">
        <v>4.7982337186074149E-2</v>
      </c>
      <c r="Y439" s="198">
        <v>2.0000000000000001E-4</v>
      </c>
    </row>
    <row r="440" spans="1:25" x14ac:dyDescent="0.2">
      <c r="A440">
        <v>436</v>
      </c>
      <c r="B440" s="119">
        <v>0.63798362632554451</v>
      </c>
      <c r="C440" s="97">
        <v>7701.3239442263111</v>
      </c>
      <c r="D440" s="96">
        <v>1.2101147147313385</v>
      </c>
      <c r="E440" s="98">
        <v>0.5417407358365699</v>
      </c>
      <c r="F440" s="119">
        <v>0.45668520998605278</v>
      </c>
      <c r="G440" s="177">
        <v>1</v>
      </c>
      <c r="H440" s="97">
        <v>13451392.702859988</v>
      </c>
      <c r="I440" s="185">
        <v>35860.611524195236</v>
      </c>
      <c r="J440" s="174">
        <v>482375168176.65662</v>
      </c>
      <c r="K440" s="186">
        <v>0.39733573099899222</v>
      </c>
      <c r="L440" s="182">
        <v>140991582660.88171</v>
      </c>
      <c r="M440" s="189">
        <v>7954916633.3382387</v>
      </c>
      <c r="N440" s="187">
        <v>25388849.905401118</v>
      </c>
      <c r="O440" s="185">
        <v>0</v>
      </c>
      <c r="P440" s="185">
        <v>412021341127.388</v>
      </c>
      <c r="Q440" s="174">
        <v>902351425937.38293</v>
      </c>
      <c r="R440" s="119">
        <v>0.57769284558244549</v>
      </c>
      <c r="S440" s="174">
        <v>314909227404.2121</v>
      </c>
      <c r="T440" s="119">
        <v>0.34898734390215796</v>
      </c>
      <c r="U440" s="97">
        <v>16.392668947092677</v>
      </c>
      <c r="V440" s="184">
        <v>5413197591071.0645</v>
      </c>
      <c r="W440" s="199">
        <v>5620.1461543923742</v>
      </c>
      <c r="X440" s="191">
        <v>4.6170723417490005E-2</v>
      </c>
      <c r="Y440" s="198">
        <v>2.0000000000000001E-4</v>
      </c>
    </row>
    <row r="441" spans="1:25" x14ac:dyDescent="0.2">
      <c r="A441">
        <v>437</v>
      </c>
      <c r="B441" s="119">
        <v>0.45359008109667021</v>
      </c>
      <c r="C441" s="97">
        <v>14867.644108060911</v>
      </c>
      <c r="D441" s="96">
        <v>0.92773545325164808</v>
      </c>
      <c r="E441" s="98">
        <v>0</v>
      </c>
      <c r="F441" s="119">
        <v>0.74382767987484599</v>
      </c>
      <c r="G441" s="177">
        <v>1</v>
      </c>
      <c r="H441" s="97">
        <v>5562141.347117085</v>
      </c>
      <c r="I441" s="185">
        <v>50474.782410792286</v>
      </c>
      <c r="J441" s="174">
        <v>280747874233.80597</v>
      </c>
      <c r="K441" s="186">
        <v>0.45359008109667021</v>
      </c>
      <c r="L441" s="182">
        <v>100527398174.1129</v>
      </c>
      <c r="M441" s="189">
        <v>10582302383.766439</v>
      </c>
      <c r="N441" s="187">
        <v>12453703.728177585</v>
      </c>
      <c r="O441" s="185">
        <v>0</v>
      </c>
      <c r="P441" s="185">
        <v>249855300152.24432</v>
      </c>
      <c r="Q441" s="174">
        <v>541185476769.81671</v>
      </c>
      <c r="R441" s="119">
        <v>0.60465164940559923</v>
      </c>
      <c r="S441" s="174">
        <v>230121273810.51398</v>
      </c>
      <c r="T441" s="119">
        <v>0.42521701650983479</v>
      </c>
      <c r="U441" s="97">
        <v>16.547956041013553</v>
      </c>
      <c r="V441" s="184">
        <v>4007327605575.8936</v>
      </c>
      <c r="W441" s="199">
        <v>4159.2867031221795</v>
      </c>
      <c r="X441" s="191">
        <v>4.6288162602790492E-2</v>
      </c>
      <c r="Y441" s="198">
        <v>2.0000000000000001E-4</v>
      </c>
    </row>
    <row r="442" spans="1:25" x14ac:dyDescent="0.2">
      <c r="A442">
        <v>438</v>
      </c>
      <c r="B442" s="119">
        <v>0.54539956288824143</v>
      </c>
      <c r="C442" s="97">
        <v>10148.552793368643</v>
      </c>
      <c r="D442" s="96">
        <v>0.85377539302976246</v>
      </c>
      <c r="E442" s="98">
        <v>0</v>
      </c>
      <c r="F442" s="119">
        <v>0</v>
      </c>
      <c r="G442" s="177">
        <v>0</v>
      </c>
      <c r="H442" s="97">
        <v>5389375.3071798831</v>
      </c>
      <c r="I442" s="185">
        <v>35834.751089986494</v>
      </c>
      <c r="J442" s="174">
        <v>193126922663.31061</v>
      </c>
      <c r="K442" s="186">
        <v>0.3496940471535791</v>
      </c>
      <c r="L442" s="182">
        <v>50123103834.853897</v>
      </c>
      <c r="M442" s="189">
        <v>8303697269.052557</v>
      </c>
      <c r="N442" s="187">
        <v>12462942.612888185</v>
      </c>
      <c r="O442" s="185">
        <v>0</v>
      </c>
      <c r="P442" s="185">
        <v>0</v>
      </c>
      <c r="Q442" s="174">
        <v>201430619932.36316</v>
      </c>
      <c r="R442" s="119">
        <v>0.33527839621963401</v>
      </c>
      <c r="S442" s="174">
        <v>50123103834.853897</v>
      </c>
      <c r="T442" s="119">
        <v>0.24883557351749377</v>
      </c>
      <c r="U442" s="97">
        <v>13.451142171648627</v>
      </c>
      <c r="V442" s="184">
        <v>695976983014.01929</v>
      </c>
      <c r="W442" s="199">
        <v>722.87684997267877</v>
      </c>
      <c r="X442" s="191">
        <v>5.9317482434727425E-2</v>
      </c>
      <c r="Y442" s="198">
        <v>2.0000000000000001E-4</v>
      </c>
    </row>
    <row r="443" spans="1:25" x14ac:dyDescent="0.2">
      <c r="A443">
        <v>439</v>
      </c>
      <c r="B443" s="119">
        <v>0.63530615091089415</v>
      </c>
      <c r="C443" s="97">
        <v>6322.2189271958032</v>
      </c>
      <c r="D443" s="96">
        <v>0.92455206421222502</v>
      </c>
      <c r="E443" s="98">
        <v>0</v>
      </c>
      <c r="F443" s="119">
        <v>0</v>
      </c>
      <c r="G443" s="177">
        <v>0</v>
      </c>
      <c r="H443" s="97">
        <v>10945272.289345847</v>
      </c>
      <c r="I443" s="185">
        <v>38089.778867901645</v>
      </c>
      <c r="J443" s="174">
        <v>416903001150.15491</v>
      </c>
      <c r="K443" s="186">
        <v>0.49680532927556642</v>
      </c>
      <c r="L443" s="182">
        <v>154960461335.38065</v>
      </c>
      <c r="M443" s="189">
        <v>7003510187.0036182</v>
      </c>
      <c r="N443" s="187">
        <v>23016591.816469632</v>
      </c>
      <c r="O443" s="185">
        <v>0</v>
      </c>
      <c r="P443" s="185">
        <v>0</v>
      </c>
      <c r="Q443" s="174">
        <v>423906511337.15851</v>
      </c>
      <c r="R443" s="119">
        <v>0.48859743179938975</v>
      </c>
      <c r="S443" s="174">
        <v>154960461335.38065</v>
      </c>
      <c r="T443" s="119">
        <v>0.36555338781321811</v>
      </c>
      <c r="U443" s="97">
        <v>13.156886483282141</v>
      </c>
      <c r="V443" s="184">
        <v>2220953198452.9956</v>
      </c>
      <c r="W443" s="199">
        <v>2302.8864829859972</v>
      </c>
      <c r="X443" s="191">
        <v>5.4845219724653553E-2</v>
      </c>
      <c r="Y443" s="198">
        <v>2.0000000000000001E-4</v>
      </c>
    </row>
    <row r="444" spans="1:25" x14ac:dyDescent="0.2">
      <c r="A444">
        <v>440</v>
      </c>
      <c r="B444" s="119">
        <v>0.59832819341432808</v>
      </c>
      <c r="C444" s="97">
        <v>11255.257505907286</v>
      </c>
      <c r="D444" s="96">
        <v>1.1642871965417514</v>
      </c>
      <c r="E444" s="98">
        <v>0</v>
      </c>
      <c r="F444" s="119">
        <v>0.53602445365256857</v>
      </c>
      <c r="G444" s="177">
        <v>1</v>
      </c>
      <c r="H444" s="97">
        <v>33368230.73211975</v>
      </c>
      <c r="I444" s="185">
        <v>24937.401595167285</v>
      </c>
      <c r="J444" s="174">
        <v>832116970287.07312</v>
      </c>
      <c r="K444" s="186">
        <v>0.34330057408086201</v>
      </c>
      <c r="L444" s="182">
        <v>249716281672.91699</v>
      </c>
      <c r="M444" s="189">
        <v>35003742661.358299</v>
      </c>
      <c r="N444" s="187">
        <v>60950420.10445597</v>
      </c>
      <c r="O444" s="185">
        <v>0</v>
      </c>
      <c r="P444" s="185">
        <v>463634335253.35168</v>
      </c>
      <c r="Q444" s="174">
        <v>1330755048201.7832</v>
      </c>
      <c r="R444" s="119">
        <v>0.49338434048540575</v>
      </c>
      <c r="S444" s="174">
        <v>447610020623.75732</v>
      </c>
      <c r="T444" s="119">
        <v>0.33635793546573567</v>
      </c>
      <c r="U444" s="97">
        <v>15.894145481522887</v>
      </c>
      <c r="V444" s="184">
        <v>7040471175492.3887</v>
      </c>
      <c r="W444" s="199">
        <v>7297.0876001283395</v>
      </c>
      <c r="X444" s="191">
        <v>4.9927756254641402E-2</v>
      </c>
      <c r="Y444" s="198">
        <v>2.0000000000000001E-4</v>
      </c>
    </row>
    <row r="445" spans="1:25" x14ac:dyDescent="0.2">
      <c r="A445">
        <v>441</v>
      </c>
      <c r="B445" s="119">
        <v>0.58854935447446111</v>
      </c>
      <c r="C445" s="97">
        <v>8054.4177548293119</v>
      </c>
      <c r="D445" s="96">
        <v>0.70772959884094133</v>
      </c>
      <c r="E445" s="98">
        <v>0</v>
      </c>
      <c r="F445" s="119">
        <v>0</v>
      </c>
      <c r="G445" s="177">
        <v>0</v>
      </c>
      <c r="H445" s="97">
        <v>5138405.5532297557</v>
      </c>
      <c r="I445" s="185">
        <v>44316.206640209697</v>
      </c>
      <c r="J445" s="174">
        <v>227714642298.13089</v>
      </c>
      <c r="K445" s="186">
        <v>0.50595760097028775</v>
      </c>
      <c r="L445" s="182">
        <v>83762946169.757736</v>
      </c>
      <c r="M445" s="189">
        <v>5876925194.4799118</v>
      </c>
      <c r="N445" s="187">
        <v>12746830.1440828</v>
      </c>
      <c r="O445" s="185">
        <v>0</v>
      </c>
      <c r="P445" s="185">
        <v>0</v>
      </c>
      <c r="Q445" s="174">
        <v>233591567492.61081</v>
      </c>
      <c r="R445" s="119">
        <v>0.49322822463021515</v>
      </c>
      <c r="S445" s="174">
        <v>83762946169.757736</v>
      </c>
      <c r="T445" s="119">
        <v>0.35858720016683565</v>
      </c>
      <c r="U445" s="97">
        <v>13.205629263706834</v>
      </c>
      <c r="V445" s="184">
        <v>1223494842854.2588</v>
      </c>
      <c r="W445" s="199">
        <v>1267.7121122309243</v>
      </c>
      <c r="X445" s="191">
        <v>5.4363734536837287E-2</v>
      </c>
      <c r="Y445" s="198">
        <v>2.0000000000000001E-4</v>
      </c>
    </row>
    <row r="446" spans="1:25" x14ac:dyDescent="0.2">
      <c r="A446">
        <v>442</v>
      </c>
      <c r="B446" s="119">
        <v>0.44790228293920742</v>
      </c>
      <c r="C446" s="97">
        <v>16449.798882646151</v>
      </c>
      <c r="D446" s="96">
        <v>1.344439322699678</v>
      </c>
      <c r="E446" s="98">
        <v>0</v>
      </c>
      <c r="F446" s="119">
        <v>0</v>
      </c>
      <c r="G446" s="177">
        <v>0</v>
      </c>
      <c r="H446" s="97">
        <v>8561694.0426325593</v>
      </c>
      <c r="I446" s="185">
        <v>35665.030336423071</v>
      </c>
      <c r="J446" s="174">
        <v>305353077761.6629</v>
      </c>
      <c r="K446" s="186">
        <v>0.38930864871156401</v>
      </c>
      <c r="L446" s="182">
        <v>94481702614.149048</v>
      </c>
      <c r="M446" s="189">
        <v>7958144429.8667908</v>
      </c>
      <c r="N446" s="187">
        <v>17394820.706067763</v>
      </c>
      <c r="O446" s="185">
        <v>0</v>
      </c>
      <c r="P446" s="185">
        <v>0</v>
      </c>
      <c r="Q446" s="174">
        <v>313311222191.52966</v>
      </c>
      <c r="R446" s="119">
        <v>0.3794201600944887</v>
      </c>
      <c r="S446" s="174">
        <v>94481702614.149048</v>
      </c>
      <c r="T446" s="119">
        <v>0.30155862899922437</v>
      </c>
      <c r="U446" s="97">
        <v>13.271252691263806</v>
      </c>
      <c r="V446" s="184">
        <v>1202148870419.979</v>
      </c>
      <c r="W446" s="199">
        <v>1248.0630204138533</v>
      </c>
      <c r="X446" s="191">
        <v>5.946448844582318E-2</v>
      </c>
      <c r="Y446" s="198">
        <v>2.0000000000000001E-4</v>
      </c>
    </row>
    <row r="447" spans="1:25" x14ac:dyDescent="0.2">
      <c r="A447">
        <v>443</v>
      </c>
      <c r="B447" s="119">
        <v>0.58162992949848435</v>
      </c>
      <c r="C447" s="97">
        <v>11180.520486928748</v>
      </c>
      <c r="D447" s="96">
        <v>0.62748614426480231</v>
      </c>
      <c r="E447" s="98">
        <v>0.30779526790313316</v>
      </c>
      <c r="F447" s="119">
        <v>0</v>
      </c>
      <c r="G447" s="177">
        <v>0</v>
      </c>
      <c r="H447" s="97">
        <v>7077757.4384828806</v>
      </c>
      <c r="I447" s="185">
        <v>35361.122957358668</v>
      </c>
      <c r="J447" s="174">
        <v>250277451044.55307</v>
      </c>
      <c r="K447" s="186">
        <v>0.28915182417964091</v>
      </c>
      <c r="L447" s="182">
        <v>55297219621.987549</v>
      </c>
      <c r="M447" s="189">
        <v>23302223412.368786</v>
      </c>
      <c r="N447" s="187">
        <v>17510008.629163563</v>
      </c>
      <c r="O447" s="185">
        <v>30288055504.460976</v>
      </c>
      <c r="P447" s="185">
        <v>0</v>
      </c>
      <c r="Q447" s="174">
        <v>303867729961.38281</v>
      </c>
      <c r="R447" s="119">
        <v>0.31789695449532718</v>
      </c>
      <c r="S447" s="174">
        <v>71393194814.81517</v>
      </c>
      <c r="T447" s="119">
        <v>0.23494826128423776</v>
      </c>
      <c r="U447" s="97">
        <v>15.634372055697106</v>
      </c>
      <c r="V447" s="184">
        <v>1177961743099.9739</v>
      </c>
      <c r="W447" s="199">
        <v>1223.1695906232505</v>
      </c>
      <c r="X447" s="191">
        <v>4.7921568573494722E-2</v>
      </c>
      <c r="Y447" s="198">
        <v>2.0000000000000001E-4</v>
      </c>
    </row>
    <row r="448" spans="1:25" x14ac:dyDescent="0.2">
      <c r="A448">
        <v>444</v>
      </c>
      <c r="B448" s="119">
        <v>0.48536948748755476</v>
      </c>
      <c r="C448" s="97">
        <v>9237.8076108467812</v>
      </c>
      <c r="D448" s="96">
        <v>0.84025168119470861</v>
      </c>
      <c r="E448" s="98">
        <v>0</v>
      </c>
      <c r="F448" s="119">
        <v>0.64261691845523117</v>
      </c>
      <c r="G448" s="177">
        <v>1</v>
      </c>
      <c r="H448" s="97">
        <v>6282725.9353534682</v>
      </c>
      <c r="I448" s="185">
        <v>40965.322064517954</v>
      </c>
      <c r="J448" s="174">
        <v>257373891384.85461</v>
      </c>
      <c r="K448" s="186">
        <v>0.435666544747915</v>
      </c>
      <c r="L448" s="182">
        <v>87930357441.645844</v>
      </c>
      <c r="M448" s="189">
        <v>5977511603.0360832</v>
      </c>
      <c r="N448" s="187">
        <v>14336546.939448977</v>
      </c>
      <c r="O448" s="185">
        <v>0</v>
      </c>
      <c r="P448" s="185">
        <v>296330074139.97748</v>
      </c>
      <c r="Q448" s="174">
        <v>559681477127.86816</v>
      </c>
      <c r="R448" s="119">
        <v>0.62391425757363062</v>
      </c>
      <c r="S448" s="174">
        <v>229540002323.52286</v>
      </c>
      <c r="T448" s="119">
        <v>0.4101261372834048</v>
      </c>
      <c r="U448" s="97">
        <v>16.796478181582764</v>
      </c>
      <c r="V448" s="184">
        <v>4116694080260.0488</v>
      </c>
      <c r="W448" s="199">
        <v>4273.0837111500441</v>
      </c>
      <c r="X448" s="191">
        <v>4.459549878550622E-2</v>
      </c>
      <c r="Y448" s="198">
        <v>2.0000000000000001E-4</v>
      </c>
    </row>
    <row r="449" spans="1:25" x14ac:dyDescent="0.2">
      <c r="A449">
        <v>445</v>
      </c>
      <c r="B449" s="119">
        <v>0.49293319456924806</v>
      </c>
      <c r="C449" s="97">
        <v>14148.936688513084</v>
      </c>
      <c r="D449" s="96">
        <v>1.0239528858246278</v>
      </c>
      <c r="E449" s="98">
        <v>0</v>
      </c>
      <c r="F449" s="119">
        <v>0.59588214239442294</v>
      </c>
      <c r="G449" s="177">
        <v>1</v>
      </c>
      <c r="H449" s="97">
        <v>5941384.7667744029</v>
      </c>
      <c r="I449" s="185">
        <v>34208.301205564865</v>
      </c>
      <c r="J449" s="174">
        <v>203244679679.97354</v>
      </c>
      <c r="K449" s="186">
        <v>0.31431568182017855</v>
      </c>
      <c r="L449" s="182">
        <v>43311363339.252052</v>
      </c>
      <c r="M449" s="189">
        <v>5550978606.7651091</v>
      </c>
      <c r="N449" s="187">
        <v>13007117.446102502</v>
      </c>
      <c r="O449" s="185">
        <v>0</v>
      </c>
      <c r="P449" s="185">
        <v>171011280656.354</v>
      </c>
      <c r="Q449" s="174">
        <v>379806938943.09265</v>
      </c>
      <c r="R449" s="119">
        <v>0.52840533970625547</v>
      </c>
      <c r="S449" s="174">
        <v>94285911140.949509</v>
      </c>
      <c r="T449" s="119">
        <v>0.2482469419945921</v>
      </c>
      <c r="U449" s="97">
        <v>16.432095584211162</v>
      </c>
      <c r="V449" s="184">
        <v>1594492559866.6475</v>
      </c>
      <c r="W449" s="199">
        <v>1654.4440977051031</v>
      </c>
      <c r="X449" s="191">
        <v>4.8306041567191524E-2</v>
      </c>
      <c r="Y449" s="198">
        <v>2.0000000000000001E-4</v>
      </c>
    </row>
    <row r="450" spans="1:25" x14ac:dyDescent="0.2">
      <c r="A450">
        <v>446</v>
      </c>
      <c r="B450" s="119">
        <v>0.42692797630571533</v>
      </c>
      <c r="C450" s="97">
        <v>8196.6071031089541</v>
      </c>
      <c r="D450" s="96">
        <v>1.0677742363970457</v>
      </c>
      <c r="E450" s="98">
        <v>6.5638047091127236E-2</v>
      </c>
      <c r="F450" s="119">
        <v>0</v>
      </c>
      <c r="G450" s="177">
        <v>0</v>
      </c>
      <c r="H450" s="97">
        <v>10878758.056051888</v>
      </c>
      <c r="I450" s="185">
        <v>25773.971779246061</v>
      </c>
      <c r="J450" s="174">
        <v>280388803129.92712</v>
      </c>
      <c r="K450" s="186">
        <v>0.19100434540694833</v>
      </c>
      <c r="L450" s="182">
        <v>34820023533.30442</v>
      </c>
      <c r="M450" s="189">
        <v>7518852269.5884991</v>
      </c>
      <c r="N450" s="187">
        <v>21707983.724021949</v>
      </c>
      <c r="O450" s="185">
        <v>13151978301.186987</v>
      </c>
      <c r="P450" s="185">
        <v>0</v>
      </c>
      <c r="Q450" s="174">
        <v>301059633700.70264</v>
      </c>
      <c r="R450" s="119">
        <v>0.21283843886530801</v>
      </c>
      <c r="S450" s="174">
        <v>40441599243.266655</v>
      </c>
      <c r="T450" s="119">
        <v>0.13433085912630693</v>
      </c>
      <c r="U450" s="97">
        <v>14.306052495098818</v>
      </c>
      <c r="V450" s="184">
        <v>513408003004.91565</v>
      </c>
      <c r="W450" s="199">
        <v>532.83534437050628</v>
      </c>
      <c r="X450" s="191">
        <v>5.7147617470585388E-2</v>
      </c>
      <c r="Y450" s="198">
        <v>2.0000000000000001E-4</v>
      </c>
    </row>
    <row r="451" spans="1:25" x14ac:dyDescent="0.2">
      <c r="A451">
        <v>447</v>
      </c>
      <c r="B451" s="119">
        <v>0.4919014726903535</v>
      </c>
      <c r="C451" s="97">
        <v>11463.761856815481</v>
      </c>
      <c r="D451" s="96">
        <v>1.0286340877220264</v>
      </c>
      <c r="E451" s="98">
        <v>0.30038308242291173</v>
      </c>
      <c r="F451" s="119">
        <v>0</v>
      </c>
      <c r="G451" s="177">
        <v>0</v>
      </c>
      <c r="H451" s="97">
        <v>6685329.2734001847</v>
      </c>
      <c r="I451" s="185">
        <v>39476.464127560605</v>
      </c>
      <c r="J451" s="174">
        <v>263913161242.3132</v>
      </c>
      <c r="K451" s="186">
        <v>0.37356520280332117</v>
      </c>
      <c r="L451" s="182">
        <v>72939915297.973907</v>
      </c>
      <c r="M451" s="189">
        <v>19137169168.504124</v>
      </c>
      <c r="N451" s="187">
        <v>14141390.9324924</v>
      </c>
      <c r="O451" s="185">
        <v>41904781455.529099</v>
      </c>
      <c r="P451" s="185">
        <v>0</v>
      </c>
      <c r="Q451" s="174">
        <v>324955111866.34644</v>
      </c>
      <c r="R451" s="119">
        <v>0.40655645639054089</v>
      </c>
      <c r="S451" s="174">
        <v>90617200132.223175</v>
      </c>
      <c r="T451" s="119">
        <v>0.2788606697453459</v>
      </c>
      <c r="U451" s="97">
        <v>14.803668248182554</v>
      </c>
      <c r="V451" s="184">
        <v>1383555395295.6765</v>
      </c>
      <c r="W451" s="199">
        <v>1436.3120938730974</v>
      </c>
      <c r="X451" s="191">
        <v>5.3036017361021773E-2</v>
      </c>
      <c r="Y451" s="198">
        <v>2.0000000000000001E-4</v>
      </c>
    </row>
    <row r="452" spans="1:25" x14ac:dyDescent="0.2">
      <c r="A452">
        <v>448</v>
      </c>
      <c r="B452" s="119">
        <v>0.5607982223721828</v>
      </c>
      <c r="C452" s="97">
        <v>4000</v>
      </c>
      <c r="D452" s="96">
        <v>0.96082215994662168</v>
      </c>
      <c r="E452" s="98">
        <v>0</v>
      </c>
      <c r="F452" s="119">
        <v>0.53823387305145198</v>
      </c>
      <c r="G452" s="177">
        <v>1</v>
      </c>
      <c r="H452" s="97">
        <v>13607264.389567964</v>
      </c>
      <c r="I452" s="185">
        <v>32064.721550590471</v>
      </c>
      <c r="J452" s="174">
        <v>436313143716.76221</v>
      </c>
      <c r="K452" s="186">
        <v>0.36318560405663824</v>
      </c>
      <c r="L452" s="182">
        <v>108345373047.48567</v>
      </c>
      <c r="M452" s="189">
        <v>7298387601.883894</v>
      </c>
      <c r="N452" s="187">
        <v>27885944.718207598</v>
      </c>
      <c r="O452" s="185">
        <v>0</v>
      </c>
      <c r="P452" s="185">
        <v>341066557971.71326</v>
      </c>
      <c r="Q452" s="174">
        <v>784678089290.35938</v>
      </c>
      <c r="R452" s="119">
        <v>0.54967241334094541</v>
      </c>
      <c r="S452" s="174">
        <v>241774246910.9277</v>
      </c>
      <c r="T452" s="119">
        <v>0.30811902385292989</v>
      </c>
      <c r="U452" s="97">
        <v>16.400682029923079</v>
      </c>
      <c r="V452" s="184">
        <v>4247174805737.7798</v>
      </c>
      <c r="W452" s="199">
        <v>4410.2248518051465</v>
      </c>
      <c r="X452" s="191">
        <v>4.5048906147612533E-2</v>
      </c>
      <c r="Y452" s="198">
        <v>2.0000000000000001E-4</v>
      </c>
    </row>
    <row r="453" spans="1:25" x14ac:dyDescent="0.2">
      <c r="A453">
        <v>449</v>
      </c>
      <c r="B453" s="119">
        <v>0.41655789215738825</v>
      </c>
      <c r="C453" s="97">
        <v>6584.5221052725801</v>
      </c>
      <c r="D453" s="96">
        <v>1.2024998413083436</v>
      </c>
      <c r="E453" s="98">
        <v>0</v>
      </c>
      <c r="F453" s="119">
        <v>0</v>
      </c>
      <c r="G453" s="177">
        <v>0</v>
      </c>
      <c r="H453" s="97">
        <v>15536574.471037151</v>
      </c>
      <c r="I453" s="185">
        <v>29084.595767813571</v>
      </c>
      <c r="J453" s="174">
        <v>451874988106.64752</v>
      </c>
      <c r="K453" s="186">
        <v>0.26694455913201254</v>
      </c>
      <c r="L453" s="182">
        <v>77454818525.57399</v>
      </c>
      <c r="M453" s="189">
        <v>2660821781.2531953</v>
      </c>
      <c r="N453" s="187">
        <v>29111724.101342365</v>
      </c>
      <c r="O453" s="185">
        <v>0</v>
      </c>
      <c r="P453" s="185">
        <v>0</v>
      </c>
      <c r="Q453" s="174">
        <v>454535809887.9007</v>
      </c>
      <c r="R453" s="119">
        <v>0.26538188380066591</v>
      </c>
      <c r="S453" s="174">
        <v>77454818525.57399</v>
      </c>
      <c r="T453" s="119">
        <v>0.17040421643495193</v>
      </c>
      <c r="U453" s="97">
        <v>13.135255728577492</v>
      </c>
      <c r="V453" s="184">
        <v>977675641300.93921</v>
      </c>
      <c r="W453" s="199">
        <v>1014.4459268075777</v>
      </c>
      <c r="X453" s="191">
        <v>5.8395537707015804E-2</v>
      </c>
      <c r="Y453" s="198">
        <v>2.0000000000000001E-4</v>
      </c>
    </row>
    <row r="454" spans="1:25" x14ac:dyDescent="0.2">
      <c r="A454">
        <v>450</v>
      </c>
      <c r="B454" s="119">
        <v>0.27987090733741404</v>
      </c>
      <c r="C454" s="97">
        <v>11669.805976428757</v>
      </c>
      <c r="D454" s="96">
        <v>0.7625766491423811</v>
      </c>
      <c r="E454" s="98">
        <v>0.36334691888644699</v>
      </c>
      <c r="F454" s="119">
        <v>0</v>
      </c>
      <c r="G454" s="177">
        <v>0</v>
      </c>
      <c r="H454" s="97">
        <v>7502567.5192796551</v>
      </c>
      <c r="I454" s="185">
        <v>37901.428459018665</v>
      </c>
      <c r="J454" s="174">
        <v>284358026090.935</v>
      </c>
      <c r="K454" s="186">
        <v>0.27987090733741404</v>
      </c>
      <c r="L454" s="182">
        <v>50838534942.793396</v>
      </c>
      <c r="M454" s="189">
        <v>34843914267.780449</v>
      </c>
      <c r="N454" s="187">
        <v>17282172.55848594</v>
      </c>
      <c r="O454" s="185">
        <v>56311876803.415596</v>
      </c>
      <c r="P454" s="185">
        <v>0</v>
      </c>
      <c r="Q454" s="174">
        <v>375513817162.13104</v>
      </c>
      <c r="R454" s="119">
        <v>0.33190001144396564</v>
      </c>
      <c r="S454" s="174">
        <v>76638480837.90155</v>
      </c>
      <c r="T454" s="119">
        <v>0.20408964287141607</v>
      </c>
      <c r="U454" s="97">
        <v>16.336868434848679</v>
      </c>
      <c r="V454" s="184">
        <v>1246875967528.5662</v>
      </c>
      <c r="W454" s="199">
        <v>1293.219979992426</v>
      </c>
      <c r="X454" s="191">
        <v>4.5602556883503079E-2</v>
      </c>
      <c r="Y454" s="198">
        <v>2.0000000000000001E-4</v>
      </c>
    </row>
    <row r="455" spans="1:25" x14ac:dyDescent="0.2">
      <c r="A455">
        <v>451</v>
      </c>
      <c r="B455" s="119">
        <v>0.63062123362079847</v>
      </c>
      <c r="C455" s="97">
        <v>11970.561952836091</v>
      </c>
      <c r="D455" s="96">
        <v>1.0747151199402623</v>
      </c>
      <c r="E455" s="98">
        <v>0.36598203694481113</v>
      </c>
      <c r="F455" s="119">
        <v>0.49906616268596421</v>
      </c>
      <c r="G455" s="177">
        <v>1</v>
      </c>
      <c r="H455" s="97">
        <v>7384721.8829633323</v>
      </c>
      <c r="I455" s="185">
        <v>35876.504845267576</v>
      </c>
      <c r="J455" s="174">
        <v>264938010415.08749</v>
      </c>
      <c r="K455" s="186">
        <v>0.38015815012347287</v>
      </c>
      <c r="L455" s="182">
        <v>83016820482.300873</v>
      </c>
      <c r="M455" s="189">
        <v>0</v>
      </c>
      <c r="N455" s="187">
        <v>15221440.293296456</v>
      </c>
      <c r="O455" s="185">
        <v>0</v>
      </c>
      <c r="P455" s="185">
        <v>287017989411.22467</v>
      </c>
      <c r="Q455" s="174">
        <v>551955999826.31213</v>
      </c>
      <c r="R455" s="119">
        <v>0.59847657344013094</v>
      </c>
      <c r="S455" s="174">
        <v>237557229012.67804</v>
      </c>
      <c r="T455" s="119">
        <v>0.43039160564869633</v>
      </c>
      <c r="U455" s="97">
        <v>16.903238200900116</v>
      </c>
      <c r="V455" s="184">
        <v>4179308125822.5898</v>
      </c>
      <c r="W455" s="199">
        <v>4333.3028855592593</v>
      </c>
      <c r="X455" s="191">
        <v>4.526678623977981E-2</v>
      </c>
      <c r="Y455" s="198">
        <v>2.0000000000000001E-4</v>
      </c>
    </row>
    <row r="456" spans="1:25" x14ac:dyDescent="0.2">
      <c r="A456">
        <v>452</v>
      </c>
      <c r="B456" s="119">
        <v>0.42698196839099362</v>
      </c>
      <c r="C456" s="97">
        <v>10494.401795854805</v>
      </c>
      <c r="D456" s="96">
        <v>0.97244403151853231</v>
      </c>
      <c r="E456" s="98">
        <v>0.32260237889371984</v>
      </c>
      <c r="F456" s="119">
        <v>0.63398688556744509</v>
      </c>
      <c r="G456" s="177">
        <v>1</v>
      </c>
      <c r="H456" s="97">
        <v>6523916.8046248956</v>
      </c>
      <c r="I456" s="185">
        <v>39838.95110458116</v>
      </c>
      <c r="J456" s="174">
        <v>259906002589.80658</v>
      </c>
      <c r="K456" s="186">
        <v>0.41509838672861055</v>
      </c>
      <c r="L456" s="182">
        <v>75801624244.518982</v>
      </c>
      <c r="M456" s="189">
        <v>5440249371.6082325</v>
      </c>
      <c r="N456" s="187">
        <v>14130919.905587077</v>
      </c>
      <c r="O456" s="185">
        <v>0</v>
      </c>
      <c r="P456" s="185">
        <v>253986102629.3042</v>
      </c>
      <c r="Q456" s="174">
        <v>519332354590.71899</v>
      </c>
      <c r="R456" s="119">
        <v>0.5989910733074002</v>
      </c>
      <c r="S456" s="174">
        <v>200791470637.44376</v>
      </c>
      <c r="T456" s="119">
        <v>0.38663385568512415</v>
      </c>
      <c r="U456" s="97">
        <v>16.829806888428713</v>
      </c>
      <c r="V456" s="184">
        <v>3560751647231.0288</v>
      </c>
      <c r="W456" s="199">
        <v>3694.9288152906374</v>
      </c>
      <c r="X456" s="191">
        <v>4.5330722978336416E-2</v>
      </c>
      <c r="Y456" s="198">
        <v>2.0000000000000001E-4</v>
      </c>
    </row>
    <row r="457" spans="1:25" x14ac:dyDescent="0.2">
      <c r="A457">
        <v>453</v>
      </c>
      <c r="B457" s="119">
        <v>0.34722581119199936</v>
      </c>
      <c r="C457" s="97">
        <v>12462.64139369749</v>
      </c>
      <c r="D457" s="96">
        <v>0.80111741601180397</v>
      </c>
      <c r="E457" s="98">
        <v>0.11158191614600749</v>
      </c>
      <c r="F457" s="119">
        <v>0.45850221525317797</v>
      </c>
      <c r="G457" s="177">
        <v>1</v>
      </c>
      <c r="H457" s="97">
        <v>5606106.8061830029</v>
      </c>
      <c r="I457" s="185">
        <v>47357.825088279096</v>
      </c>
      <c r="J457" s="174">
        <v>265493025553.4256</v>
      </c>
      <c r="K457" s="186">
        <v>0.34722581119199936</v>
      </c>
      <c r="L457" s="182">
        <v>61445371070.170197</v>
      </c>
      <c r="M457" s="189">
        <v>10476133659.717169</v>
      </c>
      <c r="N457" s="187">
        <v>13129412.191630239</v>
      </c>
      <c r="O457" s="185">
        <v>0</v>
      </c>
      <c r="P457" s="185">
        <v>283684946505.57404</v>
      </c>
      <c r="Q457" s="174">
        <v>559654105718.7168</v>
      </c>
      <c r="R457" s="119">
        <v>0.57023433779374977</v>
      </c>
      <c r="S457" s="174">
        <v>213274144660.14075</v>
      </c>
      <c r="T457" s="119">
        <v>0.38108206922961935</v>
      </c>
      <c r="U457" s="97">
        <v>17.442112690952978</v>
      </c>
      <c r="V457" s="184">
        <v>3912228375837.0015</v>
      </c>
      <c r="W457" s="199">
        <v>4058.7261782209944</v>
      </c>
      <c r="X457" s="191">
        <v>4.3211971029907981E-2</v>
      </c>
      <c r="Y457" s="198">
        <v>2.0000000000000001E-4</v>
      </c>
    </row>
    <row r="458" spans="1:25" x14ac:dyDescent="0.2">
      <c r="A458">
        <v>454</v>
      </c>
      <c r="B458" s="119">
        <v>0.53580685211496748</v>
      </c>
      <c r="C458" s="97">
        <v>4754.9941009442873</v>
      </c>
      <c r="D458" s="96">
        <v>0.67645311285615795</v>
      </c>
      <c r="E458" s="98">
        <v>0.16725807965077358</v>
      </c>
      <c r="F458" s="119">
        <v>0.38296849332239036</v>
      </c>
      <c r="G458" s="177">
        <v>1</v>
      </c>
      <c r="H458" s="97">
        <v>7320216.1649885448</v>
      </c>
      <c r="I458" s="185">
        <v>38695.409177357396</v>
      </c>
      <c r="J458" s="174">
        <v>283258759770.93768</v>
      </c>
      <c r="K458" s="186">
        <v>0.46365346165923649</v>
      </c>
      <c r="L458" s="182">
        <v>95942214838.047913</v>
      </c>
      <c r="M458" s="189">
        <v>3247431892.9070673</v>
      </c>
      <c r="N458" s="187">
        <v>17820912.941796202</v>
      </c>
      <c r="O458" s="185">
        <v>0</v>
      </c>
      <c r="P458" s="185">
        <v>275427256420.37939</v>
      </c>
      <c r="Q458" s="174">
        <v>561933448084.22424</v>
      </c>
      <c r="R458" s="119">
        <v>0.62583160131925564</v>
      </c>
      <c r="S458" s="174">
        <v>226062808517.26205</v>
      </c>
      <c r="T458" s="119">
        <v>0.4022946298853865</v>
      </c>
      <c r="U458" s="97">
        <v>16.494223018191722</v>
      </c>
      <c r="V458" s="184">
        <v>4061991730694.6597</v>
      </c>
      <c r="W458" s="199">
        <v>4216.1026310295065</v>
      </c>
      <c r="X458" s="191">
        <v>4.4354169369785527E-2</v>
      </c>
      <c r="Y458" s="198">
        <v>2.0000000000000001E-4</v>
      </c>
    </row>
    <row r="459" spans="1:25" x14ac:dyDescent="0.2">
      <c r="A459">
        <v>455</v>
      </c>
      <c r="B459" s="119">
        <v>0.60187942514933135</v>
      </c>
      <c r="C459" s="97">
        <v>11845.390303843604</v>
      </c>
      <c r="D459" s="96">
        <v>0.39009776886263098</v>
      </c>
      <c r="E459" s="98">
        <v>0</v>
      </c>
      <c r="F459" s="119">
        <v>0</v>
      </c>
      <c r="G459" s="177">
        <v>0</v>
      </c>
      <c r="H459" s="97">
        <v>3936008.8314849697</v>
      </c>
      <c r="I459" s="185">
        <v>53685.721832784366</v>
      </c>
      <c r="J459" s="174">
        <v>211307475258.48471</v>
      </c>
      <c r="K459" s="186">
        <v>0.52713733818910602</v>
      </c>
      <c r="L459" s="182">
        <v>82203438266.813095</v>
      </c>
      <c r="M459" s="189">
        <v>4911100882.8451548</v>
      </c>
      <c r="N459" s="187">
        <v>12011818.094486963</v>
      </c>
      <c r="O459" s="185">
        <v>0</v>
      </c>
      <c r="P459" s="185">
        <v>0</v>
      </c>
      <c r="Q459" s="174">
        <v>216218576141.32986</v>
      </c>
      <c r="R459" s="119">
        <v>0.51516415488005951</v>
      </c>
      <c r="S459" s="174">
        <v>82203438266.813095</v>
      </c>
      <c r="T459" s="119">
        <v>0.38018675237728583</v>
      </c>
      <c r="U459" s="97">
        <v>13.210399192595389</v>
      </c>
      <c r="V459" s="184">
        <v>1208835152588.9924</v>
      </c>
      <c r="W459" s="199">
        <v>1254.5478982244235</v>
      </c>
      <c r="X459" s="191">
        <v>5.3957869419628955E-2</v>
      </c>
      <c r="Y459" s="198">
        <v>2.0000000000000001E-4</v>
      </c>
    </row>
    <row r="460" spans="1:25" x14ac:dyDescent="0.2">
      <c r="A460">
        <v>456</v>
      </c>
      <c r="B460" s="119">
        <v>0.31417757843703142</v>
      </c>
      <c r="C460" s="97">
        <v>7634.2809538613128</v>
      </c>
      <c r="D460" s="96">
        <v>0.65225271963661602</v>
      </c>
      <c r="E460" s="98">
        <v>0.7</v>
      </c>
      <c r="F460" s="119">
        <v>0.87882884596663269</v>
      </c>
      <c r="G460" s="177">
        <v>1</v>
      </c>
      <c r="H460" s="97">
        <v>4766386.5450139018</v>
      </c>
      <c r="I460" s="185">
        <v>52869.802364048155</v>
      </c>
      <c r="J460" s="174">
        <v>251997914625.5433</v>
      </c>
      <c r="K460" s="186">
        <v>0.31417757843703142</v>
      </c>
      <c r="L460" s="182">
        <v>53089107234.247566</v>
      </c>
      <c r="M460" s="189">
        <v>3329863128.1951652</v>
      </c>
      <c r="N460" s="187">
        <v>12283329.117987696</v>
      </c>
      <c r="O460" s="185">
        <v>0</v>
      </c>
      <c r="P460" s="185">
        <v>288361112247.07349</v>
      </c>
      <c r="Q460" s="174">
        <v>543688890000.81201</v>
      </c>
      <c r="R460" s="119">
        <v>0.56992333315001342</v>
      </c>
      <c r="S460" s="174">
        <v>142489726490.84546</v>
      </c>
      <c r="T460" s="119">
        <v>0.26207952583072397</v>
      </c>
      <c r="U460" s="97">
        <v>16.828996210883023</v>
      </c>
      <c r="V460" s="184">
        <v>2578923466876.1675</v>
      </c>
      <c r="W460" s="199">
        <v>2676.9564894235536</v>
      </c>
      <c r="X460" s="191">
        <v>4.4287011230171876E-2</v>
      </c>
      <c r="Y460" s="198">
        <v>2.0000000000000001E-4</v>
      </c>
    </row>
    <row r="461" spans="1:25" x14ac:dyDescent="0.2">
      <c r="A461">
        <v>457</v>
      </c>
      <c r="B461" s="119">
        <v>0.6761030218154791</v>
      </c>
      <c r="C461" s="97">
        <v>13267.128395929907</v>
      </c>
      <c r="D461" s="96">
        <v>0.56573970935305895</v>
      </c>
      <c r="E461" s="98">
        <v>0</v>
      </c>
      <c r="F461" s="119">
        <v>0.42102796712546153</v>
      </c>
      <c r="G461" s="177">
        <v>1</v>
      </c>
      <c r="H461" s="97">
        <v>4770724.5567887966</v>
      </c>
      <c r="I461" s="185">
        <v>49965.776252928314</v>
      </c>
      <c r="J461" s="174">
        <v>238372955768.85962</v>
      </c>
      <c r="K461" s="186">
        <v>0.52927678945854062</v>
      </c>
      <c r="L461" s="182">
        <v>100334435926.40532</v>
      </c>
      <c r="M461" s="189">
        <v>4062659173.9562097</v>
      </c>
      <c r="N461" s="187">
        <v>12731542.509250607</v>
      </c>
      <c r="O461" s="185">
        <v>0</v>
      </c>
      <c r="P461" s="185">
        <v>167402704921.1091</v>
      </c>
      <c r="Q461" s="174">
        <v>409838319863.92499</v>
      </c>
      <c r="R461" s="119">
        <v>0.63460985479914755</v>
      </c>
      <c r="S461" s="174">
        <v>194658899528.43008</v>
      </c>
      <c r="T461" s="119">
        <v>0.47496510231903394</v>
      </c>
      <c r="U461" s="97">
        <v>15.971426039864042</v>
      </c>
      <c r="V461" s="184">
        <v>3332795777687.0103</v>
      </c>
      <c r="W461" s="199">
        <v>3461.1140697923756</v>
      </c>
      <c r="X461" s="191">
        <v>4.5664529802468025E-2</v>
      </c>
      <c r="Y461" s="198">
        <v>2.0000000000000001E-4</v>
      </c>
    </row>
    <row r="462" spans="1:25" x14ac:dyDescent="0.2">
      <c r="A462">
        <v>458</v>
      </c>
      <c r="B462" s="119">
        <v>0.30441787012990634</v>
      </c>
      <c r="C462" s="97">
        <v>14721.284936533077</v>
      </c>
      <c r="D462" s="96">
        <v>0.95940036190749467</v>
      </c>
      <c r="E462" s="98">
        <v>0.33862903572650765</v>
      </c>
      <c r="F462" s="119">
        <v>0</v>
      </c>
      <c r="G462" s="177">
        <v>0</v>
      </c>
      <c r="H462" s="97">
        <v>5046416.4580044933</v>
      </c>
      <c r="I462" s="185">
        <v>41517.033871463173</v>
      </c>
      <c r="J462" s="174">
        <v>209512243016.48175</v>
      </c>
      <c r="K462" s="186">
        <v>0.30441787012990629</v>
      </c>
      <c r="L462" s="182">
        <v>43601276627.24086</v>
      </c>
      <c r="M462" s="189">
        <v>19385996341.003777</v>
      </c>
      <c r="N462" s="187">
        <v>11812354.967721969</v>
      </c>
      <c r="O462" s="185">
        <v>50978429953.20401</v>
      </c>
      <c r="P462" s="185">
        <v>0</v>
      </c>
      <c r="Q462" s="174">
        <v>279876669310.68951</v>
      </c>
      <c r="R462" s="119">
        <v>0.37360032547659844</v>
      </c>
      <c r="S462" s="174">
        <v>57812449067.527283</v>
      </c>
      <c r="T462" s="119">
        <v>0.20656401696473672</v>
      </c>
      <c r="U462" s="97">
        <v>15.665079171434533</v>
      </c>
      <c r="V462" s="184">
        <v>918019736437.33142</v>
      </c>
      <c r="W462" s="199">
        <v>952.92848564347537</v>
      </c>
      <c r="X462" s="191">
        <v>4.9864940362016635E-2</v>
      </c>
      <c r="Y462" s="198">
        <v>2.0000000000000001E-4</v>
      </c>
    </row>
    <row r="463" spans="1:25" x14ac:dyDescent="0.2">
      <c r="A463">
        <v>459</v>
      </c>
      <c r="B463" s="119">
        <v>0.49235554615600485</v>
      </c>
      <c r="C463" s="97">
        <v>10760.141602324664</v>
      </c>
      <c r="D463" s="96">
        <v>0.60062555583609234</v>
      </c>
      <c r="E463" s="98">
        <v>0</v>
      </c>
      <c r="F463" s="119">
        <v>0</v>
      </c>
      <c r="G463" s="177">
        <v>0</v>
      </c>
      <c r="H463" s="97">
        <v>3720944.7672759597</v>
      </c>
      <c r="I463" s="185">
        <v>49368.831458458211</v>
      </c>
      <c r="J463" s="174">
        <v>183698695081.87888</v>
      </c>
      <c r="K463" s="186">
        <v>0.46722121535114303</v>
      </c>
      <c r="L463" s="182">
        <v>64612387667.36808</v>
      </c>
      <c r="M463" s="189">
        <v>5606410828.3330574</v>
      </c>
      <c r="N463" s="187">
        <v>10170320.15357317</v>
      </c>
      <c r="O463" s="185">
        <v>0</v>
      </c>
      <c r="P463" s="185">
        <v>0</v>
      </c>
      <c r="Q463" s="174">
        <v>189305105910.21194</v>
      </c>
      <c r="R463" s="119">
        <v>0.45338411323825029</v>
      </c>
      <c r="S463" s="174">
        <v>64612387667.36808</v>
      </c>
      <c r="T463" s="119">
        <v>0.34131349683729056</v>
      </c>
      <c r="U463" s="97">
        <v>13.253944130255476</v>
      </c>
      <c r="V463" s="184">
        <v>944397583857.26172</v>
      </c>
      <c r="W463" s="199">
        <v>980.43904464336799</v>
      </c>
      <c r="X463" s="191">
        <v>5.4656503239757487E-2</v>
      </c>
      <c r="Y463" s="198">
        <v>2.0000000000000001E-4</v>
      </c>
    </row>
    <row r="464" spans="1:25" x14ac:dyDescent="0.2">
      <c r="A464">
        <v>460</v>
      </c>
      <c r="B464" s="119">
        <v>0.44860314666921225</v>
      </c>
      <c r="C464" s="97">
        <v>4000</v>
      </c>
      <c r="D464" s="96">
        <v>0.98649324309348563</v>
      </c>
      <c r="E464" s="98">
        <v>0.7</v>
      </c>
      <c r="F464" s="119">
        <v>0.61515869577085736</v>
      </c>
      <c r="G464" s="177">
        <v>1</v>
      </c>
      <c r="H464" s="97">
        <v>11254938.080741713</v>
      </c>
      <c r="I464" s="185">
        <v>35211.472012494618</v>
      </c>
      <c r="J464" s="174">
        <v>396302937232.39673</v>
      </c>
      <c r="K464" s="186">
        <v>0.35439601975263668</v>
      </c>
      <c r="L464" s="182">
        <v>85611690808.630554</v>
      </c>
      <c r="M464" s="189">
        <v>3277011690.113379</v>
      </c>
      <c r="N464" s="187">
        <v>23271708.573517963</v>
      </c>
      <c r="O464" s="185">
        <v>0</v>
      </c>
      <c r="P464" s="185">
        <v>434035635188.2583</v>
      </c>
      <c r="Q464" s="174">
        <v>833615584110.76843</v>
      </c>
      <c r="R464" s="119">
        <v>0.58501388531772702</v>
      </c>
      <c r="S464" s="174">
        <v>303032612171.50934</v>
      </c>
      <c r="T464" s="119">
        <v>0.36351601139362005</v>
      </c>
      <c r="U464" s="97">
        <v>17.339102218785946</v>
      </c>
      <c r="V464" s="184">
        <v>5616713004029.6758</v>
      </c>
      <c r="W464" s="199">
        <v>5826.8900991176788</v>
      </c>
      <c r="X464" s="191">
        <v>4.3337338291731885E-2</v>
      </c>
      <c r="Y464" s="198">
        <v>2.0000000000000001E-4</v>
      </c>
    </row>
    <row r="465" spans="1:25" x14ac:dyDescent="0.2">
      <c r="A465">
        <v>461</v>
      </c>
      <c r="B465" s="119">
        <v>0.43567087875782734</v>
      </c>
      <c r="C465" s="97">
        <v>6670.696492993693</v>
      </c>
      <c r="D465" s="96">
        <v>0.8284053007283646</v>
      </c>
      <c r="E465" s="98">
        <v>0</v>
      </c>
      <c r="F465" s="119">
        <v>0.39191987610919188</v>
      </c>
      <c r="G465" s="177">
        <v>1</v>
      </c>
      <c r="H465" s="97">
        <v>32920322.195027795</v>
      </c>
      <c r="I465" s="185">
        <v>22139.137417967759</v>
      </c>
      <c r="J465" s="174">
        <v>728827536919.49438</v>
      </c>
      <c r="K465" s="186">
        <v>0.25496753489118107</v>
      </c>
      <c r="L465" s="182">
        <v>116551885155.29352</v>
      </c>
      <c r="M465" s="189">
        <v>16512044440.470812</v>
      </c>
      <c r="N465" s="187">
        <v>68041940.135174856</v>
      </c>
      <c r="O465" s="185">
        <v>0</v>
      </c>
      <c r="P465" s="185">
        <v>584321519456.4082</v>
      </c>
      <c r="Q465" s="174">
        <v>1329661100816.3733</v>
      </c>
      <c r="R465" s="119">
        <v>0.49131660361666857</v>
      </c>
      <c r="S465" s="174">
        <v>391916354469.11261</v>
      </c>
      <c r="T465" s="119">
        <v>0.29474905615309599</v>
      </c>
      <c r="U465" s="97">
        <v>17.365249870978726</v>
      </c>
      <c r="V465" s="184">
        <v>7050269274899.6299</v>
      </c>
      <c r="W465" s="199">
        <v>7313.75009321383</v>
      </c>
      <c r="X465" s="191">
        <v>4.409991877105187E-2</v>
      </c>
      <c r="Y465" s="198">
        <v>2.0000000000000001E-4</v>
      </c>
    </row>
    <row r="466" spans="1:25" x14ac:dyDescent="0.2">
      <c r="A466">
        <v>462</v>
      </c>
      <c r="B466" s="119">
        <v>0.60075968026304194</v>
      </c>
      <c r="C466" s="97">
        <v>15042.397969895279</v>
      </c>
      <c r="D466" s="96">
        <v>0.74596352278939027</v>
      </c>
      <c r="E466" s="98">
        <v>0.27695087252659661</v>
      </c>
      <c r="F466" s="119">
        <v>0</v>
      </c>
      <c r="G466" s="177">
        <v>0</v>
      </c>
      <c r="H466" s="97">
        <v>5032888.2591958959</v>
      </c>
      <c r="I466" s="185">
        <v>48509.475520206994</v>
      </c>
      <c r="J466" s="174">
        <v>244142769805.40051</v>
      </c>
      <c r="K466" s="186">
        <v>0.5037612731389538</v>
      </c>
      <c r="L466" s="182">
        <v>102098418647.90213</v>
      </c>
      <c r="M466" s="189">
        <v>5946454111.0775394</v>
      </c>
      <c r="N466" s="187">
        <v>12209002.462799352</v>
      </c>
      <c r="O466" s="185">
        <v>12152005028.667318</v>
      </c>
      <c r="P466" s="185">
        <v>0</v>
      </c>
      <c r="Q466" s="174">
        <v>262241228945.14539</v>
      </c>
      <c r="R466" s="119">
        <v>0.50606564460362935</v>
      </c>
      <c r="S466" s="174">
        <v>105239049392.29053</v>
      </c>
      <c r="T466" s="119">
        <v>0.40130626986309625</v>
      </c>
      <c r="U466" s="97">
        <v>13.380508129161056</v>
      </c>
      <c r="V466" s="184">
        <v>1477842765066.7788</v>
      </c>
      <c r="W466" s="199">
        <v>1534.176523521656</v>
      </c>
      <c r="X466" s="191">
        <v>5.5285055377623425E-2</v>
      </c>
      <c r="Y466" s="198">
        <v>2.0000000000000001E-4</v>
      </c>
    </row>
    <row r="467" spans="1:25" x14ac:dyDescent="0.2">
      <c r="A467">
        <v>463</v>
      </c>
      <c r="B467" s="119">
        <v>0.49011043959183198</v>
      </c>
      <c r="C467" s="97">
        <v>10889.990301574966</v>
      </c>
      <c r="D467" s="96">
        <v>0.79443516752355625</v>
      </c>
      <c r="E467" s="98">
        <v>0</v>
      </c>
      <c r="F467" s="119">
        <v>0.53965888513068294</v>
      </c>
      <c r="G467" s="177">
        <v>1</v>
      </c>
      <c r="H467" s="97">
        <v>4952242.6777026709</v>
      </c>
      <c r="I467" s="185">
        <v>45395.392943924096</v>
      </c>
      <c r="J467" s="174">
        <v>224809002307.98361</v>
      </c>
      <c r="K467" s="186">
        <v>0.49011043959183198</v>
      </c>
      <c r="L467" s="182">
        <v>82476389476.551102</v>
      </c>
      <c r="M467" s="189">
        <v>6692989896.9383678</v>
      </c>
      <c r="N467" s="187">
        <v>11880175.014108792</v>
      </c>
      <c r="O467" s="185">
        <v>0</v>
      </c>
      <c r="P467" s="185">
        <v>310362703462.29315</v>
      </c>
      <c r="Q467" s="174">
        <v>541864695667.21509</v>
      </c>
      <c r="R467" s="119">
        <v>0.66155149907635968</v>
      </c>
      <c r="S467" s="174">
        <v>252353290013.00119</v>
      </c>
      <c r="T467" s="119">
        <v>0.46571273609599279</v>
      </c>
      <c r="U467" s="97">
        <v>17.133360120906652</v>
      </c>
      <c r="V467" s="184">
        <v>4615263342147.5615</v>
      </c>
      <c r="W467" s="199">
        <v>4786.4789459957765</v>
      </c>
      <c r="X467" s="191">
        <v>4.4057805273123488E-2</v>
      </c>
      <c r="Y467" s="198">
        <v>2.0000000000000001E-4</v>
      </c>
    </row>
    <row r="468" spans="1:25" x14ac:dyDescent="0.2">
      <c r="A468">
        <v>464</v>
      </c>
      <c r="B468" s="119">
        <v>0.36670713889038276</v>
      </c>
      <c r="C468" s="97">
        <v>4000</v>
      </c>
      <c r="D468" s="96">
        <v>0.41951779885369084</v>
      </c>
      <c r="E468" s="98">
        <v>0.39245457603036482</v>
      </c>
      <c r="F468" s="119">
        <v>0.62803641180387837</v>
      </c>
      <c r="G468" s="177">
        <v>1</v>
      </c>
      <c r="H468" s="97">
        <v>7568721.8870006157</v>
      </c>
      <c r="I468" s="185">
        <v>45460.484396214844</v>
      </c>
      <c r="J468" s="174">
        <v>344077763243.28125</v>
      </c>
      <c r="K468" s="186">
        <v>0.36670713889038276</v>
      </c>
      <c r="L468" s="182">
        <v>84178332158.531052</v>
      </c>
      <c r="M468" s="189">
        <v>5491501373.4537001</v>
      </c>
      <c r="N468" s="187">
        <v>21316728.21817223</v>
      </c>
      <c r="O468" s="185">
        <v>0</v>
      </c>
      <c r="P468" s="185">
        <v>377454325151.20184</v>
      </c>
      <c r="Q468" s="174">
        <v>727023589767.93689</v>
      </c>
      <c r="R468" s="119">
        <v>0.58889317796739993</v>
      </c>
      <c r="S468" s="174">
        <v>251590331906.18927</v>
      </c>
      <c r="T468" s="119">
        <v>0.34605525246642399</v>
      </c>
      <c r="U468" s="97">
        <v>17.07223715722721</v>
      </c>
      <c r="V468" s="184">
        <v>4684747373090.0859</v>
      </c>
      <c r="W468" s="199">
        <v>4861.7843680755986</v>
      </c>
      <c r="X468" s="191">
        <v>4.2737870843345259E-2</v>
      </c>
      <c r="Y468" s="198">
        <v>2.0000000000000001E-4</v>
      </c>
    </row>
    <row r="469" spans="1:25" x14ac:dyDescent="0.2">
      <c r="A469">
        <v>465</v>
      </c>
      <c r="B469" s="119">
        <v>0.59050743253322224</v>
      </c>
      <c r="C469" s="97">
        <v>4139.7527841054252</v>
      </c>
      <c r="D469" s="96">
        <v>1.0641356586033135</v>
      </c>
      <c r="E469" s="98">
        <v>0</v>
      </c>
      <c r="F469" s="119">
        <v>0</v>
      </c>
      <c r="G469" s="177">
        <v>0</v>
      </c>
      <c r="H469" s="97">
        <v>20080308.929939736</v>
      </c>
      <c r="I469" s="185">
        <v>20766.389221248286</v>
      </c>
      <c r="J469" s="174">
        <v>416995510922.03625</v>
      </c>
      <c r="K469" s="186">
        <v>2.3234076583367069E-2</v>
      </c>
      <c r="L469" s="182">
        <v>-33998384152.769867</v>
      </c>
      <c r="M469" s="189">
        <v>7491108243.3645706</v>
      </c>
      <c r="N469" s="187">
        <v>38835836.736278832</v>
      </c>
      <c r="O469" s="185">
        <v>0</v>
      </c>
      <c r="P469" s="185">
        <v>0</v>
      </c>
      <c r="Q469" s="174">
        <v>424486619165.40082</v>
      </c>
      <c r="R469" s="119">
        <v>2.2824054276980053E-2</v>
      </c>
      <c r="S469" s="174">
        <v>-33998384152.769867</v>
      </c>
      <c r="T469" s="119">
        <v>-8.0092946674303597E-2</v>
      </c>
      <c r="U469" s="97">
        <v>12.34772469776202</v>
      </c>
      <c r="V469" s="184">
        <v>-555765750472.1709</v>
      </c>
      <c r="W469" s="199">
        <v>-576.99414719618505</v>
      </c>
      <c r="X469" s="191">
        <v>5.1433485583325375E-2</v>
      </c>
      <c r="Y469" s="198">
        <v>2.0000000000000001E-4</v>
      </c>
    </row>
    <row r="470" spans="1:25" x14ac:dyDescent="0.2">
      <c r="A470">
        <v>466</v>
      </c>
      <c r="B470" s="119">
        <v>0.61681019997861219</v>
      </c>
      <c r="C470" s="97">
        <v>13024.860826278824</v>
      </c>
      <c r="D470" s="96">
        <v>0.95061677824281487</v>
      </c>
      <c r="E470" s="98">
        <v>0.16543559648636483</v>
      </c>
      <c r="F470" s="119">
        <v>0</v>
      </c>
      <c r="G470" s="177">
        <v>0</v>
      </c>
      <c r="H470" s="97">
        <v>6116375.3506814893</v>
      </c>
      <c r="I470" s="185">
        <v>47409.891030329069</v>
      </c>
      <c r="J470" s="174">
        <v>289976688876.40015</v>
      </c>
      <c r="K470" s="186">
        <v>0.48447816515255149</v>
      </c>
      <c r="L470" s="182">
        <v>116920392128.18217</v>
      </c>
      <c r="M470" s="189">
        <v>16961075139.270927</v>
      </c>
      <c r="N470" s="187">
        <v>13411607.103057414</v>
      </c>
      <c r="O470" s="185">
        <v>34474927497.568863</v>
      </c>
      <c r="P470" s="185">
        <v>0</v>
      </c>
      <c r="Q470" s="174">
        <v>341412691513.23993</v>
      </c>
      <c r="R470" s="119">
        <v>0.492270265106381</v>
      </c>
      <c r="S470" s="174">
        <v>129954731953.36699</v>
      </c>
      <c r="T470" s="119">
        <v>0.38063825740446255</v>
      </c>
      <c r="U470" s="97">
        <v>13.92310606686482</v>
      </c>
      <c r="V470" s="184">
        <v>1887112370955.4402</v>
      </c>
      <c r="W470" s="199">
        <v>1959.28688092931</v>
      </c>
      <c r="X470" s="191">
        <v>5.4834794189922473E-2</v>
      </c>
      <c r="Y470" s="198">
        <v>2.0000000000000001E-4</v>
      </c>
    </row>
    <row r="471" spans="1:25" x14ac:dyDescent="0.2">
      <c r="A471">
        <v>467</v>
      </c>
      <c r="B471" s="119">
        <v>0.48745203852982727</v>
      </c>
      <c r="C471" s="97">
        <v>10130.32273507466</v>
      </c>
      <c r="D471" s="96">
        <v>0.92824049937985476</v>
      </c>
      <c r="E471" s="98">
        <v>0</v>
      </c>
      <c r="F471" s="119">
        <v>0</v>
      </c>
      <c r="G471" s="177">
        <v>0</v>
      </c>
      <c r="H471" s="97">
        <v>6818623.0942320982</v>
      </c>
      <c r="I471" s="185">
        <v>50706.954629055283</v>
      </c>
      <c r="J471" s="174">
        <v>345751611871.85553</v>
      </c>
      <c r="K471" s="186">
        <v>0.48745203852982733</v>
      </c>
      <c r="L471" s="182">
        <v>130338265730.73079</v>
      </c>
      <c r="M471" s="189">
        <v>13518006360.859325</v>
      </c>
      <c r="N471" s="187">
        <v>14916782.590310246</v>
      </c>
      <c r="O471" s="185">
        <v>0</v>
      </c>
      <c r="P471" s="185">
        <v>0</v>
      </c>
      <c r="Q471" s="174">
        <v>359269618232.71484</v>
      </c>
      <c r="R471" s="119">
        <v>0.46911099485941099</v>
      </c>
      <c r="S471" s="174">
        <v>130338265730.73079</v>
      </c>
      <c r="T471" s="119">
        <v>0.36278677382150615</v>
      </c>
      <c r="U471" s="97">
        <v>13.345522752101351</v>
      </c>
      <c r="V471" s="184">
        <v>1848205088090.8584</v>
      </c>
      <c r="W471" s="199">
        <v>1917.6193306832856</v>
      </c>
      <c r="X471" s="191">
        <v>5.6689529765822262E-2</v>
      </c>
      <c r="Y471" s="198">
        <v>2.0000000000000001E-4</v>
      </c>
    </row>
    <row r="472" spans="1:25" x14ac:dyDescent="0.2">
      <c r="A472">
        <v>468</v>
      </c>
      <c r="B472" s="119">
        <v>0.45512686601965902</v>
      </c>
      <c r="C472" s="97">
        <v>14489.123528472388</v>
      </c>
      <c r="D472" s="96">
        <v>0.99382578477616001</v>
      </c>
      <c r="E472" s="98">
        <v>0.32748918671912597</v>
      </c>
      <c r="F472" s="119">
        <v>0.60611228006268658</v>
      </c>
      <c r="G472" s="177">
        <v>1</v>
      </c>
      <c r="H472" s="97">
        <v>6371683.3589377739</v>
      </c>
      <c r="I472" s="185">
        <v>37895.283534448165</v>
      </c>
      <c r="J472" s="174">
        <v>241456747478.672</v>
      </c>
      <c r="K472" s="186">
        <v>0.37704398408214168</v>
      </c>
      <c r="L472" s="182">
        <v>75399456164.360199</v>
      </c>
      <c r="M472" s="189">
        <v>4049590060.2487516</v>
      </c>
      <c r="N472" s="187">
        <v>13680642.32708757</v>
      </c>
      <c r="O472" s="185">
        <v>0</v>
      </c>
      <c r="P472" s="185">
        <v>279941476032.12109</v>
      </c>
      <c r="Q472" s="174">
        <v>525447813571.04187</v>
      </c>
      <c r="R472" s="119">
        <v>0.59947531751596717</v>
      </c>
      <c r="S472" s="174">
        <v>263210702722.3288</v>
      </c>
      <c r="T472" s="119">
        <v>0.50092644012256804</v>
      </c>
      <c r="U472" s="97">
        <v>17.325061929548763</v>
      </c>
      <c r="V472" s="184">
        <v>4765808243080.752</v>
      </c>
      <c r="W472" s="199">
        <v>4948.3029672828097</v>
      </c>
      <c r="X472" s="191">
        <v>4.3894931532783052E-2</v>
      </c>
      <c r="Y472" s="198">
        <v>2.0000000000000001E-4</v>
      </c>
    </row>
    <row r="473" spans="1:25" x14ac:dyDescent="0.2">
      <c r="A473">
        <v>469</v>
      </c>
      <c r="B473" s="119">
        <v>0.44465973651147483</v>
      </c>
      <c r="C473" s="97">
        <v>4892.8311947653629</v>
      </c>
      <c r="D473" s="96">
        <v>0.86554052527282288</v>
      </c>
      <c r="E473" s="98">
        <v>0.7</v>
      </c>
      <c r="F473" s="119">
        <v>0</v>
      </c>
      <c r="G473" s="177">
        <v>0</v>
      </c>
      <c r="H473" s="97">
        <v>10252935.467835492</v>
      </c>
      <c r="I473" s="185">
        <v>38398.692253288973</v>
      </c>
      <c r="J473" s="174">
        <v>393699313722.24646</v>
      </c>
      <c r="K473" s="186">
        <v>0.43631415056248146</v>
      </c>
      <c r="L473" s="182">
        <v>126331099544.95135</v>
      </c>
      <c r="M473" s="189">
        <v>33072305608.292976</v>
      </c>
      <c r="N473" s="187">
        <v>22243268.092169091</v>
      </c>
      <c r="O473" s="185">
        <v>65876444723.775673</v>
      </c>
      <c r="P473" s="185">
        <v>0</v>
      </c>
      <c r="Q473" s="174">
        <v>492648064054.31512</v>
      </c>
      <c r="R473" s="119">
        <v>0.45565537307790055</v>
      </c>
      <c r="S473" s="174">
        <v>156551060617.48578</v>
      </c>
      <c r="T473" s="119">
        <v>0.31777463881442514</v>
      </c>
      <c r="U473" s="97">
        <v>14.767184306495421</v>
      </c>
      <c r="V473" s="184">
        <v>2530155676084.2471</v>
      </c>
      <c r="W473" s="199">
        <v>2627.4994045421972</v>
      </c>
      <c r="X473" s="191">
        <v>4.9889617109502356E-2</v>
      </c>
      <c r="Y473" s="198">
        <v>2.0000000000000001E-4</v>
      </c>
    </row>
    <row r="474" spans="1:25" x14ac:dyDescent="0.2">
      <c r="A474">
        <v>470</v>
      </c>
      <c r="B474" s="119">
        <v>0.4461977350149216</v>
      </c>
      <c r="C474" s="97">
        <v>8449.5725861987412</v>
      </c>
      <c r="D474" s="96">
        <v>0.52274673572933095</v>
      </c>
      <c r="E474" s="98">
        <v>0</v>
      </c>
      <c r="F474" s="119">
        <v>0</v>
      </c>
      <c r="G474" s="177">
        <v>0</v>
      </c>
      <c r="H474" s="97">
        <v>3498275.5872405493</v>
      </c>
      <c r="I474" s="185">
        <v>53708.065748061512</v>
      </c>
      <c r="J474" s="174">
        <v>187885615244.35391</v>
      </c>
      <c r="K474" s="186">
        <v>0.44619773501492155</v>
      </c>
      <c r="L474" s="182">
        <v>61296370152.084503</v>
      </c>
      <c r="M474" s="189">
        <v>2565514633.5346475</v>
      </c>
      <c r="N474" s="187">
        <v>10119957.139838619</v>
      </c>
      <c r="O474" s="185">
        <v>0</v>
      </c>
      <c r="P474" s="185">
        <v>0</v>
      </c>
      <c r="Q474" s="174">
        <v>190451129877.88855</v>
      </c>
      <c r="R474" s="119">
        <v>0.44018712841277241</v>
      </c>
      <c r="S474" s="174">
        <v>61296370152.084503</v>
      </c>
      <c r="T474" s="119">
        <v>0.32184828827944401</v>
      </c>
      <c r="U474" s="97">
        <v>13.133691322014686</v>
      </c>
      <c r="V474" s="184">
        <v>914936391246.19739</v>
      </c>
      <c r="W474" s="199">
        <v>950.29937506924728</v>
      </c>
      <c r="X474" s="191">
        <v>5.3262301984462239E-2</v>
      </c>
      <c r="Y474" s="198">
        <v>2.0000000000000001E-4</v>
      </c>
    </row>
    <row r="475" spans="1:25" x14ac:dyDescent="0.2">
      <c r="A475">
        <v>471</v>
      </c>
      <c r="B475" s="119">
        <v>0.45572974438318758</v>
      </c>
      <c r="C475" s="97">
        <v>9477.5417849774785</v>
      </c>
      <c r="D475" s="96">
        <v>1.2421245971954444</v>
      </c>
      <c r="E475" s="98">
        <v>0.28674912559359583</v>
      </c>
      <c r="F475" s="119">
        <v>0.45135472008586919</v>
      </c>
      <c r="G475" s="177">
        <v>1</v>
      </c>
      <c r="H475" s="97">
        <v>10539829.536929442</v>
      </c>
      <c r="I475" s="185">
        <v>34179.344147989679</v>
      </c>
      <c r="J475" s="174">
        <v>360244461003.85809</v>
      </c>
      <c r="K475" s="186">
        <v>0.44059019734185423</v>
      </c>
      <c r="L475" s="182">
        <v>125526793369.0665</v>
      </c>
      <c r="M475" s="189">
        <v>9959920311.0226212</v>
      </c>
      <c r="N475" s="187">
        <v>20040726.377572805</v>
      </c>
      <c r="O475" s="185">
        <v>0</v>
      </c>
      <c r="P475" s="185">
        <v>125353846705.04425</v>
      </c>
      <c r="Q475" s="174">
        <v>495558228019.92499</v>
      </c>
      <c r="R475" s="119">
        <v>0.52264949078521072</v>
      </c>
      <c r="S475" s="174">
        <v>198047657800.50821</v>
      </c>
      <c r="T475" s="119">
        <v>0.39964558472136857</v>
      </c>
      <c r="U475" s="97">
        <v>15.368106063746792</v>
      </c>
      <c r="V475" s="184">
        <v>3132494922922.2598</v>
      </c>
      <c r="W475" s="199">
        <v>3252.7772216778644</v>
      </c>
      <c r="X475" s="191">
        <v>5.1006319779955761E-2</v>
      </c>
      <c r="Y475" s="198">
        <v>2.0000000000000001E-4</v>
      </c>
    </row>
    <row r="476" spans="1:25" x14ac:dyDescent="0.2">
      <c r="A476">
        <v>472</v>
      </c>
      <c r="B476" s="119">
        <v>0.63865612231054025</v>
      </c>
      <c r="C476" s="97">
        <v>4000</v>
      </c>
      <c r="D476" s="96">
        <v>1.1021262098757814</v>
      </c>
      <c r="E476" s="98">
        <v>0</v>
      </c>
      <c r="F476" s="119">
        <v>0.49028248998337354</v>
      </c>
      <c r="G476" s="177">
        <v>1</v>
      </c>
      <c r="H476" s="97">
        <v>58349310.997905739</v>
      </c>
      <c r="I476" s="185">
        <v>20177.734196123536</v>
      </c>
      <c r="J476" s="174">
        <v>1177356887842.6897</v>
      </c>
      <c r="K476" s="186">
        <v>0.15125822362849006</v>
      </c>
      <c r="L476" s="182">
        <v>25355348326.163841</v>
      </c>
      <c r="M476" s="189">
        <v>51874546649.555794</v>
      </c>
      <c r="N476" s="187">
        <v>107637017.43537346</v>
      </c>
      <c r="O476" s="185">
        <v>0</v>
      </c>
      <c r="P476" s="185">
        <v>718949510265.60046</v>
      </c>
      <c r="Q476" s="174">
        <v>1948180944757.8459</v>
      </c>
      <c r="R476" s="119">
        <v>0.38663991744255533</v>
      </c>
      <c r="S476" s="174">
        <v>399079925635.58502</v>
      </c>
      <c r="T476" s="119">
        <v>0.20484746384026956</v>
      </c>
      <c r="U476" s="97">
        <v>19.05791435485299</v>
      </c>
      <c r="V476" s="184">
        <v>7733337166302.0977</v>
      </c>
      <c r="W476" s="199">
        <v>8027.1758230386286</v>
      </c>
      <c r="X476" s="191">
        <v>3.9756207612938868E-2</v>
      </c>
      <c r="Y476" s="198">
        <v>2.0000000000000001E-4</v>
      </c>
    </row>
    <row r="477" spans="1:25" x14ac:dyDescent="0.2">
      <c r="A477">
        <v>473</v>
      </c>
      <c r="B477" s="119">
        <v>0.60101982385782449</v>
      </c>
      <c r="C477" s="97">
        <v>9337.5677328066959</v>
      </c>
      <c r="D477" s="96">
        <v>0.53389093503238494</v>
      </c>
      <c r="E477" s="98">
        <v>0.59885502717746497</v>
      </c>
      <c r="F477" s="119">
        <v>0.50630104357640848</v>
      </c>
      <c r="G477" s="177">
        <v>1</v>
      </c>
      <c r="H477" s="97">
        <v>3331382.768007284</v>
      </c>
      <c r="I477" s="185">
        <v>53648.505111520892</v>
      </c>
      <c r="J477" s="174">
        <v>178723705457.8714</v>
      </c>
      <c r="K477" s="186">
        <v>0.52956754398183603</v>
      </c>
      <c r="L477" s="182">
        <v>72171207699.39624</v>
      </c>
      <c r="M477" s="189">
        <v>1574815333.0711854</v>
      </c>
      <c r="N477" s="187">
        <v>9609230.7411900405</v>
      </c>
      <c r="O477" s="185">
        <v>0</v>
      </c>
      <c r="P477" s="185">
        <v>198408478400.97934</v>
      </c>
      <c r="Q477" s="174">
        <v>378706999191.92188</v>
      </c>
      <c r="R477" s="119">
        <v>0.66904772558226899</v>
      </c>
      <c r="S477" s="174">
        <v>187022967255.55536</v>
      </c>
      <c r="T477" s="119">
        <v>0.49384608062333563</v>
      </c>
      <c r="U477" s="97">
        <v>16.705927647212814</v>
      </c>
      <c r="V477" s="184">
        <v>3381299818299.7231</v>
      </c>
      <c r="W477" s="199">
        <v>3510.1476462937817</v>
      </c>
      <c r="X477" s="191">
        <v>4.4332988956510049E-2</v>
      </c>
      <c r="Y477" s="198">
        <v>2.0000000000000001E-4</v>
      </c>
    </row>
    <row r="478" spans="1:25" x14ac:dyDescent="0.2">
      <c r="A478">
        <v>474</v>
      </c>
      <c r="B478" s="119">
        <v>0.57902914176242437</v>
      </c>
      <c r="C478" s="97">
        <v>9818.7308181202898</v>
      </c>
      <c r="D478" s="96">
        <v>0.7854481898357587</v>
      </c>
      <c r="E478" s="98">
        <v>0.19209450038734477</v>
      </c>
      <c r="F478" s="119">
        <v>0.27494656586122196</v>
      </c>
      <c r="G478" s="177">
        <v>1</v>
      </c>
      <c r="H478" s="97">
        <v>5352280.1998226484</v>
      </c>
      <c r="I478" s="185">
        <v>44464.955187095547</v>
      </c>
      <c r="J478" s="174">
        <v>237988899233.89285</v>
      </c>
      <c r="K478" s="186">
        <v>0.41896434693770568</v>
      </c>
      <c r="L478" s="182">
        <v>72491673775.066071</v>
      </c>
      <c r="M478" s="189">
        <v>4052468720.3569055</v>
      </c>
      <c r="N478" s="187">
        <v>12730274.882733777</v>
      </c>
      <c r="O478" s="185">
        <v>0</v>
      </c>
      <c r="P478" s="185">
        <v>84929269542.909546</v>
      </c>
      <c r="Q478" s="174">
        <v>326970637497.1593</v>
      </c>
      <c r="R478" s="119">
        <v>0.51274414321602668</v>
      </c>
      <c r="S478" s="174">
        <v>118169721148.39647</v>
      </c>
      <c r="T478" s="119">
        <v>0.36140774612956833</v>
      </c>
      <c r="U478" s="97">
        <v>15.439818227589781</v>
      </c>
      <c r="V478" s="184">
        <v>1954134856446.2544</v>
      </c>
      <c r="W478" s="199">
        <v>2025.8304613813416</v>
      </c>
      <c r="X478" s="191">
        <v>4.8496575185883836E-2</v>
      </c>
      <c r="Y478" s="198">
        <v>2.0000000000000001E-4</v>
      </c>
    </row>
    <row r="479" spans="1:25" x14ac:dyDescent="0.2">
      <c r="A479">
        <v>475</v>
      </c>
      <c r="B479" s="119">
        <v>0.28546674040690312</v>
      </c>
      <c r="C479" s="97">
        <v>4427.2117580085032</v>
      </c>
      <c r="D479" s="96">
        <v>1.1935928682975163</v>
      </c>
      <c r="E479" s="98">
        <v>0.42129496994644011</v>
      </c>
      <c r="F479" s="119">
        <v>0</v>
      </c>
      <c r="G479" s="177">
        <v>0</v>
      </c>
      <c r="H479" s="97">
        <v>30908641.681701545</v>
      </c>
      <c r="I479" s="185">
        <v>21477.186078015398</v>
      </c>
      <c r="J479" s="174">
        <v>663830648816.60681</v>
      </c>
      <c r="K479" s="186">
        <v>0.21205062429624644</v>
      </c>
      <c r="L479" s="182">
        <v>73498055823.111984</v>
      </c>
      <c r="M479" s="189">
        <v>83931637559.459015</v>
      </c>
      <c r="N479" s="187">
        <v>56361707.309436724</v>
      </c>
      <c r="O479" s="185">
        <v>157557270991.18912</v>
      </c>
      <c r="P479" s="185">
        <v>0</v>
      </c>
      <c r="Q479" s="174">
        <v>905319557367.25488</v>
      </c>
      <c r="R479" s="119">
        <v>0.29471529487047132</v>
      </c>
      <c r="S479" s="174">
        <v>126166262753.55521</v>
      </c>
      <c r="T479" s="119">
        <v>0.13936102642083339</v>
      </c>
      <c r="U479" s="97">
        <v>17.763882951547536</v>
      </c>
      <c r="V479" s="184">
        <v>2183617118029.8994</v>
      </c>
      <c r="W479" s="199">
        <v>2261.0349548851677</v>
      </c>
      <c r="X479" s="191">
        <v>4.1220626304177006E-2</v>
      </c>
      <c r="Y479" s="198">
        <v>2.0000000000000001E-4</v>
      </c>
    </row>
    <row r="480" spans="1:25" x14ac:dyDescent="0.2">
      <c r="A480">
        <v>476</v>
      </c>
      <c r="B480" s="119">
        <v>0.35493329134634688</v>
      </c>
      <c r="C480" s="97">
        <v>10648.435960817647</v>
      </c>
      <c r="D480" s="96">
        <v>0.94371270516285655</v>
      </c>
      <c r="E480" s="98">
        <v>0</v>
      </c>
      <c r="F480" s="119">
        <v>0</v>
      </c>
      <c r="G480" s="177">
        <v>0</v>
      </c>
      <c r="H480" s="97">
        <v>24256812.772905532</v>
      </c>
      <c r="I480" s="185">
        <v>27349.246593497388</v>
      </c>
      <c r="J480" s="174">
        <v>663405554098.4906</v>
      </c>
      <c r="K480" s="186">
        <v>0.35493329134634688</v>
      </c>
      <c r="L480" s="182">
        <v>170477497326.84924</v>
      </c>
      <c r="M480" s="189">
        <v>13757823737.361416</v>
      </c>
      <c r="N480" s="187">
        <v>48190434.900667146</v>
      </c>
      <c r="O480" s="185">
        <v>0</v>
      </c>
      <c r="P480" s="185">
        <v>0</v>
      </c>
      <c r="Q480" s="174">
        <v>677163377835.85205</v>
      </c>
      <c r="R480" s="119">
        <v>0.34772216649717008</v>
      </c>
      <c r="S480" s="174">
        <v>170477497326.84924</v>
      </c>
      <c r="T480" s="119">
        <v>0.25175238783833626</v>
      </c>
      <c r="U480" s="97">
        <v>13.280318979260352</v>
      </c>
      <c r="V480" s="184">
        <v>2034348900892.1218</v>
      </c>
      <c r="W480" s="199">
        <v>2112.4975160175986</v>
      </c>
      <c r="X480" s="191">
        <v>6.0847920918515271E-2</v>
      </c>
      <c r="Y480" s="198">
        <v>2.0000000000000001E-4</v>
      </c>
    </row>
    <row r="481" spans="1:25" x14ac:dyDescent="0.2">
      <c r="A481">
        <v>477</v>
      </c>
      <c r="B481" s="119">
        <v>0.48963450733209468</v>
      </c>
      <c r="C481" s="97">
        <v>4000</v>
      </c>
      <c r="D481" s="96">
        <v>0.57347262213456851</v>
      </c>
      <c r="E481" s="98">
        <v>0</v>
      </c>
      <c r="F481" s="119">
        <v>0</v>
      </c>
      <c r="G481" s="177">
        <v>0</v>
      </c>
      <c r="H481" s="97">
        <v>6856289.7835736927</v>
      </c>
      <c r="I481" s="185">
        <v>41224.620136981088</v>
      </c>
      <c r="J481" s="174">
        <v>282647941876.88977</v>
      </c>
      <c r="K481" s="186">
        <v>0.48963450733209468</v>
      </c>
      <c r="L481" s="182">
        <v>99858345827.304123</v>
      </c>
      <c r="M481" s="189">
        <v>4852886554.5816355</v>
      </c>
      <c r="N481" s="187">
        <v>17797956.910361201</v>
      </c>
      <c r="O481" s="185">
        <v>0</v>
      </c>
      <c r="P481" s="185">
        <v>0</v>
      </c>
      <c r="Q481" s="174">
        <v>287500828431.47144</v>
      </c>
      <c r="R481" s="119">
        <v>0.48136969386962658</v>
      </c>
      <c r="S481" s="174">
        <v>99858345827.304123</v>
      </c>
      <c r="T481" s="119">
        <v>0.34733237595211419</v>
      </c>
      <c r="U481" s="97">
        <v>13.151857482565845</v>
      </c>
      <c r="V481" s="184">
        <v>1510967220518.9832</v>
      </c>
      <c r="W481" s="199">
        <v>1569.6584490946298</v>
      </c>
      <c r="X481" s="191">
        <v>5.2387323191954563E-2</v>
      </c>
      <c r="Y481" s="198">
        <v>2.0000000000000001E-4</v>
      </c>
    </row>
    <row r="482" spans="1:25" x14ac:dyDescent="0.2">
      <c r="A482">
        <v>478</v>
      </c>
      <c r="B482" s="119">
        <v>0.51947839676653773</v>
      </c>
      <c r="C482" s="97">
        <v>4242.1845875685713</v>
      </c>
      <c r="D482" s="96">
        <v>0.38747435915080086</v>
      </c>
      <c r="E482" s="98">
        <v>0.7</v>
      </c>
      <c r="F482" s="119">
        <v>0</v>
      </c>
      <c r="G482" s="177">
        <v>0</v>
      </c>
      <c r="H482" s="97">
        <v>7276026.3033329211</v>
      </c>
      <c r="I482" s="185">
        <v>45253.647531640767</v>
      </c>
      <c r="J482" s="174">
        <v>329266729761.97516</v>
      </c>
      <c r="K482" s="186">
        <v>0.51947839676653773</v>
      </c>
      <c r="L482" s="182">
        <v>126917702733.94638</v>
      </c>
      <c r="M482" s="189">
        <v>64908409117.028091</v>
      </c>
      <c r="N482" s="187">
        <v>21031904.569567502</v>
      </c>
      <c r="O482" s="185">
        <v>83047186063.779587</v>
      </c>
      <c r="P482" s="185">
        <v>0</v>
      </c>
      <c r="Q482" s="174">
        <v>477222324942.78284</v>
      </c>
      <c r="R482" s="119">
        <v>0.49763954727979015</v>
      </c>
      <c r="S482" s="174">
        <v>167639932188.52075</v>
      </c>
      <c r="T482" s="119">
        <v>0.3512826693692927</v>
      </c>
      <c r="U482" s="97">
        <v>15.626282148475157</v>
      </c>
      <c r="V482" s="184">
        <v>2962344195115.9741</v>
      </c>
      <c r="W482" s="199">
        <v>3075.5737889181542</v>
      </c>
      <c r="X482" s="191">
        <v>4.5020095626445496E-2</v>
      </c>
      <c r="Y482" s="198">
        <v>2.0000000000000001E-4</v>
      </c>
    </row>
    <row r="483" spans="1:25" x14ac:dyDescent="0.2">
      <c r="A483">
        <v>479</v>
      </c>
      <c r="B483" s="119">
        <v>0.60805852793987702</v>
      </c>
      <c r="C483" s="97">
        <v>9574.9492259438957</v>
      </c>
      <c r="D483" s="96">
        <v>0.65826088753404632</v>
      </c>
      <c r="E483" s="98">
        <v>0.48560920348810388</v>
      </c>
      <c r="F483" s="119">
        <v>0.59711803179077239</v>
      </c>
      <c r="G483" s="177">
        <v>1</v>
      </c>
      <c r="H483" s="97">
        <v>4462218.8790731551</v>
      </c>
      <c r="I483" s="185">
        <v>49102.77627836899</v>
      </c>
      <c r="J483" s="174">
        <v>219107335324.24359</v>
      </c>
      <c r="K483" s="186">
        <v>0.49392433485162557</v>
      </c>
      <c r="L483" s="182">
        <v>85283732569.117386</v>
      </c>
      <c r="M483" s="189">
        <v>1936329306.3470082</v>
      </c>
      <c r="N483" s="187">
        <v>11497483.129156213</v>
      </c>
      <c r="O483" s="185">
        <v>0</v>
      </c>
      <c r="P483" s="185">
        <v>203396171384.68625</v>
      </c>
      <c r="Q483" s="174">
        <v>424439836015.27679</v>
      </c>
      <c r="R483" s="119">
        <v>0.63834578891679761</v>
      </c>
      <c r="S483" s="174">
        <v>196106231735.039</v>
      </c>
      <c r="T483" s="119">
        <v>0.46203540547966043</v>
      </c>
      <c r="U483" s="97">
        <v>16.42419173279141</v>
      </c>
      <c r="V483" s="184">
        <v>3470581274014.5757</v>
      </c>
      <c r="W483" s="199">
        <v>3604.1642772835826</v>
      </c>
      <c r="X483" s="191">
        <v>4.5238240430910841E-2</v>
      </c>
      <c r="Y483" s="198">
        <v>2.0000000000000001E-4</v>
      </c>
    </row>
    <row r="484" spans="1:25" x14ac:dyDescent="0.2">
      <c r="A484">
        <v>480</v>
      </c>
      <c r="B484" s="119">
        <v>0.59506350504600947</v>
      </c>
      <c r="C484" s="97">
        <v>14680.583899095325</v>
      </c>
      <c r="D484" s="96">
        <v>0.86056378591165217</v>
      </c>
      <c r="E484" s="98">
        <v>0</v>
      </c>
      <c r="F484" s="119">
        <v>0.566733023921005</v>
      </c>
      <c r="G484" s="177">
        <v>1</v>
      </c>
      <c r="H484" s="97">
        <v>5304660.4964884967</v>
      </c>
      <c r="I484" s="185">
        <v>44888.777526301659</v>
      </c>
      <c r="J484" s="174">
        <v>238119724879.43304</v>
      </c>
      <c r="K484" s="186">
        <v>0.48570169566108967</v>
      </c>
      <c r="L484" s="182">
        <v>95433529357.555389</v>
      </c>
      <c r="M484" s="189">
        <v>3210310745.4988685</v>
      </c>
      <c r="N484" s="187">
        <v>12228990.107095445</v>
      </c>
      <c r="O484" s="185">
        <v>0</v>
      </c>
      <c r="P484" s="185">
        <v>274704480282.97467</v>
      </c>
      <c r="Q484" s="174">
        <v>516034515907.90656</v>
      </c>
      <c r="R484" s="119">
        <v>0.64999283580971279</v>
      </c>
      <c r="S484" s="174">
        <v>235049152090.00253</v>
      </c>
      <c r="T484" s="119">
        <v>0.4554911441853054</v>
      </c>
      <c r="U484" s="97">
        <v>16.60818933770069</v>
      </c>
      <c r="V484" s="184">
        <v>4119332041390.4238</v>
      </c>
      <c r="W484" s="199">
        <v>4276.8970273546256</v>
      </c>
      <c r="X484" s="191">
        <v>4.5092450933970553E-2</v>
      </c>
      <c r="Y484" s="198">
        <v>2.0000000000000001E-4</v>
      </c>
    </row>
    <row r="485" spans="1:25" x14ac:dyDescent="0.2">
      <c r="A485">
        <v>481</v>
      </c>
      <c r="B485" s="119">
        <v>0.55514004858068378</v>
      </c>
      <c r="C485" s="97">
        <v>11163.16973476621</v>
      </c>
      <c r="D485" s="96">
        <v>0.36105372240427613</v>
      </c>
      <c r="E485" s="98">
        <v>0</v>
      </c>
      <c r="F485" s="119">
        <v>0</v>
      </c>
      <c r="G485" s="177">
        <v>0</v>
      </c>
      <c r="H485" s="97">
        <v>6259932.6870793672</v>
      </c>
      <c r="I485" s="185">
        <v>44006.911598754006</v>
      </c>
      <c r="J485" s="174">
        <v>275480304374.45233</v>
      </c>
      <c r="K485" s="186">
        <v>0.49150016076525294</v>
      </c>
      <c r="L485" s="182">
        <v>101435355048.69174</v>
      </c>
      <c r="M485" s="189">
        <v>10457446744.253492</v>
      </c>
      <c r="N485" s="187">
        <v>18485718.418855522</v>
      </c>
      <c r="O485" s="185">
        <v>0</v>
      </c>
      <c r="P485" s="185">
        <v>0</v>
      </c>
      <c r="Q485" s="174">
        <v>285937751118.70581</v>
      </c>
      <c r="R485" s="119">
        <v>0.47352479117559398</v>
      </c>
      <c r="S485" s="174">
        <v>101435355048.69174</v>
      </c>
      <c r="T485" s="119">
        <v>0.35474628534299862</v>
      </c>
      <c r="U485" s="97">
        <v>13.301442621072928</v>
      </c>
      <c r="V485" s="184">
        <v>1529243497056.0234</v>
      </c>
      <c r="W485" s="199">
        <v>1585.2686723259192</v>
      </c>
      <c r="X485" s="191">
        <v>5.2751631949923605E-2</v>
      </c>
      <c r="Y485" s="198">
        <v>2.0000000000000001E-4</v>
      </c>
    </row>
    <row r="486" spans="1:25" x14ac:dyDescent="0.2">
      <c r="A486">
        <v>482</v>
      </c>
      <c r="B486" s="119">
        <v>0.50300053344458995</v>
      </c>
      <c r="C486" s="97">
        <v>9956.0806362178046</v>
      </c>
      <c r="D486" s="96">
        <v>0.85317408847813259</v>
      </c>
      <c r="E486" s="98">
        <v>0</v>
      </c>
      <c r="F486" s="119">
        <v>0</v>
      </c>
      <c r="G486" s="177">
        <v>0</v>
      </c>
      <c r="H486" s="97">
        <v>8586772.8920543008</v>
      </c>
      <c r="I486" s="185">
        <v>34576.696979426757</v>
      </c>
      <c r="J486" s="174">
        <v>296902244319.71753</v>
      </c>
      <c r="K486" s="186">
        <v>0.35466261260647447</v>
      </c>
      <c r="L486" s="182">
        <v>73896026170.898788</v>
      </c>
      <c r="M486" s="189">
        <v>5868346241.773468</v>
      </c>
      <c r="N486" s="187">
        <v>18820396.692538105</v>
      </c>
      <c r="O486" s="185">
        <v>0</v>
      </c>
      <c r="P486" s="185">
        <v>0</v>
      </c>
      <c r="Q486" s="174">
        <v>302770590561.49097</v>
      </c>
      <c r="R486" s="119">
        <v>0.34778848719711092</v>
      </c>
      <c r="S486" s="174">
        <v>73896026170.898788</v>
      </c>
      <c r="T486" s="119">
        <v>0.24406606346362075</v>
      </c>
      <c r="U486" s="97">
        <v>13.173709612370271</v>
      </c>
      <c r="V486" s="184">
        <v>982424763457.0094</v>
      </c>
      <c r="W486" s="199">
        <v>1019.2915784827904</v>
      </c>
      <c r="X486" s="191">
        <v>5.5618368375153743E-2</v>
      </c>
      <c r="Y486" s="198">
        <v>2.0000000000000001E-4</v>
      </c>
    </row>
    <row r="487" spans="1:25" x14ac:dyDescent="0.2">
      <c r="A487">
        <v>483</v>
      </c>
      <c r="B487" s="119">
        <v>0.60121268709352915</v>
      </c>
      <c r="C487" s="97">
        <v>9046.569658510638</v>
      </c>
      <c r="D487" s="96">
        <v>0.7017441658490825</v>
      </c>
      <c r="E487" s="98">
        <v>0</v>
      </c>
      <c r="F487" s="119">
        <v>0.51553138970088863</v>
      </c>
      <c r="G487" s="177">
        <v>1</v>
      </c>
      <c r="H487" s="97">
        <v>4966352.9839787213</v>
      </c>
      <c r="I487" s="185">
        <v>50870.730681538407</v>
      </c>
      <c r="J487" s="174">
        <v>252642005117.43616</v>
      </c>
      <c r="K487" s="186">
        <v>0.51827925337298009</v>
      </c>
      <c r="L487" s="182">
        <v>106830837407.92088</v>
      </c>
      <c r="M487" s="189">
        <v>9505227067.9789562</v>
      </c>
      <c r="N487" s="187">
        <v>12390376.43817839</v>
      </c>
      <c r="O487" s="185">
        <v>0</v>
      </c>
      <c r="P487" s="185">
        <v>248810202621.88162</v>
      </c>
      <c r="Q487" s="174">
        <v>510957434807.29669</v>
      </c>
      <c r="R487" s="119">
        <v>0.64582145087070641</v>
      </c>
      <c r="S487" s="174">
        <v>232342478829.14447</v>
      </c>
      <c r="T487" s="119">
        <v>0.45471983183250964</v>
      </c>
      <c r="U487" s="97">
        <v>16.390561959308712</v>
      </c>
      <c r="V487" s="184">
        <v>4094833240868.7979</v>
      </c>
      <c r="W487" s="199">
        <v>4244.0892662491879</v>
      </c>
      <c r="X487" s="191">
        <v>4.5220673909340696E-2</v>
      </c>
      <c r="Y487" s="198">
        <v>2.0000000000000001E-4</v>
      </c>
    </row>
    <row r="488" spans="1:25" x14ac:dyDescent="0.2">
      <c r="A488">
        <v>484</v>
      </c>
      <c r="B488" s="119">
        <v>0.44566772308950436</v>
      </c>
      <c r="C488" s="97">
        <v>6890.0531608499623</v>
      </c>
      <c r="D488" s="96">
        <v>0.73183949444706342</v>
      </c>
      <c r="E488" s="98">
        <v>0</v>
      </c>
      <c r="F488" s="119">
        <v>0.64671295389568539</v>
      </c>
      <c r="G488" s="177">
        <v>1</v>
      </c>
      <c r="H488" s="97">
        <v>6925045.3166858265</v>
      </c>
      <c r="I488" s="185">
        <v>42819.384522650034</v>
      </c>
      <c r="J488" s="174">
        <v>296526178251.9472</v>
      </c>
      <c r="K488" s="186">
        <v>0.44566772308950431</v>
      </c>
      <c r="L488" s="182">
        <v>93996640673.921204</v>
      </c>
      <c r="M488" s="189">
        <v>12497110127.067051</v>
      </c>
      <c r="N488" s="187">
        <v>16442149.119867105</v>
      </c>
      <c r="O488" s="185">
        <v>0</v>
      </c>
      <c r="P488" s="185">
        <v>316335195388.5957</v>
      </c>
      <c r="Q488" s="174">
        <v>625358483767.60999</v>
      </c>
      <c r="R488" s="119">
        <v>0.61599916369249486</v>
      </c>
      <c r="S488" s="174">
        <v>244745608199.15247</v>
      </c>
      <c r="T488" s="119">
        <v>0.39136849431485859</v>
      </c>
      <c r="U488" s="97">
        <v>16.838996077199557</v>
      </c>
      <c r="V488" s="184">
        <v>4432484689859.1719</v>
      </c>
      <c r="W488" s="199">
        <v>4601.5040221138397</v>
      </c>
      <c r="X488" s="191">
        <v>4.4089533991169882E-2</v>
      </c>
      <c r="Y488" s="198">
        <v>2.0000000000000001E-4</v>
      </c>
    </row>
    <row r="489" spans="1:25" x14ac:dyDescent="0.2">
      <c r="A489">
        <v>485</v>
      </c>
      <c r="B489" s="119">
        <v>0.5321546885693782</v>
      </c>
      <c r="C489" s="97">
        <v>13918.962966444722</v>
      </c>
      <c r="D489" s="96">
        <v>0.37455686178061459</v>
      </c>
      <c r="E489" s="98">
        <v>0.7</v>
      </c>
      <c r="F489" s="119">
        <v>0</v>
      </c>
      <c r="G489" s="177">
        <v>0</v>
      </c>
      <c r="H489" s="97">
        <v>2488360.9486091444</v>
      </c>
      <c r="I489" s="185">
        <v>53953.271782651507</v>
      </c>
      <c r="J489" s="174">
        <v>134255214553.64569</v>
      </c>
      <c r="K489" s="186">
        <v>0.51285381434456412</v>
      </c>
      <c r="L489" s="182">
        <v>55573247811.676292</v>
      </c>
      <c r="M489" s="189">
        <v>27941328499.837173</v>
      </c>
      <c r="N489" s="187">
        <v>8297027.3581866845</v>
      </c>
      <c r="O489" s="185">
        <v>46304419047.88665</v>
      </c>
      <c r="P489" s="185">
        <v>0</v>
      </c>
      <c r="Q489" s="174">
        <v>208500962101.36951</v>
      </c>
      <c r="R489" s="119">
        <v>0.50789614134398664</v>
      </c>
      <c r="S489" s="174">
        <v>79315436300.42926</v>
      </c>
      <c r="T489" s="119">
        <v>0.38040801107607114</v>
      </c>
      <c r="U489" s="97">
        <v>15.814874010202997</v>
      </c>
      <c r="V489" s="184">
        <v>1389157101027.9753</v>
      </c>
      <c r="W489" s="199">
        <v>1441.736070936184</v>
      </c>
      <c r="X489" s="191">
        <v>4.4732938616738202E-2</v>
      </c>
      <c r="Y489" s="198">
        <v>2.0000000000000001E-4</v>
      </c>
    </row>
    <row r="490" spans="1:25" x14ac:dyDescent="0.2">
      <c r="A490">
        <v>486</v>
      </c>
      <c r="B490" s="119">
        <v>0.29991996976574498</v>
      </c>
      <c r="C490" s="97">
        <v>8187.493851647665</v>
      </c>
      <c r="D490" s="96">
        <v>1.4394102567598783</v>
      </c>
      <c r="E490" s="98">
        <v>0.11897735828044298</v>
      </c>
      <c r="F490" s="119">
        <v>0</v>
      </c>
      <c r="G490" s="177">
        <v>0</v>
      </c>
      <c r="H490" s="97">
        <v>29157526.673079453</v>
      </c>
      <c r="I490" s="185">
        <v>24101.168489066818</v>
      </c>
      <c r="J490" s="174">
        <v>702730463072.34778</v>
      </c>
      <c r="K490" s="186">
        <v>0.29479213862118214</v>
      </c>
      <c r="L490" s="182">
        <v>133370734917.28674</v>
      </c>
      <c r="M490" s="189">
        <v>25866541279.696968</v>
      </c>
      <c r="N490" s="187">
        <v>49834009.421922565</v>
      </c>
      <c r="O490" s="185">
        <v>39905854509.789375</v>
      </c>
      <c r="P490" s="185">
        <v>0</v>
      </c>
      <c r="Q490" s="174">
        <v>768502858861.83423</v>
      </c>
      <c r="R490" s="119">
        <v>0.31110372191102864</v>
      </c>
      <c r="S490" s="174">
        <v>157025984633.40948</v>
      </c>
      <c r="T490" s="119">
        <v>0.20432713141232503</v>
      </c>
      <c r="U490" s="97">
        <v>14.447834359758895</v>
      </c>
      <c r="V490" s="184">
        <v>1928111163605.6255</v>
      </c>
      <c r="W490" s="199">
        <v>2000.1118549331873</v>
      </c>
      <c r="X490" s="191">
        <v>6.2430806309856327E-2</v>
      </c>
      <c r="Y490" s="198">
        <v>2.0000000000000001E-4</v>
      </c>
    </row>
    <row r="491" spans="1:25" x14ac:dyDescent="0.2">
      <c r="A491">
        <v>487</v>
      </c>
      <c r="B491" s="119">
        <v>0.6385193675532429</v>
      </c>
      <c r="C491" s="97">
        <v>7118.4471543085547</v>
      </c>
      <c r="D491" s="96">
        <v>0.52109173345642601</v>
      </c>
      <c r="E491" s="98">
        <v>0.44075409714376057</v>
      </c>
      <c r="F491" s="119">
        <v>0</v>
      </c>
      <c r="G491" s="177">
        <v>0</v>
      </c>
      <c r="H491" s="97">
        <v>4016692.815168085</v>
      </c>
      <c r="I491" s="185">
        <v>46490.169885431205</v>
      </c>
      <c r="J491" s="174">
        <v>186736731354.75519</v>
      </c>
      <c r="K491" s="186">
        <v>0.50145650085904991</v>
      </c>
      <c r="L491" s="182">
        <v>72496077113.369888</v>
      </c>
      <c r="M491" s="189">
        <v>18163007539.154083</v>
      </c>
      <c r="N491" s="187">
        <v>11380234.06018571</v>
      </c>
      <c r="O491" s="185">
        <v>33275521551.194336</v>
      </c>
      <c r="P491" s="185">
        <v>0</v>
      </c>
      <c r="Q491" s="174">
        <v>238175260445.10361</v>
      </c>
      <c r="R491" s="119">
        <v>0.50492551116863804</v>
      </c>
      <c r="S491" s="174">
        <v>86270321288.347183</v>
      </c>
      <c r="T491" s="119">
        <v>0.36221361163676108</v>
      </c>
      <c r="U491" s="97">
        <v>14.614877645842361</v>
      </c>
      <c r="V491" s="184">
        <v>1419532268546.0959</v>
      </c>
      <c r="W491" s="199">
        <v>1472.2891136982125</v>
      </c>
      <c r="X491" s="191">
        <v>4.9029727464310169E-2</v>
      </c>
      <c r="Y491" s="198">
        <v>2.0000000000000001E-4</v>
      </c>
    </row>
    <row r="492" spans="1:25" x14ac:dyDescent="0.2">
      <c r="A492">
        <v>488</v>
      </c>
      <c r="B492" s="119">
        <v>0.40413226127502411</v>
      </c>
      <c r="C492" s="97">
        <v>9680.7354071511018</v>
      </c>
      <c r="D492" s="96">
        <v>0.95413417972698311</v>
      </c>
      <c r="E492" s="98">
        <v>0.13089385316964774</v>
      </c>
      <c r="F492" s="119">
        <v>0.4379947617437604</v>
      </c>
      <c r="G492" s="177">
        <v>1</v>
      </c>
      <c r="H492" s="97">
        <v>9938431.6542250924</v>
      </c>
      <c r="I492" s="185">
        <v>38461.262310213649</v>
      </c>
      <c r="J492" s="174">
        <v>382244626805.28186</v>
      </c>
      <c r="K492" s="186">
        <v>0.40413226127502411</v>
      </c>
      <c r="L492" s="182">
        <v>118250648511.04059</v>
      </c>
      <c r="M492" s="189">
        <v>3761595181.5295491</v>
      </c>
      <c r="N492" s="187">
        <v>20728905.164977301</v>
      </c>
      <c r="O492" s="185">
        <v>0</v>
      </c>
      <c r="P492" s="185">
        <v>184376314137.66119</v>
      </c>
      <c r="Q492" s="174">
        <v>570382536124.47266</v>
      </c>
      <c r="R492" s="119">
        <v>0.52943142115290065</v>
      </c>
      <c r="S492" s="174">
        <v>175282422380.08899</v>
      </c>
      <c r="T492" s="119">
        <v>0.30730678321791693</v>
      </c>
      <c r="U492" s="97">
        <v>15.031733748506971</v>
      </c>
      <c r="V492" s="184">
        <v>2742939518891.9238</v>
      </c>
      <c r="W492" s="199">
        <v>2848.2534684548859</v>
      </c>
      <c r="X492" s="191">
        <v>4.9797715878883861E-2</v>
      </c>
      <c r="Y492" s="198">
        <v>2.0000000000000001E-4</v>
      </c>
    </row>
    <row r="493" spans="1:25" x14ac:dyDescent="0.2">
      <c r="A493">
        <v>489</v>
      </c>
      <c r="B493" s="119">
        <v>0.46410174473395116</v>
      </c>
      <c r="C493" s="97">
        <v>12134.423371655721</v>
      </c>
      <c r="D493" s="96">
        <v>0.2</v>
      </c>
      <c r="E493" s="98">
        <v>0.31039644982150683</v>
      </c>
      <c r="F493" s="119">
        <v>0</v>
      </c>
      <c r="G493" s="177">
        <v>0</v>
      </c>
      <c r="H493" s="97">
        <v>1702141.9906570823</v>
      </c>
      <c r="I493" s="185">
        <v>53940.330748897846</v>
      </c>
      <c r="J493" s="174">
        <v>91814101957.630402</v>
      </c>
      <c r="K493" s="186">
        <v>0.46410174473395116</v>
      </c>
      <c r="L493" s="182">
        <v>29934751083.751801</v>
      </c>
      <c r="M493" s="189">
        <v>12577645272.84462</v>
      </c>
      <c r="N493" s="187">
        <v>7045373.3793468419</v>
      </c>
      <c r="O493" s="185">
        <v>48133722391.255676</v>
      </c>
      <c r="P493" s="185">
        <v>0</v>
      </c>
      <c r="Q493" s="174">
        <v>152525469621.73071</v>
      </c>
      <c r="R493" s="119">
        <v>0.53183289993400928</v>
      </c>
      <c r="S493" s="174">
        <v>51636423323.232475</v>
      </c>
      <c r="T493" s="119">
        <v>0.33854295581775867</v>
      </c>
      <c r="U493" s="97">
        <v>16.366823548513015</v>
      </c>
      <c r="V493" s="184">
        <v>959211421822.44446</v>
      </c>
      <c r="W493" s="199">
        <v>996.2801631164906</v>
      </c>
      <c r="X493" s="191">
        <v>4.2483282289721827E-2</v>
      </c>
      <c r="Y493" s="198">
        <v>2.0000000000000001E-4</v>
      </c>
    </row>
    <row r="494" spans="1:25" x14ac:dyDescent="0.2">
      <c r="A494">
        <v>490</v>
      </c>
      <c r="B494" s="119">
        <v>0.47026320055877863</v>
      </c>
      <c r="C494" s="97">
        <v>13054.275211708085</v>
      </c>
      <c r="D494" s="96">
        <v>0.9664830677496965</v>
      </c>
      <c r="E494" s="98">
        <v>0.40075164253311968</v>
      </c>
      <c r="F494" s="119">
        <v>0.51255389937513873</v>
      </c>
      <c r="G494" s="177">
        <v>1</v>
      </c>
      <c r="H494" s="97">
        <v>7953854.2813613713</v>
      </c>
      <c r="I494" s="185">
        <v>33739.918893160611</v>
      </c>
      <c r="J494" s="174">
        <v>268362398341.15094</v>
      </c>
      <c r="K494" s="186">
        <v>0.34311047445354881</v>
      </c>
      <c r="L494" s="182">
        <v>68251167897.152672</v>
      </c>
      <c r="M494" s="189">
        <v>2813478536.0240793</v>
      </c>
      <c r="N494" s="187">
        <v>16852002.910939798</v>
      </c>
      <c r="O494" s="185">
        <v>0</v>
      </c>
      <c r="P494" s="185">
        <v>288412441975.90845</v>
      </c>
      <c r="Q494" s="174">
        <v>559588318853.08337</v>
      </c>
      <c r="R494" s="119">
        <v>0.57686676530823489</v>
      </c>
      <c r="S494" s="174">
        <v>214022241541.90265</v>
      </c>
      <c r="T494" s="119">
        <v>0.38246374045218934</v>
      </c>
      <c r="U494" s="97">
        <v>17.126160158157692</v>
      </c>
      <c r="V494" s="184">
        <v>3793808040269.229</v>
      </c>
      <c r="W494" s="199">
        <v>3939.2298413952658</v>
      </c>
      <c r="X494" s="191">
        <v>4.4811086168195936E-2</v>
      </c>
      <c r="Y494" s="198">
        <v>2.0000000000000001E-4</v>
      </c>
    </row>
    <row r="495" spans="1:25" x14ac:dyDescent="0.2">
      <c r="A495">
        <v>491</v>
      </c>
      <c r="B495" s="119">
        <v>0.55554294018792794</v>
      </c>
      <c r="C495" s="97">
        <v>13234.227357814085</v>
      </c>
      <c r="D495" s="96">
        <v>0.27235583420511766</v>
      </c>
      <c r="E495" s="98">
        <v>0.7</v>
      </c>
      <c r="F495" s="119">
        <v>0.49724734385294156</v>
      </c>
      <c r="G495" s="177">
        <v>1</v>
      </c>
      <c r="H495" s="97">
        <v>1726122.5582951808</v>
      </c>
      <c r="I495" s="185">
        <v>54020.426685136357</v>
      </c>
      <c r="J495" s="174">
        <v>93245877109.944824</v>
      </c>
      <c r="K495" s="186">
        <v>0.51403146830678836</v>
      </c>
      <c r="L495" s="182">
        <v>39236233863.491631</v>
      </c>
      <c r="M495" s="189">
        <v>1046483003.8690568</v>
      </c>
      <c r="N495" s="187">
        <v>6704385.4201804241</v>
      </c>
      <c r="O495" s="185">
        <v>0</v>
      </c>
      <c r="P495" s="185">
        <v>166723189562.17786</v>
      </c>
      <c r="Q495" s="174">
        <v>261015549675.99173</v>
      </c>
      <c r="R495" s="119">
        <v>0.69463243473114245</v>
      </c>
      <c r="S495" s="174">
        <v>124952628478.19025</v>
      </c>
      <c r="T495" s="119">
        <v>0.47871718230311783</v>
      </c>
      <c r="U495" s="97">
        <v>17.14864538372381</v>
      </c>
      <c r="V495" s="184">
        <v>2347891393081.6196</v>
      </c>
      <c r="W495" s="199">
        <v>2437.0019596155421</v>
      </c>
      <c r="X495" s="191">
        <v>4.2580884907676697E-2</v>
      </c>
      <c r="Y495" s="198">
        <v>2.0000000000000001E-4</v>
      </c>
    </row>
    <row r="496" spans="1:25" x14ac:dyDescent="0.2">
      <c r="A496">
        <v>492</v>
      </c>
      <c r="B496" s="119">
        <v>0.49689633014511447</v>
      </c>
      <c r="C496" s="97">
        <v>4000</v>
      </c>
      <c r="D496" s="96">
        <v>0.71747773547876337</v>
      </c>
      <c r="E496" s="98">
        <v>0</v>
      </c>
      <c r="F496" s="119">
        <v>0.57759954741239961</v>
      </c>
      <c r="G496" s="177">
        <v>1</v>
      </c>
      <c r="H496" s="97">
        <v>8851739.034218654</v>
      </c>
      <c r="I496" s="185">
        <v>34659.831071283108</v>
      </c>
      <c r="J496" s="174">
        <v>306799779613.10126</v>
      </c>
      <c r="K496" s="186">
        <v>0.42354644385521445</v>
      </c>
      <c r="L496" s="182">
        <v>92003671122.890945</v>
      </c>
      <c r="M496" s="189">
        <v>7060983128.7792234</v>
      </c>
      <c r="N496" s="187">
        <v>20829059.02800595</v>
      </c>
      <c r="O496" s="185">
        <v>0</v>
      </c>
      <c r="P496" s="185">
        <v>365838500274.06982</v>
      </c>
      <c r="Q496" s="174">
        <v>679699263015.95032</v>
      </c>
      <c r="R496" s="119">
        <v>0.62176727097618034</v>
      </c>
      <c r="S496" s="174">
        <v>339360747885.21423</v>
      </c>
      <c r="T496" s="119">
        <v>0.49928073539378037</v>
      </c>
      <c r="U496" s="97">
        <v>17.43889569524648</v>
      </c>
      <c r="V496" s="184">
        <v>6373066061539.4697</v>
      </c>
      <c r="W496" s="199">
        <v>6614.716671256233</v>
      </c>
      <c r="X496" s="191">
        <v>4.2436187725630459E-2</v>
      </c>
      <c r="Y496" s="198">
        <v>2.0000000000000001E-4</v>
      </c>
    </row>
    <row r="497" spans="1:25" x14ac:dyDescent="0.2">
      <c r="A497">
        <v>493</v>
      </c>
      <c r="B497" s="119">
        <v>0.6802762550033824</v>
      </c>
      <c r="C497" s="97">
        <v>12594.865919358712</v>
      </c>
      <c r="D497" s="96">
        <v>0.2</v>
      </c>
      <c r="E497" s="98">
        <v>0.26123139342847701</v>
      </c>
      <c r="F497" s="119">
        <v>0.38867459291234796</v>
      </c>
      <c r="G497" s="177">
        <v>1</v>
      </c>
      <c r="H497" s="97">
        <v>1977619.5857273054</v>
      </c>
      <c r="I497" s="185">
        <v>53930.059582413989</v>
      </c>
      <c r="J497" s="174">
        <v>106653142089.62245</v>
      </c>
      <c r="K497" s="186">
        <v>0.4992122190740379</v>
      </c>
      <c r="L497" s="182">
        <v>41964795002.06636</v>
      </c>
      <c r="M497" s="189">
        <v>3561072593.1662507</v>
      </c>
      <c r="N497" s="187">
        <v>7873768.3405589042</v>
      </c>
      <c r="O497" s="185">
        <v>0</v>
      </c>
      <c r="P497" s="185">
        <v>131898036891.52356</v>
      </c>
      <c r="Q497" s="174">
        <v>242112251574.31226</v>
      </c>
      <c r="R497" s="119">
        <v>0.6557329512020541</v>
      </c>
      <c r="S497" s="174">
        <v>90778605021.629272</v>
      </c>
      <c r="T497" s="119">
        <v>0.37494428485692027</v>
      </c>
      <c r="U497" s="97">
        <v>16.347275760020356</v>
      </c>
      <c r="V497" s="184">
        <v>1651402119021.4954</v>
      </c>
      <c r="W497" s="199">
        <v>1715.4912219720354</v>
      </c>
      <c r="X497" s="191">
        <v>4.4063251354312362E-2</v>
      </c>
      <c r="Y497" s="198">
        <v>2.0000000000000001E-4</v>
      </c>
    </row>
    <row r="498" spans="1:25" x14ac:dyDescent="0.2">
      <c r="A498">
        <v>494</v>
      </c>
      <c r="B498" s="119">
        <v>0.50949535792134792</v>
      </c>
      <c r="C498" s="97">
        <v>7482.6911351034532</v>
      </c>
      <c r="D498" s="96">
        <v>0.88650523271038395</v>
      </c>
      <c r="E498" s="98">
        <v>0</v>
      </c>
      <c r="F498" s="119">
        <v>0.48663260298898786</v>
      </c>
      <c r="G498" s="177">
        <v>1</v>
      </c>
      <c r="H498" s="97">
        <v>8813805.1276296172</v>
      </c>
      <c r="I498" s="185">
        <v>28166.733987565778</v>
      </c>
      <c r="J498" s="174">
        <v>248256104448.18668</v>
      </c>
      <c r="K498" s="186">
        <v>0.29399663945990295</v>
      </c>
      <c r="L498" s="182">
        <v>52428507336.964706</v>
      </c>
      <c r="M498" s="189">
        <v>7040395438.4394112</v>
      </c>
      <c r="N498" s="187">
        <v>19112710.643233016</v>
      </c>
      <c r="O498" s="185">
        <v>0</v>
      </c>
      <c r="P498" s="185">
        <v>308414415205.72089</v>
      </c>
      <c r="Q498" s="174">
        <v>563710915092.34705</v>
      </c>
      <c r="R498" s="119">
        <v>0.56716658137686426</v>
      </c>
      <c r="S498" s="174">
        <v>199237119506.16296</v>
      </c>
      <c r="T498" s="119">
        <v>0.35343846317668687</v>
      </c>
      <c r="U498" s="97">
        <v>17.530908681200611</v>
      </c>
      <c r="V498" s="184">
        <v>3687700934109.23</v>
      </c>
      <c r="W498" s="199">
        <v>3828.6989898338406</v>
      </c>
      <c r="X498" s="191">
        <v>4.3141702084070796E-2</v>
      </c>
      <c r="Y498" s="198">
        <v>2.0000000000000001E-4</v>
      </c>
    </row>
    <row r="499" spans="1:25" x14ac:dyDescent="0.2">
      <c r="A499">
        <v>495</v>
      </c>
      <c r="B499" s="119">
        <v>0.44179210370268113</v>
      </c>
      <c r="C499" s="97">
        <v>12740.448245862968</v>
      </c>
      <c r="D499" s="96">
        <v>0.9093498823363575</v>
      </c>
      <c r="E499" s="98">
        <v>0.50551302510369989</v>
      </c>
      <c r="F499" s="119">
        <v>0</v>
      </c>
      <c r="G499" s="177">
        <v>0</v>
      </c>
      <c r="H499" s="97">
        <v>7371372.0949569065</v>
      </c>
      <c r="I499" s="185">
        <v>35765.206681899741</v>
      </c>
      <c r="J499" s="174">
        <v>263638646505.32205</v>
      </c>
      <c r="K499" s="186">
        <v>0.44179210370268107</v>
      </c>
      <c r="L499" s="182">
        <v>102687748249.29457</v>
      </c>
      <c r="M499" s="189">
        <v>12648953850.607203</v>
      </c>
      <c r="N499" s="187">
        <v>16068607.831782542</v>
      </c>
      <c r="O499" s="185">
        <v>38397868317.043983</v>
      </c>
      <c r="P499" s="185">
        <v>0</v>
      </c>
      <c r="Q499" s="174">
        <v>314685468672.97321</v>
      </c>
      <c r="R499" s="119">
        <v>0.46774249707574905</v>
      </c>
      <c r="S499" s="174">
        <v>118788921334.60541</v>
      </c>
      <c r="T499" s="119">
        <v>0.37748460974552656</v>
      </c>
      <c r="U499" s="97">
        <v>14.223537590491457</v>
      </c>
      <c r="V499" s="184">
        <v>1741730567916.6387</v>
      </c>
      <c r="W499" s="199">
        <v>1809.0560400366574</v>
      </c>
      <c r="X499" s="191">
        <v>5.181672498063794E-2</v>
      </c>
      <c r="Y499" s="198">
        <v>2.0000000000000001E-4</v>
      </c>
    </row>
    <row r="500" spans="1:25" x14ac:dyDescent="0.2">
      <c r="A500">
        <v>496</v>
      </c>
      <c r="B500" s="119">
        <v>0.43216997814103703</v>
      </c>
      <c r="C500" s="97">
        <v>4655.3035217800725</v>
      </c>
      <c r="D500" s="96">
        <v>0.9163988922620504</v>
      </c>
      <c r="E500" s="98">
        <v>0.20962496481588047</v>
      </c>
      <c r="F500" s="119">
        <v>0.38830832484069866</v>
      </c>
      <c r="G500" s="177">
        <v>1</v>
      </c>
      <c r="H500" s="97">
        <v>24521423.503802728</v>
      </c>
      <c r="I500" s="185">
        <v>26756.448442240526</v>
      </c>
      <c r="J500" s="174">
        <v>656106203709.84277</v>
      </c>
      <c r="K500" s="186">
        <v>0.40723480342026463</v>
      </c>
      <c r="L500" s="182">
        <v>195388627061.88416</v>
      </c>
      <c r="M500" s="189">
        <v>18770482223.902874</v>
      </c>
      <c r="N500" s="187">
        <v>49457537.443491697</v>
      </c>
      <c r="O500" s="185">
        <v>0</v>
      </c>
      <c r="P500" s="185">
        <v>550149761377.68896</v>
      </c>
      <c r="Q500" s="174">
        <v>1225026447311.4346</v>
      </c>
      <c r="R500" s="119">
        <v>0.57738271001828267</v>
      </c>
      <c r="S500" s="174">
        <v>600843934749.30432</v>
      </c>
      <c r="T500" s="119">
        <v>0.49047425552972873</v>
      </c>
      <c r="U500" s="97">
        <v>17.153411255726674</v>
      </c>
      <c r="V500" s="184">
        <v>10973341637088.035</v>
      </c>
      <c r="W500" s="199">
        <v>11399.33211790615</v>
      </c>
      <c r="X500" s="191">
        <v>4.3473629429014816E-2</v>
      </c>
      <c r="Y500" s="198">
        <v>2.0000000000000001E-4</v>
      </c>
    </row>
    <row r="501" spans="1:25" x14ac:dyDescent="0.2">
      <c r="A501">
        <v>497</v>
      </c>
      <c r="B501" s="119">
        <v>0.42422047929759188</v>
      </c>
      <c r="C501" s="97">
        <v>14285.719840344722</v>
      </c>
      <c r="D501" s="96">
        <v>0.75691760151428789</v>
      </c>
      <c r="E501" s="98">
        <v>0.7</v>
      </c>
      <c r="F501" s="119">
        <v>0</v>
      </c>
      <c r="G501" s="177">
        <v>0</v>
      </c>
      <c r="H501" s="97">
        <v>4318414.7063425975</v>
      </c>
      <c r="I501" s="185">
        <v>46200.969441644927</v>
      </c>
      <c r="J501" s="174">
        <v>199514945884.08441</v>
      </c>
      <c r="K501" s="186">
        <v>0.42422047929759188</v>
      </c>
      <c r="L501" s="182">
        <v>60528248976.788811</v>
      </c>
      <c r="M501" s="189">
        <v>10146334391.185013</v>
      </c>
      <c r="N501" s="187">
        <v>10693171.877456531</v>
      </c>
      <c r="O501" s="185">
        <v>28373379213.972504</v>
      </c>
      <c r="P501" s="185">
        <v>0</v>
      </c>
      <c r="Q501" s="174">
        <v>238034659489.24194</v>
      </c>
      <c r="R501" s="119">
        <v>0.45093025348272253</v>
      </c>
      <c r="S501" s="174">
        <v>70008998984.63353</v>
      </c>
      <c r="T501" s="119">
        <v>0.29411262685381162</v>
      </c>
      <c r="U501" s="97">
        <v>14.208886764713936</v>
      </c>
      <c r="V501" s="184">
        <v>1038596304243.4172</v>
      </c>
      <c r="W501" s="199">
        <v>1078.9790387715582</v>
      </c>
      <c r="X501" s="191">
        <v>5.2913761244816601E-2</v>
      </c>
      <c r="Y501" s="198">
        <v>2.0000000000000001E-4</v>
      </c>
    </row>
    <row r="502" spans="1:25" x14ac:dyDescent="0.2">
      <c r="A502">
        <v>498</v>
      </c>
      <c r="B502" s="119">
        <v>0.72892918192457401</v>
      </c>
      <c r="C502" s="97">
        <v>8900.8970224203495</v>
      </c>
      <c r="D502" s="96">
        <v>1.0588687435967801</v>
      </c>
      <c r="E502" s="98">
        <v>0.16546846871340018</v>
      </c>
      <c r="F502" s="119">
        <v>0.62970237867746515</v>
      </c>
      <c r="G502" s="177">
        <v>1</v>
      </c>
      <c r="H502" s="97">
        <v>13384560.516068835</v>
      </c>
      <c r="I502" s="185">
        <v>35805.694012922613</v>
      </c>
      <c r="J502" s="174">
        <v>479243478335.80627</v>
      </c>
      <c r="K502" s="186">
        <v>0.43167031737449513</v>
      </c>
      <c r="L502" s="182">
        <v>160402471631.19135</v>
      </c>
      <c r="M502" s="189">
        <v>14597392305.993456</v>
      </c>
      <c r="N502" s="187">
        <v>26373812.818902787</v>
      </c>
      <c r="O502" s="185">
        <v>0</v>
      </c>
      <c r="P502" s="185">
        <v>408530501788.17114</v>
      </c>
      <c r="Q502" s="174">
        <v>902371372429.97083</v>
      </c>
      <c r="R502" s="119">
        <v>0.59144117613818636</v>
      </c>
      <c r="S502" s="174">
        <v>378808426434.10687</v>
      </c>
      <c r="T502" s="119">
        <v>0.4197921587583438</v>
      </c>
      <c r="U502" s="97">
        <v>16.582136182868041</v>
      </c>
      <c r="V502" s="184">
        <v>6590958862735.2051</v>
      </c>
      <c r="W502" s="199">
        <v>6846.2064046499172</v>
      </c>
      <c r="X502" s="191">
        <v>4.4697086411423066E-2</v>
      </c>
      <c r="Y502" s="198">
        <v>2.0000000000000001E-4</v>
      </c>
    </row>
    <row r="503" spans="1:25" x14ac:dyDescent="0.2">
      <c r="A503">
        <v>499</v>
      </c>
      <c r="B503" s="119">
        <v>0.56427412101914365</v>
      </c>
      <c r="C503" s="97">
        <v>4485.7614525220924</v>
      </c>
      <c r="D503" s="96">
        <v>0.20352010732334891</v>
      </c>
      <c r="E503" s="98">
        <v>0.49351651909621597</v>
      </c>
      <c r="F503" s="119">
        <v>0</v>
      </c>
      <c r="G503" s="177">
        <v>0</v>
      </c>
      <c r="H503" s="97">
        <v>3359646.7995540528</v>
      </c>
      <c r="I503" s="185">
        <v>53589.159695267379</v>
      </c>
      <c r="J503" s="174">
        <v>180040648860.99609</v>
      </c>
      <c r="K503" s="186">
        <v>0.56427412101914365</v>
      </c>
      <c r="L503" s="182">
        <v>76917564745.349228</v>
      </c>
      <c r="M503" s="189">
        <v>33039533435.085751</v>
      </c>
      <c r="N503" s="187">
        <v>12422678.08422219</v>
      </c>
      <c r="O503" s="185">
        <v>56330208375.224449</v>
      </c>
      <c r="P503" s="185">
        <v>0</v>
      </c>
      <c r="Q503" s="174">
        <v>269410390671.30627</v>
      </c>
      <c r="R503" s="119">
        <v>0.54436076210164586</v>
      </c>
      <c r="S503" s="174">
        <v>114810899595.32846</v>
      </c>
      <c r="T503" s="119">
        <v>0.42615616758227903</v>
      </c>
      <c r="U503" s="97">
        <v>15.953694927177974</v>
      </c>
      <c r="V503" s="184">
        <v>2090152703682.2729</v>
      </c>
      <c r="W503" s="199">
        <v>2167.6114820193652</v>
      </c>
      <c r="X503" s="191">
        <v>4.3804139713283285E-2</v>
      </c>
      <c r="Y503" s="198">
        <v>2.0000000000000001E-4</v>
      </c>
    </row>
    <row r="504" spans="1:25" x14ac:dyDescent="0.2">
      <c r="A504">
        <v>500</v>
      </c>
      <c r="B504" s="119">
        <v>0.56862304408975195</v>
      </c>
      <c r="C504" s="97">
        <v>14338.222366317883</v>
      </c>
      <c r="D504" s="96">
        <v>0.92402498327796556</v>
      </c>
      <c r="E504" s="98">
        <v>0.60581766148475236</v>
      </c>
      <c r="F504" s="119">
        <v>0.57456323396899922</v>
      </c>
      <c r="G504" s="177">
        <v>1</v>
      </c>
      <c r="H504" s="97">
        <v>5652266.9618391078</v>
      </c>
      <c r="I504" s="185">
        <v>51429.482542214406</v>
      </c>
      <c r="J504" s="174">
        <v>290693165037.83966</v>
      </c>
      <c r="K504" s="186">
        <v>0.50642271759962243</v>
      </c>
      <c r="L504" s="182">
        <v>121850097595.39221</v>
      </c>
      <c r="M504" s="189">
        <v>3240500629.6854553</v>
      </c>
      <c r="N504" s="187">
        <v>12630545.852247732</v>
      </c>
      <c r="O504" s="185">
        <v>0</v>
      </c>
      <c r="P504" s="185">
        <v>173348250130.47736</v>
      </c>
      <c r="Q504" s="174">
        <v>467281915798.00244</v>
      </c>
      <c r="R504" s="119">
        <v>0.61181957414775345</v>
      </c>
      <c r="S504" s="174">
        <v>220803011835.55472</v>
      </c>
      <c r="T504" s="119">
        <v>0.47252633660876336</v>
      </c>
      <c r="U504" s="97">
        <v>15.739702715742416</v>
      </c>
      <c r="V504" s="184">
        <v>3661973604535.9424</v>
      </c>
      <c r="W504" s="199">
        <v>3801.1069306049153</v>
      </c>
      <c r="X504" s="191">
        <v>4.835646450801856E-2</v>
      </c>
      <c r="Y504" s="198">
        <v>2.0000000000000001E-4</v>
      </c>
    </row>
    <row r="505" spans="1:25" x14ac:dyDescent="0.2">
      <c r="A505">
        <v>501</v>
      </c>
      <c r="B505" s="119">
        <v>0.45724143503386716</v>
      </c>
      <c r="C505" s="97">
        <v>4000</v>
      </c>
      <c r="D505" s="96">
        <v>1.0161854867262923</v>
      </c>
      <c r="E505" s="98">
        <v>0.3147374227402655</v>
      </c>
      <c r="F505" s="119">
        <v>0.46927909495119913</v>
      </c>
      <c r="G505" s="177">
        <v>1</v>
      </c>
      <c r="H505" s="97">
        <v>22507914.853145085</v>
      </c>
      <c r="I505" s="185">
        <v>25409.127798172118</v>
      </c>
      <c r="J505" s="174">
        <v>571906484973.93994</v>
      </c>
      <c r="K505" s="186">
        <v>0.32609233679758298</v>
      </c>
      <c r="L505" s="182">
        <v>141177950702.52808</v>
      </c>
      <c r="M505" s="189">
        <v>5488290507.2762642</v>
      </c>
      <c r="N505" s="187">
        <v>44030085.768393785</v>
      </c>
      <c r="O505" s="185">
        <v>0</v>
      </c>
      <c r="P505" s="185">
        <v>529652316411.40881</v>
      </c>
      <c r="Q505" s="174">
        <v>1107047091892.625</v>
      </c>
      <c r="R505" s="119">
        <v>0.55121067542008162</v>
      </c>
      <c r="S505" s="174">
        <v>328001159694.32855</v>
      </c>
      <c r="T505" s="119">
        <v>0.29628473991433613</v>
      </c>
      <c r="U505" s="97">
        <v>16.476363477239556</v>
      </c>
      <c r="V505" s="184">
        <v>5801258494392.3643</v>
      </c>
      <c r="W505" s="199">
        <v>6017.3349585677051</v>
      </c>
      <c r="X505" s="191">
        <v>4.4601771370003609E-2</v>
      </c>
      <c r="Y505" s="198">
        <v>2.0000000000000001E-4</v>
      </c>
    </row>
    <row r="506" spans="1:25" x14ac:dyDescent="0.2">
      <c r="A506">
        <v>502</v>
      </c>
      <c r="B506" s="119">
        <v>0.43556873422381354</v>
      </c>
      <c r="C506" s="97">
        <v>8037.3546451421216</v>
      </c>
      <c r="D506" s="96">
        <v>1.2012557546203897</v>
      </c>
      <c r="E506" s="98">
        <v>0.27511471627894191</v>
      </c>
      <c r="F506" s="119">
        <v>0.50536207824860313</v>
      </c>
      <c r="G506" s="177">
        <v>1</v>
      </c>
      <c r="H506" s="97">
        <v>11245844.197084891</v>
      </c>
      <c r="I506" s="185">
        <v>37175.143291682696</v>
      </c>
      <c r="J506" s="174">
        <v>418065869462.56915</v>
      </c>
      <c r="K506" s="186">
        <v>0.38811060232953631</v>
      </c>
      <c r="L506" s="182">
        <v>126618107517.88979</v>
      </c>
      <c r="M506" s="189">
        <v>3605605012.5680184</v>
      </c>
      <c r="N506" s="187">
        <v>21555774.965225771</v>
      </c>
      <c r="O506" s="185">
        <v>0</v>
      </c>
      <c r="P506" s="185">
        <v>237842140987.46936</v>
      </c>
      <c r="Q506" s="174">
        <v>659513615462.60657</v>
      </c>
      <c r="R506" s="119">
        <v>0.53452953955050286</v>
      </c>
      <c r="S506" s="174">
        <v>279077261120.85461</v>
      </c>
      <c r="T506" s="119">
        <v>0.42315617839837893</v>
      </c>
      <c r="U506" s="97">
        <v>16.311348891361092</v>
      </c>
      <c r="V506" s="184">
        <v>4777101235884.7881</v>
      </c>
      <c r="W506" s="199">
        <v>4960.7112790823066</v>
      </c>
      <c r="X506" s="191">
        <v>4.6335335055084352E-2</v>
      </c>
      <c r="Y506" s="198">
        <v>2.0000000000000001E-4</v>
      </c>
    </row>
    <row r="507" spans="1:25" x14ac:dyDescent="0.2">
      <c r="A507">
        <v>503</v>
      </c>
      <c r="B507" s="119">
        <v>0.61395062286782298</v>
      </c>
      <c r="C507" s="97">
        <v>9396.9850560303748</v>
      </c>
      <c r="D507" s="96">
        <v>0.26496539185248957</v>
      </c>
      <c r="E507" s="98">
        <v>0.45163990103556773</v>
      </c>
      <c r="F507" s="119">
        <v>0</v>
      </c>
      <c r="G507" s="177">
        <v>0</v>
      </c>
      <c r="H507" s="97">
        <v>1821277.225933142</v>
      </c>
      <c r="I507" s="185">
        <v>55213.300165630244</v>
      </c>
      <c r="J507" s="174">
        <v>100558726160.27293</v>
      </c>
      <c r="K507" s="186">
        <v>0.49213643789300066</v>
      </c>
      <c r="L507" s="182">
        <v>38268914576.415497</v>
      </c>
      <c r="M507" s="189">
        <v>17959972013.387856</v>
      </c>
      <c r="N507" s="187">
        <v>7077727.1546814609</v>
      </c>
      <c r="O507" s="185">
        <v>27800798951.985695</v>
      </c>
      <c r="P507" s="185">
        <v>0</v>
      </c>
      <c r="Q507" s="174">
        <v>146319497125.64648</v>
      </c>
      <c r="R507" s="119">
        <v>0.49022347576528463</v>
      </c>
      <c r="S507" s="174">
        <v>48570091910.482346</v>
      </c>
      <c r="T507" s="119">
        <v>0.33194545405507075</v>
      </c>
      <c r="U507" s="97">
        <v>15.552028298846446</v>
      </c>
      <c r="V507" s="184">
        <v>874017608662.9436</v>
      </c>
      <c r="W507" s="199">
        <v>905.39600970407355</v>
      </c>
      <c r="X507" s="191">
        <v>4.417592673060633E-2</v>
      </c>
      <c r="Y507" s="198">
        <v>2.0000000000000001E-4</v>
      </c>
    </row>
    <row r="508" spans="1:25" x14ac:dyDescent="0.2">
      <c r="A508">
        <v>504</v>
      </c>
      <c r="B508" s="119">
        <v>0.46886897003643407</v>
      </c>
      <c r="C508" s="97">
        <v>10952.339776876774</v>
      </c>
      <c r="D508" s="96">
        <v>0.52274785828949977</v>
      </c>
      <c r="E508" s="98">
        <v>6.9711179495169778E-2</v>
      </c>
      <c r="F508" s="119">
        <v>0.42236543010097494</v>
      </c>
      <c r="G508" s="177">
        <v>1</v>
      </c>
      <c r="H508" s="97">
        <v>3068393.6130712884</v>
      </c>
      <c r="I508" s="185">
        <v>52516.006620804408</v>
      </c>
      <c r="J508" s="174">
        <v>161139779299.28574</v>
      </c>
      <c r="K508" s="186">
        <v>0.46886897003643413</v>
      </c>
      <c r="L508" s="182">
        <v>57185704525.601349</v>
      </c>
      <c r="M508" s="189">
        <v>1888526906.2543085</v>
      </c>
      <c r="N508" s="187">
        <v>9051851.6681755204</v>
      </c>
      <c r="O508" s="185">
        <v>0</v>
      </c>
      <c r="P508" s="185">
        <v>185119744243.58289</v>
      </c>
      <c r="Q508" s="174">
        <v>348148050449.12299</v>
      </c>
      <c r="R508" s="119">
        <v>0.64239692699213879</v>
      </c>
      <c r="S508" s="174">
        <v>140438181697.44763</v>
      </c>
      <c r="T508" s="119">
        <v>0.40338637977802128</v>
      </c>
      <c r="U508" s="97">
        <v>16.597230641327744</v>
      </c>
      <c r="V508" s="184">
        <v>2528987285440.9868</v>
      </c>
      <c r="W508" s="199">
        <v>2622.3433595115994</v>
      </c>
      <c r="X508" s="191">
        <v>4.432220448501778E-2</v>
      </c>
      <c r="Y508" s="198">
        <v>2.0000000000000001E-4</v>
      </c>
    </row>
    <row r="509" spans="1:25" x14ac:dyDescent="0.2">
      <c r="A509">
        <v>505</v>
      </c>
      <c r="B509" s="119">
        <v>0.41460975858142551</v>
      </c>
      <c r="C509" s="97">
        <v>8964.3659008068898</v>
      </c>
      <c r="D509" s="96">
        <v>1.3949483669989031</v>
      </c>
      <c r="E509" s="98">
        <v>0.7</v>
      </c>
      <c r="F509" s="119">
        <v>0</v>
      </c>
      <c r="G509" s="177">
        <v>0</v>
      </c>
      <c r="H509" s="97">
        <v>22250712.406413428</v>
      </c>
      <c r="I509" s="185">
        <v>20039.983499012025</v>
      </c>
      <c r="J509" s="174">
        <v>445903909465.78723</v>
      </c>
      <c r="K509" s="186">
        <v>5.8636696118364307E-2</v>
      </c>
      <c r="L509" s="182">
        <v>3593199440.212822</v>
      </c>
      <c r="M509" s="189">
        <v>52988913247.156219</v>
      </c>
      <c r="N509" s="187">
        <v>38814479.810133636</v>
      </c>
      <c r="O509" s="185">
        <v>146648560688.57306</v>
      </c>
      <c r="P509" s="185">
        <v>0</v>
      </c>
      <c r="Q509" s="174">
        <v>645541383401.5166</v>
      </c>
      <c r="R509" s="119">
        <v>0.22224009843062434</v>
      </c>
      <c r="S509" s="174">
        <v>81467988877.498322</v>
      </c>
      <c r="T509" s="119">
        <v>0.1262010321448695</v>
      </c>
      <c r="U509" s="97">
        <v>20.865459957459777</v>
      </c>
      <c r="V509" s="184">
        <v>1364083748689.3298</v>
      </c>
      <c r="W509" s="199">
        <v>1415.9229442092169</v>
      </c>
      <c r="X509" s="191">
        <v>4.1679781570487691E-2</v>
      </c>
      <c r="Y509" s="198">
        <v>2.0000000000000001E-4</v>
      </c>
    </row>
    <row r="510" spans="1:25" x14ac:dyDescent="0.2">
      <c r="A510">
        <v>506</v>
      </c>
      <c r="B510" s="119">
        <v>0.63423788796897118</v>
      </c>
      <c r="C510" s="97">
        <v>9594.3003936282676</v>
      </c>
      <c r="D510" s="96">
        <v>0.49889706977597104</v>
      </c>
      <c r="E510" s="98">
        <v>4.4144124711463492E-2</v>
      </c>
      <c r="F510" s="119">
        <v>0</v>
      </c>
      <c r="G510" s="177">
        <v>0</v>
      </c>
      <c r="H510" s="97">
        <v>3355013.6364890486</v>
      </c>
      <c r="I510" s="185">
        <v>44736.317617855188</v>
      </c>
      <c r="J510" s="174">
        <v>150090955654.20941</v>
      </c>
      <c r="K510" s="186">
        <v>0.46253573442262086</v>
      </c>
      <c r="L510" s="182">
        <v>49821877157.477982</v>
      </c>
      <c r="M510" s="189">
        <v>4744238553.1491098</v>
      </c>
      <c r="N510" s="187">
        <v>9837968.1491282713</v>
      </c>
      <c r="O510" s="185">
        <v>8860659349.5930195</v>
      </c>
      <c r="P510" s="185">
        <v>0</v>
      </c>
      <c r="Q510" s="174">
        <v>163695853556.95154</v>
      </c>
      <c r="R510" s="119">
        <v>0.4673970428748106</v>
      </c>
      <c r="S510" s="174">
        <v>53459652543.455025</v>
      </c>
      <c r="T510" s="119">
        <v>0.32657914896332935</v>
      </c>
      <c r="U510" s="97">
        <v>13.649068198069218</v>
      </c>
      <c r="V510" s="184">
        <v>822345974680.72278</v>
      </c>
      <c r="W510" s="199">
        <v>854.27491956158576</v>
      </c>
      <c r="X510" s="191">
        <v>5.0726800999739169E-2</v>
      </c>
      <c r="Y510" s="198">
        <v>2.0000000000000001E-4</v>
      </c>
    </row>
    <row r="511" spans="1:25" x14ac:dyDescent="0.2">
      <c r="A511">
        <v>507</v>
      </c>
      <c r="B511" s="119">
        <v>0.56438307813290067</v>
      </c>
      <c r="C511" s="97">
        <v>6097.4657140526269</v>
      </c>
      <c r="D511" s="96">
        <v>0.92492706707915484</v>
      </c>
      <c r="E511" s="98">
        <v>0</v>
      </c>
      <c r="F511" s="119">
        <v>0</v>
      </c>
      <c r="G511" s="177">
        <v>0</v>
      </c>
      <c r="H511" s="97">
        <v>9885605.1214123257</v>
      </c>
      <c r="I511" s="185">
        <v>36943.683448809883</v>
      </c>
      <c r="J511" s="174">
        <v>365210666305.39075</v>
      </c>
      <c r="K511" s="186">
        <v>0.40040493390932863</v>
      </c>
      <c r="L511" s="182">
        <v>93604464091.800537</v>
      </c>
      <c r="M511" s="189">
        <v>6782358648.2705488</v>
      </c>
      <c r="N511" s="187">
        <v>20954493.449942648</v>
      </c>
      <c r="O511" s="185">
        <v>0</v>
      </c>
      <c r="P511" s="185">
        <v>0</v>
      </c>
      <c r="Q511" s="174">
        <v>371993024953.66132</v>
      </c>
      <c r="R511" s="119">
        <v>0.39310455545022061</v>
      </c>
      <c r="S511" s="174">
        <v>93604464091.800537</v>
      </c>
      <c r="T511" s="119">
        <v>0.25162962155933088</v>
      </c>
      <c r="U511" s="97">
        <v>13.220699079698512</v>
      </c>
      <c r="V511" s="184">
        <v>1331087333195.4966</v>
      </c>
      <c r="W511" s="199">
        <v>1380.3753204562818</v>
      </c>
      <c r="X511" s="191">
        <v>5.4254930171193705E-2</v>
      </c>
      <c r="Y511" s="198">
        <v>2.0000000000000001E-4</v>
      </c>
    </row>
    <row r="512" spans="1:25" x14ac:dyDescent="0.2">
      <c r="A512">
        <v>508</v>
      </c>
      <c r="B512" s="119">
        <v>0.55715894667548582</v>
      </c>
      <c r="C512" s="97">
        <v>4000</v>
      </c>
      <c r="D512" s="96">
        <v>0.76011792285611424</v>
      </c>
      <c r="E512" s="98">
        <v>0</v>
      </c>
      <c r="F512" s="119">
        <v>0.59827755553224105</v>
      </c>
      <c r="G512" s="177">
        <v>1</v>
      </c>
      <c r="H512" s="97">
        <v>8680744.2812766545</v>
      </c>
      <c r="I512" s="185">
        <v>35452.870511620873</v>
      </c>
      <c r="J512" s="174">
        <v>307757302948.5946</v>
      </c>
      <c r="K512" s="186">
        <v>0.44808403422086163</v>
      </c>
      <c r="L512" s="182">
        <v>95501673704.56163</v>
      </c>
      <c r="M512" s="189">
        <v>10623445877.009104</v>
      </c>
      <c r="N512" s="187">
        <v>20073146.348405007</v>
      </c>
      <c r="O512" s="185">
        <v>0</v>
      </c>
      <c r="P512" s="185">
        <v>302096109054.22449</v>
      </c>
      <c r="Q512" s="174">
        <v>620476857879.82825</v>
      </c>
      <c r="R512" s="119">
        <v>0.61175210048371065</v>
      </c>
      <c r="S512" s="174">
        <v>209121430239.70596</v>
      </c>
      <c r="T512" s="119">
        <v>0.33703340839217544</v>
      </c>
      <c r="U512" s="97">
        <v>16.426963912152551</v>
      </c>
      <c r="V512" s="184">
        <v>3743013840462.4141</v>
      </c>
      <c r="W512" s="199">
        <v>3884.6291383765556</v>
      </c>
      <c r="X512" s="191">
        <v>4.4922988104074413E-2</v>
      </c>
      <c r="Y512" s="198">
        <v>2.0000000000000001E-4</v>
      </c>
    </row>
    <row r="513" spans="1:25" x14ac:dyDescent="0.2">
      <c r="A513">
        <v>509</v>
      </c>
      <c r="B513" s="119">
        <v>0.61779055099189417</v>
      </c>
      <c r="C513" s="97">
        <v>6293.9645220537914</v>
      </c>
      <c r="D513" s="96">
        <v>0.71014630479190366</v>
      </c>
      <c r="E513" s="98">
        <v>0.3131447909053845</v>
      </c>
      <c r="F513" s="119">
        <v>0</v>
      </c>
      <c r="G513" s="177">
        <v>0</v>
      </c>
      <c r="H513" s="97">
        <v>8655944.626260275</v>
      </c>
      <c r="I513" s="185">
        <v>36873.158226773659</v>
      </c>
      <c r="J513" s="174">
        <v>319172015806.28632</v>
      </c>
      <c r="K513" s="186">
        <v>0.48909767659789272</v>
      </c>
      <c r="L513" s="182">
        <v>121055521804.92491</v>
      </c>
      <c r="M513" s="189">
        <v>27094564473.643993</v>
      </c>
      <c r="N513" s="187">
        <v>20279542.509889446</v>
      </c>
      <c r="O513" s="185">
        <v>34856569303.942062</v>
      </c>
      <c r="P513" s="185">
        <v>0</v>
      </c>
      <c r="Q513" s="174">
        <v>381123149583.87238</v>
      </c>
      <c r="R513" s="119">
        <v>0.48276140405001516</v>
      </c>
      <c r="S513" s="174">
        <v>133130521870.71413</v>
      </c>
      <c r="T513" s="119">
        <v>0.3493110350711367</v>
      </c>
      <c r="U513" s="97">
        <v>14.213326506313114</v>
      </c>
      <c r="V513" s="184">
        <v>2093860111850.8667</v>
      </c>
      <c r="W513" s="199">
        <v>2172.0101393011505</v>
      </c>
      <c r="X513" s="191">
        <v>5.0949918655339724E-2</v>
      </c>
      <c r="Y513" s="198">
        <v>2.0000000000000001E-4</v>
      </c>
    </row>
    <row r="514" spans="1:25" x14ac:dyDescent="0.2">
      <c r="A514">
        <v>510</v>
      </c>
      <c r="B514" s="119">
        <v>0.6428729601240718</v>
      </c>
      <c r="C514" s="97">
        <v>10442.200100098056</v>
      </c>
      <c r="D514" s="96">
        <v>0.54332057554281221</v>
      </c>
      <c r="E514" s="98">
        <v>0</v>
      </c>
      <c r="F514" s="119">
        <v>0.50144966341201269</v>
      </c>
      <c r="G514" s="177">
        <v>1</v>
      </c>
      <c r="H514" s="97">
        <v>3753147.3040424762</v>
      </c>
      <c r="I514" s="185">
        <v>37054.880079697672</v>
      </c>
      <c r="J514" s="174">
        <v>139072423272.73459</v>
      </c>
      <c r="K514" s="186">
        <v>0.37170025110911786</v>
      </c>
      <c r="L514" s="182">
        <v>38487337874.16217</v>
      </c>
      <c r="M514" s="189">
        <v>704271344.25145805</v>
      </c>
      <c r="N514" s="187">
        <v>10548126.49427551</v>
      </c>
      <c r="O514" s="185">
        <v>0</v>
      </c>
      <c r="P514" s="185">
        <v>190069875512.65607</v>
      </c>
      <c r="Q514" s="174">
        <v>329846570129.64209</v>
      </c>
      <c r="R514" s="119">
        <v>0.61770887895809479</v>
      </c>
      <c r="S514" s="174">
        <v>135417433444.51184</v>
      </c>
      <c r="T514" s="119">
        <v>0.41054673811307996</v>
      </c>
      <c r="U514" s="97">
        <v>17.310756813393109</v>
      </c>
      <c r="V514" s="184">
        <v>2524268049730.998</v>
      </c>
      <c r="W514" s="199">
        <v>2619.2156204476055</v>
      </c>
      <c r="X514" s="191">
        <v>4.2362259328741408E-2</v>
      </c>
      <c r="Y514" s="198">
        <v>2.0000000000000001E-4</v>
      </c>
    </row>
    <row r="515" spans="1:25" x14ac:dyDescent="0.2">
      <c r="A515">
        <v>511</v>
      </c>
      <c r="B515" s="119">
        <v>0.51611339604484985</v>
      </c>
      <c r="C515" s="97">
        <v>7937.9283340125576</v>
      </c>
      <c r="D515" s="96">
        <v>0.89637552986886515</v>
      </c>
      <c r="E515" s="98">
        <v>0.54598927169918166</v>
      </c>
      <c r="F515" s="119">
        <v>0.53603083359936499</v>
      </c>
      <c r="G515" s="177">
        <v>1</v>
      </c>
      <c r="H515" s="97">
        <v>9472437.9847725667</v>
      </c>
      <c r="I515" s="185">
        <v>38912.641922980809</v>
      </c>
      <c r="J515" s="174">
        <v>368597587439.0968</v>
      </c>
      <c r="K515" s="186">
        <v>0.46001236223330433</v>
      </c>
      <c r="L515" s="182">
        <v>128879776307.34927</v>
      </c>
      <c r="M515" s="189">
        <v>6159481203.4023495</v>
      </c>
      <c r="N515" s="187">
        <v>20320154.575405821</v>
      </c>
      <c r="O515" s="185">
        <v>0</v>
      </c>
      <c r="P515" s="185">
        <v>240741380283.64853</v>
      </c>
      <c r="Q515" s="174">
        <v>615498448926.14771</v>
      </c>
      <c r="R515" s="119">
        <v>0.58838905568343447</v>
      </c>
      <c r="S515" s="174">
        <v>213338852784.19769</v>
      </c>
      <c r="T515" s="119">
        <v>0.34661151974697463</v>
      </c>
      <c r="U515" s="97">
        <v>15.469437943434002</v>
      </c>
      <c r="V515" s="184">
        <v>3534596788299.8208</v>
      </c>
      <c r="W515" s="199">
        <v>3671.274139332751</v>
      </c>
      <c r="X515" s="191">
        <v>4.7591844301296864E-2</v>
      </c>
      <c r="Y515" s="198">
        <v>2.0000000000000001E-4</v>
      </c>
    </row>
    <row r="516" spans="1:25" x14ac:dyDescent="0.2">
      <c r="A516">
        <v>512</v>
      </c>
      <c r="B516" s="119">
        <v>0.56405350410971955</v>
      </c>
      <c r="C516" s="97">
        <v>13000.934362860065</v>
      </c>
      <c r="D516" s="96">
        <v>0.80538565599179712</v>
      </c>
      <c r="E516" s="98">
        <v>0.48348344276792965</v>
      </c>
      <c r="F516" s="119">
        <v>0.67257302130824903</v>
      </c>
      <c r="G516" s="177">
        <v>1</v>
      </c>
      <c r="H516" s="97">
        <v>5017552.2639287729</v>
      </c>
      <c r="I516" s="185">
        <v>41381.296131608658</v>
      </c>
      <c r="J516" s="174">
        <v>207632816089.45999</v>
      </c>
      <c r="K516" s="186">
        <v>0.37111366213085528</v>
      </c>
      <c r="L516" s="182">
        <v>55254879023.631088</v>
      </c>
      <c r="M516" s="189">
        <v>3019080719.4396577</v>
      </c>
      <c r="N516" s="187">
        <v>11923498.307953395</v>
      </c>
      <c r="O516" s="185">
        <v>0</v>
      </c>
      <c r="P516" s="185">
        <v>271969959236.61075</v>
      </c>
      <c r="Q516" s="174">
        <v>482621856045.51038</v>
      </c>
      <c r="R516" s="119">
        <v>0.61048072824743205</v>
      </c>
      <c r="S516" s="174">
        <v>186353896479.76419</v>
      </c>
      <c r="T516" s="119">
        <v>0.38612817497886243</v>
      </c>
      <c r="U516" s="97">
        <v>17.263630714146863</v>
      </c>
      <c r="V516" s="184">
        <v>3403637579605.6562</v>
      </c>
      <c r="W516" s="199">
        <v>3533.8462924106575</v>
      </c>
      <c r="X516" s="191">
        <v>4.3443070994409902E-2</v>
      </c>
      <c r="Y516" s="198">
        <v>2.0000000000000001E-4</v>
      </c>
    </row>
    <row r="517" spans="1:25" x14ac:dyDescent="0.2">
      <c r="A517">
        <v>513</v>
      </c>
      <c r="B517" s="119">
        <v>0.58843283654249989</v>
      </c>
      <c r="C517" s="97">
        <v>7252.2769034613311</v>
      </c>
      <c r="D517" s="96">
        <v>0.99194102676717333</v>
      </c>
      <c r="E517" s="98">
        <v>0</v>
      </c>
      <c r="F517" s="119">
        <v>0.56367314776953314</v>
      </c>
      <c r="G517" s="177">
        <v>1</v>
      </c>
      <c r="H517" s="97">
        <v>11662256.291687291</v>
      </c>
      <c r="I517" s="185">
        <v>37243.159169690422</v>
      </c>
      <c r="J517" s="174">
        <v>434339267349.03333</v>
      </c>
      <c r="K517" s="186">
        <v>0.34287694357722021</v>
      </c>
      <c r="L517" s="182">
        <v>103760658855.85643</v>
      </c>
      <c r="M517" s="189">
        <v>6307791936.5837402</v>
      </c>
      <c r="N517" s="187">
        <v>23782090.952051204</v>
      </c>
      <c r="O517" s="185">
        <v>0</v>
      </c>
      <c r="P517" s="185">
        <v>356444204824.69427</v>
      </c>
      <c r="Q517" s="174">
        <v>797091264110.31128</v>
      </c>
      <c r="R517" s="119">
        <v>0.54458040612007974</v>
      </c>
      <c r="S517" s="174">
        <v>352372029387.4801</v>
      </c>
      <c r="T517" s="119">
        <v>0.44207237646844233</v>
      </c>
      <c r="U517" s="97">
        <v>17.293246271302561</v>
      </c>
      <c r="V517" s="184">
        <v>6461091495007.2236</v>
      </c>
      <c r="W517" s="199">
        <v>6709.5029693328543</v>
      </c>
      <c r="X517" s="191">
        <v>4.3559707772226196E-2</v>
      </c>
      <c r="Y517" s="198">
        <v>2.0000000000000001E-4</v>
      </c>
    </row>
    <row r="518" spans="1:25" x14ac:dyDescent="0.2">
      <c r="A518">
        <v>514</v>
      </c>
      <c r="B518" s="119">
        <v>0.52925159950247458</v>
      </c>
      <c r="C518" s="97">
        <v>16286.995879770362</v>
      </c>
      <c r="D518" s="96">
        <v>0.61612856582180864</v>
      </c>
      <c r="E518" s="98">
        <v>3.9418846516073511E-2</v>
      </c>
      <c r="F518" s="119">
        <v>0.57843633603002786</v>
      </c>
      <c r="G518" s="177">
        <v>1</v>
      </c>
      <c r="H518" s="97">
        <v>3467068.911296817</v>
      </c>
      <c r="I518" s="185">
        <v>52426.316589520298</v>
      </c>
      <c r="J518" s="174">
        <v>181765652381.33038</v>
      </c>
      <c r="K518" s="186">
        <v>0.51253351195470342</v>
      </c>
      <c r="L518" s="182">
        <v>77402231310.55188</v>
      </c>
      <c r="M518" s="189">
        <v>930587001.6233294</v>
      </c>
      <c r="N518" s="187">
        <v>9448414.8937371783</v>
      </c>
      <c r="O518" s="185">
        <v>0</v>
      </c>
      <c r="P518" s="185">
        <v>234691592810.18008</v>
      </c>
      <c r="Q518" s="174">
        <v>417387832193.13385</v>
      </c>
      <c r="R518" s="119">
        <v>0.67302935243665751</v>
      </c>
      <c r="S518" s="174">
        <v>225077304847.66431</v>
      </c>
      <c r="T518" s="119">
        <v>0.53925219541023051</v>
      </c>
      <c r="U518" s="97">
        <v>16.949771812884791</v>
      </c>
      <c r="V518" s="184">
        <v>4070062295703.9746</v>
      </c>
      <c r="W518" s="199">
        <v>4224.4706224750207</v>
      </c>
      <c r="X518" s="191">
        <v>4.4127800146025881E-2</v>
      </c>
      <c r="Y518" s="198">
        <v>2.0000000000000001E-4</v>
      </c>
    </row>
    <row r="519" spans="1:25" x14ac:dyDescent="0.2">
      <c r="A519">
        <v>515</v>
      </c>
      <c r="B519" s="119">
        <v>0.61901263126536343</v>
      </c>
      <c r="C519" s="97">
        <v>6925.0711846522172</v>
      </c>
      <c r="D519" s="96">
        <v>1.2360241062658355</v>
      </c>
      <c r="E519" s="98">
        <v>0.47548425211637446</v>
      </c>
      <c r="F519" s="119">
        <v>0</v>
      </c>
      <c r="G519" s="177">
        <v>0</v>
      </c>
      <c r="H519" s="97">
        <v>14532772.313561806</v>
      </c>
      <c r="I519" s="185">
        <v>27938.767691440567</v>
      </c>
      <c r="J519" s="174">
        <v>406027749581.20258</v>
      </c>
      <c r="K519" s="186">
        <v>0.23335688899206997</v>
      </c>
      <c r="L519" s="182">
        <v>54324570708.367416</v>
      </c>
      <c r="M519" s="189">
        <v>63961451894.44812</v>
      </c>
      <c r="N519" s="187">
        <v>27076783.019274771</v>
      </c>
      <c r="O519" s="185">
        <v>80998918235.615402</v>
      </c>
      <c r="P519" s="185">
        <v>0</v>
      </c>
      <c r="Q519" s="174">
        <v>550988119711.26611</v>
      </c>
      <c r="R519" s="119">
        <v>0.28956796229802756</v>
      </c>
      <c r="S519" s="174">
        <v>94947250712.424011</v>
      </c>
      <c r="T519" s="119">
        <v>0.17232177485456338</v>
      </c>
      <c r="U519" s="97">
        <v>17.978875231437968</v>
      </c>
      <c r="V519" s="184">
        <v>1677290435607.4602</v>
      </c>
      <c r="W519" s="199">
        <v>1737.6006851793359</v>
      </c>
      <c r="X519" s="191">
        <v>4.2585396841715868E-2</v>
      </c>
      <c r="Y519" s="198">
        <v>2.0000000000000001E-4</v>
      </c>
    </row>
    <row r="520" spans="1:25" x14ac:dyDescent="0.2">
      <c r="A520">
        <v>516</v>
      </c>
      <c r="B520" s="119">
        <v>0.44123374781737357</v>
      </c>
      <c r="C520" s="97">
        <v>10467.352187149841</v>
      </c>
      <c r="D520" s="96">
        <v>0.81382271468769274</v>
      </c>
      <c r="E520" s="98">
        <v>0</v>
      </c>
      <c r="F520" s="119">
        <v>0</v>
      </c>
      <c r="G520" s="177">
        <v>0</v>
      </c>
      <c r="H520" s="97">
        <v>5352879.1713854661</v>
      </c>
      <c r="I520" s="185">
        <v>36940.191594321543</v>
      </c>
      <c r="J520" s="174">
        <v>197736382172.23227</v>
      </c>
      <c r="K520" s="186">
        <v>0.39301546057636449</v>
      </c>
      <c r="L520" s="182">
        <v>53693480625.099335</v>
      </c>
      <c r="M520" s="189">
        <v>7571322667.9954109</v>
      </c>
      <c r="N520" s="187">
        <v>12608635.743769508</v>
      </c>
      <c r="O520" s="185">
        <v>0</v>
      </c>
      <c r="P520" s="185">
        <v>0</v>
      </c>
      <c r="Q520" s="174">
        <v>205307704840.22769</v>
      </c>
      <c r="R520" s="119">
        <v>0.378521864888613</v>
      </c>
      <c r="S520" s="174">
        <v>53693480625.099335</v>
      </c>
      <c r="T520" s="119">
        <v>0.26152686606128145</v>
      </c>
      <c r="U520" s="97">
        <v>13.460146032809057</v>
      </c>
      <c r="V520" s="184">
        <v>761975327643.71814</v>
      </c>
      <c r="W520" s="199">
        <v>790.84331368681615</v>
      </c>
      <c r="X520" s="191">
        <v>5.6176369969540688E-2</v>
      </c>
      <c r="Y520" s="198">
        <v>2.0000000000000001E-4</v>
      </c>
    </row>
    <row r="521" spans="1:25" x14ac:dyDescent="0.2">
      <c r="A521">
        <v>517</v>
      </c>
      <c r="B521" s="119">
        <v>0.47685200749660067</v>
      </c>
      <c r="C521" s="97">
        <v>5204.7904723055763</v>
      </c>
      <c r="D521" s="96">
        <v>0.78115809249703994</v>
      </c>
      <c r="E521" s="98">
        <v>0</v>
      </c>
      <c r="F521" s="119">
        <v>0</v>
      </c>
      <c r="G521" s="177">
        <v>0</v>
      </c>
      <c r="H521" s="97">
        <v>6452069.3525527865</v>
      </c>
      <c r="I521" s="185">
        <v>47655.113049694628</v>
      </c>
      <c r="J521" s="174">
        <v>307474094400.37305</v>
      </c>
      <c r="K521" s="186">
        <v>0.47685200749660073</v>
      </c>
      <c r="L521" s="182">
        <v>106413287206.66447</v>
      </c>
      <c r="M521" s="189">
        <v>16529191566.660397</v>
      </c>
      <c r="N521" s="187">
        <v>15176154.756869096</v>
      </c>
      <c r="O521" s="185">
        <v>0</v>
      </c>
      <c r="P521" s="185">
        <v>0</v>
      </c>
      <c r="Q521" s="174">
        <v>324003285967.03345</v>
      </c>
      <c r="R521" s="119">
        <v>0.45252516106560536</v>
      </c>
      <c r="S521" s="174">
        <v>106413287206.66447</v>
      </c>
      <c r="T521" s="119">
        <v>0.32843274070217848</v>
      </c>
      <c r="U521" s="97">
        <v>13.513954857210891</v>
      </c>
      <c r="V521" s="184">
        <v>1599380340606.3535</v>
      </c>
      <c r="W521" s="199">
        <v>1659.3659813297736</v>
      </c>
      <c r="X521" s="191">
        <v>5.3461376877534592E-2</v>
      </c>
      <c r="Y521" s="198">
        <v>2.0000000000000001E-4</v>
      </c>
    </row>
    <row r="522" spans="1:25" x14ac:dyDescent="0.2">
      <c r="A522">
        <v>518</v>
      </c>
      <c r="B522" s="119">
        <v>0.49379349861335775</v>
      </c>
      <c r="C522" s="97">
        <v>4991.7658124830432</v>
      </c>
      <c r="D522" s="96">
        <v>0.93648285146535604</v>
      </c>
      <c r="E522" s="98">
        <v>0.7</v>
      </c>
      <c r="F522" s="119">
        <v>0</v>
      </c>
      <c r="G522" s="177">
        <v>0</v>
      </c>
      <c r="H522" s="97">
        <v>11334101.946994595</v>
      </c>
      <c r="I522" s="185">
        <v>35189.69356212089</v>
      </c>
      <c r="J522" s="174">
        <v>398843574316.57758</v>
      </c>
      <c r="K522" s="186">
        <v>0.43821824281240629</v>
      </c>
      <c r="L522" s="182">
        <v>133605632149.14102</v>
      </c>
      <c r="M522" s="189">
        <v>67772201987.961517</v>
      </c>
      <c r="N522" s="187">
        <v>23736583.059165027</v>
      </c>
      <c r="O522" s="185">
        <v>113250320620.20531</v>
      </c>
      <c r="P522" s="185">
        <v>0</v>
      </c>
      <c r="Q522" s="174">
        <v>579866096924.74438</v>
      </c>
      <c r="R522" s="119">
        <v>0.45765873914272942</v>
      </c>
      <c r="S522" s="174">
        <v>197914001532.18753</v>
      </c>
      <c r="T522" s="119">
        <v>0.34130983442867674</v>
      </c>
      <c r="U522" s="97">
        <v>16.14646103296781</v>
      </c>
      <c r="V522" s="184">
        <v>3437653526211.4131</v>
      </c>
      <c r="W522" s="199">
        <v>3571.0518153151111</v>
      </c>
      <c r="X522" s="191">
        <v>4.5550256300447033E-2</v>
      </c>
      <c r="Y522" s="198">
        <v>2.0000000000000001E-4</v>
      </c>
    </row>
    <row r="523" spans="1:25" x14ac:dyDescent="0.2">
      <c r="A523">
        <v>519</v>
      </c>
      <c r="B523" s="119">
        <v>0.34488224668917195</v>
      </c>
      <c r="C523" s="97">
        <v>13263.930460648855</v>
      </c>
      <c r="D523" s="96">
        <v>1.3248497798498318</v>
      </c>
      <c r="E523" s="98">
        <v>3.6715132027657749E-2</v>
      </c>
      <c r="F523" s="119">
        <v>0</v>
      </c>
      <c r="G523" s="177">
        <v>0</v>
      </c>
      <c r="H523" s="97">
        <v>6223025.7279054374</v>
      </c>
      <c r="I523" s="185">
        <v>42472.409948263012</v>
      </c>
      <c r="J523" s="174">
        <v>264306899834.18756</v>
      </c>
      <c r="K523" s="186">
        <v>0.34488224668917189</v>
      </c>
      <c r="L523" s="182">
        <v>65544432473.681427</v>
      </c>
      <c r="M523" s="189">
        <v>9256370961.0493889</v>
      </c>
      <c r="N523" s="187">
        <v>14761473.702630376</v>
      </c>
      <c r="O523" s="185">
        <v>12233843983.473526</v>
      </c>
      <c r="P523" s="185">
        <v>0</v>
      </c>
      <c r="Q523" s="174">
        <v>285797114778.71045</v>
      </c>
      <c r="R523" s="119">
        <v>0.35319402260306754</v>
      </c>
      <c r="S523" s="174">
        <v>70152143322.184814</v>
      </c>
      <c r="T523" s="119">
        <v>0.24546134196107208</v>
      </c>
      <c r="U523" s="97">
        <v>13.81244921286272</v>
      </c>
      <c r="V523" s="184">
        <v>999771962434.47058</v>
      </c>
      <c r="W523" s="199">
        <v>1037.8894971840766</v>
      </c>
      <c r="X523" s="191">
        <v>5.757566396388953E-2</v>
      </c>
      <c r="Y523" s="198">
        <v>2.0000000000000001E-4</v>
      </c>
    </row>
    <row r="524" spans="1:25" x14ac:dyDescent="0.2">
      <c r="A524">
        <v>520</v>
      </c>
      <c r="B524" s="119">
        <v>0.46799523737953119</v>
      </c>
      <c r="C524" s="97">
        <v>8517.1980776775763</v>
      </c>
      <c r="D524" s="96">
        <v>1.0950197190665545</v>
      </c>
      <c r="E524" s="98">
        <v>0.63942675152426087</v>
      </c>
      <c r="F524" s="119">
        <v>0</v>
      </c>
      <c r="G524" s="177">
        <v>0</v>
      </c>
      <c r="H524" s="97">
        <v>14649362.776724778</v>
      </c>
      <c r="I524" s="185">
        <v>24934.195727215476</v>
      </c>
      <c r="J524" s="174">
        <v>365270078753.84039</v>
      </c>
      <c r="K524" s="186">
        <v>0.22786138904813391</v>
      </c>
      <c r="L524" s="182">
        <v>56647178459.648727</v>
      </c>
      <c r="M524" s="189">
        <v>32136101730.124916</v>
      </c>
      <c r="N524" s="187">
        <v>28383847.968708023</v>
      </c>
      <c r="O524" s="185">
        <v>97664051761.401978</v>
      </c>
      <c r="P524" s="185">
        <v>0</v>
      </c>
      <c r="Q524" s="174">
        <v>495070232245.36731</v>
      </c>
      <c r="R524" s="119">
        <v>0.32593797490073773</v>
      </c>
      <c r="S524" s="174">
        <v>90143129090.196899</v>
      </c>
      <c r="T524" s="119">
        <v>0.18208149716729494</v>
      </c>
      <c r="U524" s="97">
        <v>16.230819149828093</v>
      </c>
      <c r="V524" s="184">
        <v>1427453625716.374</v>
      </c>
      <c r="W524" s="199">
        <v>1479.2638580031514</v>
      </c>
      <c r="X524" s="191">
        <v>5.1549907871795017E-2</v>
      </c>
      <c r="Y524" s="198">
        <v>2.0000000000000001E-4</v>
      </c>
    </row>
    <row r="525" spans="1:25" x14ac:dyDescent="0.2">
      <c r="A525">
        <v>521</v>
      </c>
      <c r="B525" s="119">
        <v>0.59658913510944089</v>
      </c>
      <c r="C525" s="97">
        <v>15701.147688101883</v>
      </c>
      <c r="D525" s="96">
        <v>0.56929471439323587</v>
      </c>
      <c r="E525" s="98">
        <v>0.26049883938008911</v>
      </c>
      <c r="F525" s="119">
        <v>0.5569556192489119</v>
      </c>
      <c r="G525" s="177">
        <v>1</v>
      </c>
      <c r="H525" s="97">
        <v>3862123.4629920148</v>
      </c>
      <c r="I525" s="185">
        <v>44337.309827693229</v>
      </c>
      <c r="J525" s="174">
        <v>171236164571.48047</v>
      </c>
      <c r="K525" s="186">
        <v>0.41022161927392486</v>
      </c>
      <c r="L525" s="182">
        <v>54183886422.5186</v>
      </c>
      <c r="M525" s="189">
        <v>6007846106.9609699</v>
      </c>
      <c r="N525" s="187">
        <v>10609323.369561091</v>
      </c>
      <c r="O525" s="185">
        <v>0</v>
      </c>
      <c r="P525" s="185">
        <v>235325235054.34879</v>
      </c>
      <c r="Q525" s="174">
        <v>412569245732.79022</v>
      </c>
      <c r="R525" s="119">
        <v>0.6265735205082994</v>
      </c>
      <c r="S525" s="174">
        <v>188970434147.7934</v>
      </c>
      <c r="T525" s="119">
        <v>0.45803325405933032</v>
      </c>
      <c r="U525" s="97">
        <v>17.375998327117514</v>
      </c>
      <c r="V525" s="184">
        <v>3507286047135.4971</v>
      </c>
      <c r="W525" s="199">
        <v>3639.1373876557595</v>
      </c>
      <c r="X525" s="191">
        <v>4.2863025311797344E-2</v>
      </c>
      <c r="Y525" s="198">
        <v>2.0000000000000001E-4</v>
      </c>
    </row>
    <row r="526" spans="1:25" x14ac:dyDescent="0.2">
      <c r="A526">
        <v>522</v>
      </c>
      <c r="B526" s="119">
        <v>0.46427746951013682</v>
      </c>
      <c r="C526" s="97">
        <v>12685.511857606092</v>
      </c>
      <c r="D526" s="96">
        <v>0.7201507595880049</v>
      </c>
      <c r="E526" s="98">
        <v>1.1583028196523848E-2</v>
      </c>
      <c r="F526" s="119">
        <v>0.57137729360953715</v>
      </c>
      <c r="G526" s="177">
        <v>1</v>
      </c>
      <c r="H526" s="97">
        <v>10912236.227339542</v>
      </c>
      <c r="I526" s="185">
        <v>28705.527362123095</v>
      </c>
      <c r="J526" s="174">
        <v>313241495605.84613</v>
      </c>
      <c r="K526" s="186">
        <v>0.28190947838444547</v>
      </c>
      <c r="L526" s="182">
        <v>64814678906.19072</v>
      </c>
      <c r="M526" s="189">
        <v>5278198762.1823521</v>
      </c>
      <c r="N526" s="187">
        <v>24818335.999383152</v>
      </c>
      <c r="O526" s="185">
        <v>0</v>
      </c>
      <c r="P526" s="185">
        <v>485505238539.29675</v>
      </c>
      <c r="Q526" s="174">
        <v>804024932907.3252</v>
      </c>
      <c r="R526" s="119">
        <v>0.59290442118788422</v>
      </c>
      <c r="S526" s="174">
        <v>290892042676.20074</v>
      </c>
      <c r="T526" s="119">
        <v>0.36179480358195559</v>
      </c>
      <c r="U526" s="97">
        <v>17.723166904145057</v>
      </c>
      <c r="V526" s="184">
        <v>5351711897591.2178</v>
      </c>
      <c r="W526" s="199">
        <v>5554.8502244450328</v>
      </c>
      <c r="X526" s="191">
        <v>4.2737042901185081E-2</v>
      </c>
      <c r="Y526" s="198">
        <v>2.0000000000000001E-4</v>
      </c>
    </row>
    <row r="527" spans="1:25" x14ac:dyDescent="0.2">
      <c r="A527">
        <v>523</v>
      </c>
      <c r="B527" s="119">
        <v>0.33142279737419422</v>
      </c>
      <c r="C527" s="97">
        <v>6638.6407941396119</v>
      </c>
      <c r="D527" s="96">
        <v>1.2138619988664958</v>
      </c>
      <c r="E527" s="98">
        <v>0.16509623705389698</v>
      </c>
      <c r="F527" s="119">
        <v>0</v>
      </c>
      <c r="G527" s="177">
        <v>0</v>
      </c>
      <c r="H527" s="97">
        <v>11883128.318052515</v>
      </c>
      <c r="I527" s="185">
        <v>35377.720173031514</v>
      </c>
      <c r="J527" s="174">
        <v>420397988416.28851</v>
      </c>
      <c r="K527" s="186">
        <v>0.33142279737419422</v>
      </c>
      <c r="L527" s="182">
        <v>89116126769.792587</v>
      </c>
      <c r="M527" s="189">
        <v>17614027053.650063</v>
      </c>
      <c r="N527" s="187">
        <v>22659731.795720626</v>
      </c>
      <c r="O527" s="185">
        <v>34850028975.601471</v>
      </c>
      <c r="P527" s="185">
        <v>0</v>
      </c>
      <c r="Q527" s="174">
        <v>472862044445.5401</v>
      </c>
      <c r="R527" s="119">
        <v>0.35361159237881962</v>
      </c>
      <c r="S527" s="174">
        <v>104875305665.4834</v>
      </c>
      <c r="T527" s="119">
        <v>0.22178837759849421</v>
      </c>
      <c r="U527" s="97">
        <v>14.490525034518443</v>
      </c>
      <c r="V527" s="184">
        <v>1574201778893.5576</v>
      </c>
      <c r="W527" s="199">
        <v>1633.671569288214</v>
      </c>
      <c r="X527" s="191">
        <v>5.3583441835594006E-2</v>
      </c>
      <c r="Y527" s="198">
        <v>2.0000000000000001E-4</v>
      </c>
    </row>
    <row r="528" spans="1:25" x14ac:dyDescent="0.2">
      <c r="A528">
        <v>524</v>
      </c>
      <c r="B528" s="119">
        <v>0.63905102907110267</v>
      </c>
      <c r="C528" s="97">
        <v>9033.3781246321614</v>
      </c>
      <c r="D528" s="96">
        <v>0.6351140385909384</v>
      </c>
      <c r="E528" s="98">
        <v>3.5205839634434966E-2</v>
      </c>
      <c r="F528" s="119">
        <v>0.50961709717968573</v>
      </c>
      <c r="G528" s="177">
        <v>1</v>
      </c>
      <c r="H528" s="97">
        <v>5965209.3859701212</v>
      </c>
      <c r="I528" s="185">
        <v>37327.320987065155</v>
      </c>
      <c r="J528" s="174">
        <v>222665285505.16055</v>
      </c>
      <c r="K528" s="186">
        <v>0.37121726928907617</v>
      </c>
      <c r="L528" s="182">
        <v>59274140646.806267</v>
      </c>
      <c r="M528" s="189">
        <v>13376430120.330151</v>
      </c>
      <c r="N528" s="187">
        <v>15005377.075898008</v>
      </c>
      <c r="O528" s="185">
        <v>0</v>
      </c>
      <c r="P528" s="185">
        <v>379708137321.2113</v>
      </c>
      <c r="Q528" s="174">
        <v>615749852946.70203</v>
      </c>
      <c r="R528" s="119">
        <v>0.62756605991607961</v>
      </c>
      <c r="S528" s="174">
        <v>214320460281.84814</v>
      </c>
      <c r="T528" s="119">
        <v>0.3480641680322078</v>
      </c>
      <c r="U528" s="97">
        <v>17.55880131310029</v>
      </c>
      <c r="V528" s="184">
        <v>4031270679009.0996</v>
      </c>
      <c r="W528" s="199">
        <v>4189.0201790591454</v>
      </c>
      <c r="X528" s="191">
        <v>4.2437478720141898E-2</v>
      </c>
      <c r="Y528" s="198">
        <v>2.0000000000000001E-4</v>
      </c>
    </row>
    <row r="529" spans="1:25" x14ac:dyDescent="0.2">
      <c r="A529">
        <v>525</v>
      </c>
      <c r="B529" s="119">
        <v>0.38509446591280111</v>
      </c>
      <c r="C529" s="97">
        <v>7038.0632820968549</v>
      </c>
      <c r="D529" s="96">
        <v>0.80318012798299765</v>
      </c>
      <c r="E529" s="98">
        <v>0.13470083165634916</v>
      </c>
      <c r="F529" s="119">
        <v>0</v>
      </c>
      <c r="G529" s="177">
        <v>0</v>
      </c>
      <c r="H529" s="97">
        <v>12434829.595544031</v>
      </c>
      <c r="I529" s="185">
        <v>34627.748435188085</v>
      </c>
      <c r="J529" s="174">
        <v>430590151068.9303</v>
      </c>
      <c r="K529" s="186">
        <v>0.38509446591280105</v>
      </c>
      <c r="L529" s="182">
        <v>119717655623.12465</v>
      </c>
      <c r="M529" s="189">
        <v>18639156295.082436</v>
      </c>
      <c r="N529" s="187">
        <v>27104609.516324762</v>
      </c>
      <c r="O529" s="185">
        <v>33988581454.097115</v>
      </c>
      <c r="P529" s="185">
        <v>0</v>
      </c>
      <c r="Q529" s="174">
        <v>483217888818.10986</v>
      </c>
      <c r="R529" s="119">
        <v>0.39942384974313522</v>
      </c>
      <c r="S529" s="174">
        <v>137500481843.95255</v>
      </c>
      <c r="T529" s="119">
        <v>0.28455172092295966</v>
      </c>
      <c r="U529" s="97">
        <v>14.216541551776832</v>
      </c>
      <c r="V529" s="184">
        <v>2058066980400.312</v>
      </c>
      <c r="W529" s="199">
        <v>2135.4147533667769</v>
      </c>
      <c r="X529" s="191">
        <v>5.1773268380719335E-2</v>
      </c>
      <c r="Y529" s="198">
        <v>2.0000000000000001E-4</v>
      </c>
    </row>
    <row r="530" spans="1:25" x14ac:dyDescent="0.2">
      <c r="A530">
        <v>526</v>
      </c>
      <c r="B530" s="119">
        <v>0.5144533145689536</v>
      </c>
      <c r="C530" s="97">
        <v>17000</v>
      </c>
      <c r="D530" s="96">
        <v>0.2</v>
      </c>
      <c r="E530" s="98">
        <v>0.7</v>
      </c>
      <c r="F530" s="119">
        <v>0.64467426032114516</v>
      </c>
      <c r="G530" s="177">
        <v>1</v>
      </c>
      <c r="H530" s="97">
        <v>1390284.9590466381</v>
      </c>
      <c r="I530" s="185">
        <v>53858.010770323679</v>
      </c>
      <c r="J530" s="174">
        <v>74877982298.152847</v>
      </c>
      <c r="K530" s="186">
        <v>0.45864326109671949</v>
      </c>
      <c r="L530" s="182">
        <v>26574805129.682907</v>
      </c>
      <c r="M530" s="189">
        <v>847843100.1246382</v>
      </c>
      <c r="N530" s="187">
        <v>6012947.3209751714</v>
      </c>
      <c r="O530" s="185">
        <v>0</v>
      </c>
      <c r="P530" s="185">
        <v>166473137034.93118</v>
      </c>
      <c r="Q530" s="174">
        <v>242198962433.20868</v>
      </c>
      <c r="R530" s="119">
        <v>0.69166601677622586</v>
      </c>
      <c r="S530" s="174">
        <v>113298444751.45711</v>
      </c>
      <c r="T530" s="119">
        <v>0.46779079321077388</v>
      </c>
      <c r="U530" s="97">
        <v>17.614961510685365</v>
      </c>
      <c r="V530" s="184">
        <v>2179835664603.6104</v>
      </c>
      <c r="W530" s="199">
        <v>2263.6613579149562</v>
      </c>
      <c r="X530" s="191">
        <v>4.134143461741465E-2</v>
      </c>
      <c r="Y530" s="198">
        <v>2.0000000000000001E-4</v>
      </c>
    </row>
    <row r="531" spans="1:25" x14ac:dyDescent="0.2">
      <c r="A531">
        <v>527</v>
      </c>
      <c r="B531" s="119">
        <v>0.52499912199871812</v>
      </c>
      <c r="C531" s="97">
        <v>12260.808098409261</v>
      </c>
      <c r="D531" s="96">
        <v>0.50964619064807537</v>
      </c>
      <c r="E531" s="98">
        <v>0.52086735688257879</v>
      </c>
      <c r="F531" s="119">
        <v>0</v>
      </c>
      <c r="G531" s="177">
        <v>0</v>
      </c>
      <c r="H531" s="97">
        <v>2919930.3083793488</v>
      </c>
      <c r="I531" s="185">
        <v>53632.756098579994</v>
      </c>
      <c r="J531" s="174">
        <v>156603910054.16107</v>
      </c>
      <c r="K531" s="186">
        <v>0.50670898317511859</v>
      </c>
      <c r="L531" s="182">
        <v>63210325543.330544</v>
      </c>
      <c r="M531" s="189">
        <v>11442342584.728567</v>
      </c>
      <c r="N531" s="187">
        <v>8722094.8723329641</v>
      </c>
      <c r="O531" s="185">
        <v>33277809317.091553</v>
      </c>
      <c r="P531" s="185">
        <v>0</v>
      </c>
      <c r="Q531" s="174">
        <v>201324061955.9812</v>
      </c>
      <c r="R531" s="119">
        <v>0.5263894163909526</v>
      </c>
      <c r="S531" s="174">
        <v>76492745772.170914</v>
      </c>
      <c r="T531" s="119">
        <v>0.37994835306321101</v>
      </c>
      <c r="U531" s="97">
        <v>14.498279926374707</v>
      </c>
      <c r="V531" s="184">
        <v>1220219233489.1924</v>
      </c>
      <c r="W531" s="199">
        <v>1267.4600950095225</v>
      </c>
      <c r="X531" s="191">
        <v>4.9907022417342212E-2</v>
      </c>
      <c r="Y531" s="198">
        <v>2.0000000000000001E-4</v>
      </c>
    </row>
    <row r="532" spans="1:25" x14ac:dyDescent="0.2">
      <c r="A532">
        <v>528</v>
      </c>
      <c r="B532" s="119">
        <v>0.8</v>
      </c>
      <c r="C532" s="97">
        <v>9174.3212072179413</v>
      </c>
      <c r="D532" s="96">
        <v>0.84943432108417394</v>
      </c>
      <c r="E532" s="98">
        <v>0.52853962609942917</v>
      </c>
      <c r="F532" s="119">
        <v>0</v>
      </c>
      <c r="G532" s="177">
        <v>0</v>
      </c>
      <c r="H532" s="97">
        <v>6350927.568334884</v>
      </c>
      <c r="I532" s="185">
        <v>32597.118476156047</v>
      </c>
      <c r="J532" s="174">
        <v>207021938378.49783</v>
      </c>
      <c r="K532" s="186">
        <v>0.2671346666751383</v>
      </c>
      <c r="L532" s="182">
        <v>35526579500.252769</v>
      </c>
      <c r="M532" s="189">
        <v>30920623740.310856</v>
      </c>
      <c r="N532" s="187">
        <v>14412901.996769547</v>
      </c>
      <c r="O532" s="185">
        <v>70767570903.337555</v>
      </c>
      <c r="P532" s="185">
        <v>0</v>
      </c>
      <c r="Q532" s="174">
        <v>308710133022.14624</v>
      </c>
      <c r="R532" s="119">
        <v>0.36253035211455914</v>
      </c>
      <c r="S532" s="174">
        <v>66898796005.539764</v>
      </c>
      <c r="T532" s="119">
        <v>0.21670424404481917</v>
      </c>
      <c r="U532" s="97">
        <v>17.270411602205535</v>
      </c>
      <c r="V532" s="184">
        <v>1190836164260.2759</v>
      </c>
      <c r="W532" s="199">
        <v>1236.0228627985771</v>
      </c>
      <c r="X532" s="191">
        <v>4.380017398376522E-2</v>
      </c>
      <c r="Y532" s="198">
        <v>2.0000000000000001E-4</v>
      </c>
    </row>
    <row r="533" spans="1:25" x14ac:dyDescent="0.2">
      <c r="A533">
        <v>529</v>
      </c>
      <c r="B533" s="119">
        <v>0.8</v>
      </c>
      <c r="C533" s="97">
        <v>10519.062783707335</v>
      </c>
      <c r="D533" s="96">
        <v>0.63916277655093456</v>
      </c>
      <c r="E533" s="98">
        <v>0</v>
      </c>
      <c r="F533" s="119">
        <v>0.54453587291273242</v>
      </c>
      <c r="G533" s="177">
        <v>1</v>
      </c>
      <c r="H533" s="97">
        <v>11509508.224287756</v>
      </c>
      <c r="I533" s="185">
        <v>36502.350099890107</v>
      </c>
      <c r="J533" s="174">
        <v>420124098680.51617</v>
      </c>
      <c r="K533" s="186">
        <v>0.51190593869439405</v>
      </c>
      <c r="L533" s="182">
        <v>169170936122.2999</v>
      </c>
      <c r="M533" s="189">
        <v>9476748749.0643864</v>
      </c>
      <c r="N533" s="187">
        <v>27211444.701368976</v>
      </c>
      <c r="O533" s="185">
        <v>0</v>
      </c>
      <c r="P533" s="185">
        <v>327730427177.56317</v>
      </c>
      <c r="Q533" s="174">
        <v>757331274607.14368</v>
      </c>
      <c r="R533" s="119">
        <v>0.63017120624366552</v>
      </c>
      <c r="S533" s="174">
        <v>370901276815.41107</v>
      </c>
      <c r="T533" s="119">
        <v>0.48974773557029133</v>
      </c>
      <c r="U533" s="97">
        <v>16.350732499100506</v>
      </c>
      <c r="V533" s="184">
        <v>6477531188754.6309</v>
      </c>
      <c r="W533" s="199">
        <v>6720.2329850142942</v>
      </c>
      <c r="X533" s="191">
        <v>4.4542476446315156E-2</v>
      </c>
      <c r="Y533" s="198">
        <v>2.0000000000000001E-4</v>
      </c>
    </row>
    <row r="534" spans="1:25" x14ac:dyDescent="0.2">
      <c r="A534">
        <v>530</v>
      </c>
      <c r="B534" s="119">
        <v>0.34728661728719917</v>
      </c>
      <c r="C534" s="97">
        <v>4000</v>
      </c>
      <c r="D534" s="96">
        <v>1.0027567625711902</v>
      </c>
      <c r="E534" s="98">
        <v>0</v>
      </c>
      <c r="F534" s="119">
        <v>0.4536988943064576</v>
      </c>
      <c r="G534" s="177">
        <v>1</v>
      </c>
      <c r="H534" s="97">
        <v>66749086.531469263</v>
      </c>
      <c r="I534" s="185">
        <v>16901.848011711696</v>
      </c>
      <c r="J534" s="174">
        <v>1128182915475.4856</v>
      </c>
      <c r="K534" s="186">
        <v>0.20155173490205447</v>
      </c>
      <c r="L534" s="182">
        <v>98842823141.772598</v>
      </c>
      <c r="M534" s="189">
        <v>46597331714.140274</v>
      </c>
      <c r="N534" s="187">
        <v>127059721.51059982</v>
      </c>
      <c r="O534" s="185">
        <v>0</v>
      </c>
      <c r="P534" s="185">
        <v>1178433607520.2578</v>
      </c>
      <c r="Q534" s="174">
        <v>2353213854709.8833</v>
      </c>
      <c r="R534" s="119">
        <v>0.49724937135448261</v>
      </c>
      <c r="S534" s="174">
        <v>875622237875.43921</v>
      </c>
      <c r="T534" s="119">
        <v>0.37209632950397131</v>
      </c>
      <c r="U534" s="97">
        <v>18.466111840321158</v>
      </c>
      <c r="V534" s="184">
        <v>16623174318515.957</v>
      </c>
      <c r="W534" s="199">
        <v>17261.964086821779</v>
      </c>
      <c r="X534" s="191">
        <v>4.1026288893220166E-2</v>
      </c>
      <c r="Y534" s="198">
        <v>2.0000000000000001E-4</v>
      </c>
    </row>
    <row r="535" spans="1:25" x14ac:dyDescent="0.2">
      <c r="A535">
        <v>531</v>
      </c>
      <c r="B535" s="119">
        <v>0.64649958364228355</v>
      </c>
      <c r="C535" s="97">
        <v>9281.615638449397</v>
      </c>
      <c r="D535" s="96">
        <v>1.1321651195756939</v>
      </c>
      <c r="E535" s="98">
        <v>0</v>
      </c>
      <c r="F535" s="119">
        <v>0</v>
      </c>
      <c r="G535" s="177">
        <v>0</v>
      </c>
      <c r="H535" s="97">
        <v>10203923.324812405</v>
      </c>
      <c r="I535" s="185">
        <v>37565.211218715391</v>
      </c>
      <c r="J535" s="174">
        <v>383312534956.1546</v>
      </c>
      <c r="K535" s="186">
        <v>0.43665817286897501</v>
      </c>
      <c r="L535" s="182">
        <v>128054304159.65228</v>
      </c>
      <c r="M535" s="189">
        <v>6076316289.5748653</v>
      </c>
      <c r="N535" s="187">
        <v>20060232.656106263</v>
      </c>
      <c r="O535" s="185">
        <v>0</v>
      </c>
      <c r="P535" s="185">
        <v>0</v>
      </c>
      <c r="Q535" s="174">
        <v>389388851245.72949</v>
      </c>
      <c r="R535" s="119">
        <v>0.42984423055837356</v>
      </c>
      <c r="S535" s="174">
        <v>128054304159.65228</v>
      </c>
      <c r="T535" s="119">
        <v>0.32885970861770192</v>
      </c>
      <c r="U535" s="97">
        <v>13.148989941703299</v>
      </c>
      <c r="V535" s="184">
        <v>1733604580458.9238</v>
      </c>
      <c r="W535" s="199">
        <v>1798.9555220590403</v>
      </c>
      <c r="X535" s="191">
        <v>5.9316878776982961E-2</v>
      </c>
      <c r="Y535" s="198">
        <v>2.0000000000000001E-4</v>
      </c>
    </row>
    <row r="536" spans="1:25" x14ac:dyDescent="0.2">
      <c r="A536">
        <v>532</v>
      </c>
      <c r="B536" s="119">
        <v>0.5027736701091764</v>
      </c>
      <c r="C536" s="97">
        <v>10866.012660117411</v>
      </c>
      <c r="D536" s="96">
        <v>0.60093328737961615</v>
      </c>
      <c r="E536" s="98">
        <v>0.24735778019461557</v>
      </c>
      <c r="F536" s="119">
        <v>0</v>
      </c>
      <c r="G536" s="177">
        <v>0</v>
      </c>
      <c r="H536" s="97">
        <v>4004657.2217272217</v>
      </c>
      <c r="I536" s="185">
        <v>53576.807984190789</v>
      </c>
      <c r="J536" s="174">
        <v>214556751010.98233</v>
      </c>
      <c r="K536" s="186">
        <v>0.5027736701091764</v>
      </c>
      <c r="L536" s="182">
        <v>82988775411.060425</v>
      </c>
      <c r="M536" s="189">
        <v>13937018032.663683</v>
      </c>
      <c r="N536" s="187">
        <v>10796772.111296186</v>
      </c>
      <c r="O536" s="185">
        <v>27940599918.239216</v>
      </c>
      <c r="P536" s="185">
        <v>0</v>
      </c>
      <c r="Q536" s="174">
        <v>256434368961.88525</v>
      </c>
      <c r="R536" s="119">
        <v>0.50783350770909974</v>
      </c>
      <c r="S536" s="174">
        <v>100639085801.01181</v>
      </c>
      <c r="T536" s="119">
        <v>0.3924555285175918</v>
      </c>
      <c r="U536" s="97">
        <v>14.472171039414834</v>
      </c>
      <c r="V536" s="184">
        <v>1591306679507.1367</v>
      </c>
      <c r="W536" s="199">
        <v>1651.1726693072496</v>
      </c>
      <c r="X536" s="191">
        <v>5.0371359357810647E-2</v>
      </c>
      <c r="Y536" s="198">
        <v>2.0000000000000001E-4</v>
      </c>
    </row>
    <row r="537" spans="1:25" x14ac:dyDescent="0.2">
      <c r="A537">
        <v>533</v>
      </c>
      <c r="B537" s="119">
        <v>0.57031373403943797</v>
      </c>
      <c r="C537" s="97">
        <v>4000</v>
      </c>
      <c r="D537" s="96">
        <v>1.0172247629861713</v>
      </c>
      <c r="E537" s="98">
        <v>0</v>
      </c>
      <c r="F537" s="119">
        <v>0</v>
      </c>
      <c r="G537" s="177">
        <v>0</v>
      </c>
      <c r="H537" s="97">
        <v>13711736.288280904</v>
      </c>
      <c r="I537" s="185">
        <v>25569.262090800115</v>
      </c>
      <c r="J537" s="174">
        <v>350598978874.9892</v>
      </c>
      <c r="K537" s="186">
        <v>0.28136703403691166</v>
      </c>
      <c r="L537" s="182">
        <v>58205977171.175514</v>
      </c>
      <c r="M537" s="189">
        <v>17765115100.042652</v>
      </c>
      <c r="N537" s="187">
        <v>27597817.788702093</v>
      </c>
      <c r="O537" s="185">
        <v>0</v>
      </c>
      <c r="P537" s="185">
        <v>0</v>
      </c>
      <c r="Q537" s="174">
        <v>368364093975.03186</v>
      </c>
      <c r="R537" s="119">
        <v>0.26779753085574065</v>
      </c>
      <c r="S537" s="174">
        <v>58205977171.175514</v>
      </c>
      <c r="T537" s="119">
        <v>0.15801208131626635</v>
      </c>
      <c r="U537" s="97">
        <v>14.082248483726302</v>
      </c>
      <c r="V537" s="184">
        <v>895008970687.323</v>
      </c>
      <c r="W537" s="199">
        <v>928.89978551902982</v>
      </c>
      <c r="X537" s="191">
        <v>5.1754395464778225E-2</v>
      </c>
      <c r="Y537" s="198">
        <v>2.0000000000000001E-4</v>
      </c>
    </row>
    <row r="538" spans="1:25" x14ac:dyDescent="0.2">
      <c r="A538">
        <v>534</v>
      </c>
      <c r="B538" s="119">
        <v>0.51468533836798447</v>
      </c>
      <c r="C538" s="97">
        <v>6950.5975055218114</v>
      </c>
      <c r="D538" s="96">
        <v>0.58903795264836045</v>
      </c>
      <c r="E538" s="98">
        <v>0</v>
      </c>
      <c r="F538" s="119">
        <v>0.5908369696060024</v>
      </c>
      <c r="G538" s="177">
        <v>1</v>
      </c>
      <c r="H538" s="97">
        <v>5267306.5379419057</v>
      </c>
      <c r="I538" s="185">
        <v>46399.215138465108</v>
      </c>
      <c r="J538" s="174">
        <v>244398889254.2103</v>
      </c>
      <c r="K538" s="186">
        <v>0.51468533836798447</v>
      </c>
      <c r="L538" s="182">
        <v>97928019301.148346</v>
      </c>
      <c r="M538" s="189">
        <v>3783220762.8276877</v>
      </c>
      <c r="N538" s="187">
        <v>13834818.811068296</v>
      </c>
      <c r="O538" s="185">
        <v>0</v>
      </c>
      <c r="P538" s="185">
        <v>228419119472.82602</v>
      </c>
      <c r="Q538" s="174">
        <v>476601229489.86401</v>
      </c>
      <c r="R538" s="119">
        <v>0.64734163804205014</v>
      </c>
      <c r="S538" s="174">
        <v>185559118901.92258</v>
      </c>
      <c r="T538" s="119">
        <v>0.38933831350065562</v>
      </c>
      <c r="U538" s="97">
        <v>15.893926863236372</v>
      </c>
      <c r="V538" s="184">
        <v>3223408230658.3047</v>
      </c>
      <c r="W538" s="199">
        <v>3337.6907623615648</v>
      </c>
      <c r="X538" s="191">
        <v>4.5697991545886191E-2</v>
      </c>
      <c r="Y538" s="198">
        <v>2.0000000000000001E-4</v>
      </c>
    </row>
    <row r="539" spans="1:25" x14ac:dyDescent="0.2">
      <c r="A539">
        <v>535</v>
      </c>
      <c r="B539" s="119">
        <v>0.54300792578520996</v>
      </c>
      <c r="C539" s="97">
        <v>8194.6753039229152</v>
      </c>
      <c r="D539" s="96">
        <v>0.8765321512252976</v>
      </c>
      <c r="E539" s="98">
        <v>0.45332278561130995</v>
      </c>
      <c r="F539" s="119">
        <v>0.53135769049778658</v>
      </c>
      <c r="G539" s="177">
        <v>1</v>
      </c>
      <c r="H539" s="97">
        <v>6856056.7665899852</v>
      </c>
      <c r="I539" s="185">
        <v>32538.629912726105</v>
      </c>
      <c r="J539" s="174">
        <v>223086693788.7131</v>
      </c>
      <c r="K539" s="186">
        <v>0.37759240867842891</v>
      </c>
      <c r="L539" s="182">
        <v>62867475722.227211</v>
      </c>
      <c r="M539" s="189">
        <v>1544299945.4788077</v>
      </c>
      <c r="N539" s="187">
        <v>15311830.122976467</v>
      </c>
      <c r="O539" s="185">
        <v>0</v>
      </c>
      <c r="P539" s="185">
        <v>179425949869.42526</v>
      </c>
      <c r="Q539" s="174">
        <v>404056943603.61719</v>
      </c>
      <c r="R539" s="119">
        <v>0.56372401354096768</v>
      </c>
      <c r="S539" s="174">
        <v>134544109489.17328</v>
      </c>
      <c r="T539" s="119">
        <v>0.33298304018544977</v>
      </c>
      <c r="U539" s="97">
        <v>16.227278412458912</v>
      </c>
      <c r="V539" s="184">
        <v>2318132692172.499</v>
      </c>
      <c r="W539" s="199">
        <v>2406.5772121572672</v>
      </c>
      <c r="X539" s="191">
        <v>4.69983186063474E-2</v>
      </c>
      <c r="Y539" s="198">
        <v>2.0000000000000001E-4</v>
      </c>
    </row>
    <row r="540" spans="1:25" x14ac:dyDescent="0.2">
      <c r="A540">
        <v>536</v>
      </c>
      <c r="B540" s="119">
        <v>0.46394402016794084</v>
      </c>
      <c r="C540" s="97">
        <v>10062.16321563131</v>
      </c>
      <c r="D540" s="96">
        <v>1.1854013253354501</v>
      </c>
      <c r="E540" s="98">
        <v>0.26454077887466865</v>
      </c>
      <c r="F540" s="119">
        <v>0.54795690746509618</v>
      </c>
      <c r="G540" s="177">
        <v>1</v>
      </c>
      <c r="H540" s="97">
        <v>10869328.65465123</v>
      </c>
      <c r="I540" s="185">
        <v>34803.172717992878</v>
      </c>
      <c r="J540" s="174">
        <v>378287122496.45593</v>
      </c>
      <c r="K540" s="186">
        <v>0.38359531482295239</v>
      </c>
      <c r="L540" s="182">
        <v>115196147537.20584</v>
      </c>
      <c r="M540" s="189">
        <v>4142259729.5604796</v>
      </c>
      <c r="N540" s="187">
        <v>20915592.346851692</v>
      </c>
      <c r="O540" s="185">
        <v>0</v>
      </c>
      <c r="P540" s="185">
        <v>288951336854.56696</v>
      </c>
      <c r="Q540" s="174">
        <v>671380719080.58337</v>
      </c>
      <c r="R540" s="119">
        <v>0.56044242355727825</v>
      </c>
      <c r="S540" s="174">
        <v>263143109093.47766</v>
      </c>
      <c r="T540" s="119">
        <v>0.39194320244083974</v>
      </c>
      <c r="U540" s="97">
        <v>16.423582071104349</v>
      </c>
      <c r="V540" s="184">
        <v>4464106012655.9961</v>
      </c>
      <c r="W540" s="199">
        <v>4632.3618669239822</v>
      </c>
      <c r="X540" s="191">
        <v>4.5881647197437203E-2</v>
      </c>
      <c r="Y540" s="198">
        <v>2.0000000000000001E-4</v>
      </c>
    </row>
    <row r="541" spans="1:25" x14ac:dyDescent="0.2">
      <c r="A541">
        <v>537</v>
      </c>
      <c r="B541" s="119">
        <v>0.27429735363932478</v>
      </c>
      <c r="C541" s="97">
        <v>4770.2962541974584</v>
      </c>
      <c r="D541" s="96">
        <v>0.73550059192455675</v>
      </c>
      <c r="E541" s="98">
        <v>0.52211430290784777</v>
      </c>
      <c r="F541" s="119">
        <v>0</v>
      </c>
      <c r="G541" s="177">
        <v>0</v>
      </c>
      <c r="H541" s="97">
        <v>8628097.7662037741</v>
      </c>
      <c r="I541" s="185">
        <v>37263.261668650724</v>
      </c>
      <c r="J541" s="174">
        <v>321511064764.75201</v>
      </c>
      <c r="K541" s="186">
        <v>0.27429735363932473</v>
      </c>
      <c r="L541" s="182">
        <v>41332931121.914612</v>
      </c>
      <c r="M541" s="189">
        <v>24115709206.163589</v>
      </c>
      <c r="N541" s="187">
        <v>20073111.730871327</v>
      </c>
      <c r="O541" s="185">
        <v>62876210638.205055</v>
      </c>
      <c r="P541" s="185">
        <v>0</v>
      </c>
      <c r="Q541" s="174">
        <v>408502984609.12067</v>
      </c>
      <c r="R541" s="119">
        <v>0.33901980636399243</v>
      </c>
      <c r="S541" s="174">
        <v>62987252982.791206</v>
      </c>
      <c r="T541" s="119">
        <v>0.15419043521324835</v>
      </c>
      <c r="U541" s="97">
        <v>16.377660600245278</v>
      </c>
      <c r="V541" s="184">
        <v>1095692717908.955</v>
      </c>
      <c r="W541" s="199">
        <v>1136.9954401088949</v>
      </c>
      <c r="X541" s="191">
        <v>4.4705830599075284E-2</v>
      </c>
      <c r="Y541" s="198">
        <v>2.0000000000000001E-4</v>
      </c>
    </row>
    <row r="542" spans="1:25" x14ac:dyDescent="0.2">
      <c r="A542">
        <v>538</v>
      </c>
      <c r="B542" s="119">
        <v>0.42065857856843797</v>
      </c>
      <c r="C542" s="97">
        <v>10090.019243899174</v>
      </c>
      <c r="D542" s="96">
        <v>0.65125561570602253</v>
      </c>
      <c r="E542" s="98">
        <v>0</v>
      </c>
      <c r="F542" s="119">
        <v>0</v>
      </c>
      <c r="G542" s="177">
        <v>0</v>
      </c>
      <c r="H542" s="97">
        <v>4293440.2604420381</v>
      </c>
      <c r="I542" s="185">
        <v>51413.550723717432</v>
      </c>
      <c r="J542" s="174">
        <v>220741008609.4873</v>
      </c>
      <c r="K542" s="186">
        <v>0.42065857856843802</v>
      </c>
      <c r="L542" s="182">
        <v>70547022241.123154</v>
      </c>
      <c r="M542" s="189">
        <v>10757971674.686876</v>
      </c>
      <c r="N542" s="187">
        <v>11196524.653468601</v>
      </c>
      <c r="O542" s="185">
        <v>0</v>
      </c>
      <c r="P542" s="185">
        <v>0</v>
      </c>
      <c r="Q542" s="174">
        <v>231498980284.17419</v>
      </c>
      <c r="R542" s="119">
        <v>0.40111018545068794</v>
      </c>
      <c r="S542" s="174">
        <v>70547022241.123154</v>
      </c>
      <c r="T542" s="119">
        <v>0.30474009930637225</v>
      </c>
      <c r="U542" s="97">
        <v>13.556225987320518</v>
      </c>
      <c r="V542" s="184">
        <v>1050287947697.1019</v>
      </c>
      <c r="W542" s="199">
        <v>1090.6017699694257</v>
      </c>
      <c r="X542" s="191">
        <v>5.3841632264827459E-2</v>
      </c>
      <c r="Y542" s="198">
        <v>2.0000000000000001E-4</v>
      </c>
    </row>
    <row r="543" spans="1:25" x14ac:dyDescent="0.2">
      <c r="A543">
        <v>539</v>
      </c>
      <c r="B543" s="119">
        <v>0.56993010865124516</v>
      </c>
      <c r="C543" s="97">
        <v>5268.5154908559416</v>
      </c>
      <c r="D543" s="96">
        <v>0.69600938909828347</v>
      </c>
      <c r="E543" s="98">
        <v>0.39207191145365639</v>
      </c>
      <c r="F543" s="119">
        <v>0.34682962813038992</v>
      </c>
      <c r="G543" s="177">
        <v>1</v>
      </c>
      <c r="H543" s="97">
        <v>6915158.2091590902</v>
      </c>
      <c r="I543" s="185">
        <v>40457.488083570039</v>
      </c>
      <c r="J543" s="174">
        <v>279769930843.05542</v>
      </c>
      <c r="K543" s="186">
        <v>0.54880685263211448</v>
      </c>
      <c r="L543" s="182">
        <v>116893024513.38075</v>
      </c>
      <c r="M543" s="189">
        <v>5889805623.4512024</v>
      </c>
      <c r="N543" s="187">
        <v>16735894.270858727</v>
      </c>
      <c r="O543" s="185">
        <v>0</v>
      </c>
      <c r="P543" s="185">
        <v>138207075895.45251</v>
      </c>
      <c r="Q543" s="174">
        <v>423866812361.95911</v>
      </c>
      <c r="R543" s="119">
        <v>0.6230856208150406</v>
      </c>
      <c r="S543" s="174">
        <v>191793661701.84158</v>
      </c>
      <c r="T543" s="119">
        <v>0.45248567735956707</v>
      </c>
      <c r="U543" s="97">
        <v>15.416012026714826</v>
      </c>
      <c r="V543" s="184">
        <v>3248658091598.5537</v>
      </c>
      <c r="W543" s="199">
        <v>3373.7583240766589</v>
      </c>
      <c r="X543" s="191">
        <v>4.7092592818274173E-2</v>
      </c>
      <c r="Y543" s="198">
        <v>2.0000000000000001E-4</v>
      </c>
    </row>
    <row r="544" spans="1:25" x14ac:dyDescent="0.2">
      <c r="A544">
        <v>540</v>
      </c>
      <c r="B544" s="119">
        <v>0.69764319245757855</v>
      </c>
      <c r="C544" s="97">
        <v>9711.3345467879735</v>
      </c>
      <c r="D544" s="96">
        <v>1.5513669130134979</v>
      </c>
      <c r="E544" s="98">
        <v>4.5027521978551407E-2</v>
      </c>
      <c r="F544" s="119">
        <v>0</v>
      </c>
      <c r="G544" s="177">
        <v>0</v>
      </c>
      <c r="H544" s="97">
        <v>19175405.791577615</v>
      </c>
      <c r="I544" s="185">
        <v>34695.782380793033</v>
      </c>
      <c r="J544" s="174">
        <v>665305706407.97534</v>
      </c>
      <c r="K544" s="186">
        <v>0.34445289994869521</v>
      </c>
      <c r="L544" s="182">
        <v>170092062953.83899</v>
      </c>
      <c r="M544" s="189">
        <v>20858816031.739258</v>
      </c>
      <c r="N544" s="187">
        <v>32571691.116049156</v>
      </c>
      <c r="O544" s="185">
        <v>24263570580.875946</v>
      </c>
      <c r="P544" s="185">
        <v>0</v>
      </c>
      <c r="Q544" s="174">
        <v>710428093020.59058</v>
      </c>
      <c r="R544" s="119">
        <v>0.34989795424959141</v>
      </c>
      <c r="S544" s="174">
        <v>179674242062.80212</v>
      </c>
      <c r="T544" s="119">
        <v>0.25290982131473028</v>
      </c>
      <c r="U544" s="97">
        <v>13.703571695183086</v>
      </c>
      <c r="V544" s="184">
        <v>2301303389824.9849</v>
      </c>
      <c r="W544" s="199">
        <v>2390.3426242723858</v>
      </c>
      <c r="X544" s="191">
        <v>6.0895328227776269E-2</v>
      </c>
      <c r="Y544" s="198">
        <v>2.0000000000000001E-4</v>
      </c>
    </row>
    <row r="545" spans="1:25" x14ac:dyDescent="0.2">
      <c r="A545">
        <v>541</v>
      </c>
      <c r="B545" s="119">
        <v>0.55261927895928076</v>
      </c>
      <c r="C545" s="97">
        <v>9436.5877228255267</v>
      </c>
      <c r="D545" s="96">
        <v>0.55103529786512118</v>
      </c>
      <c r="E545" s="98">
        <v>0.27870385489562183</v>
      </c>
      <c r="F545" s="119">
        <v>0</v>
      </c>
      <c r="G545" s="177">
        <v>0</v>
      </c>
      <c r="H545" s="97">
        <v>3460576.7542578503</v>
      </c>
      <c r="I545" s="185">
        <v>47127.92697037445</v>
      </c>
      <c r="J545" s="174">
        <v>163089808550.03943</v>
      </c>
      <c r="K545" s="186">
        <v>0.45018944454625054</v>
      </c>
      <c r="L545" s="182">
        <v>55993097117.140152</v>
      </c>
      <c r="M545" s="189">
        <v>12903948195.216518</v>
      </c>
      <c r="N545" s="187">
        <v>9815178.1786818281</v>
      </c>
      <c r="O545" s="185">
        <v>34573374816.5494</v>
      </c>
      <c r="P545" s="185">
        <v>0</v>
      </c>
      <c r="Q545" s="174">
        <v>210567131561.80536</v>
      </c>
      <c r="R545" s="119">
        <v>0.48003698120315252</v>
      </c>
      <c r="S545" s="174">
        <v>76579877424.327026</v>
      </c>
      <c r="T545" s="119">
        <v>0.36368390857739075</v>
      </c>
      <c r="U545" s="97">
        <v>15.19732007228596</v>
      </c>
      <c r="V545" s="184">
        <v>1281177737870.5728</v>
      </c>
      <c r="W545" s="199">
        <v>1329.602785221289</v>
      </c>
      <c r="X545" s="191">
        <v>4.7433488122802486E-2</v>
      </c>
      <c r="Y545" s="198">
        <v>2.0000000000000001E-4</v>
      </c>
    </row>
    <row r="546" spans="1:25" x14ac:dyDescent="0.2">
      <c r="A546">
        <v>542</v>
      </c>
      <c r="B546" s="119">
        <v>0.46402752003303022</v>
      </c>
      <c r="C546" s="97">
        <v>5997.6800341710868</v>
      </c>
      <c r="D546" s="96">
        <v>0.86491725959809207</v>
      </c>
      <c r="E546" s="98">
        <v>0</v>
      </c>
      <c r="F546" s="119">
        <v>0</v>
      </c>
      <c r="G546" s="177">
        <v>0</v>
      </c>
      <c r="H546" s="97">
        <v>7452218.6448424673</v>
      </c>
      <c r="I546" s="185">
        <v>30264.037431273289</v>
      </c>
      <c r="J546" s="174">
        <v>225534224013.54514</v>
      </c>
      <c r="K546" s="186">
        <v>0.31155602827005879</v>
      </c>
      <c r="L546" s="182">
        <v>45780309124.86702</v>
      </c>
      <c r="M546" s="189">
        <v>11424562379.531759</v>
      </c>
      <c r="N546" s="187">
        <v>16621649.695982788</v>
      </c>
      <c r="O546" s="185">
        <v>0</v>
      </c>
      <c r="P546" s="185">
        <v>0</v>
      </c>
      <c r="Q546" s="174">
        <v>236958786393.0769</v>
      </c>
      <c r="R546" s="119">
        <v>0.29653488753132295</v>
      </c>
      <c r="S546" s="174">
        <v>45780309124.86702</v>
      </c>
      <c r="T546" s="119">
        <v>0.19319945810713587</v>
      </c>
      <c r="U546" s="97">
        <v>13.838190226351186</v>
      </c>
      <c r="V546" s="184">
        <v>679432882329.3053</v>
      </c>
      <c r="W546" s="199">
        <v>705.58466695760944</v>
      </c>
      <c r="X546" s="191">
        <v>5.4779789396930921E-2</v>
      </c>
      <c r="Y546" s="198">
        <v>2.0000000000000001E-4</v>
      </c>
    </row>
    <row r="547" spans="1:25" x14ac:dyDescent="0.2">
      <c r="A547">
        <v>543</v>
      </c>
      <c r="B547" s="119">
        <v>0.62298063540722992</v>
      </c>
      <c r="C547" s="97">
        <v>11297.126385990869</v>
      </c>
      <c r="D547" s="96">
        <v>0.64297038959441122</v>
      </c>
      <c r="E547" s="98">
        <v>0.34160388503235095</v>
      </c>
      <c r="F547" s="119">
        <v>0</v>
      </c>
      <c r="G547" s="177">
        <v>0</v>
      </c>
      <c r="H547" s="97">
        <v>4504333.8520339737</v>
      </c>
      <c r="I547" s="185">
        <v>51781.907981581149</v>
      </c>
      <c r="J547" s="174">
        <v>233243001044.34418</v>
      </c>
      <c r="K547" s="186">
        <v>0.54165817819490458</v>
      </c>
      <c r="L547" s="182">
        <v>99401859782.813919</v>
      </c>
      <c r="M547" s="189">
        <v>21471086781.911758</v>
      </c>
      <c r="N547" s="187">
        <v>11691560.073016845</v>
      </c>
      <c r="O547" s="185">
        <v>44064456418.882889</v>
      </c>
      <c r="P547" s="185">
        <v>0</v>
      </c>
      <c r="Q547" s="174">
        <v>298778544245.13879</v>
      </c>
      <c r="R547" s="119">
        <v>0.54083382916853184</v>
      </c>
      <c r="S547" s="174">
        <v>118557302998.12981</v>
      </c>
      <c r="T547" s="119">
        <v>0.39680661574164816</v>
      </c>
      <c r="U547" s="97">
        <v>14.452904823277699</v>
      </c>
      <c r="V547" s="184">
        <v>1858343236738.9741</v>
      </c>
      <c r="W547" s="199">
        <v>1928.2907415304555</v>
      </c>
      <c r="X547" s="191">
        <v>5.1141753522016144E-2</v>
      </c>
      <c r="Y547" s="198">
        <v>2.0000000000000001E-4</v>
      </c>
    </row>
    <row r="548" spans="1:25" x14ac:dyDescent="0.2">
      <c r="A548">
        <v>544</v>
      </c>
      <c r="B548" s="119">
        <v>0.69614257794769918</v>
      </c>
      <c r="C548" s="97">
        <v>8434.4022923066259</v>
      </c>
      <c r="D548" s="96">
        <v>0.617464227275069</v>
      </c>
      <c r="E548" s="98">
        <v>0.39422972566054226</v>
      </c>
      <c r="F548" s="119">
        <v>0</v>
      </c>
      <c r="G548" s="177">
        <v>0</v>
      </c>
      <c r="H548" s="97">
        <v>6491380.5860743718</v>
      </c>
      <c r="I548" s="185">
        <v>46676.17377890872</v>
      </c>
      <c r="J548" s="174">
        <v>302992808300.64172</v>
      </c>
      <c r="K548" s="186">
        <v>0.51551749154977466</v>
      </c>
      <c r="L548" s="182">
        <v>116072444262.27312</v>
      </c>
      <c r="M548" s="189">
        <v>23970923854.414978</v>
      </c>
      <c r="N548" s="187">
        <v>16336788.3272704</v>
      </c>
      <c r="O548" s="185">
        <v>57602991936.953316</v>
      </c>
      <c r="P548" s="185">
        <v>0</v>
      </c>
      <c r="Q548" s="174">
        <v>384566724092.01001</v>
      </c>
      <c r="R548" s="119">
        <v>0.52599581131188644</v>
      </c>
      <c r="S548" s="174">
        <v>143087259897.00693</v>
      </c>
      <c r="T548" s="119">
        <v>0.37207394954632739</v>
      </c>
      <c r="U548" s="97">
        <v>14.686184236034414</v>
      </c>
      <c r="V548" s="184">
        <v>2303977318549.9229</v>
      </c>
      <c r="W548" s="199">
        <v>2392.3860936813139</v>
      </c>
      <c r="X548" s="191">
        <v>4.9527689906222014E-2</v>
      </c>
      <c r="Y548" s="198">
        <v>2.0000000000000001E-4</v>
      </c>
    </row>
    <row r="549" spans="1:25" x14ac:dyDescent="0.2">
      <c r="A549">
        <v>545</v>
      </c>
      <c r="B549" s="119">
        <v>0.40266067101951847</v>
      </c>
      <c r="C549" s="97">
        <v>11210.177325412942</v>
      </c>
      <c r="D549" s="96">
        <v>1.0372585952231073</v>
      </c>
      <c r="E549" s="98">
        <v>0</v>
      </c>
      <c r="F549" s="119">
        <v>0.68304095180724589</v>
      </c>
      <c r="G549" s="177">
        <v>1</v>
      </c>
      <c r="H549" s="97">
        <v>8140312.9733500127</v>
      </c>
      <c r="I549" s="185">
        <v>41780.661089150752</v>
      </c>
      <c r="J549" s="174">
        <v>340107657499.15393</v>
      </c>
      <c r="K549" s="186">
        <v>0.40266067101951841</v>
      </c>
      <c r="L549" s="182">
        <v>97899331343.641907</v>
      </c>
      <c r="M549" s="189">
        <v>4165558939.7583952</v>
      </c>
      <c r="N549" s="187">
        <v>16823024.075699273</v>
      </c>
      <c r="O549" s="185">
        <v>0</v>
      </c>
      <c r="P549" s="185">
        <v>381325050260.86639</v>
      </c>
      <c r="Q549" s="174">
        <v>725598266699.77869</v>
      </c>
      <c r="R549" s="119">
        <v>0.60916355245245213</v>
      </c>
      <c r="S549" s="174">
        <v>308125660146.92963</v>
      </c>
      <c r="T549" s="119">
        <v>0.42465049089542378</v>
      </c>
      <c r="U549" s="97">
        <v>17.127450421359615</v>
      </c>
      <c r="V549" s="184">
        <v>5530407464475.5918</v>
      </c>
      <c r="W549" s="199">
        <v>5742.8054666271591</v>
      </c>
      <c r="X549" s="191">
        <v>4.4470720270795433E-2</v>
      </c>
      <c r="Y549" s="198">
        <v>2.0000000000000001E-4</v>
      </c>
    </row>
    <row r="550" spans="1:25" x14ac:dyDescent="0.2">
      <c r="A550">
        <v>546</v>
      </c>
      <c r="B550" s="119">
        <v>0.47710149800656643</v>
      </c>
      <c r="C550" s="97">
        <v>17000</v>
      </c>
      <c r="D550" s="96">
        <v>0.54591230649576983</v>
      </c>
      <c r="E550" s="98">
        <v>0.30525019995190694</v>
      </c>
      <c r="F550" s="119">
        <v>0</v>
      </c>
      <c r="G550" s="177">
        <v>0</v>
      </c>
      <c r="H550" s="97">
        <v>3388964.9933994245</v>
      </c>
      <c r="I550" s="185">
        <v>49959.834371394478</v>
      </c>
      <c r="J550" s="174">
        <v>169312129760.68924</v>
      </c>
      <c r="K550" s="186">
        <v>0.41014076972753655</v>
      </c>
      <c r="L550" s="182">
        <v>55284545394.500511</v>
      </c>
      <c r="M550" s="189">
        <v>18908745800.94566</v>
      </c>
      <c r="N550" s="187">
        <v>9596848.6702459864</v>
      </c>
      <c r="O550" s="185">
        <v>41376632293.43956</v>
      </c>
      <c r="P550" s="185">
        <v>0</v>
      </c>
      <c r="Q550" s="174">
        <v>229597507855.07443</v>
      </c>
      <c r="R550" s="119">
        <v>0.44662119383166871</v>
      </c>
      <c r="S550" s="174">
        <v>80095533697.964905</v>
      </c>
      <c r="T550" s="119">
        <v>0.34885192982374386</v>
      </c>
      <c r="U550" s="97">
        <v>15.508267620670813</v>
      </c>
      <c r="V550" s="184">
        <v>1326653280073.9719</v>
      </c>
      <c r="W550" s="199">
        <v>1376.344702073088</v>
      </c>
      <c r="X550" s="191">
        <v>4.8811648350056962E-2</v>
      </c>
      <c r="Y550" s="198">
        <v>2.0000000000000001E-4</v>
      </c>
    </row>
    <row r="551" spans="1:25" x14ac:dyDescent="0.2">
      <c r="A551">
        <v>547</v>
      </c>
      <c r="B551" s="119">
        <v>0.58015612910353453</v>
      </c>
      <c r="C551" s="97">
        <v>8058.6984784226324</v>
      </c>
      <c r="D551" s="96">
        <v>0.92259941819695657</v>
      </c>
      <c r="E551" s="98">
        <v>0</v>
      </c>
      <c r="F551" s="119">
        <v>0.5582635559257203</v>
      </c>
      <c r="G551" s="177">
        <v>1</v>
      </c>
      <c r="H551" s="97">
        <v>12252815.443748821</v>
      </c>
      <c r="I551" s="185">
        <v>36666.331784298643</v>
      </c>
      <c r="J551" s="174">
        <v>449265796352.27264</v>
      </c>
      <c r="K551" s="186">
        <v>0.49544505231588465</v>
      </c>
      <c r="L551" s="182">
        <v>166228465641.18637</v>
      </c>
      <c r="M551" s="189">
        <v>4689479660.8879576</v>
      </c>
      <c r="N551" s="187">
        <v>25475661.654871579</v>
      </c>
      <c r="O551" s="185">
        <v>0</v>
      </c>
      <c r="P551" s="185">
        <v>311489140754.78668</v>
      </c>
      <c r="Q551" s="174">
        <v>765444416767.94727</v>
      </c>
      <c r="R551" s="119">
        <v>0.61634498631968349</v>
      </c>
      <c r="S551" s="174">
        <v>327562113201.18597</v>
      </c>
      <c r="T551" s="119">
        <v>0.42793716437870361</v>
      </c>
      <c r="U551" s="97">
        <v>16.007353076120669</v>
      </c>
      <c r="V551" s="184">
        <v>5563205068969.8857</v>
      </c>
      <c r="W551" s="199">
        <v>5771.9078870460307</v>
      </c>
      <c r="X551" s="191">
        <v>4.6235637273687631E-2</v>
      </c>
      <c r="Y551" s="198">
        <v>2.0000000000000001E-4</v>
      </c>
    </row>
    <row r="552" spans="1:25" x14ac:dyDescent="0.2">
      <c r="A552">
        <v>548</v>
      </c>
      <c r="B552" s="119">
        <v>0.66155055666699247</v>
      </c>
      <c r="C552" s="97">
        <v>14052.827326089926</v>
      </c>
      <c r="D552" s="96">
        <v>0.72695215553774306</v>
      </c>
      <c r="E552" s="98">
        <v>8.3954592696985811E-2</v>
      </c>
      <c r="F552" s="119">
        <v>0</v>
      </c>
      <c r="G552" s="177">
        <v>0</v>
      </c>
      <c r="H552" s="97">
        <v>4766250.5074394876</v>
      </c>
      <c r="I552" s="185">
        <v>44370.726587000325</v>
      </c>
      <c r="J552" s="174">
        <v>211481998110.74905</v>
      </c>
      <c r="K552" s="186">
        <v>0.44580148321005619</v>
      </c>
      <c r="L552" s="182">
        <v>73107905952.646011</v>
      </c>
      <c r="M552" s="189">
        <v>11970957096.594824</v>
      </c>
      <c r="N552" s="187">
        <v>11768863.606085189</v>
      </c>
      <c r="O552" s="185">
        <v>10907728836.37841</v>
      </c>
      <c r="P552" s="185">
        <v>0</v>
      </c>
      <c r="Q552" s="174">
        <v>234360684043.72229</v>
      </c>
      <c r="R552" s="119">
        <v>0.43951557796223328</v>
      </c>
      <c r="S552" s="174">
        <v>78089310067.076569</v>
      </c>
      <c r="T552" s="119">
        <v>0.33320140869920079</v>
      </c>
      <c r="U552" s="97">
        <v>13.85741846282095</v>
      </c>
      <c r="V552" s="184">
        <v>1138888689177.3726</v>
      </c>
      <c r="W552" s="199">
        <v>1182.4834667235561</v>
      </c>
      <c r="X552" s="191">
        <v>5.2644107573801918E-2</v>
      </c>
      <c r="Y552" s="198">
        <v>2.0000000000000001E-4</v>
      </c>
    </row>
    <row r="553" spans="1:25" x14ac:dyDescent="0.2">
      <c r="A553">
        <v>549</v>
      </c>
      <c r="B553" s="119">
        <v>0.6172235253285191</v>
      </c>
      <c r="C553" s="97">
        <v>13370.701894336369</v>
      </c>
      <c r="D553" s="96">
        <v>0.345452918749865</v>
      </c>
      <c r="E553" s="98">
        <v>0</v>
      </c>
      <c r="F553" s="119">
        <v>0</v>
      </c>
      <c r="G553" s="177">
        <v>0</v>
      </c>
      <c r="H553" s="97">
        <v>2008193.5412585922</v>
      </c>
      <c r="I553" s="185">
        <v>54105.265145596633</v>
      </c>
      <c r="J553" s="174">
        <v>108653844013.47078</v>
      </c>
      <c r="K553" s="186">
        <v>0.51953289247033574</v>
      </c>
      <c r="L553" s="182">
        <v>44031725623.80143</v>
      </c>
      <c r="M553" s="189">
        <v>2111703141.422735</v>
      </c>
      <c r="N553" s="187">
        <v>7159773.7644844893</v>
      </c>
      <c r="O553" s="185">
        <v>0</v>
      </c>
      <c r="P553" s="185">
        <v>0</v>
      </c>
      <c r="Q553" s="174">
        <v>110765547154.89351</v>
      </c>
      <c r="R553" s="119">
        <v>0.50962819494225087</v>
      </c>
      <c r="S553" s="174">
        <v>44031725623.80143</v>
      </c>
      <c r="T553" s="119">
        <v>0.39752185363403547</v>
      </c>
      <c r="U553" s="97">
        <v>13.163386526210246</v>
      </c>
      <c r="V553" s="184">
        <v>670782842165.8822</v>
      </c>
      <c r="W553" s="199">
        <v>696.12595748998638</v>
      </c>
      <c r="X553" s="191">
        <v>5.1644382850795208E-2</v>
      </c>
      <c r="Y553" s="198">
        <v>2.0000000000000001E-4</v>
      </c>
    </row>
    <row r="554" spans="1:25" x14ac:dyDescent="0.2">
      <c r="A554">
        <v>550</v>
      </c>
      <c r="B554" s="119">
        <v>0.69049360068404719</v>
      </c>
      <c r="C554" s="97">
        <v>4000</v>
      </c>
      <c r="D554" s="96">
        <v>0.4189779942124971</v>
      </c>
      <c r="E554" s="98">
        <v>0</v>
      </c>
      <c r="F554" s="119">
        <v>0</v>
      </c>
      <c r="G554" s="177">
        <v>0</v>
      </c>
      <c r="H554" s="97">
        <v>4503320.5199420387</v>
      </c>
      <c r="I554" s="185">
        <v>46960.735871995668</v>
      </c>
      <c r="J554" s="174">
        <v>211479245483.93628</v>
      </c>
      <c r="K554" s="186">
        <v>0.50908571555605142</v>
      </c>
      <c r="L554" s="182">
        <v>80542415414.750992</v>
      </c>
      <c r="M554" s="189">
        <v>4294027550.3458672</v>
      </c>
      <c r="N554" s="187">
        <v>13564989.441266198</v>
      </c>
      <c r="O554" s="185">
        <v>0</v>
      </c>
      <c r="P554" s="185">
        <v>0</v>
      </c>
      <c r="Q554" s="174">
        <v>215773273034.28214</v>
      </c>
      <c r="R554" s="119">
        <v>0.49895458088239841</v>
      </c>
      <c r="S554" s="174">
        <v>80542415414.750992</v>
      </c>
      <c r="T554" s="119">
        <v>0.37327336366610325</v>
      </c>
      <c r="U554" s="97">
        <v>13.166677928162972</v>
      </c>
      <c r="V554" s="184">
        <v>1248678193940.5686</v>
      </c>
      <c r="W554" s="199">
        <v>1296.2059012015402</v>
      </c>
      <c r="X554" s="191">
        <v>5.1896562750396232E-2</v>
      </c>
      <c r="Y554" s="198">
        <v>2.0000000000000001E-4</v>
      </c>
    </row>
    <row r="555" spans="1:25" x14ac:dyDescent="0.2">
      <c r="A555">
        <v>551</v>
      </c>
      <c r="B555" s="119">
        <v>0.53526361569637892</v>
      </c>
      <c r="C555" s="97">
        <v>12527.951921487718</v>
      </c>
      <c r="D555" s="96">
        <v>0.91581404790527421</v>
      </c>
      <c r="E555" s="98">
        <v>0.7</v>
      </c>
      <c r="F555" s="119">
        <v>0.51285540030945342</v>
      </c>
      <c r="G555" s="177">
        <v>1</v>
      </c>
      <c r="H555" s="97">
        <v>7275430.2123770658</v>
      </c>
      <c r="I555" s="185">
        <v>36139.738653923509</v>
      </c>
      <c r="J555" s="174">
        <v>262932146470.16635</v>
      </c>
      <c r="K555" s="186">
        <v>0.38641446991715633</v>
      </c>
      <c r="L555" s="182">
        <v>83119578925.019302</v>
      </c>
      <c r="M555" s="189">
        <v>2759426974.7897625</v>
      </c>
      <c r="N555" s="187">
        <v>15828489.371099936</v>
      </c>
      <c r="O555" s="185">
        <v>0</v>
      </c>
      <c r="P555" s="185">
        <v>276827474592.75787</v>
      </c>
      <c r="Q555" s="174">
        <v>542519048037.71393</v>
      </c>
      <c r="R555" s="119">
        <v>0.59548649369118123</v>
      </c>
      <c r="S555" s="174">
        <v>171147564142.4202</v>
      </c>
      <c r="T555" s="119">
        <v>0.31546830431384715</v>
      </c>
      <c r="U555" s="97">
        <v>16.133944479224137</v>
      </c>
      <c r="V555" s="184">
        <v>2876580270951.8296</v>
      </c>
      <c r="W555" s="199">
        <v>2986.4675280979081</v>
      </c>
      <c r="X555" s="191">
        <v>4.6610943241163827E-2</v>
      </c>
      <c r="Y555" s="198">
        <v>2.0000000000000001E-4</v>
      </c>
    </row>
    <row r="556" spans="1:25" x14ac:dyDescent="0.2">
      <c r="A556">
        <v>552</v>
      </c>
      <c r="B556" s="119">
        <v>0.57759739892055884</v>
      </c>
      <c r="C556" s="97">
        <v>4806.1018474677785</v>
      </c>
      <c r="D556" s="96">
        <v>0.91144811108764667</v>
      </c>
      <c r="E556" s="98">
        <v>0.15631784600979989</v>
      </c>
      <c r="F556" s="119">
        <v>0.71512839608884293</v>
      </c>
      <c r="G556" s="177">
        <v>1</v>
      </c>
      <c r="H556" s="97">
        <v>48975741.056859858</v>
      </c>
      <c r="I556" s="185">
        <v>21818.943007174588</v>
      </c>
      <c r="J556" s="174">
        <v>1068598902853.7657</v>
      </c>
      <c r="K556" s="186">
        <v>0.24156443984763254</v>
      </c>
      <c r="L556" s="182">
        <v>127849667058.93761</v>
      </c>
      <c r="M556" s="189">
        <v>31375198464.848679</v>
      </c>
      <c r="N556" s="187">
        <v>96974267.015891403</v>
      </c>
      <c r="O556" s="185">
        <v>0</v>
      </c>
      <c r="P556" s="185">
        <v>1214923425540.1331</v>
      </c>
      <c r="Q556" s="174">
        <v>2314897526858.7476</v>
      </c>
      <c r="R556" s="119">
        <v>0.53137308306296738</v>
      </c>
      <c r="S556" s="174">
        <v>822423679944.88208</v>
      </c>
      <c r="T556" s="119">
        <v>0.35527433521469454</v>
      </c>
      <c r="U556" s="97">
        <v>18.171047761720121</v>
      </c>
      <c r="V556" s="184">
        <v>15665394026319.07</v>
      </c>
      <c r="W556" s="199">
        <v>16256.706584871261</v>
      </c>
      <c r="X556" s="191">
        <v>4.1458011866048632E-2</v>
      </c>
      <c r="Y556" s="198">
        <v>2.0000000000000001E-4</v>
      </c>
    </row>
    <row r="557" spans="1:25" x14ac:dyDescent="0.2">
      <c r="A557">
        <v>553</v>
      </c>
      <c r="B557" s="119">
        <v>0.48851431855207306</v>
      </c>
      <c r="C557" s="97">
        <v>4000</v>
      </c>
      <c r="D557" s="96">
        <v>0.88295963709856462</v>
      </c>
      <c r="E557" s="98">
        <v>0.47258596894264882</v>
      </c>
      <c r="F557" s="119">
        <v>0</v>
      </c>
      <c r="G557" s="177">
        <v>0</v>
      </c>
      <c r="H557" s="97">
        <v>12855964.615084285</v>
      </c>
      <c r="I557" s="185">
        <v>35904.029741304745</v>
      </c>
      <c r="J557" s="174">
        <v>461580935893.14758</v>
      </c>
      <c r="K557" s="186">
        <v>0.48851431855207306</v>
      </c>
      <c r="L557" s="182">
        <v>162717179418.82587</v>
      </c>
      <c r="M557" s="189">
        <v>28976695654.306026</v>
      </c>
      <c r="N557" s="187">
        <v>27264941.790730581</v>
      </c>
      <c r="O557" s="185">
        <v>67826274803.074951</v>
      </c>
      <c r="P557" s="185">
        <v>0</v>
      </c>
      <c r="Q557" s="174">
        <v>558383906350.52856</v>
      </c>
      <c r="R557" s="119">
        <v>0.50099924624495629</v>
      </c>
      <c r="S557" s="174">
        <v>200452146275.30191</v>
      </c>
      <c r="T557" s="119">
        <v>0.35898625299824988</v>
      </c>
      <c r="U557" s="97">
        <v>14.561547523935822</v>
      </c>
      <c r="V557" s="184">
        <v>3194187127862.1392</v>
      </c>
      <c r="W557" s="199">
        <v>3314.710146082004</v>
      </c>
      <c r="X557" s="191">
        <v>5.0480220257547635E-2</v>
      </c>
      <c r="Y557" s="198">
        <v>2.0000000000000001E-4</v>
      </c>
    </row>
    <row r="558" spans="1:25" x14ac:dyDescent="0.2">
      <c r="A558">
        <v>554</v>
      </c>
      <c r="B558" s="119">
        <v>0.39361465709349863</v>
      </c>
      <c r="C558" s="97">
        <v>11068.337923547562</v>
      </c>
      <c r="D558" s="96">
        <v>1.0278186392592756</v>
      </c>
      <c r="E558" s="98">
        <v>0</v>
      </c>
      <c r="F558" s="119">
        <v>0.60040229514471277</v>
      </c>
      <c r="G558" s="177">
        <v>1</v>
      </c>
      <c r="H558" s="97">
        <v>7990644.04565302</v>
      </c>
      <c r="I558" s="185">
        <v>41099.420240339168</v>
      </c>
      <c r="J558" s="174">
        <v>328410837623.25739</v>
      </c>
      <c r="K558" s="186">
        <v>0.39361465709349863</v>
      </c>
      <c r="L558" s="182">
        <v>96613461760.795288</v>
      </c>
      <c r="M558" s="189">
        <v>2455228190.1362138</v>
      </c>
      <c r="N558" s="187">
        <v>16584310.408108883</v>
      </c>
      <c r="O558" s="185">
        <v>0</v>
      </c>
      <c r="P558" s="185">
        <v>479014202393.26733</v>
      </c>
      <c r="Q558" s="174">
        <v>809880268206.66089</v>
      </c>
      <c r="R558" s="119">
        <v>0.63278326595890033</v>
      </c>
      <c r="S558" s="174">
        <v>319107963634.71362</v>
      </c>
      <c r="T558" s="119">
        <v>0.39401869160403519</v>
      </c>
      <c r="U558" s="97">
        <v>17.208697648918118</v>
      </c>
      <c r="V558" s="184">
        <v>5760757241845.4824</v>
      </c>
      <c r="W558" s="199">
        <v>5984.8889793449371</v>
      </c>
      <c r="X558" s="191">
        <v>4.4144077830715084E-2</v>
      </c>
      <c r="Y558" s="198">
        <v>2.0000000000000001E-4</v>
      </c>
    </row>
    <row r="559" spans="1:25" x14ac:dyDescent="0.2">
      <c r="A559">
        <v>555</v>
      </c>
      <c r="B559" s="119">
        <v>0.46911633659023461</v>
      </c>
      <c r="C559" s="97">
        <v>6474.6334457686844</v>
      </c>
      <c r="D559" s="96">
        <v>0.9598486118024816</v>
      </c>
      <c r="E559" s="98">
        <v>0</v>
      </c>
      <c r="F559" s="119">
        <v>0</v>
      </c>
      <c r="G559" s="177">
        <v>0</v>
      </c>
      <c r="H559" s="97">
        <v>10256193.298991499</v>
      </c>
      <c r="I559" s="185">
        <v>36248.660054745582</v>
      </c>
      <c r="J559" s="174">
        <v>371773264350.90247</v>
      </c>
      <c r="K559" s="186">
        <v>0.45667690915934922</v>
      </c>
      <c r="L559" s="182">
        <v>130644370660.15009</v>
      </c>
      <c r="M559" s="189">
        <v>13858679846.096149</v>
      </c>
      <c r="N559" s="187">
        <v>21408545.206501819</v>
      </c>
      <c r="O559" s="185">
        <v>0</v>
      </c>
      <c r="P559" s="185">
        <v>0</v>
      </c>
      <c r="Q559" s="174">
        <v>385631944196.9986</v>
      </c>
      <c r="R559" s="119">
        <v>0.44026504501691438</v>
      </c>
      <c r="S559" s="174">
        <v>130644370660.15009</v>
      </c>
      <c r="T559" s="119">
        <v>0.33877994970616571</v>
      </c>
      <c r="U559" s="97">
        <v>13.325990264275156</v>
      </c>
      <c r="V559" s="184">
        <v>1882037876368.7766</v>
      </c>
      <c r="W559" s="199">
        <v>1953.3078300775458</v>
      </c>
      <c r="X559" s="191">
        <v>5.6198265988392719E-2</v>
      </c>
      <c r="Y559" s="198">
        <v>2.0000000000000001E-4</v>
      </c>
    </row>
    <row r="560" spans="1:25" x14ac:dyDescent="0.2">
      <c r="A560">
        <v>556</v>
      </c>
      <c r="B560" s="119">
        <v>0.50737004224716875</v>
      </c>
      <c r="C560" s="97">
        <v>11225.773412097327</v>
      </c>
      <c r="D560" s="96">
        <v>0.70504568076666463</v>
      </c>
      <c r="E560" s="98">
        <v>0.5638890833039516</v>
      </c>
      <c r="F560" s="119">
        <v>0.44912727884701831</v>
      </c>
      <c r="G560" s="177">
        <v>1</v>
      </c>
      <c r="H560" s="97">
        <v>5695099.9709050637</v>
      </c>
      <c r="I560" s="185">
        <v>39421.582251636857</v>
      </c>
      <c r="J560" s="174">
        <v>224509851934.32864</v>
      </c>
      <c r="K560" s="186">
        <v>0.43229232526277561</v>
      </c>
      <c r="L560" s="182">
        <v>70612070791.673462</v>
      </c>
      <c r="M560" s="189">
        <v>3274648410.0298295</v>
      </c>
      <c r="N560" s="187">
        <v>13891216.684723698</v>
      </c>
      <c r="O560" s="185">
        <v>0</v>
      </c>
      <c r="P560" s="185">
        <v>205548181368.01492</v>
      </c>
      <c r="Q560" s="174">
        <v>433332681712.37341</v>
      </c>
      <c r="R560" s="119">
        <v>0.60344497903592498</v>
      </c>
      <c r="S560" s="174">
        <v>176222540144.7847</v>
      </c>
      <c r="T560" s="119">
        <v>0.40666801185734991</v>
      </c>
      <c r="U560" s="97">
        <v>16.656303646578753</v>
      </c>
      <c r="V560" s="184">
        <v>3129457073342.7378</v>
      </c>
      <c r="W560" s="199">
        <v>3243.6613249990619</v>
      </c>
      <c r="X560" s="191">
        <v>4.4446052834817097E-2</v>
      </c>
      <c r="Y560" s="198">
        <v>2.0000000000000001E-4</v>
      </c>
    </row>
    <row r="561" spans="1:25" x14ac:dyDescent="0.2">
      <c r="A561">
        <v>557</v>
      </c>
      <c r="B561" s="119">
        <v>0.55926378770222507</v>
      </c>
      <c r="C561" s="97">
        <v>12068.309253879494</v>
      </c>
      <c r="D561" s="96">
        <v>1.8957899734498871</v>
      </c>
      <c r="E561" s="98">
        <v>1.9639683831592064E-2</v>
      </c>
      <c r="F561" s="119">
        <v>0</v>
      </c>
      <c r="G561" s="177">
        <v>0</v>
      </c>
      <c r="H561" s="97">
        <v>20385946.72497841</v>
      </c>
      <c r="I561" s="185">
        <v>28079.990682818086</v>
      </c>
      <c r="J561" s="174">
        <v>572437194097.81958</v>
      </c>
      <c r="K561" s="186">
        <v>0.32985315545370864</v>
      </c>
      <c r="L561" s="182">
        <v>130229620180.83148</v>
      </c>
      <c r="M561" s="189">
        <v>17025866807.849735</v>
      </c>
      <c r="N561" s="187">
        <v>34820668.892577007</v>
      </c>
      <c r="O561" s="185">
        <v>13502986684.738157</v>
      </c>
      <c r="P561" s="185">
        <v>0</v>
      </c>
      <c r="Q561" s="174">
        <v>602966047590.40747</v>
      </c>
      <c r="R561" s="119">
        <v>0.33106773576681764</v>
      </c>
      <c r="S561" s="174">
        <v>138496047465.63977</v>
      </c>
      <c r="T561" s="119">
        <v>0.22969128696234586</v>
      </c>
      <c r="U561" s="97">
        <v>13.715106208227072</v>
      </c>
      <c r="V561" s="184">
        <v>1714966617236.9053</v>
      </c>
      <c r="W561" s="199">
        <v>1780.4141928391568</v>
      </c>
      <c r="X561" s="191">
        <v>5.9439362378912793E-2</v>
      </c>
      <c r="Y561" s="198">
        <v>2.0000000000000001E-4</v>
      </c>
    </row>
    <row r="562" spans="1:25" x14ac:dyDescent="0.2">
      <c r="A562">
        <v>558</v>
      </c>
      <c r="B562" s="119">
        <v>0.58704555035998351</v>
      </c>
      <c r="C562" s="97">
        <v>7148.8342824485298</v>
      </c>
      <c r="D562" s="96">
        <v>0.74962762822786022</v>
      </c>
      <c r="E562" s="98">
        <v>0</v>
      </c>
      <c r="F562" s="119">
        <v>0.47916143291905422</v>
      </c>
      <c r="G562" s="177">
        <v>1</v>
      </c>
      <c r="H562" s="97">
        <v>8509187.968573615</v>
      </c>
      <c r="I562" s="185">
        <v>36133.086364528222</v>
      </c>
      <c r="J562" s="174">
        <v>307463223760.47491</v>
      </c>
      <c r="K562" s="186">
        <v>0.39024567934805143</v>
      </c>
      <c r="L562" s="182">
        <v>90037176917.526535</v>
      </c>
      <c r="M562" s="189">
        <v>7315024139.9265347</v>
      </c>
      <c r="N562" s="187">
        <v>19578179.166531712</v>
      </c>
      <c r="O562" s="185">
        <v>0</v>
      </c>
      <c r="P562" s="185">
        <v>282126339123.48828</v>
      </c>
      <c r="Q562" s="174">
        <v>596904587023.88965</v>
      </c>
      <c r="R562" s="119">
        <v>0.57913320394018664</v>
      </c>
      <c r="S562" s="174">
        <v>247430095357.22171</v>
      </c>
      <c r="T562" s="119">
        <v>0.41452202032972302</v>
      </c>
      <c r="U562" s="97">
        <v>16.894886363845824</v>
      </c>
      <c r="V562" s="184">
        <v>4486558048542.0635</v>
      </c>
      <c r="W562" s="199">
        <v>4654.8752878394225</v>
      </c>
      <c r="X562" s="191">
        <v>4.4295651643722213E-2</v>
      </c>
      <c r="Y562" s="198">
        <v>2.0000000000000001E-4</v>
      </c>
    </row>
    <row r="563" spans="1:25" x14ac:dyDescent="0.2">
      <c r="A563">
        <v>559</v>
      </c>
      <c r="B563" s="119">
        <v>0.55485257422565704</v>
      </c>
      <c r="C563" s="97">
        <v>9475.9552709252766</v>
      </c>
      <c r="D563" s="96">
        <v>1.1496005082049132</v>
      </c>
      <c r="E563" s="98">
        <v>0</v>
      </c>
      <c r="F563" s="119">
        <v>0</v>
      </c>
      <c r="G563" s="177">
        <v>0</v>
      </c>
      <c r="H563" s="97">
        <v>9488226.3924209438</v>
      </c>
      <c r="I563" s="185">
        <v>35608.737300317967</v>
      </c>
      <c r="J563" s="174">
        <v>337863761053.66107</v>
      </c>
      <c r="K563" s="186">
        <v>0.3527668546810856</v>
      </c>
      <c r="L563" s="182">
        <v>87525210760.575272</v>
      </c>
      <c r="M563" s="189">
        <v>8068037102.952384</v>
      </c>
      <c r="N563" s="187">
        <v>18670781.327067725</v>
      </c>
      <c r="O563" s="185">
        <v>0</v>
      </c>
      <c r="P563" s="185">
        <v>0</v>
      </c>
      <c r="Q563" s="174">
        <v>345931798156.61346</v>
      </c>
      <c r="R563" s="119">
        <v>0.34453940612785872</v>
      </c>
      <c r="S563" s="174">
        <v>87525210760.575272</v>
      </c>
      <c r="T563" s="119">
        <v>0.25301290955898204</v>
      </c>
      <c r="U563" s="97">
        <v>13.288728177005643</v>
      </c>
      <c r="V563" s="184">
        <v>1138672065675.1165</v>
      </c>
      <c r="W563" s="199">
        <v>1182.7237414210397</v>
      </c>
      <c r="X563" s="191">
        <v>6.0369162093549894E-2</v>
      </c>
      <c r="Y563" s="198">
        <v>2.0000000000000001E-4</v>
      </c>
    </row>
    <row r="564" spans="1:25" x14ac:dyDescent="0.2">
      <c r="A564">
        <v>560</v>
      </c>
      <c r="B564" s="119">
        <v>0.41242434744149115</v>
      </c>
      <c r="C564" s="97">
        <v>4075.4747659942032</v>
      </c>
      <c r="D564" s="96">
        <v>0.90172901135477179</v>
      </c>
      <c r="E564" s="98">
        <v>0</v>
      </c>
      <c r="F564" s="119">
        <v>0.62848592898832434</v>
      </c>
      <c r="G564" s="177">
        <v>1</v>
      </c>
      <c r="H564" s="97">
        <v>55411640.256689101</v>
      </c>
      <c r="I564" s="185">
        <v>19480.846121911785</v>
      </c>
      <c r="J564" s="174">
        <v>1079465637203.2928</v>
      </c>
      <c r="K564" s="186">
        <v>0.28956038010132479</v>
      </c>
      <c r="L564" s="182">
        <v>165966617403.9689</v>
      </c>
      <c r="M564" s="189">
        <v>31225590273.239456</v>
      </c>
      <c r="N564" s="187">
        <v>109938406.45846151</v>
      </c>
      <c r="O564" s="185">
        <v>0</v>
      </c>
      <c r="P564" s="185">
        <v>1207188797432.3748</v>
      </c>
      <c r="Q564" s="174">
        <v>2317880024908.9067</v>
      </c>
      <c r="R564" s="119">
        <v>0.55150460956711622</v>
      </c>
      <c r="S564" s="174">
        <v>711579135262.90173</v>
      </c>
      <c r="T564" s="119">
        <v>0.30699567174140818</v>
      </c>
      <c r="U564" s="97">
        <v>17.715598656793762</v>
      </c>
      <c r="V564" s="184">
        <v>13143220839628.686</v>
      </c>
      <c r="W564" s="199">
        <v>13633.958545601618</v>
      </c>
      <c r="X564" s="191">
        <v>4.1819178453606262E-2</v>
      </c>
      <c r="Y564" s="198">
        <v>2.0000000000000001E-4</v>
      </c>
    </row>
    <row r="565" spans="1:25" x14ac:dyDescent="0.2">
      <c r="A565">
        <v>561</v>
      </c>
      <c r="B565" s="119">
        <v>0.63340279003666855</v>
      </c>
      <c r="C565" s="97">
        <v>4399.9094401985903</v>
      </c>
      <c r="D565" s="96">
        <v>0.53572973423725534</v>
      </c>
      <c r="E565" s="98">
        <v>0.44757352093212832</v>
      </c>
      <c r="F565" s="119">
        <v>0.65935090419997966</v>
      </c>
      <c r="G565" s="177">
        <v>1</v>
      </c>
      <c r="H565" s="97">
        <v>10159802.723254455</v>
      </c>
      <c r="I565" s="185">
        <v>33963.61375115993</v>
      </c>
      <c r="J565" s="174">
        <v>345063615480.59711</v>
      </c>
      <c r="K565" s="186">
        <v>0.4792045725727071</v>
      </c>
      <c r="L565" s="182">
        <v>118729735670.97133</v>
      </c>
      <c r="M565" s="189">
        <v>7261588729.66506</v>
      </c>
      <c r="N565" s="187">
        <v>25912468.398321658</v>
      </c>
      <c r="O565" s="185">
        <v>0</v>
      </c>
      <c r="P565" s="185">
        <v>382084481837.95081</v>
      </c>
      <c r="Q565" s="174">
        <v>734409686048.21289</v>
      </c>
      <c r="R565" s="119">
        <v>0.64136361050964019</v>
      </c>
      <c r="S565" s="174">
        <v>310965284179.927</v>
      </c>
      <c r="T565" s="119">
        <v>0.4234220899961178</v>
      </c>
      <c r="U565" s="97">
        <v>16.794611080544033</v>
      </c>
      <c r="V565" s="184">
        <v>5654472017854.7988</v>
      </c>
      <c r="W565" s="199">
        <v>5870.0793326195362</v>
      </c>
      <c r="X565" s="191">
        <v>4.3634760809218E-2</v>
      </c>
      <c r="Y565" s="198">
        <v>2.0000000000000001E-4</v>
      </c>
    </row>
    <row r="566" spans="1:25" x14ac:dyDescent="0.2">
      <c r="A566">
        <v>562</v>
      </c>
      <c r="B566" s="119">
        <v>0.42357353846397866</v>
      </c>
      <c r="C566" s="97">
        <v>7706.2721273770803</v>
      </c>
      <c r="D566" s="96">
        <v>0.524296133167927</v>
      </c>
      <c r="E566" s="98">
        <v>0.23267300098549792</v>
      </c>
      <c r="F566" s="119">
        <v>0.53697968828424014</v>
      </c>
      <c r="G566" s="177">
        <v>1</v>
      </c>
      <c r="H566" s="97">
        <v>4677103.471362941</v>
      </c>
      <c r="I566" s="185">
        <v>51625.612317007945</v>
      </c>
      <c r="J566" s="174">
        <v>241458330579.11526</v>
      </c>
      <c r="K566" s="186">
        <v>0.42357353846397872</v>
      </c>
      <c r="L566" s="182">
        <v>74673139804.92308</v>
      </c>
      <c r="M566" s="189">
        <v>7205669762.6588488</v>
      </c>
      <c r="N566" s="187">
        <v>12893167.336682701</v>
      </c>
      <c r="O566" s="185">
        <v>0</v>
      </c>
      <c r="P566" s="185">
        <v>235193788446.58197</v>
      </c>
      <c r="Q566" s="174">
        <v>483857788788.35614</v>
      </c>
      <c r="R566" s="119">
        <v>0.60023915489619917</v>
      </c>
      <c r="S566" s="174">
        <v>198051454924.7106</v>
      </c>
      <c r="T566" s="119">
        <v>0.40931748855517575</v>
      </c>
      <c r="U566" s="97">
        <v>16.844607207124408</v>
      </c>
      <c r="V566" s="184">
        <v>3613481478104.0405</v>
      </c>
      <c r="W566" s="199">
        <v>3754.5817117559827</v>
      </c>
      <c r="X566" s="191">
        <v>4.3592250132676862E-2</v>
      </c>
      <c r="Y566" s="198">
        <v>2.0000000000000001E-4</v>
      </c>
    </row>
    <row r="567" spans="1:25" x14ac:dyDescent="0.2">
      <c r="A567">
        <v>563</v>
      </c>
      <c r="B567" s="119">
        <v>0.570763477388323</v>
      </c>
      <c r="C567" s="97">
        <v>4000</v>
      </c>
      <c r="D567" s="96">
        <v>1.1498675595214516</v>
      </c>
      <c r="E567" s="98">
        <v>0.19551350341262563</v>
      </c>
      <c r="F567" s="119">
        <v>0</v>
      </c>
      <c r="G567" s="177">
        <v>0</v>
      </c>
      <c r="H567" s="97">
        <v>16954079.727493532</v>
      </c>
      <c r="I567" s="185">
        <v>29659.204117691152</v>
      </c>
      <c r="J567" s="174">
        <v>502844511265.34027</v>
      </c>
      <c r="K567" s="186">
        <v>0.37182679860464163</v>
      </c>
      <c r="L567" s="182">
        <v>134739548606.69983</v>
      </c>
      <c r="M567" s="189">
        <v>33463745029.644527</v>
      </c>
      <c r="N567" s="187">
        <v>32261575.551845971</v>
      </c>
      <c r="O567" s="185">
        <v>57146013730.186806</v>
      </c>
      <c r="P567" s="185">
        <v>0</v>
      </c>
      <c r="Q567" s="174">
        <v>593454270025.17163</v>
      </c>
      <c r="R567" s="119">
        <v>0.39209065897189854</v>
      </c>
      <c r="S567" s="174">
        <v>164236473445.69409</v>
      </c>
      <c r="T567" s="119">
        <v>0.27674663700495056</v>
      </c>
      <c r="U567" s="97">
        <v>14.733987573821658</v>
      </c>
      <c r="V567" s="184">
        <v>2599617435066.8613</v>
      </c>
      <c r="W567" s="199">
        <v>2700.3286409209504</v>
      </c>
      <c r="X567" s="191">
        <v>5.0439733415135385E-2</v>
      </c>
      <c r="Y567" s="198">
        <v>2.0000000000000001E-4</v>
      </c>
    </row>
    <row r="568" spans="1:25" x14ac:dyDescent="0.2">
      <c r="A568">
        <v>564</v>
      </c>
      <c r="B568" s="119">
        <v>0.56985663577689316</v>
      </c>
      <c r="C568" s="97">
        <v>6407.0454017915617</v>
      </c>
      <c r="D568" s="96">
        <v>0.41293098454769622</v>
      </c>
      <c r="E568" s="98">
        <v>0</v>
      </c>
      <c r="F568" s="119">
        <v>0</v>
      </c>
      <c r="G568" s="177">
        <v>0</v>
      </c>
      <c r="H568" s="97">
        <v>4261735.8167289635</v>
      </c>
      <c r="I568" s="185">
        <v>51344.584637325788</v>
      </c>
      <c r="J568" s="174">
        <v>218817055343.96301</v>
      </c>
      <c r="K568" s="186">
        <v>0.56985663577689316</v>
      </c>
      <c r="L568" s="182">
        <v>94149411110.734604</v>
      </c>
      <c r="M568" s="189">
        <v>10089293880.75536</v>
      </c>
      <c r="N568" s="187">
        <v>12789728.631114569</v>
      </c>
      <c r="O568" s="185">
        <v>0</v>
      </c>
      <c r="P568" s="185">
        <v>0</v>
      </c>
      <c r="Q568" s="174">
        <v>228906349224.71838</v>
      </c>
      <c r="R568" s="119">
        <v>0.54473959080315426</v>
      </c>
      <c r="S568" s="174">
        <v>94149411110.734604</v>
      </c>
      <c r="T568" s="119">
        <v>0.41130100335621406</v>
      </c>
      <c r="U568" s="97">
        <v>13.304803835974036</v>
      </c>
      <c r="V568" s="184">
        <v>1430455225008.1421</v>
      </c>
      <c r="W568" s="199">
        <v>1484.9286388096994</v>
      </c>
      <c r="X568" s="191">
        <v>5.2200338907095363E-2</v>
      </c>
      <c r="Y568" s="198">
        <v>2.0000000000000001E-4</v>
      </c>
    </row>
    <row r="569" spans="1:25" x14ac:dyDescent="0.2">
      <c r="A569">
        <v>565</v>
      </c>
      <c r="B569" s="119">
        <v>0.30916721242726647</v>
      </c>
      <c r="C569" s="97">
        <v>4056.5519083430472</v>
      </c>
      <c r="D569" s="96">
        <v>0.29196551109929847</v>
      </c>
      <c r="E569" s="98">
        <v>0</v>
      </c>
      <c r="F569" s="119">
        <v>0.40889668926355616</v>
      </c>
      <c r="G569" s="177">
        <v>1</v>
      </c>
      <c r="H569" s="97">
        <v>3350638.9371435777</v>
      </c>
      <c r="I569" s="185">
        <v>42350.214200984352</v>
      </c>
      <c r="J569" s="174">
        <v>141900276698.18906</v>
      </c>
      <c r="K569" s="186">
        <v>0.30916721242726641</v>
      </c>
      <c r="L569" s="182">
        <v>29179164067.59602</v>
      </c>
      <c r="M569" s="189">
        <v>3599366263.7368932</v>
      </c>
      <c r="N569" s="187">
        <v>11535224.910011381</v>
      </c>
      <c r="O569" s="185">
        <v>0</v>
      </c>
      <c r="P569" s="185">
        <v>216308678814.56076</v>
      </c>
      <c r="Q569" s="174">
        <v>361808321776.48669</v>
      </c>
      <c r="R569" s="119">
        <v>0.59953805091053225</v>
      </c>
      <c r="S569" s="174">
        <v>111976803552.53828</v>
      </c>
      <c r="T569" s="119">
        <v>0.30949206199218898</v>
      </c>
      <c r="U569" s="97">
        <v>17.539595348126625</v>
      </c>
      <c r="V569" s="184">
        <v>2162370900512.0298</v>
      </c>
      <c r="W569" s="199">
        <v>2246.0811235832693</v>
      </c>
      <c r="X569" s="191">
        <v>4.1446858832048655E-2</v>
      </c>
      <c r="Y569" s="198">
        <v>2.0000000000000001E-4</v>
      </c>
    </row>
    <row r="570" spans="1:25" x14ac:dyDescent="0.2">
      <c r="A570">
        <v>566</v>
      </c>
      <c r="B570" s="119">
        <v>0.66401034659830482</v>
      </c>
      <c r="C570" s="97">
        <v>5042.0319049607942</v>
      </c>
      <c r="D570" s="96">
        <v>0.67027626485591629</v>
      </c>
      <c r="E570" s="98">
        <v>3.034416905502027E-2</v>
      </c>
      <c r="F570" s="119">
        <v>0.47624989486695296</v>
      </c>
      <c r="G570" s="177">
        <v>1</v>
      </c>
      <c r="H570" s="97">
        <v>11146338.437137887</v>
      </c>
      <c r="I570" s="185">
        <v>28924.013227050291</v>
      </c>
      <c r="J570" s="174">
        <v>322396840388.95532</v>
      </c>
      <c r="K570" s="186">
        <v>0.33521857882710626</v>
      </c>
      <c r="L570" s="182">
        <v>63400487855.017845</v>
      </c>
      <c r="M570" s="189">
        <v>9757987460.7332458</v>
      </c>
      <c r="N570" s="187">
        <v>26186058.708013922</v>
      </c>
      <c r="O570" s="185">
        <v>0</v>
      </c>
      <c r="P570" s="185">
        <v>450894040233.42371</v>
      </c>
      <c r="Q570" s="174">
        <v>783048868083.1123</v>
      </c>
      <c r="R570" s="119">
        <v>0.59867099225602494</v>
      </c>
      <c r="S570" s="174">
        <v>263496617032.12219</v>
      </c>
      <c r="T570" s="119">
        <v>0.33650085936163415</v>
      </c>
      <c r="U570" s="97">
        <v>17.677119679072735</v>
      </c>
      <c r="V570" s="184">
        <v>4977066446749.373</v>
      </c>
      <c r="W570" s="199">
        <v>5165.3347673968628</v>
      </c>
      <c r="X570" s="191">
        <v>4.2090211913597235E-2</v>
      </c>
      <c r="Y570" s="198">
        <v>2.0000000000000001E-4</v>
      </c>
    </row>
    <row r="571" spans="1:25" x14ac:dyDescent="0.2">
      <c r="A571">
        <v>567</v>
      </c>
      <c r="B571" s="119">
        <v>0.53194907080888687</v>
      </c>
      <c r="C571" s="97">
        <v>4000</v>
      </c>
      <c r="D571" s="96">
        <v>0.60816100553412045</v>
      </c>
      <c r="E571" s="98">
        <v>0</v>
      </c>
      <c r="F571" s="119">
        <v>0.38898952108655926</v>
      </c>
      <c r="G571" s="177">
        <v>1</v>
      </c>
      <c r="H571" s="97">
        <v>5474713.0858253716</v>
      </c>
      <c r="I571" s="185">
        <v>48415.586336265806</v>
      </c>
      <c r="J571" s="174">
        <v>265061444073.06247</v>
      </c>
      <c r="K571" s="186">
        <v>0.53194907080888676</v>
      </c>
      <c r="L571" s="182">
        <v>107185960007.0808</v>
      </c>
      <c r="M571" s="189">
        <v>12768317455.707716</v>
      </c>
      <c r="N571" s="187">
        <v>14354922.291740637</v>
      </c>
      <c r="O571" s="185">
        <v>0</v>
      </c>
      <c r="P571" s="185">
        <v>126779965260.96193</v>
      </c>
      <c r="Q571" s="174">
        <v>404609726789.73212</v>
      </c>
      <c r="R571" s="119">
        <v>0.59915307279965491</v>
      </c>
      <c r="S571" s="174">
        <v>157948290512.88239</v>
      </c>
      <c r="T571" s="119">
        <v>0.39037195612196707</v>
      </c>
      <c r="U571" s="97">
        <v>15.199559876418531</v>
      </c>
      <c r="V571" s="184">
        <v>2663431154269.1479</v>
      </c>
      <c r="W571" s="199">
        <v>2766.1205624634395</v>
      </c>
      <c r="X571" s="191">
        <v>4.7583683719664135E-2</v>
      </c>
      <c r="Y571" s="198">
        <v>2.0000000000000001E-4</v>
      </c>
    </row>
    <row r="572" spans="1:25" x14ac:dyDescent="0.2">
      <c r="A572">
        <v>568</v>
      </c>
      <c r="B572" s="119">
        <v>0.418091685379536</v>
      </c>
      <c r="C572" s="97">
        <v>13088.603600108581</v>
      </c>
      <c r="D572" s="96">
        <v>0.67402210926625306</v>
      </c>
      <c r="E572" s="98">
        <v>0</v>
      </c>
      <c r="F572" s="119">
        <v>0</v>
      </c>
      <c r="G572" s="177">
        <v>0</v>
      </c>
      <c r="H572" s="97">
        <v>5229137.4640844595</v>
      </c>
      <c r="I572" s="185">
        <v>48834.450201670195</v>
      </c>
      <c r="J572" s="174">
        <v>255362053087.52051</v>
      </c>
      <c r="K572" s="186">
        <v>0.418091685379536</v>
      </c>
      <c r="L572" s="182">
        <v>79867760769.315552</v>
      </c>
      <c r="M572" s="189">
        <v>9407164014.5145702</v>
      </c>
      <c r="N572" s="187">
        <v>13059624.310031299</v>
      </c>
      <c r="O572" s="185">
        <v>0</v>
      </c>
      <c r="P572" s="185">
        <v>0</v>
      </c>
      <c r="Q572" s="174">
        <v>264769217102.03506</v>
      </c>
      <c r="R572" s="119">
        <v>0.40323702402381495</v>
      </c>
      <c r="S572" s="174">
        <v>79867760769.315552</v>
      </c>
      <c r="T572" s="119">
        <v>0.30165047751203128</v>
      </c>
      <c r="U572" s="97">
        <v>13.340777441141508</v>
      </c>
      <c r="V572" s="184">
        <v>1124925634274.2678</v>
      </c>
      <c r="W572" s="199">
        <v>1166.9872393214812</v>
      </c>
      <c r="X572" s="191">
        <v>5.3594362288742009E-2</v>
      </c>
      <c r="Y572" s="198">
        <v>2.0000000000000001E-4</v>
      </c>
    </row>
    <row r="573" spans="1:25" x14ac:dyDescent="0.2">
      <c r="A573">
        <v>569</v>
      </c>
      <c r="B573" s="119">
        <v>0.43405486876030031</v>
      </c>
      <c r="C573" s="97">
        <v>10167.820196750305</v>
      </c>
      <c r="D573" s="96">
        <v>0.99331350942866825</v>
      </c>
      <c r="E573" s="98">
        <v>0.5944746949532973</v>
      </c>
      <c r="F573" s="119">
        <v>0.53470286430079605</v>
      </c>
      <c r="G573" s="177">
        <v>1</v>
      </c>
      <c r="H573" s="97">
        <v>8782657.0713257194</v>
      </c>
      <c r="I573" s="185">
        <v>39373.096498018836</v>
      </c>
      <c r="J573" s="174">
        <v>345800404378.31506</v>
      </c>
      <c r="K573" s="186">
        <v>0.43405486876030031</v>
      </c>
      <c r="L573" s="182">
        <v>110690895420.91724</v>
      </c>
      <c r="M573" s="189">
        <v>3187705777.212882</v>
      </c>
      <c r="N573" s="187">
        <v>18296502.392580971</v>
      </c>
      <c r="O573" s="185">
        <v>0</v>
      </c>
      <c r="P573" s="185">
        <v>270806203675.96558</v>
      </c>
      <c r="Q573" s="174">
        <v>619794313831.49353</v>
      </c>
      <c r="R573" s="119">
        <v>0.59171454770746501</v>
      </c>
      <c r="S573" s="174">
        <v>282890032311.58185</v>
      </c>
      <c r="T573" s="119">
        <v>0.45642566573867038</v>
      </c>
      <c r="U573" s="97">
        <v>16.681506145582574</v>
      </c>
      <c r="V573" s="184">
        <v>4966135851250.7891</v>
      </c>
      <c r="W573" s="199">
        <v>5159.1770692086448</v>
      </c>
      <c r="X573" s="191">
        <v>4.4716345060901976E-2</v>
      </c>
      <c r="Y573" s="198">
        <v>2.0000000000000001E-4</v>
      </c>
    </row>
    <row r="574" spans="1:25" x14ac:dyDescent="0.2">
      <c r="A574">
        <v>570</v>
      </c>
      <c r="B574" s="119">
        <v>0.60491647436949991</v>
      </c>
      <c r="C574" s="97">
        <v>5376.5790977959805</v>
      </c>
      <c r="D574" s="96">
        <v>0.89458275457802938</v>
      </c>
      <c r="E574" s="98">
        <v>0</v>
      </c>
      <c r="F574" s="119">
        <v>0</v>
      </c>
      <c r="G574" s="177">
        <v>0</v>
      </c>
      <c r="H574" s="97">
        <v>10365889.737947606</v>
      </c>
      <c r="I574" s="185">
        <v>33612.516149154129</v>
      </c>
      <c r="J574" s="174">
        <v>348423636217.11493</v>
      </c>
      <c r="K574" s="186">
        <v>0.41657027570138205</v>
      </c>
      <c r="L574" s="182">
        <v>99891308673.595627</v>
      </c>
      <c r="M574" s="189">
        <v>10669504784.058279</v>
      </c>
      <c r="N574" s="187">
        <v>22176016.710399821</v>
      </c>
      <c r="O574" s="185">
        <v>0</v>
      </c>
      <c r="P574" s="185">
        <v>0</v>
      </c>
      <c r="Q574" s="174">
        <v>359093141001.17322</v>
      </c>
      <c r="R574" s="119">
        <v>0.40419298958252003</v>
      </c>
      <c r="S574" s="174">
        <v>99891308673.595627</v>
      </c>
      <c r="T574" s="119">
        <v>0.27817659896007108</v>
      </c>
      <c r="U574" s="97">
        <v>13.321322211280728</v>
      </c>
      <c r="V574" s="184">
        <v>1437286109150.7847</v>
      </c>
      <c r="W574" s="199">
        <v>1493.2059297808582</v>
      </c>
      <c r="X574" s="191">
        <v>5.4990701739332792E-2</v>
      </c>
      <c r="Y574" s="198">
        <v>2.0000000000000001E-4</v>
      </c>
    </row>
    <row r="575" spans="1:25" x14ac:dyDescent="0.2">
      <c r="A575">
        <v>571</v>
      </c>
      <c r="B575" s="119">
        <v>0.55824409746208281</v>
      </c>
      <c r="C575" s="97">
        <v>13998.56422880317</v>
      </c>
      <c r="D575" s="96">
        <v>0.87516468171587369</v>
      </c>
      <c r="E575" s="98">
        <v>0</v>
      </c>
      <c r="F575" s="119">
        <v>0</v>
      </c>
      <c r="G575" s="177">
        <v>0</v>
      </c>
      <c r="H575" s="97">
        <v>5058041.3984395713</v>
      </c>
      <c r="I575" s="185">
        <v>46617.786226384305</v>
      </c>
      <c r="J575" s="174">
        <v>235794692636.65787</v>
      </c>
      <c r="K575" s="186">
        <v>0.4466913669942435</v>
      </c>
      <c r="L575" s="182">
        <v>82631084360.691849</v>
      </c>
      <c r="M575" s="189">
        <v>4031637182.9726586</v>
      </c>
      <c r="N575" s="187">
        <v>11690161.250781296</v>
      </c>
      <c r="O575" s="185">
        <v>0</v>
      </c>
      <c r="P575" s="185">
        <v>0</v>
      </c>
      <c r="Q575" s="174">
        <v>239826329819.63052</v>
      </c>
      <c r="R575" s="119">
        <v>0.43918219347755205</v>
      </c>
      <c r="S575" s="174">
        <v>82631084360.691849</v>
      </c>
      <c r="T575" s="119">
        <v>0.34454550683754093</v>
      </c>
      <c r="U575" s="97">
        <v>13.157721854651735</v>
      </c>
      <c r="V575" s="184">
        <v>1129757844317.6182</v>
      </c>
      <c r="W575" s="199">
        <v>1172.534689950485</v>
      </c>
      <c r="X575" s="191">
        <v>5.9040796584509392E-2</v>
      </c>
      <c r="Y575" s="198">
        <v>2.0000000000000001E-4</v>
      </c>
    </row>
    <row r="576" spans="1:25" x14ac:dyDescent="0.2">
      <c r="A576">
        <v>572</v>
      </c>
      <c r="B576" s="119">
        <v>0.26380443557339467</v>
      </c>
      <c r="C576" s="97">
        <v>12236.779326159614</v>
      </c>
      <c r="D576" s="96">
        <v>1.0028524092319986</v>
      </c>
      <c r="E576" s="98">
        <v>0.7</v>
      </c>
      <c r="F576" s="119">
        <v>0.50693325190977612</v>
      </c>
      <c r="G576" s="177">
        <v>1</v>
      </c>
      <c r="H576" s="97">
        <v>9535493.5972391553</v>
      </c>
      <c r="I576" s="185">
        <v>43156.927175267134</v>
      </c>
      <c r="J576" s="174">
        <v>411522602756.27625</v>
      </c>
      <c r="K576" s="186">
        <v>0.26380443557339461</v>
      </c>
      <c r="L576" s="182">
        <v>67729733232.838402</v>
      </c>
      <c r="M576" s="189">
        <v>3760110796.3458209</v>
      </c>
      <c r="N576" s="187">
        <v>19586338.060090847</v>
      </c>
      <c r="O576" s="185">
        <v>0</v>
      </c>
      <c r="P576" s="185">
        <v>209736411134.15106</v>
      </c>
      <c r="Q576" s="174">
        <v>625019124686.77307</v>
      </c>
      <c r="R576" s="119">
        <v>0.44214745747440459</v>
      </c>
      <c r="S576" s="174">
        <v>169936461316.77057</v>
      </c>
      <c r="T576" s="119">
        <v>0.27189001840853083</v>
      </c>
      <c r="U576" s="97">
        <v>16.696241377555438</v>
      </c>
      <c r="V576" s="184">
        <v>2843503309169.9014</v>
      </c>
      <c r="W576" s="199">
        <v>2953.7421975914335</v>
      </c>
      <c r="X576" s="191">
        <v>4.5014592797946777E-2</v>
      </c>
      <c r="Y576" s="198">
        <v>2.0000000000000001E-4</v>
      </c>
    </row>
    <row r="577" spans="1:25" x14ac:dyDescent="0.2">
      <c r="A577">
        <v>573</v>
      </c>
      <c r="B577" s="119">
        <v>0.60697118517025983</v>
      </c>
      <c r="C577" s="97">
        <v>11061.819348204333</v>
      </c>
      <c r="D577" s="96">
        <v>1.4311031898238475</v>
      </c>
      <c r="E577" s="98">
        <v>0.38345198746264997</v>
      </c>
      <c r="F577" s="119">
        <v>0.62809133701200515</v>
      </c>
      <c r="G577" s="177">
        <v>1</v>
      </c>
      <c r="H577" s="97">
        <v>13175079.451895235</v>
      </c>
      <c r="I577" s="185">
        <v>28444.305352806718</v>
      </c>
      <c r="J577" s="174">
        <v>374755982977.19745</v>
      </c>
      <c r="K577" s="186">
        <v>0.26993262539502239</v>
      </c>
      <c r="L577" s="182">
        <v>70659586594.714661</v>
      </c>
      <c r="M577" s="189">
        <v>4456005516.2413731</v>
      </c>
      <c r="N577" s="187">
        <v>23496681.269638717</v>
      </c>
      <c r="O577" s="185">
        <v>0</v>
      </c>
      <c r="P577" s="185">
        <v>505819146617.62024</v>
      </c>
      <c r="Q577" s="174">
        <v>885031135111.05896</v>
      </c>
      <c r="R577" s="119">
        <v>0.57152134382046438</v>
      </c>
      <c r="S577" s="174">
        <v>303706564647.75269</v>
      </c>
      <c r="T577" s="119">
        <v>0.34315918683430474</v>
      </c>
      <c r="U577" s="97">
        <v>17.645807370516867</v>
      </c>
      <c r="V577" s="184">
        <v>5437699385156.3574</v>
      </c>
      <c r="W577" s="199">
        <v>5644.7701476264774</v>
      </c>
      <c r="X577" s="191">
        <v>4.4163525166082775E-2</v>
      </c>
      <c r="Y577" s="198">
        <v>2.0000000000000001E-4</v>
      </c>
    </row>
    <row r="578" spans="1:25" x14ac:dyDescent="0.2">
      <c r="A578">
        <v>574</v>
      </c>
      <c r="B578" s="119">
        <v>0.45396812255479807</v>
      </c>
      <c r="C578" s="97">
        <v>12823.847603842267</v>
      </c>
      <c r="D578" s="96">
        <v>0.79300118827543264</v>
      </c>
      <c r="E578" s="98">
        <v>0</v>
      </c>
      <c r="F578" s="119">
        <v>0</v>
      </c>
      <c r="G578" s="177">
        <v>0</v>
      </c>
      <c r="H578" s="97">
        <v>4907262.9845261015</v>
      </c>
      <c r="I578" s="185">
        <v>49115.910011636486</v>
      </c>
      <c r="J578" s="174">
        <v>241024687151.4187</v>
      </c>
      <c r="K578" s="186">
        <v>0.45396812255479801</v>
      </c>
      <c r="L578" s="182">
        <v>81957908965.829498</v>
      </c>
      <c r="M578" s="189">
        <v>3008623671.4363356</v>
      </c>
      <c r="N578" s="187">
        <v>11754667.625565214</v>
      </c>
      <c r="O578" s="185">
        <v>0</v>
      </c>
      <c r="P578" s="185">
        <v>0</v>
      </c>
      <c r="Q578" s="174">
        <v>244033310822.85504</v>
      </c>
      <c r="R578" s="119">
        <v>0.44837126680182526</v>
      </c>
      <c r="S578" s="174">
        <v>81957908965.829498</v>
      </c>
      <c r="T578" s="119">
        <v>0.33584721974830373</v>
      </c>
      <c r="U578" s="97">
        <v>13.109183069812298</v>
      </c>
      <c r="V578" s="184">
        <v>1133533809859.3418</v>
      </c>
      <c r="W578" s="199">
        <v>1175.6865781371289</v>
      </c>
      <c r="X578" s="191">
        <v>5.6762191096166044E-2</v>
      </c>
      <c r="Y578" s="198">
        <v>2.0000000000000001E-4</v>
      </c>
    </row>
    <row r="579" spans="1:25" x14ac:dyDescent="0.2">
      <c r="A579">
        <v>575</v>
      </c>
      <c r="B579" s="119">
        <v>0.73357725454070366</v>
      </c>
      <c r="C579" s="97">
        <v>9379.4899555422162</v>
      </c>
      <c r="D579" s="96">
        <v>0.89322426780134601</v>
      </c>
      <c r="E579" s="98">
        <v>0.32137977960029024</v>
      </c>
      <c r="F579" s="119">
        <v>0</v>
      </c>
      <c r="G579" s="177">
        <v>0</v>
      </c>
      <c r="H579" s="97">
        <v>12054380.389285881</v>
      </c>
      <c r="I579" s="185">
        <v>34999.428627339192</v>
      </c>
      <c r="J579" s="174">
        <v>421896426081.6084</v>
      </c>
      <c r="K579" s="186">
        <v>0.42554280467135952</v>
      </c>
      <c r="L579" s="182">
        <v>134101104996.62271</v>
      </c>
      <c r="M579" s="189">
        <v>30443571927.585255</v>
      </c>
      <c r="N579" s="187">
        <v>25364977.632651001</v>
      </c>
      <c r="O579" s="185">
        <v>61816969723.699753</v>
      </c>
      <c r="P579" s="185">
        <v>0</v>
      </c>
      <c r="Q579" s="174">
        <v>514156967732.89343</v>
      </c>
      <c r="R579" s="119">
        <v>0.44536703494313201</v>
      </c>
      <c r="S579" s="174">
        <v>161846784784.8035</v>
      </c>
      <c r="T579" s="119">
        <v>0.3147808839359803</v>
      </c>
      <c r="U579" s="97">
        <v>14.545545982705045</v>
      </c>
      <c r="V579" s="184">
        <v>2452966999218.3564</v>
      </c>
      <c r="W579" s="199">
        <v>2544.7306032625697</v>
      </c>
      <c r="X579" s="191">
        <v>5.3230784610398957E-2</v>
      </c>
      <c r="Y579" s="198">
        <v>2.0000000000000001E-4</v>
      </c>
    </row>
    <row r="580" spans="1:25" x14ac:dyDescent="0.2">
      <c r="A580">
        <v>576</v>
      </c>
      <c r="B580" s="119">
        <v>0.56173302526521807</v>
      </c>
      <c r="C580" s="97">
        <v>11270.994078227941</v>
      </c>
      <c r="D580" s="96">
        <v>0.81483694365063031</v>
      </c>
      <c r="E580" s="98">
        <v>0.39706547042514206</v>
      </c>
      <c r="F580" s="119">
        <v>0</v>
      </c>
      <c r="G580" s="177">
        <v>0</v>
      </c>
      <c r="H580" s="97">
        <v>7069395.1038850173</v>
      </c>
      <c r="I580" s="185">
        <v>44766.306089548292</v>
      </c>
      <c r="J580" s="174">
        <v>316470705088.4707</v>
      </c>
      <c r="K580" s="186">
        <v>0.49320974096912074</v>
      </c>
      <c r="L580" s="182">
        <v>125781330089.94287</v>
      </c>
      <c r="M580" s="189">
        <v>27476285174.585724</v>
      </c>
      <c r="N580" s="187">
        <v>16050245.665345274</v>
      </c>
      <c r="O580" s="185">
        <v>61770632362.337959</v>
      </c>
      <c r="P580" s="185">
        <v>0</v>
      </c>
      <c r="Q580" s="174">
        <v>405717622625.39441</v>
      </c>
      <c r="R580" s="119">
        <v>0.5065171659073191</v>
      </c>
      <c r="S580" s="174">
        <v>155653451351.01721</v>
      </c>
      <c r="T580" s="119">
        <v>0.38364971761341149</v>
      </c>
      <c r="U580" s="97">
        <v>14.727370593582895</v>
      </c>
      <c r="V580" s="184">
        <v>2438003516629.019</v>
      </c>
      <c r="W580" s="199">
        <v>2530.3361072776379</v>
      </c>
      <c r="X580" s="191">
        <v>4.9846912068590217E-2</v>
      </c>
      <c r="Y580" s="198">
        <v>2.0000000000000001E-4</v>
      </c>
    </row>
    <row r="581" spans="1:25" x14ac:dyDescent="0.2">
      <c r="A581">
        <v>577</v>
      </c>
      <c r="B581" s="119">
        <v>0.36288439044499576</v>
      </c>
      <c r="C581" s="97">
        <v>12254.308739958211</v>
      </c>
      <c r="D581" s="96">
        <v>0.78627627466565708</v>
      </c>
      <c r="E581" s="98">
        <v>0.25637136477105005</v>
      </c>
      <c r="F581" s="119">
        <v>0</v>
      </c>
      <c r="G581" s="177">
        <v>0</v>
      </c>
      <c r="H581" s="97">
        <v>6171103.4312252719</v>
      </c>
      <c r="I581" s="185">
        <v>37220.353551967659</v>
      </c>
      <c r="J581" s="174">
        <v>229690651515.96536</v>
      </c>
      <c r="K581" s="186">
        <v>0.36288439044499576</v>
      </c>
      <c r="L581" s="182">
        <v>57653687308.698181</v>
      </c>
      <c r="M581" s="189">
        <v>15927700236.555511</v>
      </c>
      <c r="N581" s="187">
        <v>14374070.770681793</v>
      </c>
      <c r="O581" s="185">
        <v>42853250730.043198</v>
      </c>
      <c r="P581" s="185">
        <v>0</v>
      </c>
      <c r="Q581" s="174">
        <v>288471602482.56409</v>
      </c>
      <c r="R581" s="119">
        <v>0.40778278221486175</v>
      </c>
      <c r="S581" s="174">
        <v>82913020417.15213</v>
      </c>
      <c r="T581" s="119">
        <v>0.28742177636761868</v>
      </c>
      <c r="U581" s="97">
        <v>15.355782313316579</v>
      </c>
      <c r="V581" s="184">
        <v>1306518548359.7141</v>
      </c>
      <c r="W581" s="199">
        <v>1354.9814854233375</v>
      </c>
      <c r="X581" s="191">
        <v>4.9947168353025734E-2</v>
      </c>
      <c r="Y581" s="198">
        <v>2.0000000000000001E-4</v>
      </c>
    </row>
    <row r="582" spans="1:25" x14ac:dyDescent="0.2">
      <c r="A582">
        <v>578</v>
      </c>
      <c r="B582" s="119">
        <v>0.57423963700690139</v>
      </c>
      <c r="C582" s="97">
        <v>6130.5041780593774</v>
      </c>
      <c r="D582" s="96">
        <v>1.1010986760125947</v>
      </c>
      <c r="E582" s="98">
        <v>0</v>
      </c>
      <c r="F582" s="119">
        <v>0.48056726034540725</v>
      </c>
      <c r="G582" s="177">
        <v>1</v>
      </c>
      <c r="H582" s="97">
        <v>14190086.256560903</v>
      </c>
      <c r="I582" s="185">
        <v>28144.983408453481</v>
      </c>
      <c r="J582" s="174">
        <v>399379742255.43036</v>
      </c>
      <c r="K582" s="186">
        <v>0.26933716092131588</v>
      </c>
      <c r="L582" s="182">
        <v>66281210748.644745</v>
      </c>
      <c r="M582" s="189">
        <v>12004482330.255495</v>
      </c>
      <c r="N582" s="187">
        <v>27591456.752170194</v>
      </c>
      <c r="O582" s="185">
        <v>0</v>
      </c>
      <c r="P582" s="185">
        <v>459951626825.68762</v>
      </c>
      <c r="Q582" s="174">
        <v>871335851411.37341</v>
      </c>
      <c r="R582" s="119">
        <v>0.5457472071175099</v>
      </c>
      <c r="S582" s="174">
        <v>244257345685.36746</v>
      </c>
      <c r="T582" s="119">
        <v>0.2803251413214824</v>
      </c>
      <c r="U582" s="97">
        <v>17.521748116694535</v>
      </c>
      <c r="V582" s="184">
        <v>4478016249438.25</v>
      </c>
      <c r="W582" s="199">
        <v>4651.9462195542073</v>
      </c>
      <c r="X582" s="191">
        <v>4.3064268863449509E-2</v>
      </c>
      <c r="Y582" s="198">
        <v>2.0000000000000001E-4</v>
      </c>
    </row>
    <row r="583" spans="1:25" x14ac:dyDescent="0.2">
      <c r="A583">
        <v>579</v>
      </c>
      <c r="B583" s="119">
        <v>0.56433680248963869</v>
      </c>
      <c r="C583" s="97">
        <v>11775.713320461024</v>
      </c>
      <c r="D583" s="96">
        <v>0.59513917244453474</v>
      </c>
      <c r="E583" s="98">
        <v>9.1755611232139267E-2</v>
      </c>
      <c r="F583" s="119">
        <v>0</v>
      </c>
      <c r="G583" s="177">
        <v>0</v>
      </c>
      <c r="H583" s="97">
        <v>3962638.855557526</v>
      </c>
      <c r="I583" s="185">
        <v>51139.866289319427</v>
      </c>
      <c r="J583" s="174">
        <v>202648821226.07364</v>
      </c>
      <c r="K583" s="186">
        <v>0.56433680248963869</v>
      </c>
      <c r="L583" s="182">
        <v>89688662321.639236</v>
      </c>
      <c r="M583" s="189">
        <v>8667245095.9436531</v>
      </c>
      <c r="N583" s="187">
        <v>10692769.304589253</v>
      </c>
      <c r="O583" s="185">
        <v>13318415751.662811</v>
      </c>
      <c r="P583" s="185">
        <v>0</v>
      </c>
      <c r="Q583" s="174">
        <v>224634482073.68011</v>
      </c>
      <c r="R583" s="119">
        <v>0.55653486163954791</v>
      </c>
      <c r="S583" s="174">
        <v>98396708426.404037</v>
      </c>
      <c r="T583" s="119">
        <v>0.43803029489537548</v>
      </c>
      <c r="U583" s="97">
        <v>13.744283346239092</v>
      </c>
      <c r="V583" s="184">
        <v>1470325240550.0256</v>
      </c>
      <c r="W583" s="199">
        <v>1526.9141006416594</v>
      </c>
      <c r="X583" s="191">
        <v>5.268166841632918E-2</v>
      </c>
      <c r="Y583" s="198">
        <v>2.0000000000000001E-4</v>
      </c>
    </row>
    <row r="584" spans="1:25" x14ac:dyDescent="0.2">
      <c r="A584">
        <v>580</v>
      </c>
      <c r="B584" s="119">
        <v>0.40598306039701321</v>
      </c>
      <c r="C584" s="97">
        <v>13862.485872037818</v>
      </c>
      <c r="D584" s="96">
        <v>1.2952713212166522</v>
      </c>
      <c r="E584" s="98">
        <v>0.7</v>
      </c>
      <c r="F584" s="119">
        <v>0.4926488308008235</v>
      </c>
      <c r="G584" s="177">
        <v>1</v>
      </c>
      <c r="H584" s="97">
        <v>9920783.4696358573</v>
      </c>
      <c r="I584" s="185">
        <v>37262.577568403227</v>
      </c>
      <c r="J584" s="174">
        <v>369673963576.63861</v>
      </c>
      <c r="K584" s="186">
        <v>0.35305067244128507</v>
      </c>
      <c r="L584" s="182">
        <v>96502640689.623688</v>
      </c>
      <c r="M584" s="189">
        <v>1944262400.2028201</v>
      </c>
      <c r="N584" s="187">
        <v>18682164.4386448</v>
      </c>
      <c r="O584" s="185">
        <v>0</v>
      </c>
      <c r="P584" s="185">
        <v>342741281006.5199</v>
      </c>
      <c r="Q584" s="174">
        <v>714359506983.36133</v>
      </c>
      <c r="R584" s="119">
        <v>0.56653080455106153</v>
      </c>
      <c r="S584" s="174">
        <v>292452755442.27948</v>
      </c>
      <c r="T584" s="119">
        <v>0.40939156346818412</v>
      </c>
      <c r="U584" s="97">
        <v>17.044223309980023</v>
      </c>
      <c r="V584" s="184">
        <v>5100455041494.8818</v>
      </c>
      <c r="W584" s="199">
        <v>5291.1362863999557</v>
      </c>
      <c r="X584" s="191">
        <v>4.6604118442619746E-2</v>
      </c>
      <c r="Y584" s="198">
        <v>2.0000000000000001E-4</v>
      </c>
    </row>
    <row r="585" spans="1:25" x14ac:dyDescent="0.2">
      <c r="A585">
        <v>581</v>
      </c>
      <c r="B585" s="119">
        <v>0.45039449117252583</v>
      </c>
      <c r="C585" s="97">
        <v>5007.5923319225858</v>
      </c>
      <c r="D585" s="96">
        <v>0.66929499290498973</v>
      </c>
      <c r="E585" s="98">
        <v>0</v>
      </c>
      <c r="F585" s="119">
        <v>0</v>
      </c>
      <c r="G585" s="177">
        <v>0</v>
      </c>
      <c r="H585" s="97">
        <v>8332791.6662505623</v>
      </c>
      <c r="I585" s="185">
        <v>39939.552548041029</v>
      </c>
      <c r="J585" s="174">
        <v>332807970626.09271</v>
      </c>
      <c r="K585" s="186">
        <v>0.44221124022777081</v>
      </c>
      <c r="L585" s="182">
        <v>105971392105.25945</v>
      </c>
      <c r="M585" s="189">
        <v>11901028190.639898</v>
      </c>
      <c r="N585" s="187">
        <v>20062293.228802785</v>
      </c>
      <c r="O585" s="185">
        <v>0</v>
      </c>
      <c r="P585" s="185">
        <v>0</v>
      </c>
      <c r="Q585" s="174">
        <v>344708998816.7326</v>
      </c>
      <c r="R585" s="119">
        <v>0.42694396129326723</v>
      </c>
      <c r="S585" s="174">
        <v>105971392105.25945</v>
      </c>
      <c r="T585" s="119">
        <v>0.30742276084762155</v>
      </c>
      <c r="U585" s="97">
        <v>13.355888976133667</v>
      </c>
      <c r="V585" s="184">
        <v>1591602678717.8115</v>
      </c>
      <c r="W585" s="199">
        <v>1649.9208486750654</v>
      </c>
      <c r="X585" s="191">
        <v>5.265947047278928E-2</v>
      </c>
      <c r="Y585" s="198">
        <v>2.0000000000000001E-4</v>
      </c>
    </row>
    <row r="586" spans="1:25" x14ac:dyDescent="0.2">
      <c r="A586">
        <v>582</v>
      </c>
      <c r="B586" s="119">
        <v>0.66262680081355374</v>
      </c>
      <c r="C586" s="97">
        <v>13290.027608381601</v>
      </c>
      <c r="D586" s="96">
        <v>0.77350094374307454</v>
      </c>
      <c r="E586" s="98">
        <v>0</v>
      </c>
      <c r="F586" s="119">
        <v>0.67904045647857747</v>
      </c>
      <c r="G586" s="177">
        <v>1</v>
      </c>
      <c r="H586" s="97">
        <v>5290306.5726090763</v>
      </c>
      <c r="I586" s="185">
        <v>43749.141237962467</v>
      </c>
      <c r="J586" s="174">
        <v>231446369437.19562</v>
      </c>
      <c r="K586" s="186">
        <v>0.45951506745947313</v>
      </c>
      <c r="L586" s="182">
        <v>83674623925.355835</v>
      </c>
      <c r="M586" s="189">
        <v>4470652108.7585402</v>
      </c>
      <c r="N586" s="187">
        <v>12602074.93835591</v>
      </c>
      <c r="O586" s="185">
        <v>0</v>
      </c>
      <c r="P586" s="185">
        <v>259657137967.72614</v>
      </c>
      <c r="Q586" s="174">
        <v>495574159513.6803</v>
      </c>
      <c r="R586" s="119">
        <v>0.63376751674780152</v>
      </c>
      <c r="S586" s="174">
        <v>201723160146.19409</v>
      </c>
      <c r="T586" s="119">
        <v>0.40704939164735754</v>
      </c>
      <c r="U586" s="97">
        <v>16.588085436728772</v>
      </c>
      <c r="V586" s="184">
        <v>3544295529537.7339</v>
      </c>
      <c r="W586" s="199">
        <v>3676.666262019135</v>
      </c>
      <c r="X586" s="191">
        <v>4.5344834650278901E-2</v>
      </c>
      <c r="Y586" s="198">
        <v>2.0000000000000001E-4</v>
      </c>
    </row>
    <row r="587" spans="1:25" x14ac:dyDescent="0.2">
      <c r="A587">
        <v>583</v>
      </c>
      <c r="B587" s="119">
        <v>0.38156605152004169</v>
      </c>
      <c r="C587" s="97">
        <v>8589.2650141751255</v>
      </c>
      <c r="D587" s="96">
        <v>0.91521558896207045</v>
      </c>
      <c r="E587" s="98">
        <v>0.29529992527919846</v>
      </c>
      <c r="F587" s="119">
        <v>0.49162858602816673</v>
      </c>
      <c r="G587" s="177">
        <v>1</v>
      </c>
      <c r="H587" s="97">
        <v>29408145.451841421</v>
      </c>
      <c r="I587" s="185">
        <v>19857.797399342326</v>
      </c>
      <c r="J587" s="174">
        <v>583980994273.05737</v>
      </c>
      <c r="K587" s="186">
        <v>0.18337381286762799</v>
      </c>
      <c r="L587" s="182">
        <v>73661435132.645447</v>
      </c>
      <c r="M587" s="189">
        <v>6017986748.7984972</v>
      </c>
      <c r="N587" s="187">
        <v>58769806.276693866</v>
      </c>
      <c r="O587" s="185">
        <v>0</v>
      </c>
      <c r="P587" s="185">
        <v>374700986383.81232</v>
      </c>
      <c r="Q587" s="174">
        <v>964699967405.66809</v>
      </c>
      <c r="R587" s="119">
        <v>0.42173486515527625</v>
      </c>
      <c r="S587" s="174">
        <v>262572423867.21265</v>
      </c>
      <c r="T587" s="119">
        <v>0.27218040089017415</v>
      </c>
      <c r="U587" s="97">
        <v>17.386415355742727</v>
      </c>
      <c r="V587" s="184">
        <v>4461696459895.8955</v>
      </c>
      <c r="W587" s="199">
        <v>4627.8301979789212</v>
      </c>
      <c r="X587" s="191">
        <v>4.2281604521075003E-2</v>
      </c>
      <c r="Y587" s="198">
        <v>2.0000000000000001E-4</v>
      </c>
    </row>
    <row r="588" spans="1:25" x14ac:dyDescent="0.2">
      <c r="A588">
        <v>584</v>
      </c>
      <c r="B588" s="119">
        <v>0.47619974907141982</v>
      </c>
      <c r="C588" s="97">
        <v>16736.310919502452</v>
      </c>
      <c r="D588" s="96">
        <v>0.66985743508543427</v>
      </c>
      <c r="E588" s="98">
        <v>7.0974400421695491E-2</v>
      </c>
      <c r="F588" s="119">
        <v>0.51840231434146256</v>
      </c>
      <c r="G588" s="177">
        <v>1</v>
      </c>
      <c r="H588" s="97">
        <v>4799302.7113878615</v>
      </c>
      <c r="I588" s="185">
        <v>53704.64251106391</v>
      </c>
      <c r="J588" s="174">
        <v>257744836417.46484</v>
      </c>
      <c r="K588" s="186">
        <v>0.47619974907141982</v>
      </c>
      <c r="L588" s="182">
        <v>93783730500.59671</v>
      </c>
      <c r="M588" s="189">
        <v>2453305353.7495561</v>
      </c>
      <c r="N588" s="187">
        <v>12141607.769903028</v>
      </c>
      <c r="O588" s="185">
        <v>0</v>
      </c>
      <c r="P588" s="185">
        <v>275807242899.28998</v>
      </c>
      <c r="Q588" s="174">
        <v>536005384670.50439</v>
      </c>
      <c r="R588" s="119">
        <v>0.64063502077869861</v>
      </c>
      <c r="S588" s="174">
        <v>180244918884.80905</v>
      </c>
      <c r="T588" s="119">
        <v>0.33627445551803553</v>
      </c>
      <c r="U588" s="97">
        <v>15.922111843001151</v>
      </c>
      <c r="V588" s="184">
        <v>3041579455547.0625</v>
      </c>
      <c r="W588" s="199">
        <v>3158.3466251036971</v>
      </c>
      <c r="X588" s="191">
        <v>4.733381355113863E-2</v>
      </c>
      <c r="Y588" s="198">
        <v>2.0000000000000001E-4</v>
      </c>
    </row>
    <row r="589" spans="1:25" x14ac:dyDescent="0.2">
      <c r="A589">
        <v>585</v>
      </c>
      <c r="B589" s="119">
        <v>0.61884783425618028</v>
      </c>
      <c r="C589" s="97">
        <v>11695.260982785907</v>
      </c>
      <c r="D589" s="96">
        <v>0.97552530513530666</v>
      </c>
      <c r="E589" s="98">
        <v>8.9058281175862231E-3</v>
      </c>
      <c r="F589" s="119">
        <v>0.57861505778411082</v>
      </c>
      <c r="G589" s="177">
        <v>1</v>
      </c>
      <c r="H589" s="97">
        <v>7801739.5222342489</v>
      </c>
      <c r="I589" s="185">
        <v>39455.594786183785</v>
      </c>
      <c r="J589" s="174">
        <v>307822273216.62958</v>
      </c>
      <c r="K589" s="186">
        <v>0.44284580934806139</v>
      </c>
      <c r="L589" s="182">
        <v>103603699632.55692</v>
      </c>
      <c r="M589" s="189">
        <v>7990774360.4649</v>
      </c>
      <c r="N589" s="187">
        <v>16491735.30820984</v>
      </c>
      <c r="O589" s="185">
        <v>0</v>
      </c>
      <c r="P589" s="185">
        <v>255644610965.1644</v>
      </c>
      <c r="Q589" s="174">
        <v>571457658542.25879</v>
      </c>
      <c r="R589" s="119">
        <v>0.59642825219903073</v>
      </c>
      <c r="S589" s="174">
        <v>201315345228.15698</v>
      </c>
      <c r="T589" s="119">
        <v>0.35228392203491643</v>
      </c>
      <c r="U589" s="97">
        <v>16.033373404602877</v>
      </c>
      <c r="V589" s="184">
        <v>3367128032551.0049</v>
      </c>
      <c r="W589" s="199">
        <v>3491.1578163752915</v>
      </c>
      <c r="X589" s="191">
        <v>4.6374594921145325E-2</v>
      </c>
      <c r="Y589" s="198">
        <v>2.0000000000000001E-4</v>
      </c>
    </row>
    <row r="590" spans="1:25" x14ac:dyDescent="0.2">
      <c r="A590">
        <v>586</v>
      </c>
      <c r="B590" s="119">
        <v>0.52842239520498158</v>
      </c>
      <c r="C590" s="97">
        <v>4000</v>
      </c>
      <c r="D590" s="96">
        <v>1.0615291147459056</v>
      </c>
      <c r="E590" s="98">
        <v>0.30168483073554342</v>
      </c>
      <c r="F590" s="119">
        <v>0</v>
      </c>
      <c r="G590" s="177">
        <v>0</v>
      </c>
      <c r="H590" s="97">
        <v>13944897.963830238</v>
      </c>
      <c r="I590" s="185">
        <v>34766.636814849728</v>
      </c>
      <c r="J590" s="174">
        <v>484817202928.62335</v>
      </c>
      <c r="K590" s="186">
        <v>0.48895357929295202</v>
      </c>
      <c r="L590" s="182">
        <v>172786421477.11456</v>
      </c>
      <c r="M590" s="189">
        <v>30689684870.938396</v>
      </c>
      <c r="N590" s="187">
        <v>27625722.309200127</v>
      </c>
      <c r="O590" s="185">
        <v>96709697423.309189</v>
      </c>
      <c r="P590" s="185">
        <v>0</v>
      </c>
      <c r="Q590" s="174">
        <v>612216585222.87085</v>
      </c>
      <c r="R590" s="119">
        <v>0.51357782883149705</v>
      </c>
      <c r="S590" s="174">
        <v>222866820101.14908</v>
      </c>
      <c r="T590" s="119">
        <v>0.36403264054013956</v>
      </c>
      <c r="U590" s="97">
        <v>14.844345400321291</v>
      </c>
      <c r="V590" s="184">
        <v>3591620973255.9502</v>
      </c>
      <c r="W590" s="199">
        <v>3728.050035022296</v>
      </c>
      <c r="X590" s="191">
        <v>4.9285186918160619E-2</v>
      </c>
      <c r="Y590" s="198">
        <v>2.0000000000000001E-4</v>
      </c>
    </row>
    <row r="591" spans="1:25" x14ac:dyDescent="0.2">
      <c r="A591">
        <v>587</v>
      </c>
      <c r="B591" s="119">
        <v>0.52565085351622809</v>
      </c>
      <c r="C591" s="97">
        <v>9848.7240604519848</v>
      </c>
      <c r="D591" s="96">
        <v>1.056740648049741</v>
      </c>
      <c r="E591" s="98">
        <v>0.23204577266998977</v>
      </c>
      <c r="F591" s="119">
        <v>0</v>
      </c>
      <c r="G591" s="177">
        <v>0</v>
      </c>
      <c r="H591" s="97">
        <v>31815756.233770192</v>
      </c>
      <c r="I591" s="185">
        <v>25141.66161046104</v>
      </c>
      <c r="J591" s="174">
        <v>799900977110.36658</v>
      </c>
      <c r="K591" s="186">
        <v>0.35889034281868981</v>
      </c>
      <c r="L591" s="182">
        <v>229187237460.16019</v>
      </c>
      <c r="M591" s="189">
        <v>41006656591.374802</v>
      </c>
      <c r="N591" s="187">
        <v>60228582.823931605</v>
      </c>
      <c r="O591" s="185">
        <v>85815799529.51181</v>
      </c>
      <c r="P591" s="185">
        <v>0</v>
      </c>
      <c r="Q591" s="174">
        <v>926723433231.25317</v>
      </c>
      <c r="R591" s="119">
        <v>0.38385710640704784</v>
      </c>
      <c r="S591" s="174">
        <v>280660433615.71436</v>
      </c>
      <c r="T591" s="119">
        <v>0.30285241912694655</v>
      </c>
      <c r="U591" s="97">
        <v>14.473288884124239</v>
      </c>
      <c r="V591" s="184">
        <v>3938389262628.5234</v>
      </c>
      <c r="W591" s="199">
        <v>4090.7921785136718</v>
      </c>
      <c r="X591" s="191">
        <v>5.1336537174825177E-2</v>
      </c>
      <c r="Y591" s="198">
        <v>2.0000000000000001E-4</v>
      </c>
    </row>
    <row r="592" spans="1:25" x14ac:dyDescent="0.2">
      <c r="A592">
        <v>588</v>
      </c>
      <c r="B592" s="119">
        <v>0.41601028984874461</v>
      </c>
      <c r="C592" s="97">
        <v>7009.5047713319609</v>
      </c>
      <c r="D592" s="96">
        <v>0.92685916011386305</v>
      </c>
      <c r="E592" s="98">
        <v>0</v>
      </c>
      <c r="F592" s="119">
        <v>0</v>
      </c>
      <c r="G592" s="177">
        <v>0</v>
      </c>
      <c r="H592" s="97">
        <v>10318661.044706585</v>
      </c>
      <c r="I592" s="185">
        <v>36940.063759478202</v>
      </c>
      <c r="J592" s="174">
        <v>381171996903.90521</v>
      </c>
      <c r="K592" s="186">
        <v>0.41601028984874455</v>
      </c>
      <c r="L592" s="182">
        <v>118849619787.01724</v>
      </c>
      <c r="M592" s="189">
        <v>12919361298.458508</v>
      </c>
      <c r="N592" s="187">
        <v>21757284.331491962</v>
      </c>
      <c r="O592" s="185">
        <v>0</v>
      </c>
      <c r="P592" s="185">
        <v>0</v>
      </c>
      <c r="Q592" s="174">
        <v>394091358202.36371</v>
      </c>
      <c r="R592" s="119">
        <v>0.40237236776146912</v>
      </c>
      <c r="S592" s="174">
        <v>118849619787.01724</v>
      </c>
      <c r="T592" s="119">
        <v>0.30157885300795817</v>
      </c>
      <c r="U592" s="97">
        <v>13.324884835505243</v>
      </c>
      <c r="V592" s="184">
        <v>1683205095822.7383</v>
      </c>
      <c r="W592" s="199">
        <v>1746.687808859295</v>
      </c>
      <c r="X592" s="191">
        <v>5.4239754730838786E-2</v>
      </c>
      <c r="Y592" s="198">
        <v>2.0000000000000001E-4</v>
      </c>
    </row>
    <row r="593" spans="1:25" x14ac:dyDescent="0.2">
      <c r="A593">
        <v>589</v>
      </c>
      <c r="B593" s="119">
        <v>0.50008194411659279</v>
      </c>
      <c r="C593" s="97">
        <v>6997.7194396698451</v>
      </c>
      <c r="D593" s="96">
        <v>0.92137622621561222</v>
      </c>
      <c r="E593" s="98">
        <v>0</v>
      </c>
      <c r="F593" s="119">
        <v>0.48790478673575344</v>
      </c>
      <c r="G593" s="177">
        <v>1</v>
      </c>
      <c r="H593" s="97">
        <v>7397190.8098871112</v>
      </c>
      <c r="I593" s="185">
        <v>30140.663465185193</v>
      </c>
      <c r="J593" s="174">
        <v>222956238788.56812</v>
      </c>
      <c r="K593" s="186">
        <v>0.26695145845009738</v>
      </c>
      <c r="L593" s="182">
        <v>34318498781.852394</v>
      </c>
      <c r="M593" s="189">
        <v>0</v>
      </c>
      <c r="N593" s="187">
        <v>16121744.044068333</v>
      </c>
      <c r="O593" s="185">
        <v>0</v>
      </c>
      <c r="P593" s="185">
        <v>206033632088.44965</v>
      </c>
      <c r="Q593" s="174">
        <v>428989870877.01776</v>
      </c>
      <c r="R593" s="119">
        <v>0.52296199518014075</v>
      </c>
      <c r="S593" s="174">
        <v>111195962218.65907</v>
      </c>
      <c r="T593" s="119">
        <v>0.25920416720173933</v>
      </c>
      <c r="U593" s="97">
        <v>17.148215199701184</v>
      </c>
      <c r="V593" s="184">
        <v>2004038405203.2219</v>
      </c>
      <c r="W593" s="199">
        <v>2081.1025590233398</v>
      </c>
      <c r="X593" s="191">
        <v>4.448950752126575E-2</v>
      </c>
      <c r="Y593" s="198">
        <v>2.0000000000000001E-4</v>
      </c>
    </row>
    <row r="594" spans="1:25" x14ac:dyDescent="0.2">
      <c r="A594">
        <v>590</v>
      </c>
      <c r="B594" s="119">
        <v>0.46879335721113818</v>
      </c>
      <c r="C594" s="97">
        <v>7129.4319780781316</v>
      </c>
      <c r="D594" s="96">
        <v>0.89019672203209521</v>
      </c>
      <c r="E594" s="98">
        <v>0.1405460245247111</v>
      </c>
      <c r="F594" s="119">
        <v>0.55318360358977048</v>
      </c>
      <c r="G594" s="177">
        <v>1</v>
      </c>
      <c r="H594" s="97">
        <v>8470649.1983623262</v>
      </c>
      <c r="I594" s="185">
        <v>35740.054288939034</v>
      </c>
      <c r="J594" s="174">
        <v>302741462212.02747</v>
      </c>
      <c r="K594" s="186">
        <v>0.43141948559626042</v>
      </c>
      <c r="L594" s="182">
        <v>90336567867.656448</v>
      </c>
      <c r="M594" s="189">
        <v>4251714407.7005258</v>
      </c>
      <c r="N594" s="187">
        <v>18423410.790942751</v>
      </c>
      <c r="O594" s="185">
        <v>0</v>
      </c>
      <c r="P594" s="185">
        <v>252686702064.88132</v>
      </c>
      <c r="Q594" s="174">
        <v>559679878684.60938</v>
      </c>
      <c r="R594" s="119">
        <v>0.59455045682568353</v>
      </c>
      <c r="S594" s="174">
        <v>224083437593.10568</v>
      </c>
      <c r="T594" s="119">
        <v>0.40037786979185136</v>
      </c>
      <c r="U594" s="97">
        <v>16.638588257633721</v>
      </c>
      <c r="V594" s="184">
        <v>3973471325145.707</v>
      </c>
      <c r="W594" s="199">
        <v>4126.070256813362</v>
      </c>
      <c r="X594" s="191">
        <v>4.4946714759128599E-2</v>
      </c>
      <c r="Y594" s="198">
        <v>2.0000000000000001E-4</v>
      </c>
    </row>
    <row r="595" spans="1:25" x14ac:dyDescent="0.2">
      <c r="A595">
        <v>591</v>
      </c>
      <c r="B595" s="119">
        <v>0.43847055120579509</v>
      </c>
      <c r="C595" s="97">
        <v>9569.1407389555789</v>
      </c>
      <c r="D595" s="96">
        <v>0.87928658018397154</v>
      </c>
      <c r="E595" s="98">
        <v>0</v>
      </c>
      <c r="F595" s="119">
        <v>0.52710816946204253</v>
      </c>
      <c r="G595" s="177">
        <v>1</v>
      </c>
      <c r="H595" s="97">
        <v>6863489.7631406179</v>
      </c>
      <c r="I595" s="185">
        <v>40220.642990017979</v>
      </c>
      <c r="J595" s="174">
        <v>276053971428.92188</v>
      </c>
      <c r="K595" s="186">
        <v>0.34874640651747468</v>
      </c>
      <c r="L595" s="182">
        <v>68165675632.091766</v>
      </c>
      <c r="M595" s="189">
        <v>7261286069.8168182</v>
      </c>
      <c r="N595" s="187">
        <v>15273278.207916718</v>
      </c>
      <c r="O595" s="185">
        <v>0</v>
      </c>
      <c r="P595" s="185">
        <v>207708787720.90607</v>
      </c>
      <c r="Q595" s="174">
        <v>491024045219.64478</v>
      </c>
      <c r="R595" s="119">
        <v>0.53447456040578301</v>
      </c>
      <c r="S595" s="174">
        <v>131280862309.89134</v>
      </c>
      <c r="T595" s="119">
        <v>0.26736137178611452</v>
      </c>
      <c r="U595" s="97">
        <v>16.074364945236628</v>
      </c>
      <c r="V595" s="184">
        <v>2234468351574.9048</v>
      </c>
      <c r="W595" s="199">
        <v>2317.2678460056536</v>
      </c>
      <c r="X595" s="191">
        <v>4.6599527412327986E-2</v>
      </c>
      <c r="Y595" s="198">
        <v>2.0000000000000001E-4</v>
      </c>
    </row>
    <row r="596" spans="1:25" x14ac:dyDescent="0.2">
      <c r="A596">
        <v>592</v>
      </c>
      <c r="B596" s="119">
        <v>0.47850147882808064</v>
      </c>
      <c r="C596" s="97">
        <v>11141.655480032245</v>
      </c>
      <c r="D596" s="96">
        <v>0.76023944295271917</v>
      </c>
      <c r="E596" s="98">
        <v>0</v>
      </c>
      <c r="F596" s="119">
        <v>0</v>
      </c>
      <c r="G596" s="177">
        <v>0</v>
      </c>
      <c r="H596" s="97">
        <v>4650364.3347553257</v>
      </c>
      <c r="I596" s="185">
        <v>50236.805608415205</v>
      </c>
      <c r="J596" s="174">
        <v>233619449093.4104</v>
      </c>
      <c r="K596" s="186">
        <v>0.47850147882808058</v>
      </c>
      <c r="L596" s="182">
        <v>83273223161.465195</v>
      </c>
      <c r="M596" s="189">
        <v>0</v>
      </c>
      <c r="N596" s="187">
        <v>11396390.074075298</v>
      </c>
      <c r="O596" s="185">
        <v>0</v>
      </c>
      <c r="P596" s="185">
        <v>0</v>
      </c>
      <c r="Q596" s="174">
        <v>233619449093.4104</v>
      </c>
      <c r="R596" s="119">
        <v>0.47850147882808058</v>
      </c>
      <c r="S596" s="174">
        <v>83273223161.465195</v>
      </c>
      <c r="T596" s="119">
        <v>0.35644816167753751</v>
      </c>
      <c r="U596" s="97">
        <v>13</v>
      </c>
      <c r="V596" s="184">
        <v>1167246383937.9822</v>
      </c>
      <c r="W596" s="199">
        <v>1212.3711769877846</v>
      </c>
      <c r="X596" s="191">
        <v>5.690659320182568E-2</v>
      </c>
      <c r="Y596" s="198">
        <v>2.0000000000000001E-4</v>
      </c>
    </row>
    <row r="597" spans="1:25" x14ac:dyDescent="0.2">
      <c r="A597">
        <v>593</v>
      </c>
      <c r="B597" s="119">
        <v>0.59413133394159956</v>
      </c>
      <c r="C597" s="97">
        <v>4000</v>
      </c>
      <c r="D597" s="96">
        <v>1.7087446423994874</v>
      </c>
      <c r="E597" s="98">
        <v>0.20561475224690817</v>
      </c>
      <c r="F597" s="119">
        <v>0</v>
      </c>
      <c r="G597" s="177">
        <v>0</v>
      </c>
      <c r="H597" s="97">
        <v>44732230.729920469</v>
      </c>
      <c r="I597" s="185">
        <v>20102.918370686421</v>
      </c>
      <c r="J597" s="174">
        <v>899248382902.30188</v>
      </c>
      <c r="K597" s="186">
        <v>0.19896474578914614</v>
      </c>
      <c r="L597" s="182">
        <v>104695230377.86458</v>
      </c>
      <c r="M597" s="189">
        <v>57429173588.010994</v>
      </c>
      <c r="N597" s="187">
        <v>71637111.335735798</v>
      </c>
      <c r="O597" s="185">
        <v>119452784303.46709</v>
      </c>
      <c r="P597" s="185">
        <v>0</v>
      </c>
      <c r="Q597" s="174">
        <v>1076130340793.7799</v>
      </c>
      <c r="R597" s="119">
        <v>0.25506292587733104</v>
      </c>
      <c r="S597" s="174">
        <v>169927586688.51996</v>
      </c>
      <c r="T597" s="119">
        <v>0.15790613854747115</v>
      </c>
      <c r="U597" s="97">
        <v>16.175809535144051</v>
      </c>
      <c r="V597" s="184">
        <v>2617402110063.2803</v>
      </c>
      <c r="W597" s="199">
        <v>2719.1227297076575</v>
      </c>
      <c r="X597" s="191">
        <v>5.3250948412778068E-2</v>
      </c>
      <c r="Y597" s="198">
        <v>2.0000000000000001E-4</v>
      </c>
    </row>
    <row r="598" spans="1:25" x14ac:dyDescent="0.2">
      <c r="A598">
        <v>594</v>
      </c>
      <c r="B598" s="119">
        <v>0.49566511035098942</v>
      </c>
      <c r="C598" s="97">
        <v>5399.065261732756</v>
      </c>
      <c r="D598" s="96">
        <v>0.60028811324724096</v>
      </c>
      <c r="E598" s="98">
        <v>0.32445021753584208</v>
      </c>
      <c r="F598" s="119">
        <v>0</v>
      </c>
      <c r="G598" s="177">
        <v>0</v>
      </c>
      <c r="H598" s="97">
        <v>5069721.5584335383</v>
      </c>
      <c r="I598" s="185">
        <v>44608.464689103923</v>
      </c>
      <c r="J598" s="174">
        <v>226152495122.97141</v>
      </c>
      <c r="K598" s="186">
        <v>0.48316493401421357</v>
      </c>
      <c r="L598" s="182">
        <v>79786662416.126678</v>
      </c>
      <c r="M598" s="189">
        <v>22166152876.880585</v>
      </c>
      <c r="N598" s="187">
        <v>13383681.884639109</v>
      </c>
      <c r="O598" s="185">
        <v>49305986446.604317</v>
      </c>
      <c r="P598" s="185">
        <v>0</v>
      </c>
      <c r="Q598" s="174">
        <v>297624634446.4563</v>
      </c>
      <c r="R598" s="119">
        <v>0.49966880200327568</v>
      </c>
      <c r="S598" s="174">
        <v>108899636266.2695</v>
      </c>
      <c r="T598" s="119">
        <v>0.36589590935175403</v>
      </c>
      <c r="U598" s="97">
        <v>15.273553269689515</v>
      </c>
      <c r="V598" s="184">
        <v>1853234111005.9351</v>
      </c>
      <c r="W598" s="199">
        <v>1924.7791917556374</v>
      </c>
      <c r="X598" s="191">
        <v>4.6994375155048736E-2</v>
      </c>
      <c r="Y598" s="198">
        <v>2.0000000000000001E-4</v>
      </c>
    </row>
    <row r="599" spans="1:25" x14ac:dyDescent="0.2">
      <c r="A599">
        <v>595</v>
      </c>
      <c r="B599" s="119">
        <v>0.2977774196804075</v>
      </c>
      <c r="C599" s="97">
        <v>7660.8252641316612</v>
      </c>
      <c r="D599" s="96">
        <v>0.59219238570213206</v>
      </c>
      <c r="E599" s="98">
        <v>0.7</v>
      </c>
      <c r="F599" s="119">
        <v>0</v>
      </c>
      <c r="G599" s="177">
        <v>0</v>
      </c>
      <c r="H599" s="97">
        <v>5353318.9716414353</v>
      </c>
      <c r="I599" s="185">
        <v>51883.957563103751</v>
      </c>
      <c r="J599" s="174">
        <v>277751374346.40247</v>
      </c>
      <c r="K599" s="186">
        <v>0.2977774196804075</v>
      </c>
      <c r="L599" s="182">
        <v>47442090669.974976</v>
      </c>
      <c r="M599" s="189">
        <v>84255120124.159561</v>
      </c>
      <c r="N599" s="187">
        <v>13967360.500469387</v>
      </c>
      <c r="O599" s="185">
        <v>77460046883.121368</v>
      </c>
      <c r="P599" s="185">
        <v>0</v>
      </c>
      <c r="Q599" s="174">
        <v>439466541353.68335</v>
      </c>
      <c r="R599" s="119">
        <v>0.32920850954070741</v>
      </c>
      <c r="S599" s="174">
        <v>104063583346.067</v>
      </c>
      <c r="T599" s="119">
        <v>0.23679523593655444</v>
      </c>
      <c r="U599" s="97">
        <v>18.535985525571871</v>
      </c>
      <c r="V599" s="184">
        <v>2067645682278.335</v>
      </c>
      <c r="W599" s="199">
        <v>2147.5255399312637</v>
      </c>
      <c r="X599" s="191">
        <v>4.0558726201057396E-2</v>
      </c>
      <c r="Y599" s="198">
        <v>2.0000000000000001E-4</v>
      </c>
    </row>
    <row r="600" spans="1:25" x14ac:dyDescent="0.2">
      <c r="A600">
        <v>596</v>
      </c>
      <c r="B600" s="119">
        <v>0.58564015830460181</v>
      </c>
      <c r="C600" s="97">
        <v>14578.248555226724</v>
      </c>
      <c r="D600" s="96">
        <v>1.1340951417716567</v>
      </c>
      <c r="E600" s="98">
        <v>0</v>
      </c>
      <c r="F600" s="119">
        <v>0</v>
      </c>
      <c r="G600" s="177">
        <v>0</v>
      </c>
      <c r="H600" s="97">
        <v>8066911.9888095483</v>
      </c>
      <c r="I600" s="185">
        <v>36159.581412133521</v>
      </c>
      <c r="J600" s="174">
        <v>291696160803.87482</v>
      </c>
      <c r="K600" s="186">
        <v>0.36809767289387918</v>
      </c>
      <c r="L600" s="182">
        <v>81460085116.029999</v>
      </c>
      <c r="M600" s="189">
        <v>14110906680.078104</v>
      </c>
      <c r="N600" s="187">
        <v>16183075.112691864</v>
      </c>
      <c r="O600" s="185">
        <v>0</v>
      </c>
      <c r="P600" s="185">
        <v>0</v>
      </c>
      <c r="Q600" s="174">
        <v>305807067483.95294</v>
      </c>
      <c r="R600" s="119">
        <v>0.35111248038641035</v>
      </c>
      <c r="S600" s="174">
        <v>81460085116.029999</v>
      </c>
      <c r="T600" s="119">
        <v>0.26637737899992964</v>
      </c>
      <c r="U600" s="97">
        <v>13.648060358792172</v>
      </c>
      <c r="V600" s="184">
        <v>1088732610647.2423</v>
      </c>
      <c r="W600" s="199">
        <v>1130.2030430282539</v>
      </c>
      <c r="X600" s="191">
        <v>5.9512508758391404E-2</v>
      </c>
      <c r="Y600" s="198">
        <v>2.0000000000000001E-4</v>
      </c>
    </row>
    <row r="601" spans="1:25" x14ac:dyDescent="0.2">
      <c r="A601">
        <v>597</v>
      </c>
      <c r="B601" s="119">
        <v>0.69910952631553536</v>
      </c>
      <c r="C601" s="97">
        <v>10989.301432891338</v>
      </c>
      <c r="D601" s="96">
        <v>1.5441859545945495</v>
      </c>
      <c r="E601" s="98">
        <v>0</v>
      </c>
      <c r="F601" s="119">
        <v>0</v>
      </c>
      <c r="G601" s="177">
        <v>0</v>
      </c>
      <c r="H601" s="97">
        <v>16675393.047690306</v>
      </c>
      <c r="I601" s="185">
        <v>29056.959461531813</v>
      </c>
      <c r="J601" s="174">
        <v>484536219791.84662</v>
      </c>
      <c r="K601" s="186">
        <v>0.24357333107590939</v>
      </c>
      <c r="L601" s="182">
        <v>83979773864.890579</v>
      </c>
      <c r="M601" s="189">
        <v>7476575499.2546549</v>
      </c>
      <c r="N601" s="187">
        <v>28571962.937503852</v>
      </c>
      <c r="O601" s="185">
        <v>0</v>
      </c>
      <c r="P601" s="185">
        <v>0</v>
      </c>
      <c r="Q601" s="174">
        <v>492012795291.10126</v>
      </c>
      <c r="R601" s="119">
        <v>0.23987201595397944</v>
      </c>
      <c r="S601" s="174">
        <v>83979773864.890579</v>
      </c>
      <c r="T601" s="119">
        <v>0.17068615830448805</v>
      </c>
      <c r="U601" s="97">
        <v>13.307491413733725</v>
      </c>
      <c r="V601" s="184">
        <v>979769493546.33533</v>
      </c>
      <c r="W601" s="199">
        <v>1017.5595386403575</v>
      </c>
      <c r="X601" s="191">
        <v>6.3101603957988889E-2</v>
      </c>
      <c r="Y601" s="198">
        <v>2.0000000000000001E-4</v>
      </c>
    </row>
    <row r="602" spans="1:25" x14ac:dyDescent="0.2">
      <c r="A602">
        <v>598</v>
      </c>
      <c r="B602" s="119">
        <v>0.47061396640269737</v>
      </c>
      <c r="C602" s="97">
        <v>14757.093143869281</v>
      </c>
      <c r="D602" s="96">
        <v>0.62236571134014895</v>
      </c>
      <c r="E602" s="98">
        <v>0</v>
      </c>
      <c r="F602" s="119">
        <v>0</v>
      </c>
      <c r="G602" s="177">
        <v>0</v>
      </c>
      <c r="H602" s="97">
        <v>3956977.371089329</v>
      </c>
      <c r="I602" s="185">
        <v>49679.584927013209</v>
      </c>
      <c r="J602" s="174">
        <v>196580993361.30179</v>
      </c>
      <c r="K602" s="186">
        <v>0.47061396640269737</v>
      </c>
      <c r="L602" s="182">
        <v>71611864650.367111</v>
      </c>
      <c r="M602" s="189">
        <v>9421278546.5614452</v>
      </c>
      <c r="N602" s="187">
        <v>10525461.446151402</v>
      </c>
      <c r="O602" s="185">
        <v>0</v>
      </c>
      <c r="P602" s="185">
        <v>0</v>
      </c>
      <c r="Q602" s="174">
        <v>206002271907.86322</v>
      </c>
      <c r="R602" s="119">
        <v>0.44909097432926542</v>
      </c>
      <c r="S602" s="174">
        <v>71611864650.367111</v>
      </c>
      <c r="T602" s="119">
        <v>0.34762657706220007</v>
      </c>
      <c r="U602" s="97">
        <v>13.338840930305251</v>
      </c>
      <c r="V602" s="184">
        <v>1016296974203.8822</v>
      </c>
      <c r="W602" s="199">
        <v>1054.9367248196932</v>
      </c>
      <c r="X602" s="191">
        <v>5.3696631629236768E-2</v>
      </c>
      <c r="Y602" s="198">
        <v>2.0000000000000001E-4</v>
      </c>
    </row>
    <row r="603" spans="1:25" x14ac:dyDescent="0.2">
      <c r="A603">
        <v>599</v>
      </c>
      <c r="B603" s="119">
        <v>0.62499044776139046</v>
      </c>
      <c r="C603" s="97">
        <v>6146.4518834014661</v>
      </c>
      <c r="D603" s="96">
        <v>0.66914585524527126</v>
      </c>
      <c r="E603" s="98">
        <v>0.47594163464109701</v>
      </c>
      <c r="F603" s="119">
        <v>0.577405178838024</v>
      </c>
      <c r="G603" s="177">
        <v>1</v>
      </c>
      <c r="H603" s="97">
        <v>5978596.2567546126</v>
      </c>
      <c r="I603" s="185">
        <v>34915.020529008281</v>
      </c>
      <c r="J603" s="174">
        <v>208742811039.23935</v>
      </c>
      <c r="K603" s="186">
        <v>0.32652231742265014</v>
      </c>
      <c r="L603" s="182">
        <v>39941872876.845955</v>
      </c>
      <c r="M603" s="189">
        <v>2733014828.6777415</v>
      </c>
      <c r="N603" s="187">
        <v>14863349.379646817</v>
      </c>
      <c r="O603" s="185">
        <v>0</v>
      </c>
      <c r="P603" s="185">
        <v>194740176320.14746</v>
      </c>
      <c r="Q603" s="174">
        <v>406216002188.06458</v>
      </c>
      <c r="R603" s="119">
        <v>0.5513109435759912</v>
      </c>
      <c r="S603" s="174">
        <v>121444779390.56721</v>
      </c>
      <c r="T603" s="119">
        <v>0.29896601496841646</v>
      </c>
      <c r="U603" s="97">
        <v>17.097475992839666</v>
      </c>
      <c r="V603" s="184">
        <v>2239637194206.6035</v>
      </c>
      <c r="W603" s="199">
        <v>2325.4573853012307</v>
      </c>
      <c r="X603" s="191">
        <v>4.3210662280413759E-2</v>
      </c>
      <c r="Y603" s="198">
        <v>2.0000000000000001E-4</v>
      </c>
    </row>
    <row r="604" spans="1:25" x14ac:dyDescent="0.2">
      <c r="A604">
        <v>600</v>
      </c>
      <c r="B604" s="119">
        <v>0.6197384985128086</v>
      </c>
      <c r="C604" s="97">
        <v>7727.3377607963685</v>
      </c>
      <c r="D604" s="96">
        <v>0.7126258770168713</v>
      </c>
      <c r="E604" s="98">
        <v>0.38116932250818841</v>
      </c>
      <c r="F604" s="119">
        <v>0</v>
      </c>
      <c r="G604" s="177">
        <v>0</v>
      </c>
      <c r="H604" s="97">
        <v>12106945.613639444</v>
      </c>
      <c r="I604" s="185">
        <v>36862.001013421723</v>
      </c>
      <c r="J604" s="174">
        <v>446286241479.41888</v>
      </c>
      <c r="K604" s="186">
        <v>0.51545790932107527</v>
      </c>
      <c r="L604" s="182">
        <v>179859082930.1315</v>
      </c>
      <c r="M604" s="189">
        <v>27086965639.87426</v>
      </c>
      <c r="N604" s="187">
        <v>27564564.38082014</v>
      </c>
      <c r="O604" s="185">
        <v>48163697548.247993</v>
      </c>
      <c r="P604" s="185">
        <v>0</v>
      </c>
      <c r="Q604" s="174">
        <v>521536904667.54114</v>
      </c>
      <c r="R604" s="119">
        <v>0.51496400087266025</v>
      </c>
      <c r="S604" s="174">
        <v>205113973443.06119</v>
      </c>
      <c r="T604" s="119">
        <v>0.39328755378071112</v>
      </c>
      <c r="U604" s="97">
        <v>14.264776662492507</v>
      </c>
      <c r="V604" s="184">
        <v>3198364328154.4834</v>
      </c>
      <c r="W604" s="199">
        <v>3320.1853972738768</v>
      </c>
      <c r="X604" s="191">
        <v>5.1271689266228195E-2</v>
      </c>
      <c r="Y604" s="198">
        <v>2.0000000000000001E-4</v>
      </c>
    </row>
    <row r="605" spans="1:25" x14ac:dyDescent="0.2">
      <c r="A605">
        <v>601</v>
      </c>
      <c r="B605" s="119">
        <v>0.46001410574174173</v>
      </c>
      <c r="C605" s="97">
        <v>7384.9343714187144</v>
      </c>
      <c r="D605" s="96">
        <v>1.1638927848050022</v>
      </c>
      <c r="E605" s="98">
        <v>0.7</v>
      </c>
      <c r="F605" s="119">
        <v>0</v>
      </c>
      <c r="G605" s="177">
        <v>0</v>
      </c>
      <c r="H605" s="97">
        <v>19508091.112976521</v>
      </c>
      <c r="I605" s="185">
        <v>27649.649643826197</v>
      </c>
      <c r="J605" s="174">
        <v>539391884493.64026</v>
      </c>
      <c r="K605" s="186">
        <v>0.2983966202270516</v>
      </c>
      <c r="L605" s="182">
        <v>103938800763.19896</v>
      </c>
      <c r="M605" s="189">
        <v>63477002756.602921</v>
      </c>
      <c r="N605" s="187">
        <v>36460250.880079038</v>
      </c>
      <c r="O605" s="185">
        <v>121814200315.30356</v>
      </c>
      <c r="P605" s="185">
        <v>0</v>
      </c>
      <c r="Q605" s="174">
        <v>724683087565.54675</v>
      </c>
      <c r="R605" s="119">
        <v>0.35657528097021163</v>
      </c>
      <c r="S605" s="174">
        <v>152600914104.39374</v>
      </c>
      <c r="T605" s="119">
        <v>0.21057606659075118</v>
      </c>
      <c r="U605" s="97">
        <v>15.951331662143341</v>
      </c>
      <c r="V605" s="184">
        <v>2423368618510.855</v>
      </c>
      <c r="W605" s="199">
        <v>2515.9412912595249</v>
      </c>
      <c r="X605" s="191">
        <v>4.8294273804782469E-2</v>
      </c>
      <c r="Y605" s="198">
        <v>2.0000000000000001E-4</v>
      </c>
    </row>
    <row r="606" spans="1:25" x14ac:dyDescent="0.2">
      <c r="A606">
        <v>602</v>
      </c>
      <c r="B606" s="119">
        <v>0.67091942736736221</v>
      </c>
      <c r="C606" s="97">
        <v>10249.638906407099</v>
      </c>
      <c r="D606" s="96">
        <v>0.79637943310072146</v>
      </c>
      <c r="E606" s="98">
        <v>0.7</v>
      </c>
      <c r="F606" s="119">
        <v>0</v>
      </c>
      <c r="G606" s="177">
        <v>0</v>
      </c>
      <c r="H606" s="97">
        <v>5744975.8228067625</v>
      </c>
      <c r="I606" s="185">
        <v>47319.687921266632</v>
      </c>
      <c r="J606" s="174">
        <v>271850463050.43799</v>
      </c>
      <c r="K606" s="186">
        <v>0.48530114871533103</v>
      </c>
      <c r="L606" s="182">
        <v>103622667697.43878</v>
      </c>
      <c r="M606" s="189">
        <v>14600214178.058804</v>
      </c>
      <c r="N606" s="187">
        <v>13474053.06003353</v>
      </c>
      <c r="O606" s="185">
        <v>37526941291.308479</v>
      </c>
      <c r="P606" s="185">
        <v>0</v>
      </c>
      <c r="Q606" s="174">
        <v>323977618519.80524</v>
      </c>
      <c r="R606" s="119">
        <v>0.49988297268849358</v>
      </c>
      <c r="S606" s="174">
        <v>122451001222.42148</v>
      </c>
      <c r="T606" s="119">
        <v>0.37796129801150402</v>
      </c>
      <c r="U606" s="97">
        <v>14.310821294104596</v>
      </c>
      <c r="V606" s="184">
        <v>1879102113301.498</v>
      </c>
      <c r="W606" s="199">
        <v>1950.0040825813944</v>
      </c>
      <c r="X606" s="191">
        <v>5.1880029612299254E-2</v>
      </c>
      <c r="Y606" s="198">
        <v>2.0000000000000001E-4</v>
      </c>
    </row>
    <row r="607" spans="1:25" x14ac:dyDescent="0.2">
      <c r="A607">
        <v>603</v>
      </c>
      <c r="B607" s="119">
        <v>0.36130622221185482</v>
      </c>
      <c r="C607" s="97">
        <v>9009.6977769315909</v>
      </c>
      <c r="D607" s="96">
        <v>0.42759878453551187</v>
      </c>
      <c r="E607" s="98">
        <v>0.7</v>
      </c>
      <c r="F607" s="119">
        <v>0.56437584999215917</v>
      </c>
      <c r="G607" s="177">
        <v>1</v>
      </c>
      <c r="H607" s="97">
        <v>9547039.8435168248</v>
      </c>
      <c r="I607" s="185">
        <v>34388.273351773358</v>
      </c>
      <c r="J607" s="174">
        <v>328306215839.12811</v>
      </c>
      <c r="K607" s="186">
        <v>0.35703285762223957</v>
      </c>
      <c r="L607" s="182">
        <v>83297910431.608398</v>
      </c>
      <c r="M607" s="189">
        <v>8581514150.7187452</v>
      </c>
      <c r="N607" s="187">
        <v>26006500.312548742</v>
      </c>
      <c r="O607" s="185">
        <v>0</v>
      </c>
      <c r="P607" s="185">
        <v>401317676356.59448</v>
      </c>
      <c r="Q607" s="174">
        <v>738205406346.44141</v>
      </c>
      <c r="R607" s="119">
        <v>0.59369688129293119</v>
      </c>
      <c r="S607" s="174">
        <v>295488366666.62933</v>
      </c>
      <c r="T607" s="119">
        <v>0.40027933164168134</v>
      </c>
      <c r="U607" s="97">
        <v>17.409417542697398</v>
      </c>
      <c r="V607" s="184">
        <v>5515555842752.9023</v>
      </c>
      <c r="W607" s="199">
        <v>5725.6694007943815</v>
      </c>
      <c r="X607" s="191">
        <v>4.2622431112452425E-2</v>
      </c>
      <c r="Y607" s="198">
        <v>2.0000000000000001E-4</v>
      </c>
    </row>
    <row r="608" spans="1:25" x14ac:dyDescent="0.2">
      <c r="A608">
        <v>604</v>
      </c>
      <c r="B608" s="119">
        <v>0.61465610985204255</v>
      </c>
      <c r="C608" s="97">
        <v>4000</v>
      </c>
      <c r="D608" s="96">
        <v>0.37669728284423165</v>
      </c>
      <c r="E608" s="98">
        <v>0</v>
      </c>
      <c r="F608" s="119">
        <v>0</v>
      </c>
      <c r="G608" s="177">
        <v>0</v>
      </c>
      <c r="H608" s="97">
        <v>4348139.7630349901</v>
      </c>
      <c r="I608" s="185">
        <v>54155.346999773399</v>
      </c>
      <c r="J608" s="174">
        <v>235475017670.67236</v>
      </c>
      <c r="K608" s="186">
        <v>0.59926518604397194</v>
      </c>
      <c r="L608" s="182">
        <v>103373646930.86102</v>
      </c>
      <c r="M608" s="189">
        <v>2760240268.7827935</v>
      </c>
      <c r="N608" s="187">
        <v>13515128.611366663</v>
      </c>
      <c r="O608" s="185">
        <v>0</v>
      </c>
      <c r="P608" s="185">
        <v>0</v>
      </c>
      <c r="Q608" s="174">
        <v>238235257939.45517</v>
      </c>
      <c r="R608" s="119">
        <v>0.59232198245393675</v>
      </c>
      <c r="S608" s="174">
        <v>103373646930.86102</v>
      </c>
      <c r="T608" s="119">
        <v>0.43391413943074825</v>
      </c>
      <c r="U608" s="97">
        <v>13.084685824555697</v>
      </c>
      <c r="V608" s="184">
        <v>1560224039053.2979</v>
      </c>
      <c r="W608" s="199">
        <v>1620.2701895733105</v>
      </c>
      <c r="X608" s="191">
        <v>5.3250342947740323E-2</v>
      </c>
      <c r="Y608" s="198">
        <v>2.0000000000000001E-4</v>
      </c>
    </row>
    <row r="609" spans="1:25" x14ac:dyDescent="0.2">
      <c r="A609">
        <v>605</v>
      </c>
      <c r="B609" s="119">
        <v>0.45406085922571915</v>
      </c>
      <c r="C609" s="97">
        <v>12575.568647090626</v>
      </c>
      <c r="D609" s="96">
        <v>0.64559219674771418</v>
      </c>
      <c r="E609" s="98">
        <v>0</v>
      </c>
      <c r="F609" s="119">
        <v>0</v>
      </c>
      <c r="G609" s="177">
        <v>0</v>
      </c>
      <c r="H609" s="97">
        <v>4757884.4255342316</v>
      </c>
      <c r="I609" s="185">
        <v>46338.273863851391</v>
      </c>
      <c r="J609" s="174">
        <v>220472151522.95847</v>
      </c>
      <c r="K609" s="186">
        <v>0.44160584368947653</v>
      </c>
      <c r="L609" s="182">
        <v>76238949502.022552</v>
      </c>
      <c r="M609" s="189">
        <v>1388997945.8657289</v>
      </c>
      <c r="N609" s="187">
        <v>12213995.679216143</v>
      </c>
      <c r="O609" s="185">
        <v>0</v>
      </c>
      <c r="P609" s="185">
        <v>0</v>
      </c>
      <c r="Q609" s="174">
        <v>221861149468.82419</v>
      </c>
      <c r="R609" s="119">
        <v>0.43884109821134509</v>
      </c>
      <c r="S609" s="174">
        <v>76238949502.022552</v>
      </c>
      <c r="T609" s="119">
        <v>0.34363361807397291</v>
      </c>
      <c r="U609" s="97">
        <v>13.054237777545536</v>
      </c>
      <c r="V609" s="184">
        <v>1075817738443.8612</v>
      </c>
      <c r="W609" s="199">
        <v>1117.1731459610082</v>
      </c>
      <c r="X609" s="191">
        <v>5.6515468183522183E-2</v>
      </c>
      <c r="Y609" s="198">
        <v>2.0000000000000001E-4</v>
      </c>
    </row>
    <row r="610" spans="1:25" x14ac:dyDescent="0.2">
      <c r="A610">
        <v>606</v>
      </c>
      <c r="B610" s="119">
        <v>0.66166535188601994</v>
      </c>
      <c r="C610" s="97">
        <v>11605.752448273619</v>
      </c>
      <c r="D610" s="96">
        <v>0.98040319528961561</v>
      </c>
      <c r="E610" s="98">
        <v>0.45107916490743688</v>
      </c>
      <c r="F610" s="119">
        <v>0.40066571755717423</v>
      </c>
      <c r="G610" s="177">
        <v>1</v>
      </c>
      <c r="H610" s="97">
        <v>7162631.4918065872</v>
      </c>
      <c r="I610" s="185">
        <v>42265.747340240916</v>
      </c>
      <c r="J610" s="174">
        <v>302733972923.95007</v>
      </c>
      <c r="K610" s="186">
        <v>0.41444323033442299</v>
      </c>
      <c r="L610" s="182">
        <v>87325850553.936371</v>
      </c>
      <c r="M610" s="189">
        <v>6270313646.3245716</v>
      </c>
      <c r="N610" s="187">
        <v>15297725.902342193</v>
      </c>
      <c r="O610" s="185">
        <v>0</v>
      </c>
      <c r="P610" s="185">
        <v>219130657097.49216</v>
      </c>
      <c r="Q610" s="174">
        <v>528134943667.76685</v>
      </c>
      <c r="R610" s="119">
        <v>0.5694956846820094</v>
      </c>
      <c r="S610" s="174">
        <v>201929396976.97394</v>
      </c>
      <c r="T610" s="119">
        <v>0.38234432202994201</v>
      </c>
      <c r="U610" s="97">
        <v>16.517678897516415</v>
      </c>
      <c r="V610" s="184">
        <v>3499733340383.7559</v>
      </c>
      <c r="W610" s="199">
        <v>3632.4780938659374</v>
      </c>
      <c r="X610" s="191">
        <v>4.5530532624545934E-2</v>
      </c>
      <c r="Y610" s="198">
        <v>2.0000000000000001E-4</v>
      </c>
    </row>
    <row r="611" spans="1:25" x14ac:dyDescent="0.2">
      <c r="A611">
        <v>607</v>
      </c>
      <c r="B611" s="119">
        <v>0.59155757745580317</v>
      </c>
      <c r="C611" s="97">
        <v>4773.6350395430036</v>
      </c>
      <c r="D611" s="96">
        <v>1.50952507036985</v>
      </c>
      <c r="E611" s="98">
        <v>0</v>
      </c>
      <c r="F611" s="119">
        <v>0</v>
      </c>
      <c r="G611" s="177">
        <v>0</v>
      </c>
      <c r="H611" s="97">
        <v>21973485.648199305</v>
      </c>
      <c r="I611" s="185">
        <v>22889.388749187372</v>
      </c>
      <c r="J611" s="174">
        <v>502959655176.32336</v>
      </c>
      <c r="K611" s="186">
        <v>0.19967965662482035</v>
      </c>
      <c r="L611" s="182">
        <v>47991520913.901489</v>
      </c>
      <c r="M611" s="189">
        <v>3048313530.1735415</v>
      </c>
      <c r="N611" s="187">
        <v>37578893.318737492</v>
      </c>
      <c r="O611" s="185">
        <v>0</v>
      </c>
      <c r="P611" s="185">
        <v>0</v>
      </c>
      <c r="Q611" s="174">
        <v>506007968706.49689</v>
      </c>
      <c r="R611" s="119">
        <v>0.19847673841674188</v>
      </c>
      <c r="S611" s="174">
        <v>47991520913.901489</v>
      </c>
      <c r="T611" s="119">
        <v>9.4843409356935096E-2</v>
      </c>
      <c r="U611" s="97">
        <v>13.186764310639917</v>
      </c>
      <c r="V611" s="184">
        <v>584380555584.34058</v>
      </c>
      <c r="W611" s="199">
        <v>605.09915049737049</v>
      </c>
      <c r="X611" s="191">
        <v>7.053191748510107E-2</v>
      </c>
      <c r="Y611" s="198">
        <v>2.0000000000000001E-4</v>
      </c>
    </row>
    <row r="612" spans="1:25" x14ac:dyDescent="0.2">
      <c r="A612">
        <v>608</v>
      </c>
      <c r="B612" s="119">
        <v>0.53899192269963236</v>
      </c>
      <c r="C612" s="97">
        <v>8025.6212371071542</v>
      </c>
      <c r="D612" s="96">
        <v>1.0093697443328236</v>
      </c>
      <c r="E612" s="98">
        <v>0.7</v>
      </c>
      <c r="F612" s="119">
        <v>0.47621722199125271</v>
      </c>
      <c r="G612" s="177">
        <v>1</v>
      </c>
      <c r="H612" s="97">
        <v>12550728.666684562</v>
      </c>
      <c r="I612" s="185">
        <v>32267.697286753642</v>
      </c>
      <c r="J612" s="174">
        <v>404983113344.75861</v>
      </c>
      <c r="K612" s="186">
        <v>0.41285290671334907</v>
      </c>
      <c r="L612" s="182">
        <v>131691681280.28458</v>
      </c>
      <c r="M612" s="189">
        <v>3456417168.9174085</v>
      </c>
      <c r="N612" s="187">
        <v>25278101.925647631</v>
      </c>
      <c r="O612" s="185">
        <v>0</v>
      </c>
      <c r="P612" s="185">
        <v>263428570091.04904</v>
      </c>
      <c r="Q612" s="174">
        <v>671868100604.72498</v>
      </c>
      <c r="R612" s="119">
        <v>0.56252307744164787</v>
      </c>
      <c r="S612" s="174">
        <v>253977927516.09314</v>
      </c>
      <c r="T612" s="119">
        <v>0.37801754137083826</v>
      </c>
      <c r="U612" s="97">
        <v>15.932836861735575</v>
      </c>
      <c r="V612" s="184">
        <v>4252799116104.3701</v>
      </c>
      <c r="W612" s="199">
        <v>4414.9569794183344</v>
      </c>
      <c r="X612" s="191">
        <v>4.7015910798735364E-2</v>
      </c>
      <c r="Y612" s="198">
        <v>2.0000000000000001E-4</v>
      </c>
    </row>
    <row r="613" spans="1:25" x14ac:dyDescent="0.2">
      <c r="A613">
        <v>609</v>
      </c>
      <c r="B613" s="119">
        <v>0.5298025574222236</v>
      </c>
      <c r="C613" s="97">
        <v>17000</v>
      </c>
      <c r="D613" s="96">
        <v>0.77884167907384116</v>
      </c>
      <c r="E613" s="98">
        <v>0.29282619510345598</v>
      </c>
      <c r="F613" s="119">
        <v>0</v>
      </c>
      <c r="G613" s="177">
        <v>0</v>
      </c>
      <c r="H613" s="97">
        <v>4660243.7653430076</v>
      </c>
      <c r="I613" s="185">
        <v>39186.234323636789</v>
      </c>
      <c r="J613" s="174">
        <v>182617404193.9985</v>
      </c>
      <c r="K613" s="186">
        <v>0.31588587871958684</v>
      </c>
      <c r="L613" s="182">
        <v>45178324531.311966</v>
      </c>
      <c r="M613" s="189">
        <v>12710670144.108391</v>
      </c>
      <c r="N613" s="187">
        <v>11275096.663263932</v>
      </c>
      <c r="O613" s="185">
        <v>23565989048.257359</v>
      </c>
      <c r="P613" s="185">
        <v>0</v>
      </c>
      <c r="Q613" s="174">
        <v>218894063386.36426</v>
      </c>
      <c r="R613" s="119">
        <v>0.34966252281049748</v>
      </c>
      <c r="S613" s="174">
        <v>56330709191.609299</v>
      </c>
      <c r="T613" s="119">
        <v>0.25734233409602075</v>
      </c>
      <c r="U613" s="97">
        <v>14.785636071037793</v>
      </c>
      <c r="V613" s="184">
        <v>832257018537.49487</v>
      </c>
      <c r="W613" s="199">
        <v>862.83375688617184</v>
      </c>
      <c r="X613" s="191">
        <v>5.1775514307567529E-2</v>
      </c>
      <c r="Y613" s="198">
        <v>2.0000000000000001E-4</v>
      </c>
    </row>
    <row r="614" spans="1:25" x14ac:dyDescent="0.2">
      <c r="A614">
        <v>610</v>
      </c>
      <c r="B614" s="119">
        <v>0.50402480554705609</v>
      </c>
      <c r="C614" s="97">
        <v>12792.558131299753</v>
      </c>
      <c r="D614" s="96">
        <v>0.39998350360363788</v>
      </c>
      <c r="E614" s="98">
        <v>0</v>
      </c>
      <c r="F614" s="119">
        <v>0.61964674744454706</v>
      </c>
      <c r="G614" s="177">
        <v>1</v>
      </c>
      <c r="H614" s="97">
        <v>2653949.8225090844</v>
      </c>
      <c r="I614" s="185">
        <v>53521.290745223363</v>
      </c>
      <c r="J614" s="174">
        <v>142042820073.74265</v>
      </c>
      <c r="K614" s="186">
        <v>0.50402480554705609</v>
      </c>
      <c r="L614" s="182">
        <v>55189298192.317406</v>
      </c>
      <c r="M614" s="189">
        <v>4965887520.9408903</v>
      </c>
      <c r="N614" s="187">
        <v>8611524.6741213594</v>
      </c>
      <c r="O614" s="185">
        <v>0</v>
      </c>
      <c r="P614" s="185">
        <v>191178783676.36069</v>
      </c>
      <c r="Q614" s="174">
        <v>338187491271.04425</v>
      </c>
      <c r="R614" s="119">
        <v>0.66393978932873987</v>
      </c>
      <c r="S614" s="174">
        <v>170098076142.01981</v>
      </c>
      <c r="T614" s="119">
        <v>0.50296974469021016</v>
      </c>
      <c r="U614" s="97">
        <v>17.155675617941959</v>
      </c>
      <c r="V614" s="184">
        <v>3156407252355.6162</v>
      </c>
      <c r="W614" s="199">
        <v>3270.1904568423997</v>
      </c>
      <c r="X614" s="191">
        <v>4.2729090088863664E-2</v>
      </c>
      <c r="Y614" s="198">
        <v>2.0000000000000001E-4</v>
      </c>
    </row>
    <row r="615" spans="1:25" x14ac:dyDescent="0.2">
      <c r="A615">
        <v>611</v>
      </c>
      <c r="B615" s="119">
        <v>0.50116275851238357</v>
      </c>
      <c r="C615" s="97">
        <v>5933.9923551742431</v>
      </c>
      <c r="D615" s="96">
        <v>0.6328704094975206</v>
      </c>
      <c r="E615" s="98">
        <v>1.1977249827390013E-2</v>
      </c>
      <c r="F615" s="119">
        <v>0</v>
      </c>
      <c r="G615" s="177">
        <v>0</v>
      </c>
      <c r="H615" s="97">
        <v>4825279.3219193984</v>
      </c>
      <c r="I615" s="185">
        <v>51900.034560577064</v>
      </c>
      <c r="J615" s="174">
        <v>250432163572.05463</v>
      </c>
      <c r="K615" s="186">
        <v>0.50116275851238357</v>
      </c>
      <c r="L615" s="182">
        <v>93674670819.550446</v>
      </c>
      <c r="M615" s="189">
        <v>8873031819.1688671</v>
      </c>
      <c r="N615" s="187">
        <v>12604024.287683122</v>
      </c>
      <c r="O615" s="185">
        <v>1712786622.9675012</v>
      </c>
      <c r="P615" s="185">
        <v>0</v>
      </c>
      <c r="Q615" s="174">
        <v>261017982014.19098</v>
      </c>
      <c r="R615" s="119">
        <v>0.48608721221157591</v>
      </c>
      <c r="S615" s="174">
        <v>94578331529.355606</v>
      </c>
      <c r="T615" s="119">
        <v>0.36234412203912292</v>
      </c>
      <c r="U615" s="97">
        <v>13.389607607933499</v>
      </c>
      <c r="V615" s="184">
        <v>1425984859046.073</v>
      </c>
      <c r="W615" s="199">
        <v>1480.7992158619322</v>
      </c>
      <c r="X615" s="191">
        <v>5.3375761362874981E-2</v>
      </c>
      <c r="Y615" s="198">
        <v>2.0000000000000001E-4</v>
      </c>
    </row>
    <row r="616" spans="1:25" x14ac:dyDescent="0.2">
      <c r="A616">
        <v>612</v>
      </c>
      <c r="B616" s="119">
        <v>0.48726775096475983</v>
      </c>
      <c r="C616" s="97">
        <v>6427.3248730866162</v>
      </c>
      <c r="D616" s="96">
        <v>0.75449593806018622</v>
      </c>
      <c r="E616" s="98">
        <v>0.32621117015400625</v>
      </c>
      <c r="F616" s="119">
        <v>0</v>
      </c>
      <c r="G616" s="177">
        <v>0</v>
      </c>
      <c r="H616" s="97">
        <v>6449664.9500047667</v>
      </c>
      <c r="I616" s="185">
        <v>41006.198363250529</v>
      </c>
      <c r="J616" s="174">
        <v>264476240316.39978</v>
      </c>
      <c r="K616" s="186">
        <v>0.42048565183194631</v>
      </c>
      <c r="L616" s="182">
        <v>73002202302.808716</v>
      </c>
      <c r="M616" s="189">
        <v>14756549009.967192</v>
      </c>
      <c r="N616" s="187">
        <v>15296504.65085471</v>
      </c>
      <c r="O616" s="185">
        <v>35781489784.908112</v>
      </c>
      <c r="P616" s="185">
        <v>0</v>
      </c>
      <c r="Q616" s="174">
        <v>315014279111.27502</v>
      </c>
      <c r="R616" s="119">
        <v>0.44389624662707994</v>
      </c>
      <c r="S616" s="174">
        <v>90751015041.568634</v>
      </c>
      <c r="T616" s="119">
        <v>0.288085401390684</v>
      </c>
      <c r="U616" s="97">
        <v>14.671735625853106</v>
      </c>
      <c r="V616" s="184">
        <v>1463953349398.5596</v>
      </c>
      <c r="W616" s="199">
        <v>1519.8182494221774</v>
      </c>
      <c r="X616" s="191">
        <v>4.9005276265997905E-2</v>
      </c>
      <c r="Y616" s="198">
        <v>2.0000000000000001E-4</v>
      </c>
    </row>
    <row r="617" spans="1:25" x14ac:dyDescent="0.2">
      <c r="A617">
        <v>613</v>
      </c>
      <c r="B617" s="119">
        <v>0.58288707610631041</v>
      </c>
      <c r="C617" s="97">
        <v>7134.992355083019</v>
      </c>
      <c r="D617" s="96">
        <v>0.49073798516660594</v>
      </c>
      <c r="E617" s="98">
        <v>0.2333581983677504</v>
      </c>
      <c r="F617" s="119">
        <v>0.63294402040844622</v>
      </c>
      <c r="G617" s="177">
        <v>1</v>
      </c>
      <c r="H617" s="97">
        <v>4144007.2428518161</v>
      </c>
      <c r="I617" s="185">
        <v>43191.931704741939</v>
      </c>
      <c r="J617" s="174">
        <v>178987677817.21158</v>
      </c>
      <c r="K617" s="186">
        <v>0.46377815717393678</v>
      </c>
      <c r="L617" s="182">
        <v>62370473002.345078</v>
      </c>
      <c r="M617" s="189">
        <v>2536317117.3744268</v>
      </c>
      <c r="N617" s="187">
        <v>11870778.536004178</v>
      </c>
      <c r="O617" s="185">
        <v>0</v>
      </c>
      <c r="P617" s="185">
        <v>287449897134.29065</v>
      </c>
      <c r="Q617" s="174">
        <v>468973892068.87665</v>
      </c>
      <c r="R617" s="119">
        <v>0.66735163380134666</v>
      </c>
      <c r="S617" s="174">
        <v>218382716938.04138</v>
      </c>
      <c r="T617" s="119">
        <v>0.46566071295492978</v>
      </c>
      <c r="U617" s="97">
        <v>17.325979262934403</v>
      </c>
      <c r="V617" s="184">
        <v>4105650645532.2227</v>
      </c>
      <c r="W617" s="199">
        <v>4261.5810647808639</v>
      </c>
      <c r="X617" s="191">
        <v>4.2546067256621571E-2</v>
      </c>
      <c r="Y617" s="198">
        <v>2.0000000000000001E-4</v>
      </c>
    </row>
    <row r="618" spans="1:25" x14ac:dyDescent="0.2">
      <c r="A618">
        <v>614</v>
      </c>
      <c r="B618" s="119">
        <v>0.47264131270777837</v>
      </c>
      <c r="C618" s="97">
        <v>7971.1885880725713</v>
      </c>
      <c r="D618" s="96">
        <v>0.57411769524416734</v>
      </c>
      <c r="E618" s="98">
        <v>6.1222700728415042E-2</v>
      </c>
      <c r="F618" s="119">
        <v>0</v>
      </c>
      <c r="G618" s="177">
        <v>0</v>
      </c>
      <c r="H618" s="97">
        <v>5676765.16940297</v>
      </c>
      <c r="I618" s="185">
        <v>39549.401040965276</v>
      </c>
      <c r="J618" s="174">
        <v>224512662300.10126</v>
      </c>
      <c r="K618" s="186">
        <v>0.47071798763298534</v>
      </c>
      <c r="L618" s="182">
        <v>77851241776.695724</v>
      </c>
      <c r="M618" s="189">
        <v>9309341970.1912537</v>
      </c>
      <c r="N618" s="187">
        <v>14843180.023666644</v>
      </c>
      <c r="O618" s="185">
        <v>9868218973.4437561</v>
      </c>
      <c r="P618" s="185">
        <v>0</v>
      </c>
      <c r="Q618" s="174">
        <v>243690223243.73627</v>
      </c>
      <c r="R618" s="119">
        <v>0.46607008792956173</v>
      </c>
      <c r="S618" s="174">
        <v>79936459589.664536</v>
      </c>
      <c r="T618" s="119">
        <v>0.32802489375912702</v>
      </c>
      <c r="U618" s="97">
        <v>13.537107214975892</v>
      </c>
      <c r="V618" s="184">
        <v>1203653903065.5007</v>
      </c>
      <c r="W618" s="199">
        <v>1249.5294871583878</v>
      </c>
      <c r="X618" s="191">
        <v>5.1507121203381689E-2</v>
      </c>
      <c r="Y618" s="198">
        <v>2.0000000000000001E-4</v>
      </c>
    </row>
    <row r="619" spans="1:25" x14ac:dyDescent="0.2">
      <c r="A619">
        <v>615</v>
      </c>
      <c r="B619" s="119">
        <v>0.55938002146532739</v>
      </c>
      <c r="C619" s="97">
        <v>4000</v>
      </c>
      <c r="D619" s="96">
        <v>0.8459518187111752</v>
      </c>
      <c r="E619" s="98">
        <v>0</v>
      </c>
      <c r="F619" s="119">
        <v>0</v>
      </c>
      <c r="G619" s="177">
        <v>0</v>
      </c>
      <c r="H619" s="97">
        <v>9929498.6406263672</v>
      </c>
      <c r="I619" s="185">
        <v>35098.304808342407</v>
      </c>
      <c r="J619" s="174">
        <v>348508569882.72583</v>
      </c>
      <c r="K619" s="186">
        <v>0.42255271013186957</v>
      </c>
      <c r="L619" s="182">
        <v>100816332482.68381</v>
      </c>
      <c r="M619" s="189">
        <v>9635864893.5923252</v>
      </c>
      <c r="N619" s="187">
        <v>21845808.384032343</v>
      </c>
      <c r="O619" s="185">
        <v>0</v>
      </c>
      <c r="P619" s="185">
        <v>0</v>
      </c>
      <c r="Q619" s="174">
        <v>358144434776.31818</v>
      </c>
      <c r="R619" s="119">
        <v>0.41118394259037488</v>
      </c>
      <c r="S619" s="174">
        <v>100816332482.68381</v>
      </c>
      <c r="T619" s="119">
        <v>0.28149629784321351</v>
      </c>
      <c r="U619" s="97">
        <v>13.306347032450642</v>
      </c>
      <c r="V619" s="184">
        <v>1507918444311.323</v>
      </c>
      <c r="W619" s="199">
        <v>1564.3530927028476</v>
      </c>
      <c r="X619" s="191">
        <v>5.4067716255715721E-2</v>
      </c>
      <c r="Y619" s="198">
        <v>2.0000000000000001E-4</v>
      </c>
    </row>
    <row r="620" spans="1:25" x14ac:dyDescent="0.2">
      <c r="A620">
        <v>616</v>
      </c>
      <c r="B620" s="119">
        <v>0.53691629241236472</v>
      </c>
      <c r="C620" s="97">
        <v>9315.1146984516126</v>
      </c>
      <c r="D620" s="96">
        <v>1.1381397943165303</v>
      </c>
      <c r="E620" s="98">
        <v>0.69168691858802966</v>
      </c>
      <c r="F620" s="119">
        <v>0.69764597195428191</v>
      </c>
      <c r="G620" s="177">
        <v>1</v>
      </c>
      <c r="H620" s="97">
        <v>11294392.299750274</v>
      </c>
      <c r="I620" s="185">
        <v>34294.906995404301</v>
      </c>
      <c r="J620" s="174">
        <v>387340133489.54614</v>
      </c>
      <c r="K620" s="186">
        <v>0.3899149847189971</v>
      </c>
      <c r="L620" s="182">
        <v>119465840202.76535</v>
      </c>
      <c r="M620" s="189">
        <v>2635465987.4742961</v>
      </c>
      <c r="N620" s="187">
        <v>22007855.603843726</v>
      </c>
      <c r="O620" s="185">
        <v>0</v>
      </c>
      <c r="P620" s="185">
        <v>531385912173.17682</v>
      </c>
      <c r="Q620" s="174">
        <v>921361511650.19714</v>
      </c>
      <c r="R620" s="119">
        <v>0.6253120460146897</v>
      </c>
      <c r="S620" s="174">
        <v>367109097583.34198</v>
      </c>
      <c r="T620" s="119">
        <v>0.39844197195282682</v>
      </c>
      <c r="U620" s="97">
        <v>17.073183283526522</v>
      </c>
      <c r="V620" s="184">
        <v>6559481864242.082</v>
      </c>
      <c r="W620" s="199">
        <v>6809.8495074301291</v>
      </c>
      <c r="X620" s="191">
        <v>4.4070899803704426E-2</v>
      </c>
      <c r="Y620" s="198">
        <v>2.0000000000000001E-4</v>
      </c>
    </row>
    <row r="621" spans="1:25" x14ac:dyDescent="0.2">
      <c r="A621">
        <v>617</v>
      </c>
      <c r="B621" s="119">
        <v>0.42181131822067303</v>
      </c>
      <c r="C621" s="97">
        <v>11173.376120255416</v>
      </c>
      <c r="D621" s="96">
        <v>0.68663965700828067</v>
      </c>
      <c r="E621" s="98">
        <v>0.25059591824989907</v>
      </c>
      <c r="F621" s="119">
        <v>0</v>
      </c>
      <c r="G621" s="177">
        <v>0</v>
      </c>
      <c r="H621" s="97">
        <v>4132222.8133219085</v>
      </c>
      <c r="I621" s="185">
        <v>36111.123620935461</v>
      </c>
      <c r="J621" s="174">
        <v>149219208841.11716</v>
      </c>
      <c r="K621" s="186">
        <v>0.35739305820085632</v>
      </c>
      <c r="L621" s="182">
        <v>44035008369.337837</v>
      </c>
      <c r="M621" s="189">
        <v>10605421560.803289</v>
      </c>
      <c r="N621" s="187">
        <v>10649523.288676126</v>
      </c>
      <c r="O621" s="185">
        <v>19697450165.725063</v>
      </c>
      <c r="P621" s="185">
        <v>0</v>
      </c>
      <c r="Q621" s="174">
        <v>179522080567.64551</v>
      </c>
      <c r="R621" s="119">
        <v>0.38484329785040705</v>
      </c>
      <c r="S621" s="174">
        <v>54921508373.097191</v>
      </c>
      <c r="T621" s="119">
        <v>0.30593177284619472</v>
      </c>
      <c r="U621" s="97">
        <v>14.761477730003637</v>
      </c>
      <c r="V621" s="184">
        <v>873479112379.94653</v>
      </c>
      <c r="W621" s="199">
        <v>905.379085923552</v>
      </c>
      <c r="X621" s="191">
        <v>4.9574145687886061E-2</v>
      </c>
      <c r="Y621" s="198">
        <v>2.0000000000000001E-4</v>
      </c>
    </row>
    <row r="622" spans="1:25" x14ac:dyDescent="0.2">
      <c r="A622">
        <v>618</v>
      </c>
      <c r="B622" s="119">
        <v>0.47042080095052419</v>
      </c>
      <c r="C622" s="97">
        <v>16730.601366202005</v>
      </c>
      <c r="D622" s="96">
        <v>1.1923942730972086</v>
      </c>
      <c r="E622" s="98">
        <v>0</v>
      </c>
      <c r="F622" s="119">
        <v>0.39854935311777639</v>
      </c>
      <c r="G622" s="177">
        <v>1</v>
      </c>
      <c r="H622" s="97">
        <v>9592088.4007590264</v>
      </c>
      <c r="I622" s="185">
        <v>38170.05882031993</v>
      </c>
      <c r="J622" s="174">
        <v>366130578466.68054</v>
      </c>
      <c r="K622" s="186">
        <v>0.36870428487910967</v>
      </c>
      <c r="L622" s="182">
        <v>109727092188.65144</v>
      </c>
      <c r="M622" s="189">
        <v>13754959507.600113</v>
      </c>
      <c r="N622" s="187">
        <v>18578853.934900265</v>
      </c>
      <c r="O622" s="185">
        <v>0</v>
      </c>
      <c r="P622" s="185">
        <v>195139107675.24847</v>
      </c>
      <c r="Q622" s="174">
        <v>575024645649.52905</v>
      </c>
      <c r="R622" s="119">
        <v>0.50624821292191413</v>
      </c>
      <c r="S622" s="174">
        <v>195761224042.34778</v>
      </c>
      <c r="T622" s="119">
        <v>0.34043971075574037</v>
      </c>
      <c r="U622" s="97">
        <v>15.858826291789814</v>
      </c>
      <c r="V622" s="184">
        <v>3064721138264.4858</v>
      </c>
      <c r="W622" s="199">
        <v>3179.848626882258</v>
      </c>
      <c r="X622" s="191">
        <v>4.8674567468906596E-2</v>
      </c>
      <c r="Y622" s="198">
        <v>2.0000000000000001E-4</v>
      </c>
    </row>
    <row r="623" spans="1:25" x14ac:dyDescent="0.2">
      <c r="A623">
        <v>619</v>
      </c>
      <c r="B623" s="119">
        <v>0.5347963901063929</v>
      </c>
      <c r="C623" s="97">
        <v>10746.581425474</v>
      </c>
      <c r="D623" s="96">
        <v>0.67305631498703533</v>
      </c>
      <c r="E623" s="98">
        <v>0.67496612191106042</v>
      </c>
      <c r="F623" s="119">
        <v>0</v>
      </c>
      <c r="G623" s="177">
        <v>0</v>
      </c>
      <c r="H623" s="97">
        <v>4249536.208753082</v>
      </c>
      <c r="I623" s="185">
        <v>43203.478071623736</v>
      </c>
      <c r="J623" s="174">
        <v>183594744409.43484</v>
      </c>
      <c r="K623" s="186">
        <v>0.42137323053189812</v>
      </c>
      <c r="L623" s="182">
        <v>60891204538.670151</v>
      </c>
      <c r="M623" s="189">
        <v>25191764002.256001</v>
      </c>
      <c r="N623" s="187">
        <v>10995595.796340089</v>
      </c>
      <c r="O623" s="185">
        <v>77350607856.009476</v>
      </c>
      <c r="P623" s="185">
        <v>0</v>
      </c>
      <c r="Q623" s="174">
        <v>286137116267.70032</v>
      </c>
      <c r="R623" s="119">
        <v>0.48662822447339821</v>
      </c>
      <c r="S623" s="174">
        <v>104304728397.92943</v>
      </c>
      <c r="T623" s="119">
        <v>0.36452708323356908</v>
      </c>
      <c r="U623" s="97">
        <v>16.322462008151728</v>
      </c>
      <c r="V623" s="184">
        <v>1852097645927.032</v>
      </c>
      <c r="W623" s="199">
        <v>1922.9722603016883</v>
      </c>
      <c r="X623" s="191">
        <v>4.55422514840731E-2</v>
      </c>
      <c r="Y623" s="198">
        <v>2.0000000000000001E-4</v>
      </c>
    </row>
    <row r="624" spans="1:25" x14ac:dyDescent="0.2">
      <c r="A624">
        <v>620</v>
      </c>
      <c r="B624" s="119">
        <v>0.68539893739301494</v>
      </c>
      <c r="C624" s="97">
        <v>8365.4167190046519</v>
      </c>
      <c r="D624" s="96">
        <v>1.0124509119000296</v>
      </c>
      <c r="E624" s="98">
        <v>0.7</v>
      </c>
      <c r="F624" s="119">
        <v>0</v>
      </c>
      <c r="G624" s="177">
        <v>0</v>
      </c>
      <c r="H624" s="97">
        <v>10982780.998843564</v>
      </c>
      <c r="I624" s="185">
        <v>34747.131009295088</v>
      </c>
      <c r="J624" s="174">
        <v>381620130213.21405</v>
      </c>
      <c r="K624" s="186">
        <v>0.42329271342411279</v>
      </c>
      <c r="L624" s="182">
        <v>124004309340.81625</v>
      </c>
      <c r="M624" s="189">
        <v>69651682832.494232</v>
      </c>
      <c r="N624" s="187">
        <v>22301561.765023328</v>
      </c>
      <c r="O624" s="185">
        <v>114960837793.4635</v>
      </c>
      <c r="P624" s="185">
        <v>0</v>
      </c>
      <c r="Q624" s="174">
        <v>566232650839.17175</v>
      </c>
      <c r="R624" s="119">
        <v>0.44770588604221834</v>
      </c>
      <c r="S624" s="174">
        <v>191282169963.99918</v>
      </c>
      <c r="T624" s="119">
        <v>0.33781550689546769</v>
      </c>
      <c r="U624" s="97">
        <v>16.272299578756808</v>
      </c>
      <c r="V624" s="184">
        <v>3256242003986.458</v>
      </c>
      <c r="W624" s="199">
        <v>3378.4301124237345</v>
      </c>
      <c r="X624" s="191">
        <v>4.6686841929131431E-2</v>
      </c>
      <c r="Y624" s="198">
        <v>2.0000000000000001E-4</v>
      </c>
    </row>
    <row r="625" spans="1:25" x14ac:dyDescent="0.2">
      <c r="A625">
        <v>621</v>
      </c>
      <c r="B625" s="119">
        <v>0.46293579762587178</v>
      </c>
      <c r="C625" s="97">
        <v>5882.1154909181259</v>
      </c>
      <c r="D625" s="96">
        <v>1.1014954575354237</v>
      </c>
      <c r="E625" s="98">
        <v>0</v>
      </c>
      <c r="F625" s="119">
        <v>0.61160616182713734</v>
      </c>
      <c r="G625" s="177">
        <v>1</v>
      </c>
      <c r="H625" s="97">
        <v>11733324.732001666</v>
      </c>
      <c r="I625" s="185">
        <v>32744.643335768236</v>
      </c>
      <c r="J625" s="174">
        <v>384203533492.14301</v>
      </c>
      <c r="K625" s="186">
        <v>0.38356433017957614</v>
      </c>
      <c r="L625" s="182">
        <v>101487943501.01003</v>
      </c>
      <c r="M625" s="189">
        <v>14861696021.136099</v>
      </c>
      <c r="N625" s="187">
        <v>23139007.036244497</v>
      </c>
      <c r="O625" s="185">
        <v>0</v>
      </c>
      <c r="P625" s="185">
        <v>412324498101.70789</v>
      </c>
      <c r="Q625" s="174">
        <v>811389727614.98694</v>
      </c>
      <c r="R625" s="119">
        <v>0.58815924483130189</v>
      </c>
      <c r="S625" s="174">
        <v>304803995128.65631</v>
      </c>
      <c r="T625" s="119">
        <v>0.37565670941460211</v>
      </c>
      <c r="U625" s="97">
        <v>17.178404563573526</v>
      </c>
      <c r="V625" s="184">
        <v>5542118483505.2949</v>
      </c>
      <c r="W625" s="199">
        <v>5752.9724765428118</v>
      </c>
      <c r="X625" s="191">
        <v>4.3991495732993303E-2</v>
      </c>
      <c r="Y625" s="198">
        <v>2.0000000000000001E-4</v>
      </c>
    </row>
    <row r="626" spans="1:25" x14ac:dyDescent="0.2">
      <c r="A626">
        <v>622</v>
      </c>
      <c r="B626" s="119">
        <v>0.51540746052559638</v>
      </c>
      <c r="C626" s="97">
        <v>9871.0990071424385</v>
      </c>
      <c r="D626" s="96">
        <v>0.59846853333053784</v>
      </c>
      <c r="E626" s="98">
        <v>0.51061962331444732</v>
      </c>
      <c r="F626" s="119">
        <v>0.45209459267540708</v>
      </c>
      <c r="G626" s="177">
        <v>1</v>
      </c>
      <c r="H626" s="97">
        <v>4923619.8260309529</v>
      </c>
      <c r="I626" s="185">
        <v>46788.807227327634</v>
      </c>
      <c r="J626" s="174">
        <v>230370298900.81067</v>
      </c>
      <c r="K626" s="186">
        <v>0.4706076071220946</v>
      </c>
      <c r="L626" s="182">
        <v>79443368053.504852</v>
      </c>
      <c r="M626" s="189">
        <v>3133455682.3153505</v>
      </c>
      <c r="N626" s="187">
        <v>12934441.628735755</v>
      </c>
      <c r="O626" s="185">
        <v>0</v>
      </c>
      <c r="P626" s="185">
        <v>208879302708.41827</v>
      </c>
      <c r="Q626" s="174">
        <v>442383057291.54431</v>
      </c>
      <c r="R626" s="119">
        <v>0.62280291422388767</v>
      </c>
      <c r="S626" s="174">
        <v>180680588656.15207</v>
      </c>
      <c r="T626" s="119">
        <v>0.40842565210872867</v>
      </c>
      <c r="U626" s="97">
        <v>16.412449369118246</v>
      </c>
      <c r="V626" s="184">
        <v>3198820152257.5098</v>
      </c>
      <c r="W626" s="199">
        <v>3322.350944625543</v>
      </c>
      <c r="X626" s="191">
        <v>4.451539439646085E-2</v>
      </c>
      <c r="Y626" s="198">
        <v>2.0000000000000001E-4</v>
      </c>
    </row>
    <row r="627" spans="1:25" x14ac:dyDescent="0.2">
      <c r="A627">
        <v>623</v>
      </c>
      <c r="B627" s="119">
        <v>0.48436571440245829</v>
      </c>
      <c r="C627" s="97">
        <v>4000</v>
      </c>
      <c r="D627" s="96">
        <v>1.1460279920865464</v>
      </c>
      <c r="E627" s="98">
        <v>0</v>
      </c>
      <c r="F627" s="119">
        <v>0</v>
      </c>
      <c r="G627" s="177">
        <v>0</v>
      </c>
      <c r="H627" s="97">
        <v>20056702.995111778</v>
      </c>
      <c r="I627" s="185">
        <v>27344.0232796905</v>
      </c>
      <c r="J627" s="174">
        <v>548430953612.17462</v>
      </c>
      <c r="K627" s="186">
        <v>0.35880065541479511</v>
      </c>
      <c r="L627" s="182">
        <v>137788337373.65613</v>
      </c>
      <c r="M627" s="189">
        <v>15688760661.000496</v>
      </c>
      <c r="N627" s="187">
        <v>37834314.489565209</v>
      </c>
      <c r="O627" s="185">
        <v>0</v>
      </c>
      <c r="P627" s="185">
        <v>0</v>
      </c>
      <c r="Q627" s="174">
        <v>564119714273.17517</v>
      </c>
      <c r="R627" s="119">
        <v>0.34882203303130765</v>
      </c>
      <c r="S627" s="174">
        <v>137788337373.65613</v>
      </c>
      <c r="T627" s="119">
        <v>0.24425371758401634</v>
      </c>
      <c r="U627" s="97">
        <v>13.374719904199397</v>
      </c>
      <c r="V627" s="184">
        <v>1968158203057.1528</v>
      </c>
      <c r="W627" s="199">
        <v>2044.9728673874729</v>
      </c>
      <c r="X627" s="191">
        <v>5.37633035663585E-2</v>
      </c>
      <c r="Y627" s="198">
        <v>2.0000000000000001E-4</v>
      </c>
    </row>
    <row r="628" spans="1:25" x14ac:dyDescent="0.2">
      <c r="A628">
        <v>624</v>
      </c>
      <c r="B628" s="119">
        <v>0.6277551047226636</v>
      </c>
      <c r="C628" s="97">
        <v>12534.275077631386</v>
      </c>
      <c r="D628" s="96">
        <v>0.74618935183266566</v>
      </c>
      <c r="E628" s="98">
        <v>0</v>
      </c>
      <c r="F628" s="119">
        <v>0</v>
      </c>
      <c r="G628" s="177">
        <v>0</v>
      </c>
      <c r="H628" s="97">
        <v>4895718.2310241666</v>
      </c>
      <c r="I628" s="185">
        <v>37451.722038367174</v>
      </c>
      <c r="J628" s="174">
        <v>183353078366.48373</v>
      </c>
      <c r="K628" s="186">
        <v>0.34276238136284831</v>
      </c>
      <c r="L628" s="182">
        <v>49775643836.423004</v>
      </c>
      <c r="M628" s="189">
        <v>10182959447.016451</v>
      </c>
      <c r="N628" s="187">
        <v>11971197.95238144</v>
      </c>
      <c r="O628" s="185">
        <v>0</v>
      </c>
      <c r="P628" s="185">
        <v>0</v>
      </c>
      <c r="Q628" s="174">
        <v>193536037813.50018</v>
      </c>
      <c r="R628" s="119">
        <v>0.32472783095656116</v>
      </c>
      <c r="S628" s="174">
        <v>49775643836.423004</v>
      </c>
      <c r="T628" s="119">
        <v>0.25719056977072663</v>
      </c>
      <c r="U628" s="97">
        <v>13.616218965807269</v>
      </c>
      <c r="V628" s="184">
        <v>713881797030.38684</v>
      </c>
      <c r="W628" s="199">
        <v>740.65815155245605</v>
      </c>
      <c r="X628" s="191">
        <v>5.6156838060789145E-2</v>
      </c>
      <c r="Y628" s="198">
        <v>2.0000000000000001E-4</v>
      </c>
    </row>
    <row r="629" spans="1:25" x14ac:dyDescent="0.2">
      <c r="A629">
        <v>625</v>
      </c>
      <c r="B629" s="119">
        <v>0.40247813876319399</v>
      </c>
      <c r="C629" s="97">
        <v>9375.7120100799111</v>
      </c>
      <c r="D629" s="96">
        <v>1.0869900957402954</v>
      </c>
      <c r="E629" s="98">
        <v>0.30523365571134287</v>
      </c>
      <c r="F629" s="119">
        <v>0.63948953272573095</v>
      </c>
      <c r="G629" s="177">
        <v>1</v>
      </c>
      <c r="H629" s="97">
        <v>11059966.73843745</v>
      </c>
      <c r="I629" s="185">
        <v>33754.667459408127</v>
      </c>
      <c r="J629" s="174">
        <v>373325499368.0708</v>
      </c>
      <c r="K629" s="186">
        <v>0.32284632511565103</v>
      </c>
      <c r="L629" s="182">
        <v>83368032394.267456</v>
      </c>
      <c r="M629" s="189">
        <v>6372654346.9521627</v>
      </c>
      <c r="N629" s="187">
        <v>21880167.81867037</v>
      </c>
      <c r="O629" s="185">
        <v>0</v>
      </c>
      <c r="P629" s="185">
        <v>317859076972.27222</v>
      </c>
      <c r="Q629" s="174">
        <v>697557230687.29517</v>
      </c>
      <c r="R629" s="119">
        <v>0.53732369278355097</v>
      </c>
      <c r="S629" s="174">
        <v>245435166146.48398</v>
      </c>
      <c r="T629" s="119">
        <v>0.35184950474193999</v>
      </c>
      <c r="U629" s="97">
        <v>17.033443696020456</v>
      </c>
      <c r="V629" s="184">
        <v>4319451936252.0508</v>
      </c>
      <c r="W629" s="199">
        <v>4482.2733485714261</v>
      </c>
      <c r="X629" s="191">
        <v>4.4674645707738617E-2</v>
      </c>
      <c r="Y629" s="198">
        <v>2.0000000000000001E-4</v>
      </c>
    </row>
    <row r="630" spans="1:25" x14ac:dyDescent="0.2">
      <c r="A630">
        <v>626</v>
      </c>
      <c r="B630" s="119">
        <v>0.69074050131230913</v>
      </c>
      <c r="C630" s="97">
        <v>13396.442880302009</v>
      </c>
      <c r="D630" s="96">
        <v>0.60419820213231912</v>
      </c>
      <c r="E630" s="98">
        <v>0.26878252124132601</v>
      </c>
      <c r="F630" s="119">
        <v>0.63745553255650211</v>
      </c>
      <c r="G630" s="177">
        <v>1</v>
      </c>
      <c r="H630" s="97">
        <v>3842021.4428994651</v>
      </c>
      <c r="I630" s="185">
        <v>49482.974674080579</v>
      </c>
      <c r="J630" s="174">
        <v>190114649756.26874</v>
      </c>
      <c r="K630" s="186">
        <v>0.49016683511660641</v>
      </c>
      <c r="L630" s="182">
        <v>76726822649.191223</v>
      </c>
      <c r="M630" s="189">
        <v>2184288032.6626058</v>
      </c>
      <c r="N630" s="187">
        <v>10398277.326018717</v>
      </c>
      <c r="O630" s="185">
        <v>0</v>
      </c>
      <c r="P630" s="185">
        <v>190659378944.61057</v>
      </c>
      <c r="Q630" s="174">
        <v>382958316733.54187</v>
      </c>
      <c r="R630" s="119">
        <v>0.64162439774610469</v>
      </c>
      <c r="S630" s="174">
        <v>166021528624.96805</v>
      </c>
      <c r="T630" s="119">
        <v>0.43352375799292009</v>
      </c>
      <c r="U630" s="97">
        <v>16.264321565162835</v>
      </c>
      <c r="V630" s="184">
        <v>2899659333576.208</v>
      </c>
      <c r="W630" s="199">
        <v>3010.8412281061042</v>
      </c>
      <c r="X630" s="191">
        <v>4.5154475176147603E-2</v>
      </c>
      <c r="Y630" s="198">
        <v>2.0000000000000001E-4</v>
      </c>
    </row>
    <row r="631" spans="1:25" x14ac:dyDescent="0.2">
      <c r="A631">
        <v>627</v>
      </c>
      <c r="B631" s="119">
        <v>0.42304405613890134</v>
      </c>
      <c r="C631" s="97">
        <v>15142.154434267868</v>
      </c>
      <c r="D631" s="96">
        <v>1.4122113290918832</v>
      </c>
      <c r="E631" s="98">
        <v>1.8428937753977775E-2</v>
      </c>
      <c r="F631" s="119">
        <v>0</v>
      </c>
      <c r="G631" s="177">
        <v>0</v>
      </c>
      <c r="H631" s="97">
        <v>10691175.976766344</v>
      </c>
      <c r="I631" s="185">
        <v>37406.529716669538</v>
      </c>
      <c r="J631" s="174">
        <v>399919791881.05371</v>
      </c>
      <c r="K631" s="186">
        <v>0.38974946328468418</v>
      </c>
      <c r="L631" s="182">
        <v>126457754207.77403</v>
      </c>
      <c r="M631" s="189">
        <v>8875657107.4958057</v>
      </c>
      <c r="N631" s="187">
        <v>20071361.712355502</v>
      </c>
      <c r="O631" s="185">
        <v>9255188415.8010464</v>
      </c>
      <c r="P631" s="185">
        <v>0</v>
      </c>
      <c r="Q631" s="174">
        <v>418050637404.35052</v>
      </c>
      <c r="R631" s="119">
        <v>0.39055717266442563</v>
      </c>
      <c r="S631" s="174">
        <v>129960566791.06796</v>
      </c>
      <c r="T631" s="119">
        <v>0.310872787081452</v>
      </c>
      <c r="U631" s="97">
        <v>13.359290095640478</v>
      </c>
      <c r="V631" s="184">
        <v>1675019562419.397</v>
      </c>
      <c r="W631" s="199">
        <v>1738.741669573528</v>
      </c>
      <c r="X631" s="191">
        <v>6.3804514834539097E-2</v>
      </c>
      <c r="Y631" s="198">
        <v>2.0000000000000001E-4</v>
      </c>
    </row>
    <row r="632" spans="1:25" x14ac:dyDescent="0.2">
      <c r="A632">
        <v>628</v>
      </c>
      <c r="B632" s="119">
        <v>0.6165088972282563</v>
      </c>
      <c r="C632" s="97">
        <v>9705.2124079315145</v>
      </c>
      <c r="D632" s="96">
        <v>0.76494990037897648</v>
      </c>
      <c r="E632" s="98">
        <v>0.36318678981875296</v>
      </c>
      <c r="F632" s="119">
        <v>0</v>
      </c>
      <c r="G632" s="177">
        <v>0</v>
      </c>
      <c r="H632" s="97">
        <v>5907956.8648771839</v>
      </c>
      <c r="I632" s="185">
        <v>43437.819857266339</v>
      </c>
      <c r="J632" s="174">
        <v>256628766021.03513</v>
      </c>
      <c r="K632" s="186">
        <v>0.51678587128746389</v>
      </c>
      <c r="L632" s="182">
        <v>102920496766.60696</v>
      </c>
      <c r="M632" s="189">
        <v>14652890623.527243</v>
      </c>
      <c r="N632" s="187">
        <v>14000467.270910664</v>
      </c>
      <c r="O632" s="185">
        <v>27560326161.184704</v>
      </c>
      <c r="P632" s="185">
        <v>0</v>
      </c>
      <c r="Q632" s="174">
        <v>298841982805.74707</v>
      </c>
      <c r="R632" s="119">
        <v>0.51756577145686311</v>
      </c>
      <c r="S632" s="174">
        <v>113283783434.45383</v>
      </c>
      <c r="T632" s="119">
        <v>0.37907586601742776</v>
      </c>
      <c r="U632" s="97">
        <v>13.882353774589221</v>
      </c>
      <c r="V632" s="184">
        <v>1707748428204.2144</v>
      </c>
      <c r="W632" s="199">
        <v>1772.361110793523</v>
      </c>
      <c r="X632" s="191">
        <v>5.3130198491328814E-2</v>
      </c>
      <c r="Y632" s="198">
        <v>2.0000000000000001E-4</v>
      </c>
    </row>
    <row r="633" spans="1:25" x14ac:dyDescent="0.2">
      <c r="A633">
        <v>629</v>
      </c>
      <c r="B633" s="119">
        <v>0.38902049303104097</v>
      </c>
      <c r="C633" s="97">
        <v>4000</v>
      </c>
      <c r="D633" s="96">
        <v>1.1664256394114356</v>
      </c>
      <c r="E633" s="98">
        <v>0</v>
      </c>
      <c r="F633" s="119">
        <v>0</v>
      </c>
      <c r="G633" s="177">
        <v>0</v>
      </c>
      <c r="H633" s="97">
        <v>29756199.325020764</v>
      </c>
      <c r="I633" s="185">
        <v>23948.202357183276</v>
      </c>
      <c r="J633" s="174">
        <v>712607482816.27771</v>
      </c>
      <c r="K633" s="186">
        <v>0.32416629992593904</v>
      </c>
      <c r="L633" s="182">
        <v>144735551823.30954</v>
      </c>
      <c r="M633" s="189">
        <v>18650099712.402027</v>
      </c>
      <c r="N633" s="187">
        <v>54768116.572268933</v>
      </c>
      <c r="O633" s="185">
        <v>0</v>
      </c>
      <c r="P633" s="185">
        <v>0</v>
      </c>
      <c r="Q633" s="174">
        <v>731257582528.67969</v>
      </c>
      <c r="R633" s="119">
        <v>0.3158987154776341</v>
      </c>
      <c r="S633" s="174">
        <v>144735551823.30954</v>
      </c>
      <c r="T633" s="119">
        <v>0.19792690740083102</v>
      </c>
      <c r="U633" s="97">
        <v>13.435218037711754</v>
      </c>
      <c r="V633" s="184">
        <v>1995577820773.0457</v>
      </c>
      <c r="W633" s="199">
        <v>2068.6312693379582</v>
      </c>
      <c r="X633" s="191">
        <v>5.5929592320416298E-2</v>
      </c>
      <c r="Y633" s="198">
        <v>2.0000000000000001E-4</v>
      </c>
    </row>
    <row r="634" spans="1:25" x14ac:dyDescent="0.2">
      <c r="A634">
        <v>630</v>
      </c>
      <c r="B634" s="119">
        <v>0.41493958193453745</v>
      </c>
      <c r="C634" s="97">
        <v>7949.1327121196537</v>
      </c>
      <c r="D634" s="96">
        <v>1.0405034578245633</v>
      </c>
      <c r="E634" s="98">
        <v>4.4953911335267882E-3</v>
      </c>
      <c r="F634" s="119">
        <v>0</v>
      </c>
      <c r="G634" s="177">
        <v>0</v>
      </c>
      <c r="H634" s="97">
        <v>9092357.2849178202</v>
      </c>
      <c r="I634" s="185">
        <v>35953.703214232504</v>
      </c>
      <c r="J634" s="174">
        <v>326903915339.70013</v>
      </c>
      <c r="K634" s="186">
        <v>0.35906543270513025</v>
      </c>
      <c r="L634" s="182">
        <v>76357370621.340286</v>
      </c>
      <c r="M634" s="189">
        <v>5089134969.9845448</v>
      </c>
      <c r="N634" s="187">
        <v>18625304.616666101</v>
      </c>
      <c r="O634" s="185">
        <v>1131196294.1230454</v>
      </c>
      <c r="P634" s="185">
        <v>0</v>
      </c>
      <c r="Q634" s="174">
        <v>333124246603.80774</v>
      </c>
      <c r="R634" s="119">
        <v>0.35507728439361547</v>
      </c>
      <c r="S634" s="174">
        <v>76934490490.032516</v>
      </c>
      <c r="T634" s="119">
        <v>0.23094833616699315</v>
      </c>
      <c r="U634" s="97">
        <v>13.280812387844501</v>
      </c>
      <c r="V634" s="184">
        <v>1053715815248.1555</v>
      </c>
      <c r="W634" s="199">
        <v>1091.978929547427</v>
      </c>
      <c r="X634" s="191">
        <v>5.9426177555577213E-2</v>
      </c>
      <c r="Y634" s="198">
        <v>2.0000000000000001E-4</v>
      </c>
    </row>
    <row r="635" spans="1:25" x14ac:dyDescent="0.2">
      <c r="A635">
        <v>631</v>
      </c>
      <c r="B635" s="119">
        <v>0.38524653857487162</v>
      </c>
      <c r="C635" s="97">
        <v>9536.3428927780351</v>
      </c>
      <c r="D635" s="96">
        <v>1.0370453509967588</v>
      </c>
      <c r="E635" s="98">
        <v>0.67129115938660822</v>
      </c>
      <c r="F635" s="119">
        <v>0</v>
      </c>
      <c r="G635" s="177">
        <v>0</v>
      </c>
      <c r="H635" s="97">
        <v>7449605.9709317591</v>
      </c>
      <c r="I635" s="185">
        <v>34419.598128186175</v>
      </c>
      <c r="J635" s="174">
        <v>256412443732.80734</v>
      </c>
      <c r="K635" s="186">
        <v>0.33867449808191963</v>
      </c>
      <c r="L635" s="182">
        <v>65288850204.484833</v>
      </c>
      <c r="M635" s="189">
        <v>45025407353.115417</v>
      </c>
      <c r="N635" s="187">
        <v>15552935.594250029</v>
      </c>
      <c r="O635" s="185">
        <v>112353294619.08521</v>
      </c>
      <c r="P635" s="185">
        <v>0</v>
      </c>
      <c r="Q635" s="174">
        <v>413791145705.008</v>
      </c>
      <c r="R635" s="119">
        <v>0.42708258311651048</v>
      </c>
      <c r="S635" s="174">
        <v>130939623616.14627</v>
      </c>
      <c r="T635" s="119">
        <v>0.31643892087892384</v>
      </c>
      <c r="U635" s="97">
        <v>17.134493714147702</v>
      </c>
      <c r="V635" s="184">
        <v>2334395704092.5483</v>
      </c>
      <c r="W635" s="199">
        <v>2424.2032731506383</v>
      </c>
      <c r="X635" s="191">
        <v>4.5235612754918643E-2</v>
      </c>
      <c r="Y635" s="198">
        <v>2.0000000000000001E-4</v>
      </c>
    </row>
    <row r="636" spans="1:25" x14ac:dyDescent="0.2">
      <c r="A636">
        <v>632</v>
      </c>
      <c r="B636" s="119">
        <v>0.27918205313606254</v>
      </c>
      <c r="C636" s="97">
        <v>7194.9978114707665</v>
      </c>
      <c r="D636" s="96">
        <v>0.76080894713581904</v>
      </c>
      <c r="E636" s="98">
        <v>8.5018515561948796E-2</v>
      </c>
      <c r="F636" s="119">
        <v>0</v>
      </c>
      <c r="G636" s="177">
        <v>0</v>
      </c>
      <c r="H636" s="97">
        <v>6555191.647176425</v>
      </c>
      <c r="I636" s="185">
        <v>35200.70272343151</v>
      </c>
      <c r="J636" s="174">
        <v>230747352467.37866</v>
      </c>
      <c r="K636" s="186">
        <v>0.27918205313606248</v>
      </c>
      <c r="L636" s="182">
        <v>33772557262.97892</v>
      </c>
      <c r="M636" s="189">
        <v>5865947948.625844</v>
      </c>
      <c r="N636" s="187">
        <v>15441558.55786781</v>
      </c>
      <c r="O636" s="185">
        <v>4853367839.1462765</v>
      </c>
      <c r="P636" s="185">
        <v>0</v>
      </c>
      <c r="Q636" s="174">
        <v>241466668255.15079</v>
      </c>
      <c r="R636" s="119">
        <v>0.28286808437136529</v>
      </c>
      <c r="S636" s="174">
        <v>36107961124.427383</v>
      </c>
      <c r="T636" s="119">
        <v>0.1495360058816613</v>
      </c>
      <c r="U636" s="97">
        <v>13.822310393369818</v>
      </c>
      <c r="V636" s="184">
        <v>509105385977.65344</v>
      </c>
      <c r="W636" s="199">
        <v>528.53031410878032</v>
      </c>
      <c r="X636" s="191">
        <v>5.4151251259145147E-2</v>
      </c>
      <c r="Y636" s="198">
        <v>2.0000000000000001E-4</v>
      </c>
    </row>
    <row r="637" spans="1:25" x14ac:dyDescent="0.2">
      <c r="A637">
        <v>633</v>
      </c>
      <c r="B637" s="119">
        <v>0.49241532754447631</v>
      </c>
      <c r="C637" s="97">
        <v>7417.6844353760043</v>
      </c>
      <c r="D637" s="96">
        <v>1.1383251239161787</v>
      </c>
      <c r="E637" s="98">
        <v>0.7</v>
      </c>
      <c r="F637" s="119">
        <v>0.62270429359225032</v>
      </c>
      <c r="G637" s="177">
        <v>1</v>
      </c>
      <c r="H637" s="97">
        <v>9549606.5896823369</v>
      </c>
      <c r="I637" s="185">
        <v>36042.491852608597</v>
      </c>
      <c r="J637" s="174">
        <v>344191617704.24298</v>
      </c>
      <c r="K637" s="186">
        <v>0.34666573495981845</v>
      </c>
      <c r="L637" s="182">
        <v>87387895758.656982</v>
      </c>
      <c r="M637" s="189">
        <v>6569580390.4505301</v>
      </c>
      <c r="N637" s="187">
        <v>18909621.691439956</v>
      </c>
      <c r="O637" s="185">
        <v>0</v>
      </c>
      <c r="P637" s="185">
        <v>295575499655.63348</v>
      </c>
      <c r="Q637" s="174">
        <v>646336697750.32703</v>
      </c>
      <c r="R637" s="119">
        <v>0.55045588635351017</v>
      </c>
      <c r="S637" s="174">
        <v>238058051104.93735</v>
      </c>
      <c r="T637" s="119">
        <v>0.36831894573452895</v>
      </c>
      <c r="U637" s="97">
        <v>16.889411514281242</v>
      </c>
      <c r="V637" s="184">
        <v>4240171706849.4707</v>
      </c>
      <c r="W637" s="199">
        <v>4400.2962574942876</v>
      </c>
      <c r="X637" s="191">
        <v>4.5151456246484083E-2</v>
      </c>
      <c r="Y637" s="198">
        <v>2.0000000000000001E-4</v>
      </c>
    </row>
    <row r="638" spans="1:25" x14ac:dyDescent="0.2">
      <c r="A638">
        <v>634</v>
      </c>
      <c r="B638" s="119">
        <v>0.51892550618194289</v>
      </c>
      <c r="C638" s="97">
        <v>11620.479768799738</v>
      </c>
      <c r="D638" s="96">
        <v>0.99248241256807734</v>
      </c>
      <c r="E638" s="98">
        <v>0</v>
      </c>
      <c r="F638" s="119">
        <v>0.50480013459793738</v>
      </c>
      <c r="G638" s="177">
        <v>1</v>
      </c>
      <c r="H638" s="97">
        <v>8097056.113169184</v>
      </c>
      <c r="I638" s="185">
        <v>34614.251208847149</v>
      </c>
      <c r="J638" s="174">
        <v>280273534353.36963</v>
      </c>
      <c r="K638" s="186">
        <v>0.38746769861961339</v>
      </c>
      <c r="L638" s="182">
        <v>88200697223.858978</v>
      </c>
      <c r="M638" s="189">
        <v>6646704315.8190393</v>
      </c>
      <c r="N638" s="187">
        <v>16969771.489492171</v>
      </c>
      <c r="O638" s="185">
        <v>0</v>
      </c>
      <c r="P638" s="185">
        <v>287335346285.76898</v>
      </c>
      <c r="Q638" s="174">
        <v>574255584954.95776</v>
      </c>
      <c r="R638" s="119">
        <v>0.58939821785981983</v>
      </c>
      <c r="S638" s="174">
        <v>266507329222.36844</v>
      </c>
      <c r="T638" s="119">
        <v>0.46409183681386779</v>
      </c>
      <c r="U638" s="97">
        <v>17.101480180614164</v>
      </c>
      <c r="V638" s="184">
        <v>4763755233120.1904</v>
      </c>
      <c r="W638" s="199">
        <v>4946.8357287605404</v>
      </c>
      <c r="X638" s="191">
        <v>4.4020594782457199E-2</v>
      </c>
      <c r="Y638" s="198">
        <v>2.0000000000000001E-4</v>
      </c>
    </row>
    <row r="639" spans="1:25" x14ac:dyDescent="0.2">
      <c r="A639">
        <v>635</v>
      </c>
      <c r="B639" s="119">
        <v>0.45950651233110629</v>
      </c>
      <c r="C639" s="97">
        <v>12188.454623425012</v>
      </c>
      <c r="D639" s="96">
        <v>0.88633002584995735</v>
      </c>
      <c r="E639" s="98">
        <v>0.64644833565042314</v>
      </c>
      <c r="F639" s="119">
        <v>0</v>
      </c>
      <c r="G639" s="177">
        <v>0</v>
      </c>
      <c r="H639" s="97">
        <v>6766724.2255776292</v>
      </c>
      <c r="I639" s="185">
        <v>43603.772377756788</v>
      </c>
      <c r="J639" s="174">
        <v>295054702875.13953</v>
      </c>
      <c r="K639" s="186">
        <v>0.45138986878974152</v>
      </c>
      <c r="L639" s="182">
        <v>109521712285.58578</v>
      </c>
      <c r="M639" s="189">
        <v>51764955739.324463</v>
      </c>
      <c r="N639" s="187">
        <v>14990650.818008028</v>
      </c>
      <c r="O639" s="185">
        <v>64620683117.112885</v>
      </c>
      <c r="P639" s="185">
        <v>0</v>
      </c>
      <c r="Q639" s="174">
        <v>411440341731.57684</v>
      </c>
      <c r="R639" s="119">
        <v>0.44935129436313759</v>
      </c>
      <c r="S639" s="174">
        <v>151233957769.81778</v>
      </c>
      <c r="T639" s="119">
        <v>0.36757202060774735</v>
      </c>
      <c r="U639" s="97">
        <v>15.952779156668599</v>
      </c>
      <c r="V639" s="184">
        <v>2523139573760.6978</v>
      </c>
      <c r="W639" s="199">
        <v>2618.5800147837099</v>
      </c>
      <c r="X639" s="191">
        <v>4.6237440803837265E-2</v>
      </c>
      <c r="Y639" s="198">
        <v>2.0000000000000001E-4</v>
      </c>
    </row>
    <row r="640" spans="1:25" x14ac:dyDescent="0.2">
      <c r="A640">
        <v>636</v>
      </c>
      <c r="B640" s="119">
        <v>0.6360387259088407</v>
      </c>
      <c r="C640" s="97">
        <v>4000</v>
      </c>
      <c r="D640" s="96">
        <v>0.85337722875612543</v>
      </c>
      <c r="E640" s="98">
        <v>0.47177687627380721</v>
      </c>
      <c r="F640" s="119">
        <v>0.5049056496238099</v>
      </c>
      <c r="G640" s="177">
        <v>1</v>
      </c>
      <c r="H640" s="97">
        <v>21380467.540084898</v>
      </c>
      <c r="I640" s="185">
        <v>28792.171851114996</v>
      </c>
      <c r="J640" s="174">
        <v>615590095671.3103</v>
      </c>
      <c r="K640" s="186">
        <v>0.39328817471746413</v>
      </c>
      <c r="L640" s="182">
        <v>149758857136.53522</v>
      </c>
      <c r="M640" s="189">
        <v>652552907.78229439</v>
      </c>
      <c r="N640" s="187">
        <v>44530226.234595768</v>
      </c>
      <c r="O640" s="185">
        <v>0</v>
      </c>
      <c r="P640" s="185">
        <v>613942906869.30981</v>
      </c>
      <c r="Q640" s="174">
        <v>1230185555448.4023</v>
      </c>
      <c r="R640" s="119">
        <v>0.59605530836272425</v>
      </c>
      <c r="S640" s="174">
        <v>452107026231.62433</v>
      </c>
      <c r="T640" s="119">
        <v>0.3675112459492596</v>
      </c>
      <c r="U640" s="97">
        <v>17.017346112475899</v>
      </c>
      <c r="V640" s="184">
        <v>8243073415788.2256</v>
      </c>
      <c r="W640" s="199">
        <v>8555.8986870413519</v>
      </c>
      <c r="X640" s="191">
        <v>4.398512646735122E-2</v>
      </c>
      <c r="Y640" s="198">
        <v>2.0000000000000001E-4</v>
      </c>
    </row>
    <row r="641" spans="1:25" x14ac:dyDescent="0.2">
      <c r="A641">
        <v>637</v>
      </c>
      <c r="B641" s="119">
        <v>0.50078675853160692</v>
      </c>
      <c r="C641" s="97">
        <v>8011.0338843822874</v>
      </c>
      <c r="D641" s="96">
        <v>0.46671498213464957</v>
      </c>
      <c r="E641" s="98">
        <v>0.23980284039256555</v>
      </c>
      <c r="F641" s="119">
        <v>0</v>
      </c>
      <c r="G641" s="177">
        <v>0</v>
      </c>
      <c r="H641" s="97">
        <v>7043472.7229020279</v>
      </c>
      <c r="I641" s="185">
        <v>40310.12978731576</v>
      </c>
      <c r="J641" s="174">
        <v>283923299613.59906</v>
      </c>
      <c r="K641" s="186">
        <v>0.48986281863985393</v>
      </c>
      <c r="L641" s="182">
        <v>102034439696.24474</v>
      </c>
      <c r="M641" s="189">
        <v>22427911880.437443</v>
      </c>
      <c r="N641" s="187">
        <v>19162906.392725706</v>
      </c>
      <c r="O641" s="185">
        <v>52619013738.692726</v>
      </c>
      <c r="P641" s="185">
        <v>0</v>
      </c>
      <c r="Q641" s="174">
        <v>358970225232.72925</v>
      </c>
      <c r="R641" s="119">
        <v>0.50471784588746038</v>
      </c>
      <c r="S641" s="174">
        <v>121286524025.66528</v>
      </c>
      <c r="T641" s="119">
        <v>0.33787349339915934</v>
      </c>
      <c r="U641" s="97">
        <v>14.499630547070447</v>
      </c>
      <c r="V641" s="184">
        <v>1956141964262.3936</v>
      </c>
      <c r="W641" s="199">
        <v>2028.0993900210833</v>
      </c>
      <c r="X641" s="191">
        <v>4.7882196776678258E-2</v>
      </c>
      <c r="Y641" s="198">
        <v>2.0000000000000001E-4</v>
      </c>
    </row>
    <row r="642" spans="1:25" x14ac:dyDescent="0.2">
      <c r="A642">
        <v>638</v>
      </c>
      <c r="B642" s="119">
        <v>0.35252987817541798</v>
      </c>
      <c r="C642" s="97">
        <v>4084.6558626406159</v>
      </c>
      <c r="D642" s="96">
        <v>1.1373063417609757</v>
      </c>
      <c r="E642" s="98">
        <v>0.25487779350603273</v>
      </c>
      <c r="F642" s="119">
        <v>0</v>
      </c>
      <c r="G642" s="177">
        <v>0</v>
      </c>
      <c r="H642" s="97">
        <v>18410059.888216533</v>
      </c>
      <c r="I642" s="185">
        <v>29049.133949928779</v>
      </c>
      <c r="J642" s="174">
        <v>534796295719.01288</v>
      </c>
      <c r="K642" s="186">
        <v>0.35252987817541803</v>
      </c>
      <c r="L642" s="182">
        <v>108644535080.77556</v>
      </c>
      <c r="M642" s="189">
        <v>41056161301.167679</v>
      </c>
      <c r="N642" s="187">
        <v>35005139.947751299</v>
      </c>
      <c r="O642" s="185">
        <v>97680609134.705063</v>
      </c>
      <c r="P642" s="185">
        <v>0</v>
      </c>
      <c r="Q642" s="174">
        <v>673533066154.88574</v>
      </c>
      <c r="R642" s="119">
        <v>0.39593625567438379</v>
      </c>
      <c r="S642" s="174">
        <v>143595551856.13989</v>
      </c>
      <c r="T642" s="119">
        <v>0.21319747919119778</v>
      </c>
      <c r="U642" s="97">
        <v>15.459083522831943</v>
      </c>
      <c r="V642" s="184">
        <v>2316425562465.1445</v>
      </c>
      <c r="W642" s="199">
        <v>2404.0085775656635</v>
      </c>
      <c r="X642" s="191">
        <v>4.8135221236392758E-2</v>
      </c>
      <c r="Y642" s="198">
        <v>2.0000000000000001E-4</v>
      </c>
    </row>
    <row r="643" spans="1:25" x14ac:dyDescent="0.2">
      <c r="A643">
        <v>639</v>
      </c>
      <c r="B643" s="119">
        <v>0.28218791857862791</v>
      </c>
      <c r="C643" s="97">
        <v>10754.865932734441</v>
      </c>
      <c r="D643" s="96">
        <v>0.9977824116849896</v>
      </c>
      <c r="E643" s="98">
        <v>0</v>
      </c>
      <c r="F643" s="119">
        <v>0</v>
      </c>
      <c r="G643" s="177">
        <v>0</v>
      </c>
      <c r="H643" s="97">
        <v>7436335.1540512517</v>
      </c>
      <c r="I643" s="185">
        <v>43027.881350048374</v>
      </c>
      <c r="J643" s="174">
        <v>319969746687.71094</v>
      </c>
      <c r="K643" s="186">
        <v>0.28218791857862791</v>
      </c>
      <c r="L643" s="182">
        <v>63393763575.044464</v>
      </c>
      <c r="M643" s="189">
        <v>0</v>
      </c>
      <c r="N643" s="187">
        <v>15725656.486884614</v>
      </c>
      <c r="O643" s="185">
        <v>0</v>
      </c>
      <c r="P643" s="185">
        <v>0</v>
      </c>
      <c r="Q643" s="174">
        <v>319969746687.71094</v>
      </c>
      <c r="R643" s="119">
        <v>0.28218791857862791</v>
      </c>
      <c r="S643" s="174">
        <v>63393763575.044464</v>
      </c>
      <c r="T643" s="119">
        <v>0.19812424215504504</v>
      </c>
      <c r="U643" s="97">
        <v>13</v>
      </c>
      <c r="V643" s="184">
        <v>809021040838.38635</v>
      </c>
      <c r="W643" s="199">
        <v>840.51783069541057</v>
      </c>
      <c r="X643" s="191">
        <v>6.2282721211744566E-2</v>
      </c>
      <c r="Y643" s="198">
        <v>2.0000000000000001E-4</v>
      </c>
    </row>
    <row r="644" spans="1:25" x14ac:dyDescent="0.2">
      <c r="A644">
        <v>640</v>
      </c>
      <c r="B644" s="119">
        <v>0.73485056571918439</v>
      </c>
      <c r="C644" s="97">
        <v>11287.860269411231</v>
      </c>
      <c r="D644" s="96">
        <v>1.0599883189369521</v>
      </c>
      <c r="E644" s="98">
        <v>0.63081798209159246</v>
      </c>
      <c r="F644" s="119">
        <v>0.44094288008165183</v>
      </c>
      <c r="G644" s="177">
        <v>1</v>
      </c>
      <c r="H644" s="97">
        <v>8285285.9803573005</v>
      </c>
      <c r="I644" s="185">
        <v>36779.797387530874</v>
      </c>
      <c r="J644" s="174">
        <v>304731139655.29163</v>
      </c>
      <c r="K644" s="186">
        <v>0.35870772041537902</v>
      </c>
      <c r="L644" s="182">
        <v>85144600408.00827</v>
      </c>
      <c r="M644" s="189">
        <v>2940724317.112421</v>
      </c>
      <c r="N644" s="187">
        <v>16968511.98689013</v>
      </c>
      <c r="O644" s="185">
        <v>0</v>
      </c>
      <c r="P644" s="185">
        <v>296008249334.93506</v>
      </c>
      <c r="Q644" s="174">
        <v>603680113307.33911</v>
      </c>
      <c r="R644" s="119">
        <v>0.57334340536254724</v>
      </c>
      <c r="S644" s="174">
        <v>256929033031.94131</v>
      </c>
      <c r="T644" s="119">
        <v>0.42560459980091536</v>
      </c>
      <c r="U644" s="97">
        <v>17.045993631198801</v>
      </c>
      <c r="V644" s="184">
        <v>4584755886134.749</v>
      </c>
      <c r="W644" s="199">
        <v>4761.6738253125441</v>
      </c>
      <c r="X644" s="191">
        <v>4.486470330035295E-2</v>
      </c>
      <c r="Y644" s="198">
        <v>2.0000000000000001E-4</v>
      </c>
    </row>
    <row r="645" spans="1:25" x14ac:dyDescent="0.2">
      <c r="A645">
        <v>641</v>
      </c>
      <c r="B645" s="119">
        <v>0.50846374363651436</v>
      </c>
      <c r="C645" s="97">
        <v>7557.9275912213488</v>
      </c>
      <c r="D645" s="96">
        <v>1.0282832704357956</v>
      </c>
      <c r="E645" s="98">
        <v>0.52853096945404432</v>
      </c>
      <c r="F645" s="119">
        <v>0.69585432950303794</v>
      </c>
      <c r="G645" s="177">
        <v>1</v>
      </c>
      <c r="H645" s="97">
        <v>13054218.566064902</v>
      </c>
      <c r="I645" s="185">
        <v>34223.421248571271</v>
      </c>
      <c r="J645" s="174">
        <v>446760021057.35913</v>
      </c>
      <c r="K645" s="186">
        <v>0.50419995595343803</v>
      </c>
      <c r="L645" s="182">
        <v>176232214425.8613</v>
      </c>
      <c r="M645" s="189">
        <v>3270081653.579535</v>
      </c>
      <c r="N645" s="187">
        <v>26069571.575900499</v>
      </c>
      <c r="O645" s="185">
        <v>0</v>
      </c>
      <c r="P645" s="185">
        <v>416208951573.57788</v>
      </c>
      <c r="Q645" s="174">
        <v>866239054284.5166</v>
      </c>
      <c r="R645" s="119">
        <v>0.64442204658945235</v>
      </c>
      <c r="S645" s="174">
        <v>387123158228.55219</v>
      </c>
      <c r="T645" s="119">
        <v>0.44690106768310334</v>
      </c>
      <c r="U645" s="97">
        <v>16.298211774190136</v>
      </c>
      <c r="V645" s="184">
        <v>6676196333007.9893</v>
      </c>
      <c r="W645" s="199">
        <v>6933.8057305347766</v>
      </c>
      <c r="X645" s="191">
        <v>4.544248776769718E-2</v>
      </c>
      <c r="Y645" s="198">
        <v>2.0000000000000001E-4</v>
      </c>
    </row>
    <row r="646" spans="1:25" x14ac:dyDescent="0.2">
      <c r="A646">
        <v>642</v>
      </c>
      <c r="B646" s="119">
        <v>0.29847868585384685</v>
      </c>
      <c r="C646" s="97">
        <v>11533.235579576356</v>
      </c>
      <c r="D646" s="96">
        <v>0.2452612915526089</v>
      </c>
      <c r="E646" s="98">
        <v>0.32483151925628245</v>
      </c>
      <c r="F646" s="119">
        <v>0</v>
      </c>
      <c r="G646" s="177">
        <v>0</v>
      </c>
      <c r="H646" s="97">
        <v>1625509.1785990414</v>
      </c>
      <c r="I646" s="185">
        <v>54119.522944388962</v>
      </c>
      <c r="J646" s="174">
        <v>87971781287.505676</v>
      </c>
      <c r="K646" s="186">
        <v>0.29847868585384685</v>
      </c>
      <c r="L646" s="182">
        <v>16224793334.844362</v>
      </c>
      <c r="M646" s="189">
        <v>9121577921.321043</v>
      </c>
      <c r="N646" s="187">
        <v>6576005.6900803447</v>
      </c>
      <c r="O646" s="185">
        <v>34435368402.116699</v>
      </c>
      <c r="P646" s="185">
        <v>0</v>
      </c>
      <c r="Q646" s="174">
        <v>131528727610.94342</v>
      </c>
      <c r="R646" s="119">
        <v>0.40908170686305134</v>
      </c>
      <c r="S646" s="174">
        <v>30194442258.515041</v>
      </c>
      <c r="T646" s="119">
        <v>0.22956537941907992</v>
      </c>
      <c r="U646" s="97">
        <v>16.819769533341148</v>
      </c>
      <c r="V646" s="184">
        <v>579640707883.47754</v>
      </c>
      <c r="W646" s="199">
        <v>601.79184116470446</v>
      </c>
      <c r="X646" s="191">
        <v>4.1615649206536952E-2</v>
      </c>
      <c r="Y646" s="198">
        <v>2.0000000000000001E-4</v>
      </c>
    </row>
    <row r="647" spans="1:25" x14ac:dyDescent="0.2">
      <c r="A647">
        <v>643</v>
      </c>
      <c r="B647" s="119">
        <v>0.41734367390900673</v>
      </c>
      <c r="C647" s="97">
        <v>10248.026093437522</v>
      </c>
      <c r="D647" s="96">
        <v>0.3333359733139295</v>
      </c>
      <c r="E647" s="98">
        <v>0.25498805791284929</v>
      </c>
      <c r="F647" s="119">
        <v>0.47888135397236775</v>
      </c>
      <c r="G647" s="177">
        <v>1</v>
      </c>
      <c r="H647" s="97">
        <v>2237537.5234020078</v>
      </c>
      <c r="I647" s="185">
        <v>47268.256797829417</v>
      </c>
      <c r="J647" s="174">
        <v>105764498250.94536</v>
      </c>
      <c r="K647" s="186">
        <v>0.41734367390900673</v>
      </c>
      <c r="L647" s="182">
        <v>29758622062.272633</v>
      </c>
      <c r="M647" s="189">
        <v>3391704373.1153803</v>
      </c>
      <c r="N647" s="187">
        <v>7893418.6970978826</v>
      </c>
      <c r="O647" s="185">
        <v>0</v>
      </c>
      <c r="P647" s="185">
        <v>213915898583.00839</v>
      </c>
      <c r="Q647" s="174">
        <v>323072101207.06909</v>
      </c>
      <c r="R647" s="119">
        <v>0.66633071172438529</v>
      </c>
      <c r="S647" s="174">
        <v>150143043802.4209</v>
      </c>
      <c r="T647" s="119">
        <v>0.46473540501161553</v>
      </c>
      <c r="U647" s="97">
        <v>17.874468628969019</v>
      </c>
      <c r="V647" s="184">
        <v>2910665554946.9355</v>
      </c>
      <c r="W647" s="199">
        <v>3017.5952050178157</v>
      </c>
      <c r="X647" s="191">
        <v>4.1078750103702676E-2</v>
      </c>
      <c r="Y647" s="198">
        <v>2.0000000000000001E-4</v>
      </c>
    </row>
    <row r="648" spans="1:25" x14ac:dyDescent="0.2">
      <c r="A648">
        <v>644</v>
      </c>
      <c r="B648" s="119">
        <v>0.41923300877817798</v>
      </c>
      <c r="C648" s="97">
        <v>4000</v>
      </c>
      <c r="D648" s="96">
        <v>0.7635337143727261</v>
      </c>
      <c r="E648" s="98">
        <v>0.34977262884107768</v>
      </c>
      <c r="F648" s="119">
        <v>0</v>
      </c>
      <c r="G648" s="177">
        <v>0</v>
      </c>
      <c r="H648" s="97">
        <v>42732426.393218853</v>
      </c>
      <c r="I648" s="185">
        <v>19669.524889904009</v>
      </c>
      <c r="J648" s="174">
        <v>840526524547.40918</v>
      </c>
      <c r="K648" s="186">
        <v>0.24132917282935129</v>
      </c>
      <c r="L648" s="182">
        <v>102219066856.51807</v>
      </c>
      <c r="M648" s="189">
        <v>59563669737.282234</v>
      </c>
      <c r="N648" s="187">
        <v>90506057.47431694</v>
      </c>
      <c r="O648" s="185">
        <v>117503548853.63747</v>
      </c>
      <c r="P648" s="185">
        <v>0</v>
      </c>
      <c r="Q648" s="174">
        <v>1017593743138.3289</v>
      </c>
      <c r="R648" s="119">
        <v>0.29171406761756513</v>
      </c>
      <c r="S648" s="174">
        <v>178837884804.83371</v>
      </c>
      <c r="T648" s="119">
        <v>0.17574585733328649</v>
      </c>
      <c r="U648" s="97">
        <v>16.747757317298817</v>
      </c>
      <c r="V648" s="184">
        <v>3060998857142.0439</v>
      </c>
      <c r="W648" s="199">
        <v>3173.656825000242</v>
      </c>
      <c r="X648" s="191">
        <v>4.7090491819033249E-2</v>
      </c>
      <c r="Y648" s="198">
        <v>2.0000000000000001E-4</v>
      </c>
    </row>
    <row r="649" spans="1:25" x14ac:dyDescent="0.2">
      <c r="A649">
        <v>645</v>
      </c>
      <c r="B649" s="119">
        <v>0.24269463739630609</v>
      </c>
      <c r="C649" s="97">
        <v>5306.3303100670464</v>
      </c>
      <c r="D649" s="96">
        <v>0.87560745384104688</v>
      </c>
      <c r="E649" s="98">
        <v>0.1157675273005583</v>
      </c>
      <c r="F649" s="119">
        <v>0.4924695087277155</v>
      </c>
      <c r="G649" s="177">
        <v>1</v>
      </c>
      <c r="H649" s="97">
        <v>17604321.820314948</v>
      </c>
      <c r="I649" s="185">
        <v>32413.342975898959</v>
      </c>
      <c r="J649" s="174">
        <v>570614921019.97021</v>
      </c>
      <c r="K649" s="186">
        <v>0.24269463739630615</v>
      </c>
      <c r="L649" s="182">
        <v>76192869084.882095</v>
      </c>
      <c r="M649" s="189">
        <v>9820609400.0435219</v>
      </c>
      <c r="N649" s="187">
        <v>36570238.560805514</v>
      </c>
      <c r="O649" s="185">
        <v>0</v>
      </c>
      <c r="P649" s="185">
        <v>286606709932.49756</v>
      </c>
      <c r="Q649" s="174">
        <v>867042240352.51135</v>
      </c>
      <c r="R649" s="119">
        <v>0.42416681930783207</v>
      </c>
      <c r="S649" s="174">
        <v>187896847475.87927</v>
      </c>
      <c r="T649" s="119">
        <v>0.21671014251795448</v>
      </c>
      <c r="U649" s="97">
        <v>16.720460986553672</v>
      </c>
      <c r="V649" s="184">
        <v>3243806940266.6958</v>
      </c>
      <c r="W649" s="199">
        <v>3370.5002988027659</v>
      </c>
      <c r="X649" s="191">
        <v>4.4748927305575427E-2</v>
      </c>
      <c r="Y649" s="198">
        <v>2.0000000000000001E-4</v>
      </c>
    </row>
    <row r="650" spans="1:25" x14ac:dyDescent="0.2">
      <c r="A650">
        <v>646</v>
      </c>
      <c r="B650" s="119">
        <v>0.30226847092524467</v>
      </c>
      <c r="C650" s="97">
        <v>14899.897971170467</v>
      </c>
      <c r="D650" s="96">
        <v>0.47723207901990633</v>
      </c>
      <c r="E650" s="98">
        <v>0.1260570728578656</v>
      </c>
      <c r="F650" s="119">
        <v>0</v>
      </c>
      <c r="G650" s="177">
        <v>0</v>
      </c>
      <c r="H650" s="97">
        <v>2489133.6367523419</v>
      </c>
      <c r="I650" s="185">
        <v>53700.366860518247</v>
      </c>
      <c r="J650" s="174">
        <v>133667389458.45673</v>
      </c>
      <c r="K650" s="186">
        <v>0.30226847092524467</v>
      </c>
      <c r="L650" s="182">
        <v>24217619513.648621</v>
      </c>
      <c r="M650" s="189">
        <v>4734715134.7675419</v>
      </c>
      <c r="N650" s="187">
        <v>7818158.2867093617</v>
      </c>
      <c r="O650" s="185">
        <v>8005135143.6755362</v>
      </c>
      <c r="P650" s="185">
        <v>0</v>
      </c>
      <c r="Q650" s="174">
        <v>146407239736.89981</v>
      </c>
      <c r="R650" s="119">
        <v>0.31970786160050901</v>
      </c>
      <c r="S650" s="174">
        <v>29485416943.703728</v>
      </c>
      <c r="T650" s="119">
        <v>0.2013931619549027</v>
      </c>
      <c r="U650" s="97">
        <v>14.692246212805546</v>
      </c>
      <c r="V650" s="184">
        <v>471577619229.54382</v>
      </c>
      <c r="W650" s="199">
        <v>489.37402452404791</v>
      </c>
      <c r="X650" s="191">
        <v>5.0998610159696998E-2</v>
      </c>
      <c r="Y650" s="198">
        <v>2.0000000000000001E-4</v>
      </c>
    </row>
    <row r="651" spans="1:25" x14ac:dyDescent="0.2">
      <c r="A651">
        <v>647</v>
      </c>
      <c r="B651" s="119">
        <v>0.4596239887251774</v>
      </c>
      <c r="C651" s="97">
        <v>5088.1861115014053</v>
      </c>
      <c r="D651" s="96">
        <v>0.71873440653021903</v>
      </c>
      <c r="E651" s="98">
        <v>0</v>
      </c>
      <c r="F651" s="119">
        <v>0.56414364312177234</v>
      </c>
      <c r="G651" s="177">
        <v>1</v>
      </c>
      <c r="H651" s="97">
        <v>8008956.4429474715</v>
      </c>
      <c r="I651" s="185">
        <v>35018.261665500613</v>
      </c>
      <c r="J651" s="174">
        <v>280459732386.73157</v>
      </c>
      <c r="K651" s="186">
        <v>0.44393555062630707</v>
      </c>
      <c r="L651" s="182">
        <v>95642424102.014572</v>
      </c>
      <c r="M651" s="189">
        <v>5677446308.0542927</v>
      </c>
      <c r="N651" s="187">
        <v>18899937.215730712</v>
      </c>
      <c r="O651" s="185">
        <v>0</v>
      </c>
      <c r="P651" s="185">
        <v>268091468741.3447</v>
      </c>
      <c r="Q651" s="174">
        <v>554228647436.13062</v>
      </c>
      <c r="R651" s="119">
        <v>0.61162341984090629</v>
      </c>
      <c r="S651" s="174">
        <v>215707724205.88763</v>
      </c>
      <c r="T651" s="119">
        <v>0.38920349065995513</v>
      </c>
      <c r="U651" s="97">
        <v>16.423916536156522</v>
      </c>
      <c r="V651" s="184">
        <v>3839802804000.9429</v>
      </c>
      <c r="W651" s="199">
        <v>3986.8195904195318</v>
      </c>
      <c r="X651" s="191">
        <v>4.4877930859439419E-2</v>
      </c>
      <c r="Y651" s="198">
        <v>2.0000000000000001E-4</v>
      </c>
    </row>
    <row r="652" spans="1:25" x14ac:dyDescent="0.2">
      <c r="A652">
        <v>648</v>
      </c>
      <c r="B652" s="119">
        <v>0.70634817006295625</v>
      </c>
      <c r="C652" s="97">
        <v>8724.4445175792389</v>
      </c>
      <c r="D652" s="96">
        <v>0.71566126697070009</v>
      </c>
      <c r="E652" s="98">
        <v>0.7</v>
      </c>
      <c r="F652" s="119">
        <v>0</v>
      </c>
      <c r="G652" s="177">
        <v>0</v>
      </c>
      <c r="H652" s="97">
        <v>5782469.5126531804</v>
      </c>
      <c r="I652" s="185">
        <v>42238.94201430957</v>
      </c>
      <c r="J652" s="174">
        <v>244245394444.47061</v>
      </c>
      <c r="K652" s="186">
        <v>0.44354881307491023</v>
      </c>
      <c r="L652" s="182">
        <v>78209014391.542694</v>
      </c>
      <c r="M652" s="189">
        <v>40634558265.727608</v>
      </c>
      <c r="N652" s="187">
        <v>14059927.248625807</v>
      </c>
      <c r="O652" s="185">
        <v>71372082676.819794</v>
      </c>
      <c r="P652" s="185">
        <v>0</v>
      </c>
      <c r="Q652" s="174">
        <v>356252035387.01801</v>
      </c>
      <c r="R652" s="119">
        <v>0.46436905480861285</v>
      </c>
      <c r="S652" s="174">
        <v>97616994323.660141</v>
      </c>
      <c r="T652" s="119">
        <v>0.27401105011965177</v>
      </c>
      <c r="U652" s="97">
        <v>15.471385218470676</v>
      </c>
      <c r="V652" s="184">
        <v>1637029328210.8809</v>
      </c>
      <c r="W652" s="199">
        <v>1699.6209168544917</v>
      </c>
      <c r="X652" s="191">
        <v>4.6429976940844067E-2</v>
      </c>
      <c r="Y652" s="198">
        <v>2.0000000000000001E-4</v>
      </c>
    </row>
    <row r="653" spans="1:25" x14ac:dyDescent="0.2">
      <c r="A653">
        <v>649</v>
      </c>
      <c r="B653" s="119">
        <v>0.50284187086398124</v>
      </c>
      <c r="C653" s="97">
        <v>16906.631577179098</v>
      </c>
      <c r="D653" s="96">
        <v>1.1139161539911384</v>
      </c>
      <c r="E653" s="98">
        <v>0</v>
      </c>
      <c r="F653" s="119">
        <v>0.52321462748740488</v>
      </c>
      <c r="G653" s="177">
        <v>1</v>
      </c>
      <c r="H653" s="97">
        <v>7468955.4859578321</v>
      </c>
      <c r="I653" s="185">
        <v>39970.352484088275</v>
      </c>
      <c r="J653" s="174">
        <v>298536783461.6994</v>
      </c>
      <c r="K653" s="186">
        <v>0.38198292843430526</v>
      </c>
      <c r="L653" s="182">
        <v>101496484276.56902</v>
      </c>
      <c r="M653" s="189">
        <v>8721666539.1107998</v>
      </c>
      <c r="N653" s="187">
        <v>15183343.510047011</v>
      </c>
      <c r="O653" s="185">
        <v>0</v>
      </c>
      <c r="P653" s="185">
        <v>241568558542.63052</v>
      </c>
      <c r="Q653" s="174">
        <v>548827008543.44073</v>
      </c>
      <c r="R653" s="119">
        <v>0.55990466366022473</v>
      </c>
      <c r="S653" s="174">
        <v>207053213515.89554</v>
      </c>
      <c r="T653" s="119">
        <v>0.37726498567445571</v>
      </c>
      <c r="U653" s="97">
        <v>16.180081188668655</v>
      </c>
      <c r="V653" s="184">
        <v>3424724389027.3926</v>
      </c>
      <c r="W653" s="199">
        <v>3553.4510276980891</v>
      </c>
      <c r="X653" s="191">
        <v>4.7766253963693377E-2</v>
      </c>
      <c r="Y653" s="198">
        <v>2.0000000000000001E-4</v>
      </c>
    </row>
    <row r="654" spans="1:25" x14ac:dyDescent="0.2">
      <c r="A654">
        <v>650</v>
      </c>
      <c r="B654" s="119">
        <v>0.66528483238331781</v>
      </c>
      <c r="C654" s="97">
        <v>10862.784896667281</v>
      </c>
      <c r="D654" s="96">
        <v>0.476713533709332</v>
      </c>
      <c r="E654" s="98">
        <v>0.37703733078429558</v>
      </c>
      <c r="F654" s="119">
        <v>0.65377286730043915</v>
      </c>
      <c r="G654" s="177">
        <v>1</v>
      </c>
      <c r="H654" s="97">
        <v>4364402.1390512371</v>
      </c>
      <c r="I654" s="185">
        <v>40296.414823157189</v>
      </c>
      <c r="J654" s="174">
        <v>175869759050.2832</v>
      </c>
      <c r="K654" s="186">
        <v>0.34245654894263444</v>
      </c>
      <c r="L654" s="182">
        <v>43462716395.157852</v>
      </c>
      <c r="M654" s="189">
        <v>1345067250.0584278</v>
      </c>
      <c r="N654" s="187">
        <v>12442279.353146486</v>
      </c>
      <c r="O654" s="185">
        <v>0</v>
      </c>
      <c r="P654" s="185">
        <v>166829234378.6933</v>
      </c>
      <c r="Q654" s="174">
        <v>344044060679.03491</v>
      </c>
      <c r="R654" s="119">
        <v>0.56298352562285714</v>
      </c>
      <c r="S654" s="174">
        <v>117588851357.83926</v>
      </c>
      <c r="T654" s="119">
        <v>0.34178427939071471</v>
      </c>
      <c r="U654" s="97">
        <v>16.812582027362595</v>
      </c>
      <c r="V654" s="184">
        <v>2145357778716.5054</v>
      </c>
      <c r="W654" s="199">
        <v>2228.4801373127807</v>
      </c>
      <c r="X654" s="191">
        <v>4.346363177384352E-2</v>
      </c>
      <c r="Y654" s="198">
        <v>2.0000000000000001E-4</v>
      </c>
    </row>
    <row r="655" spans="1:25" x14ac:dyDescent="0.2">
      <c r="A655">
        <v>651</v>
      </c>
      <c r="B655" s="119">
        <v>0.50788976499080429</v>
      </c>
      <c r="C655" s="97">
        <v>17000</v>
      </c>
      <c r="D655" s="96">
        <v>0.75826740085186861</v>
      </c>
      <c r="E655" s="98">
        <v>0.7</v>
      </c>
      <c r="F655" s="119">
        <v>0</v>
      </c>
      <c r="G655" s="177">
        <v>0</v>
      </c>
      <c r="H655" s="97">
        <v>4646019.1134667723</v>
      </c>
      <c r="I655" s="185">
        <v>35907.726651491306</v>
      </c>
      <c r="J655" s="174">
        <v>166827984343.96884</v>
      </c>
      <c r="K655" s="186">
        <v>0.28377445092872755</v>
      </c>
      <c r="L655" s="182">
        <v>38712714322.13517</v>
      </c>
      <c r="M655" s="189">
        <v>14123043552.480423</v>
      </c>
      <c r="N655" s="187">
        <v>11330621.577788359</v>
      </c>
      <c r="O655" s="185">
        <v>40316158136.847122</v>
      </c>
      <c r="P655" s="185">
        <v>0</v>
      </c>
      <c r="Q655" s="174">
        <v>221267186033.29639</v>
      </c>
      <c r="R655" s="119">
        <v>0.35972096718514962</v>
      </c>
      <c r="S655" s="174">
        <v>66855572658.435677</v>
      </c>
      <c r="T655" s="119">
        <v>0.30214860981860736</v>
      </c>
      <c r="U655" s="97">
        <v>16.200272901937282</v>
      </c>
      <c r="V655" s="184">
        <v>1100185897174.1636</v>
      </c>
      <c r="W655" s="199">
        <v>1142.276933615396</v>
      </c>
      <c r="X655" s="191">
        <v>4.9095892995680991E-2</v>
      </c>
      <c r="Y655" s="198">
        <v>2.0000000000000001E-4</v>
      </c>
    </row>
    <row r="656" spans="1:25" x14ac:dyDescent="0.2">
      <c r="A656">
        <v>652</v>
      </c>
      <c r="B656" s="119">
        <v>0.78361343928591798</v>
      </c>
      <c r="C656" s="97">
        <v>4000</v>
      </c>
      <c r="D656" s="96">
        <v>0.95751173194760952</v>
      </c>
      <c r="E656" s="98">
        <v>0</v>
      </c>
      <c r="F656" s="119">
        <v>0.52674349649823149</v>
      </c>
      <c r="G656" s="177">
        <v>1</v>
      </c>
      <c r="H656" s="97">
        <v>12092999.905578258</v>
      </c>
      <c r="I656" s="185">
        <v>37461.668079666641</v>
      </c>
      <c r="J656" s="174">
        <v>453023948550.21271</v>
      </c>
      <c r="K656" s="186">
        <v>0.47640232340504329</v>
      </c>
      <c r="L656" s="182">
        <v>147369391939.63089</v>
      </c>
      <c r="M656" s="189">
        <v>6764897301.0463953</v>
      </c>
      <c r="N656" s="187">
        <v>25085643.144362316</v>
      </c>
      <c r="O656" s="185">
        <v>0</v>
      </c>
      <c r="P656" s="185">
        <v>297666309221.73511</v>
      </c>
      <c r="Q656" s="174">
        <v>757455155072.99414</v>
      </c>
      <c r="R656" s="119">
        <v>0.5993156241455504</v>
      </c>
      <c r="S656" s="174">
        <v>226842289601.25662</v>
      </c>
      <c r="T656" s="119">
        <v>0.29947949800327966</v>
      </c>
      <c r="U656" s="97">
        <v>15.18566293570877</v>
      </c>
      <c r="V656" s="184">
        <v>3746916037994.9712</v>
      </c>
      <c r="W656" s="199">
        <v>3887.814323041142</v>
      </c>
      <c r="X656" s="191">
        <v>4.8107686434302174E-2</v>
      </c>
      <c r="Y656" s="198">
        <v>2.0000000000000001E-4</v>
      </c>
    </row>
    <row r="657" spans="1:25" x14ac:dyDescent="0.2">
      <c r="A657">
        <v>653</v>
      </c>
      <c r="B657" s="119">
        <v>0.61433130603336716</v>
      </c>
      <c r="C657" s="97">
        <v>9700.8927441633114</v>
      </c>
      <c r="D657" s="96">
        <v>0.2</v>
      </c>
      <c r="E657" s="98">
        <v>0.33960948220826348</v>
      </c>
      <c r="F657" s="119">
        <v>0</v>
      </c>
      <c r="G657" s="177">
        <v>0</v>
      </c>
      <c r="H657" s="97">
        <v>2249887.1893421649</v>
      </c>
      <c r="I657" s="185">
        <v>53745.573097084285</v>
      </c>
      <c r="J657" s="174">
        <v>120921476394.98283</v>
      </c>
      <c r="K657" s="186">
        <v>0.54829618765407973</v>
      </c>
      <c r="L657" s="182">
        <v>55685567450.219124</v>
      </c>
      <c r="M657" s="189">
        <v>17488082054.926266</v>
      </c>
      <c r="N657" s="187">
        <v>8790667.1532016359</v>
      </c>
      <c r="O657" s="185">
        <v>29992892084.845451</v>
      </c>
      <c r="P657" s="185">
        <v>0</v>
      </c>
      <c r="Q657" s="174">
        <v>168402450534.75455</v>
      </c>
      <c r="R657" s="119">
        <v>0.53618636720558488</v>
      </c>
      <c r="S657" s="174">
        <v>70645346615.137146</v>
      </c>
      <c r="T657" s="119">
        <v>0.41950307962150174</v>
      </c>
      <c r="U657" s="97">
        <v>15.04872489373605</v>
      </c>
      <c r="V657" s="184">
        <v>1223422409303.7317</v>
      </c>
      <c r="W657" s="199">
        <v>1270.7244020767998</v>
      </c>
      <c r="X657" s="191">
        <v>4.6080501055136835E-2</v>
      </c>
      <c r="Y657" s="198">
        <v>2.0000000000000001E-4</v>
      </c>
    </row>
    <row r="658" spans="1:25" x14ac:dyDescent="0.2">
      <c r="A658">
        <v>654</v>
      </c>
      <c r="B658" s="119">
        <v>0.32134417008246963</v>
      </c>
      <c r="C658" s="97">
        <v>6997.2736665837911</v>
      </c>
      <c r="D658" s="96">
        <v>0.66743331180342302</v>
      </c>
      <c r="E658" s="98">
        <v>0</v>
      </c>
      <c r="F658" s="119">
        <v>0</v>
      </c>
      <c r="G658" s="177">
        <v>0</v>
      </c>
      <c r="H658" s="97">
        <v>8677556.8540163729</v>
      </c>
      <c r="I658" s="185">
        <v>38255.027688613918</v>
      </c>
      <c r="J658" s="174">
        <v>331960177719.91785</v>
      </c>
      <c r="K658" s="186">
        <v>0.32134417008246963</v>
      </c>
      <c r="L658" s="182">
        <v>60605016387.066406</v>
      </c>
      <c r="M658" s="189">
        <v>2830784244.4383302</v>
      </c>
      <c r="N658" s="187">
        <v>20748040.960162912</v>
      </c>
      <c r="O658" s="185">
        <v>0</v>
      </c>
      <c r="P658" s="185">
        <v>0</v>
      </c>
      <c r="Q658" s="174">
        <v>334790961964.3562</v>
      </c>
      <c r="R658" s="119">
        <v>0.31862708355069991</v>
      </c>
      <c r="S658" s="174">
        <v>60605016387.066406</v>
      </c>
      <c r="T658" s="119">
        <v>0.18102345425178704</v>
      </c>
      <c r="U658" s="97">
        <v>13.153495379066484</v>
      </c>
      <c r="V658" s="184">
        <v>851444127554.59998</v>
      </c>
      <c r="W658" s="199">
        <v>883.44383247231087</v>
      </c>
      <c r="X658" s="191">
        <v>5.6626890746104802E-2</v>
      </c>
      <c r="Y658" s="198">
        <v>2.0000000000000001E-4</v>
      </c>
    </row>
    <row r="659" spans="1:25" x14ac:dyDescent="0.2">
      <c r="A659">
        <v>655</v>
      </c>
      <c r="B659" s="119">
        <v>0.49485844252202404</v>
      </c>
      <c r="C659" s="97">
        <v>6561.7080763896674</v>
      </c>
      <c r="D659" s="96">
        <v>0.28261526466716247</v>
      </c>
      <c r="E659" s="98">
        <v>0</v>
      </c>
      <c r="F659" s="119">
        <v>0.36058948136452784</v>
      </c>
      <c r="G659" s="177">
        <v>1</v>
      </c>
      <c r="H659" s="97">
        <v>2625603.9557998022</v>
      </c>
      <c r="I659" s="185">
        <v>53865.092782661181</v>
      </c>
      <c r="J659" s="174">
        <v>141428400689.67856</v>
      </c>
      <c r="K659" s="186">
        <v>0.49485844252202404</v>
      </c>
      <c r="L659" s="182">
        <v>52670641811.902725</v>
      </c>
      <c r="M659" s="189">
        <v>4556960186.085537</v>
      </c>
      <c r="N659" s="187">
        <v>9395857.1484295838</v>
      </c>
      <c r="O659" s="185">
        <v>0</v>
      </c>
      <c r="P659" s="185">
        <v>129504843439.19653</v>
      </c>
      <c r="Q659" s="174">
        <v>275490204314.96063</v>
      </c>
      <c r="R659" s="119">
        <v>0.63011646195075033</v>
      </c>
      <c r="S659" s="174">
        <v>129706810857.05429</v>
      </c>
      <c r="T659" s="119">
        <v>0.47082186163237927</v>
      </c>
      <c r="U659" s="97">
        <v>16.682479429253828</v>
      </c>
      <c r="V659" s="184">
        <v>2393450711574.5508</v>
      </c>
      <c r="W659" s="199">
        <v>2483.8151411840731</v>
      </c>
      <c r="X659" s="191">
        <v>4.3496624639235738E-2</v>
      </c>
      <c r="Y659" s="198">
        <v>2.0000000000000001E-4</v>
      </c>
    </row>
    <row r="660" spans="1:25" x14ac:dyDescent="0.2">
      <c r="A660">
        <v>656</v>
      </c>
      <c r="B660" s="119">
        <v>0.54971422640235934</v>
      </c>
      <c r="C660" s="97">
        <v>14755.889404982863</v>
      </c>
      <c r="D660" s="96">
        <v>0.62721348831275947</v>
      </c>
      <c r="E660" s="98">
        <v>0.15411748913673129</v>
      </c>
      <c r="F660" s="119">
        <v>0.37198656050123502</v>
      </c>
      <c r="G660" s="177">
        <v>1</v>
      </c>
      <c r="H660" s="97">
        <v>3196966.8149988167</v>
      </c>
      <c r="I660" s="185">
        <v>54122.520706129333</v>
      </c>
      <c r="J660" s="174">
        <v>173027902641.58179</v>
      </c>
      <c r="K660" s="186">
        <v>0.53765178474481412</v>
      </c>
      <c r="L660" s="182">
        <v>73574837994.844406</v>
      </c>
      <c r="M660" s="189">
        <v>3916090305.7029877</v>
      </c>
      <c r="N660" s="187">
        <v>8811638.9075099416</v>
      </c>
      <c r="O660" s="185">
        <v>0</v>
      </c>
      <c r="P660" s="185">
        <v>134656481291.84254</v>
      </c>
      <c r="Q660" s="174">
        <v>311600474239.12732</v>
      </c>
      <c r="R660" s="119">
        <v>0.64426713787768686</v>
      </c>
      <c r="S660" s="174">
        <v>125264049318.57498</v>
      </c>
      <c r="T660" s="119">
        <v>0.4020021138428862</v>
      </c>
      <c r="U660" s="97">
        <v>15.578827317327564</v>
      </c>
      <c r="V660" s="184">
        <v>2093589416254.2354</v>
      </c>
      <c r="W660" s="199">
        <v>2174.2175591656442</v>
      </c>
      <c r="X660" s="191">
        <v>4.8371123814741707E-2</v>
      </c>
      <c r="Y660" s="198">
        <v>2.0000000000000001E-4</v>
      </c>
    </row>
    <row r="661" spans="1:25" x14ac:dyDescent="0.2">
      <c r="A661">
        <v>657</v>
      </c>
      <c r="B661" s="119">
        <v>0.50137222347287136</v>
      </c>
      <c r="C661" s="97">
        <v>13456.43570323693</v>
      </c>
      <c r="D661" s="96">
        <v>0.42899885900022883</v>
      </c>
      <c r="E661" s="98">
        <v>0.62628914186640694</v>
      </c>
      <c r="F661" s="119">
        <v>0.61511484473911948</v>
      </c>
      <c r="G661" s="177">
        <v>1</v>
      </c>
      <c r="H661" s="97">
        <v>2334244.1974896388</v>
      </c>
      <c r="I661" s="185">
        <v>53735.060802943743</v>
      </c>
      <c r="J661" s="174">
        <v>125430753881.02437</v>
      </c>
      <c r="K661" s="186">
        <v>0.50137222347287136</v>
      </c>
      <c r="L661" s="182">
        <v>47496237025.863457</v>
      </c>
      <c r="M661" s="189">
        <v>1405455911.6959512</v>
      </c>
      <c r="N661" s="187">
        <v>7655218.9618190406</v>
      </c>
      <c r="O661" s="185">
        <v>0</v>
      </c>
      <c r="P661" s="185">
        <v>221218118833.69766</v>
      </c>
      <c r="Q661" s="174">
        <v>348054328626.41797</v>
      </c>
      <c r="R661" s="119">
        <v>0.6891510069096719</v>
      </c>
      <c r="S661" s="174">
        <v>184625507835.6489</v>
      </c>
      <c r="T661" s="119">
        <v>0.53045025632712528</v>
      </c>
      <c r="U661" s="97">
        <v>17.480163072588791</v>
      </c>
      <c r="V661" s="184">
        <v>3493138451760.2603</v>
      </c>
      <c r="W661" s="199">
        <v>3622.4934135195699</v>
      </c>
      <c r="X661" s="191">
        <v>4.2458051822382444E-2</v>
      </c>
      <c r="Y661" s="198">
        <v>2.0000000000000001E-4</v>
      </c>
    </row>
    <row r="662" spans="1:25" x14ac:dyDescent="0.2">
      <c r="A662">
        <v>658</v>
      </c>
      <c r="B662" s="119">
        <v>0.72059627056309705</v>
      </c>
      <c r="C662" s="97">
        <v>7243.669797011883</v>
      </c>
      <c r="D662" s="96">
        <v>0.51585245784994216</v>
      </c>
      <c r="E662" s="98">
        <v>0</v>
      </c>
      <c r="F662" s="119">
        <v>0</v>
      </c>
      <c r="G662" s="177">
        <v>0</v>
      </c>
      <c r="H662" s="97">
        <v>5157467.4831734831</v>
      </c>
      <c r="I662" s="185">
        <v>34366.493154879245</v>
      </c>
      <c r="J662" s="174">
        <v>177244070956.9938</v>
      </c>
      <c r="K662" s="186">
        <v>0.34150296526385393</v>
      </c>
      <c r="L662" s="182">
        <v>41684623497.443336</v>
      </c>
      <c r="M662" s="189">
        <v>3363762803.0976295</v>
      </c>
      <c r="N662" s="187">
        <v>14132799.024913114</v>
      </c>
      <c r="O662" s="185">
        <v>0</v>
      </c>
      <c r="P662" s="185">
        <v>0</v>
      </c>
      <c r="Q662" s="174">
        <v>180607833760.09143</v>
      </c>
      <c r="R662" s="119">
        <v>0.33514258239569994</v>
      </c>
      <c r="S662" s="174">
        <v>41684623497.443336</v>
      </c>
      <c r="T662" s="119">
        <v>0.23080185742560136</v>
      </c>
      <c r="U662" s="97">
        <v>13.229834187395571</v>
      </c>
      <c r="V662" s="184">
        <v>620419425138.19702</v>
      </c>
      <c r="W662" s="199">
        <v>643.62785835048942</v>
      </c>
      <c r="X662" s="191">
        <v>5.0928329646306732E-2</v>
      </c>
      <c r="Y662" s="198">
        <v>2.0000000000000001E-4</v>
      </c>
    </row>
    <row r="663" spans="1:25" x14ac:dyDescent="0.2">
      <c r="A663">
        <v>659</v>
      </c>
      <c r="B663" s="119">
        <v>0.63664926433575908</v>
      </c>
      <c r="C663" s="97">
        <v>6953.7109176915283</v>
      </c>
      <c r="D663" s="96">
        <v>0.61908555318926073</v>
      </c>
      <c r="E663" s="98">
        <v>0</v>
      </c>
      <c r="F663" s="119">
        <v>0.5156345904363977</v>
      </c>
      <c r="G663" s="177">
        <v>1</v>
      </c>
      <c r="H663" s="97">
        <v>5584348.2764983941</v>
      </c>
      <c r="I663" s="185">
        <v>43417.404000378541</v>
      </c>
      <c r="J663" s="174">
        <v>242457905199.5484</v>
      </c>
      <c r="K663" s="186">
        <v>0.50297891161448538</v>
      </c>
      <c r="L663" s="182">
        <v>88713132930.959824</v>
      </c>
      <c r="M663" s="189">
        <v>7738309154.6897268</v>
      </c>
      <c r="N663" s="187">
        <v>14324044.025424941</v>
      </c>
      <c r="O663" s="185">
        <v>0</v>
      </c>
      <c r="P663" s="185">
        <v>210871041195.05615</v>
      </c>
      <c r="Q663" s="174">
        <v>461067255549.29425</v>
      </c>
      <c r="R663" s="119">
        <v>0.63038101866370266</v>
      </c>
      <c r="S663" s="174">
        <v>197515788550.80966</v>
      </c>
      <c r="T663" s="119">
        <v>0.42838823658274855</v>
      </c>
      <c r="U663" s="97">
        <v>16.412121460243519</v>
      </c>
      <c r="V663" s="184">
        <v>3522993205847.1455</v>
      </c>
      <c r="W663" s="199">
        <v>3657.7032585213137</v>
      </c>
      <c r="X663" s="191">
        <v>4.4598887168582985E-2</v>
      </c>
      <c r="Y663" s="198">
        <v>2.0000000000000001E-4</v>
      </c>
    </row>
    <row r="664" spans="1:25" x14ac:dyDescent="0.2">
      <c r="A664">
        <v>660</v>
      </c>
      <c r="B664" s="119">
        <v>0.50894483464793971</v>
      </c>
      <c r="C664" s="97">
        <v>7403.8649498364957</v>
      </c>
      <c r="D664" s="96">
        <v>0.54105775634493569</v>
      </c>
      <c r="E664" s="98">
        <v>0.46679324226707797</v>
      </c>
      <c r="F664" s="119">
        <v>0.64096876062627917</v>
      </c>
      <c r="G664" s="177">
        <v>1</v>
      </c>
      <c r="H664" s="97">
        <v>4494095.7655868214</v>
      </c>
      <c r="I664" s="185">
        <v>47562.555101045131</v>
      </c>
      <c r="J664" s="174">
        <v>213750677480.0968</v>
      </c>
      <c r="K664" s="186">
        <v>0.47410961400019092</v>
      </c>
      <c r="L664" s="182">
        <v>76515858985.924973</v>
      </c>
      <c r="M664" s="189">
        <v>6843607604.6103392</v>
      </c>
      <c r="N664" s="187">
        <v>12337959.435699629</v>
      </c>
      <c r="O664" s="185">
        <v>0</v>
      </c>
      <c r="P664" s="185">
        <v>182187845586.16537</v>
      </c>
      <c r="Q664" s="174">
        <v>402782130670.87256</v>
      </c>
      <c r="R664" s="119">
        <v>0.61346199060456197</v>
      </c>
      <c r="S664" s="174">
        <v>149326030978.51224</v>
      </c>
      <c r="T664" s="119">
        <v>0.37073648408829685</v>
      </c>
      <c r="U664" s="97">
        <v>16.069617085143371</v>
      </c>
      <c r="V664" s="184">
        <v>2622945670413.5142</v>
      </c>
      <c r="W664" s="199">
        <v>2724.2952953227878</v>
      </c>
      <c r="X664" s="191">
        <v>4.5482771737948235E-2</v>
      </c>
      <c r="Y664" s="198">
        <v>2.0000000000000001E-4</v>
      </c>
    </row>
    <row r="665" spans="1:25" x14ac:dyDescent="0.2">
      <c r="A665">
        <v>661</v>
      </c>
      <c r="B665" s="119">
        <v>0.61260835832838312</v>
      </c>
      <c r="C665" s="97">
        <v>7829.427840219374</v>
      </c>
      <c r="D665" s="96">
        <v>0.89127795052756165</v>
      </c>
      <c r="E665" s="98">
        <v>0.47686162520869563</v>
      </c>
      <c r="F665" s="119">
        <v>0.5688876595271033</v>
      </c>
      <c r="G665" s="177">
        <v>1</v>
      </c>
      <c r="H665" s="97">
        <v>31456031.880370781</v>
      </c>
      <c r="I665" s="185">
        <v>22333.72494634573</v>
      </c>
      <c r="J665" s="174">
        <v>702530363919.68347</v>
      </c>
      <c r="K665" s="186">
        <v>0.29370625985790355</v>
      </c>
      <c r="L665" s="182">
        <v>160437281511.53931</v>
      </c>
      <c r="M665" s="189">
        <v>6536414603.6659069</v>
      </c>
      <c r="N665" s="187">
        <v>63372462.04977648</v>
      </c>
      <c r="O665" s="185">
        <v>0</v>
      </c>
      <c r="P665" s="185">
        <v>645729913442.72473</v>
      </c>
      <c r="Q665" s="174">
        <v>1354796691966.0742</v>
      </c>
      <c r="R665" s="119">
        <v>0.53360146261395258</v>
      </c>
      <c r="S665" s="174">
        <v>540628397134.42419</v>
      </c>
      <c r="T665" s="119">
        <v>0.39904762119685055</v>
      </c>
      <c r="U665" s="97">
        <v>17.259697085917313</v>
      </c>
      <c r="V665" s="184">
        <v>9692319139820.0742</v>
      </c>
      <c r="W665" s="199">
        <v>10056.531686126227</v>
      </c>
      <c r="X665" s="191">
        <v>4.3912208848335882E-2</v>
      </c>
      <c r="Y665" s="198">
        <v>2.0000000000000001E-4</v>
      </c>
    </row>
    <row r="666" spans="1:25" x14ac:dyDescent="0.2">
      <c r="A666">
        <v>662</v>
      </c>
      <c r="B666" s="119">
        <v>0.54039981097392475</v>
      </c>
      <c r="C666" s="97">
        <v>6689.2579930809188</v>
      </c>
      <c r="D666" s="96">
        <v>0.86321194674947921</v>
      </c>
      <c r="E666" s="98">
        <v>0.14632213550050083</v>
      </c>
      <c r="F666" s="119">
        <v>0.57935515607280696</v>
      </c>
      <c r="G666" s="177">
        <v>1</v>
      </c>
      <c r="H666" s="97">
        <v>8694293.2053536288</v>
      </c>
      <c r="I666" s="185">
        <v>37025.218999518467</v>
      </c>
      <c r="J666" s="174">
        <v>321908109974.24347</v>
      </c>
      <c r="K666" s="186">
        <v>0.41445804158426836</v>
      </c>
      <c r="L666" s="182">
        <v>101948626258.68112</v>
      </c>
      <c r="M666" s="189">
        <v>5034846199.9139662</v>
      </c>
      <c r="N666" s="187">
        <v>19082072.487454358</v>
      </c>
      <c r="O666" s="185">
        <v>0</v>
      </c>
      <c r="P666" s="185">
        <v>307996588348.35889</v>
      </c>
      <c r="Q666" s="174">
        <v>634939544522.51624</v>
      </c>
      <c r="R666" s="119">
        <v>0.59819029825009806</v>
      </c>
      <c r="S666" s="174">
        <v>209468411585.14069</v>
      </c>
      <c r="T666" s="119">
        <v>0.32990292287223028</v>
      </c>
      <c r="U666" s="97">
        <v>16.139369014325755</v>
      </c>
      <c r="V666" s="184">
        <v>3629420429810.5591</v>
      </c>
      <c r="W666" s="199">
        <v>3766.250104983711</v>
      </c>
      <c r="X666" s="191">
        <v>4.549425979945191E-2</v>
      </c>
      <c r="Y666" s="198">
        <v>2.0000000000000001E-4</v>
      </c>
    </row>
    <row r="667" spans="1:25" x14ac:dyDescent="0.2">
      <c r="A667">
        <v>663</v>
      </c>
      <c r="B667" s="119">
        <v>0.57466911568981438</v>
      </c>
      <c r="C667" s="97">
        <v>5104.5695272097955</v>
      </c>
      <c r="D667" s="96">
        <v>1.2007243564093868</v>
      </c>
      <c r="E667" s="98">
        <v>0.7</v>
      </c>
      <c r="F667" s="119">
        <v>0</v>
      </c>
      <c r="G667" s="177">
        <v>0</v>
      </c>
      <c r="H667" s="97">
        <v>23470138.299065135</v>
      </c>
      <c r="I667" s="185">
        <v>31884.231373551382</v>
      </c>
      <c r="J667" s="174">
        <v>748327319896.64246</v>
      </c>
      <c r="K667" s="186">
        <v>0.44677437417440402</v>
      </c>
      <c r="L667" s="182">
        <v>254544230666.34665</v>
      </c>
      <c r="M667" s="189">
        <v>95553678397.271164</v>
      </c>
      <c r="N667" s="187">
        <v>43133638.224617884</v>
      </c>
      <c r="O667" s="185">
        <v>136440391351.39812</v>
      </c>
      <c r="P667" s="185">
        <v>0</v>
      </c>
      <c r="Q667" s="174">
        <v>980321389645.31165</v>
      </c>
      <c r="R667" s="119">
        <v>0.45238815330348625</v>
      </c>
      <c r="S667" s="174">
        <v>344572304214.72736</v>
      </c>
      <c r="T667" s="119">
        <v>0.35148912168426361</v>
      </c>
      <c r="U667" s="97">
        <v>15.344227341280749</v>
      </c>
      <c r="V667" s="184">
        <v>5593989634964.4971</v>
      </c>
      <c r="W667" s="199">
        <v>5802.7190635093211</v>
      </c>
      <c r="X667" s="191">
        <v>4.7698628960591932E-2</v>
      </c>
      <c r="Y667" s="198">
        <v>2.0000000000000001E-4</v>
      </c>
    </row>
    <row r="668" spans="1:25" x14ac:dyDescent="0.2">
      <c r="A668">
        <v>664</v>
      </c>
      <c r="B668" s="119">
        <v>0.41997539218387353</v>
      </c>
      <c r="C668" s="97">
        <v>10810.946583684656</v>
      </c>
      <c r="D668" s="96">
        <v>0.64759445682130101</v>
      </c>
      <c r="E668" s="98">
        <v>0.7</v>
      </c>
      <c r="F668" s="119">
        <v>0</v>
      </c>
      <c r="G668" s="177">
        <v>0</v>
      </c>
      <c r="H668" s="97">
        <v>4567308.0837627565</v>
      </c>
      <c r="I668" s="185">
        <v>36857.657691647641</v>
      </c>
      <c r="J668" s="174">
        <v>168340277923.6228</v>
      </c>
      <c r="K668" s="186">
        <v>0.35208780393696981</v>
      </c>
      <c r="L668" s="182">
        <v>44408994885.417389</v>
      </c>
      <c r="M668" s="189">
        <v>15834366965.624348</v>
      </c>
      <c r="N668" s="187">
        <v>11794170.577256255</v>
      </c>
      <c r="O668" s="185">
        <v>46191665680.595016</v>
      </c>
      <c r="P668" s="185">
        <v>0</v>
      </c>
      <c r="Q668" s="174">
        <v>230366310569.84219</v>
      </c>
      <c r="R668" s="119">
        <v>0.41769949379629656</v>
      </c>
      <c r="S668" s="174">
        <v>71434883019.845413</v>
      </c>
      <c r="T668" s="119">
        <v>0.31009257752638214</v>
      </c>
      <c r="U668" s="97">
        <v>15.883997474033963</v>
      </c>
      <c r="V668" s="184">
        <v>1219636102275.4797</v>
      </c>
      <c r="W668" s="199">
        <v>1266.0138911883744</v>
      </c>
      <c r="X668" s="191">
        <v>4.6188558754312242E-2</v>
      </c>
      <c r="Y668" s="198">
        <v>2.0000000000000001E-4</v>
      </c>
    </row>
    <row r="669" spans="1:25" x14ac:dyDescent="0.2">
      <c r="A669">
        <v>665</v>
      </c>
      <c r="B669" s="119">
        <v>0.68238640292429364</v>
      </c>
      <c r="C669" s="97">
        <v>4000</v>
      </c>
      <c r="D669" s="96">
        <v>0.97155782540307345</v>
      </c>
      <c r="E669" s="98">
        <v>0.19198721291855697</v>
      </c>
      <c r="F669" s="119">
        <v>0.64376074618499712</v>
      </c>
      <c r="G669" s="177">
        <v>1</v>
      </c>
      <c r="H669" s="97">
        <v>12413018.109269824</v>
      </c>
      <c r="I669" s="185">
        <v>31251.557904463098</v>
      </c>
      <c r="J669" s="174">
        <v>387926154210.99493</v>
      </c>
      <c r="K669" s="186">
        <v>0.40582098696880542</v>
      </c>
      <c r="L669" s="182">
        <v>101722748417.76332</v>
      </c>
      <c r="M669" s="189">
        <v>15718129585.419027</v>
      </c>
      <c r="N669" s="187">
        <v>25579049.876810249</v>
      </c>
      <c r="O669" s="185">
        <v>0</v>
      </c>
      <c r="P669" s="185">
        <v>463600094230.16071</v>
      </c>
      <c r="Q669" s="174">
        <v>867244378026.57471</v>
      </c>
      <c r="R669" s="119">
        <v>0.60918083015910751</v>
      </c>
      <c r="S669" s="174">
        <v>273351357274.36548</v>
      </c>
      <c r="T669" s="119">
        <v>0.31519530619083386</v>
      </c>
      <c r="U669" s="97">
        <v>16.948526394739076</v>
      </c>
      <c r="V669" s="184">
        <v>4960830751883.2715</v>
      </c>
      <c r="W669" s="199">
        <v>5151.0551723752815</v>
      </c>
      <c r="X669" s="191">
        <v>4.3899817479297512E-2</v>
      </c>
      <c r="Y669" s="198">
        <v>2.0000000000000001E-4</v>
      </c>
    </row>
    <row r="670" spans="1:25" x14ac:dyDescent="0.2">
      <c r="A670">
        <v>666</v>
      </c>
      <c r="B670" s="119">
        <v>0.54072525000105232</v>
      </c>
      <c r="C670" s="97">
        <v>7498.1771790747971</v>
      </c>
      <c r="D670" s="96">
        <v>0.50554494715936071</v>
      </c>
      <c r="E670" s="98">
        <v>9.5399694156593551E-2</v>
      </c>
      <c r="F670" s="119">
        <v>0</v>
      </c>
      <c r="G670" s="177">
        <v>0</v>
      </c>
      <c r="H670" s="97">
        <v>3865667.2569913361</v>
      </c>
      <c r="I670" s="185">
        <v>51910.026249316245</v>
      </c>
      <c r="J670" s="174">
        <v>200666888781.54257</v>
      </c>
      <c r="K670" s="186">
        <v>0.50130640084978251</v>
      </c>
      <c r="L670" s="182">
        <v>74189072364.454132</v>
      </c>
      <c r="M670" s="189">
        <v>12288482960.528154</v>
      </c>
      <c r="N670" s="187">
        <v>11123886.149216408</v>
      </c>
      <c r="O670" s="185">
        <v>14914485522.169485</v>
      </c>
      <c r="P670" s="185">
        <v>0</v>
      </c>
      <c r="Q670" s="174">
        <v>227869857264.24023</v>
      </c>
      <c r="R670" s="119">
        <v>0.49382215600392737</v>
      </c>
      <c r="S670" s="174">
        <v>84352209174.529251</v>
      </c>
      <c r="T670" s="119">
        <v>0.37017712736228015</v>
      </c>
      <c r="U670" s="97">
        <v>14.120156673063926</v>
      </c>
      <c r="V670" s="184">
        <v>1331239861760.0315</v>
      </c>
      <c r="W670" s="199">
        <v>1382.6685850327522</v>
      </c>
      <c r="X670" s="191">
        <v>5.0787105028351903E-2</v>
      </c>
      <c r="Y670" s="198">
        <v>2.0000000000000001E-4</v>
      </c>
    </row>
    <row r="671" spans="1:25" x14ac:dyDescent="0.2">
      <c r="A671">
        <v>667</v>
      </c>
      <c r="B671" s="119">
        <v>0.59228537408348014</v>
      </c>
      <c r="C671" s="97">
        <v>4000</v>
      </c>
      <c r="D671" s="96">
        <v>0.6681374750982163</v>
      </c>
      <c r="E671" s="98">
        <v>0.63307544475086275</v>
      </c>
      <c r="F671" s="119">
        <v>0</v>
      </c>
      <c r="G671" s="177">
        <v>0</v>
      </c>
      <c r="H671" s="97">
        <v>18145331.218202982</v>
      </c>
      <c r="I671" s="185">
        <v>35933.352751818333</v>
      </c>
      <c r="J671" s="174">
        <v>652022587462.26929</v>
      </c>
      <c r="K671" s="186">
        <v>0.53114898370942121</v>
      </c>
      <c r="L671" s="182">
        <v>252434261406.19562</v>
      </c>
      <c r="M671" s="189">
        <v>43062764677.678398</v>
      </c>
      <c r="N671" s="187">
        <v>41494328.044038668</v>
      </c>
      <c r="O671" s="185">
        <v>91555250927.048645</v>
      </c>
      <c r="P671" s="185">
        <v>0</v>
      </c>
      <c r="Q671" s="174">
        <v>786640603066.99622</v>
      </c>
      <c r="R671" s="119">
        <v>0.5333634366087725</v>
      </c>
      <c r="S671" s="174">
        <v>300261088240.31506</v>
      </c>
      <c r="T671" s="119">
        <v>0.3817004704176738</v>
      </c>
      <c r="U671" s="97">
        <v>14.421263184689927</v>
      </c>
      <c r="V671" s="184">
        <v>4773386831203.1855</v>
      </c>
      <c r="W671" s="199">
        <v>4952.1769991611345</v>
      </c>
      <c r="X671" s="191">
        <v>4.9939728234751769E-2</v>
      </c>
      <c r="Y671" s="198">
        <v>2.0000000000000001E-4</v>
      </c>
    </row>
    <row r="672" spans="1:25" x14ac:dyDescent="0.2">
      <c r="A672">
        <v>668</v>
      </c>
      <c r="B672" s="119">
        <v>0.63465097886415167</v>
      </c>
      <c r="C672" s="97">
        <v>14776.224022864775</v>
      </c>
      <c r="D672" s="96">
        <v>0.83556702657813386</v>
      </c>
      <c r="E672" s="98">
        <v>0.16701905309089191</v>
      </c>
      <c r="F672" s="119">
        <v>0</v>
      </c>
      <c r="G672" s="177">
        <v>0</v>
      </c>
      <c r="H672" s="97">
        <v>5707353.52220337</v>
      </c>
      <c r="I672" s="185">
        <v>44807.507088128172</v>
      </c>
      <c r="J672" s="174">
        <v>255732283400.58078</v>
      </c>
      <c r="K672" s="186">
        <v>0.44682089482089737</v>
      </c>
      <c r="L672" s="182">
        <v>88830489480.818344</v>
      </c>
      <c r="M672" s="189">
        <v>8448225723.7628937</v>
      </c>
      <c r="N672" s="187">
        <v>13143694.992412597</v>
      </c>
      <c r="O672" s="185">
        <v>16740963964.373259</v>
      </c>
      <c r="P672" s="185">
        <v>0</v>
      </c>
      <c r="Q672" s="174">
        <v>280921473088.71692</v>
      </c>
      <c r="R672" s="119">
        <v>0.45443054769551833</v>
      </c>
      <c r="S672" s="174">
        <v>97730344448.745712</v>
      </c>
      <c r="T672" s="119">
        <v>0.34789204034211296</v>
      </c>
      <c r="U672" s="97">
        <v>13.811536470349077</v>
      </c>
      <c r="V672" s="184">
        <v>1391020455587.1497</v>
      </c>
      <c r="W672" s="199">
        <v>1443.7740417050109</v>
      </c>
      <c r="X672" s="191">
        <v>5.4787744650029863E-2</v>
      </c>
      <c r="Y672" s="198">
        <v>2.0000000000000001E-4</v>
      </c>
    </row>
    <row r="673" spans="1:25" x14ac:dyDescent="0.2">
      <c r="A673">
        <v>669</v>
      </c>
      <c r="B673" s="119">
        <v>0.61183439316614652</v>
      </c>
      <c r="C673" s="97">
        <v>5368.4050432129261</v>
      </c>
      <c r="D673" s="96">
        <v>0.95912425776630461</v>
      </c>
      <c r="E673" s="98">
        <v>0.25244382908802954</v>
      </c>
      <c r="F673" s="119">
        <v>0.56534067222219797</v>
      </c>
      <c r="G673" s="177">
        <v>1</v>
      </c>
      <c r="H673" s="97">
        <v>48315727.369402424</v>
      </c>
      <c r="I673" s="185">
        <v>21055.07104915661</v>
      </c>
      <c r="J673" s="174">
        <v>1017291072554.4486</v>
      </c>
      <c r="K673" s="186">
        <v>0.33910612481088831</v>
      </c>
      <c r="L673" s="182">
        <v>248802598488.10272</v>
      </c>
      <c r="M673" s="189">
        <v>15670512752.041359</v>
      </c>
      <c r="N673" s="187">
        <v>93923556.831000656</v>
      </c>
      <c r="O673" s="185">
        <v>0</v>
      </c>
      <c r="P673" s="185">
        <v>844171079035.8324</v>
      </c>
      <c r="Q673" s="174">
        <v>1877132664342.3223</v>
      </c>
      <c r="R673" s="119">
        <v>0.54354522513452452</v>
      </c>
      <c r="S673" s="174">
        <v>705911948263.29883</v>
      </c>
      <c r="T673" s="119">
        <v>0.37605863542448353</v>
      </c>
      <c r="U673" s="97">
        <v>16.954188278767262</v>
      </c>
      <c r="V673" s="184">
        <v>12505186455024.248</v>
      </c>
      <c r="W673" s="199">
        <v>12965.950127582644</v>
      </c>
      <c r="X673" s="191">
        <v>4.3733070592175793E-2</v>
      </c>
      <c r="Y673" s="198">
        <v>2.0000000000000001E-4</v>
      </c>
    </row>
    <row r="674" spans="1:25" x14ac:dyDescent="0.2">
      <c r="A674">
        <v>670</v>
      </c>
      <c r="B674" s="119">
        <v>0.65202856578661272</v>
      </c>
      <c r="C674" s="97">
        <v>7046.5422902769542</v>
      </c>
      <c r="D674" s="96">
        <v>0.72505494012773308</v>
      </c>
      <c r="E674" s="98">
        <v>0.28309700424625478</v>
      </c>
      <c r="F674" s="119">
        <v>0</v>
      </c>
      <c r="G674" s="177">
        <v>0</v>
      </c>
      <c r="H674" s="97">
        <v>5735199.2587281698</v>
      </c>
      <c r="I674" s="185">
        <v>44806.017840968139</v>
      </c>
      <c r="J674" s="174">
        <v>256971440308.08163</v>
      </c>
      <c r="K674" s="186">
        <v>0.49629932955127942</v>
      </c>
      <c r="L674" s="182">
        <v>97296121408.036041</v>
      </c>
      <c r="M674" s="189">
        <v>21442796538.516743</v>
      </c>
      <c r="N674" s="187">
        <v>13944059.040432092</v>
      </c>
      <c r="O674" s="185">
        <v>47766375588.476555</v>
      </c>
      <c r="P674" s="185">
        <v>0</v>
      </c>
      <c r="Q674" s="174">
        <v>326180612435.07489</v>
      </c>
      <c r="R674" s="119">
        <v>0.50814747318098286</v>
      </c>
      <c r="S674" s="174">
        <v>115187246396.80434</v>
      </c>
      <c r="T674" s="119">
        <v>0.35313946324670648</v>
      </c>
      <c r="U674" s="97">
        <v>14.498346736871103</v>
      </c>
      <c r="V674" s="184">
        <v>1840534176030.2117</v>
      </c>
      <c r="W674" s="199">
        <v>1907.7963836515398</v>
      </c>
      <c r="X674" s="191">
        <v>5.0557853345424557E-2</v>
      </c>
      <c r="Y674" s="198">
        <v>2.0000000000000001E-4</v>
      </c>
    </row>
    <row r="675" spans="1:25" x14ac:dyDescent="0.2">
      <c r="A675">
        <v>671</v>
      </c>
      <c r="B675" s="119">
        <v>0.49493726732908172</v>
      </c>
      <c r="C675" s="97">
        <v>6582.2522125272517</v>
      </c>
      <c r="D675" s="96">
        <v>0.9887295825946868</v>
      </c>
      <c r="E675" s="98">
        <v>0</v>
      </c>
      <c r="F675" s="119">
        <v>0.57979000278717308</v>
      </c>
      <c r="G675" s="177">
        <v>1</v>
      </c>
      <c r="H675" s="97">
        <v>7919868.0426645037</v>
      </c>
      <c r="I675" s="185">
        <v>36486.985261721878</v>
      </c>
      <c r="J675" s="174">
        <v>288972108547.48187</v>
      </c>
      <c r="K675" s="186">
        <v>0.37534804654126463</v>
      </c>
      <c r="L675" s="182">
        <v>71590158371.621765</v>
      </c>
      <c r="M675" s="189">
        <v>2136463616.3134809</v>
      </c>
      <c r="N675" s="187">
        <v>16754596.413698532</v>
      </c>
      <c r="O675" s="185">
        <v>0</v>
      </c>
      <c r="P675" s="185">
        <v>278159688580.22089</v>
      </c>
      <c r="Q675" s="174">
        <v>569268260744.01624</v>
      </c>
      <c r="R675" s="119">
        <v>0.58143566071958197</v>
      </c>
      <c r="S675" s="174">
        <v>211070530920.72583</v>
      </c>
      <c r="T675" s="119">
        <v>0.37077516080883044</v>
      </c>
      <c r="U675" s="97">
        <v>16.998756245689783</v>
      </c>
      <c r="V675" s="184">
        <v>3815576157150.8486</v>
      </c>
      <c r="W675" s="199">
        <v>3953.7423382625807</v>
      </c>
      <c r="X675" s="191">
        <v>4.4450863625900804E-2</v>
      </c>
      <c r="Y675" s="198">
        <v>2.0000000000000001E-4</v>
      </c>
    </row>
    <row r="676" spans="1:25" x14ac:dyDescent="0.2">
      <c r="A676">
        <v>672</v>
      </c>
      <c r="B676" s="119">
        <v>0.49629040125881896</v>
      </c>
      <c r="C676" s="97">
        <v>6441.2497746423032</v>
      </c>
      <c r="D676" s="96">
        <v>0.85225068110434188</v>
      </c>
      <c r="E676" s="98">
        <v>0.15326694884155143</v>
      </c>
      <c r="F676" s="119">
        <v>0</v>
      </c>
      <c r="G676" s="177">
        <v>0</v>
      </c>
      <c r="H676" s="97">
        <v>8569326.6031367704</v>
      </c>
      <c r="I676" s="185">
        <v>41183.546086151779</v>
      </c>
      <c r="J676" s="174">
        <v>352915257087.56964</v>
      </c>
      <c r="K676" s="186">
        <v>0.49629040125881896</v>
      </c>
      <c r="L676" s="182">
        <v>130380976119.87517</v>
      </c>
      <c r="M676" s="189">
        <v>11091937701.316538</v>
      </c>
      <c r="N676" s="187">
        <v>18926384.852677524</v>
      </c>
      <c r="O676" s="185">
        <v>37828189201.46508</v>
      </c>
      <c r="P676" s="185">
        <v>0</v>
      </c>
      <c r="Q676" s="174">
        <v>401835383990.35126</v>
      </c>
      <c r="R676" s="119">
        <v>0.5111819767381498</v>
      </c>
      <c r="S676" s="174">
        <v>146902663764.7955</v>
      </c>
      <c r="T676" s="119">
        <v>0.36557921382135644</v>
      </c>
      <c r="U676" s="97">
        <v>13.881296323327009</v>
      </c>
      <c r="V676" s="184">
        <v>2224144450066.7656</v>
      </c>
      <c r="W676" s="199">
        <v>2310.9986703216191</v>
      </c>
      <c r="X676" s="191">
        <v>5.1852263686384105E-2</v>
      </c>
      <c r="Y676" s="198">
        <v>2.0000000000000001E-4</v>
      </c>
    </row>
    <row r="677" spans="1:25" x14ac:dyDescent="0.2">
      <c r="A677">
        <v>673</v>
      </c>
      <c r="B677" s="119">
        <v>0.64683281186293251</v>
      </c>
      <c r="C677" s="97">
        <v>9444.3498645674081</v>
      </c>
      <c r="D677" s="96">
        <v>1.3001863930008981</v>
      </c>
      <c r="E677" s="98">
        <v>0.11314755525944381</v>
      </c>
      <c r="F677" s="119">
        <v>0</v>
      </c>
      <c r="G677" s="177">
        <v>0</v>
      </c>
      <c r="H677" s="97">
        <v>41978917.063651793</v>
      </c>
      <c r="I677" s="185">
        <v>22649.373750875176</v>
      </c>
      <c r="J677" s="174">
        <v>950796182231.64099</v>
      </c>
      <c r="K677" s="186">
        <v>0.27086853026323354</v>
      </c>
      <c r="L677" s="182">
        <v>200741025121.25586</v>
      </c>
      <c r="M677" s="189">
        <v>34199500053.818642</v>
      </c>
      <c r="N677" s="187">
        <v>73401662.177800328</v>
      </c>
      <c r="O677" s="185">
        <v>65067319394.072487</v>
      </c>
      <c r="P677" s="185">
        <v>0</v>
      </c>
      <c r="Q677" s="174">
        <v>1050063001679.5321</v>
      </c>
      <c r="R677" s="119">
        <v>0.29483432849367364</v>
      </c>
      <c r="S677" s="174">
        <v>232932222274.60425</v>
      </c>
      <c r="T677" s="119">
        <v>0.22182690172117181</v>
      </c>
      <c r="U677" s="97">
        <v>14.333091358856896</v>
      </c>
      <c r="V677" s="184">
        <v>2851854998423.7354</v>
      </c>
      <c r="W677" s="199">
        <v>2958.6859505890775</v>
      </c>
      <c r="X677" s="191">
        <v>5.1463830772234188E-2</v>
      </c>
      <c r="Y677" s="198">
        <v>2.0000000000000001E-4</v>
      </c>
    </row>
    <row r="678" spans="1:25" x14ac:dyDescent="0.2">
      <c r="A678">
        <v>674</v>
      </c>
      <c r="B678" s="119">
        <v>0.46273831482656452</v>
      </c>
      <c r="C678" s="97">
        <v>4886.2761627867485</v>
      </c>
      <c r="D678" s="96">
        <v>0.74982853980204212</v>
      </c>
      <c r="E678" s="98">
        <v>0.12464051118395485</v>
      </c>
      <c r="F678" s="119">
        <v>0.60433621762313972</v>
      </c>
      <c r="G678" s="177">
        <v>1</v>
      </c>
      <c r="H678" s="97">
        <v>7411245.4049459649</v>
      </c>
      <c r="I678" s="185">
        <v>41351.75621215508</v>
      </c>
      <c r="J678" s="174">
        <v>306468013213.78009</v>
      </c>
      <c r="K678" s="186">
        <v>0.46273831482656447</v>
      </c>
      <c r="L678" s="182">
        <v>99296642481.268555</v>
      </c>
      <c r="M678" s="189">
        <v>10793142482.729313</v>
      </c>
      <c r="N678" s="187">
        <v>17409236.597116265</v>
      </c>
      <c r="O678" s="185">
        <v>0</v>
      </c>
      <c r="P678" s="185">
        <v>183323871385.00403</v>
      </c>
      <c r="Q678" s="174">
        <v>500585027081.51343</v>
      </c>
      <c r="R678" s="119">
        <v>0.57627290766693084</v>
      </c>
      <c r="S678" s="174">
        <v>178768661756.02686</v>
      </c>
      <c r="T678" s="119">
        <v>0.35711947438435232</v>
      </c>
      <c r="U678" s="97">
        <v>15.828894510533544</v>
      </c>
      <c r="V678" s="184">
        <v>3084443635420.5503</v>
      </c>
      <c r="W678" s="199">
        <v>3201.0894635562377</v>
      </c>
      <c r="X678" s="191">
        <v>4.6411454458376231E-2</v>
      </c>
      <c r="Y678" s="198">
        <v>2.0000000000000001E-4</v>
      </c>
    </row>
    <row r="679" spans="1:25" x14ac:dyDescent="0.2">
      <c r="A679">
        <v>675</v>
      </c>
      <c r="B679" s="119">
        <v>0.54105393933993651</v>
      </c>
      <c r="C679" s="97">
        <v>9557.393495564811</v>
      </c>
      <c r="D679" s="96">
        <v>0.66551789699833053</v>
      </c>
      <c r="E679" s="98">
        <v>0</v>
      </c>
      <c r="F679" s="119">
        <v>0</v>
      </c>
      <c r="G679" s="177">
        <v>0</v>
      </c>
      <c r="H679" s="97">
        <v>4327337.9640808413</v>
      </c>
      <c r="I679" s="185">
        <v>44394.895556737967</v>
      </c>
      <c r="J679" s="174">
        <v>192111716954.07605</v>
      </c>
      <c r="K679" s="186">
        <v>0.4363410168542281</v>
      </c>
      <c r="L679" s="182">
        <v>65171641113.816841</v>
      </c>
      <c r="M679" s="189">
        <v>6262386536.9385481</v>
      </c>
      <c r="N679" s="187">
        <v>11199434.14882032</v>
      </c>
      <c r="O679" s="185">
        <v>0</v>
      </c>
      <c r="P679" s="185">
        <v>0</v>
      </c>
      <c r="Q679" s="174">
        <v>198374103491.01459</v>
      </c>
      <c r="R679" s="119">
        <v>0.42256635543736748</v>
      </c>
      <c r="S679" s="174">
        <v>65171641113.816841</v>
      </c>
      <c r="T679" s="119">
        <v>0.32852897614616722</v>
      </c>
      <c r="U679" s="97">
        <v>13.267174954808011</v>
      </c>
      <c r="V679" s="184">
        <v>957096790678.40564</v>
      </c>
      <c r="W679" s="199">
        <v>993.98257180459382</v>
      </c>
      <c r="X679" s="191">
        <v>5.3657567017139161E-2</v>
      </c>
      <c r="Y679" s="198">
        <v>2.0000000000000001E-4</v>
      </c>
    </row>
    <row r="680" spans="1:25" x14ac:dyDescent="0.2">
      <c r="A680">
        <v>676</v>
      </c>
      <c r="B680" s="119">
        <v>0.46703219007749763</v>
      </c>
      <c r="C680" s="97">
        <v>12376.766456800882</v>
      </c>
      <c r="D680" s="96">
        <v>0.87915940935602133</v>
      </c>
      <c r="E680" s="98">
        <v>0</v>
      </c>
      <c r="F680" s="119">
        <v>0</v>
      </c>
      <c r="G680" s="177">
        <v>0</v>
      </c>
      <c r="H680" s="97">
        <v>6813940.5932929842</v>
      </c>
      <c r="I680" s="185">
        <v>46097.635562715252</v>
      </c>
      <c r="J680" s="174">
        <v>314106550215.61176</v>
      </c>
      <c r="K680" s="186">
        <v>0.46703219007749763</v>
      </c>
      <c r="L680" s="182">
        <v>120583952399.96693</v>
      </c>
      <c r="M680" s="189">
        <v>10937712279.882851</v>
      </c>
      <c r="N680" s="187">
        <v>15156358.152859688</v>
      </c>
      <c r="O680" s="185">
        <v>0</v>
      </c>
      <c r="P680" s="185">
        <v>0</v>
      </c>
      <c r="Q680" s="174">
        <v>325044262495.49463</v>
      </c>
      <c r="R680" s="119">
        <v>0.45131659589566819</v>
      </c>
      <c r="S680" s="174">
        <v>120583952399.96693</v>
      </c>
      <c r="T680" s="119">
        <v>0.37097702163451762</v>
      </c>
      <c r="U680" s="97">
        <v>13.316834722467011</v>
      </c>
      <c r="V680" s="184">
        <v>1683090983871.7676</v>
      </c>
      <c r="W680" s="199">
        <v>1745.4614941074549</v>
      </c>
      <c r="X680" s="191">
        <v>5.4981706180547818E-2</v>
      </c>
      <c r="Y680" s="198">
        <v>2.0000000000000001E-4</v>
      </c>
    </row>
    <row r="681" spans="1:25" x14ac:dyDescent="0.2">
      <c r="A681">
        <v>677</v>
      </c>
      <c r="B681" s="119">
        <v>0.48523402055563958</v>
      </c>
      <c r="C681" s="97">
        <v>4000</v>
      </c>
      <c r="D681" s="96">
        <v>0.91148338638522231</v>
      </c>
      <c r="E681" s="98">
        <v>0</v>
      </c>
      <c r="F681" s="119">
        <v>0.47969902663246317</v>
      </c>
      <c r="G681" s="177">
        <v>1</v>
      </c>
      <c r="H681" s="97">
        <v>12287230.954043739</v>
      </c>
      <c r="I681" s="185">
        <v>38375.669154931064</v>
      </c>
      <c r="J681" s="174">
        <v>471530709922.61047</v>
      </c>
      <c r="K681" s="186">
        <v>0.48523402055563958</v>
      </c>
      <c r="L681" s="182">
        <v>169772674472.63037</v>
      </c>
      <c r="M681" s="189">
        <v>6175860183.3931799</v>
      </c>
      <c r="N681" s="187">
        <v>25904514.527315009</v>
      </c>
      <c r="O681" s="185">
        <v>0</v>
      </c>
      <c r="P681" s="185">
        <v>481842764604.22668</v>
      </c>
      <c r="Q681" s="174">
        <v>959549334710.23035</v>
      </c>
      <c r="R681" s="119">
        <v>0.64017235138836004</v>
      </c>
      <c r="S681" s="174">
        <v>473046283155.74927</v>
      </c>
      <c r="T681" s="119">
        <v>0.49298797471273553</v>
      </c>
      <c r="U681" s="97">
        <v>16.888037490661876</v>
      </c>
      <c r="V681" s="184">
        <v>8589320301337.2412</v>
      </c>
      <c r="W681" s="199">
        <v>8921.0814997429006</v>
      </c>
      <c r="X681" s="191">
        <v>4.4181646461644221E-2</v>
      </c>
      <c r="Y681" s="198">
        <v>2.0000000000000001E-4</v>
      </c>
    </row>
    <row r="682" spans="1:25" x14ac:dyDescent="0.2">
      <c r="A682">
        <v>678</v>
      </c>
      <c r="B682" s="119">
        <v>0.58649421050021355</v>
      </c>
      <c r="C682" s="97">
        <v>8451.216715555327</v>
      </c>
      <c r="D682" s="96">
        <v>1.1704814484699253</v>
      </c>
      <c r="E682" s="98">
        <v>0.39117450492749539</v>
      </c>
      <c r="F682" s="119">
        <v>0.55775500201595896</v>
      </c>
      <c r="G682" s="177">
        <v>1</v>
      </c>
      <c r="H682" s="97">
        <v>10746141.566437412</v>
      </c>
      <c r="I682" s="185">
        <v>29564.663403926559</v>
      </c>
      <c r="J682" s="174">
        <v>317706058302.6662</v>
      </c>
      <c r="K682" s="186">
        <v>0.29383051174598063</v>
      </c>
      <c r="L682" s="182">
        <v>67846964279.022583</v>
      </c>
      <c r="M682" s="189">
        <v>1865821608.0854268</v>
      </c>
      <c r="N682" s="187">
        <v>20847352.138457522</v>
      </c>
      <c r="O682" s="185">
        <v>0</v>
      </c>
      <c r="P682" s="185">
        <v>213589186275.06717</v>
      </c>
      <c r="Q682" s="174">
        <v>533161066185.81885</v>
      </c>
      <c r="R682" s="119">
        <v>0.49557835234697484</v>
      </c>
      <c r="S682" s="174">
        <v>195448081858.32327</v>
      </c>
      <c r="T682" s="119">
        <v>0.36658356030484257</v>
      </c>
      <c r="U682" s="97">
        <v>16.952153870162253</v>
      </c>
      <c r="V682" s="184">
        <v>3431697258554.4834</v>
      </c>
      <c r="W682" s="199">
        <v>3559.7010954726734</v>
      </c>
      <c r="X682" s="191">
        <v>4.5717077694879808E-2</v>
      </c>
      <c r="Y682" s="198">
        <v>2.0000000000000001E-4</v>
      </c>
    </row>
    <row r="683" spans="1:25" x14ac:dyDescent="0.2">
      <c r="A683">
        <v>679</v>
      </c>
      <c r="B683" s="119">
        <v>0.34240655938287223</v>
      </c>
      <c r="C683" s="97">
        <v>9820.3812435102282</v>
      </c>
      <c r="D683" s="96">
        <v>0.52427049031729289</v>
      </c>
      <c r="E683" s="98">
        <v>0.7</v>
      </c>
      <c r="F683" s="119">
        <v>0</v>
      </c>
      <c r="G683" s="177">
        <v>0</v>
      </c>
      <c r="H683" s="97">
        <v>6350914.9566482352</v>
      </c>
      <c r="I683" s="185">
        <v>41635.064922901438</v>
      </c>
      <c r="J683" s="174">
        <v>264420756539.87503</v>
      </c>
      <c r="K683" s="186">
        <v>0.34240655938287223</v>
      </c>
      <c r="L683" s="182">
        <v>61405364864.194435</v>
      </c>
      <c r="M683" s="189">
        <v>29472343674.432503</v>
      </c>
      <c r="N683" s="187">
        <v>16802906.20928492</v>
      </c>
      <c r="O683" s="185">
        <v>37574324679.440948</v>
      </c>
      <c r="P683" s="185">
        <v>0</v>
      </c>
      <c r="Q683" s="174">
        <v>331467424893.74847</v>
      </c>
      <c r="R683" s="119">
        <v>0.36383322209850733</v>
      </c>
      <c r="S683" s="174">
        <v>76906959965.391449</v>
      </c>
      <c r="T683" s="119">
        <v>0.23201966223390999</v>
      </c>
      <c r="U683" s="97">
        <v>15.355764193677967</v>
      </c>
      <c r="V683" s="184">
        <v>1261015868324.3218</v>
      </c>
      <c r="W683" s="199">
        <v>1308.2447272677493</v>
      </c>
      <c r="X683" s="191">
        <v>4.5754465221991031E-2</v>
      </c>
      <c r="Y683" s="198">
        <v>2.0000000000000001E-4</v>
      </c>
    </row>
    <row r="684" spans="1:25" x14ac:dyDescent="0.2">
      <c r="A684">
        <v>680</v>
      </c>
      <c r="B684" s="119">
        <v>0.47467604527332163</v>
      </c>
      <c r="C684" s="97">
        <v>12551.082483085143</v>
      </c>
      <c r="D684" s="96">
        <v>0.38532172370665191</v>
      </c>
      <c r="E684" s="98">
        <v>0</v>
      </c>
      <c r="F684" s="119">
        <v>0.38574109422174319</v>
      </c>
      <c r="G684" s="177">
        <v>1</v>
      </c>
      <c r="H684" s="97">
        <v>4865041.5045605591</v>
      </c>
      <c r="I684" s="185">
        <v>34744.871578926155</v>
      </c>
      <c r="J684" s="174">
        <v>169035242302.10229</v>
      </c>
      <c r="K684" s="186">
        <v>0.37251297742367484</v>
      </c>
      <c r="L684" s="182">
        <v>43887051771.319351</v>
      </c>
      <c r="M684" s="189">
        <v>4293234224.3665719</v>
      </c>
      <c r="N684" s="187">
        <v>14478193.933826353</v>
      </c>
      <c r="O684" s="185">
        <v>0</v>
      </c>
      <c r="P684" s="185">
        <v>133649672913.66066</v>
      </c>
      <c r="Q684" s="174">
        <v>306978149440.12952</v>
      </c>
      <c r="R684" s="119">
        <v>0.55341906269309382</v>
      </c>
      <c r="S684" s="174">
        <v>100844237561.52501</v>
      </c>
      <c r="T684" s="119">
        <v>0.32850623976151383</v>
      </c>
      <c r="U684" s="97">
        <v>16.522343965390046</v>
      </c>
      <c r="V684" s="184">
        <v>1786436202106.4497</v>
      </c>
      <c r="W684" s="199">
        <v>1853.654205566653</v>
      </c>
      <c r="X684" s="191">
        <v>4.5413790009812965E-2</v>
      </c>
      <c r="Y684" s="198">
        <v>2.0000000000000001E-4</v>
      </c>
    </row>
    <row r="685" spans="1:25" x14ac:dyDescent="0.2">
      <c r="A685">
        <v>681</v>
      </c>
      <c r="B685" s="119">
        <v>0.2</v>
      </c>
      <c r="C685" s="97">
        <v>12963.499622069774</v>
      </c>
      <c r="D685" s="96">
        <v>0.48776450330294202</v>
      </c>
      <c r="E685" s="98">
        <v>0.18411356866685299</v>
      </c>
      <c r="F685" s="119">
        <v>0.46895040105894026</v>
      </c>
      <c r="G685" s="177">
        <v>1</v>
      </c>
      <c r="H685" s="97">
        <v>2999386.2295086221</v>
      </c>
      <c r="I685" s="185">
        <v>46143.766353762025</v>
      </c>
      <c r="J685" s="174">
        <v>138402977379.13708</v>
      </c>
      <c r="K685" s="186">
        <v>0.19999999999999996</v>
      </c>
      <c r="L685" s="182">
        <v>13869373145.552814</v>
      </c>
      <c r="M685" s="189">
        <v>5704483388.3708067</v>
      </c>
      <c r="N685" s="187">
        <v>9013064.3982415274</v>
      </c>
      <c r="O685" s="185">
        <v>0</v>
      </c>
      <c r="P685" s="185">
        <v>106264437303.97247</v>
      </c>
      <c r="Q685" s="174">
        <v>250371898071.48038</v>
      </c>
      <c r="R685" s="119">
        <v>0.45009901744976244</v>
      </c>
      <c r="S685" s="174">
        <v>79384686478.291992</v>
      </c>
      <c r="T685" s="119">
        <v>0.31706707937177486</v>
      </c>
      <c r="U685" s="97">
        <v>18.207418470769163</v>
      </c>
      <c r="V685" s="184">
        <v>1530651697825.2327</v>
      </c>
      <c r="W685" s="199">
        <v>1587.2268422571678</v>
      </c>
      <c r="X685" s="191">
        <v>4.146291394225575E-2</v>
      </c>
      <c r="Y685" s="198">
        <v>2.0000000000000001E-4</v>
      </c>
    </row>
    <row r="686" spans="1:25" x14ac:dyDescent="0.2">
      <c r="A686">
        <v>682</v>
      </c>
      <c r="B686" s="119">
        <v>0.62162177625440429</v>
      </c>
      <c r="C686" s="97">
        <v>10752.125585312053</v>
      </c>
      <c r="D686" s="96">
        <v>0.9057949992514982</v>
      </c>
      <c r="E686" s="98">
        <v>0.27665128067535694</v>
      </c>
      <c r="F686" s="119">
        <v>0.54275490764789514</v>
      </c>
      <c r="G686" s="177">
        <v>1</v>
      </c>
      <c r="H686" s="97">
        <v>8146156.887283911</v>
      </c>
      <c r="I686" s="185">
        <v>40190.2570659962</v>
      </c>
      <c r="J686" s="174">
        <v>327396139399.87579</v>
      </c>
      <c r="K686" s="186">
        <v>0.44205144438252464</v>
      </c>
      <c r="L686" s="182">
        <v>107962488814.30719</v>
      </c>
      <c r="M686" s="189">
        <v>10872469885.07419</v>
      </c>
      <c r="N686" s="187">
        <v>17607393.398303997</v>
      </c>
      <c r="O686" s="185">
        <v>0</v>
      </c>
      <c r="P686" s="185">
        <v>287748545915.04785</v>
      </c>
      <c r="Q686" s="174">
        <v>626017155199.9978</v>
      </c>
      <c r="R686" s="119">
        <v>0.59890495000769761</v>
      </c>
      <c r="S686" s="174">
        <v>222986913449.90292</v>
      </c>
      <c r="T686" s="119">
        <v>0.35619936546094144</v>
      </c>
      <c r="U686" s="97">
        <v>16.239767154789451</v>
      </c>
      <c r="V686" s="184">
        <v>3822651741151.0459</v>
      </c>
      <c r="W686" s="199">
        <v>3968.5640959480024</v>
      </c>
      <c r="X686" s="191">
        <v>4.5946896601243764E-2</v>
      </c>
      <c r="Y686" s="198">
        <v>2.0000000000000001E-4</v>
      </c>
    </row>
    <row r="687" spans="1:25" x14ac:dyDescent="0.2">
      <c r="A687">
        <v>683</v>
      </c>
      <c r="B687" s="119">
        <v>0.41593629662904824</v>
      </c>
      <c r="C687" s="97">
        <v>6975.1994799089689</v>
      </c>
      <c r="D687" s="96">
        <v>1.0970149310287962</v>
      </c>
      <c r="E687" s="98">
        <v>0.36509530488066938</v>
      </c>
      <c r="F687" s="119">
        <v>0.64439150578549365</v>
      </c>
      <c r="G687" s="177">
        <v>1</v>
      </c>
      <c r="H687" s="97">
        <v>12013500.047400543</v>
      </c>
      <c r="I687" s="185">
        <v>35620.441359188437</v>
      </c>
      <c r="J687" s="174">
        <v>427926173957.03857</v>
      </c>
      <c r="K687" s="186">
        <v>0.4159362966290483</v>
      </c>
      <c r="L687" s="182">
        <v>128018813266.83751</v>
      </c>
      <c r="M687" s="189">
        <v>8523179932.6756639</v>
      </c>
      <c r="N687" s="187">
        <v>23625528.640237615</v>
      </c>
      <c r="O687" s="185">
        <v>0</v>
      </c>
      <c r="P687" s="185">
        <v>406857894475.79651</v>
      </c>
      <c r="Q687" s="174">
        <v>843307248365.51074</v>
      </c>
      <c r="R687" s="119">
        <v>0.59702598855019717</v>
      </c>
      <c r="S687" s="174">
        <v>328388793349.15393</v>
      </c>
      <c r="T687" s="119">
        <v>0.38940587073766253</v>
      </c>
      <c r="U687" s="97">
        <v>16.752043986678377</v>
      </c>
      <c r="V687" s="184">
        <v>5798951084905.6699</v>
      </c>
      <c r="W687" s="199">
        <v>6019.2732660335496</v>
      </c>
      <c r="X687" s="191">
        <v>4.4848937076339905E-2</v>
      </c>
      <c r="Y687" s="198">
        <v>2.0000000000000001E-4</v>
      </c>
    </row>
    <row r="688" spans="1:25" x14ac:dyDescent="0.2">
      <c r="A688">
        <v>684</v>
      </c>
      <c r="B688" s="119">
        <v>0.29797086214250312</v>
      </c>
      <c r="C688" s="97">
        <v>6481.9772164814276</v>
      </c>
      <c r="D688" s="96">
        <v>0.52801180489215649</v>
      </c>
      <c r="E688" s="98">
        <v>0.30420868321699873</v>
      </c>
      <c r="F688" s="119">
        <v>0</v>
      </c>
      <c r="G688" s="177">
        <v>0</v>
      </c>
      <c r="H688" s="97">
        <v>4829724.5212972993</v>
      </c>
      <c r="I688" s="185">
        <v>40779.980565972284</v>
      </c>
      <c r="J688" s="174">
        <v>196956072117.50366</v>
      </c>
      <c r="K688" s="186">
        <v>0.29797086214250312</v>
      </c>
      <c r="L688" s="182">
        <v>33172701998.081978</v>
      </c>
      <c r="M688" s="189">
        <v>16476514363.794464</v>
      </c>
      <c r="N688" s="187">
        <v>13266841.411349211</v>
      </c>
      <c r="O688" s="185">
        <v>51502122744.545319</v>
      </c>
      <c r="P688" s="185">
        <v>0</v>
      </c>
      <c r="Q688" s="174">
        <v>264934709225.84344</v>
      </c>
      <c r="R688" s="119">
        <v>0.37703202083476212</v>
      </c>
      <c r="S688" s="174">
        <v>57406694015.384216</v>
      </c>
      <c r="T688" s="119">
        <v>0.21668242029566578</v>
      </c>
      <c r="U688" s="97">
        <v>16.406233618063879</v>
      </c>
      <c r="V688" s="184">
        <v>1029228201419.7833</v>
      </c>
      <c r="W688" s="199">
        <v>1067.2545921573055</v>
      </c>
      <c r="X688" s="191">
        <v>4.4189050455626322E-2</v>
      </c>
      <c r="Y688" s="198">
        <v>2.0000000000000001E-4</v>
      </c>
    </row>
    <row r="689" spans="1:25" x14ac:dyDescent="0.2">
      <c r="A689">
        <v>685</v>
      </c>
      <c r="B689" s="119">
        <v>0.56748585046381306</v>
      </c>
      <c r="C689" s="97">
        <v>9796.4560171260946</v>
      </c>
      <c r="D689" s="96">
        <v>0.85450883363305974</v>
      </c>
      <c r="E689" s="98">
        <v>0</v>
      </c>
      <c r="F689" s="119">
        <v>0.38811295472657464</v>
      </c>
      <c r="G689" s="177">
        <v>1</v>
      </c>
      <c r="H689" s="97">
        <v>5590717.0074726334</v>
      </c>
      <c r="I689" s="185">
        <v>43539.412738406136</v>
      </c>
      <c r="J689" s="174">
        <v>243416535291.97781</v>
      </c>
      <c r="K689" s="186">
        <v>0.4549955489719173</v>
      </c>
      <c r="L689" s="182">
        <v>82019085735.424362</v>
      </c>
      <c r="M689" s="189">
        <v>11474709655.566082</v>
      </c>
      <c r="N689" s="187">
        <v>12888136.142145762</v>
      </c>
      <c r="O689" s="185">
        <v>0</v>
      </c>
      <c r="P689" s="185">
        <v>176980449495.90878</v>
      </c>
      <c r="Q689" s="174">
        <v>431871694443.4527</v>
      </c>
      <c r="R689" s="119">
        <v>0.58428881296776558</v>
      </c>
      <c r="S689" s="174">
        <v>170984097530.47412</v>
      </c>
      <c r="T689" s="119">
        <v>0.39591410997847187</v>
      </c>
      <c r="U689" s="97">
        <v>16.285093630804354</v>
      </c>
      <c r="V689" s="184">
        <v>2974366308552.2222</v>
      </c>
      <c r="W689" s="199">
        <v>3089.3116284008765</v>
      </c>
      <c r="X689" s="191">
        <v>4.6522793550031145E-2</v>
      </c>
      <c r="Y689" s="198">
        <v>2.0000000000000001E-4</v>
      </c>
    </row>
    <row r="690" spans="1:25" x14ac:dyDescent="0.2">
      <c r="A690">
        <v>686</v>
      </c>
      <c r="B690" s="119">
        <v>0.46132669901723605</v>
      </c>
      <c r="C690" s="97">
        <v>10092.852085660039</v>
      </c>
      <c r="D690" s="96">
        <v>0.92597961184900801</v>
      </c>
      <c r="E690" s="98">
        <v>0</v>
      </c>
      <c r="F690" s="119">
        <v>0</v>
      </c>
      <c r="G690" s="177">
        <v>0</v>
      </c>
      <c r="H690" s="97">
        <v>25934706.971418716</v>
      </c>
      <c r="I690" s="185">
        <v>22283.372250891447</v>
      </c>
      <c r="J690" s="174">
        <v>577912729661.91272</v>
      </c>
      <c r="K690" s="186">
        <v>0.18524192962948549</v>
      </c>
      <c r="L690" s="182">
        <v>74659054248.947357</v>
      </c>
      <c r="M690" s="189">
        <v>28222255509.76585</v>
      </c>
      <c r="N690" s="187">
        <v>51792962.440697551</v>
      </c>
      <c r="O690" s="185">
        <v>0</v>
      </c>
      <c r="P690" s="185">
        <v>0</v>
      </c>
      <c r="Q690" s="174">
        <v>606134985171.67859</v>
      </c>
      <c r="R690" s="119">
        <v>0.17661687877939364</v>
      </c>
      <c r="S690" s="174">
        <v>74659054248.947357</v>
      </c>
      <c r="T690" s="119">
        <v>0.12317232312172396</v>
      </c>
      <c r="U690" s="97">
        <v>14.335862953961003</v>
      </c>
      <c r="V690" s="184">
        <v>788878386263.33618</v>
      </c>
      <c r="W690" s="199">
        <v>819.46131827011641</v>
      </c>
      <c r="X690" s="191">
        <v>7.5986830080609691E-2</v>
      </c>
      <c r="Y690" s="198">
        <v>2.0000000000000001E-4</v>
      </c>
    </row>
    <row r="691" spans="1:25" x14ac:dyDescent="0.2">
      <c r="A691">
        <v>687</v>
      </c>
      <c r="B691" s="119">
        <v>0.50589682558397175</v>
      </c>
      <c r="C691" s="97">
        <v>4166.4214674341538</v>
      </c>
      <c r="D691" s="96">
        <v>1.0073930636936386</v>
      </c>
      <c r="E691" s="98">
        <v>7.0717444364443022E-2</v>
      </c>
      <c r="F691" s="119">
        <v>0.59456754048213167</v>
      </c>
      <c r="G691" s="177">
        <v>1</v>
      </c>
      <c r="H691" s="97">
        <v>15716829.439672265</v>
      </c>
      <c r="I691" s="185">
        <v>22334.827146316973</v>
      </c>
      <c r="J691" s="174">
        <v>351032668823.22589</v>
      </c>
      <c r="K691" s="186">
        <v>0.12731791382165381</v>
      </c>
      <c r="L691" s="182">
        <v>3563119525.9017143</v>
      </c>
      <c r="M691" s="189">
        <v>10493903207.961975</v>
      </c>
      <c r="N691" s="187">
        <v>31413817.406309783</v>
      </c>
      <c r="O691" s="185">
        <v>0</v>
      </c>
      <c r="P691" s="185">
        <v>411074390387.2561</v>
      </c>
      <c r="Q691" s="174">
        <v>772600962418.44385</v>
      </c>
      <c r="R691" s="119">
        <v>0.48349960401072872</v>
      </c>
      <c r="S691" s="174">
        <v>206272372942.16443</v>
      </c>
      <c r="T691" s="119">
        <v>0.26698435929522757</v>
      </c>
      <c r="U691" s="97">
        <v>19.044450565891669</v>
      </c>
      <c r="V691" s="184">
        <v>4113753166442.8086</v>
      </c>
      <c r="W691" s="199">
        <v>4271.9566210693984</v>
      </c>
      <c r="X691" s="191">
        <v>3.9289169748094856E-2</v>
      </c>
      <c r="Y691" s="198">
        <v>2.0000000000000001E-4</v>
      </c>
    </row>
    <row r="692" spans="1:25" x14ac:dyDescent="0.2">
      <c r="A692">
        <v>688</v>
      </c>
      <c r="B692" s="119">
        <v>0.5465454899196116</v>
      </c>
      <c r="C692" s="97">
        <v>11052.683364664008</v>
      </c>
      <c r="D692" s="96">
        <v>0.53979020179346615</v>
      </c>
      <c r="E692" s="98">
        <v>0.50679291220529765</v>
      </c>
      <c r="F692" s="119">
        <v>0.50765732237063099</v>
      </c>
      <c r="G692" s="177">
        <v>1</v>
      </c>
      <c r="H692" s="97">
        <v>3590781.8641021517</v>
      </c>
      <c r="I692" s="185">
        <v>53677.482195844044</v>
      </c>
      <c r="J692" s="174">
        <v>192744129579.50293</v>
      </c>
      <c r="K692" s="186">
        <v>0.52862017125557637</v>
      </c>
      <c r="L692" s="182">
        <v>78032820409.379318</v>
      </c>
      <c r="M692" s="189">
        <v>4418831049.970253</v>
      </c>
      <c r="N692" s="187">
        <v>10181332.005941816</v>
      </c>
      <c r="O692" s="185">
        <v>0</v>
      </c>
      <c r="P692" s="185">
        <v>152761439482.57626</v>
      </c>
      <c r="Q692" s="174">
        <v>349924400112.0495</v>
      </c>
      <c r="R692" s="119">
        <v>0.64041714810720951</v>
      </c>
      <c r="S692" s="174">
        <v>141944117740.13513</v>
      </c>
      <c r="T692" s="119">
        <v>0.405642240708802</v>
      </c>
      <c r="U692" s="97">
        <v>15.797883414540108</v>
      </c>
      <c r="V692" s="184">
        <v>2436428499399.2729</v>
      </c>
      <c r="W692" s="199">
        <v>2528.3612642776702</v>
      </c>
      <c r="X692" s="191">
        <v>4.6237555146344693E-2</v>
      </c>
      <c r="Y692" s="198">
        <v>2.0000000000000001E-4</v>
      </c>
    </row>
    <row r="693" spans="1:25" x14ac:dyDescent="0.2">
      <c r="A693">
        <v>689</v>
      </c>
      <c r="B693" s="119">
        <v>0.49064325401919751</v>
      </c>
      <c r="C693" s="97">
        <v>12176.233306879345</v>
      </c>
      <c r="D693" s="96">
        <v>1.3149485440149122</v>
      </c>
      <c r="E693" s="98">
        <v>0.37099583628805821</v>
      </c>
      <c r="F693" s="119">
        <v>0</v>
      </c>
      <c r="G693" s="177">
        <v>0</v>
      </c>
      <c r="H693" s="97">
        <v>8635157.1291360576</v>
      </c>
      <c r="I693" s="185">
        <v>28598.408852350407</v>
      </c>
      <c r="J693" s="174">
        <v>246951754083.32135</v>
      </c>
      <c r="K693" s="186">
        <v>0.21412164642017428</v>
      </c>
      <c r="L693" s="182">
        <v>31138935817.790863</v>
      </c>
      <c r="M693" s="189">
        <v>18748439302.129459</v>
      </c>
      <c r="N693" s="187">
        <v>17970764.78547018</v>
      </c>
      <c r="O693" s="185">
        <v>47499694989.462456</v>
      </c>
      <c r="P693" s="185">
        <v>0</v>
      </c>
      <c r="Q693" s="174">
        <v>313199888374.91327</v>
      </c>
      <c r="R693" s="119">
        <v>0.29015806050817178</v>
      </c>
      <c r="S693" s="174">
        <v>54496690608.823296</v>
      </c>
      <c r="T693" s="119">
        <v>0.17399971274443271</v>
      </c>
      <c r="U693" s="97">
        <v>16.591713813874243</v>
      </c>
      <c r="V693" s="184">
        <v>883060300595.12012</v>
      </c>
      <c r="W693" s="199">
        <v>915.15306018402282</v>
      </c>
      <c r="X693" s="191">
        <v>4.7700716419123372E-2</v>
      </c>
      <c r="Y693" s="198">
        <v>2.0000000000000001E-4</v>
      </c>
    </row>
    <row r="694" spans="1:25" x14ac:dyDescent="0.2">
      <c r="A694">
        <v>690</v>
      </c>
      <c r="B694" s="119">
        <v>0.45707431097519269</v>
      </c>
      <c r="C694" s="97">
        <v>7565.5487450166247</v>
      </c>
      <c r="D694" s="96">
        <v>0.89601054771431099</v>
      </c>
      <c r="E694" s="98">
        <v>0</v>
      </c>
      <c r="F694" s="119">
        <v>0.61896673273304048</v>
      </c>
      <c r="G694" s="177">
        <v>1</v>
      </c>
      <c r="H694" s="97">
        <v>6839377.2137494273</v>
      </c>
      <c r="I694" s="185">
        <v>40671.027883535346</v>
      </c>
      <c r="J694" s="174">
        <v>278164501366.41925</v>
      </c>
      <c r="K694" s="186">
        <v>0.39172407372279505</v>
      </c>
      <c r="L694" s="182">
        <v>78475856007.782745</v>
      </c>
      <c r="M694" s="189">
        <v>8162017062.2925835</v>
      </c>
      <c r="N694" s="187">
        <v>15138789.422722219</v>
      </c>
      <c r="O694" s="185">
        <v>0</v>
      </c>
      <c r="P694" s="185">
        <v>252976928343.84625</v>
      </c>
      <c r="Q694" s="174">
        <v>539303446772.55811</v>
      </c>
      <c r="R694" s="119">
        <v>0.5773100027055923</v>
      </c>
      <c r="S694" s="174">
        <v>182757316043.10825</v>
      </c>
      <c r="T694" s="119">
        <v>0.33887659561015743</v>
      </c>
      <c r="U694" s="97">
        <v>16.57859599483475</v>
      </c>
      <c r="V694" s="184">
        <v>3230762278110.9048</v>
      </c>
      <c r="W694" s="199">
        <v>3352.6932035249979</v>
      </c>
      <c r="X694" s="191">
        <v>4.4894017069543081E-2</v>
      </c>
      <c r="Y694" s="198">
        <v>2.0000000000000001E-4</v>
      </c>
    </row>
    <row r="695" spans="1:25" x14ac:dyDescent="0.2">
      <c r="A695">
        <v>691</v>
      </c>
      <c r="B695" s="119">
        <v>0.30404745503357644</v>
      </c>
      <c r="C695" s="97">
        <v>8842.3739253210169</v>
      </c>
      <c r="D695" s="96">
        <v>0.69170422802942499</v>
      </c>
      <c r="E695" s="98">
        <v>0</v>
      </c>
      <c r="F695" s="119">
        <v>0</v>
      </c>
      <c r="G695" s="177">
        <v>0</v>
      </c>
      <c r="H695" s="97">
        <v>4415726.3097465085</v>
      </c>
      <c r="I695" s="185">
        <v>43894.351367409537</v>
      </c>
      <c r="J695" s="174">
        <v>193825442182.32791</v>
      </c>
      <c r="K695" s="186">
        <v>0.30404745503357644</v>
      </c>
      <c r="L695" s="182">
        <v>37610161040.694031</v>
      </c>
      <c r="M695" s="189">
        <v>7594351797.3313017</v>
      </c>
      <c r="N695" s="187">
        <v>11245100.54319864</v>
      </c>
      <c r="O695" s="185">
        <v>0</v>
      </c>
      <c r="P695" s="185">
        <v>0</v>
      </c>
      <c r="Q695" s="174">
        <v>201419793979.65921</v>
      </c>
      <c r="R695" s="119">
        <v>0.29258361977197633</v>
      </c>
      <c r="S695" s="174">
        <v>37610161040.694031</v>
      </c>
      <c r="T695" s="119">
        <v>0.18672524828663151</v>
      </c>
      <c r="U695" s="97">
        <v>13.524221743131671</v>
      </c>
      <c r="V695" s="184">
        <v>544816294093.68121</v>
      </c>
      <c r="W695" s="199">
        <v>565.76334974521421</v>
      </c>
      <c r="X695" s="191">
        <v>5.5740376011846969E-2</v>
      </c>
      <c r="Y695" s="198">
        <v>2.0000000000000001E-4</v>
      </c>
    </row>
    <row r="696" spans="1:25" x14ac:dyDescent="0.2">
      <c r="A696">
        <v>692</v>
      </c>
      <c r="B696" s="119">
        <v>0.584490595386842</v>
      </c>
      <c r="C696" s="97">
        <v>9371.8788855950097</v>
      </c>
      <c r="D696" s="96">
        <v>0.50995401321119727</v>
      </c>
      <c r="E696" s="98">
        <v>0.7</v>
      </c>
      <c r="F696" s="119">
        <v>0.65108612052930592</v>
      </c>
      <c r="G696" s="177">
        <v>1</v>
      </c>
      <c r="H696" s="97">
        <v>6816497.4648102354</v>
      </c>
      <c r="I696" s="185">
        <v>37765.357676276006</v>
      </c>
      <c r="J696" s="174">
        <v>257427464857.98715</v>
      </c>
      <c r="K696" s="186">
        <v>0.42796802254158284</v>
      </c>
      <c r="L696" s="182">
        <v>80070033911.443008</v>
      </c>
      <c r="M696" s="189">
        <v>1842870950.8478906</v>
      </c>
      <c r="N696" s="187">
        <v>18086107.873321511</v>
      </c>
      <c r="O696" s="185">
        <v>0</v>
      </c>
      <c r="P696" s="185">
        <v>260423485370.7063</v>
      </c>
      <c r="Q696" s="174">
        <v>519693821179.54138</v>
      </c>
      <c r="R696" s="119">
        <v>0.61287915768714418</v>
      </c>
      <c r="S696" s="174">
        <v>229619195984.91611</v>
      </c>
      <c r="T696" s="119">
        <v>0.44183553205183934</v>
      </c>
      <c r="U696" s="97">
        <v>16.932611297500202</v>
      </c>
      <c r="V696" s="184">
        <v>4184509422191.856</v>
      </c>
      <c r="W696" s="199">
        <v>4341.8399637077591</v>
      </c>
      <c r="X696" s="191">
        <v>4.2982503042887935E-2</v>
      </c>
      <c r="Y696" s="198">
        <v>2.0000000000000001E-4</v>
      </c>
    </row>
    <row r="697" spans="1:25" x14ac:dyDescent="0.2">
      <c r="A697">
        <v>693</v>
      </c>
      <c r="B697" s="119">
        <v>0.65575212712576958</v>
      </c>
      <c r="C697" s="97">
        <v>11546.059539738017</v>
      </c>
      <c r="D697" s="96">
        <v>0.42207899499318474</v>
      </c>
      <c r="E697" s="98">
        <v>0.69938661249919953</v>
      </c>
      <c r="F697" s="119">
        <v>0.52070315178758952</v>
      </c>
      <c r="G697" s="177">
        <v>1</v>
      </c>
      <c r="H697" s="97">
        <v>2717539.0384871019</v>
      </c>
      <c r="I697" s="185">
        <v>53692.185768323914</v>
      </c>
      <c r="J697" s="174">
        <v>145910610887.12183</v>
      </c>
      <c r="K697" s="186">
        <v>0.51996370626878008</v>
      </c>
      <c r="L697" s="182">
        <v>63028971070.524223</v>
      </c>
      <c r="M697" s="189">
        <v>3044972841.2753377</v>
      </c>
      <c r="N697" s="187">
        <v>8658344.6134139784</v>
      </c>
      <c r="O697" s="185">
        <v>0</v>
      </c>
      <c r="P697" s="185">
        <v>132500130325.70888</v>
      </c>
      <c r="Q697" s="174">
        <v>281455714054.10602</v>
      </c>
      <c r="R697" s="119">
        <v>0.64617031099398847</v>
      </c>
      <c r="S697" s="174">
        <v>92187388278.196838</v>
      </c>
      <c r="T697" s="119">
        <v>0.32753781030174811</v>
      </c>
      <c r="U697" s="97">
        <v>15.015509395176919</v>
      </c>
      <c r="V697" s="184">
        <v>1533691751509.7097</v>
      </c>
      <c r="W697" s="199">
        <v>1592.3301668695556</v>
      </c>
      <c r="X697" s="191">
        <v>4.8301613995492217E-2</v>
      </c>
      <c r="Y697" s="198">
        <v>2.0000000000000001E-4</v>
      </c>
    </row>
    <row r="698" spans="1:25" x14ac:dyDescent="0.2">
      <c r="A698">
        <v>694</v>
      </c>
      <c r="B698" s="119">
        <v>0.38373165136247617</v>
      </c>
      <c r="C698" s="97">
        <v>8767.1116535460187</v>
      </c>
      <c r="D698" s="96">
        <v>1.1554041198424212</v>
      </c>
      <c r="E698" s="98">
        <v>0.35595758564196656</v>
      </c>
      <c r="F698" s="119">
        <v>0</v>
      </c>
      <c r="G698" s="177">
        <v>0</v>
      </c>
      <c r="H698" s="97">
        <v>12813349.75818703</v>
      </c>
      <c r="I698" s="185">
        <v>35229.902887161792</v>
      </c>
      <c r="J698" s="174">
        <v>451413067640.16705</v>
      </c>
      <c r="K698" s="186">
        <v>0.38373165136247622</v>
      </c>
      <c r="L698" s="182">
        <v>129148847128.03131</v>
      </c>
      <c r="M698" s="189">
        <v>34720821627.903381</v>
      </c>
      <c r="N698" s="187">
        <v>24584642.447026573</v>
      </c>
      <c r="O698" s="185">
        <v>69097160126.546082</v>
      </c>
      <c r="P698" s="185">
        <v>0</v>
      </c>
      <c r="Q698" s="174">
        <v>555231049394.61646</v>
      </c>
      <c r="R698" s="119">
        <v>0.41153896245993138</v>
      </c>
      <c r="S698" s="174">
        <v>170324525443.8118</v>
      </c>
      <c r="T698" s="119">
        <v>0.30676332966162695</v>
      </c>
      <c r="U698" s="97">
        <v>15.031625127996366</v>
      </c>
      <c r="V698" s="184">
        <v>2593767895589.5586</v>
      </c>
      <c r="W698" s="199">
        <v>2690.3551593375478</v>
      </c>
      <c r="X698" s="191">
        <v>4.9772986212921179E-2</v>
      </c>
      <c r="Y698" s="198">
        <v>2.0000000000000001E-4</v>
      </c>
    </row>
    <row r="699" spans="1:25" x14ac:dyDescent="0.2">
      <c r="A699">
        <v>695</v>
      </c>
      <c r="B699" s="119">
        <v>0.46536707020763207</v>
      </c>
      <c r="C699" s="97">
        <v>16290.958050845573</v>
      </c>
      <c r="D699" s="96">
        <v>0.79395499096158384</v>
      </c>
      <c r="E699" s="98">
        <v>0.27980592989375219</v>
      </c>
      <c r="F699" s="119">
        <v>0</v>
      </c>
      <c r="G699" s="177">
        <v>0</v>
      </c>
      <c r="H699" s="97">
        <v>14084756.109617423</v>
      </c>
      <c r="I699" s="185">
        <v>34313.872539193224</v>
      </c>
      <c r="J699" s="174">
        <v>483302525891.03528</v>
      </c>
      <c r="K699" s="186">
        <v>0.39364883003988527</v>
      </c>
      <c r="L699" s="182">
        <v>156550545722.52527</v>
      </c>
      <c r="M699" s="189">
        <v>19077975450.549976</v>
      </c>
      <c r="N699" s="187">
        <v>30455658.452677879</v>
      </c>
      <c r="O699" s="185">
        <v>40505733734.189255</v>
      </c>
      <c r="P699" s="185">
        <v>0</v>
      </c>
      <c r="Q699" s="174">
        <v>542886235075.77454</v>
      </c>
      <c r="R699" s="119">
        <v>0.41013392212569377</v>
      </c>
      <c r="S699" s="174">
        <v>175745617535.215</v>
      </c>
      <c r="T699" s="119">
        <v>0.32372457833764179</v>
      </c>
      <c r="U699" s="97">
        <v>13.980739605141654</v>
      </c>
      <c r="V699" s="184">
        <v>2361216827032.8843</v>
      </c>
      <c r="W699" s="199">
        <v>2450.4485297083743</v>
      </c>
      <c r="X699" s="191">
        <v>5.4497800590605862E-2</v>
      </c>
      <c r="Y699" s="198">
        <v>2.0000000000000001E-4</v>
      </c>
    </row>
    <row r="700" spans="1:25" x14ac:dyDescent="0.2">
      <c r="A700">
        <v>696</v>
      </c>
      <c r="B700" s="119">
        <v>0.62606682767045951</v>
      </c>
      <c r="C700" s="97">
        <v>13069.800902479523</v>
      </c>
      <c r="D700" s="96">
        <v>0.35242108248217846</v>
      </c>
      <c r="E700" s="98">
        <v>0.40539314812342109</v>
      </c>
      <c r="F700" s="119">
        <v>0.34470907119013772</v>
      </c>
      <c r="G700" s="177">
        <v>1</v>
      </c>
      <c r="H700" s="97">
        <v>7189594.6985645695</v>
      </c>
      <c r="I700" s="185">
        <v>36191.403227639785</v>
      </c>
      <c r="J700" s="174">
        <v>260201520779.05164</v>
      </c>
      <c r="K700" s="186">
        <v>0.43821033486270378</v>
      </c>
      <c r="L700" s="182">
        <v>83502875506.441345</v>
      </c>
      <c r="M700" s="189">
        <v>4201778186.2546511</v>
      </c>
      <c r="N700" s="187">
        <v>21071102.400274646</v>
      </c>
      <c r="O700" s="185">
        <v>0</v>
      </c>
      <c r="P700" s="185">
        <v>200220138242.58768</v>
      </c>
      <c r="Q700" s="174">
        <v>464623437207.89392</v>
      </c>
      <c r="R700" s="119">
        <v>0.59015341067212213</v>
      </c>
      <c r="S700" s="174">
        <v>153995131284.44733</v>
      </c>
      <c r="T700" s="119">
        <v>0.33144073017466574</v>
      </c>
      <c r="U700" s="97">
        <v>15.851802477224625</v>
      </c>
      <c r="V700" s="184">
        <v>2616124350721.6714</v>
      </c>
      <c r="W700" s="199">
        <v>2717.3031950345603</v>
      </c>
      <c r="X700" s="191">
        <v>4.528869978112416E-2</v>
      </c>
      <c r="Y700" s="198">
        <v>2.0000000000000001E-4</v>
      </c>
    </row>
    <row r="701" spans="1:25" x14ac:dyDescent="0.2">
      <c r="A701">
        <v>697</v>
      </c>
      <c r="B701" s="119">
        <v>0.46633314964276024</v>
      </c>
      <c r="C701" s="97">
        <v>4577.637580068932</v>
      </c>
      <c r="D701" s="96">
        <v>0.23537437996842536</v>
      </c>
      <c r="E701" s="98">
        <v>0.7</v>
      </c>
      <c r="F701" s="119">
        <v>0</v>
      </c>
      <c r="G701" s="177">
        <v>0</v>
      </c>
      <c r="H701" s="97">
        <v>2987113.544529838</v>
      </c>
      <c r="I701" s="185">
        <v>48264.168084175602</v>
      </c>
      <c r="J701" s="174">
        <v>144170550199.70566</v>
      </c>
      <c r="K701" s="186">
        <v>0.46633314964276029</v>
      </c>
      <c r="L701" s="182">
        <v>51273077040.111</v>
      </c>
      <c r="M701" s="189">
        <v>31473523250.054337</v>
      </c>
      <c r="N701" s="187">
        <v>10932663.305405943</v>
      </c>
      <c r="O701" s="185">
        <v>54542055626.89341</v>
      </c>
      <c r="P701" s="185">
        <v>0</v>
      </c>
      <c r="Q701" s="174">
        <v>230186129076.65338</v>
      </c>
      <c r="R701" s="119">
        <v>0.48163263228148029</v>
      </c>
      <c r="S701" s="174">
        <v>79209245981.270889</v>
      </c>
      <c r="T701" s="119">
        <v>0.34410955299089169</v>
      </c>
      <c r="U701" s="97">
        <v>16.608270017153124</v>
      </c>
      <c r="V701" s="184">
        <v>1507129464020.574</v>
      </c>
      <c r="W701" s="199">
        <v>1562.8170199453552</v>
      </c>
      <c r="X701" s="191">
        <v>4.1817012522233611E-2</v>
      </c>
      <c r="Y701" s="198">
        <v>2.0000000000000001E-4</v>
      </c>
    </row>
    <row r="702" spans="1:25" x14ac:dyDescent="0.2">
      <c r="A702">
        <v>698</v>
      </c>
      <c r="B702" s="119">
        <v>0.51639781361786541</v>
      </c>
      <c r="C702" s="97">
        <v>13056.131063285213</v>
      </c>
      <c r="D702" s="96">
        <v>1.4219252926545978</v>
      </c>
      <c r="E702" s="98">
        <v>0</v>
      </c>
      <c r="F702" s="119">
        <v>0</v>
      </c>
      <c r="G702" s="177">
        <v>0</v>
      </c>
      <c r="H702" s="97">
        <v>12653802.526909076</v>
      </c>
      <c r="I702" s="185">
        <v>37354.642157931848</v>
      </c>
      <c r="J702" s="174">
        <v>472678265329.82233</v>
      </c>
      <c r="K702" s="186">
        <v>0.45397661128640621</v>
      </c>
      <c r="L702" s="182">
        <v>175592112047.5929</v>
      </c>
      <c r="M702" s="189">
        <v>16683942109.717615</v>
      </c>
      <c r="N702" s="187">
        <v>22669847.859534729</v>
      </c>
      <c r="O702" s="185">
        <v>0</v>
      </c>
      <c r="P702" s="185">
        <v>0</v>
      </c>
      <c r="Q702" s="174">
        <v>489362207439.53992</v>
      </c>
      <c r="R702" s="119">
        <v>0.43849907872111521</v>
      </c>
      <c r="S702" s="174">
        <v>175592112047.5929</v>
      </c>
      <c r="T702" s="119">
        <v>0.35881829323586883</v>
      </c>
      <c r="U702" s="97">
        <v>13.295165808666722</v>
      </c>
      <c r="V702" s="184">
        <v>2290251230402.5728</v>
      </c>
      <c r="W702" s="199">
        <v>2377.4070043680822</v>
      </c>
      <c r="X702" s="191">
        <v>6.1544974398633739E-2</v>
      </c>
      <c r="Y702" s="198">
        <v>2.0000000000000001E-4</v>
      </c>
    </row>
    <row r="703" spans="1:25" x14ac:dyDescent="0.2">
      <c r="A703">
        <v>699</v>
      </c>
      <c r="B703" s="119">
        <v>0.47659092408678627</v>
      </c>
      <c r="C703" s="97">
        <v>5322.3595577993392</v>
      </c>
      <c r="D703" s="96">
        <v>1.3439158185708358</v>
      </c>
      <c r="E703" s="98">
        <v>0.39404627102091749</v>
      </c>
      <c r="F703" s="119">
        <v>0.66826553143599265</v>
      </c>
      <c r="G703" s="177">
        <v>1</v>
      </c>
      <c r="H703" s="97">
        <v>15048090.749107871</v>
      </c>
      <c r="I703" s="185">
        <v>24375.454037078762</v>
      </c>
      <c r="J703" s="174">
        <v>366804044400.66901</v>
      </c>
      <c r="K703" s="186">
        <v>0.25730173060353601</v>
      </c>
      <c r="L703" s="182">
        <v>57702955457.780106</v>
      </c>
      <c r="M703" s="189">
        <v>89680489.850607604</v>
      </c>
      <c r="N703" s="187">
        <v>27301784.0261271</v>
      </c>
      <c r="O703" s="185">
        <v>0</v>
      </c>
      <c r="P703" s="185">
        <v>476076957926.31012</v>
      </c>
      <c r="Q703" s="174">
        <v>842970682816.82971</v>
      </c>
      <c r="R703" s="119">
        <v>0.56376916949196232</v>
      </c>
      <c r="S703" s="174">
        <v>289253732133.99518</v>
      </c>
      <c r="T703" s="119">
        <v>0.34313617072356423</v>
      </c>
      <c r="U703" s="97">
        <v>17.803944123426263</v>
      </c>
      <c r="V703" s="184">
        <v>5387014374622.3965</v>
      </c>
      <c r="W703" s="199">
        <v>5585.5900359392326</v>
      </c>
      <c r="X703" s="191">
        <v>4.3168384720237672E-2</v>
      </c>
      <c r="Y703" s="198">
        <v>2.0000000000000001E-4</v>
      </c>
    </row>
    <row r="704" spans="1:25" x14ac:dyDescent="0.2">
      <c r="A704">
        <v>700</v>
      </c>
      <c r="B704" s="119">
        <v>0.52717736840279761</v>
      </c>
      <c r="C704" s="97">
        <v>5728.6959493937338</v>
      </c>
      <c r="D704" s="96">
        <v>0.86975691986343118</v>
      </c>
      <c r="E704" s="98">
        <v>0.2561297052993764</v>
      </c>
      <c r="F704" s="119">
        <v>0.53554932279539669</v>
      </c>
      <c r="G704" s="177">
        <v>1</v>
      </c>
      <c r="H704" s="97">
        <v>8220952.3619081443</v>
      </c>
      <c r="I704" s="185">
        <v>36804.07849893134</v>
      </c>
      <c r="J704" s="174">
        <v>302564576063.64233</v>
      </c>
      <c r="K704" s="186">
        <v>0.45843328731494726</v>
      </c>
      <c r="L704" s="182">
        <v>101975846310.21344</v>
      </c>
      <c r="M704" s="189">
        <v>4366879520.4361296</v>
      </c>
      <c r="N704" s="187">
        <v>18088275.265984077</v>
      </c>
      <c r="O704" s="185">
        <v>0</v>
      </c>
      <c r="P704" s="185">
        <v>269007967202.12881</v>
      </c>
      <c r="Q704" s="174">
        <v>575939422786.20728</v>
      </c>
      <c r="R704" s="119">
        <v>0.61449526285160494</v>
      </c>
      <c r="S704" s="174">
        <v>237810310905.75656</v>
      </c>
      <c r="T704" s="119">
        <v>0.41290854818603623</v>
      </c>
      <c r="U704" s="97">
        <v>16.487004893370028</v>
      </c>
      <c r="V704" s="184">
        <v>4216858957703.1196</v>
      </c>
      <c r="W704" s="199">
        <v>4378.9597022901517</v>
      </c>
      <c r="X704" s="191">
        <v>4.5056798663064695E-2</v>
      </c>
      <c r="Y704" s="198">
        <v>2.0000000000000001E-4</v>
      </c>
    </row>
    <row r="705" spans="1:25" x14ac:dyDescent="0.2">
      <c r="A705">
        <v>701</v>
      </c>
      <c r="B705" s="119">
        <v>0.47635330366867207</v>
      </c>
      <c r="C705" s="97">
        <v>4000</v>
      </c>
      <c r="D705" s="96">
        <v>0.80590669120199676</v>
      </c>
      <c r="E705" s="98">
        <v>0.29943194338774792</v>
      </c>
      <c r="F705" s="119">
        <v>0.53706941461548297</v>
      </c>
      <c r="G705" s="177">
        <v>1</v>
      </c>
      <c r="H705" s="97">
        <v>10076067.795044839</v>
      </c>
      <c r="I705" s="185">
        <v>36084.009989043894</v>
      </c>
      <c r="J705" s="174">
        <v>363584930966.68146</v>
      </c>
      <c r="K705" s="186">
        <v>0.38519023328960134</v>
      </c>
      <c r="L705" s="182">
        <v>98658249306.663315</v>
      </c>
      <c r="M705" s="189">
        <v>7149871859.2299299</v>
      </c>
      <c r="N705" s="187">
        <v>22492030.109732002</v>
      </c>
      <c r="O705" s="185">
        <v>0</v>
      </c>
      <c r="P705" s="185">
        <v>330976999952.51361</v>
      </c>
      <c r="Q705" s="174">
        <v>701711802778.42505</v>
      </c>
      <c r="R705" s="119">
        <v>0.57691913224022162</v>
      </c>
      <c r="S705" s="174">
        <v>247548173891.52051</v>
      </c>
      <c r="T705" s="119">
        <v>0.35277755470458744</v>
      </c>
      <c r="U705" s="97">
        <v>16.682787519042158</v>
      </c>
      <c r="V705" s="184">
        <v>4478920480387.4209</v>
      </c>
      <c r="W705" s="199">
        <v>4641.7999397653712</v>
      </c>
      <c r="X705" s="191">
        <v>4.4317944357262662E-2</v>
      </c>
      <c r="Y705" s="198">
        <v>2.0000000000000001E-4</v>
      </c>
    </row>
    <row r="706" spans="1:25" x14ac:dyDescent="0.2">
      <c r="A706">
        <v>702</v>
      </c>
      <c r="B706" s="119">
        <v>0.55903955236692915</v>
      </c>
      <c r="C706" s="97">
        <v>11653.034666461572</v>
      </c>
      <c r="D706" s="96">
        <v>1.0964798483230396</v>
      </c>
      <c r="E706" s="98">
        <v>0.18256701940429076</v>
      </c>
      <c r="F706" s="119">
        <v>0.51973653393562336</v>
      </c>
      <c r="G706" s="177">
        <v>1</v>
      </c>
      <c r="H706" s="97">
        <v>17200582.737434898</v>
      </c>
      <c r="I706" s="185">
        <v>36447.189511265533</v>
      </c>
      <c r="J706" s="174">
        <v>626912898735.49219</v>
      </c>
      <c r="K706" s="186">
        <v>0.43606622890047853</v>
      </c>
      <c r="L706" s="182">
        <v>227540135108.93741</v>
      </c>
      <c r="M706" s="189">
        <v>15838918761.023323</v>
      </c>
      <c r="N706" s="187">
        <v>32951187.070981126</v>
      </c>
      <c r="O706" s="185">
        <v>0</v>
      </c>
      <c r="P706" s="185">
        <v>402264789036.0022</v>
      </c>
      <c r="Q706" s="174">
        <v>1045016606532.5177</v>
      </c>
      <c r="R706" s="119">
        <v>0.56954824555789019</v>
      </c>
      <c r="S706" s="174">
        <v>498602969484.21234</v>
      </c>
      <c r="T706" s="119">
        <v>0.47712444603022425</v>
      </c>
      <c r="U706" s="97">
        <v>16.373360714955194</v>
      </c>
      <c r="V706" s="184">
        <v>8482376620668.6162</v>
      </c>
      <c r="W706" s="199">
        <v>8810.7231850900844</v>
      </c>
      <c r="X706" s="191">
        <v>4.6386402730208852E-2</v>
      </c>
      <c r="Y706" s="198">
        <v>2.0000000000000001E-4</v>
      </c>
    </row>
    <row r="707" spans="1:25" x14ac:dyDescent="0.2">
      <c r="A707">
        <v>703</v>
      </c>
      <c r="B707" s="119">
        <v>0.3612719559856441</v>
      </c>
      <c r="C707" s="97">
        <v>4366.2785024084033</v>
      </c>
      <c r="D707" s="96">
        <v>0.39870928436907688</v>
      </c>
      <c r="E707" s="98">
        <v>0.44523550812567908</v>
      </c>
      <c r="F707" s="119">
        <v>0.67508534799318298</v>
      </c>
      <c r="G707" s="177">
        <v>1</v>
      </c>
      <c r="H707" s="97">
        <v>3854650.5029717623</v>
      </c>
      <c r="I707" s="185">
        <v>40273.657201513633</v>
      </c>
      <c r="J707" s="174">
        <v>155240872988.32687</v>
      </c>
      <c r="K707" s="186">
        <v>0.3612719559856441</v>
      </c>
      <c r="L707" s="182">
        <v>40445571317.760223</v>
      </c>
      <c r="M707" s="189">
        <v>3385162756.6573811</v>
      </c>
      <c r="N707" s="187">
        <v>11990630.87316124</v>
      </c>
      <c r="O707" s="185">
        <v>0</v>
      </c>
      <c r="P707" s="185">
        <v>188004430235.8161</v>
      </c>
      <c r="Q707" s="174">
        <v>346630465980.80035</v>
      </c>
      <c r="R707" s="119">
        <v>0.59569985413083082</v>
      </c>
      <c r="S707" s="174">
        <v>150193832162.61597</v>
      </c>
      <c r="T707" s="119">
        <v>0.43329668596105197</v>
      </c>
      <c r="U707" s="97">
        <v>17.456322505279097</v>
      </c>
      <c r="V707" s="184">
        <v>2872003773792.168</v>
      </c>
      <c r="W707" s="199">
        <v>2981.2260092090819</v>
      </c>
      <c r="X707" s="191">
        <v>4.19857893945524E-2</v>
      </c>
      <c r="Y707" s="198">
        <v>2.0000000000000001E-4</v>
      </c>
    </row>
    <row r="708" spans="1:25" x14ac:dyDescent="0.2">
      <c r="A708">
        <v>704</v>
      </c>
      <c r="B708" s="119">
        <v>0.28287104250481709</v>
      </c>
      <c r="C708" s="97">
        <v>11204.677848044568</v>
      </c>
      <c r="D708" s="96">
        <v>0.72788236490003033</v>
      </c>
      <c r="E708" s="98">
        <v>0.38186113207779249</v>
      </c>
      <c r="F708" s="119">
        <v>0.55639895446085463</v>
      </c>
      <c r="G708" s="177">
        <v>1</v>
      </c>
      <c r="H708" s="97">
        <v>5974392.3789188992</v>
      </c>
      <c r="I708" s="185">
        <v>43090.547878661433</v>
      </c>
      <c r="J708" s="174">
        <v>257439840849.71481</v>
      </c>
      <c r="K708" s="186">
        <v>0.28287104250481709</v>
      </c>
      <c r="L708" s="182">
        <v>50377201879.789917</v>
      </c>
      <c r="M708" s="189">
        <v>2235006754.3141642</v>
      </c>
      <c r="N708" s="187">
        <v>14365906.082166577</v>
      </c>
      <c r="O708" s="185">
        <v>0</v>
      </c>
      <c r="P708" s="185">
        <v>276938535378.69452</v>
      </c>
      <c r="Q708" s="174">
        <v>536613382982.72345</v>
      </c>
      <c r="R708" s="119">
        <v>0.54857577876671437</v>
      </c>
      <c r="S708" s="174">
        <v>220132465829.58923</v>
      </c>
      <c r="T708" s="119">
        <v>0.41022544873182282</v>
      </c>
      <c r="U708" s="97">
        <v>17.658046086815926</v>
      </c>
      <c r="V708" s="184">
        <v>4111132670189.7954</v>
      </c>
      <c r="W708" s="199">
        <v>4267.1458375290331</v>
      </c>
      <c r="X708" s="191">
        <v>4.2906513457793886E-2</v>
      </c>
      <c r="Y708" s="198">
        <v>2.0000000000000001E-4</v>
      </c>
    </row>
    <row r="709" spans="1:25" x14ac:dyDescent="0.2">
      <c r="A709">
        <v>705</v>
      </c>
      <c r="B709" s="119">
        <v>0.59416597628338796</v>
      </c>
      <c r="C709" s="97">
        <v>4000</v>
      </c>
      <c r="D709" s="96">
        <v>0.68896907340568925</v>
      </c>
      <c r="E709" s="98">
        <v>0.54036087475995431</v>
      </c>
      <c r="F709" s="119">
        <v>0.5913374081667192</v>
      </c>
      <c r="G709" s="177">
        <v>1</v>
      </c>
      <c r="H709" s="97">
        <v>13804248.665454073</v>
      </c>
      <c r="I709" s="185">
        <v>31263.56563081979</v>
      </c>
      <c r="J709" s="174">
        <v>431570034136.5799</v>
      </c>
      <c r="K709" s="186">
        <v>0.45159016881665792</v>
      </c>
      <c r="L709" s="182">
        <v>136133305505.73535</v>
      </c>
      <c r="M709" s="189">
        <v>6680211896.251646</v>
      </c>
      <c r="N709" s="187">
        <v>31721794.745330222</v>
      </c>
      <c r="O709" s="185">
        <v>0</v>
      </c>
      <c r="P709" s="185">
        <v>463557084596.7464</v>
      </c>
      <c r="Q709" s="174">
        <v>901807330629.57788</v>
      </c>
      <c r="R709" s="119">
        <v>0.62733849352764481</v>
      </c>
      <c r="S709" s="174">
        <v>432504673468.60388</v>
      </c>
      <c r="T709" s="119">
        <v>0.47959764661334015</v>
      </c>
      <c r="U709" s="97">
        <v>17.164139554236133</v>
      </c>
      <c r="V709" s="184">
        <v>8000769911010.0117</v>
      </c>
      <c r="W709" s="199">
        <v>8315.2661232616083</v>
      </c>
      <c r="X709" s="191">
        <v>4.3206780658234627E-2</v>
      </c>
      <c r="Y709" s="198">
        <v>2.0000000000000001E-4</v>
      </c>
    </row>
    <row r="710" spans="1:25" x14ac:dyDescent="0.2">
      <c r="A710">
        <v>706</v>
      </c>
      <c r="B710" s="119">
        <v>0.53388818247049175</v>
      </c>
      <c r="C710" s="97">
        <v>11913.376707220823</v>
      </c>
      <c r="D710" s="96">
        <v>0.42726106939590974</v>
      </c>
      <c r="E710" s="98">
        <v>0.53045236454421452</v>
      </c>
      <c r="F710" s="119">
        <v>0.57616035035961288</v>
      </c>
      <c r="G710" s="177">
        <v>1</v>
      </c>
      <c r="H710" s="97">
        <v>3292856.6886986308</v>
      </c>
      <c r="I710" s="185">
        <v>51606.706280821891</v>
      </c>
      <c r="J710" s="174">
        <v>169933487958.51001</v>
      </c>
      <c r="K710" s="186">
        <v>0.51810940199709488</v>
      </c>
      <c r="L710" s="182">
        <v>69183489779.034607</v>
      </c>
      <c r="M710" s="189">
        <v>4181262373.9175763</v>
      </c>
      <c r="N710" s="187">
        <v>10077175.692269903</v>
      </c>
      <c r="O710" s="185">
        <v>0</v>
      </c>
      <c r="P710" s="185">
        <v>236154158468.80441</v>
      </c>
      <c r="Q710" s="174">
        <v>410268908801.23206</v>
      </c>
      <c r="R710" s="119">
        <v>0.67508762828209701</v>
      </c>
      <c r="S710" s="174">
        <v>196006106300.80499</v>
      </c>
      <c r="T710" s="119">
        <v>0.47775032934744377</v>
      </c>
      <c r="U710" s="97">
        <v>16.946771740164898</v>
      </c>
      <c r="V710" s="184">
        <v>3593210199243.8589</v>
      </c>
      <c r="W710" s="199">
        <v>3730.6381349818457</v>
      </c>
      <c r="X710" s="191">
        <v>4.3737343010232591E-2</v>
      </c>
      <c r="Y710" s="198">
        <v>2.0000000000000001E-4</v>
      </c>
    </row>
    <row r="711" spans="1:25" x14ac:dyDescent="0.2">
      <c r="A711">
        <v>707</v>
      </c>
      <c r="B711" s="119">
        <v>0.44717192228162678</v>
      </c>
      <c r="C711" s="97">
        <v>7064.4047612450004</v>
      </c>
      <c r="D711" s="96">
        <v>1.0865534810153168</v>
      </c>
      <c r="E711" s="98">
        <v>0</v>
      </c>
      <c r="F711" s="119">
        <v>0</v>
      </c>
      <c r="G711" s="177">
        <v>0</v>
      </c>
      <c r="H711" s="97">
        <v>10787533.463253582</v>
      </c>
      <c r="I711" s="185">
        <v>41811.068421672622</v>
      </c>
      <c r="J711" s="174">
        <v>451038299733.17853</v>
      </c>
      <c r="K711" s="186">
        <v>0.44717192228162683</v>
      </c>
      <c r="L711" s="182">
        <v>151771911972.67178</v>
      </c>
      <c r="M711" s="189">
        <v>9437181568.2898426</v>
      </c>
      <c r="N711" s="187">
        <v>21476231.212387271</v>
      </c>
      <c r="O711" s="185">
        <v>0</v>
      </c>
      <c r="P711" s="185">
        <v>0</v>
      </c>
      <c r="Q711" s="174">
        <v>460475481301.46838</v>
      </c>
      <c r="R711" s="119">
        <v>0.43800738954497481</v>
      </c>
      <c r="S711" s="174">
        <v>151771911972.67178</v>
      </c>
      <c r="T711" s="119">
        <v>0.32959824819273781</v>
      </c>
      <c r="U711" s="97">
        <v>13.158511998313662</v>
      </c>
      <c r="V711" s="184">
        <v>2123789315847.3918</v>
      </c>
      <c r="W711" s="199">
        <v>2205.0764064466625</v>
      </c>
      <c r="X711" s="191">
        <v>5.7324151975882441E-2</v>
      </c>
      <c r="Y711" s="198">
        <v>2.0000000000000001E-4</v>
      </c>
    </row>
    <row r="712" spans="1:25" x14ac:dyDescent="0.2">
      <c r="A712">
        <v>708</v>
      </c>
      <c r="B712" s="119">
        <v>0.48557773750347083</v>
      </c>
      <c r="C712" s="97">
        <v>4000</v>
      </c>
      <c r="D712" s="96">
        <v>1.5102315816717189</v>
      </c>
      <c r="E712" s="98">
        <v>0.64332795712073454</v>
      </c>
      <c r="F712" s="119">
        <v>0</v>
      </c>
      <c r="G712" s="177">
        <v>0</v>
      </c>
      <c r="H712" s="97">
        <v>130788542.43233563</v>
      </c>
      <c r="I712" s="185">
        <v>17091.035713713052</v>
      </c>
      <c r="J712" s="174">
        <v>2235311649655.5234</v>
      </c>
      <c r="K712" s="186">
        <v>0.31293028341847506</v>
      </c>
      <c r="L712" s="182">
        <v>422503827945.96796</v>
      </c>
      <c r="M712" s="189">
        <v>253801488661.98874</v>
      </c>
      <c r="N712" s="187">
        <v>213942055.77160621</v>
      </c>
      <c r="O712" s="185">
        <v>431009377467.88013</v>
      </c>
      <c r="P712" s="185">
        <v>0</v>
      </c>
      <c r="Q712" s="174">
        <v>2920122515785.3921</v>
      </c>
      <c r="R712" s="119">
        <v>0.35762342312159856</v>
      </c>
      <c r="S712" s="174">
        <v>607323301047.71924</v>
      </c>
      <c r="T712" s="119">
        <v>0.20797870560727977</v>
      </c>
      <c r="U712" s="97">
        <v>16.201582099331862</v>
      </c>
      <c r="V712" s="184">
        <v>9297224742394.1816</v>
      </c>
      <c r="W712" s="199">
        <v>9654.1544608912209</v>
      </c>
      <c r="X712" s="191">
        <v>4.955099704086955E-2</v>
      </c>
      <c r="Y712" s="198">
        <v>2.0000000000000001E-4</v>
      </c>
    </row>
    <row r="713" spans="1:25" x14ac:dyDescent="0.2">
      <c r="A713">
        <v>709</v>
      </c>
      <c r="B713" s="119">
        <v>0.3760926454526064</v>
      </c>
      <c r="C713" s="97">
        <v>4000</v>
      </c>
      <c r="D713" s="96">
        <v>0.90405699426979114</v>
      </c>
      <c r="E713" s="98">
        <v>0.3572752925187615</v>
      </c>
      <c r="F713" s="119">
        <v>0.55226124597735604</v>
      </c>
      <c r="G713" s="177">
        <v>1</v>
      </c>
      <c r="H713" s="97">
        <v>11640048.166181963</v>
      </c>
      <c r="I713" s="185">
        <v>34886.059565816387</v>
      </c>
      <c r="J713" s="174">
        <v>406075413674.39575</v>
      </c>
      <c r="K713" s="186">
        <v>0.37609264545260634</v>
      </c>
      <c r="L713" s="182">
        <v>104109976278.12378</v>
      </c>
      <c r="M713" s="189">
        <v>8000403932.820509</v>
      </c>
      <c r="N713" s="187">
        <v>24674391.762248382</v>
      </c>
      <c r="O713" s="185">
        <v>0</v>
      </c>
      <c r="P713" s="185">
        <v>338806313579.01227</v>
      </c>
      <c r="Q713" s="174">
        <v>752882131186.22852</v>
      </c>
      <c r="R713" s="119">
        <v>0.56285972251406013</v>
      </c>
      <c r="S713" s="174">
        <v>265486166859.97931</v>
      </c>
      <c r="T713" s="119">
        <v>0.35262646815867943</v>
      </c>
      <c r="U713" s="97">
        <v>16.730905373054824</v>
      </c>
      <c r="V713" s="184">
        <v>4759868130591.4482</v>
      </c>
      <c r="W713" s="199">
        <v>4940.6094170522183</v>
      </c>
      <c r="X713" s="191">
        <v>4.4351038162332289E-2</v>
      </c>
      <c r="Y713" s="198">
        <v>2.0000000000000001E-4</v>
      </c>
    </row>
    <row r="714" spans="1:25" x14ac:dyDescent="0.2">
      <c r="A714">
        <v>710</v>
      </c>
      <c r="B714" s="119">
        <v>0.47403155500263794</v>
      </c>
      <c r="C714" s="97">
        <v>9594.2233832560469</v>
      </c>
      <c r="D714" s="96">
        <v>1.0412014190291181</v>
      </c>
      <c r="E714" s="98">
        <v>0.49891016216406414</v>
      </c>
      <c r="F714" s="119">
        <v>0.46697107247906017</v>
      </c>
      <c r="G714" s="177">
        <v>1</v>
      </c>
      <c r="H714" s="97">
        <v>8480935.2901644688</v>
      </c>
      <c r="I714" s="185">
        <v>35685.348950615538</v>
      </c>
      <c r="J714" s="174">
        <v>302645135257.10889</v>
      </c>
      <c r="K714" s="186">
        <v>0.36861355812667773</v>
      </c>
      <c r="L714" s="182">
        <v>83265136568.241913</v>
      </c>
      <c r="M714" s="189">
        <v>2983143324.0335727</v>
      </c>
      <c r="N714" s="187">
        <v>17428583.741134554</v>
      </c>
      <c r="O714" s="185">
        <v>0</v>
      </c>
      <c r="P714" s="185">
        <v>242142590485.36758</v>
      </c>
      <c r="Q714" s="174">
        <v>547770869066.51001</v>
      </c>
      <c r="R714" s="119">
        <v>0.55730085293761855</v>
      </c>
      <c r="S714" s="174">
        <v>212535101498.3851</v>
      </c>
      <c r="T714" s="119">
        <v>0.38800000785105498</v>
      </c>
      <c r="U714" s="97">
        <v>16.688571291304687</v>
      </c>
      <c r="V714" s="184">
        <v>3709856903792.3452</v>
      </c>
      <c r="W714" s="199">
        <v>3850.0845780100913</v>
      </c>
      <c r="X714" s="191">
        <v>4.517818711516574E-2</v>
      </c>
      <c r="Y714" s="198">
        <v>2.0000000000000001E-4</v>
      </c>
    </row>
    <row r="715" spans="1:25" x14ac:dyDescent="0.2">
      <c r="A715">
        <v>711</v>
      </c>
      <c r="B715" s="119">
        <v>0.63482968378315141</v>
      </c>
      <c r="C715" s="97">
        <v>8496.7871870119234</v>
      </c>
      <c r="D715" s="96">
        <v>0.89671050552398035</v>
      </c>
      <c r="E715" s="98">
        <v>0</v>
      </c>
      <c r="F715" s="119">
        <v>0</v>
      </c>
      <c r="G715" s="177">
        <v>0</v>
      </c>
      <c r="H715" s="97">
        <v>7910681.452144498</v>
      </c>
      <c r="I715" s="185">
        <v>36348.471587811284</v>
      </c>
      <c r="J715" s="174">
        <v>287541180003.5</v>
      </c>
      <c r="K715" s="186">
        <v>0.3921772291186495</v>
      </c>
      <c r="L715" s="182">
        <v>80836203211.10614</v>
      </c>
      <c r="M715" s="189">
        <v>8232436060.4175453</v>
      </c>
      <c r="N715" s="187">
        <v>17244543.512434714</v>
      </c>
      <c r="O715" s="185">
        <v>0</v>
      </c>
      <c r="P715" s="185">
        <v>0</v>
      </c>
      <c r="Q715" s="174">
        <v>295773616063.91754</v>
      </c>
      <c r="R715" s="119">
        <v>0.38126153621122905</v>
      </c>
      <c r="S715" s="174">
        <v>80836203211.10614</v>
      </c>
      <c r="T715" s="119">
        <v>0.27330430714833331</v>
      </c>
      <c r="U715" s="97">
        <v>13.307796279175745</v>
      </c>
      <c r="V715" s="184">
        <v>1132638636136.4355</v>
      </c>
      <c r="W715" s="199">
        <v>1175.2087514835957</v>
      </c>
      <c r="X715" s="191">
        <v>5.4601375843888238E-2</v>
      </c>
      <c r="Y715" s="198">
        <v>2.0000000000000001E-4</v>
      </c>
    </row>
    <row r="716" spans="1:25" x14ac:dyDescent="0.2">
      <c r="A716">
        <v>712</v>
      </c>
      <c r="B716" s="119">
        <v>0.45450123240771562</v>
      </c>
      <c r="C716" s="97">
        <v>4000</v>
      </c>
      <c r="D716" s="96">
        <v>0.27383172401607447</v>
      </c>
      <c r="E716" s="98">
        <v>0.7</v>
      </c>
      <c r="F716" s="119">
        <v>0.48549060316138659</v>
      </c>
      <c r="G716" s="177">
        <v>1</v>
      </c>
      <c r="H716" s="97">
        <v>4137595.7086461699</v>
      </c>
      <c r="I716" s="185">
        <v>53726.528033608796</v>
      </c>
      <c r="J716" s="174">
        <v>222298651832.3179</v>
      </c>
      <c r="K716" s="186">
        <v>0.45450123240771556</v>
      </c>
      <c r="L716" s="182">
        <v>70452153675.448425</v>
      </c>
      <c r="M716" s="189">
        <v>4965468581.0899401</v>
      </c>
      <c r="N716" s="187">
        <v>13956965.443143226</v>
      </c>
      <c r="O716" s="185">
        <v>0</v>
      </c>
      <c r="P716" s="185">
        <v>310292262467.18097</v>
      </c>
      <c r="Q716" s="174">
        <v>537556382880.58887</v>
      </c>
      <c r="R716" s="119">
        <v>0.64973430195822346</v>
      </c>
      <c r="S716" s="174">
        <v>273851849238.45135</v>
      </c>
      <c r="T716" s="119">
        <v>0.50943837327531827</v>
      </c>
      <c r="U716" s="97">
        <v>17.519979768148133</v>
      </c>
      <c r="V716" s="184">
        <v>5240844326662.5908</v>
      </c>
      <c r="W716" s="199">
        <v>5437.0150811162994</v>
      </c>
      <c r="X716" s="191">
        <v>4.1661243984335371E-2</v>
      </c>
      <c r="Y716" s="198">
        <v>2.0000000000000001E-4</v>
      </c>
    </row>
    <row r="717" spans="1:25" x14ac:dyDescent="0.2">
      <c r="A717">
        <v>713</v>
      </c>
      <c r="B717" s="119">
        <v>0.60835579177086141</v>
      </c>
      <c r="C717" s="97">
        <v>10220.664296380653</v>
      </c>
      <c r="D717" s="96">
        <v>0.68173026672711756</v>
      </c>
      <c r="E717" s="98">
        <v>4.670335583154063E-2</v>
      </c>
      <c r="F717" s="119">
        <v>0.69160595855386209</v>
      </c>
      <c r="G717" s="177">
        <v>1</v>
      </c>
      <c r="H717" s="97">
        <v>4478780.7674884126</v>
      </c>
      <c r="I717" s="185">
        <v>43551.027404536318</v>
      </c>
      <c r="J717" s="174">
        <v>195055503943.79807</v>
      </c>
      <c r="K717" s="186">
        <v>0.41540853797175081</v>
      </c>
      <c r="L717" s="182">
        <v>59787364332.900787</v>
      </c>
      <c r="M717" s="189">
        <v>1181833952.3832073</v>
      </c>
      <c r="N717" s="187">
        <v>11404154.595839761</v>
      </c>
      <c r="O717" s="185">
        <v>0</v>
      </c>
      <c r="P717" s="185">
        <v>237101011824.31589</v>
      </c>
      <c r="Q717" s="174">
        <v>433338349720.49713</v>
      </c>
      <c r="R717" s="119">
        <v>0.62470476326569235</v>
      </c>
      <c r="S717" s="174">
        <v>178195507839.58878</v>
      </c>
      <c r="T717" s="119">
        <v>0.41121564236012054</v>
      </c>
      <c r="U717" s="97">
        <v>17.003179761402972</v>
      </c>
      <c r="V717" s="184">
        <v>3249063531006.75</v>
      </c>
      <c r="W717" s="199">
        <v>3367.3286721768845</v>
      </c>
      <c r="X717" s="191">
        <v>4.3816232467840839E-2</v>
      </c>
      <c r="Y717" s="198">
        <v>2.0000000000000001E-4</v>
      </c>
    </row>
    <row r="718" spans="1:25" x14ac:dyDescent="0.2">
      <c r="A718">
        <v>714</v>
      </c>
      <c r="B718" s="119">
        <v>0.43498117232671535</v>
      </c>
      <c r="C718" s="97">
        <v>12712.02558624228</v>
      </c>
      <c r="D718" s="96">
        <v>0.24419536883025394</v>
      </c>
      <c r="E718" s="98">
        <v>0</v>
      </c>
      <c r="F718" s="119">
        <v>0</v>
      </c>
      <c r="G718" s="177">
        <v>0</v>
      </c>
      <c r="H718" s="97">
        <v>1654470.7274888521</v>
      </c>
      <c r="I718" s="185">
        <v>53921.327491996679</v>
      </c>
      <c r="J718" s="174">
        <v>89211257922.848389</v>
      </c>
      <c r="K718" s="186">
        <v>0.4349811723267154</v>
      </c>
      <c r="L718" s="182">
        <v>27788422044.286697</v>
      </c>
      <c r="M718" s="189">
        <v>2932042653.440248</v>
      </c>
      <c r="N718" s="187">
        <v>6659829.0353441602</v>
      </c>
      <c r="O718" s="185">
        <v>0</v>
      </c>
      <c r="P718" s="185">
        <v>0</v>
      </c>
      <c r="Q718" s="174">
        <v>92143300576.288635</v>
      </c>
      <c r="R718" s="119">
        <v>0.42113986923979768</v>
      </c>
      <c r="S718" s="174">
        <v>27788422044.286697</v>
      </c>
      <c r="T718" s="119">
        <v>0.30157832279167923</v>
      </c>
      <c r="U718" s="97">
        <v>13.389319668991329</v>
      </c>
      <c r="V718" s="184">
        <v>448890237187.50391</v>
      </c>
      <c r="W718" s="199">
        <v>466.12124285575328</v>
      </c>
      <c r="X718" s="191">
        <v>4.9548622107030572E-2</v>
      </c>
      <c r="Y718" s="198">
        <v>2.0000000000000001E-4</v>
      </c>
    </row>
    <row r="719" spans="1:25" x14ac:dyDescent="0.2">
      <c r="A719">
        <v>715</v>
      </c>
      <c r="B719" s="119">
        <v>0.55911254647328734</v>
      </c>
      <c r="C719" s="97">
        <v>4000</v>
      </c>
      <c r="D719" s="96">
        <v>0.70032075511689074</v>
      </c>
      <c r="E719" s="98">
        <v>0.35286522206896609</v>
      </c>
      <c r="F719" s="119">
        <v>0.62294623434904461</v>
      </c>
      <c r="G719" s="177">
        <v>1</v>
      </c>
      <c r="H719" s="97">
        <v>7614613.8955500852</v>
      </c>
      <c r="I719" s="185">
        <v>37283.508132819494</v>
      </c>
      <c r="J719" s="174">
        <v>283899519103.02191</v>
      </c>
      <c r="K719" s="186">
        <v>0.35343478822325047</v>
      </c>
      <c r="L719" s="182">
        <v>61202754166.676826</v>
      </c>
      <c r="M719" s="189">
        <v>8621400046.8481998</v>
      </c>
      <c r="N719" s="187">
        <v>18301481.92775166</v>
      </c>
      <c r="O719" s="185">
        <v>0</v>
      </c>
      <c r="P719" s="185">
        <v>474783451999.62128</v>
      </c>
      <c r="Q719" s="174">
        <v>767304371149.49133</v>
      </c>
      <c r="R719" s="119">
        <v>0.62578390800931194</v>
      </c>
      <c r="S719" s="174">
        <v>292771143817.6098</v>
      </c>
      <c r="T719" s="119">
        <v>0.3815580294153833</v>
      </c>
      <c r="U719" s="97">
        <v>17.837424387278556</v>
      </c>
      <c r="V719" s="184">
        <v>5624374122410.0811</v>
      </c>
      <c r="W719" s="199">
        <v>5841.2761398000857</v>
      </c>
      <c r="X719" s="191">
        <v>4.1635728237837899E-2</v>
      </c>
      <c r="Y719" s="198">
        <v>2.0000000000000001E-4</v>
      </c>
    </row>
    <row r="720" spans="1:25" x14ac:dyDescent="0.2">
      <c r="A720">
        <v>716</v>
      </c>
      <c r="B720" s="119">
        <v>0.47896988926952277</v>
      </c>
      <c r="C720" s="97">
        <v>8607.948569694172</v>
      </c>
      <c r="D720" s="96">
        <v>0.69748137000301424</v>
      </c>
      <c r="E720" s="98">
        <v>0</v>
      </c>
      <c r="F720" s="119">
        <v>0.47804929739180357</v>
      </c>
      <c r="G720" s="177">
        <v>1</v>
      </c>
      <c r="H720" s="97">
        <v>4997519.137916944</v>
      </c>
      <c r="I720" s="185">
        <v>50081.396119086232</v>
      </c>
      <c r="J720" s="174">
        <v>250282735558.73282</v>
      </c>
      <c r="K720" s="186">
        <v>0.47896988926952277</v>
      </c>
      <c r="L720" s="182">
        <v>91010586733.647903</v>
      </c>
      <c r="M720" s="189">
        <v>8982759372.781044</v>
      </c>
      <c r="N720" s="187">
        <v>12506600.828910742</v>
      </c>
      <c r="O720" s="185">
        <v>0</v>
      </c>
      <c r="P720" s="185">
        <v>190328635333.16531</v>
      </c>
      <c r="Q720" s="174">
        <v>449594130264.6792</v>
      </c>
      <c r="R720" s="119">
        <v>0.60530328152407276</v>
      </c>
      <c r="S720" s="174">
        <v>200622747099.68994</v>
      </c>
      <c r="T720" s="119">
        <v>0.4462307970559623</v>
      </c>
      <c r="U720" s="97">
        <v>16.43439758450382</v>
      </c>
      <c r="V720" s="184">
        <v>3549088043658.1348</v>
      </c>
      <c r="W720" s="199">
        <v>3676.5147585796171</v>
      </c>
      <c r="X720" s="191">
        <v>4.4945858150032332E-2</v>
      </c>
      <c r="Y720" s="198">
        <v>2.0000000000000001E-4</v>
      </c>
    </row>
    <row r="721" spans="1:25" x14ac:dyDescent="0.2">
      <c r="A721">
        <v>717</v>
      </c>
      <c r="B721" s="119">
        <v>0.47992602186270661</v>
      </c>
      <c r="C721" s="97">
        <v>11987.437095858088</v>
      </c>
      <c r="D721" s="96">
        <v>0.32406121295783014</v>
      </c>
      <c r="E721" s="98">
        <v>0</v>
      </c>
      <c r="F721" s="119">
        <v>0.4227451838501004</v>
      </c>
      <c r="G721" s="177">
        <v>1</v>
      </c>
      <c r="H721" s="97">
        <v>2290841.9306354481</v>
      </c>
      <c r="I721" s="185">
        <v>53693.514242731639</v>
      </c>
      <c r="J721" s="174">
        <v>123003353830.42128</v>
      </c>
      <c r="K721" s="186">
        <v>0.47992602186270661</v>
      </c>
      <c r="L721" s="182">
        <v>43678320726.126251</v>
      </c>
      <c r="M721" s="189">
        <v>2453572064.1686268</v>
      </c>
      <c r="N721" s="187">
        <v>8075046.9384860713</v>
      </c>
      <c r="O721" s="185">
        <v>0</v>
      </c>
      <c r="P721" s="185">
        <v>147801505855.27768</v>
      </c>
      <c r="Q721" s="174">
        <v>273258431749.86761</v>
      </c>
      <c r="R721" s="119">
        <v>0.64874014620012921</v>
      </c>
      <c r="S721" s="174">
        <v>115369186367.56787</v>
      </c>
      <c r="T721" s="119">
        <v>0.42219808416807897</v>
      </c>
      <c r="U721" s="97">
        <v>16.809875310148563</v>
      </c>
      <c r="V721" s="184">
        <v>2123435911400.1357</v>
      </c>
      <c r="W721" s="199">
        <v>2204.3424902057527</v>
      </c>
      <c r="X721" s="191">
        <v>4.3295006240592133E-2</v>
      </c>
      <c r="Y721" s="198">
        <v>2.0000000000000001E-4</v>
      </c>
    </row>
    <row r="722" spans="1:25" x14ac:dyDescent="0.2">
      <c r="A722">
        <v>718</v>
      </c>
      <c r="B722" s="119">
        <v>0.27042293141494311</v>
      </c>
      <c r="C722" s="97">
        <v>8516.1997495938904</v>
      </c>
      <c r="D722" s="96">
        <v>0.79257128357547191</v>
      </c>
      <c r="E722" s="98">
        <v>0.7</v>
      </c>
      <c r="F722" s="119">
        <v>0.67003513720557106</v>
      </c>
      <c r="G722" s="177">
        <v>1</v>
      </c>
      <c r="H722" s="97">
        <v>6061042.6582347006</v>
      </c>
      <c r="I722" s="185">
        <v>33546.028278444952</v>
      </c>
      <c r="J722" s="174">
        <v>203323908410.00244</v>
      </c>
      <c r="K722" s="186">
        <v>0.27042293141494311</v>
      </c>
      <c r="L722" s="182">
        <v>36436908407.098488</v>
      </c>
      <c r="M722" s="189">
        <v>4541468520.8383751</v>
      </c>
      <c r="N722" s="187">
        <v>14166641.905136058</v>
      </c>
      <c r="O722" s="185">
        <v>0</v>
      </c>
      <c r="P722" s="185">
        <v>240017909801.9079</v>
      </c>
      <c r="Q722" s="174">
        <v>447883286732.74872</v>
      </c>
      <c r="R722" s="119">
        <v>0.55147799102377715</v>
      </c>
      <c r="S722" s="174">
        <v>151055759878.61765</v>
      </c>
      <c r="T722" s="119">
        <v>0.33726590018696634</v>
      </c>
      <c r="U722" s="97">
        <v>17.642405168369027</v>
      </c>
      <c r="V722" s="184">
        <v>2804501534382.8823</v>
      </c>
      <c r="W722" s="199">
        <v>2910.198241145124</v>
      </c>
      <c r="X722" s="191">
        <v>4.2690849487396695E-2</v>
      </c>
      <c r="Y722" s="198">
        <v>2.0000000000000001E-4</v>
      </c>
    </row>
    <row r="723" spans="1:25" x14ac:dyDescent="0.2">
      <c r="A723">
        <v>719</v>
      </c>
      <c r="B723" s="119">
        <v>0.40118551351468679</v>
      </c>
      <c r="C723" s="97">
        <v>6054.1409478014893</v>
      </c>
      <c r="D723" s="96">
        <v>0.35123407429432635</v>
      </c>
      <c r="E723" s="98">
        <v>0</v>
      </c>
      <c r="F723" s="119">
        <v>0.55576997310873499</v>
      </c>
      <c r="G723" s="177">
        <v>1</v>
      </c>
      <c r="H723" s="97">
        <v>3922504.5391177572</v>
      </c>
      <c r="I723" s="185">
        <v>47077.528832793694</v>
      </c>
      <c r="J723" s="174">
        <v>184661820537.08035</v>
      </c>
      <c r="K723" s="186">
        <v>0.40118551351468679</v>
      </c>
      <c r="L723" s="182">
        <v>47962276322.265633</v>
      </c>
      <c r="M723" s="189">
        <v>6518859160.9317131</v>
      </c>
      <c r="N723" s="187">
        <v>12456031.823763885</v>
      </c>
      <c r="O723" s="185">
        <v>0</v>
      </c>
      <c r="P723" s="185">
        <v>215125134931.72794</v>
      </c>
      <c r="Q723" s="174">
        <v>406305814629.73999</v>
      </c>
      <c r="R723" s="119">
        <v>0.6059075365890374</v>
      </c>
      <c r="S723" s="174">
        <v>158451351100.0159</v>
      </c>
      <c r="T723" s="119">
        <v>0.38998051564782577</v>
      </c>
      <c r="U723" s="97">
        <v>17.319687180319082</v>
      </c>
      <c r="V723" s="184">
        <v>2999892018793.833</v>
      </c>
      <c r="W723" s="199">
        <v>3114.2586658279388</v>
      </c>
      <c r="X723" s="191">
        <v>4.2239230909087211E-2</v>
      </c>
      <c r="Y723" s="198">
        <v>2.0000000000000001E-4</v>
      </c>
    </row>
    <row r="724" spans="1:25" x14ac:dyDescent="0.2">
      <c r="A724">
        <v>720</v>
      </c>
      <c r="B724" s="119">
        <v>0.54924064888082791</v>
      </c>
      <c r="C724" s="97">
        <v>11427.234030830783</v>
      </c>
      <c r="D724" s="96">
        <v>0.92509691496395208</v>
      </c>
      <c r="E724" s="98">
        <v>0.60458450878929082</v>
      </c>
      <c r="F724" s="119">
        <v>0</v>
      </c>
      <c r="G724" s="177">
        <v>0</v>
      </c>
      <c r="H724" s="97">
        <v>6811928.2891255636</v>
      </c>
      <c r="I724" s="185">
        <v>42508.080492242902</v>
      </c>
      <c r="J724" s="174">
        <v>289561996021.53595</v>
      </c>
      <c r="K724" s="186">
        <v>0.46856805108955502</v>
      </c>
      <c r="L724" s="182">
        <v>103302980515.83427</v>
      </c>
      <c r="M724" s="189">
        <v>43821104500.842232</v>
      </c>
      <c r="N724" s="187">
        <v>14908742.553227859</v>
      </c>
      <c r="O724" s="185">
        <v>80174099607.798264</v>
      </c>
      <c r="P724" s="185">
        <v>0</v>
      </c>
      <c r="Q724" s="174">
        <v>413557200130.17645</v>
      </c>
      <c r="R724" s="119">
        <v>0.48317084013711697</v>
      </c>
      <c r="S724" s="174">
        <v>138274491265.90079</v>
      </c>
      <c r="T724" s="119">
        <v>0.33435396898512654</v>
      </c>
      <c r="U724" s="97">
        <v>15.494218150952889</v>
      </c>
      <c r="V724" s="184">
        <v>2253004787546.333</v>
      </c>
      <c r="W724" s="199">
        <v>2336.2158209785393</v>
      </c>
      <c r="X724" s="191">
        <v>4.7926246193056861E-2</v>
      </c>
      <c r="Y724" s="198">
        <v>2.0000000000000001E-4</v>
      </c>
    </row>
    <row r="725" spans="1:25" x14ac:dyDescent="0.2">
      <c r="A725">
        <v>721</v>
      </c>
      <c r="B725" s="119">
        <v>0.56755467951018024</v>
      </c>
      <c r="C725" s="97">
        <v>5323.4485968732588</v>
      </c>
      <c r="D725" s="96">
        <v>1.1819908483692609</v>
      </c>
      <c r="E725" s="98">
        <v>0</v>
      </c>
      <c r="F725" s="119">
        <v>0</v>
      </c>
      <c r="G725" s="177">
        <v>0</v>
      </c>
      <c r="H725" s="97">
        <v>22015723.118895326</v>
      </c>
      <c r="I725" s="185">
        <v>24560.317615680509</v>
      </c>
      <c r="J725" s="174">
        <v>540713152338.94952</v>
      </c>
      <c r="K725" s="186">
        <v>0.32317350971281356</v>
      </c>
      <c r="L725" s="182">
        <v>123377050441.71687</v>
      </c>
      <c r="M725" s="189">
        <v>8794176505.1163254</v>
      </c>
      <c r="N725" s="187">
        <v>40785308.978074878</v>
      </c>
      <c r="O725" s="185">
        <v>0</v>
      </c>
      <c r="P725" s="185">
        <v>0</v>
      </c>
      <c r="Q725" s="174">
        <v>549507328844.06586</v>
      </c>
      <c r="R725" s="119">
        <v>0.31800152248532582</v>
      </c>
      <c r="S725" s="174">
        <v>123377050441.71687</v>
      </c>
      <c r="T725" s="119">
        <v>0.22452302993164933</v>
      </c>
      <c r="U725" s="97">
        <v>13.253350540106055</v>
      </c>
      <c r="V725" s="184">
        <v>1680647166181.9839</v>
      </c>
      <c r="W725" s="199">
        <v>1743.9357711702366</v>
      </c>
      <c r="X725" s="191">
        <v>5.7756995703027648E-2</v>
      </c>
      <c r="Y725" s="198">
        <v>2.0000000000000001E-4</v>
      </c>
    </row>
    <row r="726" spans="1:25" x14ac:dyDescent="0.2">
      <c r="A726">
        <v>722</v>
      </c>
      <c r="B726" s="119">
        <v>0.51581420849407922</v>
      </c>
      <c r="C726" s="97">
        <v>11287.382190933706</v>
      </c>
      <c r="D726" s="96">
        <v>1.2071754842036031</v>
      </c>
      <c r="E726" s="98">
        <v>0</v>
      </c>
      <c r="F726" s="119">
        <v>0.49330262204091363</v>
      </c>
      <c r="G726" s="177">
        <v>1</v>
      </c>
      <c r="H726" s="97">
        <v>15523531.558227565</v>
      </c>
      <c r="I726" s="185">
        <v>24350.154740915139</v>
      </c>
      <c r="J726" s="174">
        <v>378000395568.32074</v>
      </c>
      <c r="K726" s="186">
        <v>0.14810465884595903</v>
      </c>
      <c r="L726" s="182">
        <v>41427729587.150238</v>
      </c>
      <c r="M726" s="189">
        <v>0</v>
      </c>
      <c r="N726" s="187">
        <v>28947800.965121798</v>
      </c>
      <c r="O726" s="185">
        <v>0</v>
      </c>
      <c r="P726" s="185">
        <v>523038487819.12952</v>
      </c>
      <c r="Q726" s="174">
        <v>901038883387.4502</v>
      </c>
      <c r="R726" s="119">
        <v>0.52651935297290309</v>
      </c>
      <c r="S726" s="174">
        <v>295204893543.79547</v>
      </c>
      <c r="T726" s="119">
        <v>0.3276272522601627</v>
      </c>
      <c r="U726" s="97">
        <v>18.157986933959737</v>
      </c>
      <c r="V726" s="184">
        <v>5416517324664.4785</v>
      </c>
      <c r="W726" s="199">
        <v>5625.5018676512182</v>
      </c>
      <c r="X726" s="191">
        <v>4.3158797629137428E-2</v>
      </c>
      <c r="Y726" s="198">
        <v>2.0000000000000001E-4</v>
      </c>
    </row>
    <row r="727" spans="1:25" x14ac:dyDescent="0.2">
      <c r="A727">
        <v>723</v>
      </c>
      <c r="B727" s="119">
        <v>0.44003052038924445</v>
      </c>
      <c r="C727" s="97">
        <v>4000</v>
      </c>
      <c r="D727" s="96">
        <v>0.78393376095312672</v>
      </c>
      <c r="E727" s="98">
        <v>0.7</v>
      </c>
      <c r="F727" s="119">
        <v>0.68250671617039216</v>
      </c>
      <c r="G727" s="177">
        <v>1</v>
      </c>
      <c r="H727" s="97">
        <v>14914277.518377448</v>
      </c>
      <c r="I727" s="185">
        <v>34354.88584109264</v>
      </c>
      <c r="J727" s="174">
        <v>512378301546.23163</v>
      </c>
      <c r="K727" s="186">
        <v>0.44003052038924451</v>
      </c>
      <c r="L727" s="182">
        <v>158395031869.04388</v>
      </c>
      <c r="M727" s="189">
        <v>8683112529.3660297</v>
      </c>
      <c r="N727" s="187">
        <v>32626063.895136744</v>
      </c>
      <c r="O727" s="185">
        <v>0</v>
      </c>
      <c r="P727" s="185">
        <v>337170237291.0556</v>
      </c>
      <c r="Q727" s="174">
        <v>858231651366.65332</v>
      </c>
      <c r="R727" s="119">
        <v>0.57699838931579051</v>
      </c>
      <c r="S727" s="174">
        <v>360134600742.41986</v>
      </c>
      <c r="T727" s="119">
        <v>0.41962400264420374</v>
      </c>
      <c r="U727" s="97">
        <v>16.419364812610546</v>
      </c>
      <c r="V727" s="184">
        <v>6384794168415.9121</v>
      </c>
      <c r="W727" s="199">
        <v>6629.4207328028815</v>
      </c>
      <c r="X727" s="191">
        <v>4.4943103662267642E-2</v>
      </c>
      <c r="Y727" s="198">
        <v>2.0000000000000001E-4</v>
      </c>
    </row>
    <row r="728" spans="1:25" x14ac:dyDescent="0.2">
      <c r="A728">
        <v>724</v>
      </c>
      <c r="B728" s="119">
        <v>0.68734558450214744</v>
      </c>
      <c r="C728" s="97">
        <v>16423.203314908318</v>
      </c>
      <c r="D728" s="96">
        <v>0.85804408255798381</v>
      </c>
      <c r="E728" s="98">
        <v>0</v>
      </c>
      <c r="F728" s="119">
        <v>0</v>
      </c>
      <c r="G728" s="177">
        <v>0</v>
      </c>
      <c r="H728" s="97">
        <v>5451654.9827376399</v>
      </c>
      <c r="I728" s="185">
        <v>50302.470866474745</v>
      </c>
      <c r="J728" s="174">
        <v>274231715943.23203</v>
      </c>
      <c r="K728" s="186">
        <v>0.5240873707661039</v>
      </c>
      <c r="L728" s="182">
        <v>122473381073.11076</v>
      </c>
      <c r="M728" s="189">
        <v>5225974428.290494</v>
      </c>
      <c r="N728" s="187">
        <v>12502428.672053594</v>
      </c>
      <c r="O728" s="185">
        <v>0</v>
      </c>
      <c r="P728" s="185">
        <v>0</v>
      </c>
      <c r="Q728" s="174">
        <v>279457690371.52252</v>
      </c>
      <c r="R728" s="119">
        <v>0.51428672010527399</v>
      </c>
      <c r="S728" s="174">
        <v>122473381073.11076</v>
      </c>
      <c r="T728" s="119">
        <v>0.43825375107870401</v>
      </c>
      <c r="U728" s="97">
        <v>13.151261847659928</v>
      </c>
      <c r="V728" s="184">
        <v>1665606542805.594</v>
      </c>
      <c r="W728" s="199">
        <v>1729.1653086447343</v>
      </c>
      <c r="X728" s="191">
        <v>5.8729547036737259E-2</v>
      </c>
      <c r="Y728" s="198">
        <v>2.0000000000000001E-4</v>
      </c>
    </row>
    <row r="729" spans="1:25" x14ac:dyDescent="0.2">
      <c r="A729">
        <v>725</v>
      </c>
      <c r="B729" s="119">
        <v>0.63734538944194985</v>
      </c>
      <c r="C729" s="97">
        <v>10708.952569641311</v>
      </c>
      <c r="D729" s="96">
        <v>0.54786786307780511</v>
      </c>
      <c r="E729" s="98">
        <v>0.64465455920669568</v>
      </c>
      <c r="F729" s="119">
        <v>0</v>
      </c>
      <c r="G729" s="177">
        <v>0</v>
      </c>
      <c r="H729" s="97">
        <v>3554008.3028502027</v>
      </c>
      <c r="I729" s="185">
        <v>53707.412031085478</v>
      </c>
      <c r="J729" s="174">
        <v>190876588283.07465</v>
      </c>
      <c r="K729" s="186">
        <v>0.53948151389838095</v>
      </c>
      <c r="L729" s="182">
        <v>81600483231.622543</v>
      </c>
      <c r="M729" s="189">
        <v>33573753646.312233</v>
      </c>
      <c r="N729" s="187">
        <v>10059414.897103235</v>
      </c>
      <c r="O729" s="185">
        <v>58234318240.162842</v>
      </c>
      <c r="P729" s="185">
        <v>0</v>
      </c>
      <c r="Q729" s="174">
        <v>282684660169.54974</v>
      </c>
      <c r="R729" s="119">
        <v>0.52907662310765846</v>
      </c>
      <c r="S729" s="174">
        <v>115437362937.92793</v>
      </c>
      <c r="T729" s="119">
        <v>0.40836090245820361</v>
      </c>
      <c r="U729" s="97">
        <v>15.728854220945038</v>
      </c>
      <c r="V729" s="184">
        <v>1983591173044.5676</v>
      </c>
      <c r="W729" s="199">
        <v>2058.9100469693944</v>
      </c>
      <c r="X729" s="191">
        <v>4.6012200952273374E-2</v>
      </c>
      <c r="Y729" s="198">
        <v>2.0000000000000001E-4</v>
      </c>
    </row>
    <row r="730" spans="1:25" x14ac:dyDescent="0.2">
      <c r="A730">
        <v>726</v>
      </c>
      <c r="B730" s="119">
        <v>0.72130179069730482</v>
      </c>
      <c r="C730" s="97">
        <v>10688.551630694432</v>
      </c>
      <c r="D730" s="96">
        <v>0.71302214565563371</v>
      </c>
      <c r="E730" s="98">
        <v>0.7</v>
      </c>
      <c r="F730" s="119">
        <v>0</v>
      </c>
      <c r="G730" s="177">
        <v>0</v>
      </c>
      <c r="H730" s="97">
        <v>5106722.7512611141</v>
      </c>
      <c r="I730" s="185">
        <v>41601.59078594621</v>
      </c>
      <c r="J730" s="174">
        <v>212447790155.24625</v>
      </c>
      <c r="K730" s="186">
        <v>0.37093941445760492</v>
      </c>
      <c r="L730" s="182">
        <v>58644308217.282822</v>
      </c>
      <c r="M730" s="189">
        <v>26461673332.317909</v>
      </c>
      <c r="N730" s="187">
        <v>12605274.562926941</v>
      </c>
      <c r="O730" s="185">
        <v>56701867154.181992</v>
      </c>
      <c r="P730" s="185">
        <v>0</v>
      </c>
      <c r="Q730" s="174">
        <v>295611330641.74615</v>
      </c>
      <c r="R730" s="119">
        <v>0.42003380701541337</v>
      </c>
      <c r="S730" s="174">
        <v>81371523428.544159</v>
      </c>
      <c r="T730" s="119">
        <v>0.27526523848694756</v>
      </c>
      <c r="U730" s="97">
        <v>15.755934334513523</v>
      </c>
      <c r="V730" s="184">
        <v>1378496930727.7842</v>
      </c>
      <c r="W730" s="199">
        <v>1431.0825142046644</v>
      </c>
      <c r="X730" s="191">
        <v>4.7025299973339429E-2</v>
      </c>
      <c r="Y730" s="198">
        <v>2.0000000000000001E-4</v>
      </c>
    </row>
    <row r="731" spans="1:25" x14ac:dyDescent="0.2">
      <c r="A731">
        <v>727</v>
      </c>
      <c r="B731" s="119">
        <v>0.49410771721905244</v>
      </c>
      <c r="C731" s="97">
        <v>10528.960327808954</v>
      </c>
      <c r="D731" s="96">
        <v>0.8907176741220596</v>
      </c>
      <c r="E731" s="98">
        <v>9.8919726340196801E-2</v>
      </c>
      <c r="F731" s="119">
        <v>0</v>
      </c>
      <c r="G731" s="177">
        <v>0</v>
      </c>
      <c r="H731" s="97">
        <v>6674869.3236538023</v>
      </c>
      <c r="I731" s="185">
        <v>34495.372209012974</v>
      </c>
      <c r="J731" s="174">
        <v>230252101765.9606</v>
      </c>
      <c r="K731" s="186">
        <v>0.32384003788332505</v>
      </c>
      <c r="L731" s="182">
        <v>55739812740.506577</v>
      </c>
      <c r="M731" s="189">
        <v>10506790876.60339</v>
      </c>
      <c r="N731" s="187">
        <v>14843192.004347997</v>
      </c>
      <c r="O731" s="185">
        <v>26052004403.575352</v>
      </c>
      <c r="P731" s="185">
        <v>0</v>
      </c>
      <c r="Q731" s="174">
        <v>266810897046.13934</v>
      </c>
      <c r="R731" s="119">
        <v>0.35758079575350188</v>
      </c>
      <c r="S731" s="174">
        <v>70411190228.200165</v>
      </c>
      <c r="T731" s="119">
        <v>0.26389922978304753</v>
      </c>
      <c r="U731" s="97">
        <v>14.752719333544039</v>
      </c>
      <c r="V731" s="184">
        <v>1062198882388.25</v>
      </c>
      <c r="W731" s="199">
        <v>1102.800680472626</v>
      </c>
      <c r="X731" s="191">
        <v>5.207965325740118E-2</v>
      </c>
      <c r="Y731" s="198">
        <v>2.0000000000000001E-4</v>
      </c>
    </row>
    <row r="732" spans="1:25" x14ac:dyDescent="0.2">
      <c r="A732">
        <v>728</v>
      </c>
      <c r="B732" s="119">
        <v>0.43640765676604998</v>
      </c>
      <c r="C732" s="97">
        <v>10476.405917306154</v>
      </c>
      <c r="D732" s="96">
        <v>1.0844251492364463</v>
      </c>
      <c r="E732" s="98">
        <v>0.32496375738947941</v>
      </c>
      <c r="F732" s="119">
        <v>0.61973865850076548</v>
      </c>
      <c r="G732" s="177">
        <v>1</v>
      </c>
      <c r="H732" s="97">
        <v>7730154.0858677588</v>
      </c>
      <c r="I732" s="185">
        <v>41060.12929073078</v>
      </c>
      <c r="J732" s="174">
        <v>317401126203.00098</v>
      </c>
      <c r="K732" s="186">
        <v>0.43053684063547748</v>
      </c>
      <c r="L732" s="182">
        <v>107032852951.72771</v>
      </c>
      <c r="M732" s="189">
        <v>2513889653.3401704</v>
      </c>
      <c r="N732" s="187">
        <v>15836616.9561226</v>
      </c>
      <c r="O732" s="185">
        <v>0</v>
      </c>
      <c r="P732" s="185">
        <v>296971459809.97424</v>
      </c>
      <c r="Q732" s="174">
        <v>616886475666.31543</v>
      </c>
      <c r="R732" s="119">
        <v>0.60664329775319858</v>
      </c>
      <c r="S732" s="174">
        <v>235901847691.84293</v>
      </c>
      <c r="T732" s="119">
        <v>0.38240722887795375</v>
      </c>
      <c r="U732" s="97">
        <v>16.316432030632409</v>
      </c>
      <c r="V732" s="184">
        <v>4041513292893.0088</v>
      </c>
      <c r="W732" s="199">
        <v>4196.4764507976188</v>
      </c>
      <c r="X732" s="191">
        <v>4.6983193270580904E-2</v>
      </c>
      <c r="Y732" s="198">
        <v>2.0000000000000001E-4</v>
      </c>
    </row>
    <row r="733" spans="1:25" x14ac:dyDescent="0.2">
      <c r="A733">
        <v>729</v>
      </c>
      <c r="B733" s="119">
        <v>0.61304054111103545</v>
      </c>
      <c r="C733" s="97">
        <v>8223.7949391467282</v>
      </c>
      <c r="D733" s="96">
        <v>1.148412733335384</v>
      </c>
      <c r="E733" s="98">
        <v>0</v>
      </c>
      <c r="F733" s="119">
        <v>0</v>
      </c>
      <c r="G733" s="177">
        <v>0</v>
      </c>
      <c r="H733" s="97">
        <v>11353233.735663285</v>
      </c>
      <c r="I733" s="185">
        <v>36882.795290331131</v>
      </c>
      <c r="J733" s="174">
        <v>418738995755.75031</v>
      </c>
      <c r="K733" s="186">
        <v>0.4218288576883763</v>
      </c>
      <c r="L733" s="182">
        <v>137412193060.54802</v>
      </c>
      <c r="M733" s="189">
        <v>19809934094.090504</v>
      </c>
      <c r="N733" s="187">
        <v>22078263.613535766</v>
      </c>
      <c r="O733" s="185">
        <v>0</v>
      </c>
      <c r="P733" s="185">
        <v>0</v>
      </c>
      <c r="Q733" s="174">
        <v>438548929849.84082</v>
      </c>
      <c r="R733" s="119">
        <v>0.40277419513874141</v>
      </c>
      <c r="S733" s="174">
        <v>137412193060.54802</v>
      </c>
      <c r="T733" s="119">
        <v>0.31333377807488427</v>
      </c>
      <c r="U733" s="97">
        <v>13.389008301614542</v>
      </c>
      <c r="V733" s="184">
        <v>1888517774079.5952</v>
      </c>
      <c r="W733" s="199">
        <v>1956.7052151328703</v>
      </c>
      <c r="X733" s="191">
        <v>5.634926861120465E-2</v>
      </c>
      <c r="Y733" s="198">
        <v>2.0000000000000001E-4</v>
      </c>
    </row>
    <row r="734" spans="1:25" x14ac:dyDescent="0.2">
      <c r="A734">
        <v>730</v>
      </c>
      <c r="B734" s="119">
        <v>0.6786595974253441</v>
      </c>
      <c r="C734" s="97">
        <v>6769.8190420243845</v>
      </c>
      <c r="D734" s="96">
        <v>1.1117783699520032</v>
      </c>
      <c r="E734" s="98">
        <v>0.59654596636325807</v>
      </c>
      <c r="F734" s="119">
        <v>0.49608765222563483</v>
      </c>
      <c r="G734" s="177">
        <v>1</v>
      </c>
      <c r="H734" s="97">
        <v>11607971.409625754</v>
      </c>
      <c r="I734" s="185">
        <v>32401.715059751561</v>
      </c>
      <c r="J734" s="174">
        <v>376118182036.43634</v>
      </c>
      <c r="K734" s="186">
        <v>0.35897480043626562</v>
      </c>
      <c r="L734" s="182">
        <v>103203860635.4422</v>
      </c>
      <c r="M734" s="189">
        <v>5486389472.9205341</v>
      </c>
      <c r="N734" s="187">
        <v>22803416.553697199</v>
      </c>
      <c r="O734" s="185">
        <v>0</v>
      </c>
      <c r="P734" s="185">
        <v>376263156105.9325</v>
      </c>
      <c r="Q734" s="174">
        <v>757867727615.28943</v>
      </c>
      <c r="R734" s="119">
        <v>0.57533453178397387</v>
      </c>
      <c r="S734" s="174">
        <v>252205634122.55191</v>
      </c>
      <c r="T734" s="119">
        <v>0.3327831822528497</v>
      </c>
      <c r="U734" s="97">
        <v>16.602643017166724</v>
      </c>
      <c r="V734" s="184">
        <v>4409267143196.6416</v>
      </c>
      <c r="W734" s="199">
        <v>4578.7253488387569</v>
      </c>
      <c r="X734" s="191">
        <v>4.5281107979950753E-2</v>
      </c>
      <c r="Y734" s="198">
        <v>2.0000000000000001E-4</v>
      </c>
    </row>
    <row r="735" spans="1:25" x14ac:dyDescent="0.2">
      <c r="A735">
        <v>731</v>
      </c>
      <c r="B735" s="119">
        <v>0.53508154616683812</v>
      </c>
      <c r="C735" s="97">
        <v>8629.6367976225247</v>
      </c>
      <c r="D735" s="96">
        <v>0.90443781513216093</v>
      </c>
      <c r="E735" s="98">
        <v>0</v>
      </c>
      <c r="F735" s="119">
        <v>0</v>
      </c>
      <c r="G735" s="177">
        <v>0</v>
      </c>
      <c r="H735" s="97">
        <v>6904955.300365462</v>
      </c>
      <c r="I735" s="185">
        <v>35234.484438407475</v>
      </c>
      <c r="J735" s="174">
        <v>243292540078.62607</v>
      </c>
      <c r="K735" s="186">
        <v>0.37035523826938899</v>
      </c>
      <c r="L735" s="182">
        <v>63378270032.114548</v>
      </c>
      <c r="M735" s="189">
        <v>9271048718.668581</v>
      </c>
      <c r="N735" s="187">
        <v>15236250.496953826</v>
      </c>
      <c r="O735" s="185">
        <v>0</v>
      </c>
      <c r="P735" s="185">
        <v>0</v>
      </c>
      <c r="Q735" s="174">
        <v>252563588797.29465</v>
      </c>
      <c r="R735" s="119">
        <v>0.35676031956570609</v>
      </c>
      <c r="S735" s="174">
        <v>63378270032.114548</v>
      </c>
      <c r="T735" s="119">
        <v>0.25093985373711725</v>
      </c>
      <c r="U735" s="97">
        <v>13.35216409311508</v>
      </c>
      <c r="V735" s="184">
        <v>890979496402.89136</v>
      </c>
      <c r="W735" s="199">
        <v>925.20820644166974</v>
      </c>
      <c r="X735" s="191">
        <v>5.7219096910100554E-2</v>
      </c>
      <c r="Y735" s="198">
        <v>2.0000000000000001E-4</v>
      </c>
    </row>
    <row r="736" spans="1:25" x14ac:dyDescent="0.2">
      <c r="A736">
        <v>732</v>
      </c>
      <c r="B736" s="119">
        <v>0.46611124254366793</v>
      </c>
      <c r="C736" s="97">
        <v>6139.666897041182</v>
      </c>
      <c r="D736" s="96">
        <v>0.56909947405488648</v>
      </c>
      <c r="E736" s="98">
        <v>0.22840949401946159</v>
      </c>
      <c r="F736" s="119">
        <v>0</v>
      </c>
      <c r="G736" s="177">
        <v>0</v>
      </c>
      <c r="H736" s="97">
        <v>20575252.191827461</v>
      </c>
      <c r="I736" s="185">
        <v>27221.886201005414</v>
      </c>
      <c r="J736" s="174">
        <v>560097173722.91443</v>
      </c>
      <c r="K736" s="186">
        <v>0.39268770646510343</v>
      </c>
      <c r="L736" s="182">
        <v>160800823395.42355</v>
      </c>
      <c r="M736" s="189">
        <v>21094294185.913097</v>
      </c>
      <c r="N736" s="187">
        <v>49211368.320263468</v>
      </c>
      <c r="O736" s="185">
        <v>59120450046.127075</v>
      </c>
      <c r="P736" s="185">
        <v>0</v>
      </c>
      <c r="Q736" s="174">
        <v>640311917954.95459</v>
      </c>
      <c r="R736" s="119">
        <v>0.4173585202619009</v>
      </c>
      <c r="S736" s="174">
        <v>188147364023.18018</v>
      </c>
      <c r="T736" s="119">
        <v>0.29383704839368019</v>
      </c>
      <c r="U736" s="97">
        <v>14.186713964331792</v>
      </c>
      <c r="V736" s="184">
        <v>2883540727664.5977</v>
      </c>
      <c r="W736" s="199">
        <v>2993.3556620048162</v>
      </c>
      <c r="X736" s="191">
        <v>4.9704514506096781E-2</v>
      </c>
      <c r="Y736" s="198">
        <v>2.0000000000000001E-4</v>
      </c>
    </row>
    <row r="737" spans="1:25" x14ac:dyDescent="0.2">
      <c r="A737">
        <v>733</v>
      </c>
      <c r="B737" s="119">
        <v>0.48486167955011389</v>
      </c>
      <c r="C737" s="97">
        <v>5191.1199916523074</v>
      </c>
      <c r="D737" s="96">
        <v>0.75542076317615914</v>
      </c>
      <c r="E737" s="98">
        <v>0</v>
      </c>
      <c r="F737" s="119">
        <v>0.57952352753130654</v>
      </c>
      <c r="G737" s="177">
        <v>1</v>
      </c>
      <c r="H737" s="97">
        <v>11201120.120255373</v>
      </c>
      <c r="I737" s="185">
        <v>34962.460211661004</v>
      </c>
      <c r="J737" s="174">
        <v>391618716530.46399</v>
      </c>
      <c r="K737" s="186">
        <v>0.40596193018753746</v>
      </c>
      <c r="L737" s="182">
        <v>120710899132.02332</v>
      </c>
      <c r="M737" s="189">
        <v>15475451117.59164</v>
      </c>
      <c r="N737" s="187">
        <v>25233022.590170123</v>
      </c>
      <c r="O737" s="185">
        <v>0</v>
      </c>
      <c r="P737" s="185">
        <v>499350574810.17218</v>
      </c>
      <c r="Q737" s="174">
        <v>906444742458.22791</v>
      </c>
      <c r="R737" s="119">
        <v>0.61610236537297458</v>
      </c>
      <c r="S737" s="174">
        <v>422221905524.38672</v>
      </c>
      <c r="T737" s="119">
        <v>0.46579993875781583</v>
      </c>
      <c r="U737" s="97">
        <v>17.420522923608292</v>
      </c>
      <c r="V737" s="184">
        <v>7889466811995.4053</v>
      </c>
      <c r="W737" s="199">
        <v>8184.7031111919041</v>
      </c>
      <c r="X737" s="191">
        <v>4.2441939023133396E-2</v>
      </c>
      <c r="Y737" s="198">
        <v>2.0000000000000001E-4</v>
      </c>
    </row>
    <row r="738" spans="1:25" x14ac:dyDescent="0.2">
      <c r="A738">
        <v>734</v>
      </c>
      <c r="B738" s="119">
        <v>0.70362240821060706</v>
      </c>
      <c r="C738" s="97">
        <v>8476.6786767212161</v>
      </c>
      <c r="D738" s="96">
        <v>1.2397294427520227</v>
      </c>
      <c r="E738" s="98">
        <v>0.4995622062815816</v>
      </c>
      <c r="F738" s="119">
        <v>0</v>
      </c>
      <c r="G738" s="177">
        <v>0</v>
      </c>
      <c r="H738" s="97">
        <v>12453880.842436058</v>
      </c>
      <c r="I738" s="185">
        <v>33533.383136607044</v>
      </c>
      <c r="J738" s="174">
        <v>417620757827.05884</v>
      </c>
      <c r="K738" s="186">
        <v>0.42218003472867083</v>
      </c>
      <c r="L738" s="182">
        <v>125741268049.49246</v>
      </c>
      <c r="M738" s="189">
        <v>54355337684.294868</v>
      </c>
      <c r="N738" s="187">
        <v>23404693.339134768</v>
      </c>
      <c r="O738" s="185">
        <v>60888870304.958366</v>
      </c>
      <c r="P738" s="185">
        <v>0</v>
      </c>
      <c r="Q738" s="174">
        <v>532864965816.31207</v>
      </c>
      <c r="R738" s="119">
        <v>0.42228755261117573</v>
      </c>
      <c r="S738" s="174">
        <v>150029308191.30353</v>
      </c>
      <c r="T738" s="119">
        <v>0.28155220893809196</v>
      </c>
      <c r="U738" s="97">
        <v>15.117966450052577</v>
      </c>
      <c r="V738" s="184">
        <v>2285003389440.7754</v>
      </c>
      <c r="W738" s="199">
        <v>2370.4679624867022</v>
      </c>
      <c r="X738" s="191">
        <v>5.0806995110706903E-2</v>
      </c>
      <c r="Y738" s="198">
        <v>2.0000000000000001E-4</v>
      </c>
    </row>
    <row r="739" spans="1:25" x14ac:dyDescent="0.2">
      <c r="A739">
        <v>735</v>
      </c>
      <c r="B739" s="119">
        <v>0.51742259633693477</v>
      </c>
      <c r="C739" s="97">
        <v>12247.240075084146</v>
      </c>
      <c r="D739" s="96">
        <v>0.49624207813358917</v>
      </c>
      <c r="E739" s="98">
        <v>0.39718329186558432</v>
      </c>
      <c r="F739" s="119">
        <v>0.49023689330353304</v>
      </c>
      <c r="G739" s="177">
        <v>1</v>
      </c>
      <c r="H739" s="97">
        <v>2859732.4261888522</v>
      </c>
      <c r="I739" s="185">
        <v>53728.994858022568</v>
      </c>
      <c r="J739" s="174">
        <v>153650548822.02124</v>
      </c>
      <c r="K739" s="186">
        <v>0.48137541569635867</v>
      </c>
      <c r="L739" s="182">
        <v>58941439629.073433</v>
      </c>
      <c r="M739" s="189">
        <v>2212113969.0013738</v>
      </c>
      <c r="N739" s="187">
        <v>8638823.4958182462</v>
      </c>
      <c r="O739" s="185">
        <v>0</v>
      </c>
      <c r="P739" s="185">
        <v>115627771558.93063</v>
      </c>
      <c r="Q739" s="174">
        <v>271490434349.95325</v>
      </c>
      <c r="R739" s="119">
        <v>0.61315535649312403</v>
      </c>
      <c r="S739" s="174">
        <v>119470280800.7164</v>
      </c>
      <c r="T739" s="119">
        <v>0.44005337089231766</v>
      </c>
      <c r="U739" s="97">
        <v>16.095237237059553</v>
      </c>
      <c r="V739" s="184">
        <v>2092330919271.1309</v>
      </c>
      <c r="W739" s="199">
        <v>2169.8793863702217</v>
      </c>
      <c r="X739" s="191">
        <v>4.5907407973479843E-2</v>
      </c>
      <c r="Y739" s="198">
        <v>2.0000000000000001E-4</v>
      </c>
    </row>
    <row r="740" spans="1:25" x14ac:dyDescent="0.2">
      <c r="A740">
        <v>736</v>
      </c>
      <c r="B740" s="119">
        <v>0.42899207167723941</v>
      </c>
      <c r="C740" s="97">
        <v>7588.4043363566661</v>
      </c>
      <c r="D740" s="96">
        <v>0.92059677015269115</v>
      </c>
      <c r="E740" s="98">
        <v>0</v>
      </c>
      <c r="F740" s="119">
        <v>0.77850423945250802</v>
      </c>
      <c r="G740" s="177">
        <v>1</v>
      </c>
      <c r="H740" s="97">
        <v>11444753.472663911</v>
      </c>
      <c r="I740" s="185">
        <v>38060.932341435648</v>
      </c>
      <c r="J740" s="174">
        <v>435597987587.4718</v>
      </c>
      <c r="K740" s="186">
        <v>0.42899207167723941</v>
      </c>
      <c r="L740" s="182">
        <v>139986466716.40042</v>
      </c>
      <c r="M740" s="189">
        <v>11169450015.77861</v>
      </c>
      <c r="N740" s="187">
        <v>23954800.138288081</v>
      </c>
      <c r="O740" s="185">
        <v>0</v>
      </c>
      <c r="P740" s="185">
        <v>191098581852.92166</v>
      </c>
      <c r="Q740" s="174">
        <v>637866019456.172</v>
      </c>
      <c r="R740" s="119">
        <v>0.53263058108281536</v>
      </c>
      <c r="S740" s="174">
        <v>236347855297.21234</v>
      </c>
      <c r="T740" s="119">
        <v>0.37052899525627087</v>
      </c>
      <c r="U740" s="97">
        <v>15.606688241427291</v>
      </c>
      <c r="V740" s="184">
        <v>3912114078786.437</v>
      </c>
      <c r="W740" s="199">
        <v>4061.1815835247817</v>
      </c>
      <c r="X740" s="191">
        <v>4.7792094268452233E-2</v>
      </c>
      <c r="Y740" s="198">
        <v>2.0000000000000001E-4</v>
      </c>
    </row>
    <row r="741" spans="1:25" x14ac:dyDescent="0.2">
      <c r="A741">
        <v>737</v>
      </c>
      <c r="B741" s="119">
        <v>0.41829426022066585</v>
      </c>
      <c r="C741" s="97">
        <v>4000</v>
      </c>
      <c r="D741" s="96">
        <v>0.93535507133458218</v>
      </c>
      <c r="E741" s="98">
        <v>0.13323435525516616</v>
      </c>
      <c r="F741" s="119">
        <v>0.50855319125514997</v>
      </c>
      <c r="G741" s="177">
        <v>1</v>
      </c>
      <c r="H741" s="97">
        <v>12285457.1143982</v>
      </c>
      <c r="I741" s="185">
        <v>33434.848139129055</v>
      </c>
      <c r="J741" s="174">
        <v>410762392939.68646</v>
      </c>
      <c r="K741" s="186">
        <v>0.41829426022066585</v>
      </c>
      <c r="L741" s="182">
        <v>122356656211.33501</v>
      </c>
      <c r="M741" s="189">
        <v>10230023004.320702</v>
      </c>
      <c r="N741" s="187">
        <v>25609684.507438257</v>
      </c>
      <c r="O741" s="185">
        <v>0</v>
      </c>
      <c r="P741" s="185">
        <v>389786245303.37433</v>
      </c>
      <c r="Q741" s="174">
        <v>810778661247.38147</v>
      </c>
      <c r="R741" s="119">
        <v>0.59652352811035225</v>
      </c>
      <c r="S741" s="174">
        <v>323510347810.43219</v>
      </c>
      <c r="T741" s="119">
        <v>0.39901191690554871</v>
      </c>
      <c r="U741" s="97">
        <v>16.835535568983104</v>
      </c>
      <c r="V741" s="184">
        <v>5830417620462.4883</v>
      </c>
      <c r="W741" s="199">
        <v>6056.7020256372007</v>
      </c>
      <c r="X741" s="191">
        <v>4.412068888866829E-2</v>
      </c>
      <c r="Y741" s="198">
        <v>2.0000000000000001E-4</v>
      </c>
    </row>
    <row r="742" spans="1:25" x14ac:dyDescent="0.2">
      <c r="A742">
        <v>738</v>
      </c>
      <c r="B742" s="119">
        <v>0.35887399572718104</v>
      </c>
      <c r="C742" s="97">
        <v>13038.988818870681</v>
      </c>
      <c r="D742" s="96">
        <v>0.41653128548597745</v>
      </c>
      <c r="E742" s="98">
        <v>8.5573345849296115E-2</v>
      </c>
      <c r="F742" s="119">
        <v>0</v>
      </c>
      <c r="G742" s="177">
        <v>0</v>
      </c>
      <c r="H742" s="97">
        <v>2255384.0211541448</v>
      </c>
      <c r="I742" s="185">
        <v>53801.75889677924</v>
      </c>
      <c r="J742" s="174">
        <v>121343627325.78375</v>
      </c>
      <c r="K742" s="186">
        <v>0.35887399572718104</v>
      </c>
      <c r="L742" s="182">
        <v>32329441800.409889</v>
      </c>
      <c r="M742" s="189">
        <v>4584576210.2936296</v>
      </c>
      <c r="N742" s="187">
        <v>7505464.0416897619</v>
      </c>
      <c r="O742" s="185">
        <v>8679648669.4389267</v>
      </c>
      <c r="P742" s="185">
        <v>0</v>
      </c>
      <c r="Q742" s="174">
        <v>134607852205.51631</v>
      </c>
      <c r="R742" s="119">
        <v>0.37509543836192316</v>
      </c>
      <c r="S742" s="174">
        <v>35921268983.264183</v>
      </c>
      <c r="T742" s="119">
        <v>0.26685864453449848</v>
      </c>
      <c r="U742" s="97">
        <v>14.095753470232463</v>
      </c>
      <c r="V742" s="184">
        <v>575442810448.95398</v>
      </c>
      <c r="W742" s="199">
        <v>597.01335281400577</v>
      </c>
      <c r="X742" s="191">
        <v>5.0012922610659052E-2</v>
      </c>
      <c r="Y742" s="198">
        <v>2.0000000000000001E-4</v>
      </c>
    </row>
    <row r="743" spans="1:25" x14ac:dyDescent="0.2">
      <c r="A743">
        <v>739</v>
      </c>
      <c r="B743" s="119">
        <v>0.35719764412971183</v>
      </c>
      <c r="C743" s="97">
        <v>4000</v>
      </c>
      <c r="D743" s="96">
        <v>1.2616504741784151</v>
      </c>
      <c r="E743" s="98">
        <v>0</v>
      </c>
      <c r="F743" s="119">
        <v>0</v>
      </c>
      <c r="G743" s="177">
        <v>0</v>
      </c>
      <c r="H743" s="97">
        <v>23597180.469552368</v>
      </c>
      <c r="I743" s="185">
        <v>20254.088021855943</v>
      </c>
      <c r="J743" s="174">
        <v>477939370297.93359</v>
      </c>
      <c r="K743" s="186">
        <v>0.23687635901078363</v>
      </c>
      <c r="L743" s="182">
        <v>56221993731.608582</v>
      </c>
      <c r="M743" s="189">
        <v>9819158480.4502907</v>
      </c>
      <c r="N743" s="187">
        <v>42737653.054481693</v>
      </c>
      <c r="O743" s="185">
        <v>0</v>
      </c>
      <c r="P743" s="185">
        <v>0</v>
      </c>
      <c r="Q743" s="174">
        <v>487758528778.38391</v>
      </c>
      <c r="R743" s="119">
        <v>0.23210775657296603</v>
      </c>
      <c r="S743" s="174">
        <v>56221993731.608582</v>
      </c>
      <c r="T743" s="119">
        <v>0.11526603926828184</v>
      </c>
      <c r="U743" s="97">
        <v>13.449882077312287</v>
      </c>
      <c r="V743" s="184">
        <v>693824597847.04492</v>
      </c>
      <c r="W743" s="199">
        <v>720.43815236428895</v>
      </c>
      <c r="X743" s="191">
        <v>5.9122954716790285E-2</v>
      </c>
      <c r="Y743" s="198">
        <v>2.0000000000000001E-4</v>
      </c>
    </row>
    <row r="744" spans="1:25" x14ac:dyDescent="0.2">
      <c r="A744">
        <v>740</v>
      </c>
      <c r="B744" s="119">
        <v>0.63524552272178414</v>
      </c>
      <c r="C744" s="97">
        <v>6859.3285806795948</v>
      </c>
      <c r="D744" s="96">
        <v>0.86604605821616043</v>
      </c>
      <c r="E744" s="98">
        <v>0.53443049712284707</v>
      </c>
      <c r="F744" s="119">
        <v>0</v>
      </c>
      <c r="G744" s="177">
        <v>0</v>
      </c>
      <c r="H744" s="97">
        <v>20583249.453684278</v>
      </c>
      <c r="I744" s="185">
        <v>26779.669318342145</v>
      </c>
      <c r="J744" s="174">
        <v>551212613866.61157</v>
      </c>
      <c r="K744" s="186">
        <v>0.40784801532176929</v>
      </c>
      <c r="L744" s="182">
        <v>161843746155.10464</v>
      </c>
      <c r="M744" s="189">
        <v>61426393068.515305</v>
      </c>
      <c r="N744" s="187">
        <v>42548556.998147063</v>
      </c>
      <c r="O744" s="185">
        <v>129911250799.42767</v>
      </c>
      <c r="P744" s="185">
        <v>0</v>
      </c>
      <c r="Q744" s="174">
        <v>742550257734.55457</v>
      </c>
      <c r="R744" s="119">
        <v>0.44271746969466647</v>
      </c>
      <c r="S744" s="174">
        <v>223695501135.52859</v>
      </c>
      <c r="T744" s="119">
        <v>0.30125301123455384</v>
      </c>
      <c r="U744" s="97">
        <v>15.595270443072426</v>
      </c>
      <c r="V744" s="184">
        <v>3657566247967.5244</v>
      </c>
      <c r="W744" s="199">
        <v>3792.971848195285</v>
      </c>
      <c r="X744" s="191">
        <v>4.7201355561420424E-2</v>
      </c>
      <c r="Y744" s="198">
        <v>2.0000000000000001E-4</v>
      </c>
    </row>
    <row r="745" spans="1:25" x14ac:dyDescent="0.2">
      <c r="A745">
        <v>741</v>
      </c>
      <c r="B745" s="119">
        <v>0.53771168836864547</v>
      </c>
      <c r="C745" s="97">
        <v>4889.9426505065412</v>
      </c>
      <c r="D745" s="96">
        <v>0.76217815681405221</v>
      </c>
      <c r="E745" s="98">
        <v>0</v>
      </c>
      <c r="F745" s="119">
        <v>0</v>
      </c>
      <c r="G745" s="177">
        <v>0</v>
      </c>
      <c r="H745" s="97">
        <v>11912318.912948187</v>
      </c>
      <c r="I745" s="185">
        <v>30359.145655216078</v>
      </c>
      <c r="J745" s="174">
        <v>361647824969.57928</v>
      </c>
      <c r="K745" s="186">
        <v>0.3569597030978906</v>
      </c>
      <c r="L745" s="182">
        <v>79020324939.189529</v>
      </c>
      <c r="M745" s="189">
        <v>9384796584.25173</v>
      </c>
      <c r="N745" s="187">
        <v>26669941.813678134</v>
      </c>
      <c r="O745" s="185">
        <v>0</v>
      </c>
      <c r="P745" s="185">
        <v>0</v>
      </c>
      <c r="Q745" s="174">
        <v>371032621553.83099</v>
      </c>
      <c r="R745" s="119">
        <v>0.34793086302361548</v>
      </c>
      <c r="S745" s="174">
        <v>79020324939.189529</v>
      </c>
      <c r="T745" s="119">
        <v>0.2129740630574849</v>
      </c>
      <c r="U745" s="97">
        <v>13.400910749320946</v>
      </c>
      <c r="V745" s="184">
        <v>1156987271565.782</v>
      </c>
      <c r="W745" s="199">
        <v>1201.6918910594952</v>
      </c>
      <c r="X745" s="191">
        <v>5.2698923379252839E-2</v>
      </c>
      <c r="Y745" s="198">
        <v>2.0000000000000001E-4</v>
      </c>
    </row>
    <row r="746" spans="1:25" x14ac:dyDescent="0.2">
      <c r="A746">
        <v>742</v>
      </c>
      <c r="B746" s="119">
        <v>0.41147468304489987</v>
      </c>
      <c r="C746" s="97">
        <v>13188.238245686531</v>
      </c>
      <c r="D746" s="96">
        <v>1.4237803950236021</v>
      </c>
      <c r="E746" s="98">
        <v>0</v>
      </c>
      <c r="F746" s="119">
        <v>0.55526168789778441</v>
      </c>
      <c r="G746" s="177">
        <v>1</v>
      </c>
      <c r="H746" s="97">
        <v>10711907.684369786</v>
      </c>
      <c r="I746" s="185">
        <v>29458.668393291926</v>
      </c>
      <c r="J746" s="174">
        <v>315558536333.40509</v>
      </c>
      <c r="K746" s="186">
        <v>0.26825305260819299</v>
      </c>
      <c r="L746" s="182">
        <v>67396738066.661774</v>
      </c>
      <c r="M746" s="189">
        <v>6663144456.7057772</v>
      </c>
      <c r="N746" s="187">
        <v>20176083.263969205</v>
      </c>
      <c r="O746" s="185">
        <v>0</v>
      </c>
      <c r="P746" s="185">
        <v>250739973766.45584</v>
      </c>
      <c r="Q746" s="174">
        <v>572961654556.56677</v>
      </c>
      <c r="R746" s="119">
        <v>0.49783701473344044</v>
      </c>
      <c r="S746" s="174">
        <v>232045918488.75806</v>
      </c>
      <c r="T746" s="119">
        <v>0.40499380131877372</v>
      </c>
      <c r="U746" s="97">
        <v>17.362361726512077</v>
      </c>
      <c r="V746" s="184">
        <v>4109229437790.5347</v>
      </c>
      <c r="W746" s="199">
        <v>4265.7364191060151</v>
      </c>
      <c r="X746" s="191">
        <v>4.4874780406710432E-2</v>
      </c>
      <c r="Y746" s="198">
        <v>2.0000000000000001E-4</v>
      </c>
    </row>
    <row r="747" spans="1:25" x14ac:dyDescent="0.2">
      <c r="A747">
        <v>743</v>
      </c>
      <c r="B747" s="119">
        <v>0.4684730556403664</v>
      </c>
      <c r="C747" s="97">
        <v>15470.132979396192</v>
      </c>
      <c r="D747" s="96">
        <v>1.3323294679168303</v>
      </c>
      <c r="E747" s="98">
        <v>0</v>
      </c>
      <c r="F747" s="119">
        <v>0</v>
      </c>
      <c r="G747" s="177">
        <v>0</v>
      </c>
      <c r="H747" s="97">
        <v>11994661.112943256</v>
      </c>
      <c r="I747" s="185">
        <v>34532.713891887142</v>
      </c>
      <c r="J747" s="174">
        <v>414208200443.41406</v>
      </c>
      <c r="K747" s="186">
        <v>0.2993543792927934</v>
      </c>
      <c r="L747" s="182">
        <v>99115795982.200928</v>
      </c>
      <c r="M747" s="189">
        <v>12836049063.731062</v>
      </c>
      <c r="N747" s="187">
        <v>21998134.634019632</v>
      </c>
      <c r="O747" s="185">
        <v>0</v>
      </c>
      <c r="P747" s="185">
        <v>0</v>
      </c>
      <c r="Q747" s="174">
        <v>427044249507.14514</v>
      </c>
      <c r="R747" s="119">
        <v>0.29035641829816639</v>
      </c>
      <c r="S747" s="174">
        <v>99115795982.200928</v>
      </c>
      <c r="T747" s="119">
        <v>0.23209725010134474</v>
      </c>
      <c r="U747" s="97">
        <v>13.423341768967296</v>
      </c>
      <c r="V747" s="184">
        <v>1112552437505.6406</v>
      </c>
      <c r="W747" s="199">
        <v>1154.8784167705396</v>
      </c>
      <c r="X747" s="191">
        <v>6.885202255531972E-2</v>
      </c>
      <c r="Y747" s="198">
        <v>2.0000000000000001E-4</v>
      </c>
    </row>
    <row r="748" spans="1:25" x14ac:dyDescent="0.2">
      <c r="A748">
        <v>744</v>
      </c>
      <c r="B748" s="119">
        <v>0.27734192592947093</v>
      </c>
      <c r="C748" s="97">
        <v>7547.4848235743921</v>
      </c>
      <c r="D748" s="96">
        <v>0.2</v>
      </c>
      <c r="E748" s="98">
        <v>7.9574273895552633E-2</v>
      </c>
      <c r="F748" s="119">
        <v>0</v>
      </c>
      <c r="G748" s="177">
        <v>0</v>
      </c>
      <c r="H748" s="97">
        <v>1743586.4380539989</v>
      </c>
      <c r="I748" s="185">
        <v>53739.168155027961</v>
      </c>
      <c r="J748" s="174">
        <v>93698884787.410095</v>
      </c>
      <c r="K748" s="186">
        <v>0.27734192592947093</v>
      </c>
      <c r="L748" s="182">
        <v>15265252097.89757</v>
      </c>
      <c r="M748" s="189">
        <v>4600589790.2962074</v>
      </c>
      <c r="N748" s="187">
        <v>7263072.3817216633</v>
      </c>
      <c r="O748" s="185">
        <v>12740584662.611534</v>
      </c>
      <c r="P748" s="185">
        <v>0</v>
      </c>
      <c r="Q748" s="174">
        <v>111040059240.31784</v>
      </c>
      <c r="R748" s="119">
        <v>0.32582022327791393</v>
      </c>
      <c r="S748" s="174">
        <v>21141751884.350231</v>
      </c>
      <c r="T748" s="119">
        <v>0.19039751985897549</v>
      </c>
      <c r="U748" s="97">
        <v>15.410523473616756</v>
      </c>
      <c r="V748" s="184">
        <v>389294010027.26685</v>
      </c>
      <c r="W748" s="199">
        <v>404.07648989932488</v>
      </c>
      <c r="X748" s="191">
        <v>4.2790653768287487E-2</v>
      </c>
      <c r="Y748" s="198">
        <v>2.0000000000000001E-4</v>
      </c>
    </row>
    <row r="749" spans="1:25" x14ac:dyDescent="0.2">
      <c r="A749">
        <v>745</v>
      </c>
      <c r="B749" s="119">
        <v>0.48139258766699233</v>
      </c>
      <c r="C749" s="97">
        <v>13794.436853129922</v>
      </c>
      <c r="D749" s="96">
        <v>0.96454141101214197</v>
      </c>
      <c r="E749" s="98">
        <v>0.61798379864358743</v>
      </c>
      <c r="F749" s="119">
        <v>0</v>
      </c>
      <c r="G749" s="177">
        <v>0</v>
      </c>
      <c r="H749" s="97">
        <v>6667857.3861130346</v>
      </c>
      <c r="I749" s="185">
        <v>41539.853822280442</v>
      </c>
      <c r="J749" s="174">
        <v>276981821126.94843</v>
      </c>
      <c r="K749" s="186">
        <v>0.46671001445028493</v>
      </c>
      <c r="L749" s="182">
        <v>109390474143.42383</v>
      </c>
      <c r="M749" s="189">
        <v>45093232232.483551</v>
      </c>
      <c r="N749" s="187">
        <v>14394579.817882998</v>
      </c>
      <c r="O749" s="185">
        <v>95975960052.721527</v>
      </c>
      <c r="P749" s="185">
        <v>0</v>
      </c>
      <c r="Q749" s="174">
        <v>418051013412.15344</v>
      </c>
      <c r="R749" s="119">
        <v>0.49288472261077249</v>
      </c>
      <c r="S749" s="174">
        <v>157332464231.77365</v>
      </c>
      <c r="T749" s="119">
        <v>0.37634752502480057</v>
      </c>
      <c r="U749" s="97">
        <v>15.85189363046274</v>
      </c>
      <c r="V749" s="184">
        <v>2593377767188.6011</v>
      </c>
      <c r="W749" s="199">
        <v>2691.3237124517987</v>
      </c>
      <c r="X749" s="191">
        <v>4.7728325735500989E-2</v>
      </c>
      <c r="Y749" s="198">
        <v>2.0000000000000001E-4</v>
      </c>
    </row>
    <row r="750" spans="1:25" x14ac:dyDescent="0.2">
      <c r="A750">
        <v>746</v>
      </c>
      <c r="B750" s="119">
        <v>0.68614883370877711</v>
      </c>
      <c r="C750" s="97">
        <v>4000</v>
      </c>
      <c r="D750" s="96">
        <v>0.2714780690405374</v>
      </c>
      <c r="E750" s="98">
        <v>0</v>
      </c>
      <c r="F750" s="119">
        <v>0.36907168612663127</v>
      </c>
      <c r="G750" s="177">
        <v>1</v>
      </c>
      <c r="H750" s="97">
        <v>4543076.7991495589</v>
      </c>
      <c r="I750" s="185">
        <v>38564.410945391188</v>
      </c>
      <c r="J750" s="174">
        <v>175201080638.87601</v>
      </c>
      <c r="K750" s="186">
        <v>0.44632874236179487</v>
      </c>
      <c r="L750" s="182">
        <v>53144485172.94136</v>
      </c>
      <c r="M750" s="189">
        <v>5450490276.4005585</v>
      </c>
      <c r="N750" s="187">
        <v>15192716.921236847</v>
      </c>
      <c r="O750" s="185">
        <v>0</v>
      </c>
      <c r="P750" s="185">
        <v>164029170826.71899</v>
      </c>
      <c r="Q750" s="174">
        <v>344680741741.99554</v>
      </c>
      <c r="R750" s="119">
        <v>0.60757851913905336</v>
      </c>
      <c r="S750" s="174">
        <v>126595746158.61594</v>
      </c>
      <c r="T750" s="119">
        <v>0.36728407139548536</v>
      </c>
      <c r="U750" s="97">
        <v>16.606573274042173</v>
      </c>
      <c r="V750" s="184">
        <v>2341992109748.1748</v>
      </c>
      <c r="W750" s="199">
        <v>2430.3560475578824</v>
      </c>
      <c r="X750" s="191">
        <v>4.3094760489268663E-2</v>
      </c>
      <c r="Y750" s="198">
        <v>2.0000000000000001E-4</v>
      </c>
    </row>
    <row r="751" spans="1:25" x14ac:dyDescent="0.2">
      <c r="A751">
        <v>747</v>
      </c>
      <c r="B751" s="119">
        <v>0.51211076977443626</v>
      </c>
      <c r="C751" s="97">
        <v>4000</v>
      </c>
      <c r="D751" s="96">
        <v>1.0420838995777211</v>
      </c>
      <c r="E751" s="98">
        <v>0</v>
      </c>
      <c r="F751" s="119">
        <v>0.53783423475794845</v>
      </c>
      <c r="G751" s="177">
        <v>1</v>
      </c>
      <c r="H751" s="97">
        <v>15565095.738590669</v>
      </c>
      <c r="I751" s="185">
        <v>32995.234554081137</v>
      </c>
      <c r="J751" s="174">
        <v>513573984751.52789</v>
      </c>
      <c r="K751" s="186">
        <v>0.38906616768306757</v>
      </c>
      <c r="L751" s="182">
        <v>123916405895.18896</v>
      </c>
      <c r="M751" s="189">
        <v>8724798152.2280598</v>
      </c>
      <c r="N751" s="187">
        <v>30770540.602038704</v>
      </c>
      <c r="O751" s="185">
        <v>0</v>
      </c>
      <c r="P751" s="185">
        <v>326702341230.51721</v>
      </c>
      <c r="Q751" s="174">
        <v>849001124134.27319</v>
      </c>
      <c r="R751" s="119">
        <v>0.54319849755637772</v>
      </c>
      <c r="S751" s="174">
        <v>250868757534.93408</v>
      </c>
      <c r="T751" s="119">
        <v>0.29548695567481736</v>
      </c>
      <c r="U751" s="97">
        <v>16.139567418305344</v>
      </c>
      <c r="V751" s="184">
        <v>4325610367969.1826</v>
      </c>
      <c r="W751" s="199">
        <v>4490.9973883185939</v>
      </c>
      <c r="X751" s="191">
        <v>4.6315306407284616E-2</v>
      </c>
      <c r="Y751" s="198">
        <v>2.0000000000000001E-4</v>
      </c>
    </row>
    <row r="752" spans="1:25" x14ac:dyDescent="0.2">
      <c r="A752">
        <v>748</v>
      </c>
      <c r="B752" s="119">
        <v>0.4050504883267213</v>
      </c>
      <c r="C752" s="97">
        <v>8623.2981187632467</v>
      </c>
      <c r="D752" s="96">
        <v>0.68957083543555608</v>
      </c>
      <c r="E752" s="98">
        <v>0.47239618358753849</v>
      </c>
      <c r="F752" s="119">
        <v>0</v>
      </c>
      <c r="G752" s="177">
        <v>0</v>
      </c>
      <c r="H752" s="97">
        <v>4985856.0569136748</v>
      </c>
      <c r="I752" s="185">
        <v>44203.49613820485</v>
      </c>
      <c r="J752" s="174">
        <v>220392268957.42889</v>
      </c>
      <c r="K752" s="186">
        <v>0.4050504883267213</v>
      </c>
      <c r="L752" s="182">
        <v>63656310164.529686</v>
      </c>
      <c r="M752" s="189">
        <v>26129568349.450161</v>
      </c>
      <c r="N752" s="187">
        <v>12523435.096594132</v>
      </c>
      <c r="O752" s="185">
        <v>64671404971.491165</v>
      </c>
      <c r="P752" s="185">
        <v>0</v>
      </c>
      <c r="Q752" s="174">
        <v>311193242278.37018</v>
      </c>
      <c r="R752" s="119">
        <v>0.45311755200551301</v>
      </c>
      <c r="S752" s="174">
        <v>102532295469.73317</v>
      </c>
      <c r="T752" s="119">
        <v>0.32948111186172691</v>
      </c>
      <c r="U752" s="97">
        <v>15.990486153464554</v>
      </c>
      <c r="V752" s="184">
        <v>1776032715812.7188</v>
      </c>
      <c r="W752" s="199">
        <v>1842.7524471838565</v>
      </c>
      <c r="X752" s="191">
        <v>4.5621657419440249E-2</v>
      </c>
      <c r="Y752" s="198">
        <v>2.0000000000000001E-4</v>
      </c>
    </row>
    <row r="753" spans="1:25" x14ac:dyDescent="0.2">
      <c r="A753">
        <v>749</v>
      </c>
      <c r="B753" s="119">
        <v>0.36637926982694152</v>
      </c>
      <c r="C753" s="97">
        <v>6233.8778758554317</v>
      </c>
      <c r="D753" s="96">
        <v>0.60028604020129617</v>
      </c>
      <c r="E753" s="98">
        <v>3.5481415081303827E-2</v>
      </c>
      <c r="F753" s="119">
        <v>0</v>
      </c>
      <c r="G753" s="177">
        <v>0</v>
      </c>
      <c r="H753" s="97">
        <v>7505421.9977555899</v>
      </c>
      <c r="I753" s="185">
        <v>34485.918196152452</v>
      </c>
      <c r="J753" s="174">
        <v>258831369042.20239</v>
      </c>
      <c r="K753" s="186">
        <v>0.36637926982694147</v>
      </c>
      <c r="L753" s="182">
        <v>58830854889.613853</v>
      </c>
      <c r="M753" s="189">
        <v>13898616667.614687</v>
      </c>
      <c r="N753" s="187">
        <v>18850868.333484307</v>
      </c>
      <c r="O753" s="185">
        <v>16147109655.344849</v>
      </c>
      <c r="P753" s="185">
        <v>0</v>
      </c>
      <c r="Q753" s="174">
        <v>288877095365.16193</v>
      </c>
      <c r="R753" s="119">
        <v>0.37298954278830598</v>
      </c>
      <c r="S753" s="174">
        <v>68725978327.234467</v>
      </c>
      <c r="T753" s="119">
        <v>0.23790732955258972</v>
      </c>
      <c r="U753" s="97">
        <v>14.438320211800777</v>
      </c>
      <c r="V753" s="184">
        <v>1079511035340.3613</v>
      </c>
      <c r="W753" s="199">
        <v>1120.4614805076749</v>
      </c>
      <c r="X753" s="191">
        <v>4.8987216640951882E-2</v>
      </c>
      <c r="Y753" s="198">
        <v>2.0000000000000001E-4</v>
      </c>
    </row>
    <row r="754" spans="1:25" x14ac:dyDescent="0.2">
      <c r="A754">
        <v>750</v>
      </c>
      <c r="B754" s="119">
        <v>0.56008307623402642</v>
      </c>
      <c r="C754" s="97">
        <v>4716.5189833201757</v>
      </c>
      <c r="D754" s="96">
        <v>0.49407886749172047</v>
      </c>
      <c r="E754" s="98">
        <v>0</v>
      </c>
      <c r="F754" s="119">
        <v>0</v>
      </c>
      <c r="G754" s="177">
        <v>0</v>
      </c>
      <c r="H754" s="97">
        <v>8510866.699078396</v>
      </c>
      <c r="I754" s="185">
        <v>38749.263065033738</v>
      </c>
      <c r="J754" s="174">
        <v>329789812634.02411</v>
      </c>
      <c r="K754" s="186">
        <v>0.48982856624631554</v>
      </c>
      <c r="L754" s="182">
        <v>123153437607.72849</v>
      </c>
      <c r="M754" s="189">
        <v>12554546774.299049</v>
      </c>
      <c r="N754" s="187">
        <v>22540814.135794025</v>
      </c>
      <c r="O754" s="185">
        <v>0</v>
      </c>
      <c r="P754" s="185">
        <v>0</v>
      </c>
      <c r="Q754" s="174">
        <v>342344359408.32318</v>
      </c>
      <c r="R754" s="119">
        <v>0.47186543795947716</v>
      </c>
      <c r="S754" s="174">
        <v>123153437607.72849</v>
      </c>
      <c r="T754" s="119">
        <v>0.35973555346603542</v>
      </c>
      <c r="U754" s="97">
        <v>13.341068561969502</v>
      </c>
      <c r="V754" s="184">
        <v>1896106232011.2405</v>
      </c>
      <c r="W754" s="199">
        <v>1969.4796702116384</v>
      </c>
      <c r="X754" s="191">
        <v>5.1017789572870231E-2</v>
      </c>
      <c r="Y754" s="198">
        <v>2.0000000000000001E-4</v>
      </c>
    </row>
    <row r="755" spans="1:25" x14ac:dyDescent="0.2">
      <c r="A755">
        <v>751</v>
      </c>
      <c r="B755" s="119">
        <v>0.41588818513187631</v>
      </c>
      <c r="C755" s="97">
        <v>4000</v>
      </c>
      <c r="D755" s="96">
        <v>0.8249448180203891</v>
      </c>
      <c r="E755" s="98">
        <v>0.37560614243049328</v>
      </c>
      <c r="F755" s="119">
        <v>0</v>
      </c>
      <c r="G755" s="177">
        <v>0</v>
      </c>
      <c r="H755" s="97">
        <v>13481288.976557331</v>
      </c>
      <c r="I755" s="185">
        <v>28499.893327547397</v>
      </c>
      <c r="J755" s="174">
        <v>384215297749.72455</v>
      </c>
      <c r="K755" s="186">
        <v>0.35068104967793901</v>
      </c>
      <c r="L755" s="182">
        <v>88449983888.829819</v>
      </c>
      <c r="M755" s="189">
        <v>28391513057.561729</v>
      </c>
      <c r="N755" s="187">
        <v>29204222.276648447</v>
      </c>
      <c r="O755" s="185">
        <v>63726006878.888229</v>
      </c>
      <c r="P755" s="185">
        <v>0</v>
      </c>
      <c r="Q755" s="174">
        <v>476332817686.1745</v>
      </c>
      <c r="R755" s="119">
        <v>0.38989089671050881</v>
      </c>
      <c r="S755" s="174">
        <v>113167326248.03584</v>
      </c>
      <c r="T755" s="119">
        <v>0.23758036827644033</v>
      </c>
      <c r="U755" s="97">
        <v>15.158888829018089</v>
      </c>
      <c r="V755" s="184">
        <v>1878816644492.9473</v>
      </c>
      <c r="W755" s="199">
        <v>1945.4344899725304</v>
      </c>
      <c r="X755" s="191">
        <v>4.8272640408290574E-2</v>
      </c>
      <c r="Y755" s="198">
        <v>2.0000000000000001E-4</v>
      </c>
    </row>
    <row r="756" spans="1:25" x14ac:dyDescent="0.2">
      <c r="A756">
        <v>752</v>
      </c>
      <c r="B756" s="119">
        <v>0.51686906650199216</v>
      </c>
      <c r="C756" s="97">
        <v>7117.6331173289018</v>
      </c>
      <c r="D756" s="96">
        <v>0.65587314151419751</v>
      </c>
      <c r="E756" s="98">
        <v>0.34792420744157981</v>
      </c>
      <c r="F756" s="119">
        <v>0</v>
      </c>
      <c r="G756" s="177">
        <v>0</v>
      </c>
      <c r="H756" s="97">
        <v>5354659.8427539542</v>
      </c>
      <c r="I756" s="185">
        <v>44706.301597644495</v>
      </c>
      <c r="J756" s="174">
        <v>239387037882.95392</v>
      </c>
      <c r="K756" s="186">
        <v>0.48962841106044941</v>
      </c>
      <c r="L756" s="182">
        <v>88180647858.256241</v>
      </c>
      <c r="M756" s="189">
        <v>25441443189.067966</v>
      </c>
      <c r="N756" s="187">
        <v>13564721.046200981</v>
      </c>
      <c r="O756" s="185">
        <v>51485918091.064743</v>
      </c>
      <c r="P756" s="185">
        <v>0</v>
      </c>
      <c r="Q756" s="174">
        <v>316314399163.08667</v>
      </c>
      <c r="R756" s="119">
        <v>0.50076578833922103</v>
      </c>
      <c r="S756" s="174">
        <v>116817865900.30042</v>
      </c>
      <c r="T756" s="119">
        <v>0.36930935237023776</v>
      </c>
      <c r="U756" s="97">
        <v>15.065356593043836</v>
      </c>
      <c r="V756" s="184">
        <v>1937644596299.635</v>
      </c>
      <c r="W756" s="199">
        <v>2010.7709847482442</v>
      </c>
      <c r="X756" s="191">
        <v>4.7641489007104722E-2</v>
      </c>
      <c r="Y756" s="198">
        <v>2.0000000000000001E-4</v>
      </c>
    </row>
    <row r="757" spans="1:25" x14ac:dyDescent="0.2">
      <c r="A757">
        <v>753</v>
      </c>
      <c r="B757" s="119">
        <v>0.53630690016016658</v>
      </c>
      <c r="C757" s="97">
        <v>6921.1763700033944</v>
      </c>
      <c r="D757" s="96">
        <v>1.0305806887637801</v>
      </c>
      <c r="E757" s="98">
        <v>0.58533766494141526</v>
      </c>
      <c r="F757" s="119">
        <v>0</v>
      </c>
      <c r="G757" s="177">
        <v>0</v>
      </c>
      <c r="H757" s="97">
        <v>9561532.282875739</v>
      </c>
      <c r="I757" s="185">
        <v>35452.642582590248</v>
      </c>
      <c r="J757" s="174">
        <v>338981586566.69177</v>
      </c>
      <c r="K757" s="186">
        <v>0.43994610355382113</v>
      </c>
      <c r="L757" s="182">
        <v>106924739788.47804</v>
      </c>
      <c r="M757" s="189">
        <v>34266835006.071899</v>
      </c>
      <c r="N757" s="187">
        <v>19572159.286530986</v>
      </c>
      <c r="O757" s="185">
        <v>55547611776.142517</v>
      </c>
      <c r="P757" s="185">
        <v>0</v>
      </c>
      <c r="Q757" s="174">
        <v>428796033348.90619</v>
      </c>
      <c r="R757" s="119">
        <v>0.45143075624003121</v>
      </c>
      <c r="S757" s="174">
        <v>136147956332.03458</v>
      </c>
      <c r="T757" s="119">
        <v>0.31751216369404384</v>
      </c>
      <c r="U757" s="97">
        <v>15.259504747478685</v>
      </c>
      <c r="V757" s="184">
        <v>2203356573513.1016</v>
      </c>
      <c r="W757" s="199">
        <v>2285.6007089412228</v>
      </c>
      <c r="X757" s="191">
        <v>4.9619702585361816E-2</v>
      </c>
      <c r="Y757" s="198">
        <v>2.0000000000000001E-4</v>
      </c>
    </row>
    <row r="758" spans="1:25" x14ac:dyDescent="0.2">
      <c r="A758">
        <v>754</v>
      </c>
      <c r="B758" s="119">
        <v>0.46724749665712029</v>
      </c>
      <c r="C758" s="97">
        <v>9871.1532999217161</v>
      </c>
      <c r="D758" s="96">
        <v>0.38859266487392424</v>
      </c>
      <c r="E758" s="98">
        <v>0</v>
      </c>
      <c r="F758" s="119">
        <v>0.52907373704184624</v>
      </c>
      <c r="G758" s="177">
        <v>1</v>
      </c>
      <c r="H758" s="97">
        <v>10009205.809653953</v>
      </c>
      <c r="I758" s="185">
        <v>41212.419825234174</v>
      </c>
      <c r="J758" s="174">
        <v>412503591944.63165</v>
      </c>
      <c r="K758" s="186">
        <v>0.46543252765062371</v>
      </c>
      <c r="L758" s="182">
        <v>143282495113.48392</v>
      </c>
      <c r="M758" s="189">
        <v>16194442323.146275</v>
      </c>
      <c r="N758" s="187">
        <v>27928294.950233027</v>
      </c>
      <c r="O758" s="185">
        <v>0</v>
      </c>
      <c r="P758" s="185">
        <v>339443656679.54651</v>
      </c>
      <c r="Q758" s="174">
        <v>768141690947.32446</v>
      </c>
      <c r="R758" s="119">
        <v>0.60346615770289758</v>
      </c>
      <c r="S758" s="174">
        <v>325997997941.74774</v>
      </c>
      <c r="T758" s="119">
        <v>0.42439826113292312</v>
      </c>
      <c r="U758" s="97">
        <v>16.497406536879854</v>
      </c>
      <c r="V758" s="184">
        <v>5824362006566.124</v>
      </c>
      <c r="W758" s="199">
        <v>6047.5087218795079</v>
      </c>
      <c r="X758" s="191">
        <v>4.3857415158918445E-2</v>
      </c>
      <c r="Y758" s="198">
        <v>2.0000000000000001E-4</v>
      </c>
    </row>
    <row r="759" spans="1:25" x14ac:dyDescent="0.2">
      <c r="A759">
        <v>755</v>
      </c>
      <c r="B759" s="119">
        <v>0.55347387384986935</v>
      </c>
      <c r="C759" s="97">
        <v>4000</v>
      </c>
      <c r="D759" s="96">
        <v>1.415172093679997</v>
      </c>
      <c r="E759" s="98">
        <v>0</v>
      </c>
      <c r="F759" s="119">
        <v>0.47016792769453525</v>
      </c>
      <c r="G759" s="177">
        <v>1</v>
      </c>
      <c r="H759" s="97">
        <v>118252369.51234053</v>
      </c>
      <c r="I759" s="185">
        <v>17961.675246379702</v>
      </c>
      <c r="J759" s="174">
        <v>2124010658295.5527</v>
      </c>
      <c r="K759" s="186">
        <v>0.36381636246344073</v>
      </c>
      <c r="L759" s="182">
        <v>553281976798.96826</v>
      </c>
      <c r="M759" s="189">
        <v>33792344745.23299</v>
      </c>
      <c r="N759" s="187">
        <v>197922336.61588445</v>
      </c>
      <c r="O759" s="185">
        <v>0</v>
      </c>
      <c r="P759" s="185">
        <v>1336465148739.0981</v>
      </c>
      <c r="Q759" s="174">
        <v>3494268151779.8838</v>
      </c>
      <c r="R759" s="119">
        <v>0.52712667446192429</v>
      </c>
      <c r="S759" s="174">
        <v>918743879389.49829</v>
      </c>
      <c r="T759" s="119">
        <v>0.2629288421730071</v>
      </c>
      <c r="U759" s="97">
        <v>15.531888947689611</v>
      </c>
      <c r="V759" s="184">
        <v>14356821653948.504</v>
      </c>
      <c r="W759" s="199">
        <v>14902.416397945984</v>
      </c>
      <c r="X759" s="191">
        <v>4.7925793133390591E-2</v>
      </c>
      <c r="Y759" s="198">
        <v>2.0000000000000001E-4</v>
      </c>
    </row>
    <row r="760" spans="1:25" x14ac:dyDescent="0.2">
      <c r="A760">
        <v>756</v>
      </c>
      <c r="B760" s="119">
        <v>0.34329149690241345</v>
      </c>
      <c r="C760" s="97">
        <v>6414.0269772980682</v>
      </c>
      <c r="D760" s="96">
        <v>0.89108031633604834</v>
      </c>
      <c r="E760" s="98">
        <v>0</v>
      </c>
      <c r="F760" s="119">
        <v>0</v>
      </c>
      <c r="G760" s="177">
        <v>0</v>
      </c>
      <c r="H760" s="97">
        <v>9087486.0597246159</v>
      </c>
      <c r="I760" s="185">
        <v>34432.08122210388</v>
      </c>
      <c r="J760" s="174">
        <v>312901058113.17474</v>
      </c>
      <c r="K760" s="186">
        <v>0.34329149690241345</v>
      </c>
      <c r="L760" s="182">
        <v>75616493051.007645</v>
      </c>
      <c r="M760" s="189">
        <v>7921278003.1895952</v>
      </c>
      <c r="N760" s="187">
        <v>19631886.508340687</v>
      </c>
      <c r="O760" s="185">
        <v>0</v>
      </c>
      <c r="P760" s="185">
        <v>0</v>
      </c>
      <c r="Q760" s="174">
        <v>320822336116.36432</v>
      </c>
      <c r="R760" s="119">
        <v>0.33481544309639416</v>
      </c>
      <c r="S760" s="174">
        <v>75616493051.007645</v>
      </c>
      <c r="T760" s="119">
        <v>0.23569584950463379</v>
      </c>
      <c r="U760" s="97">
        <v>13.388280562846541</v>
      </c>
      <c r="V760" s="184">
        <v>1059220745146.981</v>
      </c>
      <c r="W760" s="199">
        <v>1098.8047184240058</v>
      </c>
      <c r="X760" s="191">
        <v>5.4585862654981117E-2</v>
      </c>
      <c r="Y760" s="198">
        <v>2.0000000000000001E-4</v>
      </c>
    </row>
    <row r="761" spans="1:25" x14ac:dyDescent="0.2">
      <c r="A761">
        <v>757</v>
      </c>
      <c r="B761" s="119">
        <v>0.21988045182475041</v>
      </c>
      <c r="C761" s="97">
        <v>13988.919520341482</v>
      </c>
      <c r="D761" s="96">
        <v>0.84970215392645532</v>
      </c>
      <c r="E761" s="98">
        <v>0.41944152635282822</v>
      </c>
      <c r="F761" s="119">
        <v>0.45097591381382585</v>
      </c>
      <c r="G761" s="177">
        <v>1</v>
      </c>
      <c r="H761" s="97">
        <v>5698538.4349856051</v>
      </c>
      <c r="I761" s="185">
        <v>51405.896197805938</v>
      </c>
      <c r="J761" s="174">
        <v>292938475268.07751</v>
      </c>
      <c r="K761" s="186">
        <v>0.21988045182475036</v>
      </c>
      <c r="L761" s="182">
        <v>32052735021.998802</v>
      </c>
      <c r="M761" s="189">
        <v>6647283929.4325562</v>
      </c>
      <c r="N761" s="187">
        <v>13085251.02267674</v>
      </c>
      <c r="O761" s="185">
        <v>0</v>
      </c>
      <c r="P761" s="185">
        <v>199257226482.65164</v>
      </c>
      <c r="Q761" s="174">
        <v>498842985680.16168</v>
      </c>
      <c r="R761" s="119">
        <v>0.44867269242996305</v>
      </c>
      <c r="S761" s="174">
        <v>125103935109.65672</v>
      </c>
      <c r="T761" s="119">
        <v>0.25078820129961377</v>
      </c>
      <c r="U761" s="97">
        <v>17.596579603056313</v>
      </c>
      <c r="V761" s="184">
        <v>2252593959527.0464</v>
      </c>
      <c r="W761" s="199">
        <v>2338.8196467266525</v>
      </c>
      <c r="X761" s="191">
        <v>4.3642025065844317E-2</v>
      </c>
      <c r="Y761" s="198">
        <v>2.0000000000000001E-4</v>
      </c>
    </row>
    <row r="762" spans="1:25" x14ac:dyDescent="0.2">
      <c r="A762">
        <v>758</v>
      </c>
      <c r="B762" s="119">
        <v>0.46334270271281686</v>
      </c>
      <c r="C762" s="97">
        <v>14843.887347296961</v>
      </c>
      <c r="D762" s="96">
        <v>0.85162633295420165</v>
      </c>
      <c r="E762" s="98">
        <v>0</v>
      </c>
      <c r="F762" s="119">
        <v>0.51293777193160328</v>
      </c>
      <c r="G762" s="177">
        <v>1</v>
      </c>
      <c r="H762" s="97">
        <v>5298084.4495525304</v>
      </c>
      <c r="I762" s="185">
        <v>37495.050728412883</v>
      </c>
      <c r="J762" s="174">
        <v>198651945199.38757</v>
      </c>
      <c r="K762" s="186">
        <v>0.34417849631179842</v>
      </c>
      <c r="L762" s="182">
        <v>49461689270.971283</v>
      </c>
      <c r="M762" s="189">
        <v>5233992673.2725124</v>
      </c>
      <c r="N762" s="187">
        <v>12252131.489980837</v>
      </c>
      <c r="O762" s="185">
        <v>0</v>
      </c>
      <c r="P762" s="185">
        <v>231776817389.2247</v>
      </c>
      <c r="Q762" s="174">
        <v>435662755261.88483</v>
      </c>
      <c r="R762" s="119">
        <v>0.58254505034968862</v>
      </c>
      <c r="S762" s="174">
        <v>162949819162.86063</v>
      </c>
      <c r="T762" s="119">
        <v>0.37402742647786935</v>
      </c>
      <c r="U762" s="97">
        <v>17.278633295594894</v>
      </c>
      <c r="V762" s="184">
        <v>2934707803935.54</v>
      </c>
      <c r="W762" s="199">
        <v>3047.6915405709906</v>
      </c>
      <c r="X762" s="191">
        <v>4.3709041075845473E-2</v>
      </c>
      <c r="Y762" s="198">
        <v>2.0000000000000001E-4</v>
      </c>
    </row>
    <row r="763" spans="1:25" x14ac:dyDescent="0.2">
      <c r="A763">
        <v>759</v>
      </c>
      <c r="B763" s="119">
        <v>0.45938553572816287</v>
      </c>
      <c r="C763" s="97">
        <v>4000</v>
      </c>
      <c r="D763" s="96">
        <v>0.38409922186072165</v>
      </c>
      <c r="E763" s="98">
        <v>0</v>
      </c>
      <c r="F763" s="119">
        <v>0.5435058554737856</v>
      </c>
      <c r="G763" s="177">
        <v>1</v>
      </c>
      <c r="H763" s="97">
        <v>9143647.9203493409</v>
      </c>
      <c r="I763" s="185">
        <v>27452.756101493247</v>
      </c>
      <c r="J763" s="174">
        <v>251018336235.2764</v>
      </c>
      <c r="K763" s="186">
        <v>0.20663149210652532</v>
      </c>
      <c r="L763" s="182">
        <v>21475735622.127621</v>
      </c>
      <c r="M763" s="189">
        <v>11268105278.012709</v>
      </c>
      <c r="N763" s="187">
        <v>26001805.70945178</v>
      </c>
      <c r="O763" s="185">
        <v>0</v>
      </c>
      <c r="P763" s="185">
        <v>526477976569.20795</v>
      </c>
      <c r="Q763" s="174">
        <v>788764418082.49707</v>
      </c>
      <c r="R763" s="119">
        <v>0.59973632655458164</v>
      </c>
      <c r="S763" s="174">
        <v>294527432078.33569</v>
      </c>
      <c r="T763" s="119">
        <v>0.37340354778469609</v>
      </c>
      <c r="U763" s="97">
        <v>18.700761715619137</v>
      </c>
      <c r="V763" s="184">
        <v>5894635373457.0615</v>
      </c>
      <c r="W763" s="199">
        <v>6114.2655921024616</v>
      </c>
      <c r="X763" s="191">
        <v>3.9883533569082939E-2</v>
      </c>
      <c r="Y763" s="198">
        <v>2.0000000000000001E-4</v>
      </c>
    </row>
    <row r="764" spans="1:25" x14ac:dyDescent="0.2">
      <c r="A764">
        <v>760</v>
      </c>
      <c r="B764" s="119">
        <v>0.50220815190806067</v>
      </c>
      <c r="C764" s="97">
        <v>13669.564639210796</v>
      </c>
      <c r="D764" s="96">
        <v>0.2</v>
      </c>
      <c r="E764" s="98">
        <v>0</v>
      </c>
      <c r="F764" s="119">
        <v>0</v>
      </c>
      <c r="G764" s="177">
        <v>0</v>
      </c>
      <c r="H764" s="97">
        <v>1705958.7677181948</v>
      </c>
      <c r="I764" s="185">
        <v>53961.980697826941</v>
      </c>
      <c r="J764" s="174">
        <v>92056914094.897858</v>
      </c>
      <c r="K764" s="186">
        <v>0.48506983464671283</v>
      </c>
      <c r="L764" s="182">
        <v>33457735813.72089</v>
      </c>
      <c r="M764" s="189">
        <v>684214407.93311632</v>
      </c>
      <c r="N764" s="187">
        <v>7024472.7501797201</v>
      </c>
      <c r="O764" s="185">
        <v>0</v>
      </c>
      <c r="P764" s="185">
        <v>0</v>
      </c>
      <c r="Q764" s="174">
        <v>92741128502.830978</v>
      </c>
      <c r="R764" s="119">
        <v>0.48149114442505048</v>
      </c>
      <c r="S764" s="174">
        <v>33457735813.72089</v>
      </c>
      <c r="T764" s="119">
        <v>0.36076481226664792</v>
      </c>
      <c r="U764" s="97">
        <v>13.05298729689202</v>
      </c>
      <c r="V764" s="184">
        <v>521190417817.0719</v>
      </c>
      <c r="W764" s="199">
        <v>540.68175107177137</v>
      </c>
      <c r="X764" s="191">
        <v>5.0895352082876058E-2</v>
      </c>
      <c r="Y764" s="198">
        <v>2.0000000000000001E-4</v>
      </c>
    </row>
    <row r="765" spans="1:25" x14ac:dyDescent="0.2">
      <c r="A765">
        <v>761</v>
      </c>
      <c r="B765" s="119">
        <v>0.41091940342695771</v>
      </c>
      <c r="C765" s="97">
        <v>4000</v>
      </c>
      <c r="D765" s="96">
        <v>0.75802254827509952</v>
      </c>
      <c r="E765" s="98">
        <v>0</v>
      </c>
      <c r="F765" s="119">
        <v>0.47478072987763087</v>
      </c>
      <c r="G765" s="177">
        <v>1</v>
      </c>
      <c r="H765" s="97">
        <v>8687544.3388834391</v>
      </c>
      <c r="I765" s="185">
        <v>34221.764349625228</v>
      </c>
      <c r="J765" s="174">
        <v>297303095142.18976</v>
      </c>
      <c r="K765" s="186">
        <v>0.3408086822666837</v>
      </c>
      <c r="L765" s="182">
        <v>60813805608.815269</v>
      </c>
      <c r="M765" s="189">
        <v>5432424832.0322552</v>
      </c>
      <c r="N765" s="187">
        <v>20098012.474287741</v>
      </c>
      <c r="O765" s="185">
        <v>0</v>
      </c>
      <c r="P765" s="185">
        <v>272001816139.02161</v>
      </c>
      <c r="Q765" s="174">
        <v>574737336113.24365</v>
      </c>
      <c r="R765" s="119">
        <v>0.55490553503486673</v>
      </c>
      <c r="S765" s="174">
        <v>226318799585.57608</v>
      </c>
      <c r="T765" s="119">
        <v>0.39377779268020835</v>
      </c>
      <c r="U765" s="97">
        <v>17.469972287741456</v>
      </c>
      <c r="V765" s="184">
        <v>4260237673911.6709</v>
      </c>
      <c r="W765" s="199">
        <v>4421.3080357400149</v>
      </c>
      <c r="X765" s="191">
        <v>4.2603389084059716E-2</v>
      </c>
      <c r="Y765" s="198">
        <v>2.0000000000000001E-4</v>
      </c>
    </row>
    <row r="766" spans="1:25" x14ac:dyDescent="0.2">
      <c r="A766">
        <v>762</v>
      </c>
      <c r="B766" s="119">
        <v>0.55921749695772172</v>
      </c>
      <c r="C766" s="97">
        <v>10836.425719827956</v>
      </c>
      <c r="D766" s="96">
        <v>0.71714694925560396</v>
      </c>
      <c r="E766" s="98">
        <v>0.10752707112481916</v>
      </c>
      <c r="F766" s="119">
        <v>0.56346555756032346</v>
      </c>
      <c r="G766" s="177">
        <v>1</v>
      </c>
      <c r="H766" s="97">
        <v>13088532.108349171</v>
      </c>
      <c r="I766" s="185">
        <v>32271.793221702959</v>
      </c>
      <c r="J766" s="174">
        <v>422390401776.26428</v>
      </c>
      <c r="K766" s="186">
        <v>0.37783113439878546</v>
      </c>
      <c r="L766" s="182">
        <v>124980467011.97412</v>
      </c>
      <c r="M766" s="189">
        <v>10148667750.997932</v>
      </c>
      <c r="N766" s="187">
        <v>29474421.914951317</v>
      </c>
      <c r="O766" s="185">
        <v>0</v>
      </c>
      <c r="P766" s="185">
        <v>394664260433.31317</v>
      </c>
      <c r="Q766" s="174">
        <v>827203329960.57532</v>
      </c>
      <c r="R766" s="119">
        <v>0.57461525575772199</v>
      </c>
      <c r="S766" s="174">
        <v>233692715940.6944</v>
      </c>
      <c r="T766" s="119">
        <v>0.28250939941432807</v>
      </c>
      <c r="U766" s="97">
        <v>15.961429175856779</v>
      </c>
      <c r="V766" s="184">
        <v>3883851140529.6016</v>
      </c>
      <c r="W766" s="199">
        <v>4024.7985926997517</v>
      </c>
      <c r="X766" s="191">
        <v>4.7463192478521057E-2</v>
      </c>
      <c r="Y766" s="198">
        <v>2.0000000000000001E-4</v>
      </c>
    </row>
    <row r="767" spans="1:25" x14ac:dyDescent="0.2">
      <c r="A767">
        <v>763</v>
      </c>
      <c r="B767" s="119">
        <v>0.62167300506259282</v>
      </c>
      <c r="C767" s="97">
        <v>12685.916578421293</v>
      </c>
      <c r="D767" s="96">
        <v>1.2127474289979696</v>
      </c>
      <c r="E767" s="98">
        <v>0</v>
      </c>
      <c r="F767" s="119">
        <v>0</v>
      </c>
      <c r="G767" s="177">
        <v>0</v>
      </c>
      <c r="H767" s="97">
        <v>7879718.6988448985</v>
      </c>
      <c r="I767" s="185">
        <v>30858.154853960721</v>
      </c>
      <c r="J767" s="174">
        <v>243153579814.60577</v>
      </c>
      <c r="K767" s="186">
        <v>0.32976269218850529</v>
      </c>
      <c r="L767" s="182">
        <v>59778525400.905846</v>
      </c>
      <c r="M767" s="189">
        <v>3865493654.3431993</v>
      </c>
      <c r="N767" s="187">
        <v>16353045.282337848</v>
      </c>
      <c r="O767" s="185">
        <v>0</v>
      </c>
      <c r="P767" s="185">
        <v>0</v>
      </c>
      <c r="Q767" s="174">
        <v>247019073468.94897</v>
      </c>
      <c r="R767" s="119">
        <v>0.32460237976326245</v>
      </c>
      <c r="S767" s="174">
        <v>59778525400.905846</v>
      </c>
      <c r="T767" s="119">
        <v>0.24199963412307179</v>
      </c>
      <c r="U767" s="97">
        <v>13.204749828346774</v>
      </c>
      <c r="V767" s="184">
        <v>786777261046.77612</v>
      </c>
      <c r="W767" s="199">
        <v>816.82337542872904</v>
      </c>
      <c r="X767" s="191">
        <v>6.0774139782475999E-2</v>
      </c>
      <c r="Y767" s="198">
        <v>2.0000000000000001E-4</v>
      </c>
    </row>
    <row r="768" spans="1:25" x14ac:dyDescent="0.2">
      <c r="A768">
        <v>764</v>
      </c>
      <c r="B768" s="119">
        <v>0.39044740279927825</v>
      </c>
      <c r="C768" s="97">
        <v>6251.8221842639759</v>
      </c>
      <c r="D768" s="96">
        <v>1.2161559936866946</v>
      </c>
      <c r="E768" s="98">
        <v>0</v>
      </c>
      <c r="F768" s="119">
        <v>0</v>
      </c>
      <c r="G768" s="177">
        <v>0</v>
      </c>
      <c r="H768" s="97">
        <v>22640847.867140189</v>
      </c>
      <c r="I768" s="185">
        <v>26324.326242519055</v>
      </c>
      <c r="J768" s="174">
        <v>596005065661.84009</v>
      </c>
      <c r="K768" s="186">
        <v>0.29837964912224091</v>
      </c>
      <c r="L768" s="182">
        <v>114223205095.72336</v>
      </c>
      <c r="M768" s="189">
        <v>10829168498.079559</v>
      </c>
      <c r="N768" s="187">
        <v>41427612.322854728</v>
      </c>
      <c r="O768" s="185">
        <v>0</v>
      </c>
      <c r="P768" s="185">
        <v>0</v>
      </c>
      <c r="Q768" s="174">
        <v>606834234159.91968</v>
      </c>
      <c r="R768" s="119">
        <v>0.29305496024535876</v>
      </c>
      <c r="S768" s="174">
        <v>114223205095.72336</v>
      </c>
      <c r="T768" s="119">
        <v>0.18822801790978391</v>
      </c>
      <c r="U768" s="97">
        <v>13.370121587338959</v>
      </c>
      <c r="V768" s="184">
        <v>1471434731883.0293</v>
      </c>
      <c r="W768" s="199">
        <v>1527.3076473625897</v>
      </c>
      <c r="X768" s="191">
        <v>6.1143343978869023E-2</v>
      </c>
      <c r="Y768" s="198">
        <v>2.0000000000000001E-4</v>
      </c>
    </row>
    <row r="769" spans="1:25" x14ac:dyDescent="0.2">
      <c r="A769">
        <v>765</v>
      </c>
      <c r="B769" s="119">
        <v>0.5448631094812082</v>
      </c>
      <c r="C769" s="97">
        <v>4000</v>
      </c>
      <c r="D769" s="96">
        <v>1.0031261675817806</v>
      </c>
      <c r="E769" s="98">
        <v>0.48513805409938449</v>
      </c>
      <c r="F769" s="119">
        <v>0.77861244511064376</v>
      </c>
      <c r="G769" s="177">
        <v>1</v>
      </c>
      <c r="H769" s="97">
        <v>15498000.007522503</v>
      </c>
      <c r="I769" s="185">
        <v>33739.315923616581</v>
      </c>
      <c r="J769" s="174">
        <v>522891918438.01385</v>
      </c>
      <c r="K769" s="186">
        <v>0.43197298300666842</v>
      </c>
      <c r="L769" s="182">
        <v>163131024582.38757</v>
      </c>
      <c r="M769" s="189">
        <v>9933703150.8918056</v>
      </c>
      <c r="N769" s="187">
        <v>31056177.778814927</v>
      </c>
      <c r="O769" s="185">
        <v>0</v>
      </c>
      <c r="P769" s="185">
        <v>662300301591.91699</v>
      </c>
      <c r="Q769" s="174">
        <v>1195125923180.8228</v>
      </c>
      <c r="R769" s="119">
        <v>0.63233121164332917</v>
      </c>
      <c r="S769" s="174">
        <v>490959041515.91089</v>
      </c>
      <c r="T769" s="119">
        <v>0.41080109802088921</v>
      </c>
      <c r="U769" s="97">
        <v>17.059990511749113</v>
      </c>
      <c r="V769" s="184">
        <v>8961311053912.2715</v>
      </c>
      <c r="W769" s="199">
        <v>9301.6243555957917</v>
      </c>
      <c r="X769" s="191">
        <v>4.366262132819073E-2</v>
      </c>
      <c r="Y769" s="198">
        <v>2.0000000000000001E-4</v>
      </c>
    </row>
    <row r="770" spans="1:25" x14ac:dyDescent="0.2">
      <c r="A770">
        <v>766</v>
      </c>
      <c r="B770" s="119">
        <v>0.47693856836039872</v>
      </c>
      <c r="C770" s="97">
        <v>9415.8483424946298</v>
      </c>
      <c r="D770" s="96">
        <v>0.5979026086014857</v>
      </c>
      <c r="E770" s="98">
        <v>0.66213336007097423</v>
      </c>
      <c r="F770" s="119">
        <v>0</v>
      </c>
      <c r="G770" s="177">
        <v>0</v>
      </c>
      <c r="H770" s="97">
        <v>4895327.8751369193</v>
      </c>
      <c r="I770" s="185">
        <v>41174.804889440173</v>
      </c>
      <c r="J770" s="174">
        <v>201564170128.6004</v>
      </c>
      <c r="K770" s="186">
        <v>0.45175019021812701</v>
      </c>
      <c r="L770" s="182">
        <v>70286167792.380173</v>
      </c>
      <c r="M770" s="189">
        <v>35875948075.794067</v>
      </c>
      <c r="N770" s="187">
        <v>12880785.161240861</v>
      </c>
      <c r="O770" s="185">
        <v>73371510782.571289</v>
      </c>
      <c r="P770" s="185">
        <v>0</v>
      </c>
      <c r="Q770" s="174">
        <v>310811628986.96576</v>
      </c>
      <c r="R770" s="119">
        <v>0.48181550127614847</v>
      </c>
      <c r="S770" s="174">
        <v>103008766504.11125</v>
      </c>
      <c r="T770" s="119">
        <v>0.33141863719787346</v>
      </c>
      <c r="U770" s="97">
        <v>16.290212525715781</v>
      </c>
      <c r="V770" s="184">
        <v>1834932619221.613</v>
      </c>
      <c r="W770" s="199">
        <v>1903.8826377783807</v>
      </c>
      <c r="X770" s="191">
        <v>4.4813394595730881E-2</v>
      </c>
      <c r="Y770" s="198">
        <v>2.0000000000000001E-4</v>
      </c>
    </row>
    <row r="771" spans="1:25" x14ac:dyDescent="0.2">
      <c r="A771">
        <v>767</v>
      </c>
      <c r="B771" s="119">
        <v>0.65433224998050732</v>
      </c>
      <c r="C771" s="97">
        <v>16168.340178934992</v>
      </c>
      <c r="D771" s="96">
        <v>0.8527910293416554</v>
      </c>
      <c r="E771" s="98">
        <v>0.7</v>
      </c>
      <c r="F771" s="119">
        <v>0.65076038525655699</v>
      </c>
      <c r="G771" s="177">
        <v>1</v>
      </c>
      <c r="H771" s="97">
        <v>4755075.3862381764</v>
      </c>
      <c r="I771" s="185">
        <v>37939.885230307729</v>
      </c>
      <c r="J771" s="174">
        <v>180407014415.33762</v>
      </c>
      <c r="K771" s="186">
        <v>0.35756755807710006</v>
      </c>
      <c r="L771" s="182">
        <v>55647778445.078842</v>
      </c>
      <c r="M771" s="189">
        <v>3007586517.4856744</v>
      </c>
      <c r="N771" s="187">
        <v>11150733.31429618</v>
      </c>
      <c r="O771" s="185">
        <v>0</v>
      </c>
      <c r="P771" s="185">
        <v>232388008923.62387</v>
      </c>
      <c r="Q771" s="174">
        <v>415802609856.44714</v>
      </c>
      <c r="R771" s="119">
        <v>0.60225235918992093</v>
      </c>
      <c r="S771" s="174">
        <v>168130485692.52036</v>
      </c>
      <c r="T771" s="119">
        <v>0.40435168444605529</v>
      </c>
      <c r="U771" s="97">
        <v>17.07947843490458</v>
      </c>
      <c r="V771" s="184">
        <v>3004048127142.6938</v>
      </c>
      <c r="W771" s="199">
        <v>3119.5144456632047</v>
      </c>
      <c r="X771" s="191">
        <v>4.4403209796814232E-2</v>
      </c>
      <c r="Y771" s="198">
        <v>2.0000000000000001E-4</v>
      </c>
    </row>
    <row r="772" spans="1:25" x14ac:dyDescent="0.2">
      <c r="A772">
        <v>768</v>
      </c>
      <c r="B772" s="119">
        <v>0.37243012007006659</v>
      </c>
      <c r="C772" s="97">
        <v>10835.27940303047</v>
      </c>
      <c r="D772" s="96">
        <v>0.31006753982418006</v>
      </c>
      <c r="E772" s="98">
        <v>0.63307277543784535</v>
      </c>
      <c r="F772" s="119">
        <v>0.46545689213405922</v>
      </c>
      <c r="G772" s="177">
        <v>1</v>
      </c>
      <c r="H772" s="97">
        <v>2140721.8960263436</v>
      </c>
      <c r="I772" s="185">
        <v>53514.515860067964</v>
      </c>
      <c r="J772" s="174">
        <v>114559695856.89653</v>
      </c>
      <c r="K772" s="186">
        <v>0.37243012007006659</v>
      </c>
      <c r="L772" s="182">
        <v>28574951748.597023</v>
      </c>
      <c r="M772" s="189">
        <v>2085743981.0809972</v>
      </c>
      <c r="N772" s="187">
        <v>7724068.8717209734</v>
      </c>
      <c r="O772" s="185">
        <v>0</v>
      </c>
      <c r="P772" s="185">
        <v>136720037449.73708</v>
      </c>
      <c r="Q772" s="174">
        <v>253365477287.7146</v>
      </c>
      <c r="R772" s="119">
        <v>0.60008771862123089</v>
      </c>
      <c r="S772" s="174">
        <v>96844020184.125519</v>
      </c>
      <c r="T772" s="119">
        <v>0.38223052809263441</v>
      </c>
      <c r="U772" s="97">
        <v>17.309670357236204</v>
      </c>
      <c r="V772" s="184">
        <v>1833899069737.334</v>
      </c>
      <c r="W772" s="199">
        <v>1905.1839010786864</v>
      </c>
      <c r="X772" s="191">
        <v>4.2080247869706662E-2</v>
      </c>
      <c r="Y772" s="198">
        <v>2.0000000000000001E-4</v>
      </c>
    </row>
    <row r="773" spans="1:25" x14ac:dyDescent="0.2">
      <c r="A773">
        <v>769</v>
      </c>
      <c r="B773" s="119">
        <v>0.38063381744309382</v>
      </c>
      <c r="C773" s="97">
        <v>7537.2760960441738</v>
      </c>
      <c r="D773" s="96">
        <v>0.95828410215523796</v>
      </c>
      <c r="E773" s="98">
        <v>0.69410862291511211</v>
      </c>
      <c r="F773" s="119">
        <v>0.74423439480670739</v>
      </c>
      <c r="G773" s="177">
        <v>1</v>
      </c>
      <c r="H773" s="97">
        <v>8215675.8763593305</v>
      </c>
      <c r="I773" s="185">
        <v>34098.439835018668</v>
      </c>
      <c r="J773" s="174">
        <v>280141729574.05292</v>
      </c>
      <c r="K773" s="186">
        <v>0.37310119228801741</v>
      </c>
      <c r="L773" s="182">
        <v>75098893742.882004</v>
      </c>
      <c r="M773" s="189">
        <v>1797639131.5272443</v>
      </c>
      <c r="N773" s="187">
        <v>17502361.801241003</v>
      </c>
      <c r="O773" s="185">
        <v>0</v>
      </c>
      <c r="P773" s="185">
        <v>317192802357.09052</v>
      </c>
      <c r="Q773" s="174">
        <v>599132171062.67065</v>
      </c>
      <c r="R773" s="119">
        <v>0.59799068136152955</v>
      </c>
      <c r="S773" s="174">
        <v>269800035977.39639</v>
      </c>
      <c r="T773" s="119">
        <v>0.4503180583657469</v>
      </c>
      <c r="U773" s="97">
        <v>17.350255487532412</v>
      </c>
      <c r="V773" s="184">
        <v>4955178433328.3252</v>
      </c>
      <c r="W773" s="199">
        <v>5139.2184772210112</v>
      </c>
      <c r="X773" s="191">
        <v>4.3604846130339929E-2</v>
      </c>
      <c r="Y773" s="198">
        <v>2.0000000000000001E-4</v>
      </c>
    </row>
    <row r="774" spans="1:25" x14ac:dyDescent="0.2">
      <c r="A774">
        <v>770</v>
      </c>
      <c r="B774" s="119">
        <v>0.5591934401861044</v>
      </c>
      <c r="C774" s="97">
        <v>8029.153898267602</v>
      </c>
      <c r="D774" s="96">
        <v>0.78269666011994787</v>
      </c>
      <c r="E774" s="98">
        <v>0</v>
      </c>
      <c r="F774" s="119">
        <v>0</v>
      </c>
      <c r="G774" s="177">
        <v>0</v>
      </c>
      <c r="H774" s="97">
        <v>5406849.3746396713</v>
      </c>
      <c r="I774" s="185">
        <v>41736.07458406144</v>
      </c>
      <c r="J774" s="174">
        <v>225660668764.74728</v>
      </c>
      <c r="K774" s="186">
        <v>0.48564251339131614</v>
      </c>
      <c r="L774" s="182">
        <v>81012730630.939407</v>
      </c>
      <c r="M774" s="189">
        <v>4018998727.8994441</v>
      </c>
      <c r="N774" s="187">
        <v>12914673.894225422</v>
      </c>
      <c r="O774" s="185">
        <v>0</v>
      </c>
      <c r="P774" s="185">
        <v>0</v>
      </c>
      <c r="Q774" s="174">
        <v>229679667492.64673</v>
      </c>
      <c r="R774" s="119">
        <v>0.47714460556673227</v>
      </c>
      <c r="S774" s="174">
        <v>81012730630.939407</v>
      </c>
      <c r="T774" s="119">
        <v>0.35272051512149222</v>
      </c>
      <c r="U774" s="97">
        <v>13.163740953407444</v>
      </c>
      <c r="V774" s="184">
        <v>1178341241939.3159</v>
      </c>
      <c r="W774" s="199">
        <v>1222.7227702350258</v>
      </c>
      <c r="X774" s="191">
        <v>5.5326137289832912E-2</v>
      </c>
      <c r="Y774" s="198">
        <v>2.0000000000000001E-4</v>
      </c>
    </row>
    <row r="775" spans="1:25" x14ac:dyDescent="0.2">
      <c r="A775">
        <v>771</v>
      </c>
      <c r="B775" s="119">
        <v>0.58239804602279466</v>
      </c>
      <c r="C775" s="97">
        <v>6683.8588092198897</v>
      </c>
      <c r="D775" s="96">
        <v>0.78635669419112075</v>
      </c>
      <c r="E775" s="98">
        <v>0.27251904838764679</v>
      </c>
      <c r="F775" s="119">
        <v>0</v>
      </c>
      <c r="G775" s="177">
        <v>0</v>
      </c>
      <c r="H775" s="97">
        <v>6932958.9628550159</v>
      </c>
      <c r="I775" s="185">
        <v>39492.153179506342</v>
      </c>
      <c r="J775" s="174">
        <v>273797477348.3017</v>
      </c>
      <c r="K775" s="186">
        <v>0.47148241601333651</v>
      </c>
      <c r="L775" s="182">
        <v>90373051346.798172</v>
      </c>
      <c r="M775" s="189">
        <v>12946341339.612898</v>
      </c>
      <c r="N775" s="187">
        <v>16091025.494048867</v>
      </c>
      <c r="O775" s="185">
        <v>39751732767.506119</v>
      </c>
      <c r="P775" s="185">
        <v>0</v>
      </c>
      <c r="Q775" s="174">
        <v>326495551455.42072</v>
      </c>
      <c r="R775" s="119">
        <v>0.49278491426706911</v>
      </c>
      <c r="S775" s="174">
        <v>101488072961.23988</v>
      </c>
      <c r="T775" s="119">
        <v>0.31084059953906273</v>
      </c>
      <c r="U775" s="97">
        <v>14.161836662864486</v>
      </c>
      <c r="V775" s="184">
        <v>1580985186722.292</v>
      </c>
      <c r="W775" s="199">
        <v>1642.0308541456995</v>
      </c>
      <c r="X775" s="191">
        <v>5.1338279272216104E-2</v>
      </c>
      <c r="Y775" s="198">
        <v>2.0000000000000001E-4</v>
      </c>
    </row>
    <row r="776" spans="1:25" x14ac:dyDescent="0.2">
      <c r="A776">
        <v>772</v>
      </c>
      <c r="B776" s="119">
        <v>0.5105824519417399</v>
      </c>
      <c r="C776" s="97">
        <v>14769.577629999172</v>
      </c>
      <c r="D776" s="96">
        <v>0.61141869191293907</v>
      </c>
      <c r="E776" s="98">
        <v>0.36924072527407226</v>
      </c>
      <c r="F776" s="119">
        <v>0</v>
      </c>
      <c r="G776" s="177">
        <v>0</v>
      </c>
      <c r="H776" s="97">
        <v>5731979.8864006819</v>
      </c>
      <c r="I776" s="185">
        <v>38496.556985873896</v>
      </c>
      <c r="J776" s="174">
        <v>220661490338.70685</v>
      </c>
      <c r="K776" s="186">
        <v>0.40917987519169641</v>
      </c>
      <c r="L776" s="182">
        <v>73322926884.159286</v>
      </c>
      <c r="M776" s="189">
        <v>32253126482.793411</v>
      </c>
      <c r="N776" s="187">
        <v>14585528.588663042</v>
      </c>
      <c r="O776" s="185">
        <v>39972308798.436958</v>
      </c>
      <c r="P776" s="185">
        <v>0</v>
      </c>
      <c r="Q776" s="174">
        <v>292886925619.93719</v>
      </c>
      <c r="R776" s="119">
        <v>0.41745833432597723</v>
      </c>
      <c r="S776" s="174">
        <v>90487784175.25264</v>
      </c>
      <c r="T776" s="119">
        <v>0.30895125818171043</v>
      </c>
      <c r="U776" s="97">
        <v>15.349163481741291</v>
      </c>
      <c r="V776" s="184">
        <v>1472101308689.3999</v>
      </c>
      <c r="W776" s="199">
        <v>1527.1583026220903</v>
      </c>
      <c r="X776" s="191">
        <v>4.9358782590684915E-2</v>
      </c>
      <c r="Y776" s="198">
        <v>2.0000000000000001E-4</v>
      </c>
    </row>
    <row r="777" spans="1:25" x14ac:dyDescent="0.2">
      <c r="A777">
        <v>773</v>
      </c>
      <c r="B777" s="119">
        <v>0.47026611214041192</v>
      </c>
      <c r="C777" s="97">
        <v>7487.4083531310871</v>
      </c>
      <c r="D777" s="96">
        <v>0.56227543957535464</v>
      </c>
      <c r="E777" s="98">
        <v>0</v>
      </c>
      <c r="F777" s="119">
        <v>0</v>
      </c>
      <c r="G777" s="177">
        <v>0</v>
      </c>
      <c r="H777" s="97">
        <v>3896339.3641536501</v>
      </c>
      <c r="I777" s="185">
        <v>45259.336971091347</v>
      </c>
      <c r="J777" s="174">
        <v>176345736235.95786</v>
      </c>
      <c r="K777" s="186">
        <v>0.47026611214041192</v>
      </c>
      <c r="L777" s="182">
        <v>61906042864.307068</v>
      </c>
      <c r="M777" s="189">
        <v>4862869229.7757406</v>
      </c>
      <c r="N777" s="187">
        <v>10857410.736920794</v>
      </c>
      <c r="O777" s="185">
        <v>0</v>
      </c>
      <c r="P777" s="185">
        <v>0</v>
      </c>
      <c r="Q777" s="174">
        <v>181208605465.73358</v>
      </c>
      <c r="R777" s="119">
        <v>0.45764616729476654</v>
      </c>
      <c r="S777" s="174">
        <v>61906042864.307068</v>
      </c>
      <c r="T777" s="119">
        <v>0.34162860370344528</v>
      </c>
      <c r="U777" s="97">
        <v>13.231343291763697</v>
      </c>
      <c r="V777" s="184">
        <v>934624670384.66638</v>
      </c>
      <c r="W777" s="199">
        <v>970.47002507284299</v>
      </c>
      <c r="X777" s="191">
        <v>5.3291733910232626E-2</v>
      </c>
      <c r="Y777" s="198">
        <v>2.0000000000000001E-4</v>
      </c>
    </row>
    <row r="778" spans="1:25" x14ac:dyDescent="0.2">
      <c r="A778">
        <v>774</v>
      </c>
      <c r="B778" s="119">
        <v>0.60918897993063059</v>
      </c>
      <c r="C778" s="97">
        <v>12362.650841118826</v>
      </c>
      <c r="D778" s="96">
        <v>0.46591264135826999</v>
      </c>
      <c r="E778" s="98">
        <v>0</v>
      </c>
      <c r="F778" s="119">
        <v>0.51038954113594071</v>
      </c>
      <c r="G778" s="177">
        <v>1</v>
      </c>
      <c r="H778" s="97">
        <v>3213126.1547340592</v>
      </c>
      <c r="I778" s="185">
        <v>53688.741632281744</v>
      </c>
      <c r="J778" s="174">
        <v>172508699953.44385</v>
      </c>
      <c r="K778" s="186">
        <v>0.52807438631003933</v>
      </c>
      <c r="L778" s="182">
        <v>71758727695.860504</v>
      </c>
      <c r="M778" s="189">
        <v>4799387477.3922558</v>
      </c>
      <c r="N778" s="187">
        <v>9658812.3261286952</v>
      </c>
      <c r="O778" s="185">
        <v>0</v>
      </c>
      <c r="P778" s="185">
        <v>169208880778.25726</v>
      </c>
      <c r="Q778" s="174">
        <v>346516968209.09338</v>
      </c>
      <c r="R778" s="119">
        <v>0.65354528424423763</v>
      </c>
      <c r="S778" s="174">
        <v>148363732295.40805</v>
      </c>
      <c r="T778" s="119">
        <v>0.42815719259636142</v>
      </c>
      <c r="U778" s="97">
        <v>16.201202660420879</v>
      </c>
      <c r="V778" s="184">
        <v>2604609573799.3872</v>
      </c>
      <c r="W778" s="199">
        <v>2703.322092194021</v>
      </c>
      <c r="X778" s="191">
        <v>4.5471510706653138E-2</v>
      </c>
      <c r="Y778" s="198">
        <v>2.0000000000000001E-4</v>
      </c>
    </row>
    <row r="779" spans="1:25" x14ac:dyDescent="0.2">
      <c r="A779">
        <v>775</v>
      </c>
      <c r="B779" s="119">
        <v>0.63080237337028411</v>
      </c>
      <c r="C779" s="97">
        <v>12164.01373947661</v>
      </c>
      <c r="D779" s="96">
        <v>0.62400443303077546</v>
      </c>
      <c r="E779" s="98">
        <v>0.7</v>
      </c>
      <c r="F779" s="119">
        <v>0.53958428496073729</v>
      </c>
      <c r="G779" s="177">
        <v>1</v>
      </c>
      <c r="H779" s="97">
        <v>13552030.154808825</v>
      </c>
      <c r="I779" s="185">
        <v>35732.663886483999</v>
      </c>
      <c r="J779" s="174">
        <v>484250138501.27948</v>
      </c>
      <c r="K779" s="186">
        <v>0.47218766131369372</v>
      </c>
      <c r="L779" s="182">
        <v>178845004345.53149</v>
      </c>
      <c r="M779" s="189">
        <v>10603665532.685467</v>
      </c>
      <c r="N779" s="187">
        <v>31953769.651020959</v>
      </c>
      <c r="O779" s="185">
        <v>0</v>
      </c>
      <c r="P779" s="185">
        <v>474506659192.54919</v>
      </c>
      <c r="Q779" s="174">
        <v>969360463226.51404</v>
      </c>
      <c r="R779" s="119">
        <v>0.6274882160132581</v>
      </c>
      <c r="S779" s="174">
        <v>405330619985.01135</v>
      </c>
      <c r="T779" s="119">
        <v>0.41814230656351437</v>
      </c>
      <c r="U779" s="97">
        <v>16.439357065622808</v>
      </c>
      <c r="V779" s="184">
        <v>7032680381733.8457</v>
      </c>
      <c r="W779" s="199">
        <v>7301.8875885922189</v>
      </c>
      <c r="X779" s="191">
        <v>4.5227648699346153E-2</v>
      </c>
      <c r="Y779" s="198">
        <v>2.0000000000000001E-4</v>
      </c>
    </row>
    <row r="780" spans="1:25" x14ac:dyDescent="0.2">
      <c r="A780">
        <v>776</v>
      </c>
      <c r="B780" s="119">
        <v>0.39409157213598267</v>
      </c>
      <c r="C780" s="97">
        <v>11186.404862656173</v>
      </c>
      <c r="D780" s="96">
        <v>0.43466978354931601</v>
      </c>
      <c r="E780" s="98">
        <v>0</v>
      </c>
      <c r="F780" s="119">
        <v>0.58426083216598845</v>
      </c>
      <c r="G780" s="177">
        <v>1</v>
      </c>
      <c r="H780" s="97">
        <v>4026377.3103780784</v>
      </c>
      <c r="I780" s="185">
        <v>46727.289889594686</v>
      </c>
      <c r="J780" s="174">
        <v>188141699786.92303</v>
      </c>
      <c r="K780" s="186">
        <v>0.39409157213598267</v>
      </c>
      <c r="L780" s="182">
        <v>47350733505.429047</v>
      </c>
      <c r="M780" s="189">
        <v>8016017502.849638</v>
      </c>
      <c r="N780" s="187">
        <v>11924791.486279592</v>
      </c>
      <c r="O780" s="185">
        <v>0</v>
      </c>
      <c r="P780" s="185">
        <v>198778091885.80875</v>
      </c>
      <c r="Q780" s="174">
        <v>394935809175.58142</v>
      </c>
      <c r="R780" s="119">
        <v>0.59039349267604513</v>
      </c>
      <c r="S780" s="174">
        <v>135870121289.14864</v>
      </c>
      <c r="T780" s="119">
        <v>0.34403089852189928</v>
      </c>
      <c r="U780" s="97">
        <v>17.078182005079249</v>
      </c>
      <c r="V780" s="184">
        <v>2507275945757.46</v>
      </c>
      <c r="W780" s="199">
        <v>2602.1367852892113</v>
      </c>
      <c r="X780" s="191">
        <v>4.3233705217309577E-2</v>
      </c>
      <c r="Y780" s="198">
        <v>2.0000000000000001E-4</v>
      </c>
    </row>
    <row r="781" spans="1:25" x14ac:dyDescent="0.2">
      <c r="A781">
        <v>777</v>
      </c>
      <c r="B781" s="119">
        <v>0.66469122174638395</v>
      </c>
      <c r="C781" s="97">
        <v>5771.923939293556</v>
      </c>
      <c r="D781" s="96">
        <v>0.94585012067138363</v>
      </c>
      <c r="E781" s="98">
        <v>0</v>
      </c>
      <c r="F781" s="119">
        <v>0.41504552646410398</v>
      </c>
      <c r="G781" s="177">
        <v>1</v>
      </c>
      <c r="H781" s="97">
        <v>16964043.335438594</v>
      </c>
      <c r="I781" s="185">
        <v>26854.807481532614</v>
      </c>
      <c r="J781" s="174">
        <v>455566117881.57983</v>
      </c>
      <c r="K781" s="186">
        <v>0.2756048806054896</v>
      </c>
      <c r="L781" s="182">
        <v>79916711551.940048</v>
      </c>
      <c r="M781" s="189">
        <v>10776989853.236094</v>
      </c>
      <c r="N781" s="187">
        <v>34344960.098467268</v>
      </c>
      <c r="O781" s="185">
        <v>0</v>
      </c>
      <c r="P781" s="185">
        <v>258613137604.92035</v>
      </c>
      <c r="Q781" s="174">
        <v>724956245339.73633</v>
      </c>
      <c r="R781" s="119">
        <v>0.45857492469052513</v>
      </c>
      <c r="S781" s="174">
        <v>215444787476.68655</v>
      </c>
      <c r="T781" s="119">
        <v>0.29718315948257351</v>
      </c>
      <c r="U781" s="97">
        <v>16.9264419283382</v>
      </c>
      <c r="V781" s="184">
        <v>3823797024331.5483</v>
      </c>
      <c r="W781" s="199">
        <v>3971.4573237712661</v>
      </c>
      <c r="X781" s="191">
        <v>4.4466781975821594E-2</v>
      </c>
      <c r="Y781" s="198">
        <v>2.0000000000000001E-4</v>
      </c>
    </row>
    <row r="782" spans="1:25" x14ac:dyDescent="0.2">
      <c r="A782">
        <v>778</v>
      </c>
      <c r="B782" s="119">
        <v>0.60061443545791338</v>
      </c>
      <c r="C782" s="97">
        <v>8786.0572366802771</v>
      </c>
      <c r="D782" s="96">
        <v>1.252465662314735</v>
      </c>
      <c r="E782" s="98">
        <v>0</v>
      </c>
      <c r="F782" s="119">
        <v>0.59956009162491497</v>
      </c>
      <c r="G782" s="177">
        <v>1</v>
      </c>
      <c r="H782" s="97">
        <v>12828723.595254321</v>
      </c>
      <c r="I782" s="185">
        <v>24257.095003159709</v>
      </c>
      <c r="J782" s="174">
        <v>311187567019.36066</v>
      </c>
      <c r="K782" s="186">
        <v>0.22418862596489053</v>
      </c>
      <c r="L782" s="182">
        <v>35812815432.512405</v>
      </c>
      <c r="M782" s="189">
        <v>9202051712.8005772</v>
      </c>
      <c r="N782" s="187">
        <v>23993214.853183106</v>
      </c>
      <c r="O782" s="185">
        <v>0</v>
      </c>
      <c r="P782" s="185">
        <v>311171871219.16211</v>
      </c>
      <c r="Q782" s="174">
        <v>631561489951.32324</v>
      </c>
      <c r="R782" s="119">
        <v>0.5046257808836967</v>
      </c>
      <c r="S782" s="174">
        <v>226780398275.91251</v>
      </c>
      <c r="T782" s="119">
        <v>0.35907888920426623</v>
      </c>
      <c r="U782" s="97">
        <v>18.210104805667161</v>
      </c>
      <c r="V782" s="184">
        <v>4215504620743.7139</v>
      </c>
      <c r="W782" s="199">
        <v>4373.0650366283126</v>
      </c>
      <c r="X782" s="191">
        <v>4.1889537379901406E-2</v>
      </c>
      <c r="Y782" s="198">
        <v>2.0000000000000001E-4</v>
      </c>
    </row>
    <row r="783" spans="1:25" x14ac:dyDescent="0.2">
      <c r="A783">
        <v>779</v>
      </c>
      <c r="B783" s="119">
        <v>0.49883246432625988</v>
      </c>
      <c r="C783" s="97">
        <v>11179.111934524495</v>
      </c>
      <c r="D783" s="96">
        <v>1.0783924618601874</v>
      </c>
      <c r="E783" s="98">
        <v>0.32736675142591565</v>
      </c>
      <c r="F783" s="119">
        <v>0.52661591531823893</v>
      </c>
      <c r="G783" s="177">
        <v>1</v>
      </c>
      <c r="H783" s="97">
        <v>30887848.373211548</v>
      </c>
      <c r="I783" s="185">
        <v>28136.749638001827</v>
      </c>
      <c r="J783" s="174">
        <v>869083656533.61536</v>
      </c>
      <c r="K783" s="186">
        <v>0.41224686987915682</v>
      </c>
      <c r="L783" s="182">
        <v>308281962280.54156</v>
      </c>
      <c r="M783" s="189">
        <v>6273918592.3203335</v>
      </c>
      <c r="N783" s="187">
        <v>58116092.635962166</v>
      </c>
      <c r="O783" s="185">
        <v>0</v>
      </c>
      <c r="P783" s="185">
        <v>497146967810.80255</v>
      </c>
      <c r="Q783" s="174">
        <v>1372504542936.7383</v>
      </c>
      <c r="R783" s="119">
        <v>0.55081390820037723</v>
      </c>
      <c r="S783" s="174">
        <v>547260893418.38202</v>
      </c>
      <c r="T783" s="119">
        <v>0.39873157158912692</v>
      </c>
      <c r="U783" s="97">
        <v>15.654648298332177</v>
      </c>
      <c r="V783" s="184">
        <v>8682184546189.7832</v>
      </c>
      <c r="W783" s="199">
        <v>9006.1967535897838</v>
      </c>
      <c r="X783" s="191">
        <v>4.6892142904702734E-2</v>
      </c>
      <c r="Y783" s="198">
        <v>2.0000000000000001E-4</v>
      </c>
    </row>
    <row r="784" spans="1:25" x14ac:dyDescent="0.2">
      <c r="A784">
        <v>780</v>
      </c>
      <c r="B784" s="119">
        <v>0.42083183229016019</v>
      </c>
      <c r="C784" s="97">
        <v>17000</v>
      </c>
      <c r="D784" s="96">
        <v>1.3609594771593176</v>
      </c>
      <c r="E784" s="98">
        <v>0.7</v>
      </c>
      <c r="F784" s="119">
        <v>0</v>
      </c>
      <c r="G784" s="177">
        <v>0</v>
      </c>
      <c r="H784" s="97">
        <v>10539465.619883591</v>
      </c>
      <c r="I784" s="185">
        <v>36913.995970134325</v>
      </c>
      <c r="J784" s="174">
        <v>389053791419.75214</v>
      </c>
      <c r="K784" s="186">
        <v>0.34173437350549041</v>
      </c>
      <c r="L784" s="182">
        <v>111355208169.93019</v>
      </c>
      <c r="M784" s="189">
        <v>65183487063.646889</v>
      </c>
      <c r="N784" s="187">
        <v>19380651.762280479</v>
      </c>
      <c r="O784" s="185">
        <v>143621450520.9209</v>
      </c>
      <c r="P784" s="185">
        <v>0</v>
      </c>
      <c r="Q784" s="174">
        <v>597858729004.31982</v>
      </c>
      <c r="R784" s="119">
        <v>0.41456317699044687</v>
      </c>
      <c r="S784" s="174">
        <v>185559736886.0878</v>
      </c>
      <c r="T784" s="119">
        <v>0.31037388580931308</v>
      </c>
      <c r="U784" s="97">
        <v>16.597331569624579</v>
      </c>
      <c r="V784" s="184">
        <v>2993436481949.5088</v>
      </c>
      <c r="W784" s="199">
        <v>3109.2087975598592</v>
      </c>
      <c r="X784" s="191">
        <v>4.7632819182210427E-2</v>
      </c>
      <c r="Y784" s="198">
        <v>2.0000000000000001E-4</v>
      </c>
    </row>
    <row r="785" spans="1:25" x14ac:dyDescent="0.2">
      <c r="A785">
        <v>781</v>
      </c>
      <c r="B785" s="119">
        <v>0.43925069744047318</v>
      </c>
      <c r="C785" s="97">
        <v>10866.371258376255</v>
      </c>
      <c r="D785" s="96">
        <v>0.79551453826526808</v>
      </c>
      <c r="E785" s="98">
        <v>0</v>
      </c>
      <c r="F785" s="119">
        <v>0</v>
      </c>
      <c r="G785" s="177">
        <v>0</v>
      </c>
      <c r="H785" s="97">
        <v>8931981.5226209611</v>
      </c>
      <c r="I785" s="185">
        <v>32926.905176958739</v>
      </c>
      <c r="J785" s="174">
        <v>294102508637.68793</v>
      </c>
      <c r="K785" s="186">
        <v>0.32438606554244154</v>
      </c>
      <c r="L785" s="182">
        <v>63168821189.300056</v>
      </c>
      <c r="M785" s="189">
        <v>10722827529.015808</v>
      </c>
      <c r="N785" s="187">
        <v>19990505.869063843</v>
      </c>
      <c r="O785" s="185">
        <v>0</v>
      </c>
      <c r="P785" s="185">
        <v>0</v>
      </c>
      <c r="Q785" s="174">
        <v>304825336166.70374</v>
      </c>
      <c r="R785" s="119">
        <v>0.31297515109100832</v>
      </c>
      <c r="S785" s="174">
        <v>63168821189.300056</v>
      </c>
      <c r="T785" s="119">
        <v>0.20722956294798972</v>
      </c>
      <c r="U785" s="97">
        <v>13.542509351263863</v>
      </c>
      <c r="V785" s="184">
        <v>837278512331.08325</v>
      </c>
      <c r="W785" s="199">
        <v>868.74382318293624</v>
      </c>
      <c r="X785" s="191">
        <v>5.8073220224166062E-2</v>
      </c>
      <c r="Y785" s="198">
        <v>2.0000000000000001E-4</v>
      </c>
    </row>
    <row r="786" spans="1:25" x14ac:dyDescent="0.2">
      <c r="A786">
        <v>782</v>
      </c>
      <c r="B786" s="119">
        <v>0.52744283324091024</v>
      </c>
      <c r="C786" s="97">
        <v>17000</v>
      </c>
      <c r="D786" s="96">
        <v>1.2394135013365888</v>
      </c>
      <c r="E786" s="98">
        <v>4.9482850256855226E-2</v>
      </c>
      <c r="F786" s="119">
        <v>0.63964776635818321</v>
      </c>
      <c r="G786" s="177">
        <v>1</v>
      </c>
      <c r="H786" s="97">
        <v>12670304.282571971</v>
      </c>
      <c r="I786" s="185">
        <v>34409.431449099655</v>
      </c>
      <c r="J786" s="174">
        <v>435977966650.39404</v>
      </c>
      <c r="K786" s="186">
        <v>0.32620021979443292</v>
      </c>
      <c r="L786" s="182">
        <v>125854007607.99545</v>
      </c>
      <c r="M786" s="189">
        <v>13832395395.544157</v>
      </c>
      <c r="N786" s="187">
        <v>23701795.673387364</v>
      </c>
      <c r="O786" s="185">
        <v>0</v>
      </c>
      <c r="P786" s="185">
        <v>445734905835.72412</v>
      </c>
      <c r="Q786" s="174">
        <v>895545267881.66235</v>
      </c>
      <c r="R786" s="119">
        <v>0.55698360664151259</v>
      </c>
      <c r="S786" s="174">
        <v>289998956812.18781</v>
      </c>
      <c r="T786" s="119">
        <v>0.32382389502002079</v>
      </c>
      <c r="U786" s="97">
        <v>16.566851829493856</v>
      </c>
      <c r="V786" s="184">
        <v>4760172570747.7363</v>
      </c>
      <c r="W786" s="199">
        <v>4940.5620007771458</v>
      </c>
      <c r="X786" s="191">
        <v>4.766927609527092E-2</v>
      </c>
      <c r="Y786" s="198">
        <v>2.0000000000000001E-4</v>
      </c>
    </row>
    <row r="787" spans="1:25" x14ac:dyDescent="0.2">
      <c r="A787">
        <v>783</v>
      </c>
      <c r="B787" s="119">
        <v>0.45882046542653571</v>
      </c>
      <c r="C787" s="97">
        <v>4000</v>
      </c>
      <c r="D787" s="96">
        <v>0.86853914417143263</v>
      </c>
      <c r="E787" s="98">
        <v>0</v>
      </c>
      <c r="F787" s="119">
        <v>0.61199588814819705</v>
      </c>
      <c r="G787" s="177">
        <v>1</v>
      </c>
      <c r="H787" s="97">
        <v>22157391.227895256</v>
      </c>
      <c r="I787" s="185">
        <v>22445.920736944143</v>
      </c>
      <c r="J787" s="174">
        <v>497343047238.7984</v>
      </c>
      <c r="K787" s="186">
        <v>0.27882554651031288</v>
      </c>
      <c r="L787" s="182">
        <v>68171667874.362289</v>
      </c>
      <c r="M787" s="189">
        <v>12706956372.826839</v>
      </c>
      <c r="N787" s="187">
        <v>45828662.521800935</v>
      </c>
      <c r="O787" s="185">
        <v>0</v>
      </c>
      <c r="P787" s="185">
        <v>356745077025.07501</v>
      </c>
      <c r="Q787" s="174">
        <v>866795080636.7002</v>
      </c>
      <c r="R787" s="119">
        <v>0.48923675046474097</v>
      </c>
      <c r="S787" s="174">
        <v>263132155189.41455</v>
      </c>
      <c r="T787" s="119">
        <v>0.3035690454035942</v>
      </c>
      <c r="U787" s="97">
        <v>17.626149368503111</v>
      </c>
      <c r="V787" s="184">
        <v>4911854589045.1201</v>
      </c>
      <c r="W787" s="199">
        <v>5097.5265908771298</v>
      </c>
      <c r="X787" s="191">
        <v>4.296228491496467E-2</v>
      </c>
      <c r="Y787" s="198">
        <v>2.0000000000000001E-4</v>
      </c>
    </row>
    <row r="788" spans="1:25" x14ac:dyDescent="0.2">
      <c r="A788">
        <v>784</v>
      </c>
      <c r="B788" s="119">
        <v>0.48173528640495028</v>
      </c>
      <c r="C788" s="97">
        <v>5536.316838857434</v>
      </c>
      <c r="D788" s="96">
        <v>0.84589032874596248</v>
      </c>
      <c r="E788" s="98">
        <v>0.59463874720030063</v>
      </c>
      <c r="F788" s="119">
        <v>0</v>
      </c>
      <c r="G788" s="177">
        <v>0</v>
      </c>
      <c r="H788" s="97">
        <v>7976544.1593300449</v>
      </c>
      <c r="I788" s="185">
        <v>38861.592659607966</v>
      </c>
      <c r="J788" s="174">
        <v>309981209951.25928</v>
      </c>
      <c r="K788" s="186">
        <v>0.454505755027236</v>
      </c>
      <c r="L788" s="182">
        <v>103348394395.59718</v>
      </c>
      <c r="M788" s="189">
        <v>45644259830.29081</v>
      </c>
      <c r="N788" s="187">
        <v>17825207.382801011</v>
      </c>
      <c r="O788" s="185">
        <v>114236427375.61623</v>
      </c>
      <c r="P788" s="185">
        <v>0</v>
      </c>
      <c r="Q788" s="174">
        <v>469861897157.16632</v>
      </c>
      <c r="R788" s="119">
        <v>0.49435246224264634</v>
      </c>
      <c r="S788" s="174">
        <v>168484127881.59082</v>
      </c>
      <c r="T788" s="119">
        <v>0.35858223214306262</v>
      </c>
      <c r="U788" s="97">
        <v>16.153515462569253</v>
      </c>
      <c r="V788" s="184">
        <v>2958870123409.2827</v>
      </c>
      <c r="W788" s="199">
        <v>3071.1440736895324</v>
      </c>
      <c r="X788" s="191">
        <v>4.5693382483900251E-2</v>
      </c>
      <c r="Y788" s="198">
        <v>2.0000000000000001E-4</v>
      </c>
    </row>
    <row r="789" spans="1:25" x14ac:dyDescent="0.2">
      <c r="A789">
        <v>785</v>
      </c>
      <c r="B789" s="119">
        <v>0.46374747682319556</v>
      </c>
      <c r="C789" s="97">
        <v>10500.074265514751</v>
      </c>
      <c r="D789" s="96">
        <v>0.66986081722290347</v>
      </c>
      <c r="E789" s="98">
        <v>0.51559540988458508</v>
      </c>
      <c r="F789" s="119">
        <v>0</v>
      </c>
      <c r="G789" s="177">
        <v>0</v>
      </c>
      <c r="H789" s="97">
        <v>4880695.1731603825</v>
      </c>
      <c r="I789" s="185">
        <v>39791.086571573687</v>
      </c>
      <c r="J789" s="174">
        <v>194208164164.68661</v>
      </c>
      <c r="K789" s="186">
        <v>0.43993117415964023</v>
      </c>
      <c r="L789" s="182">
        <v>65773139754.361984</v>
      </c>
      <c r="M789" s="189">
        <v>17691370095.073521</v>
      </c>
      <c r="N789" s="187">
        <v>12370810.44984901</v>
      </c>
      <c r="O789" s="185">
        <v>35036265469.363846</v>
      </c>
      <c r="P789" s="185">
        <v>0</v>
      </c>
      <c r="Q789" s="174">
        <v>246935799729.12399</v>
      </c>
      <c r="R789" s="119">
        <v>0.45950096418711911</v>
      </c>
      <c r="S789" s="174">
        <v>79533998874.950027</v>
      </c>
      <c r="T789" s="119">
        <v>0.32208371148369241</v>
      </c>
      <c r="U789" s="97">
        <v>14.829668051433149</v>
      </c>
      <c r="V789" s="184">
        <v>1275727483050.3389</v>
      </c>
      <c r="W789" s="199">
        <v>1324.6213937274679</v>
      </c>
      <c r="X789" s="191">
        <v>4.8269133534604942E-2</v>
      </c>
      <c r="Y789" s="198">
        <v>2.0000000000000001E-4</v>
      </c>
    </row>
    <row r="790" spans="1:25" x14ac:dyDescent="0.2">
      <c r="A790">
        <v>786</v>
      </c>
      <c r="B790" s="119">
        <v>0.5696072015548227</v>
      </c>
      <c r="C790" s="97">
        <v>12988.024934199693</v>
      </c>
      <c r="D790" s="96">
        <v>1.1916052400165595</v>
      </c>
      <c r="E790" s="98">
        <v>0.19556135021299148</v>
      </c>
      <c r="F790" s="119">
        <v>0</v>
      </c>
      <c r="G790" s="177">
        <v>0</v>
      </c>
      <c r="H790" s="97">
        <v>10489986.422008429</v>
      </c>
      <c r="I790" s="185">
        <v>36226.600931438756</v>
      </c>
      <c r="J790" s="174">
        <v>380016551886.31042</v>
      </c>
      <c r="K790" s="186">
        <v>0.37569105900473854</v>
      </c>
      <c r="L790" s="182">
        <v>109413431742.15268</v>
      </c>
      <c r="M790" s="189">
        <v>18551619185.976257</v>
      </c>
      <c r="N790" s="187">
        <v>20200790.678337116</v>
      </c>
      <c r="O790" s="185">
        <v>57405988532.559998</v>
      </c>
      <c r="P790" s="185">
        <v>0</v>
      </c>
      <c r="Q790" s="174">
        <v>455974159604.84668</v>
      </c>
      <c r="R790" s="119">
        <v>0.4138252303750492</v>
      </c>
      <c r="S790" s="174">
        <v>138438685964.23724</v>
      </c>
      <c r="T790" s="119">
        <v>0.30361081444661264</v>
      </c>
      <c r="U790" s="97">
        <v>14.695667382740032</v>
      </c>
      <c r="V790" s="184">
        <v>2003140548795.645</v>
      </c>
      <c r="W790" s="199">
        <v>2074.9527686763445</v>
      </c>
      <c r="X790" s="191">
        <v>5.6449504632375774E-2</v>
      </c>
      <c r="Y790" s="198">
        <v>2.0000000000000001E-4</v>
      </c>
    </row>
    <row r="791" spans="1:25" x14ac:dyDescent="0.2">
      <c r="A791">
        <v>787</v>
      </c>
      <c r="B791" s="119">
        <v>0.33032067904517293</v>
      </c>
      <c r="C791" s="97">
        <v>8695.0297974883979</v>
      </c>
      <c r="D791" s="96">
        <v>0.46613908976107743</v>
      </c>
      <c r="E791" s="98">
        <v>0.47334306157415412</v>
      </c>
      <c r="F791" s="119">
        <v>0</v>
      </c>
      <c r="G791" s="177">
        <v>0</v>
      </c>
      <c r="H791" s="97">
        <v>3714352.26924774</v>
      </c>
      <c r="I791" s="185">
        <v>53619.516857467694</v>
      </c>
      <c r="J791" s="174">
        <v>199161774115.50259</v>
      </c>
      <c r="K791" s="186">
        <v>0.33032067904517293</v>
      </c>
      <c r="L791" s="182">
        <v>40750241191.185165</v>
      </c>
      <c r="M791" s="189">
        <v>16763563674.477329</v>
      </c>
      <c r="N791" s="187">
        <v>10940997.976136656</v>
      </c>
      <c r="O791" s="185">
        <v>49270678681.499756</v>
      </c>
      <c r="P791" s="185">
        <v>0</v>
      </c>
      <c r="Q791" s="174">
        <v>265196016471.47968</v>
      </c>
      <c r="R791" s="119">
        <v>0.39670201992716597</v>
      </c>
      <c r="S791" s="174">
        <v>74950090697.157593</v>
      </c>
      <c r="T791" s="119">
        <v>0.28262148012022664</v>
      </c>
      <c r="U791" s="97">
        <v>16.502911504379792</v>
      </c>
      <c r="V791" s="184">
        <v>1350659505932.1963</v>
      </c>
      <c r="W791" s="199">
        <v>1401.711100183629</v>
      </c>
      <c r="X791" s="191">
        <v>4.4150554613153953E-2</v>
      </c>
      <c r="Y791" s="198">
        <v>2.0000000000000001E-4</v>
      </c>
    </row>
    <row r="792" spans="1:25" x14ac:dyDescent="0.2">
      <c r="A792">
        <v>788</v>
      </c>
      <c r="B792" s="119">
        <v>0.39088575360338734</v>
      </c>
      <c r="C792" s="97">
        <v>5813.8432137857799</v>
      </c>
      <c r="D792" s="96">
        <v>0.77018744629205071</v>
      </c>
      <c r="E792" s="98">
        <v>0.50157363496537233</v>
      </c>
      <c r="F792" s="119">
        <v>0</v>
      </c>
      <c r="G792" s="177">
        <v>0</v>
      </c>
      <c r="H792" s="97">
        <v>32641570.012794979</v>
      </c>
      <c r="I792" s="185">
        <v>25504.164989224795</v>
      </c>
      <c r="J792" s="174">
        <v>832495987113.65564</v>
      </c>
      <c r="K792" s="186">
        <v>0.3908857536033874</v>
      </c>
      <c r="L792" s="182">
        <v>242062055495.81699</v>
      </c>
      <c r="M792" s="189">
        <v>96903886751.17424</v>
      </c>
      <c r="N792" s="187">
        <v>69277211.728825837</v>
      </c>
      <c r="O792" s="185">
        <v>227137835416.60489</v>
      </c>
      <c r="P792" s="185">
        <v>0</v>
      </c>
      <c r="Q792" s="174">
        <v>1156537709281.4348</v>
      </c>
      <c r="R792" s="119">
        <v>0.43848210530297282</v>
      </c>
      <c r="S792" s="174">
        <v>383590682712.36908</v>
      </c>
      <c r="T792" s="119">
        <v>0.33167157424611493</v>
      </c>
      <c r="U792" s="97">
        <v>15.960526396710236</v>
      </c>
      <c r="V792" s="184">
        <v>6480643815765.3203</v>
      </c>
      <c r="W792" s="199">
        <v>6729.7732065952077</v>
      </c>
      <c r="X792" s="191">
        <v>4.7097692248667937E-2</v>
      </c>
      <c r="Y792" s="198">
        <v>2.0000000000000001E-4</v>
      </c>
    </row>
    <row r="793" spans="1:25" x14ac:dyDescent="0.2">
      <c r="A793">
        <v>789</v>
      </c>
      <c r="B793" s="119">
        <v>0.51005221939771095</v>
      </c>
      <c r="C793" s="97">
        <v>12601.212398877105</v>
      </c>
      <c r="D793" s="96">
        <v>0.97812903509126503</v>
      </c>
      <c r="E793" s="98">
        <v>0</v>
      </c>
      <c r="F793" s="119">
        <v>0</v>
      </c>
      <c r="G793" s="177">
        <v>0</v>
      </c>
      <c r="H793" s="97">
        <v>8811823.2554267496</v>
      </c>
      <c r="I793" s="185">
        <v>32397.654240906297</v>
      </c>
      <c r="J793" s="174">
        <v>285482403061.29315</v>
      </c>
      <c r="K793" s="186">
        <v>0.27336115418275075</v>
      </c>
      <c r="L793" s="182">
        <v>51788828601.564362</v>
      </c>
      <c r="M793" s="189">
        <v>3726199665.5048413</v>
      </c>
      <c r="N793" s="187">
        <v>18405285.995567542</v>
      </c>
      <c r="O793" s="185">
        <v>0</v>
      </c>
      <c r="P793" s="185">
        <v>0</v>
      </c>
      <c r="Q793" s="174">
        <v>289208602726.79797</v>
      </c>
      <c r="R793" s="119">
        <v>0.26983913501847295</v>
      </c>
      <c r="S793" s="174">
        <v>51788828601.564362</v>
      </c>
      <c r="T793" s="119">
        <v>0.17907084406644322</v>
      </c>
      <c r="U793" s="97">
        <v>13.247141703938858</v>
      </c>
      <c r="V793" s="184">
        <v>602722265562.29944</v>
      </c>
      <c r="W793" s="199">
        <v>625.53455280829189</v>
      </c>
      <c r="X793" s="191">
        <v>6.6436374166761111E-2</v>
      </c>
      <c r="Y793" s="198">
        <v>2.0000000000000001E-4</v>
      </c>
    </row>
    <row r="794" spans="1:25" x14ac:dyDescent="0.2">
      <c r="A794">
        <v>790</v>
      </c>
      <c r="B794" s="119">
        <v>0.41430731572651236</v>
      </c>
      <c r="C794" s="97">
        <v>11416.159421270246</v>
      </c>
      <c r="D794" s="96">
        <v>0.67093725073402688</v>
      </c>
      <c r="E794" s="98">
        <v>0.23310609408009569</v>
      </c>
      <c r="F794" s="119">
        <v>0</v>
      </c>
      <c r="G794" s="177">
        <v>0</v>
      </c>
      <c r="H794" s="97">
        <v>15326158.306867249</v>
      </c>
      <c r="I794" s="185">
        <v>32869.18013006798</v>
      </c>
      <c r="J794" s="174">
        <v>503758258090.3573</v>
      </c>
      <c r="K794" s="186">
        <v>0.41430731572651236</v>
      </c>
      <c r="L794" s="182">
        <v>157627298702.32462</v>
      </c>
      <c r="M794" s="189">
        <v>37356033710.520462</v>
      </c>
      <c r="N794" s="187">
        <v>35026501.774020746</v>
      </c>
      <c r="O794" s="185">
        <v>100912962709.78764</v>
      </c>
      <c r="P794" s="185">
        <v>0</v>
      </c>
      <c r="Q794" s="174">
        <v>642027254510.66541</v>
      </c>
      <c r="R794" s="119">
        <v>0.45082369917911558</v>
      </c>
      <c r="S794" s="174">
        <v>207035294837.42749</v>
      </c>
      <c r="T794" s="119">
        <v>0.32247119321316631</v>
      </c>
      <c r="U794" s="97">
        <v>15.055784726072314</v>
      </c>
      <c r="V794" s="184">
        <v>3210996343872.001</v>
      </c>
      <c r="W794" s="199">
        <v>3333.6718484754588</v>
      </c>
      <c r="X794" s="191">
        <v>4.8849173164490924E-2</v>
      </c>
      <c r="Y794" s="198">
        <v>2.0000000000000001E-4</v>
      </c>
    </row>
    <row r="795" spans="1:25" x14ac:dyDescent="0.2">
      <c r="A795">
        <v>791</v>
      </c>
      <c r="B795" s="119">
        <v>0.51170289525341439</v>
      </c>
      <c r="C795" s="97">
        <v>12575.474515324597</v>
      </c>
      <c r="D795" s="96">
        <v>0.87484952526467097</v>
      </c>
      <c r="E795" s="98">
        <v>7.8946348228958491E-2</v>
      </c>
      <c r="F795" s="119">
        <v>0.64293311543850573</v>
      </c>
      <c r="G795" s="177">
        <v>1</v>
      </c>
      <c r="H795" s="97">
        <v>5527227.2332153916</v>
      </c>
      <c r="I795" s="185">
        <v>49391.528797555242</v>
      </c>
      <c r="J795" s="174">
        <v>272998203059.98959</v>
      </c>
      <c r="K795" s="186">
        <v>0.51170289525341439</v>
      </c>
      <c r="L795" s="182">
        <v>109269907154.2225</v>
      </c>
      <c r="M795" s="189">
        <v>5806344462.3626537</v>
      </c>
      <c r="N795" s="187">
        <v>12617045.78434127</v>
      </c>
      <c r="O795" s="185">
        <v>0</v>
      </c>
      <c r="P795" s="185">
        <v>224017026066.15234</v>
      </c>
      <c r="Q795" s="174">
        <v>502821573588.50464</v>
      </c>
      <c r="R795" s="119">
        <v>0.63423609588136598</v>
      </c>
      <c r="S795" s="174">
        <v>215447189790.43298</v>
      </c>
      <c r="T795" s="119">
        <v>0.42847642405802788</v>
      </c>
      <c r="U795" s="97">
        <v>16.059587228399248</v>
      </c>
      <c r="V795" s="184">
        <v>3663536815919.3911</v>
      </c>
      <c r="W795" s="199">
        <v>3800.6564944356228</v>
      </c>
      <c r="X795" s="191">
        <v>4.692910593725752E-2</v>
      </c>
      <c r="Y795" s="198">
        <v>2.0000000000000001E-4</v>
      </c>
    </row>
    <row r="796" spans="1:25" x14ac:dyDescent="0.2">
      <c r="A796">
        <v>792</v>
      </c>
      <c r="B796" s="119">
        <v>0.63828327386669792</v>
      </c>
      <c r="C796" s="97">
        <v>4000</v>
      </c>
      <c r="D796" s="96">
        <v>0.49095519803521687</v>
      </c>
      <c r="E796" s="98">
        <v>0.42219564357281802</v>
      </c>
      <c r="F796" s="119">
        <v>0</v>
      </c>
      <c r="G796" s="177">
        <v>0</v>
      </c>
      <c r="H796" s="97">
        <v>6113394.2269959589</v>
      </c>
      <c r="I796" s="185">
        <v>43285.644637014091</v>
      </c>
      <c r="J796" s="174">
        <v>264622210035.72055</v>
      </c>
      <c r="K796" s="186">
        <v>0.52807285076569022</v>
      </c>
      <c r="L796" s="182">
        <v>100731610683.12579</v>
      </c>
      <c r="M796" s="189">
        <v>12228419674.553532</v>
      </c>
      <c r="N796" s="187">
        <v>16855150.106992386</v>
      </c>
      <c r="O796" s="185">
        <v>31592584600.596851</v>
      </c>
      <c r="P796" s="185">
        <v>0</v>
      </c>
      <c r="Q796" s="174">
        <v>308443214310.87091</v>
      </c>
      <c r="R796" s="119">
        <v>0.53498947246621875</v>
      </c>
      <c r="S796" s="174">
        <v>114416623932.31642</v>
      </c>
      <c r="T796" s="119">
        <v>0.37094874720440191</v>
      </c>
      <c r="U796" s="97">
        <v>14.053382265506963</v>
      </c>
      <c r="V796" s="184">
        <v>1841852612552.2493</v>
      </c>
      <c r="W796" s="199">
        <v>1909.9568834427287</v>
      </c>
      <c r="X796" s="191">
        <v>4.9254705780440632E-2</v>
      </c>
      <c r="Y796" s="198">
        <v>2.0000000000000001E-4</v>
      </c>
    </row>
    <row r="797" spans="1:25" x14ac:dyDescent="0.2">
      <c r="A797">
        <v>793</v>
      </c>
      <c r="B797" s="119">
        <v>0.58729695323790931</v>
      </c>
      <c r="C797" s="97">
        <v>9280.8960214086892</v>
      </c>
      <c r="D797" s="96">
        <v>0.63214989787935538</v>
      </c>
      <c r="E797" s="98">
        <v>0.7</v>
      </c>
      <c r="F797" s="119">
        <v>0.52095264674140551</v>
      </c>
      <c r="G797" s="177">
        <v>1</v>
      </c>
      <c r="H797" s="97">
        <v>5425581.5767523311</v>
      </c>
      <c r="I797" s="185">
        <v>51852.420216932514</v>
      </c>
      <c r="J797" s="174">
        <v>281329535839.00916</v>
      </c>
      <c r="K797" s="186">
        <v>0.52382613206708428</v>
      </c>
      <c r="L797" s="182">
        <v>116046846230.88216</v>
      </c>
      <c r="M797" s="189">
        <v>1107795006.6901374</v>
      </c>
      <c r="N797" s="187">
        <v>13801186.408082414</v>
      </c>
      <c r="O797" s="185">
        <v>0</v>
      </c>
      <c r="P797" s="185">
        <v>300376426754.28735</v>
      </c>
      <c r="Q797" s="174">
        <v>582813757599.98669</v>
      </c>
      <c r="R797" s="119">
        <v>0.66516772973002158</v>
      </c>
      <c r="S797" s="174">
        <v>244260632774.34875</v>
      </c>
      <c r="T797" s="119">
        <v>0.41910581140055492</v>
      </c>
      <c r="U797" s="97">
        <v>16.162056739571341</v>
      </c>
      <c r="V797" s="184">
        <v>4246452179916.6665</v>
      </c>
      <c r="W797" s="199">
        <v>4410.6980084851111</v>
      </c>
      <c r="X797" s="191">
        <v>4.5400396592550615E-2</v>
      </c>
      <c r="Y797" s="198">
        <v>2.0000000000000001E-4</v>
      </c>
    </row>
    <row r="798" spans="1:25" x14ac:dyDescent="0.2">
      <c r="A798">
        <v>794</v>
      </c>
      <c r="B798" s="119">
        <v>0.40748681590877611</v>
      </c>
      <c r="C798" s="97">
        <v>10626.205388574628</v>
      </c>
      <c r="D798" s="96">
        <v>1.0968763631275504</v>
      </c>
      <c r="E798" s="98">
        <v>0.38127445316859188</v>
      </c>
      <c r="F798" s="119">
        <v>0.64537913638063327</v>
      </c>
      <c r="G798" s="177">
        <v>1</v>
      </c>
      <c r="H798" s="97">
        <v>18099812.01311003</v>
      </c>
      <c r="I798" s="185">
        <v>29339.847738136807</v>
      </c>
      <c r="J798" s="174">
        <v>531045728553.54773</v>
      </c>
      <c r="K798" s="186">
        <v>0.20584630542978</v>
      </c>
      <c r="L798" s="182">
        <v>73891943751.474945</v>
      </c>
      <c r="M798" s="189">
        <v>16834970895.302744</v>
      </c>
      <c r="N798" s="187">
        <v>34581746.523556493</v>
      </c>
      <c r="O798" s="185">
        <v>0</v>
      </c>
      <c r="P798" s="185">
        <v>279514615004.29968</v>
      </c>
      <c r="Q798" s="174">
        <v>827395314453.15015</v>
      </c>
      <c r="R798" s="119">
        <v>0.40237778414359721</v>
      </c>
      <c r="S798" s="174">
        <v>201178670521.18713</v>
      </c>
      <c r="T798" s="119">
        <v>0.24314697824237985</v>
      </c>
      <c r="U798" s="97">
        <v>17.047206440486605</v>
      </c>
      <c r="V798" s="184">
        <v>3369874271736.2397</v>
      </c>
      <c r="W798" s="199">
        <v>3500.511197208265</v>
      </c>
      <c r="X798" s="191">
        <v>4.5319906946203616E-2</v>
      </c>
      <c r="Y798" s="198">
        <v>2.0000000000000001E-4</v>
      </c>
    </row>
    <row r="799" spans="1:25" x14ac:dyDescent="0.2">
      <c r="A799">
        <v>795</v>
      </c>
      <c r="B799" s="119">
        <v>0.33220771951893702</v>
      </c>
      <c r="C799" s="97">
        <v>10714.388269523541</v>
      </c>
      <c r="D799" s="96">
        <v>0.46228882028871254</v>
      </c>
      <c r="E799" s="98">
        <v>0.3476551333601538</v>
      </c>
      <c r="F799" s="119">
        <v>0</v>
      </c>
      <c r="G799" s="177">
        <v>0</v>
      </c>
      <c r="H799" s="97">
        <v>5598649.497656934</v>
      </c>
      <c r="I799" s="185">
        <v>43342.705260508214</v>
      </c>
      <c r="J799" s="174">
        <v>242660615033.83685</v>
      </c>
      <c r="K799" s="186">
        <v>0.33220771951893702</v>
      </c>
      <c r="L799" s="182">
        <v>57232389249.925735</v>
      </c>
      <c r="M799" s="189">
        <v>24238551099.775719</v>
      </c>
      <c r="N799" s="187">
        <v>15592072.350102529</v>
      </c>
      <c r="O799" s="185">
        <v>43565356207.40535</v>
      </c>
      <c r="P799" s="185">
        <v>0</v>
      </c>
      <c r="Q799" s="174">
        <v>310464522341.01788</v>
      </c>
      <c r="R799" s="119">
        <v>0.37191371700934217</v>
      </c>
      <c r="S799" s="174">
        <v>81182172395.517563</v>
      </c>
      <c r="T799" s="119">
        <v>0.26148614915280438</v>
      </c>
      <c r="U799" s="97">
        <v>15.68644841909925</v>
      </c>
      <c r="V799" s="184">
        <v>1375647630381.905</v>
      </c>
      <c r="W799" s="199">
        <v>1427.7697446369652</v>
      </c>
      <c r="X799" s="191">
        <v>4.5860408343461841E-2</v>
      </c>
      <c r="Y799" s="198">
        <v>2.0000000000000001E-4</v>
      </c>
    </row>
    <row r="800" spans="1:25" x14ac:dyDescent="0.2">
      <c r="A800">
        <v>796</v>
      </c>
      <c r="B800" s="119">
        <v>0.55016288756204601</v>
      </c>
      <c r="C800" s="97">
        <v>12815.972409917949</v>
      </c>
      <c r="D800" s="96">
        <v>0.39500137674818953</v>
      </c>
      <c r="E800" s="98">
        <v>0.26847051633027086</v>
      </c>
      <c r="F800" s="119">
        <v>0.41701943106889172</v>
      </c>
      <c r="G800" s="177">
        <v>1</v>
      </c>
      <c r="H800" s="97">
        <v>2263718.9958327482</v>
      </c>
      <c r="I800" s="185">
        <v>53763.865197487808</v>
      </c>
      <c r="J800" s="174">
        <v>121706282936.94434</v>
      </c>
      <c r="K800" s="186">
        <v>0.52221867184256499</v>
      </c>
      <c r="L800" s="182">
        <v>53079984338.949692</v>
      </c>
      <c r="M800" s="189">
        <v>3946674745.2505331</v>
      </c>
      <c r="N800" s="187">
        <v>7609191.5325568188</v>
      </c>
      <c r="O800" s="185">
        <v>0</v>
      </c>
      <c r="P800" s="185">
        <v>147331042625.93341</v>
      </c>
      <c r="Q800" s="174">
        <v>272984000308.12827</v>
      </c>
      <c r="R800" s="119">
        <v>0.66458886720904753</v>
      </c>
      <c r="S800" s="174">
        <v>122015448603.80367</v>
      </c>
      <c r="T800" s="119">
        <v>0.44696923067315231</v>
      </c>
      <c r="U800" s="97">
        <v>16.474939553669909</v>
      </c>
      <c r="V800" s="184">
        <v>2195824955764.2363</v>
      </c>
      <c r="W800" s="199">
        <v>2280.8951272866766</v>
      </c>
      <c r="X800" s="191">
        <v>4.4321591567133264E-2</v>
      </c>
      <c r="Y800" s="198">
        <v>2.0000000000000001E-4</v>
      </c>
    </row>
    <row r="801" spans="1:25" x14ac:dyDescent="0.2">
      <c r="A801">
        <v>797</v>
      </c>
      <c r="B801" s="119">
        <v>0.497347910665554</v>
      </c>
      <c r="C801" s="97">
        <v>14691.390503412742</v>
      </c>
      <c r="D801" s="96">
        <v>0.46290199094927159</v>
      </c>
      <c r="E801" s="98">
        <v>0.42276019419904121</v>
      </c>
      <c r="F801" s="119">
        <v>0</v>
      </c>
      <c r="G801" s="177">
        <v>0</v>
      </c>
      <c r="H801" s="97">
        <v>3921845.7531410921</v>
      </c>
      <c r="I801" s="185">
        <v>51597.848992443163</v>
      </c>
      <c r="J801" s="174">
        <v>202358804942.22861</v>
      </c>
      <c r="K801" s="186">
        <v>0.49734791066555406</v>
      </c>
      <c r="L801" s="182">
        <v>80937750958.7901</v>
      </c>
      <c r="M801" s="189">
        <v>28260257657.33223</v>
      </c>
      <c r="N801" s="187">
        <v>11418306.673116041</v>
      </c>
      <c r="O801" s="185">
        <v>65371672366.603683</v>
      </c>
      <c r="P801" s="185">
        <v>0</v>
      </c>
      <c r="Q801" s="174">
        <v>295990734966.16449</v>
      </c>
      <c r="R801" s="119">
        <v>0.51670558794200683</v>
      </c>
      <c r="S801" s="174">
        <v>107968776559.25327</v>
      </c>
      <c r="T801" s="119">
        <v>0.3647707978818846</v>
      </c>
      <c r="U801" s="97">
        <v>15.261875832992976</v>
      </c>
      <c r="V801" s="184">
        <v>1793449454955.6553</v>
      </c>
      <c r="W801" s="199">
        <v>1857.0343097204848</v>
      </c>
      <c r="X801" s="191">
        <v>4.7333997282882651E-2</v>
      </c>
      <c r="Y801" s="198">
        <v>2.0000000000000001E-4</v>
      </c>
    </row>
    <row r="802" spans="1:25" x14ac:dyDescent="0.2">
      <c r="A802">
        <v>798</v>
      </c>
      <c r="B802" s="119">
        <v>0.49083418123946559</v>
      </c>
      <c r="C802" s="97">
        <v>13714.440077530271</v>
      </c>
      <c r="D802" s="96">
        <v>0.7104430909754943</v>
      </c>
      <c r="E802" s="98">
        <v>9.9385165269474968E-2</v>
      </c>
      <c r="F802" s="119">
        <v>0</v>
      </c>
      <c r="G802" s="177">
        <v>0</v>
      </c>
      <c r="H802" s="97">
        <v>4866588.9037305657</v>
      </c>
      <c r="I802" s="185">
        <v>45591.517143295452</v>
      </c>
      <c r="J802" s="174">
        <v>221875171433.8035</v>
      </c>
      <c r="K802" s="186">
        <v>0.41094709471113111</v>
      </c>
      <c r="L802" s="182">
        <v>75660924560.871078</v>
      </c>
      <c r="M802" s="189">
        <v>6755557903.1461048</v>
      </c>
      <c r="N802" s="187">
        <v>12092973.744699739</v>
      </c>
      <c r="O802" s="185">
        <v>32152096632.787529</v>
      </c>
      <c r="P802" s="185">
        <v>0</v>
      </c>
      <c r="Q802" s="174">
        <v>260782825969.73715</v>
      </c>
      <c r="R802" s="119">
        <v>0.44826814787662278</v>
      </c>
      <c r="S802" s="174">
        <v>90361519171.260437</v>
      </c>
      <c r="T802" s="119">
        <v>0.34650103523974596</v>
      </c>
      <c r="U802" s="97">
        <v>14.198626099923779</v>
      </c>
      <c r="V802" s="184">
        <v>1368255146368.2812</v>
      </c>
      <c r="W802" s="199">
        <v>1419.8730365646943</v>
      </c>
      <c r="X802" s="191">
        <v>5.2150189452869984E-2</v>
      </c>
      <c r="Y802" s="198">
        <v>2.0000000000000001E-4</v>
      </c>
    </row>
    <row r="803" spans="1:25" x14ac:dyDescent="0.2">
      <c r="A803">
        <v>799</v>
      </c>
      <c r="B803" s="119">
        <v>0.22755053395887587</v>
      </c>
      <c r="C803" s="97">
        <v>7588.7253224693604</v>
      </c>
      <c r="D803" s="96">
        <v>0.8174209796070333</v>
      </c>
      <c r="E803" s="98">
        <v>0</v>
      </c>
      <c r="F803" s="119">
        <v>0.60943606287549312</v>
      </c>
      <c r="G803" s="177">
        <v>1</v>
      </c>
      <c r="H803" s="97">
        <v>16467551.441790249</v>
      </c>
      <c r="I803" s="185">
        <v>27305.025049075139</v>
      </c>
      <c r="J803" s="174">
        <v>449646904615.01617</v>
      </c>
      <c r="K803" s="186">
        <v>0.22755053395887592</v>
      </c>
      <c r="L803" s="182">
        <v>60186338580.265732</v>
      </c>
      <c r="M803" s="189">
        <v>11643768128.001871</v>
      </c>
      <c r="N803" s="187">
        <v>35083612.345851496</v>
      </c>
      <c r="O803" s="185">
        <v>0</v>
      </c>
      <c r="P803" s="185">
        <v>354388783831.13849</v>
      </c>
      <c r="Q803" s="174">
        <v>815679456574.15649</v>
      </c>
      <c r="R803" s="119">
        <v>0.47301475744343008</v>
      </c>
      <c r="S803" s="174">
        <v>203116560573.35089</v>
      </c>
      <c r="T803" s="119">
        <v>0.24901517248753316</v>
      </c>
      <c r="U803" s="97">
        <v>17.416779206371682</v>
      </c>
      <c r="V803" s="184">
        <v>3596376347435.1489</v>
      </c>
      <c r="W803" s="199">
        <v>3732.0447206189187</v>
      </c>
      <c r="X803" s="191">
        <v>4.2922046059281495E-2</v>
      </c>
      <c r="Y803" s="198">
        <v>2.0000000000000001E-4</v>
      </c>
    </row>
    <row r="804" spans="1:25" x14ac:dyDescent="0.2">
      <c r="A804">
        <v>800</v>
      </c>
      <c r="B804" s="119">
        <v>0.50371645328774606</v>
      </c>
      <c r="C804" s="97">
        <v>5482.3111822931751</v>
      </c>
      <c r="D804" s="96">
        <v>1.2804655792832447</v>
      </c>
      <c r="E804" s="98">
        <v>0.40228343306037767</v>
      </c>
      <c r="F804" s="119">
        <v>0.59790684758628254</v>
      </c>
      <c r="G804" s="177">
        <v>1</v>
      </c>
      <c r="H804" s="97">
        <v>30940031.748653818</v>
      </c>
      <c r="I804" s="185">
        <v>25032.072383776351</v>
      </c>
      <c r="J804" s="174">
        <v>774493114288.64075</v>
      </c>
      <c r="K804" s="186">
        <v>0.21635613579576318</v>
      </c>
      <c r="L804" s="182">
        <v>105943856001.10492</v>
      </c>
      <c r="M804" s="189">
        <v>9859802881.1967335</v>
      </c>
      <c r="N804" s="187">
        <v>54946598.867881969</v>
      </c>
      <c r="O804" s="185">
        <v>0</v>
      </c>
      <c r="P804" s="185">
        <v>410217310070.23987</v>
      </c>
      <c r="Q804" s="174">
        <v>1194570227240.0774</v>
      </c>
      <c r="R804" s="119">
        <v>0.41499459316800613</v>
      </c>
      <c r="S804" s="174">
        <v>265336558800.28641</v>
      </c>
      <c r="T804" s="119">
        <v>0.22211884471063476</v>
      </c>
      <c r="U804" s="97">
        <v>16.719693774924057</v>
      </c>
      <c r="V804" s="184">
        <v>4501744455561.2754</v>
      </c>
      <c r="W804" s="199">
        <v>4674.6403467610635</v>
      </c>
      <c r="X804" s="191">
        <v>4.563474621534265E-2</v>
      </c>
      <c r="Y804" s="198">
        <v>2.0000000000000001E-4</v>
      </c>
    </row>
    <row r="805" spans="1:25" x14ac:dyDescent="0.2">
      <c r="A805">
        <v>801</v>
      </c>
      <c r="B805" s="119">
        <v>0.49434655244066772</v>
      </c>
      <c r="C805" s="97">
        <v>14898.784383745662</v>
      </c>
      <c r="D805" s="96">
        <v>0.9612250029732019</v>
      </c>
      <c r="E805" s="98">
        <v>0.7</v>
      </c>
      <c r="F805" s="119">
        <v>0</v>
      </c>
      <c r="G805" s="177">
        <v>0</v>
      </c>
      <c r="H805" s="97">
        <v>8672454.4314113706</v>
      </c>
      <c r="I805" s="185">
        <v>38220.34479894719</v>
      </c>
      <c r="J805" s="174">
        <v>331464198621.70007</v>
      </c>
      <c r="K805" s="186">
        <v>0.44210271936115964</v>
      </c>
      <c r="L805" s="182">
        <v>114181701607.66226</v>
      </c>
      <c r="M805" s="189">
        <v>56952951903.95372</v>
      </c>
      <c r="N805" s="187">
        <v>18219451.515864335</v>
      </c>
      <c r="O805" s="185">
        <v>77305877223.458755</v>
      </c>
      <c r="P805" s="185">
        <v>0</v>
      </c>
      <c r="Q805" s="174">
        <v>465723027749.11255</v>
      </c>
      <c r="R805" s="119">
        <v>0.44744604184044501</v>
      </c>
      <c r="S805" s="174">
        <v>153902535353.12592</v>
      </c>
      <c r="T805" s="119">
        <v>0.33045936357700145</v>
      </c>
      <c r="U805" s="97">
        <v>15.880329071500944</v>
      </c>
      <c r="V805" s="184">
        <v>2479117498481.9854</v>
      </c>
      <c r="W805" s="199">
        <v>2575.4204184723026</v>
      </c>
      <c r="X805" s="191">
        <v>4.8799139699622629E-2</v>
      </c>
      <c r="Y805" s="198">
        <v>2.0000000000000001E-4</v>
      </c>
    </row>
    <row r="806" spans="1:25" x14ac:dyDescent="0.2">
      <c r="A806">
        <v>802</v>
      </c>
      <c r="B806" s="119">
        <v>0.49200104790485377</v>
      </c>
      <c r="C806" s="97">
        <v>13482.358415283354</v>
      </c>
      <c r="D806" s="96">
        <v>0.68959355523402821</v>
      </c>
      <c r="E806" s="98">
        <v>3.8246417155301887E-2</v>
      </c>
      <c r="F806" s="119">
        <v>0.56886887575941403</v>
      </c>
      <c r="G806" s="177">
        <v>1</v>
      </c>
      <c r="H806" s="97">
        <v>4825465.242868959</v>
      </c>
      <c r="I806" s="185">
        <v>51782.465039041424</v>
      </c>
      <c r="J806" s="174">
        <v>249874485235.97141</v>
      </c>
      <c r="K806" s="186">
        <v>0.49200104790485377</v>
      </c>
      <c r="L806" s="182">
        <v>98709460284.092819</v>
      </c>
      <c r="M806" s="189">
        <v>6741636905.9990396</v>
      </c>
      <c r="N806" s="187">
        <v>12103811.842987923</v>
      </c>
      <c r="O806" s="185">
        <v>0</v>
      </c>
      <c r="P806" s="185">
        <v>263376566907.60507</v>
      </c>
      <c r="Q806" s="174">
        <v>519992689049.5755</v>
      </c>
      <c r="R806" s="119">
        <v>0.64162394805335254</v>
      </c>
      <c r="S806" s="174">
        <v>226584786511.19287</v>
      </c>
      <c r="T806" s="119">
        <v>0.43574610044102091</v>
      </c>
      <c r="U806" s="97">
        <v>16.484094765274484</v>
      </c>
      <c r="V806" s="184">
        <v>3982522994867.6387</v>
      </c>
      <c r="W806" s="199">
        <v>4126.9329623554722</v>
      </c>
      <c r="X806" s="191">
        <v>4.5398200809914885E-2</v>
      </c>
      <c r="Y806" s="198">
        <v>2.0000000000000001E-4</v>
      </c>
    </row>
    <row r="807" spans="1:25" x14ac:dyDescent="0.2">
      <c r="A807">
        <v>803</v>
      </c>
      <c r="B807" s="119">
        <v>0.40346796399097806</v>
      </c>
      <c r="C807" s="97">
        <v>4856.3674158492768</v>
      </c>
      <c r="D807" s="96">
        <v>0.70535256867396512</v>
      </c>
      <c r="E807" s="98">
        <v>0.10112614552572777</v>
      </c>
      <c r="F807" s="119">
        <v>0</v>
      </c>
      <c r="G807" s="177">
        <v>0</v>
      </c>
      <c r="H807" s="97">
        <v>7682311.1512792474</v>
      </c>
      <c r="I807" s="185">
        <v>46005.392293077879</v>
      </c>
      <c r="J807" s="174">
        <v>353427738232.08856</v>
      </c>
      <c r="K807" s="186">
        <v>0.40346796399097806</v>
      </c>
      <c r="L807" s="182">
        <v>105130740423.31839</v>
      </c>
      <c r="M807" s="189">
        <v>23429983889.509552</v>
      </c>
      <c r="N807" s="187">
        <v>18351959.384473335</v>
      </c>
      <c r="O807" s="185">
        <v>29385156693.83593</v>
      </c>
      <c r="P807" s="185">
        <v>0</v>
      </c>
      <c r="Q807" s="174">
        <v>406242878815.43408</v>
      </c>
      <c r="R807" s="119">
        <v>0.40888075577312788</v>
      </c>
      <c r="S807" s="174">
        <v>120157037138.22345</v>
      </c>
      <c r="T807" s="119">
        <v>0.29577635302455035</v>
      </c>
      <c r="U807" s="97">
        <v>14.417917593994583</v>
      </c>
      <c r="V807" s="184">
        <v>1925007146397.8113</v>
      </c>
      <c r="W807" s="199">
        <v>1997.7644689567499</v>
      </c>
      <c r="X807" s="191">
        <v>5.0281741856924925E-2</v>
      </c>
      <c r="Y807" s="198">
        <v>2.0000000000000001E-4</v>
      </c>
    </row>
    <row r="808" spans="1:25" x14ac:dyDescent="0.2">
      <c r="A808">
        <v>804</v>
      </c>
      <c r="B808" s="119">
        <v>0.39059481073382224</v>
      </c>
      <c r="C808" s="97">
        <v>15658.229287469854</v>
      </c>
      <c r="D808" s="96">
        <v>1.0561590950832371</v>
      </c>
      <c r="E808" s="98">
        <v>0.30076660151148626</v>
      </c>
      <c r="F808" s="119">
        <v>0.36972273697653352</v>
      </c>
      <c r="G808" s="177">
        <v>1</v>
      </c>
      <c r="H808" s="97">
        <v>6777692.9057357879</v>
      </c>
      <c r="I808" s="185">
        <v>33639.589218074252</v>
      </c>
      <c r="J808" s="174">
        <v>227998805195.20795</v>
      </c>
      <c r="K808" s="186">
        <v>0.23051386769359861</v>
      </c>
      <c r="L808" s="182">
        <v>33273578175.614498</v>
      </c>
      <c r="M808" s="189">
        <v>3672113958.7740788</v>
      </c>
      <c r="N808" s="187">
        <v>14165891.127973255</v>
      </c>
      <c r="O808" s="185">
        <v>0</v>
      </c>
      <c r="P808" s="185">
        <v>198328592496.03787</v>
      </c>
      <c r="Q808" s="174">
        <v>429999511650.01996</v>
      </c>
      <c r="R808" s="119">
        <v>0.49120930300918686</v>
      </c>
      <c r="S808" s="174">
        <v>119264358496.74066</v>
      </c>
      <c r="T808" s="119">
        <v>0.27735928824451989</v>
      </c>
      <c r="U808" s="97">
        <v>17.423017790954852</v>
      </c>
      <c r="V808" s="184">
        <v>2096400530076.6689</v>
      </c>
      <c r="W808" s="199">
        <v>2175.0928626001378</v>
      </c>
      <c r="X808" s="191">
        <v>4.4524623084083677E-2</v>
      </c>
      <c r="Y808" s="198">
        <v>2.0000000000000001E-4</v>
      </c>
    </row>
    <row r="809" spans="1:25" x14ac:dyDescent="0.2">
      <c r="A809">
        <v>805</v>
      </c>
      <c r="B809" s="119">
        <v>0.60260568050652041</v>
      </c>
      <c r="C809" s="97">
        <v>12318.684852891543</v>
      </c>
      <c r="D809" s="96">
        <v>0.83191025029534094</v>
      </c>
      <c r="E809" s="98">
        <v>0.6170185264277217</v>
      </c>
      <c r="F809" s="119">
        <v>0.4663303036160229</v>
      </c>
      <c r="G809" s="177">
        <v>1</v>
      </c>
      <c r="H809" s="97">
        <v>5766461.6837330228</v>
      </c>
      <c r="I809" s="185">
        <v>48032.395506523382</v>
      </c>
      <c r="J809" s="174">
        <v>276976968266.27728</v>
      </c>
      <c r="K809" s="186">
        <v>0.52100470938421739</v>
      </c>
      <c r="L809" s="182">
        <v>114776393435.30923</v>
      </c>
      <c r="M809" s="189">
        <v>3328715584.7576804</v>
      </c>
      <c r="N809" s="187">
        <v>13317480.333142173</v>
      </c>
      <c r="O809" s="185">
        <v>0</v>
      </c>
      <c r="P809" s="185">
        <v>180148906811.30554</v>
      </c>
      <c r="Q809" s="174">
        <v>460454590662.34052</v>
      </c>
      <c r="R809" s="119">
        <v>0.62639277825822626</v>
      </c>
      <c r="S809" s="174">
        <v>194830625175.29825</v>
      </c>
      <c r="T809" s="119">
        <v>0.42312668637974549</v>
      </c>
      <c r="U809" s="97">
        <v>15.523598021439485</v>
      </c>
      <c r="V809" s="184">
        <v>3214662512457.7109</v>
      </c>
      <c r="W809" s="199">
        <v>3338.2184962185597</v>
      </c>
      <c r="X809" s="191">
        <v>4.8256974104282528E-2</v>
      </c>
      <c r="Y809" s="198">
        <v>2.0000000000000001E-4</v>
      </c>
    </row>
    <row r="810" spans="1:25" x14ac:dyDescent="0.2">
      <c r="A810">
        <v>806</v>
      </c>
      <c r="B810" s="119">
        <v>0.56818131250568604</v>
      </c>
      <c r="C810" s="97">
        <v>16281.769299713422</v>
      </c>
      <c r="D810" s="96">
        <v>0.98584529986339164</v>
      </c>
      <c r="E810" s="98">
        <v>4.1173418725461625E-2</v>
      </c>
      <c r="F810" s="119">
        <v>0.45035975947752799</v>
      </c>
      <c r="G810" s="177">
        <v>1</v>
      </c>
      <c r="H810" s="97">
        <v>7707956.3187674126</v>
      </c>
      <c r="I810" s="185">
        <v>34982.983509975747</v>
      </c>
      <c r="J810" s="174">
        <v>269647308795.05377</v>
      </c>
      <c r="K810" s="186">
        <v>0.2744622499442142</v>
      </c>
      <c r="L810" s="182">
        <v>53083920004.926392</v>
      </c>
      <c r="M810" s="189">
        <v>5867099805.8647165</v>
      </c>
      <c r="N810" s="187">
        <v>16237718.977477238</v>
      </c>
      <c r="O810" s="185">
        <v>0</v>
      </c>
      <c r="P810" s="185">
        <v>121645359736.47459</v>
      </c>
      <c r="Q810" s="174">
        <v>397159768337.39313</v>
      </c>
      <c r="R810" s="119">
        <v>0.43137374052179905</v>
      </c>
      <c r="S810" s="174">
        <v>111334512338.98782</v>
      </c>
      <c r="T810" s="119">
        <v>0.28032676321939914</v>
      </c>
      <c r="U810" s="97">
        <v>16.29242818628067</v>
      </c>
      <c r="V810" s="184">
        <v>1773415850750.5232</v>
      </c>
      <c r="W810" s="199">
        <v>1842.1524946890947</v>
      </c>
      <c r="X810" s="191">
        <v>4.9253143338752942E-2</v>
      </c>
      <c r="Y810" s="198">
        <v>2.0000000000000001E-4</v>
      </c>
    </row>
    <row r="811" spans="1:25" x14ac:dyDescent="0.2">
      <c r="A811">
        <v>807</v>
      </c>
      <c r="B811" s="119">
        <v>0.52922195560652385</v>
      </c>
      <c r="C811" s="97">
        <v>6113.0171310989726</v>
      </c>
      <c r="D811" s="96">
        <v>0.6406696399481191</v>
      </c>
      <c r="E811" s="98">
        <v>0.69830446362407528</v>
      </c>
      <c r="F811" s="119">
        <v>0</v>
      </c>
      <c r="G811" s="177">
        <v>0</v>
      </c>
      <c r="H811" s="97">
        <v>8368298.3584863683</v>
      </c>
      <c r="I811" s="185">
        <v>38003.257700898983</v>
      </c>
      <c r="J811" s="174">
        <v>318022599035.56738</v>
      </c>
      <c r="K811" s="186">
        <v>0.48760599639128266</v>
      </c>
      <c r="L811" s="182">
        <v>110055518139.16995</v>
      </c>
      <c r="M811" s="189">
        <v>38607915227.835724</v>
      </c>
      <c r="N811" s="187">
        <v>20366282.513794966</v>
      </c>
      <c r="O811" s="185">
        <v>72581427041.527588</v>
      </c>
      <c r="P811" s="185">
        <v>0</v>
      </c>
      <c r="Q811" s="174">
        <v>429211941304.93066</v>
      </c>
      <c r="R811" s="119">
        <v>0.4965725493631713</v>
      </c>
      <c r="S811" s="174">
        <v>149566590532.81509</v>
      </c>
      <c r="T811" s="119">
        <v>0.34846791558988</v>
      </c>
      <c r="U811" s="97">
        <v>15.295059529355274</v>
      </c>
      <c r="V811" s="184">
        <v>2517257207058.7979</v>
      </c>
      <c r="W811" s="199">
        <v>2613.7746179529272</v>
      </c>
      <c r="X811" s="191">
        <v>4.6397458824815906E-2</v>
      </c>
      <c r="Y811" s="198">
        <v>2.0000000000000001E-4</v>
      </c>
    </row>
    <row r="812" spans="1:25" x14ac:dyDescent="0.2">
      <c r="A812">
        <v>808</v>
      </c>
      <c r="B812" s="119">
        <v>0.6074126006308449</v>
      </c>
      <c r="C812" s="97">
        <v>12174.929049549826</v>
      </c>
      <c r="D812" s="96">
        <v>1.2791820293337632</v>
      </c>
      <c r="E812" s="98">
        <v>0</v>
      </c>
      <c r="F812" s="119">
        <v>0</v>
      </c>
      <c r="G812" s="177">
        <v>0</v>
      </c>
      <c r="H812" s="97">
        <v>10710696.763129441</v>
      </c>
      <c r="I812" s="185">
        <v>38357.761803953377</v>
      </c>
      <c r="J812" s="174">
        <v>410838355194.49353</v>
      </c>
      <c r="K812" s="186">
        <v>0.41416245225130821</v>
      </c>
      <c r="L812" s="182">
        <v>132732626039.15585</v>
      </c>
      <c r="M812" s="189">
        <v>6115205266.4608583</v>
      </c>
      <c r="N812" s="187">
        <v>20098445.169698656</v>
      </c>
      <c r="O812" s="185">
        <v>0</v>
      </c>
      <c r="P812" s="185">
        <v>0</v>
      </c>
      <c r="Q812" s="174">
        <v>416953560460.95441</v>
      </c>
      <c r="R812" s="119">
        <v>0.40808818247800877</v>
      </c>
      <c r="S812" s="174">
        <v>132732626039.15585</v>
      </c>
      <c r="T812" s="119">
        <v>0.31833911165650208</v>
      </c>
      <c r="U812" s="97">
        <v>13.144630749854322</v>
      </c>
      <c r="V812" s="184">
        <v>1689527464489.1514</v>
      </c>
      <c r="W812" s="199">
        <v>1752.2937144874397</v>
      </c>
      <c r="X812" s="191">
        <v>6.1392620072373255E-2</v>
      </c>
      <c r="Y812" s="198">
        <v>2.0000000000000001E-4</v>
      </c>
    </row>
    <row r="813" spans="1:25" x14ac:dyDescent="0.2">
      <c r="A813">
        <v>809</v>
      </c>
      <c r="B813" s="119">
        <v>0.48486138641018395</v>
      </c>
      <c r="C813" s="97">
        <v>10639.248497249127</v>
      </c>
      <c r="D813" s="96">
        <v>0.63503689946506614</v>
      </c>
      <c r="E813" s="98">
        <v>0.7</v>
      </c>
      <c r="F813" s="119">
        <v>0.70636744261672635</v>
      </c>
      <c r="G813" s="177">
        <v>1</v>
      </c>
      <c r="H813" s="97">
        <v>4474960.0825691428</v>
      </c>
      <c r="I813" s="185">
        <v>49876.591202299191</v>
      </c>
      <c r="J813" s="174">
        <v>223195754684.90817</v>
      </c>
      <c r="K813" s="186">
        <v>0.48486138641018395</v>
      </c>
      <c r="L813" s="182">
        <v>82453021464.495331</v>
      </c>
      <c r="M813" s="189">
        <v>1611792874.0621181</v>
      </c>
      <c r="N813" s="187">
        <v>11672783.166663351</v>
      </c>
      <c r="O813" s="185">
        <v>0</v>
      </c>
      <c r="P813" s="185">
        <v>178333628946.33676</v>
      </c>
      <c r="Q813" s="174">
        <v>403141176505.30707</v>
      </c>
      <c r="R813" s="119">
        <v>0.62232766295248076</v>
      </c>
      <c r="S813" s="174">
        <v>187572745798.49924</v>
      </c>
      <c r="T813" s="119">
        <v>0.46527806319489168</v>
      </c>
      <c r="U813" s="97">
        <v>16.391917152920801</v>
      </c>
      <c r="V813" s="184">
        <v>3316077201231.96</v>
      </c>
      <c r="W813" s="199">
        <v>3443.232284762847</v>
      </c>
      <c r="X813" s="191">
        <v>4.5301798779607334E-2</v>
      </c>
      <c r="Y813" s="198">
        <v>2.0000000000000001E-4</v>
      </c>
    </row>
    <row r="814" spans="1:25" x14ac:dyDescent="0.2">
      <c r="A814">
        <v>810</v>
      </c>
      <c r="B814" s="119">
        <v>0.55155770457629583</v>
      </c>
      <c r="C814" s="97">
        <v>7891.5907217126787</v>
      </c>
      <c r="D814" s="96">
        <v>0.2</v>
      </c>
      <c r="E814" s="98">
        <v>0.7</v>
      </c>
      <c r="F814" s="119">
        <v>0</v>
      </c>
      <c r="G814" s="177">
        <v>0</v>
      </c>
      <c r="H814" s="97">
        <v>4033691.7966453256</v>
      </c>
      <c r="I814" s="185">
        <v>44143.470168745647</v>
      </c>
      <c r="J814" s="174">
        <v>178061153495.12695</v>
      </c>
      <c r="K814" s="186">
        <v>0.49054886144569809</v>
      </c>
      <c r="L814" s="182">
        <v>63615868702.810379</v>
      </c>
      <c r="M814" s="189">
        <v>36661128082.271454</v>
      </c>
      <c r="N814" s="187">
        <v>14359267.6686888</v>
      </c>
      <c r="O814" s="185">
        <v>75308065413.102295</v>
      </c>
      <c r="P814" s="185">
        <v>0</v>
      </c>
      <c r="Q814" s="174">
        <v>290030346990.50073</v>
      </c>
      <c r="R814" s="119">
        <v>0.50889208655830132</v>
      </c>
      <c r="S814" s="174">
        <v>101184063923.92943</v>
      </c>
      <c r="T814" s="119">
        <v>0.34887405740077082</v>
      </c>
      <c r="U814" s="97">
        <v>16.424419319127452</v>
      </c>
      <c r="V814" s="184">
        <v>1888780221431.5244</v>
      </c>
      <c r="W814" s="199">
        <v>1960.4565980948948</v>
      </c>
      <c r="X814" s="191">
        <v>4.2883330163601956E-2</v>
      </c>
      <c r="Y814" s="198">
        <v>2.0000000000000001E-4</v>
      </c>
    </row>
    <row r="815" spans="1:25" x14ac:dyDescent="0.2">
      <c r="A815">
        <v>811</v>
      </c>
      <c r="B815" s="119">
        <v>0.5124458574958799</v>
      </c>
      <c r="C815" s="97">
        <v>7553.8984913373097</v>
      </c>
      <c r="D815" s="96">
        <v>1.3967488229844065</v>
      </c>
      <c r="E815" s="98">
        <v>0</v>
      </c>
      <c r="F815" s="119">
        <v>0.5089031172605436</v>
      </c>
      <c r="G815" s="177">
        <v>1</v>
      </c>
      <c r="H815" s="97">
        <v>13760400.969952151</v>
      </c>
      <c r="I815" s="185">
        <v>34329.178258443979</v>
      </c>
      <c r="J815" s="174">
        <v>472383257805.15283</v>
      </c>
      <c r="K815" s="186">
        <v>0.43489931813776694</v>
      </c>
      <c r="L815" s="182">
        <v>167689131962.52951</v>
      </c>
      <c r="M815" s="189">
        <v>17999145479.125416</v>
      </c>
      <c r="N815" s="187">
        <v>24727685.528592736</v>
      </c>
      <c r="O815" s="185">
        <v>0</v>
      </c>
      <c r="P815" s="185">
        <v>337130845328.78735</v>
      </c>
      <c r="Q815" s="174">
        <v>827513248613.06555</v>
      </c>
      <c r="R815" s="119">
        <v>0.57418275028048393</v>
      </c>
      <c r="S815" s="174">
        <v>386149136900.33282</v>
      </c>
      <c r="T815" s="119">
        <v>0.4666380115938073</v>
      </c>
      <c r="U815" s="97">
        <v>16.5273900367431</v>
      </c>
      <c r="V815" s="184">
        <v>6664926620982.916</v>
      </c>
      <c r="W815" s="199">
        <v>6917.6584435836576</v>
      </c>
      <c r="X815" s="191">
        <v>4.6683232032412654E-2</v>
      </c>
      <c r="Y815" s="198">
        <v>2.0000000000000001E-4</v>
      </c>
    </row>
    <row r="816" spans="1:25" x14ac:dyDescent="0.2">
      <c r="A816">
        <v>812</v>
      </c>
      <c r="B816" s="119">
        <v>0.55294239128647593</v>
      </c>
      <c r="C816" s="97">
        <v>9166.1841899503142</v>
      </c>
      <c r="D816" s="96">
        <v>0.81338530432948819</v>
      </c>
      <c r="E816" s="98">
        <v>0.56458837126025374</v>
      </c>
      <c r="F816" s="119">
        <v>0.69960791768066022</v>
      </c>
      <c r="G816" s="177">
        <v>1</v>
      </c>
      <c r="H816" s="97">
        <v>5330780.9805451073</v>
      </c>
      <c r="I816" s="185">
        <v>43842.289737350344</v>
      </c>
      <c r="J816" s="174">
        <v>233713644275.41516</v>
      </c>
      <c r="K816" s="186">
        <v>0.50068850032124601</v>
      </c>
      <c r="L816" s="182">
        <v>91562628920.435547</v>
      </c>
      <c r="M816" s="189">
        <v>2659559357.8830957</v>
      </c>
      <c r="N816" s="187">
        <v>12576431.824777815</v>
      </c>
      <c r="O816" s="185">
        <v>0</v>
      </c>
      <c r="P816" s="185">
        <v>335949383646.02429</v>
      </c>
      <c r="Q816" s="174">
        <v>572322587279.32251</v>
      </c>
      <c r="R816" s="119">
        <v>0.6740555930311577</v>
      </c>
      <c r="S816" s="174">
        <v>246727802679.33688</v>
      </c>
      <c r="T816" s="119">
        <v>0.43109918805095349</v>
      </c>
      <c r="U816" s="97">
        <v>16.808158545610578</v>
      </c>
      <c r="V816" s="184">
        <v>4445855216847.0518</v>
      </c>
      <c r="W816" s="199">
        <v>4609.7429967215066</v>
      </c>
      <c r="X816" s="191">
        <v>4.4591627934373053E-2</v>
      </c>
      <c r="Y816" s="198">
        <v>2.0000000000000001E-4</v>
      </c>
    </row>
    <row r="817" spans="1:25" x14ac:dyDescent="0.2">
      <c r="A817">
        <v>813</v>
      </c>
      <c r="B817" s="119">
        <v>0.57422877174925802</v>
      </c>
      <c r="C817" s="97">
        <v>6894.8406517511385</v>
      </c>
      <c r="D817" s="96">
        <v>0.72545605225141219</v>
      </c>
      <c r="E817" s="98">
        <v>1.1561601956372208E-2</v>
      </c>
      <c r="F817" s="119">
        <v>0.54592558475248942</v>
      </c>
      <c r="G817" s="177">
        <v>1</v>
      </c>
      <c r="H817" s="97">
        <v>6594416.3621832682</v>
      </c>
      <c r="I817" s="185">
        <v>37538.936108115726</v>
      </c>
      <c r="J817" s="174">
        <v>247547374490.31064</v>
      </c>
      <c r="K817" s="186">
        <v>0.43342670380663739</v>
      </c>
      <c r="L817" s="182">
        <v>84106490251.276749</v>
      </c>
      <c r="M817" s="189">
        <v>9037753612.4378128</v>
      </c>
      <c r="N817" s="187">
        <v>15773516.484743722</v>
      </c>
      <c r="O817" s="185">
        <v>0</v>
      </c>
      <c r="P817" s="185">
        <v>195973866110.02597</v>
      </c>
      <c r="Q817" s="174">
        <v>452558994212.77441</v>
      </c>
      <c r="R817" s="119">
        <v>0.5835100811744941</v>
      </c>
      <c r="S817" s="174">
        <v>207443087987.28198</v>
      </c>
      <c r="T817" s="119">
        <v>0.45837800295656234</v>
      </c>
      <c r="U817" s="97">
        <v>16.710267698105877</v>
      </c>
      <c r="V817" s="184">
        <v>3740283827984.2075</v>
      </c>
      <c r="W817" s="199">
        <v>3882.6306944781809</v>
      </c>
      <c r="X817" s="191">
        <v>4.3986779903700868E-2</v>
      </c>
      <c r="Y817" s="198">
        <v>2.0000000000000001E-4</v>
      </c>
    </row>
    <row r="818" spans="1:25" x14ac:dyDescent="0.2">
      <c r="A818">
        <v>814</v>
      </c>
      <c r="B818" s="119">
        <v>0.46450416578262305</v>
      </c>
      <c r="C818" s="97">
        <v>9260.8641352944505</v>
      </c>
      <c r="D818" s="96">
        <v>1.0141470924981015</v>
      </c>
      <c r="E818" s="98">
        <v>0</v>
      </c>
      <c r="F818" s="119">
        <v>0.56149341269039255</v>
      </c>
      <c r="G818" s="177">
        <v>1</v>
      </c>
      <c r="H818" s="97">
        <v>12318623.512508648</v>
      </c>
      <c r="I818" s="185">
        <v>35736.463780332982</v>
      </c>
      <c r="J818" s="174">
        <v>440224042978.32355</v>
      </c>
      <c r="K818" s="186">
        <v>0.39020346062027489</v>
      </c>
      <c r="L818" s="182">
        <v>137084114967.84726</v>
      </c>
      <c r="M818" s="189">
        <v>13281560778.287579</v>
      </c>
      <c r="N818" s="187">
        <v>24772124.786503725</v>
      </c>
      <c r="O818" s="185">
        <v>0</v>
      </c>
      <c r="P818" s="185">
        <v>386894502320.17285</v>
      </c>
      <c r="Q818" s="174">
        <v>840400106076.78394</v>
      </c>
      <c r="R818" s="119">
        <v>0.5726945337041105</v>
      </c>
      <c r="S818" s="174">
        <v>288854719958.76849</v>
      </c>
      <c r="T818" s="119">
        <v>0.34371095133152807</v>
      </c>
      <c r="U818" s="97">
        <v>16.279627096411033</v>
      </c>
      <c r="V818" s="184">
        <v>4925425591393.665</v>
      </c>
      <c r="W818" s="199">
        <v>5112.3852004483224</v>
      </c>
      <c r="X818" s="191">
        <v>4.5398172658101706E-2</v>
      </c>
      <c r="Y818" s="198">
        <v>2.0000000000000001E-4</v>
      </c>
    </row>
    <row r="819" spans="1:25" x14ac:dyDescent="0.2">
      <c r="A819">
        <v>815</v>
      </c>
      <c r="B819" s="119">
        <v>0.38183639740180503</v>
      </c>
      <c r="C819" s="97">
        <v>10043.126176729909</v>
      </c>
      <c r="D819" s="96">
        <v>0.57742421992325055</v>
      </c>
      <c r="E819" s="98">
        <v>0.26051164762004975</v>
      </c>
      <c r="F819" s="119">
        <v>0</v>
      </c>
      <c r="G819" s="177">
        <v>0</v>
      </c>
      <c r="H819" s="97">
        <v>3500758.6080804872</v>
      </c>
      <c r="I819" s="185">
        <v>53720.506992756782</v>
      </c>
      <c r="J819" s="174">
        <v>188062527285.34131</v>
      </c>
      <c r="K819" s="186">
        <v>0.38183639740180508</v>
      </c>
      <c r="L819" s="182">
        <v>50420234199.179665</v>
      </c>
      <c r="M819" s="189">
        <v>11480803232.008854</v>
      </c>
      <c r="N819" s="187">
        <v>9783912.7630866319</v>
      </c>
      <c r="O819" s="185">
        <v>27590425265.78791</v>
      </c>
      <c r="P819" s="185">
        <v>0</v>
      </c>
      <c r="Q819" s="174">
        <v>227133755783.13806</v>
      </c>
      <c r="R819" s="119">
        <v>0.41333115720227659</v>
      </c>
      <c r="S819" s="174">
        <v>66201995112.382217</v>
      </c>
      <c r="T819" s="119">
        <v>0.29146700315029489</v>
      </c>
      <c r="U819" s="97">
        <v>14.973087924592347</v>
      </c>
      <c r="V819" s="184">
        <v>1086415922112.4642</v>
      </c>
      <c r="W819" s="199">
        <v>1127.9718528179326</v>
      </c>
      <c r="X819" s="191">
        <v>4.8323309947405982E-2</v>
      </c>
      <c r="Y819" s="198">
        <v>2.0000000000000001E-4</v>
      </c>
    </row>
    <row r="820" spans="1:25" x14ac:dyDescent="0.2">
      <c r="A820">
        <v>816</v>
      </c>
      <c r="B820" s="119">
        <v>0.55617901103184275</v>
      </c>
      <c r="C820" s="97">
        <v>8644.8586417147908</v>
      </c>
      <c r="D820" s="96">
        <v>0.98955772812695753</v>
      </c>
      <c r="E820" s="98">
        <v>0.7</v>
      </c>
      <c r="F820" s="119">
        <v>0.55353777033165064</v>
      </c>
      <c r="G820" s="177">
        <v>1</v>
      </c>
      <c r="H820" s="97">
        <v>32774357.983782485</v>
      </c>
      <c r="I820" s="185">
        <v>25781.673778323511</v>
      </c>
      <c r="J820" s="174">
        <v>844977805831.87268</v>
      </c>
      <c r="K820" s="186">
        <v>0.29725210368167521</v>
      </c>
      <c r="L820" s="182">
        <v>171845165294.35291</v>
      </c>
      <c r="M820" s="189">
        <v>9593965742.9812698</v>
      </c>
      <c r="N820" s="187">
        <v>63490660.760350853</v>
      </c>
      <c r="O820" s="185">
        <v>0</v>
      </c>
      <c r="P820" s="185">
        <v>437640022978.0047</v>
      </c>
      <c r="Q820" s="174">
        <v>1292211794552.8586</v>
      </c>
      <c r="R820" s="119">
        <v>0.46531338845913789</v>
      </c>
      <c r="S820" s="174">
        <v>402591247630.2229</v>
      </c>
      <c r="T820" s="119">
        <v>0.31155206083653703</v>
      </c>
      <c r="U820" s="97">
        <v>16.505728762113037</v>
      </c>
      <c r="V820" s="184">
        <v>6790119538392.4033</v>
      </c>
      <c r="W820" s="199">
        <v>7044.0214232398366</v>
      </c>
      <c r="X820" s="191">
        <v>4.5529542569657265E-2</v>
      </c>
      <c r="Y820" s="198">
        <v>2.0000000000000001E-4</v>
      </c>
    </row>
    <row r="821" spans="1:25" x14ac:dyDescent="0.2">
      <c r="A821">
        <v>817</v>
      </c>
      <c r="B821" s="119">
        <v>0.45941745551984531</v>
      </c>
      <c r="C821" s="97">
        <v>8841.7333158116544</v>
      </c>
      <c r="D821" s="96">
        <v>1.0131863111554342</v>
      </c>
      <c r="E821" s="98">
        <v>0.55513611512786243</v>
      </c>
      <c r="F821" s="119">
        <v>0.4498847638427958</v>
      </c>
      <c r="G821" s="177">
        <v>1</v>
      </c>
      <c r="H821" s="97">
        <v>8747786.9313870668</v>
      </c>
      <c r="I821" s="185">
        <v>34695.57978030989</v>
      </c>
      <c r="J821" s="174">
        <v>303509539379.09222</v>
      </c>
      <c r="K821" s="186">
        <v>0.37527152432718147</v>
      </c>
      <c r="L821" s="182">
        <v>83479404564.066315</v>
      </c>
      <c r="M821" s="189">
        <v>2444485253.2296724</v>
      </c>
      <c r="N821" s="187">
        <v>18143655.740209822</v>
      </c>
      <c r="O821" s="185">
        <v>0</v>
      </c>
      <c r="P821" s="185">
        <v>123925282123.12776</v>
      </c>
      <c r="Q821" s="174">
        <v>429879306755.44965</v>
      </c>
      <c r="R821" s="119">
        <v>0.49557796767902723</v>
      </c>
      <c r="S821" s="174">
        <v>139751770698.74097</v>
      </c>
      <c r="T821" s="119">
        <v>0.32509536630997488</v>
      </c>
      <c r="U821" s="97">
        <v>15.464395399778946</v>
      </c>
      <c r="V821" s="184">
        <v>2264360763708.1616</v>
      </c>
      <c r="W821" s="199">
        <v>2351.2066950597919</v>
      </c>
      <c r="X821" s="191">
        <v>4.8310255352559471E-2</v>
      </c>
      <c r="Y821" s="198">
        <v>2.0000000000000001E-4</v>
      </c>
    </row>
    <row r="822" spans="1:25" x14ac:dyDescent="0.2">
      <c r="A822">
        <v>818</v>
      </c>
      <c r="B822" s="119">
        <v>0.46229364035023429</v>
      </c>
      <c r="C822" s="97">
        <v>7115.367265073126</v>
      </c>
      <c r="D822" s="96">
        <v>0.85624981843972525</v>
      </c>
      <c r="E822" s="98">
        <v>0</v>
      </c>
      <c r="F822" s="119">
        <v>0</v>
      </c>
      <c r="G822" s="177">
        <v>0</v>
      </c>
      <c r="H822" s="97">
        <v>8148482.344800394</v>
      </c>
      <c r="I822" s="185">
        <v>39214.279824025325</v>
      </c>
      <c r="J822" s="174">
        <v>319536866810.13269</v>
      </c>
      <c r="K822" s="186">
        <v>0.43126211112624147</v>
      </c>
      <c r="L822" s="182">
        <v>105400590673.03629</v>
      </c>
      <c r="M822" s="189">
        <v>8017867391.7797432</v>
      </c>
      <c r="N822" s="187">
        <v>18038919.353652574</v>
      </c>
      <c r="O822" s="185">
        <v>0</v>
      </c>
      <c r="P822" s="185">
        <v>0</v>
      </c>
      <c r="Q822" s="174">
        <v>327554734201.91241</v>
      </c>
      <c r="R822" s="119">
        <v>0.42070570006860825</v>
      </c>
      <c r="S822" s="174">
        <v>105400590673.03629</v>
      </c>
      <c r="T822" s="119">
        <v>0.32178008640249078</v>
      </c>
      <c r="U822" s="97">
        <v>13.190808094073979</v>
      </c>
      <c r="V822" s="184">
        <v>1516024338760.0933</v>
      </c>
      <c r="W822" s="199">
        <v>1572.8966917861151</v>
      </c>
      <c r="X822" s="191">
        <v>5.4774128396686404E-2</v>
      </c>
      <c r="Y822" s="198">
        <v>2.0000000000000001E-4</v>
      </c>
    </row>
    <row r="823" spans="1:25" x14ac:dyDescent="0.2">
      <c r="A823">
        <v>819</v>
      </c>
      <c r="B823" s="119">
        <v>0.51819166792616345</v>
      </c>
      <c r="C823" s="97">
        <v>9911.6379269735517</v>
      </c>
      <c r="D823" s="96">
        <v>0.64145634677307184</v>
      </c>
      <c r="E823" s="98">
        <v>0</v>
      </c>
      <c r="F823" s="119">
        <v>0</v>
      </c>
      <c r="G823" s="177">
        <v>0</v>
      </c>
      <c r="H823" s="97">
        <v>4212232.4908450898</v>
      </c>
      <c r="I823" s="185">
        <v>38297.474950768985</v>
      </c>
      <c r="J823" s="174">
        <v>161317868304.95508</v>
      </c>
      <c r="K823" s="186">
        <v>0.3666908398267178</v>
      </c>
      <c r="L823" s="182">
        <v>46847835675.697044</v>
      </c>
      <c r="M823" s="189">
        <v>4098857423.9204445</v>
      </c>
      <c r="N823" s="187">
        <v>11089686.435965352</v>
      </c>
      <c r="O823" s="185">
        <v>0</v>
      </c>
      <c r="P823" s="185">
        <v>0</v>
      </c>
      <c r="Q823" s="174">
        <v>165416725728.87552</v>
      </c>
      <c r="R823" s="119">
        <v>0.35760461553782175</v>
      </c>
      <c r="S823" s="174">
        <v>46847835675.697044</v>
      </c>
      <c r="T823" s="119">
        <v>0.28321099616300277</v>
      </c>
      <c r="U823" s="97">
        <v>13.336349417900099</v>
      </c>
      <c r="V823" s="184">
        <v>696101575160.51196</v>
      </c>
      <c r="W823" s="199">
        <v>722.5053781602777</v>
      </c>
      <c r="X823" s="191">
        <v>5.321131878475132E-2</v>
      </c>
      <c r="Y823" s="198">
        <v>2.0000000000000001E-4</v>
      </c>
    </row>
    <row r="824" spans="1:25" x14ac:dyDescent="0.2">
      <c r="A824">
        <v>820</v>
      </c>
      <c r="B824" s="119">
        <v>0.65670083696777681</v>
      </c>
      <c r="C824" s="97">
        <v>11033.709917402977</v>
      </c>
      <c r="D824" s="96">
        <v>0.8652309447830262</v>
      </c>
      <c r="E824" s="98">
        <v>0.7</v>
      </c>
      <c r="F824" s="119">
        <v>0</v>
      </c>
      <c r="G824" s="177">
        <v>0</v>
      </c>
      <c r="H824" s="97">
        <v>17285392.225105412</v>
      </c>
      <c r="I824" s="185">
        <v>34061.453218082141</v>
      </c>
      <c r="J824" s="174">
        <v>588765578631.62878</v>
      </c>
      <c r="K824" s="186">
        <v>0.44912842875727821</v>
      </c>
      <c r="L824" s="182">
        <v>212145152171.54547</v>
      </c>
      <c r="M824" s="189">
        <v>62037555088.658516</v>
      </c>
      <c r="N824" s="187">
        <v>35940578.683305889</v>
      </c>
      <c r="O824" s="185">
        <v>152608153249.75031</v>
      </c>
      <c r="P824" s="185">
        <v>0</v>
      </c>
      <c r="Q824" s="174">
        <v>803411286970.03772</v>
      </c>
      <c r="R824" s="119">
        <v>0.48109590704743005</v>
      </c>
      <c r="S824" s="174">
        <v>278094675957.74951</v>
      </c>
      <c r="T824" s="119">
        <v>0.3461423563098644</v>
      </c>
      <c r="U824" s="97">
        <v>15.205698034013972</v>
      </c>
      <c r="V824" s="184">
        <v>4369432268928.3677</v>
      </c>
      <c r="W824" s="199">
        <v>4532.9988992062636</v>
      </c>
      <c r="X824" s="191">
        <v>5.1139087077549182E-2</v>
      </c>
      <c r="Y824" s="198">
        <v>2.0000000000000001E-4</v>
      </c>
    </row>
    <row r="825" spans="1:25" x14ac:dyDescent="0.2">
      <c r="A825">
        <v>821</v>
      </c>
      <c r="B825" s="119">
        <v>0.60055545671986077</v>
      </c>
      <c r="C825" s="97">
        <v>4000</v>
      </c>
      <c r="D825" s="96">
        <v>0.71548027434329597</v>
      </c>
      <c r="E825" s="98">
        <v>0.31971123306965499</v>
      </c>
      <c r="F825" s="119">
        <v>0</v>
      </c>
      <c r="G825" s="177">
        <v>0</v>
      </c>
      <c r="H825" s="97">
        <v>9406390.1847096719</v>
      </c>
      <c r="I825" s="185">
        <v>34312.347373520672</v>
      </c>
      <c r="J825" s="174">
        <v>322755327548.63354</v>
      </c>
      <c r="K825" s="186">
        <v>0.42743354865878758</v>
      </c>
      <c r="L825" s="182">
        <v>94957085241.115509</v>
      </c>
      <c r="M825" s="189">
        <v>26955396402.43528</v>
      </c>
      <c r="N825" s="187">
        <v>21985490.520073649</v>
      </c>
      <c r="O825" s="185">
        <v>62917359808.793877</v>
      </c>
      <c r="P825" s="185">
        <v>0</v>
      </c>
      <c r="Q825" s="174">
        <v>412628083759.86273</v>
      </c>
      <c r="R825" s="119">
        <v>0.4563197471533621</v>
      </c>
      <c r="S825" s="174">
        <v>123902783419.25623</v>
      </c>
      <c r="T825" s="119">
        <v>0.30027714616575629</v>
      </c>
      <c r="U825" s="97">
        <v>14.944214978615097</v>
      </c>
      <c r="V825" s="184">
        <v>2053740160898.4688</v>
      </c>
      <c r="W825" s="199">
        <v>2131.5655685178272</v>
      </c>
      <c r="X825" s="191">
        <v>4.7958470617838013E-2</v>
      </c>
      <c r="Y825" s="198">
        <v>2.0000000000000001E-4</v>
      </c>
    </row>
    <row r="826" spans="1:25" x14ac:dyDescent="0.2">
      <c r="A826">
        <v>822</v>
      </c>
      <c r="B826" s="119">
        <v>0.56811624025168128</v>
      </c>
      <c r="C826" s="97">
        <v>8219.9495327644363</v>
      </c>
      <c r="D826" s="96">
        <v>0.93260793912940554</v>
      </c>
      <c r="E826" s="98">
        <v>0.43105155082072316</v>
      </c>
      <c r="F826" s="119">
        <v>0.36902169538729956</v>
      </c>
      <c r="G826" s="177">
        <v>1</v>
      </c>
      <c r="H826" s="97">
        <v>8486533.8512329869</v>
      </c>
      <c r="I826" s="185">
        <v>29089.821383688708</v>
      </c>
      <c r="J826" s="174">
        <v>246871753898.99542</v>
      </c>
      <c r="K826" s="186">
        <v>0.285661787168909</v>
      </c>
      <c r="L826" s="182">
        <v>39004531020.433151</v>
      </c>
      <c r="M826" s="189">
        <v>72886491.349200681</v>
      </c>
      <c r="N826" s="187">
        <v>18160089.08856412</v>
      </c>
      <c r="O826" s="185">
        <v>0</v>
      </c>
      <c r="P826" s="185">
        <v>198784128503.58173</v>
      </c>
      <c r="Q826" s="174">
        <v>445728768893.92633</v>
      </c>
      <c r="R826" s="119">
        <v>0.51499733749024201</v>
      </c>
      <c r="S826" s="174">
        <v>139917771673.1925</v>
      </c>
      <c r="T826" s="119">
        <v>0.31390787725099673</v>
      </c>
      <c r="U826" s="97">
        <v>17.328661964722766</v>
      </c>
      <c r="V826" s="184">
        <v>2527554682743.2407</v>
      </c>
      <c r="W826" s="199">
        <v>2625.8123698380391</v>
      </c>
      <c r="X826" s="191">
        <v>4.3525963187846788E-2</v>
      </c>
      <c r="Y826" s="198">
        <v>2.0000000000000001E-4</v>
      </c>
    </row>
    <row r="827" spans="1:25" x14ac:dyDescent="0.2">
      <c r="A827">
        <v>823</v>
      </c>
      <c r="B827" s="119">
        <v>0.50225969617356603</v>
      </c>
      <c r="C827" s="97">
        <v>7195.1310190537342</v>
      </c>
      <c r="D827" s="96">
        <v>0.69659093308942155</v>
      </c>
      <c r="E827" s="98">
        <v>0.33451450296529389</v>
      </c>
      <c r="F827" s="119">
        <v>0.56527884934179584</v>
      </c>
      <c r="G827" s="177">
        <v>1</v>
      </c>
      <c r="H827" s="97">
        <v>6709109.3005864453</v>
      </c>
      <c r="I827" s="185">
        <v>34678.092934787754</v>
      </c>
      <c r="J827" s="174">
        <v>232659115835.38562</v>
      </c>
      <c r="K827" s="186">
        <v>0.38091371711367683</v>
      </c>
      <c r="L827" s="182">
        <v>62898308894.266487</v>
      </c>
      <c r="M827" s="189">
        <v>1202746878.6781499</v>
      </c>
      <c r="N827" s="187">
        <v>16224767.585913474</v>
      </c>
      <c r="O827" s="185">
        <v>0</v>
      </c>
      <c r="P827" s="185">
        <v>337722674850.76227</v>
      </c>
      <c r="Q827" s="174">
        <v>571584537564.82605</v>
      </c>
      <c r="R827" s="119">
        <v>0.6277307466057106</v>
      </c>
      <c r="S827" s="174">
        <v>250129201571.40167</v>
      </c>
      <c r="T827" s="119">
        <v>0.43760666206446036</v>
      </c>
      <c r="U827" s="97">
        <v>17.504546378750586</v>
      </c>
      <c r="V827" s="184">
        <v>4686309679432.6387</v>
      </c>
      <c r="W827" s="199">
        <v>4865.9893893570052</v>
      </c>
      <c r="X827" s="191">
        <v>4.2432457914398231E-2</v>
      </c>
      <c r="Y827" s="198">
        <v>2.0000000000000001E-4</v>
      </c>
    </row>
    <row r="828" spans="1:25" x14ac:dyDescent="0.2">
      <c r="A828">
        <v>824</v>
      </c>
      <c r="B828" s="119">
        <v>0.38345454807438595</v>
      </c>
      <c r="C828" s="97">
        <v>10233.437172338416</v>
      </c>
      <c r="D828" s="96">
        <v>0.41543519601670409</v>
      </c>
      <c r="E828" s="98">
        <v>0</v>
      </c>
      <c r="F828" s="119">
        <v>0.3804030140217195</v>
      </c>
      <c r="G828" s="177">
        <v>1</v>
      </c>
      <c r="H828" s="97">
        <v>2848554.4495011126</v>
      </c>
      <c r="I828" s="185">
        <v>53703.19253612835</v>
      </c>
      <c r="J828" s="174">
        <v>152976468051.20334</v>
      </c>
      <c r="K828" s="186">
        <v>0.38345454807438595</v>
      </c>
      <c r="L828" s="182">
        <v>43426789610.535225</v>
      </c>
      <c r="M828" s="189">
        <v>5529448961.3848906</v>
      </c>
      <c r="N828" s="187">
        <v>9067236.6759569682</v>
      </c>
      <c r="O828" s="185">
        <v>0</v>
      </c>
      <c r="P828" s="185">
        <v>99242325442.176163</v>
      </c>
      <c r="Q828" s="174">
        <v>257748242454.7644</v>
      </c>
      <c r="R828" s="119">
        <v>0.53561328473678982</v>
      </c>
      <c r="S828" s="174">
        <v>89059610614.054733</v>
      </c>
      <c r="T828" s="119">
        <v>0.34552945838102062</v>
      </c>
      <c r="U828" s="97">
        <v>16.307589482401546</v>
      </c>
      <c r="V828" s="184">
        <v>1596866359265.123</v>
      </c>
      <c r="W828" s="199">
        <v>1658.4572121385652</v>
      </c>
      <c r="X828" s="191">
        <v>4.4674983266965437E-2</v>
      </c>
      <c r="Y828" s="198">
        <v>2.0000000000000001E-4</v>
      </c>
    </row>
    <row r="829" spans="1:25" x14ac:dyDescent="0.2">
      <c r="A829">
        <v>825</v>
      </c>
      <c r="B829" s="119">
        <v>0.2</v>
      </c>
      <c r="C829" s="97">
        <v>4938.0426780088937</v>
      </c>
      <c r="D829" s="96">
        <v>0.34238270158431994</v>
      </c>
      <c r="E829" s="98">
        <v>0</v>
      </c>
      <c r="F829" s="119">
        <v>0.73153511837753327</v>
      </c>
      <c r="G829" s="177">
        <v>1</v>
      </c>
      <c r="H829" s="97">
        <v>8066548.2307889722</v>
      </c>
      <c r="I829" s="185">
        <v>37777.518426205366</v>
      </c>
      <c r="J829" s="174">
        <v>304734174424.5047</v>
      </c>
      <c r="K829" s="186">
        <v>0.19999999999999996</v>
      </c>
      <c r="L829" s="182">
        <v>23459850101.143448</v>
      </c>
      <c r="M829" s="189">
        <v>7760874940.9825668</v>
      </c>
      <c r="N829" s="187">
        <v>23836791.095473938</v>
      </c>
      <c r="O829" s="185">
        <v>0</v>
      </c>
      <c r="P829" s="185">
        <v>414069209391.76263</v>
      </c>
      <c r="Q829" s="174">
        <v>726564258757.24988</v>
      </c>
      <c r="R829" s="119">
        <v>0.5398038751165003</v>
      </c>
      <c r="S829" s="174">
        <v>179734821822.51318</v>
      </c>
      <c r="T829" s="119">
        <v>0.24737636025468715</v>
      </c>
      <c r="U829" s="97">
        <v>18.365049692809841</v>
      </c>
      <c r="V829" s="184">
        <v>3524156724455.9404</v>
      </c>
      <c r="W829" s="199">
        <v>3659.1231015442459</v>
      </c>
      <c r="X829" s="191">
        <v>4.049499962176932E-2</v>
      </c>
      <c r="Y829" s="198">
        <v>2.0000000000000001E-4</v>
      </c>
    </row>
    <row r="830" spans="1:25" x14ac:dyDescent="0.2">
      <c r="A830">
        <v>826</v>
      </c>
      <c r="B830" s="119">
        <v>0.29358069005742354</v>
      </c>
      <c r="C830" s="97">
        <v>4000</v>
      </c>
      <c r="D830" s="96">
        <v>0.82960732976832741</v>
      </c>
      <c r="E830" s="98">
        <v>7.9617436674504896E-2</v>
      </c>
      <c r="F830" s="119">
        <v>0</v>
      </c>
      <c r="G830" s="177">
        <v>0</v>
      </c>
      <c r="H830" s="97">
        <v>11251345.08504045</v>
      </c>
      <c r="I830" s="185">
        <v>36071.089791079212</v>
      </c>
      <c r="J830" s="174">
        <v>405848278832.91187</v>
      </c>
      <c r="K830" s="186">
        <v>0.2935806900574236</v>
      </c>
      <c r="L830" s="182">
        <v>59087111955.412567</v>
      </c>
      <c r="M830" s="189">
        <v>13801444874.591969</v>
      </c>
      <c r="N830" s="187">
        <v>24624160.082213644</v>
      </c>
      <c r="O830" s="185">
        <v>13499524843.277824</v>
      </c>
      <c r="P830" s="185">
        <v>0</v>
      </c>
      <c r="Q830" s="174">
        <v>433149248550.78168</v>
      </c>
      <c r="R830" s="119">
        <v>0.30000938029509522</v>
      </c>
      <c r="S830" s="174">
        <v>65146527917.331818</v>
      </c>
      <c r="T830" s="119">
        <v>0.15040203379157924</v>
      </c>
      <c r="U830" s="97">
        <v>14.189822692030823</v>
      </c>
      <c r="V830" s="184">
        <v>988006220920.01343</v>
      </c>
      <c r="W830" s="199">
        <v>1025.5271959291852</v>
      </c>
      <c r="X830" s="191">
        <v>5.2700052905925172E-2</v>
      </c>
      <c r="Y830" s="198">
        <v>2.0000000000000001E-4</v>
      </c>
    </row>
    <row r="831" spans="1:25" x14ac:dyDescent="0.2">
      <c r="A831">
        <v>827</v>
      </c>
      <c r="B831" s="119">
        <v>0.55944266505110707</v>
      </c>
      <c r="C831" s="97">
        <v>8214.3228077277381</v>
      </c>
      <c r="D831" s="96">
        <v>0.6686160033291545</v>
      </c>
      <c r="E831" s="98">
        <v>0.39623023442647243</v>
      </c>
      <c r="F831" s="119">
        <v>0</v>
      </c>
      <c r="G831" s="177">
        <v>0</v>
      </c>
      <c r="H831" s="97">
        <v>19582184.807353128</v>
      </c>
      <c r="I831" s="185">
        <v>28902.474735850781</v>
      </c>
      <c r="J831" s="174">
        <v>565973601667.28479</v>
      </c>
      <c r="K831" s="186">
        <v>0.45305639328658776</v>
      </c>
      <c r="L831" s="182">
        <v>208857785712.83627</v>
      </c>
      <c r="M831" s="189">
        <v>50681841063.099075</v>
      </c>
      <c r="N831" s="187">
        <v>44355672.166976944</v>
      </c>
      <c r="O831" s="185">
        <v>126847802709.00826</v>
      </c>
      <c r="P831" s="185">
        <v>0</v>
      </c>
      <c r="Q831" s="174">
        <v>743503245439.39221</v>
      </c>
      <c r="R831" s="119">
        <v>0.4813646786739964</v>
      </c>
      <c r="S831" s="174">
        <v>268726910637.86539</v>
      </c>
      <c r="T831" s="119">
        <v>0.36143340635864252</v>
      </c>
      <c r="U831" s="97">
        <v>14.945590801510045</v>
      </c>
      <c r="V831" s="184">
        <v>4251267609088.1362</v>
      </c>
      <c r="W831" s="199">
        <v>4412.5565499251052</v>
      </c>
      <c r="X831" s="191">
        <v>4.767778042334208E-2</v>
      </c>
      <c r="Y831" s="198">
        <v>2.0000000000000001E-4</v>
      </c>
    </row>
    <row r="832" spans="1:25" x14ac:dyDescent="0.2">
      <c r="A832">
        <v>828</v>
      </c>
      <c r="B832" s="119">
        <v>0.35358824521491444</v>
      </c>
      <c r="C832" s="97">
        <v>16564.113151141264</v>
      </c>
      <c r="D832" s="96">
        <v>0.65329132227872955</v>
      </c>
      <c r="E832" s="98">
        <v>0.59377951994770395</v>
      </c>
      <c r="F832" s="119">
        <v>0</v>
      </c>
      <c r="G832" s="177">
        <v>0</v>
      </c>
      <c r="H832" s="97">
        <v>3890886.2308065337</v>
      </c>
      <c r="I832" s="185">
        <v>51169.449559210254</v>
      </c>
      <c r="J832" s="174">
        <v>199094506727.88065</v>
      </c>
      <c r="K832" s="186">
        <v>0.35358824521491439</v>
      </c>
      <c r="L832" s="182">
        <v>48230492580.926788</v>
      </c>
      <c r="M832" s="189">
        <v>36803550804.726189</v>
      </c>
      <c r="N832" s="187">
        <v>10211060.295264</v>
      </c>
      <c r="O832" s="185">
        <v>87660870947.430725</v>
      </c>
      <c r="P832" s="185">
        <v>0</v>
      </c>
      <c r="Q832" s="174">
        <v>323558928480.0376</v>
      </c>
      <c r="R832" s="119">
        <v>0.43431400482108717</v>
      </c>
      <c r="S832" s="174">
        <v>107865994068.21228</v>
      </c>
      <c r="T832" s="119">
        <v>0.33337356683349018</v>
      </c>
      <c r="U832" s="97">
        <v>17.63545910223932</v>
      </c>
      <c r="V832" s="184">
        <v>2000720876217.7</v>
      </c>
      <c r="W832" s="199">
        <v>2075.0098580467748</v>
      </c>
      <c r="X832" s="191">
        <v>4.323096651327217E-2</v>
      </c>
      <c r="Y832" s="198">
        <v>2.0000000000000001E-4</v>
      </c>
    </row>
    <row r="833" spans="1:25" x14ac:dyDescent="0.2">
      <c r="A833">
        <v>829</v>
      </c>
      <c r="B833" s="119">
        <v>0.50906196874650833</v>
      </c>
      <c r="C833" s="97">
        <v>13566.591352744077</v>
      </c>
      <c r="D833" s="96">
        <v>0.81076806331210705</v>
      </c>
      <c r="E833" s="98">
        <v>0.7</v>
      </c>
      <c r="F833" s="119">
        <v>0</v>
      </c>
      <c r="G833" s="177">
        <v>0</v>
      </c>
      <c r="H833" s="97">
        <v>5314062.2249224083</v>
      </c>
      <c r="I833" s="185">
        <v>36943.192704732734</v>
      </c>
      <c r="J833" s="174">
        <v>196318424820.24933</v>
      </c>
      <c r="K833" s="186">
        <v>0.35484210769865965</v>
      </c>
      <c r="L833" s="182">
        <v>55553025837.439323</v>
      </c>
      <c r="M833" s="189">
        <v>36356355778.253647</v>
      </c>
      <c r="N833" s="187">
        <v>12494952.988298483</v>
      </c>
      <c r="O833" s="185">
        <v>75083761803.523483</v>
      </c>
      <c r="P833" s="185">
        <v>0</v>
      </c>
      <c r="Q833" s="174">
        <v>307758542402.02649</v>
      </c>
      <c r="R833" s="119">
        <v>0.42152868308250308</v>
      </c>
      <c r="S833" s="174">
        <v>97810898999.45636</v>
      </c>
      <c r="T833" s="119">
        <v>0.31781700756720344</v>
      </c>
      <c r="U833" s="97">
        <v>16.698720251779477</v>
      </c>
      <c r="V833" s="184">
        <v>1689291029147.3635</v>
      </c>
      <c r="W833" s="199">
        <v>1754.4454381606909</v>
      </c>
      <c r="X833" s="191">
        <v>4.5021339120424352E-2</v>
      </c>
      <c r="Y833" s="198">
        <v>2.0000000000000001E-4</v>
      </c>
    </row>
    <row r="834" spans="1:25" x14ac:dyDescent="0.2">
      <c r="A834">
        <v>830</v>
      </c>
      <c r="B834" s="119">
        <v>0.47828644373259133</v>
      </c>
      <c r="C834" s="97">
        <v>11613.848606336722</v>
      </c>
      <c r="D834" s="96">
        <v>1.1734745177035619</v>
      </c>
      <c r="E834" s="98">
        <v>0.21807692583252042</v>
      </c>
      <c r="F834" s="119">
        <v>0</v>
      </c>
      <c r="G834" s="177">
        <v>0</v>
      </c>
      <c r="H834" s="97">
        <v>9216414.480009798</v>
      </c>
      <c r="I834" s="185">
        <v>36923.779765507476</v>
      </c>
      <c r="J834" s="174">
        <v>340304858487.51587</v>
      </c>
      <c r="K834" s="186">
        <v>0.4087080262263022</v>
      </c>
      <c r="L834" s="182">
        <v>118364727178.18448</v>
      </c>
      <c r="M834" s="189">
        <v>26660417307.962822</v>
      </c>
      <c r="N834" s="187">
        <v>18075217.930298939</v>
      </c>
      <c r="O834" s="185">
        <v>35442559622.255768</v>
      </c>
      <c r="P834" s="185">
        <v>0</v>
      </c>
      <c r="Q834" s="174">
        <v>402407835417.7345</v>
      </c>
      <c r="R834" s="119">
        <v>0.41609372380048615</v>
      </c>
      <c r="S834" s="174">
        <v>138231070502.7211</v>
      </c>
      <c r="T834" s="119">
        <v>0.34350988806971211</v>
      </c>
      <c r="U834" s="97">
        <v>14.543987340005483</v>
      </c>
      <c r="V834" s="184">
        <v>2043329727876.5261</v>
      </c>
      <c r="W834" s="199">
        <v>2122.6147164474542</v>
      </c>
      <c r="X834" s="191">
        <v>5.3426642856488786E-2</v>
      </c>
      <c r="Y834" s="198">
        <v>2.0000000000000001E-4</v>
      </c>
    </row>
    <row r="835" spans="1:25" x14ac:dyDescent="0.2">
      <c r="A835">
        <v>831</v>
      </c>
      <c r="B835" s="119">
        <v>0.3899501885870163</v>
      </c>
      <c r="C835" s="97">
        <v>15935.299984910151</v>
      </c>
      <c r="D835" s="96">
        <v>0.65628271774053792</v>
      </c>
      <c r="E835" s="98">
        <v>0.32759447553848731</v>
      </c>
      <c r="F835" s="119">
        <v>0</v>
      </c>
      <c r="G835" s="177">
        <v>0</v>
      </c>
      <c r="H835" s="97">
        <v>3929814.4540952635</v>
      </c>
      <c r="I835" s="185">
        <v>53579.571516602286</v>
      </c>
      <c r="J835" s="174">
        <v>210557774590.17453</v>
      </c>
      <c r="K835" s="186">
        <v>0.38995018858701624</v>
      </c>
      <c r="L835" s="182">
        <v>63046513987.61039</v>
      </c>
      <c r="M835" s="189">
        <v>14896856015.217363</v>
      </c>
      <c r="N835" s="187">
        <v>10303846.651215976</v>
      </c>
      <c r="O835" s="185">
        <v>39672713333.077164</v>
      </c>
      <c r="P835" s="185">
        <v>0</v>
      </c>
      <c r="Q835" s="174">
        <v>265127343938.46909</v>
      </c>
      <c r="R835" s="119">
        <v>0.42939823891866852</v>
      </c>
      <c r="S835" s="174">
        <v>85690570849.412491</v>
      </c>
      <c r="T835" s="119">
        <v>0.32320533060256362</v>
      </c>
      <c r="U835" s="97">
        <v>15.074832920384997</v>
      </c>
      <c r="V835" s="184">
        <v>1362922324606.499</v>
      </c>
      <c r="W835" s="199">
        <v>1412.2010298485588</v>
      </c>
      <c r="X835" s="191">
        <v>4.8947952594639757E-2</v>
      </c>
      <c r="Y835" s="198">
        <v>2.0000000000000001E-4</v>
      </c>
    </row>
    <row r="836" spans="1:25" x14ac:dyDescent="0.2">
      <c r="A836">
        <v>832</v>
      </c>
      <c r="B836" s="119">
        <v>0.41386446660273402</v>
      </c>
      <c r="C836" s="97">
        <v>10920.262945477989</v>
      </c>
      <c r="D836" s="96">
        <v>0.98759163695598906</v>
      </c>
      <c r="E836" s="98">
        <v>0.22501828795113554</v>
      </c>
      <c r="F836" s="119">
        <v>0</v>
      </c>
      <c r="G836" s="177">
        <v>0</v>
      </c>
      <c r="H836" s="97">
        <v>26216267.609812934</v>
      </c>
      <c r="I836" s="185">
        <v>23140.035403919341</v>
      </c>
      <c r="J836" s="174">
        <v>606645360649.69519</v>
      </c>
      <c r="K836" s="186">
        <v>0.20858016376034971</v>
      </c>
      <c r="L836" s="182">
        <v>97738967132.566483</v>
      </c>
      <c r="M836" s="189">
        <v>36095705884.192154</v>
      </c>
      <c r="N836" s="187">
        <v>51128001.655123144</v>
      </c>
      <c r="O836" s="185">
        <v>101330624396.87875</v>
      </c>
      <c r="P836" s="185">
        <v>0</v>
      </c>
      <c r="Q836" s="174">
        <v>744071690930.76611</v>
      </c>
      <c r="R836" s="119">
        <v>0.27900361042708899</v>
      </c>
      <c r="S836" s="174">
        <v>155701651625.7225</v>
      </c>
      <c r="T836" s="119">
        <v>0.20925624979893251</v>
      </c>
      <c r="U836" s="97">
        <v>15.86630646265573</v>
      </c>
      <c r="V836" s="184">
        <v>2210213396434.4761</v>
      </c>
      <c r="W836" s="199">
        <v>2294.4748799304894</v>
      </c>
      <c r="X836" s="191">
        <v>5.0666333464359337E-2</v>
      </c>
      <c r="Y836" s="198">
        <v>2.0000000000000001E-4</v>
      </c>
    </row>
    <row r="837" spans="1:25" x14ac:dyDescent="0.2">
      <c r="A837">
        <v>833</v>
      </c>
      <c r="B837" s="119">
        <v>0.40150666396467527</v>
      </c>
      <c r="C837" s="97">
        <v>9650.0132665178371</v>
      </c>
      <c r="D837" s="96">
        <v>0.98081896653183676</v>
      </c>
      <c r="E837" s="98">
        <v>0</v>
      </c>
      <c r="F837" s="119">
        <v>0.68478251178364491</v>
      </c>
      <c r="G837" s="177">
        <v>1</v>
      </c>
      <c r="H837" s="97">
        <v>7680046.591529469</v>
      </c>
      <c r="I837" s="185">
        <v>36653.819311275947</v>
      </c>
      <c r="J837" s="174">
        <v>281503040068.10187</v>
      </c>
      <c r="K837" s="186">
        <v>0.40150666396467527</v>
      </c>
      <c r="L837" s="182">
        <v>84188036670.573608</v>
      </c>
      <c r="M837" s="189">
        <v>2368420908.2561255</v>
      </c>
      <c r="N837" s="187">
        <v>16295703.506539095</v>
      </c>
      <c r="O837" s="185">
        <v>0</v>
      </c>
      <c r="P837" s="185">
        <v>345973801222.86182</v>
      </c>
      <c r="Q837" s="174">
        <v>629845262199.21973</v>
      </c>
      <c r="R837" s="119">
        <v>0.61888913180179239</v>
      </c>
      <c r="S837" s="174">
        <v>239507615838.38275</v>
      </c>
      <c r="T837" s="119">
        <v>0.38026421759861806</v>
      </c>
      <c r="U837" s="97">
        <v>16.923865236596473</v>
      </c>
      <c r="V837" s="184">
        <v>4263538657272.4053</v>
      </c>
      <c r="W837" s="199">
        <v>4426.7187968527651</v>
      </c>
      <c r="X837" s="191">
        <v>4.4927919798762539E-2</v>
      </c>
      <c r="Y837" s="198">
        <v>2.0000000000000001E-4</v>
      </c>
    </row>
    <row r="838" spans="1:25" x14ac:dyDescent="0.2">
      <c r="A838">
        <v>834</v>
      </c>
      <c r="B838" s="119">
        <v>0.53802580992277871</v>
      </c>
      <c r="C838" s="97">
        <v>9608.5935601179153</v>
      </c>
      <c r="D838" s="96">
        <v>0.2</v>
      </c>
      <c r="E838" s="98">
        <v>0.3465202155574324</v>
      </c>
      <c r="F838" s="119">
        <v>0</v>
      </c>
      <c r="G838" s="177">
        <v>0</v>
      </c>
      <c r="H838" s="97">
        <v>1872704.6390766988</v>
      </c>
      <c r="I838" s="185">
        <v>54143.412985898452</v>
      </c>
      <c r="J838" s="174">
        <v>101394620674.1376</v>
      </c>
      <c r="K838" s="186">
        <v>0.50020514160685148</v>
      </c>
      <c r="L838" s="182">
        <v>38588070291.588036</v>
      </c>
      <c r="M838" s="189">
        <v>10153557145.814182</v>
      </c>
      <c r="N838" s="187">
        <v>7592094.1421785755</v>
      </c>
      <c r="O838" s="185">
        <v>19473996802.617485</v>
      </c>
      <c r="P838" s="185">
        <v>0</v>
      </c>
      <c r="Q838" s="174">
        <v>131022174622.56927</v>
      </c>
      <c r="R838" s="119">
        <v>0.50600066916576658</v>
      </c>
      <c r="S838" s="174">
        <v>46870515830.783646</v>
      </c>
      <c r="T838" s="119">
        <v>0.35772964359507697</v>
      </c>
      <c r="U838" s="97">
        <v>14.710609708166968</v>
      </c>
      <c r="V838" s="184">
        <v>804161356055.08508</v>
      </c>
      <c r="W838" s="199">
        <v>834.85889248042542</v>
      </c>
      <c r="X838" s="191">
        <v>4.583936648971898E-2</v>
      </c>
      <c r="Y838" s="198">
        <v>2.0000000000000001E-4</v>
      </c>
    </row>
    <row r="839" spans="1:25" x14ac:dyDescent="0.2">
      <c r="A839">
        <v>835</v>
      </c>
      <c r="B839" s="119">
        <v>0.52409105158679992</v>
      </c>
      <c r="C839" s="97">
        <v>4080.3041367829455</v>
      </c>
      <c r="D839" s="96">
        <v>0.41222062923692582</v>
      </c>
      <c r="E839" s="98">
        <v>0</v>
      </c>
      <c r="F839" s="119">
        <v>0.46531849823079935</v>
      </c>
      <c r="G839" s="177">
        <v>1</v>
      </c>
      <c r="H839" s="97">
        <v>13884860.364943238</v>
      </c>
      <c r="I839" s="185">
        <v>36973.531561294025</v>
      </c>
      <c r="J839" s="174">
        <v>513372322927.38928</v>
      </c>
      <c r="K839" s="186">
        <v>0.52409105158679992</v>
      </c>
      <c r="L839" s="182">
        <v>183972728776.20422</v>
      </c>
      <c r="M839" s="189">
        <v>4946795513.4689093</v>
      </c>
      <c r="N839" s="187">
        <v>37620828.957355067</v>
      </c>
      <c r="O839" s="185">
        <v>0</v>
      </c>
      <c r="P839" s="185">
        <v>444468399068.4187</v>
      </c>
      <c r="Q839" s="174">
        <v>962787517509.27686</v>
      </c>
      <c r="R839" s="119">
        <v>0.64877093696563226</v>
      </c>
      <c r="S839" s="174">
        <v>347110895166.38586</v>
      </c>
      <c r="T839" s="119">
        <v>0.36052699983518566</v>
      </c>
      <c r="U839" s="97">
        <v>15.861615746646377</v>
      </c>
      <c r="V839" s="184">
        <v>6086569849550.1494</v>
      </c>
      <c r="W839" s="199">
        <v>6317.5126976686997</v>
      </c>
      <c r="X839" s="191">
        <v>4.5375167487398102E-2</v>
      </c>
      <c r="Y839" s="198">
        <v>2.0000000000000001E-4</v>
      </c>
    </row>
    <row r="840" spans="1:25" x14ac:dyDescent="0.2">
      <c r="A840">
        <v>836</v>
      </c>
      <c r="B840" s="119">
        <v>0.3710810242168654</v>
      </c>
      <c r="C840" s="97">
        <v>10486.45908605677</v>
      </c>
      <c r="D840" s="96">
        <v>0.90839934560379665</v>
      </c>
      <c r="E840" s="98">
        <v>0</v>
      </c>
      <c r="F840" s="119">
        <v>0.58443692833856642</v>
      </c>
      <c r="G840" s="177">
        <v>1</v>
      </c>
      <c r="H840" s="97">
        <v>7212016.7651521023</v>
      </c>
      <c r="I840" s="185">
        <v>38850.022188505609</v>
      </c>
      <c r="J840" s="174">
        <v>280187011350.03363</v>
      </c>
      <c r="K840" s="186">
        <v>0.3710810242168654</v>
      </c>
      <c r="L840" s="182">
        <v>80332051538.734619</v>
      </c>
      <c r="M840" s="189">
        <v>5026719414.5707893</v>
      </c>
      <c r="N840" s="187">
        <v>15796035.943336023</v>
      </c>
      <c r="O840" s="185">
        <v>0</v>
      </c>
      <c r="P840" s="185">
        <v>310515262202.29211</v>
      </c>
      <c r="Q840" s="174">
        <v>595728992966.89648</v>
      </c>
      <c r="R840" s="119">
        <v>0.59151778252539744</v>
      </c>
      <c r="S840" s="174">
        <v>225185130400.55316</v>
      </c>
      <c r="T840" s="119">
        <v>0.3779992799730435</v>
      </c>
      <c r="U840" s="97">
        <v>16.926640501386007</v>
      </c>
      <c r="V840" s="184">
        <v>4018289365201.0039</v>
      </c>
      <c r="W840" s="199">
        <v>4169.6508827301159</v>
      </c>
      <c r="X840" s="191">
        <v>4.4698273244640499E-2</v>
      </c>
      <c r="Y840" s="198">
        <v>2.0000000000000001E-4</v>
      </c>
    </row>
    <row r="841" spans="1:25" x14ac:dyDescent="0.2">
      <c r="A841">
        <v>837</v>
      </c>
      <c r="B841" s="119">
        <v>0.46454274479647201</v>
      </c>
      <c r="C841" s="97">
        <v>8838.0324573198286</v>
      </c>
      <c r="D841" s="96">
        <v>0.63598391717688396</v>
      </c>
      <c r="E841" s="98">
        <v>0.29357535663857953</v>
      </c>
      <c r="F841" s="119">
        <v>0.50240440840796263</v>
      </c>
      <c r="G841" s="177">
        <v>1</v>
      </c>
      <c r="H841" s="97">
        <v>4688044.6233305568</v>
      </c>
      <c r="I841" s="185">
        <v>48268.282464990378</v>
      </c>
      <c r="J841" s="174">
        <v>226283862087.39874</v>
      </c>
      <c r="K841" s="186">
        <v>0.45785185088964364</v>
      </c>
      <c r="L841" s="182">
        <v>75182436279.278748</v>
      </c>
      <c r="M841" s="189">
        <v>8261114011.6632023</v>
      </c>
      <c r="N841" s="187">
        <v>12165536.268745054</v>
      </c>
      <c r="O841" s="185">
        <v>0</v>
      </c>
      <c r="P841" s="185">
        <v>124268069061.09962</v>
      </c>
      <c r="Q841" s="174">
        <v>358813045160.16156</v>
      </c>
      <c r="R841" s="119">
        <v>0.5658070214293115</v>
      </c>
      <c r="S841" s="174">
        <v>129012650148.46458</v>
      </c>
      <c r="T841" s="119">
        <v>0.3595539568269539</v>
      </c>
      <c r="U841" s="97">
        <v>15.67555492693228</v>
      </c>
      <c r="V841" s="184">
        <v>2188969101044.4585</v>
      </c>
      <c r="W841" s="199">
        <v>2272.7434604558234</v>
      </c>
      <c r="X841" s="191">
        <v>4.6671344183610644E-2</v>
      </c>
      <c r="Y841" s="198">
        <v>2.0000000000000001E-4</v>
      </c>
    </row>
    <row r="842" spans="1:25" x14ac:dyDescent="0.2">
      <c r="A842">
        <v>838</v>
      </c>
      <c r="B842" s="119">
        <v>0.30579780119360706</v>
      </c>
      <c r="C842" s="97">
        <v>4053.8914438277288</v>
      </c>
      <c r="D842" s="96">
        <v>0.7667791545130106</v>
      </c>
      <c r="E842" s="98">
        <v>0.64959997460752383</v>
      </c>
      <c r="F842" s="119">
        <v>0</v>
      </c>
      <c r="G842" s="177">
        <v>0</v>
      </c>
      <c r="H842" s="97">
        <v>8495837.0818571728</v>
      </c>
      <c r="I842" s="185">
        <v>37695.496851603944</v>
      </c>
      <c r="J842" s="174">
        <v>320254799970.88708</v>
      </c>
      <c r="K842" s="186">
        <v>0.30579780119360711</v>
      </c>
      <c r="L842" s="182">
        <v>63174358217.651772</v>
      </c>
      <c r="M842" s="189">
        <v>44666235841.462791</v>
      </c>
      <c r="N842" s="187">
        <v>19615315.415911861</v>
      </c>
      <c r="O842" s="185">
        <v>51868327007.172935</v>
      </c>
      <c r="P842" s="185">
        <v>0</v>
      </c>
      <c r="Q842" s="174">
        <v>416789362819.52277</v>
      </c>
      <c r="R842" s="119">
        <v>0.3345283917884172</v>
      </c>
      <c r="S842" s="174">
        <v>82460690759.910522</v>
      </c>
      <c r="T842" s="119">
        <v>0.19784739754890884</v>
      </c>
      <c r="U842" s="97">
        <v>16.128847023515483</v>
      </c>
      <c r="V842" s="184">
        <v>1450942952027.3374</v>
      </c>
      <c r="W842" s="199">
        <v>1506.7613489175242</v>
      </c>
      <c r="X842" s="191">
        <v>4.5481808292460381E-2</v>
      </c>
      <c r="Y842" s="198">
        <v>2.0000000000000001E-4</v>
      </c>
    </row>
    <row r="843" spans="1:25" x14ac:dyDescent="0.2">
      <c r="A843">
        <v>839</v>
      </c>
      <c r="B843" s="119">
        <v>0.49764687797416318</v>
      </c>
      <c r="C843" s="97">
        <v>6483.7281719864568</v>
      </c>
      <c r="D843" s="96">
        <v>0.41914048533639303</v>
      </c>
      <c r="E843" s="98">
        <v>0</v>
      </c>
      <c r="F843" s="119">
        <v>0.53618244356071487</v>
      </c>
      <c r="G843" s="177">
        <v>1</v>
      </c>
      <c r="H843" s="97">
        <v>8615356.8035882618</v>
      </c>
      <c r="I843" s="185">
        <v>34687.999284653968</v>
      </c>
      <c r="J843" s="174">
        <v>298849490639.90833</v>
      </c>
      <c r="K843" s="186">
        <v>0.44908765969068276</v>
      </c>
      <c r="L843" s="182">
        <v>96466210832.166321</v>
      </c>
      <c r="M843" s="189">
        <v>9160554425.2320843</v>
      </c>
      <c r="N843" s="187">
        <v>23859303.298057888</v>
      </c>
      <c r="O843" s="185">
        <v>0</v>
      </c>
      <c r="P843" s="185">
        <v>311852836683.94769</v>
      </c>
      <c r="Q843" s="174">
        <v>619862881749.08801</v>
      </c>
      <c r="R843" s="119">
        <v>0.61899477932234115</v>
      </c>
      <c r="S843" s="174">
        <v>238195406603.31625</v>
      </c>
      <c r="T843" s="119">
        <v>0.38427112449642448</v>
      </c>
      <c r="U843" s="97">
        <v>16.693492171902939</v>
      </c>
      <c r="V843" s="184">
        <v>4317155865661.4375</v>
      </c>
      <c r="W843" s="199">
        <v>4479.109502538503</v>
      </c>
      <c r="X843" s="191">
        <v>4.3844873182212189E-2</v>
      </c>
      <c r="Y843" s="198">
        <v>2.0000000000000001E-4</v>
      </c>
    </row>
    <row r="844" spans="1:25" x14ac:dyDescent="0.2">
      <c r="A844">
        <v>840</v>
      </c>
      <c r="B844" s="119">
        <v>0.5215022909430429</v>
      </c>
      <c r="C844" s="97">
        <v>12127.952476482116</v>
      </c>
      <c r="D844" s="96">
        <v>0.91850264953724214</v>
      </c>
      <c r="E844" s="98">
        <v>0.48569065693881147</v>
      </c>
      <c r="F844" s="119">
        <v>0.55070917089075955</v>
      </c>
      <c r="G844" s="177">
        <v>1</v>
      </c>
      <c r="H844" s="97">
        <v>6949610.0402640169</v>
      </c>
      <c r="I844" s="185">
        <v>39510.781803035592</v>
      </c>
      <c r="J844" s="174">
        <v>274584525917.05698</v>
      </c>
      <c r="K844" s="186">
        <v>0.44432691889472042</v>
      </c>
      <c r="L844" s="182">
        <v>101436325591.38965</v>
      </c>
      <c r="M844" s="189">
        <v>4671097923.8126516</v>
      </c>
      <c r="N844" s="187">
        <v>15194492.089722086</v>
      </c>
      <c r="O844" s="185">
        <v>0</v>
      </c>
      <c r="P844" s="185">
        <v>159588159549.11209</v>
      </c>
      <c r="Q844" s="174">
        <v>438843783389.98169</v>
      </c>
      <c r="R844" s="119">
        <v>0.56894009546514845</v>
      </c>
      <c r="S844" s="174">
        <v>180441976625.93176</v>
      </c>
      <c r="T844" s="119">
        <v>0.41117587500511704</v>
      </c>
      <c r="U844" s="97">
        <v>15.69734368990966</v>
      </c>
      <c r="V844" s="184">
        <v>2990718433689.1665</v>
      </c>
      <c r="W844" s="199">
        <v>3104.5400522532841</v>
      </c>
      <c r="X844" s="191">
        <v>4.8031863556908978E-2</v>
      </c>
      <c r="Y844" s="198">
        <v>2.0000000000000001E-4</v>
      </c>
    </row>
    <row r="845" spans="1:25" x14ac:dyDescent="0.2">
      <c r="A845">
        <v>841</v>
      </c>
      <c r="B845" s="119">
        <v>0.43533909455776709</v>
      </c>
      <c r="C845" s="97">
        <v>14195.011514336595</v>
      </c>
      <c r="D845" s="96">
        <v>0.58490155793253829</v>
      </c>
      <c r="E845" s="98">
        <v>0.12024749146511238</v>
      </c>
      <c r="F845" s="119">
        <v>0.48626008547206939</v>
      </c>
      <c r="G845" s="177">
        <v>1</v>
      </c>
      <c r="H845" s="97">
        <v>2980845.5569434115</v>
      </c>
      <c r="I845" s="185">
        <v>53826.017240173736</v>
      </c>
      <c r="J845" s="174">
        <v>160447044338.33136</v>
      </c>
      <c r="K845" s="186">
        <v>0.43533909455776709</v>
      </c>
      <c r="L845" s="182">
        <v>50472676992.984146</v>
      </c>
      <c r="M845" s="189">
        <v>4811989399.6243935</v>
      </c>
      <c r="N845" s="187">
        <v>8514795.8938682321</v>
      </c>
      <c r="O845" s="185">
        <v>0</v>
      </c>
      <c r="P845" s="185">
        <v>117091989250.43712</v>
      </c>
      <c r="Q845" s="174">
        <v>282351022988.39288</v>
      </c>
      <c r="R845" s="119">
        <v>0.57914598883458268</v>
      </c>
      <c r="S845" s="174">
        <v>93697178913.583893</v>
      </c>
      <c r="T845" s="119">
        <v>0.33184642974513207</v>
      </c>
      <c r="U845" s="97">
        <v>15.943962089138287</v>
      </c>
      <c r="V845" s="184">
        <v>1614485882823.7947</v>
      </c>
      <c r="W845" s="199">
        <v>1675.9956198127215</v>
      </c>
      <c r="X845" s="191">
        <v>4.6666046193150151E-2</v>
      </c>
      <c r="Y845" s="198">
        <v>2.0000000000000001E-4</v>
      </c>
    </row>
    <row r="846" spans="1:25" x14ac:dyDescent="0.2">
      <c r="A846">
        <v>842</v>
      </c>
      <c r="B846" s="119">
        <v>0.51798255662855863</v>
      </c>
      <c r="C846" s="97">
        <v>8591.6378417920896</v>
      </c>
      <c r="D846" s="96">
        <v>0.82887469752553511</v>
      </c>
      <c r="E846" s="98">
        <v>0.21894104751585355</v>
      </c>
      <c r="F846" s="119">
        <v>0.60636346872859437</v>
      </c>
      <c r="G846" s="177">
        <v>1</v>
      </c>
      <c r="H846" s="97">
        <v>24538498.10833583</v>
      </c>
      <c r="I846" s="185">
        <v>25189.624871201591</v>
      </c>
      <c r="J846" s="174">
        <v>618115562251.66943</v>
      </c>
      <c r="K846" s="186">
        <v>0.40509997603671777</v>
      </c>
      <c r="L846" s="182">
        <v>185266119024.43991</v>
      </c>
      <c r="M846" s="189">
        <v>18639271640.020393</v>
      </c>
      <c r="N846" s="187">
        <v>51077384.420036554</v>
      </c>
      <c r="O846" s="185">
        <v>0</v>
      </c>
      <c r="P846" s="185">
        <v>518943319822.02643</v>
      </c>
      <c r="Q846" s="174">
        <v>1155698153713.7163</v>
      </c>
      <c r="R846" s="119">
        <v>0.57588848193190267</v>
      </c>
      <c r="S846" s="174">
        <v>529091795965.52637</v>
      </c>
      <c r="T846" s="119">
        <v>0.45781140539624876</v>
      </c>
      <c r="U846" s="97">
        <v>17.030450855022075</v>
      </c>
      <c r="V846" s="184">
        <v>9397861163894.0742</v>
      </c>
      <c r="W846" s="199">
        <v>9747.7966288292664</v>
      </c>
      <c r="X846" s="191">
        <v>4.3144531064409436E-2</v>
      </c>
      <c r="Y846" s="198">
        <v>2.0000000000000001E-4</v>
      </c>
    </row>
    <row r="847" spans="1:25" x14ac:dyDescent="0.2">
      <c r="A847">
        <v>843</v>
      </c>
      <c r="B847" s="119">
        <v>0.47751018195354317</v>
      </c>
      <c r="C847" s="97">
        <v>11977.318249597087</v>
      </c>
      <c r="D847" s="96">
        <v>0.86807653299302423</v>
      </c>
      <c r="E847" s="98">
        <v>0.26023449708300306</v>
      </c>
      <c r="F847" s="119">
        <v>0</v>
      </c>
      <c r="G847" s="177">
        <v>0</v>
      </c>
      <c r="H847" s="97">
        <v>7275012.410349966</v>
      </c>
      <c r="I847" s="185">
        <v>36400.318255037164</v>
      </c>
      <c r="J847" s="174">
        <v>264812767046.0838</v>
      </c>
      <c r="K847" s="186">
        <v>0.39650116996184981</v>
      </c>
      <c r="L847" s="182">
        <v>82149172300.679199</v>
      </c>
      <c r="M847" s="189">
        <v>10458252978.609421</v>
      </c>
      <c r="N847" s="187">
        <v>16115075.123678807</v>
      </c>
      <c r="O847" s="185">
        <v>36179356321.967644</v>
      </c>
      <c r="P847" s="185">
        <v>0</v>
      </c>
      <c r="Q847" s="174">
        <v>311450376346.66089</v>
      </c>
      <c r="R847" s="119">
        <v>0.43005906296641128</v>
      </c>
      <c r="S847" s="174">
        <v>92933207154.796082</v>
      </c>
      <c r="T847" s="119">
        <v>0.2983884888659003</v>
      </c>
      <c r="U847" s="97">
        <v>14.087999988466393</v>
      </c>
      <c r="V847" s="184">
        <v>1346875030184.6553</v>
      </c>
      <c r="W847" s="199">
        <v>1399.2183813535171</v>
      </c>
      <c r="X847" s="191">
        <v>5.3548827059235193E-2</v>
      </c>
      <c r="Y847" s="198">
        <v>2.0000000000000001E-4</v>
      </c>
    </row>
    <row r="848" spans="1:25" x14ac:dyDescent="0.2">
      <c r="A848">
        <v>844</v>
      </c>
      <c r="B848" s="119">
        <v>0.48262411854184423</v>
      </c>
      <c r="C848" s="97">
        <v>12482.950471165983</v>
      </c>
      <c r="D848" s="96">
        <v>0.7453689826680493</v>
      </c>
      <c r="E848" s="98">
        <v>0</v>
      </c>
      <c r="F848" s="119">
        <v>0.60915419312836572</v>
      </c>
      <c r="G848" s="177">
        <v>1</v>
      </c>
      <c r="H848" s="97">
        <v>8478404.9114178419</v>
      </c>
      <c r="I848" s="185">
        <v>36010.214274651531</v>
      </c>
      <c r="J848" s="174">
        <v>305309177567.41443</v>
      </c>
      <c r="K848" s="186">
        <v>0.47462036055937873</v>
      </c>
      <c r="L848" s="182">
        <v>118013663821.6456</v>
      </c>
      <c r="M848" s="189">
        <v>7260250423.740202</v>
      </c>
      <c r="N848" s="187">
        <v>19438871.186718203</v>
      </c>
      <c r="O848" s="185">
        <v>0</v>
      </c>
      <c r="P848" s="185">
        <v>295900355702.69232</v>
      </c>
      <c r="Q848" s="174">
        <v>608469783693.84692</v>
      </c>
      <c r="R848" s="119">
        <v>0.62719011975342998</v>
      </c>
      <c r="S848" s="174">
        <v>263805291535.66418</v>
      </c>
      <c r="T848" s="119">
        <v>0.43355528672956828</v>
      </c>
      <c r="U848" s="97">
        <v>16.403607021654029</v>
      </c>
      <c r="V848" s="184">
        <v>4571528179255.9111</v>
      </c>
      <c r="W848" s="199">
        <v>4743.9503203754457</v>
      </c>
      <c r="X848" s="191">
        <v>4.6155844801619508E-2</v>
      </c>
      <c r="Y848" s="198">
        <v>2.0000000000000001E-4</v>
      </c>
    </row>
    <row r="849" spans="1:25" x14ac:dyDescent="0.2">
      <c r="A849">
        <v>845</v>
      </c>
      <c r="B849" s="119">
        <v>0.57008141055824058</v>
      </c>
      <c r="C849" s="97">
        <v>9362.3336619587844</v>
      </c>
      <c r="D849" s="96">
        <v>0.83521375378679419</v>
      </c>
      <c r="E849" s="98">
        <v>0</v>
      </c>
      <c r="F849" s="119">
        <v>0.49218204166995994</v>
      </c>
      <c r="G849" s="177">
        <v>1</v>
      </c>
      <c r="H849" s="97">
        <v>14523172.354353676</v>
      </c>
      <c r="I849" s="185">
        <v>36125.017749265928</v>
      </c>
      <c r="J849" s="174">
        <v>524649859076.67474</v>
      </c>
      <c r="K849" s="186">
        <v>0.50359242110753666</v>
      </c>
      <c r="L849" s="182">
        <v>208244191609.91315</v>
      </c>
      <c r="M849" s="189">
        <v>12516452264.43145</v>
      </c>
      <c r="N849" s="187">
        <v>30877521.525324725</v>
      </c>
      <c r="O849" s="185">
        <v>0</v>
      </c>
      <c r="P849" s="185">
        <v>315528996632.84399</v>
      </c>
      <c r="Q849" s="174">
        <v>852695307973.9502</v>
      </c>
      <c r="R849" s="119">
        <v>0.60588217765613517</v>
      </c>
      <c r="S849" s="174">
        <v>381287184759.55396</v>
      </c>
      <c r="T849" s="119">
        <v>0.44715525134706413</v>
      </c>
      <c r="U849" s="97">
        <v>15.833480952467323</v>
      </c>
      <c r="V849" s="184">
        <v>6393594936879.0977</v>
      </c>
      <c r="W849" s="199">
        <v>6629.8673929594661</v>
      </c>
      <c r="X849" s="191">
        <v>4.665812369408439E-2</v>
      </c>
      <c r="Y849" s="198">
        <v>2.0000000000000001E-4</v>
      </c>
    </row>
    <row r="850" spans="1:25" x14ac:dyDescent="0.2">
      <c r="A850">
        <v>846</v>
      </c>
      <c r="B850" s="119">
        <v>0.6474699809100255</v>
      </c>
      <c r="C850" s="97">
        <v>5708.5542329669115</v>
      </c>
      <c r="D850" s="96">
        <v>0.24451622556044106</v>
      </c>
      <c r="E850" s="98">
        <v>0.44928796062073151</v>
      </c>
      <c r="F850" s="119">
        <v>0</v>
      </c>
      <c r="G850" s="177">
        <v>0</v>
      </c>
      <c r="H850" s="97">
        <v>2754064.5591120478</v>
      </c>
      <c r="I850" s="185">
        <v>53677.663003051843</v>
      </c>
      <c r="J850" s="174">
        <v>147831749292.66504</v>
      </c>
      <c r="K850" s="186">
        <v>0.52850275596593288</v>
      </c>
      <c r="L850" s="182">
        <v>58092940548.528435</v>
      </c>
      <c r="M850" s="189">
        <v>16781878894.464466</v>
      </c>
      <c r="N850" s="187">
        <v>10097734.531849641</v>
      </c>
      <c r="O850" s="185">
        <v>44867622073.378654</v>
      </c>
      <c r="P850" s="185">
        <v>0</v>
      </c>
      <c r="Q850" s="174">
        <v>209481250260.50818</v>
      </c>
      <c r="R850" s="119">
        <v>0.5443140349665806</v>
      </c>
      <c r="S850" s="174">
        <v>83923652433.151871</v>
      </c>
      <c r="T850" s="119">
        <v>0.4006260814692747</v>
      </c>
      <c r="U850" s="97">
        <v>15.475518650990658</v>
      </c>
      <c r="V850" s="184">
        <v>1477277765422.4658</v>
      </c>
      <c r="W850" s="199">
        <v>1534.093901583838</v>
      </c>
      <c r="X850" s="191">
        <v>4.508935283375709E-2</v>
      </c>
      <c r="Y850" s="198">
        <v>2.0000000000000001E-4</v>
      </c>
    </row>
    <row r="851" spans="1:25" x14ac:dyDescent="0.2">
      <c r="A851">
        <v>847</v>
      </c>
      <c r="B851" s="119">
        <v>0.63927756762970345</v>
      </c>
      <c r="C851" s="97">
        <v>13290.91441459523</v>
      </c>
      <c r="D851" s="96">
        <v>0.71359178211847363</v>
      </c>
      <c r="E851" s="98">
        <v>0</v>
      </c>
      <c r="F851" s="119">
        <v>0</v>
      </c>
      <c r="G851" s="177">
        <v>0</v>
      </c>
      <c r="H851" s="97">
        <v>4523268.8883033786</v>
      </c>
      <c r="I851" s="185">
        <v>35523.872854404683</v>
      </c>
      <c r="J851" s="174">
        <v>160684028874.37363</v>
      </c>
      <c r="K851" s="186">
        <v>0.28796062890126228</v>
      </c>
      <c r="L851" s="182">
        <v>35755969728.446556</v>
      </c>
      <c r="M851" s="189">
        <v>4541433988.7070694</v>
      </c>
      <c r="N851" s="187">
        <v>11345226.547281384</v>
      </c>
      <c r="O851" s="185">
        <v>0</v>
      </c>
      <c r="P851" s="185">
        <v>0</v>
      </c>
      <c r="Q851" s="174">
        <v>165225462863.08069</v>
      </c>
      <c r="R851" s="119">
        <v>0.28004566128767255</v>
      </c>
      <c r="S851" s="174">
        <v>35755969728.446556</v>
      </c>
      <c r="T851" s="119">
        <v>0.21640713912284132</v>
      </c>
      <c r="U851" s="97">
        <v>13.443952021056335</v>
      </c>
      <c r="V851" s="184">
        <v>496360231970.64337</v>
      </c>
      <c r="W851" s="199">
        <v>515.12054746259332</v>
      </c>
      <c r="X851" s="191">
        <v>5.7296367538404981E-2</v>
      </c>
      <c r="Y851" s="198">
        <v>2.0000000000000001E-4</v>
      </c>
    </row>
    <row r="852" spans="1:25" x14ac:dyDescent="0.2">
      <c r="A852">
        <v>848</v>
      </c>
      <c r="B852" s="119">
        <v>0.60438492636523533</v>
      </c>
      <c r="C852" s="97">
        <v>15794.333722186904</v>
      </c>
      <c r="D852" s="96">
        <v>0.59216904199337239</v>
      </c>
      <c r="E852" s="98">
        <v>0.7</v>
      </c>
      <c r="F852" s="119">
        <v>0.60657681846327716</v>
      </c>
      <c r="G852" s="177">
        <v>1</v>
      </c>
      <c r="H852" s="97">
        <v>3434240.2341158446</v>
      </c>
      <c r="I852" s="185">
        <v>40257.463241472215</v>
      </c>
      <c r="J852" s="174">
        <v>138253799987.30356</v>
      </c>
      <c r="K852" s="186">
        <v>0.3248628612206832</v>
      </c>
      <c r="L852" s="182">
        <v>30538011091.239922</v>
      </c>
      <c r="M852" s="189">
        <v>1882801441.0912149</v>
      </c>
      <c r="N852" s="187">
        <v>9503760.2290674485</v>
      </c>
      <c r="O852" s="185">
        <v>0</v>
      </c>
      <c r="P852" s="185">
        <v>137604295248.05853</v>
      </c>
      <c r="Q852" s="174">
        <v>277740896676.45325</v>
      </c>
      <c r="R852" s="119">
        <v>0.55806315559466868</v>
      </c>
      <c r="S852" s="174">
        <v>100995160423.28407</v>
      </c>
      <c r="T852" s="119">
        <v>0.36363085750722429</v>
      </c>
      <c r="U852" s="97">
        <v>17.235036541045133</v>
      </c>
      <c r="V852" s="184">
        <v>1847377566169.5725</v>
      </c>
      <c r="W852" s="199">
        <v>1919.0938711853971</v>
      </c>
      <c r="X852" s="191">
        <v>4.2671557196552114E-2</v>
      </c>
      <c r="Y852" s="198">
        <v>2.0000000000000001E-4</v>
      </c>
    </row>
    <row r="853" spans="1:25" x14ac:dyDescent="0.2">
      <c r="A853">
        <v>849</v>
      </c>
      <c r="B853" s="119">
        <v>0.60781946564957501</v>
      </c>
      <c r="C853" s="97">
        <v>4000</v>
      </c>
      <c r="D853" s="96">
        <v>0.74372465870063531</v>
      </c>
      <c r="E853" s="98">
        <v>5.8296458511336136E-2</v>
      </c>
      <c r="F853" s="119">
        <v>0.50656045215157153</v>
      </c>
      <c r="G853" s="177">
        <v>1</v>
      </c>
      <c r="H853" s="97">
        <v>8083627.1923832446</v>
      </c>
      <c r="I853" s="185">
        <v>34359.712230107667</v>
      </c>
      <c r="J853" s="174">
        <v>277751104105.76147</v>
      </c>
      <c r="K853" s="186">
        <v>0.44420115204395738</v>
      </c>
      <c r="L853" s="182">
        <v>87305773618.859085</v>
      </c>
      <c r="M853" s="189">
        <v>2011989656.6781905</v>
      </c>
      <c r="N853" s="187">
        <v>18944874.631910421</v>
      </c>
      <c r="O853" s="185">
        <v>0</v>
      </c>
      <c r="P853" s="185">
        <v>410429332436.8512</v>
      </c>
      <c r="Q853" s="174">
        <v>690192426199.29089</v>
      </c>
      <c r="R853" s="119">
        <v>0.65448534238813616</v>
      </c>
      <c r="S853" s="174">
        <v>273269247389.10953</v>
      </c>
      <c r="T853" s="119">
        <v>0.3959319705867127</v>
      </c>
      <c r="U853" s="97">
        <v>17.109707681507182</v>
      </c>
      <c r="V853" s="184">
        <v>5049871362269.5762</v>
      </c>
      <c r="W853" s="199">
        <v>5241.7504707780745</v>
      </c>
      <c r="X853" s="191">
        <v>4.3456861230673424E-2</v>
      </c>
      <c r="Y853" s="198">
        <v>2.0000000000000001E-4</v>
      </c>
    </row>
    <row r="854" spans="1:25" x14ac:dyDescent="0.2">
      <c r="A854">
        <v>850</v>
      </c>
      <c r="B854" s="119">
        <v>0.4398982612356484</v>
      </c>
      <c r="C854" s="97">
        <v>15780.05705936304</v>
      </c>
      <c r="D854" s="96">
        <v>0.96415619449050305</v>
      </c>
      <c r="E854" s="98">
        <v>7.2725802642085308E-2</v>
      </c>
      <c r="F854" s="119">
        <v>0</v>
      </c>
      <c r="G854" s="177">
        <v>0</v>
      </c>
      <c r="H854" s="97">
        <v>6525927.1357064527</v>
      </c>
      <c r="I854" s="185">
        <v>41301.012565813791</v>
      </c>
      <c r="J854" s="174">
        <v>269527398635.3974</v>
      </c>
      <c r="K854" s="186">
        <v>0.42313187367642857</v>
      </c>
      <c r="L854" s="182">
        <v>89585645235.502563</v>
      </c>
      <c r="M854" s="189">
        <v>6151550463.4019108</v>
      </c>
      <c r="N854" s="187">
        <v>14105813.734642476</v>
      </c>
      <c r="O854" s="185">
        <v>10443832510.670088</v>
      </c>
      <c r="P854" s="185">
        <v>0</v>
      </c>
      <c r="Q854" s="174">
        <v>286122781609.46942</v>
      </c>
      <c r="R854" s="119">
        <v>0.42779081942286878</v>
      </c>
      <c r="S854" s="174">
        <v>94113811900.728607</v>
      </c>
      <c r="T854" s="119">
        <v>0.32892806148230824</v>
      </c>
      <c r="U854" s="97">
        <v>13.536405727147043</v>
      </c>
      <c r="V854" s="184">
        <v>1253861582155.3938</v>
      </c>
      <c r="W854" s="199">
        <v>1301.3611525789208</v>
      </c>
      <c r="X854" s="191">
        <v>5.6309240839508203E-2</v>
      </c>
      <c r="Y854" s="198">
        <v>2.0000000000000001E-4</v>
      </c>
    </row>
    <row r="855" spans="1:25" x14ac:dyDescent="0.2">
      <c r="A855">
        <v>851</v>
      </c>
      <c r="B855" s="119">
        <v>0.65690293977767988</v>
      </c>
      <c r="C855" s="97">
        <v>11062.340752233133</v>
      </c>
      <c r="D855" s="96">
        <v>0.89299237054387448</v>
      </c>
      <c r="E855" s="98">
        <v>0.60206146158479845</v>
      </c>
      <c r="F855" s="119">
        <v>0</v>
      </c>
      <c r="G855" s="177">
        <v>0</v>
      </c>
      <c r="H855" s="97">
        <v>6548100.6475027464</v>
      </c>
      <c r="I855" s="185">
        <v>46540.413524853087</v>
      </c>
      <c r="J855" s="174">
        <v>304751311937.13611</v>
      </c>
      <c r="K855" s="186">
        <v>0.51085481159111623</v>
      </c>
      <c r="L855" s="182">
        <v>121571688304.47739</v>
      </c>
      <c r="M855" s="189">
        <v>22878357317.923157</v>
      </c>
      <c r="N855" s="187">
        <v>14548331.529071819</v>
      </c>
      <c r="O855" s="185">
        <v>28554324449.343891</v>
      </c>
      <c r="P855" s="185">
        <v>0</v>
      </c>
      <c r="Q855" s="174">
        <v>356183993704.40314</v>
      </c>
      <c r="R855" s="119">
        <v>0.50122166283930725</v>
      </c>
      <c r="S855" s="174">
        <v>134460741941.6409</v>
      </c>
      <c r="T855" s="119">
        <v>0.3775036057718803</v>
      </c>
      <c r="U855" s="97">
        <v>14.069086103826471</v>
      </c>
      <c r="V855" s="184">
        <v>1996859413402.4028</v>
      </c>
      <c r="W855" s="199">
        <v>2068.2513752962545</v>
      </c>
      <c r="X855" s="191">
        <v>5.2632410032919533E-2</v>
      </c>
      <c r="Y855" s="198">
        <v>2.0000000000000001E-4</v>
      </c>
    </row>
    <row r="856" spans="1:25" x14ac:dyDescent="0.2">
      <c r="A856">
        <v>852</v>
      </c>
      <c r="B856" s="119">
        <v>0.61227494423424422</v>
      </c>
      <c r="C856" s="97">
        <v>12288.596003776325</v>
      </c>
      <c r="D856" s="96">
        <v>0.66777484469477055</v>
      </c>
      <c r="E856" s="98">
        <v>0</v>
      </c>
      <c r="F856" s="119">
        <v>0</v>
      </c>
      <c r="G856" s="177">
        <v>0</v>
      </c>
      <c r="H856" s="97">
        <v>4515560.494266822</v>
      </c>
      <c r="I856" s="185">
        <v>53688.950494875571</v>
      </c>
      <c r="J856" s="174">
        <v>242435703833.30728</v>
      </c>
      <c r="K856" s="186">
        <v>0.52342899960442768</v>
      </c>
      <c r="L856" s="182">
        <v>100429232467.73923</v>
      </c>
      <c r="M856" s="189">
        <v>5607138998.683218</v>
      </c>
      <c r="N856" s="187">
        <v>11552305.303182431</v>
      </c>
      <c r="O856" s="185">
        <v>0</v>
      </c>
      <c r="P856" s="185">
        <v>0</v>
      </c>
      <c r="Q856" s="174">
        <v>248042842831.99051</v>
      </c>
      <c r="R856" s="119">
        <v>0.51159661160558634</v>
      </c>
      <c r="S856" s="174">
        <v>100429232467.73923</v>
      </c>
      <c r="T856" s="119">
        <v>0.40488663700634986</v>
      </c>
      <c r="U856" s="97">
        <v>13.192974380232251</v>
      </c>
      <c r="V856" s="184">
        <v>1424596820507.5161</v>
      </c>
      <c r="W856" s="199">
        <v>1478.9190730883618</v>
      </c>
      <c r="X856" s="191">
        <v>5.5086341840677011E-2</v>
      </c>
      <c r="Y856" s="198">
        <v>2.0000000000000001E-4</v>
      </c>
    </row>
    <row r="857" spans="1:25" x14ac:dyDescent="0.2">
      <c r="A857">
        <v>853</v>
      </c>
      <c r="B857" s="119">
        <v>0.43888591241291514</v>
      </c>
      <c r="C857" s="97">
        <v>4192.7837930384057</v>
      </c>
      <c r="D857" s="96">
        <v>0.62233407788779882</v>
      </c>
      <c r="E857" s="98">
        <v>0.33315298588161946</v>
      </c>
      <c r="F857" s="119">
        <v>0.59888449378832298</v>
      </c>
      <c r="G857" s="177">
        <v>1</v>
      </c>
      <c r="H857" s="97">
        <v>6050671.9901676457</v>
      </c>
      <c r="I857" s="185">
        <v>42265.134717952904</v>
      </c>
      <c r="J857" s="174">
        <v>255732466798.57974</v>
      </c>
      <c r="K857" s="186">
        <v>0.43888591241291519</v>
      </c>
      <c r="L857" s="182">
        <v>84827151294.690781</v>
      </c>
      <c r="M857" s="189">
        <v>2626083953.8239388</v>
      </c>
      <c r="N857" s="187">
        <v>15516392.248627663</v>
      </c>
      <c r="O857" s="185">
        <v>0</v>
      </c>
      <c r="P857" s="185">
        <v>270360063714.23373</v>
      </c>
      <c r="Q857" s="174">
        <v>528718614466.63739</v>
      </c>
      <c r="R857" s="119">
        <v>0.62136156928633623</v>
      </c>
      <c r="S857" s="174">
        <v>248347458055.55258</v>
      </c>
      <c r="T857" s="119">
        <v>0.46971574531394433</v>
      </c>
      <c r="U857" s="97">
        <v>16.985884755965571</v>
      </c>
      <c r="V857" s="184">
        <v>4587639510217.3477</v>
      </c>
      <c r="W857" s="199">
        <v>4762.3981710519256</v>
      </c>
      <c r="X857" s="191">
        <v>4.3291056471988283E-2</v>
      </c>
      <c r="Y857" s="198">
        <v>2.0000000000000001E-4</v>
      </c>
    </row>
    <row r="858" spans="1:25" x14ac:dyDescent="0.2">
      <c r="A858">
        <v>854</v>
      </c>
      <c r="B858" s="119">
        <v>0.50801231649233813</v>
      </c>
      <c r="C858" s="97">
        <v>4000</v>
      </c>
      <c r="D858" s="96">
        <v>0.83301029916844282</v>
      </c>
      <c r="E858" s="98">
        <v>0.35065319091037311</v>
      </c>
      <c r="F858" s="119">
        <v>0.61244039969160147</v>
      </c>
      <c r="G858" s="177">
        <v>1</v>
      </c>
      <c r="H858" s="97">
        <v>10050671.838275243</v>
      </c>
      <c r="I858" s="185">
        <v>26422.239964030025</v>
      </c>
      <c r="J858" s="174">
        <v>265561263110.62723</v>
      </c>
      <c r="K858" s="186">
        <v>0.18252163803466848</v>
      </c>
      <c r="L858" s="182">
        <v>12172409523.431496</v>
      </c>
      <c r="M858" s="189">
        <v>3817330943.9433651</v>
      </c>
      <c r="N858" s="187">
        <v>22195369.537935358</v>
      </c>
      <c r="O858" s="185">
        <v>0</v>
      </c>
      <c r="P858" s="185">
        <v>273898640880.19354</v>
      </c>
      <c r="Q858" s="174">
        <v>543277234934.76416</v>
      </c>
      <c r="R858" s="119">
        <v>0.49254703167857533</v>
      </c>
      <c r="S858" s="174">
        <v>122570244887.4691</v>
      </c>
      <c r="T858" s="119">
        <v>0.22561270196088215</v>
      </c>
      <c r="U858" s="97">
        <v>18.502750965164267</v>
      </c>
      <c r="V858" s="184">
        <v>2422609388100.6265</v>
      </c>
      <c r="W858" s="199">
        <v>2515.5963773116218</v>
      </c>
      <c r="X858" s="191">
        <v>4.0085120563923993E-2</v>
      </c>
      <c r="Y858" s="198">
        <v>2.0000000000000001E-4</v>
      </c>
    </row>
    <row r="859" spans="1:25" x14ac:dyDescent="0.2">
      <c r="A859">
        <v>855</v>
      </c>
      <c r="B859" s="119">
        <v>0.55255330131735148</v>
      </c>
      <c r="C859" s="97">
        <v>6763.0310851456925</v>
      </c>
      <c r="D859" s="96">
        <v>1.114818877874711</v>
      </c>
      <c r="E859" s="98">
        <v>0.25218617568135748</v>
      </c>
      <c r="F859" s="119">
        <v>0</v>
      </c>
      <c r="G859" s="177">
        <v>0</v>
      </c>
      <c r="H859" s="97">
        <v>17705411.464176059</v>
      </c>
      <c r="I859" s="185">
        <v>27137.422154145774</v>
      </c>
      <c r="J859" s="174">
        <v>480479225316.19794</v>
      </c>
      <c r="K859" s="186">
        <v>0.29426267995702515</v>
      </c>
      <c r="L859" s="182">
        <v>85750967325.837357</v>
      </c>
      <c r="M859" s="189">
        <v>16929715342.68251</v>
      </c>
      <c r="N859" s="187">
        <v>33768041.581942983</v>
      </c>
      <c r="O859" s="185">
        <v>44280017714.258217</v>
      </c>
      <c r="P859" s="185">
        <v>0</v>
      </c>
      <c r="Q859" s="174">
        <v>541688958373.13867</v>
      </c>
      <c r="R859" s="119">
        <v>0.32640709385630712</v>
      </c>
      <c r="S859" s="174">
        <v>106959812782.46507</v>
      </c>
      <c r="T859" s="119">
        <v>0.19745614365797456</v>
      </c>
      <c r="U859" s="97">
        <v>14.632660167078463</v>
      </c>
      <c r="V859" s="184">
        <v>1547787823507.8242</v>
      </c>
      <c r="W859" s="199">
        <v>1606.0520857845381</v>
      </c>
      <c r="X859" s="191">
        <v>5.3273519986313259E-2</v>
      </c>
      <c r="Y859" s="198">
        <v>2.0000000000000001E-4</v>
      </c>
    </row>
    <row r="860" spans="1:25" x14ac:dyDescent="0.2">
      <c r="A860">
        <v>856</v>
      </c>
      <c r="B860" s="119">
        <v>0.35104710221514923</v>
      </c>
      <c r="C860" s="97">
        <v>9300.6324954591109</v>
      </c>
      <c r="D860" s="96">
        <v>0.94250580480660118</v>
      </c>
      <c r="E860" s="98">
        <v>0.26126183499373667</v>
      </c>
      <c r="F860" s="119">
        <v>0.69177043791361992</v>
      </c>
      <c r="G860" s="177">
        <v>1</v>
      </c>
      <c r="H860" s="97">
        <v>9255580.7304476444</v>
      </c>
      <c r="I860" s="185">
        <v>35842.584878575486</v>
      </c>
      <c r="J860" s="174">
        <v>331743937931.57739</v>
      </c>
      <c r="K860" s="186">
        <v>0.35104710221514923</v>
      </c>
      <c r="L860" s="182">
        <v>77478910408.815002</v>
      </c>
      <c r="M860" s="189">
        <v>5427091785.2874508</v>
      </c>
      <c r="N860" s="187">
        <v>19516244.372228771</v>
      </c>
      <c r="O860" s="185">
        <v>0</v>
      </c>
      <c r="P860" s="185">
        <v>316138507224.11212</v>
      </c>
      <c r="Q860" s="174">
        <v>653309536940.97693</v>
      </c>
      <c r="R860" s="119">
        <v>0.56538062431649883</v>
      </c>
      <c r="S860" s="174">
        <v>250935180254.58795</v>
      </c>
      <c r="T860" s="119">
        <v>0.38409844961020156</v>
      </c>
      <c r="U860" s="97">
        <v>17.234657464150303</v>
      </c>
      <c r="V860" s="184">
        <v>4522037554584.7139</v>
      </c>
      <c r="W860" s="199">
        <v>4695.9674065603622</v>
      </c>
      <c r="X860" s="191">
        <v>4.3962578780642927E-2</v>
      </c>
      <c r="Y860" s="198">
        <v>2.0000000000000001E-4</v>
      </c>
    </row>
    <row r="861" spans="1:25" x14ac:dyDescent="0.2">
      <c r="A861">
        <v>857</v>
      </c>
      <c r="B861" s="119">
        <v>0.59509316578063365</v>
      </c>
      <c r="C861" s="97">
        <v>13508.833431427651</v>
      </c>
      <c r="D861" s="96">
        <v>0.67446852285502923</v>
      </c>
      <c r="E861" s="98">
        <v>0</v>
      </c>
      <c r="F861" s="119">
        <v>0.44237024416890436</v>
      </c>
      <c r="G861" s="177">
        <v>1</v>
      </c>
      <c r="H861" s="97">
        <v>3727576.9811487384</v>
      </c>
      <c r="I861" s="185">
        <v>52569.259595745287</v>
      </c>
      <c r="J861" s="174">
        <v>195955961985.13257</v>
      </c>
      <c r="K861" s="186">
        <v>0.47905253412147164</v>
      </c>
      <c r="L861" s="182">
        <v>75227707171.520157</v>
      </c>
      <c r="M861" s="189">
        <v>8311133046.2864065</v>
      </c>
      <c r="N861" s="187">
        <v>9804885.5438439827</v>
      </c>
      <c r="O861" s="185">
        <v>0</v>
      </c>
      <c r="P861" s="185">
        <v>152171792638.47772</v>
      </c>
      <c r="Q861" s="174">
        <v>356438887669.89667</v>
      </c>
      <c r="R861" s="119">
        <v>0.60490210730219451</v>
      </c>
      <c r="S861" s="174">
        <v>154414778503.83374</v>
      </c>
      <c r="T861" s="119">
        <v>0.43321529677435072</v>
      </c>
      <c r="U861" s="97">
        <v>16.301732671667256</v>
      </c>
      <c r="V861" s="184">
        <v>2688041399444.415</v>
      </c>
      <c r="W861" s="199">
        <v>2787.5154305606061</v>
      </c>
      <c r="X861" s="191">
        <v>4.5986156877298061E-2</v>
      </c>
      <c r="Y861" s="198">
        <v>2.0000000000000001E-4</v>
      </c>
    </row>
    <row r="862" spans="1:25" x14ac:dyDescent="0.2">
      <c r="A862">
        <v>858</v>
      </c>
      <c r="B862" s="119">
        <v>0.57624288828338888</v>
      </c>
      <c r="C862" s="97">
        <v>5813.9176700812459</v>
      </c>
      <c r="D862" s="96">
        <v>0.95438760439509873</v>
      </c>
      <c r="E862" s="98">
        <v>0.33371411701231557</v>
      </c>
      <c r="F862" s="119">
        <v>0.52286436707267758</v>
      </c>
      <c r="G862" s="177">
        <v>1</v>
      </c>
      <c r="H862" s="97">
        <v>8640162.2355236001</v>
      </c>
      <c r="I862" s="185">
        <v>37879.334668669559</v>
      </c>
      <c r="J862" s="174">
        <v>327283596910.9986</v>
      </c>
      <c r="K862" s="186">
        <v>0.34509319727277121</v>
      </c>
      <c r="L862" s="182">
        <v>71831177869.069366</v>
      </c>
      <c r="M862" s="189">
        <v>6438947000.4511003</v>
      </c>
      <c r="N862" s="187">
        <v>18410422.346172951</v>
      </c>
      <c r="O862" s="185">
        <v>0</v>
      </c>
      <c r="P862" s="185">
        <v>292416694048.99664</v>
      </c>
      <c r="Q862" s="174">
        <v>626139237960.44629</v>
      </c>
      <c r="R862" s="119">
        <v>0.55399290937594814</v>
      </c>
      <c r="S862" s="174">
        <v>224080974832.34018</v>
      </c>
      <c r="T862" s="119">
        <v>0.35787722801441102</v>
      </c>
      <c r="U862" s="97">
        <v>17.170346136301667</v>
      </c>
      <c r="V862" s="184">
        <v>4117522036642.8403</v>
      </c>
      <c r="W862" s="199">
        <v>4270.9089910122448</v>
      </c>
      <c r="X862" s="191">
        <v>4.3717643894634541E-2</v>
      </c>
      <c r="Y862" s="198">
        <v>2.0000000000000001E-4</v>
      </c>
    </row>
    <row r="863" spans="1:25" x14ac:dyDescent="0.2">
      <c r="A863">
        <v>859</v>
      </c>
      <c r="B863" s="119">
        <v>0.41210379270214459</v>
      </c>
      <c r="C863" s="97">
        <v>9617.680082793624</v>
      </c>
      <c r="D863" s="96">
        <v>0.37045286077932321</v>
      </c>
      <c r="E863" s="98">
        <v>6.9372828759271532E-2</v>
      </c>
      <c r="F863" s="119">
        <v>0.68348049626616147</v>
      </c>
      <c r="G863" s="177">
        <v>1</v>
      </c>
      <c r="H863" s="97">
        <v>2280029.5663045589</v>
      </c>
      <c r="I863" s="185">
        <v>53482.223046378036</v>
      </c>
      <c r="J863" s="174">
        <v>121941049817.437</v>
      </c>
      <c r="K863" s="186">
        <v>0.41210379270214459</v>
      </c>
      <c r="L863" s="182">
        <v>34130255658.636887</v>
      </c>
      <c r="M863" s="189">
        <v>2952939703.0388937</v>
      </c>
      <c r="N863" s="187">
        <v>7821613.3341178205</v>
      </c>
      <c r="O863" s="185">
        <v>0</v>
      </c>
      <c r="P863" s="185">
        <v>162295909051.08994</v>
      </c>
      <c r="Q863" s="174">
        <v>287189898571.5658</v>
      </c>
      <c r="R863" s="119">
        <v>0.62707322664359622</v>
      </c>
      <c r="S863" s="174">
        <v>91061803333.774261</v>
      </c>
      <c r="T863" s="119">
        <v>0.31707871268000837</v>
      </c>
      <c r="U863" s="97">
        <v>16.877385812513293</v>
      </c>
      <c r="V863" s="184">
        <v>1687771779698.7273</v>
      </c>
      <c r="W863" s="199">
        <v>1751.7762908173379</v>
      </c>
      <c r="X863" s="191">
        <v>4.3096679946086285E-2</v>
      </c>
      <c r="Y863" s="198">
        <v>2.0000000000000001E-4</v>
      </c>
    </row>
    <row r="864" spans="1:25" x14ac:dyDescent="0.2">
      <c r="A864">
        <v>860</v>
      </c>
      <c r="B864" s="119">
        <v>0.53891304865056222</v>
      </c>
      <c r="C864" s="97">
        <v>6072.5193013313456</v>
      </c>
      <c r="D864" s="96">
        <v>0.59586468310037277</v>
      </c>
      <c r="E864" s="98">
        <v>0.15270382904842586</v>
      </c>
      <c r="F864" s="119">
        <v>0</v>
      </c>
      <c r="G864" s="177">
        <v>0</v>
      </c>
      <c r="H864" s="97">
        <v>6428264.7795797717</v>
      </c>
      <c r="I864" s="185">
        <v>41021.475726438432</v>
      </c>
      <c r="J864" s="174">
        <v>263696907618.6507</v>
      </c>
      <c r="K864" s="186">
        <v>0.44232294579500964</v>
      </c>
      <c r="L864" s="182">
        <v>84795693586.542618</v>
      </c>
      <c r="M864" s="189">
        <v>12745692897.555588</v>
      </c>
      <c r="N864" s="187">
        <v>16425564.217921419</v>
      </c>
      <c r="O864" s="185">
        <v>40269396524.23761</v>
      </c>
      <c r="P864" s="185">
        <v>0</v>
      </c>
      <c r="Q864" s="174">
        <v>316711997040.44391</v>
      </c>
      <c r="R864" s="119">
        <v>0.47000022602647901</v>
      </c>
      <c r="S864" s="174">
        <v>107201208726.56351</v>
      </c>
      <c r="T864" s="119">
        <v>0.33848167965949827</v>
      </c>
      <c r="U864" s="97">
        <v>14.636105014869154</v>
      </c>
      <c r="V864" s="184">
        <v>1747936410036.9604</v>
      </c>
      <c r="W864" s="199">
        <v>1815.1880012009583</v>
      </c>
      <c r="X864" s="191">
        <v>4.8161175993601354E-2</v>
      </c>
      <c r="Y864" s="198">
        <v>2.0000000000000001E-4</v>
      </c>
    </row>
    <row r="865" spans="1:25" x14ac:dyDescent="0.2">
      <c r="A865">
        <v>861</v>
      </c>
      <c r="B865" s="119">
        <v>0.56909161151103249</v>
      </c>
      <c r="C865" s="97">
        <v>12184.301340359256</v>
      </c>
      <c r="D865" s="96">
        <v>0.60587229922846264</v>
      </c>
      <c r="E865" s="98">
        <v>0.27918815861775548</v>
      </c>
      <c r="F865" s="119">
        <v>0.62899694790761795</v>
      </c>
      <c r="G865" s="177">
        <v>1</v>
      </c>
      <c r="H865" s="97">
        <v>13006685.25337662</v>
      </c>
      <c r="I865" s="185">
        <v>35224.160448452581</v>
      </c>
      <c r="J865" s="174">
        <v>458149568267.46021</v>
      </c>
      <c r="K865" s="186">
        <v>0.44901848259021637</v>
      </c>
      <c r="L865" s="182">
        <v>157148562710.57767</v>
      </c>
      <c r="M865" s="189">
        <v>14931151760.416197</v>
      </c>
      <c r="N865" s="187">
        <v>31040821.102060877</v>
      </c>
      <c r="O865" s="185">
        <v>0</v>
      </c>
      <c r="P865" s="185">
        <v>266985730985.61264</v>
      </c>
      <c r="Q865" s="174">
        <v>740066451013.48901</v>
      </c>
      <c r="R865" s="119">
        <v>0.5665791337481737</v>
      </c>
      <c r="S865" s="174">
        <v>297767931367.24512</v>
      </c>
      <c r="T865" s="119">
        <v>0.40235296568229084</v>
      </c>
      <c r="U865" s="97">
        <v>16.007029221659099</v>
      </c>
      <c r="V865" s="184">
        <v>5019490204716.3164</v>
      </c>
      <c r="W865" s="199">
        <v>5199.0803629806469</v>
      </c>
      <c r="X865" s="191">
        <v>4.5258968131820364E-2</v>
      </c>
      <c r="Y865" s="198">
        <v>2.0000000000000001E-4</v>
      </c>
    </row>
    <row r="866" spans="1:25" x14ac:dyDescent="0.2">
      <c r="A866">
        <v>862</v>
      </c>
      <c r="B866" s="119">
        <v>0.39748298887285743</v>
      </c>
      <c r="C866" s="97">
        <v>11152.531291762185</v>
      </c>
      <c r="D866" s="96">
        <v>0.81646996871416189</v>
      </c>
      <c r="E866" s="98">
        <v>0.59095332292396496</v>
      </c>
      <c r="F866" s="119">
        <v>0</v>
      </c>
      <c r="G866" s="177">
        <v>0</v>
      </c>
      <c r="H866" s="97">
        <v>5511658.227848595</v>
      </c>
      <c r="I866" s="185">
        <v>46207.738615155213</v>
      </c>
      <c r="J866" s="174">
        <v>254681262728.49747</v>
      </c>
      <c r="K866" s="186">
        <v>0.39748298887285749</v>
      </c>
      <c r="L866" s="182">
        <v>77590983412.060623</v>
      </c>
      <c r="M866" s="189">
        <v>27307398210.270576</v>
      </c>
      <c r="N866" s="187">
        <v>12893815.181352856</v>
      </c>
      <c r="O866" s="185">
        <v>57344806407.293396</v>
      </c>
      <c r="P866" s="185">
        <v>0</v>
      </c>
      <c r="Q866" s="174">
        <v>339333467346.0614</v>
      </c>
      <c r="R866" s="119">
        <v>0.43351843776448773</v>
      </c>
      <c r="S866" s="174">
        <v>110455325903.7988</v>
      </c>
      <c r="T866" s="119">
        <v>0.32550672578120177</v>
      </c>
      <c r="U866" s="97">
        <v>15.64851365472585</v>
      </c>
      <c r="V866" s="184">
        <v>1831093382534.0229</v>
      </c>
      <c r="W866" s="199">
        <v>1901.5694504395644</v>
      </c>
      <c r="X866" s="191">
        <v>4.7435972152173246E-2</v>
      </c>
      <c r="Y866" s="198">
        <v>2.0000000000000001E-4</v>
      </c>
    </row>
    <row r="867" spans="1:25" x14ac:dyDescent="0.2">
      <c r="A867">
        <v>863</v>
      </c>
      <c r="B867" s="119">
        <v>0.51946017563354541</v>
      </c>
      <c r="C867" s="97">
        <v>15269.230020981742</v>
      </c>
      <c r="D867" s="96">
        <v>0.43426842351979611</v>
      </c>
      <c r="E867" s="98">
        <v>0.20281569103815356</v>
      </c>
      <c r="F867" s="119">
        <v>0</v>
      </c>
      <c r="G867" s="177">
        <v>0</v>
      </c>
      <c r="H867" s="97">
        <v>2811885.6947633824</v>
      </c>
      <c r="I867" s="185">
        <v>43317.327221321684</v>
      </c>
      <c r="J867" s="174">
        <v>121803372749.01891</v>
      </c>
      <c r="K867" s="186">
        <v>0.39609167388576916</v>
      </c>
      <c r="L867" s="182">
        <v>36705310313.935707</v>
      </c>
      <c r="M867" s="189">
        <v>4810754227.5262852</v>
      </c>
      <c r="N867" s="187">
        <v>8800205.1155530121</v>
      </c>
      <c r="O867" s="185">
        <v>9250621950.7643204</v>
      </c>
      <c r="P867" s="185">
        <v>0</v>
      </c>
      <c r="Q867" s="174">
        <v>135864748927.30952</v>
      </c>
      <c r="R867" s="119">
        <v>0.40956760158202848</v>
      </c>
      <c r="S867" s="174">
        <v>41943833359.41291</v>
      </c>
      <c r="T867" s="119">
        <v>0.30871755691282171</v>
      </c>
      <c r="U867" s="97">
        <v>14.110892046396305</v>
      </c>
      <c r="V867" s="184">
        <v>656685478227.375</v>
      </c>
      <c r="W867" s="199">
        <v>681.91681376609301</v>
      </c>
      <c r="X867" s="191">
        <v>5.0045679523953827E-2</v>
      </c>
      <c r="Y867" s="198">
        <v>2.0000000000000001E-4</v>
      </c>
    </row>
    <row r="868" spans="1:25" x14ac:dyDescent="0.2">
      <c r="A868">
        <v>864</v>
      </c>
      <c r="B868" s="119">
        <v>0.68277380959480738</v>
      </c>
      <c r="C868" s="97">
        <v>15759.408506824293</v>
      </c>
      <c r="D868" s="96">
        <v>0.86089622728311177</v>
      </c>
      <c r="E868" s="98">
        <v>0.3076333833796267</v>
      </c>
      <c r="F868" s="119">
        <v>0.42902061993045876</v>
      </c>
      <c r="G868" s="177">
        <v>1</v>
      </c>
      <c r="H868" s="97">
        <v>5294742.7989338702</v>
      </c>
      <c r="I868" s="185">
        <v>47138.543522896201</v>
      </c>
      <c r="J868" s="174">
        <v>249586463870.08548</v>
      </c>
      <c r="K868" s="186">
        <v>0.46180473830423396</v>
      </c>
      <c r="L868" s="182">
        <v>92352285837.884583</v>
      </c>
      <c r="M868" s="189">
        <v>3682454936.436697</v>
      </c>
      <c r="N868" s="187">
        <v>12215968.672598619</v>
      </c>
      <c r="O868" s="185">
        <v>0</v>
      </c>
      <c r="P868" s="185">
        <v>154679438738.23953</v>
      </c>
      <c r="Q868" s="174">
        <v>407948357544.76172</v>
      </c>
      <c r="R868" s="119">
        <v>0.58586769183442822</v>
      </c>
      <c r="S868" s="174">
        <v>150616551133.17249</v>
      </c>
      <c r="T868" s="119">
        <v>0.36920494554668293</v>
      </c>
      <c r="U868" s="97">
        <v>15.390973394457738</v>
      </c>
      <c r="V868" s="184">
        <v>2424033002670.7397</v>
      </c>
      <c r="W868" s="199">
        <v>2515.0850431388567</v>
      </c>
      <c r="X868" s="191">
        <v>4.913213651776175E-2</v>
      </c>
      <c r="Y868" s="198">
        <v>2.0000000000000001E-4</v>
      </c>
    </row>
    <row r="869" spans="1:25" x14ac:dyDescent="0.2">
      <c r="A869">
        <v>865</v>
      </c>
      <c r="B869" s="119">
        <v>0.43966775040822625</v>
      </c>
      <c r="C869" s="97">
        <v>4617.8469038803514</v>
      </c>
      <c r="D869" s="96">
        <v>0.93399867254778213</v>
      </c>
      <c r="E869" s="98">
        <v>0.55414658188272559</v>
      </c>
      <c r="F869" s="119">
        <v>0.55518068787602393</v>
      </c>
      <c r="G869" s="177">
        <v>1</v>
      </c>
      <c r="H869" s="97">
        <v>10612165.552708592</v>
      </c>
      <c r="I869" s="185">
        <v>35385.829777428859</v>
      </c>
      <c r="J869" s="174">
        <v>375520283818.04047</v>
      </c>
      <c r="K869" s="186">
        <v>0.43183267706406658</v>
      </c>
      <c r="L869" s="182">
        <v>117233719043.7571</v>
      </c>
      <c r="M869" s="189">
        <v>4402781255.774231</v>
      </c>
      <c r="N869" s="187">
        <v>22377390.79364457</v>
      </c>
      <c r="O869" s="185">
        <v>0</v>
      </c>
      <c r="P869" s="185">
        <v>306921216323.2583</v>
      </c>
      <c r="Q869" s="174">
        <v>686844281397.073</v>
      </c>
      <c r="R869" s="119">
        <v>0.59358272836214165</v>
      </c>
      <c r="S869" s="174">
        <v>211002270436.6156</v>
      </c>
      <c r="T869" s="119">
        <v>0.30720539742636749</v>
      </c>
      <c r="U869" s="97">
        <v>15.738507880857631</v>
      </c>
      <c r="V869" s="184">
        <v>3578586057595.8584</v>
      </c>
      <c r="W869" s="199">
        <v>3715.0601280879991</v>
      </c>
      <c r="X869" s="191">
        <v>4.6887590282274301E-2</v>
      </c>
      <c r="Y869" s="198">
        <v>2.0000000000000001E-4</v>
      </c>
    </row>
    <row r="870" spans="1:25" x14ac:dyDescent="0.2">
      <c r="A870">
        <v>866</v>
      </c>
      <c r="B870" s="119">
        <v>0.4015240400441672</v>
      </c>
      <c r="C870" s="97">
        <v>17000</v>
      </c>
      <c r="D870" s="96">
        <v>0.69773835679964391</v>
      </c>
      <c r="E870" s="98">
        <v>0</v>
      </c>
      <c r="F870" s="119">
        <v>0.36159985957470503</v>
      </c>
      <c r="G870" s="177">
        <v>1</v>
      </c>
      <c r="H870" s="97">
        <v>4335378.7026478071</v>
      </c>
      <c r="I870" s="185">
        <v>53326.307516322937</v>
      </c>
      <c r="J870" s="174">
        <v>231189737897.11414</v>
      </c>
      <c r="K870" s="186">
        <v>0.4015240400441672</v>
      </c>
      <c r="L870" s="182">
        <v>72488931416.19606</v>
      </c>
      <c r="M870" s="189">
        <v>6463928437.687851</v>
      </c>
      <c r="N870" s="187">
        <v>10998024.622758616</v>
      </c>
      <c r="O870" s="185">
        <v>0</v>
      </c>
      <c r="P870" s="185">
        <v>98396832406.33783</v>
      </c>
      <c r="Q870" s="174">
        <v>336050498741.13983</v>
      </c>
      <c r="R870" s="119">
        <v>0.51047596758490021</v>
      </c>
      <c r="S870" s="174">
        <v>122691105074.80502</v>
      </c>
      <c r="T870" s="119">
        <v>0.36509722656092275</v>
      </c>
      <c r="U870" s="97">
        <v>15.634290961258884</v>
      </c>
      <c r="V870" s="184">
        <v>2020381342368.2268</v>
      </c>
      <c r="W870" s="199">
        <v>2098.1614916669087</v>
      </c>
      <c r="X870" s="191">
        <v>4.8055535420188429E-2</v>
      </c>
      <c r="Y870" s="198">
        <v>2.0000000000000001E-4</v>
      </c>
    </row>
    <row r="871" spans="1:25" x14ac:dyDescent="0.2">
      <c r="A871">
        <v>867</v>
      </c>
      <c r="B871" s="119">
        <v>0.44595107082677954</v>
      </c>
      <c r="C871" s="97">
        <v>14688.610479926221</v>
      </c>
      <c r="D871" s="96">
        <v>1.479336463109215</v>
      </c>
      <c r="E871" s="98">
        <v>0</v>
      </c>
      <c r="F871" s="119">
        <v>0.68550380131196109</v>
      </c>
      <c r="G871" s="177">
        <v>1</v>
      </c>
      <c r="H871" s="97">
        <v>13993356.905517669</v>
      </c>
      <c r="I871" s="185">
        <v>28982.559340645923</v>
      </c>
      <c r="J871" s="174">
        <v>405563296889.00323</v>
      </c>
      <c r="K871" s="186">
        <v>0.28042790274228591</v>
      </c>
      <c r="L871" s="182">
        <v>104431486509.3304</v>
      </c>
      <c r="M871" s="189">
        <v>12053511798.475746</v>
      </c>
      <c r="N871" s="187">
        <v>24523780.908453315</v>
      </c>
      <c r="O871" s="185">
        <v>0</v>
      </c>
      <c r="P871" s="185">
        <v>401243664952.17523</v>
      </c>
      <c r="Q871" s="174">
        <v>818860473639.65417</v>
      </c>
      <c r="R871" s="119">
        <v>0.53089166070662608</v>
      </c>
      <c r="S871" s="174">
        <v>329407985006.31464</v>
      </c>
      <c r="T871" s="119">
        <v>0.4022760844007634</v>
      </c>
      <c r="U871" s="97">
        <v>17.214655636521947</v>
      </c>
      <c r="V871" s="184">
        <v>5593784625386.1768</v>
      </c>
      <c r="W871" s="199">
        <v>5804.8941627608501</v>
      </c>
      <c r="X871" s="191">
        <v>4.6914062748002111E-2</v>
      </c>
      <c r="Y871" s="198">
        <v>2.0000000000000001E-4</v>
      </c>
    </row>
    <row r="872" spans="1:25" x14ac:dyDescent="0.2">
      <c r="A872">
        <v>868</v>
      </c>
      <c r="B872" s="119">
        <v>0.51632477841478241</v>
      </c>
      <c r="C872" s="97">
        <v>11773.948804441661</v>
      </c>
      <c r="D872" s="96">
        <v>0.63390744698546375</v>
      </c>
      <c r="E872" s="98">
        <v>0</v>
      </c>
      <c r="F872" s="119">
        <v>0</v>
      </c>
      <c r="G872" s="177">
        <v>0</v>
      </c>
      <c r="H872" s="97">
        <v>4615392.3667390961</v>
      </c>
      <c r="I872" s="185">
        <v>42933.427936348133</v>
      </c>
      <c r="J872" s="174">
        <v>198154615575.36423</v>
      </c>
      <c r="K872" s="186">
        <v>0.43126181946806097</v>
      </c>
      <c r="L872" s="182">
        <v>63476109329.500069</v>
      </c>
      <c r="M872" s="189">
        <v>9195633297.3478451</v>
      </c>
      <c r="N872" s="187">
        <v>11984707.161339561</v>
      </c>
      <c r="O872" s="185">
        <v>0</v>
      </c>
      <c r="P872" s="185">
        <v>0</v>
      </c>
      <c r="Q872" s="174">
        <v>207350248872.71207</v>
      </c>
      <c r="R872" s="119">
        <v>0.41213608622908238</v>
      </c>
      <c r="S872" s="174">
        <v>63476109329.500069</v>
      </c>
      <c r="T872" s="119">
        <v>0.30612989217325082</v>
      </c>
      <c r="U872" s="97">
        <v>13.425487636943929</v>
      </c>
      <c r="V872" s="184">
        <v>930518313344.43921</v>
      </c>
      <c r="W872" s="199">
        <v>966.13547016252699</v>
      </c>
      <c r="X872" s="191">
        <v>5.3993654297584348E-2</v>
      </c>
      <c r="Y872" s="198">
        <v>2.0000000000000001E-4</v>
      </c>
    </row>
    <row r="873" spans="1:25" x14ac:dyDescent="0.2">
      <c r="A873">
        <v>869</v>
      </c>
      <c r="B873" s="119">
        <v>0.53136408877492491</v>
      </c>
      <c r="C873" s="97">
        <v>9043.7332820439278</v>
      </c>
      <c r="D873" s="96">
        <v>1.1830651760150412</v>
      </c>
      <c r="E873" s="98">
        <v>0.42148060633715573</v>
      </c>
      <c r="F873" s="119">
        <v>0.57283276595873822</v>
      </c>
      <c r="G873" s="177">
        <v>1</v>
      </c>
      <c r="H873" s="97">
        <v>13653632.689424068</v>
      </c>
      <c r="I873" s="185">
        <v>36128.846698175432</v>
      </c>
      <c r="J873" s="174">
        <v>493290002309.39886</v>
      </c>
      <c r="K873" s="186">
        <v>0.48344935360303842</v>
      </c>
      <c r="L873" s="182">
        <v>198003177616.33789</v>
      </c>
      <c r="M873" s="189">
        <v>6687255884.474329</v>
      </c>
      <c r="N873" s="187">
        <v>25867740.474754851</v>
      </c>
      <c r="O873" s="185">
        <v>0</v>
      </c>
      <c r="P873" s="185">
        <v>529665712259.3255</v>
      </c>
      <c r="Q873" s="174">
        <v>1029642970453.1987</v>
      </c>
      <c r="R873" s="119">
        <v>0.64314847142724296</v>
      </c>
      <c r="S873" s="174">
        <v>532013388107.40265</v>
      </c>
      <c r="T873" s="119">
        <v>0.51669695552161765</v>
      </c>
      <c r="U873" s="97">
        <v>16.806752813751029</v>
      </c>
      <c r="V873" s="184">
        <v>9371905939699.2578</v>
      </c>
      <c r="W873" s="199">
        <v>9720.7180239617483</v>
      </c>
      <c r="X873" s="191">
        <v>4.4515599573639285E-2</v>
      </c>
      <c r="Y873" s="198">
        <v>2.0000000000000001E-4</v>
      </c>
    </row>
    <row r="874" spans="1:25" x14ac:dyDescent="0.2">
      <c r="A874">
        <v>870</v>
      </c>
      <c r="B874" s="119">
        <v>0.4885967836420792</v>
      </c>
      <c r="C874" s="97">
        <v>14101.755315975628</v>
      </c>
      <c r="D874" s="96">
        <v>0.25499877845365349</v>
      </c>
      <c r="E874" s="98">
        <v>0.24697680750684842</v>
      </c>
      <c r="F874" s="119">
        <v>0</v>
      </c>
      <c r="G874" s="177">
        <v>0</v>
      </c>
      <c r="H874" s="97">
        <v>1578534.5618723328</v>
      </c>
      <c r="I874" s="185">
        <v>51394.19537681104</v>
      </c>
      <c r="J874" s="174">
        <v>81127513681.915482</v>
      </c>
      <c r="K874" s="186">
        <v>0.48660338226386035</v>
      </c>
      <c r="L874" s="182">
        <v>29930278110.847683</v>
      </c>
      <c r="M874" s="189">
        <v>5701583121.7710152</v>
      </c>
      <c r="N874" s="187">
        <v>6371329.844592616</v>
      </c>
      <c r="O874" s="185">
        <v>14520083551.017101</v>
      </c>
      <c r="P874" s="185">
        <v>0</v>
      </c>
      <c r="Q874" s="174">
        <v>101349180354.7036</v>
      </c>
      <c r="R874" s="119">
        <v>0.50412829402542025</v>
      </c>
      <c r="S874" s="174">
        <v>37581537861.020363</v>
      </c>
      <c r="T874" s="119">
        <v>0.37081244988357925</v>
      </c>
      <c r="U874" s="97">
        <v>14.65119301258896</v>
      </c>
      <c r="V874" s="184">
        <v>635127654062.05664</v>
      </c>
      <c r="W874" s="199">
        <v>658.2617284392561</v>
      </c>
      <c r="X874" s="191">
        <v>4.7017318928435872E-2</v>
      </c>
      <c r="Y874" s="198">
        <v>2.0000000000000001E-4</v>
      </c>
    </row>
    <row r="875" spans="1:25" x14ac:dyDescent="0.2">
      <c r="A875">
        <v>871</v>
      </c>
      <c r="B875" s="119">
        <v>0.47473909567570066</v>
      </c>
      <c r="C875" s="97">
        <v>17000</v>
      </c>
      <c r="D875" s="96">
        <v>1.128129125307773</v>
      </c>
      <c r="E875" s="98">
        <v>0</v>
      </c>
      <c r="F875" s="119">
        <v>0.62426199427582962</v>
      </c>
      <c r="G875" s="177">
        <v>1</v>
      </c>
      <c r="H875" s="97">
        <v>8148074.883812489</v>
      </c>
      <c r="I875" s="185">
        <v>35789.087212093764</v>
      </c>
      <c r="J875" s="174">
        <v>291612162627.43591</v>
      </c>
      <c r="K875" s="186">
        <v>0.40450408941594396</v>
      </c>
      <c r="L875" s="182">
        <v>107213551021.7903</v>
      </c>
      <c r="M875" s="189">
        <v>10521484326.767849</v>
      </c>
      <c r="N875" s="187">
        <v>16340272.485380633</v>
      </c>
      <c r="O875" s="185">
        <v>0</v>
      </c>
      <c r="P875" s="185">
        <v>274839759747.11615</v>
      </c>
      <c r="Q875" s="174">
        <v>576973406701.31982</v>
      </c>
      <c r="R875" s="119">
        <v>0.58552112832264669</v>
      </c>
      <c r="S875" s="174">
        <v>197536821596.21323</v>
      </c>
      <c r="T875" s="119">
        <v>0.34236728989915394</v>
      </c>
      <c r="U875" s="97">
        <v>15.907843659264557</v>
      </c>
      <c r="V875" s="184">
        <v>3150860077665.646</v>
      </c>
      <c r="W875" s="199">
        <v>3271.2488357121142</v>
      </c>
      <c r="X875" s="191">
        <v>4.8233985603604597E-2</v>
      </c>
      <c r="Y875" s="198">
        <v>2.0000000000000001E-4</v>
      </c>
    </row>
    <row r="876" spans="1:25" x14ac:dyDescent="0.2">
      <c r="A876">
        <v>872</v>
      </c>
      <c r="B876" s="119">
        <v>0.43078190225652913</v>
      </c>
      <c r="C876" s="97">
        <v>9984.3230368799268</v>
      </c>
      <c r="D876" s="96">
        <v>0.94061423166333924</v>
      </c>
      <c r="E876" s="98">
        <v>0</v>
      </c>
      <c r="F876" s="119">
        <v>0.48592086927305067</v>
      </c>
      <c r="G876" s="177">
        <v>1</v>
      </c>
      <c r="H876" s="97">
        <v>20851308.645782914</v>
      </c>
      <c r="I876" s="185">
        <v>24518.532419233063</v>
      </c>
      <c r="J876" s="174">
        <v>511243487015.06305</v>
      </c>
      <c r="K876" s="186">
        <v>0.19267522459764785</v>
      </c>
      <c r="L876" s="182">
        <v>59620844348.420776</v>
      </c>
      <c r="M876" s="189">
        <v>18087640371.063225</v>
      </c>
      <c r="N876" s="187">
        <v>41757283.598194122</v>
      </c>
      <c r="O876" s="185">
        <v>0</v>
      </c>
      <c r="P876" s="185">
        <v>323448795389.51953</v>
      </c>
      <c r="Q876" s="174">
        <v>852779922775.64575</v>
      </c>
      <c r="R876" s="119">
        <v>0.41893926024137695</v>
      </c>
      <c r="S876" s="174">
        <v>229319239444.06903</v>
      </c>
      <c r="T876" s="119">
        <v>0.2689078780111005</v>
      </c>
      <c r="U876" s="97">
        <v>17.713089144549205</v>
      </c>
      <c r="V876" s="184">
        <v>4045446787198.5581</v>
      </c>
      <c r="W876" s="199">
        <v>4201.7152046421506</v>
      </c>
      <c r="X876" s="191">
        <v>4.3772506679891354E-2</v>
      </c>
      <c r="Y876" s="198">
        <v>2.0000000000000001E-4</v>
      </c>
    </row>
    <row r="877" spans="1:25" x14ac:dyDescent="0.2">
      <c r="A877">
        <v>873</v>
      </c>
      <c r="B877" s="119">
        <v>0.61532943829289999</v>
      </c>
      <c r="C877" s="97">
        <v>4000</v>
      </c>
      <c r="D877" s="96">
        <v>0.47308907442366932</v>
      </c>
      <c r="E877" s="98">
        <v>0</v>
      </c>
      <c r="F877" s="119">
        <v>0</v>
      </c>
      <c r="G877" s="177">
        <v>0</v>
      </c>
      <c r="H877" s="97">
        <v>5077686.1875831839</v>
      </c>
      <c r="I877" s="185">
        <v>51660.799359298209</v>
      </c>
      <c r="J877" s="174">
        <v>262317327346.21472</v>
      </c>
      <c r="K877" s="186">
        <v>0.59398939205278212</v>
      </c>
      <c r="L877" s="182">
        <v>121012068827.50935</v>
      </c>
      <c r="M877" s="189">
        <v>8868346205.5250225</v>
      </c>
      <c r="N877" s="187">
        <v>14524657.672098005</v>
      </c>
      <c r="O877" s="185">
        <v>0</v>
      </c>
      <c r="P877" s="185">
        <v>0</v>
      </c>
      <c r="Q877" s="174">
        <v>271185673551.73975</v>
      </c>
      <c r="R877" s="119">
        <v>0.57456468018603091</v>
      </c>
      <c r="S877" s="174">
        <v>121012068827.50935</v>
      </c>
      <c r="T877" s="119">
        <v>0.44623326609626873</v>
      </c>
      <c r="U877" s="97">
        <v>13.250490397992058</v>
      </c>
      <c r="V877" s="184">
        <v>1835550568829.6006</v>
      </c>
      <c r="W877" s="199">
        <v>1901.1420220488965</v>
      </c>
      <c r="X877" s="191">
        <v>5.2750357702702519E-2</v>
      </c>
      <c r="Y877" s="198">
        <v>2.0000000000000001E-4</v>
      </c>
    </row>
    <row r="878" spans="1:25" x14ac:dyDescent="0.2">
      <c r="A878">
        <v>874</v>
      </c>
      <c r="B878" s="119">
        <v>0.46381614501569163</v>
      </c>
      <c r="C878" s="97">
        <v>12062.682233857598</v>
      </c>
      <c r="D878" s="96">
        <v>0.77157915207646088</v>
      </c>
      <c r="E878" s="98">
        <v>0</v>
      </c>
      <c r="F878" s="119">
        <v>0</v>
      </c>
      <c r="G878" s="177">
        <v>0</v>
      </c>
      <c r="H878" s="97">
        <v>4712639.0011824239</v>
      </c>
      <c r="I878" s="185">
        <v>44252.282952495836</v>
      </c>
      <c r="J878" s="174">
        <v>208545034533.29199</v>
      </c>
      <c r="K878" s="186">
        <v>0.45112178974073514</v>
      </c>
      <c r="L878" s="182">
        <v>73356642194.975311</v>
      </c>
      <c r="M878" s="189">
        <v>7482097033.1381493</v>
      </c>
      <c r="N878" s="187">
        <v>11446149.207485203</v>
      </c>
      <c r="O878" s="185">
        <v>0</v>
      </c>
      <c r="P878" s="185">
        <v>0</v>
      </c>
      <c r="Q878" s="174">
        <v>216027131566.43015</v>
      </c>
      <c r="R878" s="119">
        <v>0.43549719212594351</v>
      </c>
      <c r="S878" s="174">
        <v>73356642194.975311</v>
      </c>
      <c r="T878" s="119">
        <v>0.33957143097286152</v>
      </c>
      <c r="U878" s="97">
        <v>13.332309123905741</v>
      </c>
      <c r="V878" s="184">
        <v>1042180136321.9484</v>
      </c>
      <c r="W878" s="199">
        <v>1080.1189690244876</v>
      </c>
      <c r="X878" s="191">
        <v>5.6817199075979652E-2</v>
      </c>
      <c r="Y878" s="198">
        <v>2.0000000000000001E-4</v>
      </c>
    </row>
    <row r="879" spans="1:25" x14ac:dyDescent="0.2">
      <c r="A879">
        <v>875</v>
      </c>
      <c r="B879" s="119">
        <v>0.43939340035450081</v>
      </c>
      <c r="C879" s="97">
        <v>8022.8064583192763</v>
      </c>
      <c r="D879" s="96">
        <v>0.96250945176067326</v>
      </c>
      <c r="E879" s="98">
        <v>0.7</v>
      </c>
      <c r="F879" s="119">
        <v>0</v>
      </c>
      <c r="G879" s="177">
        <v>0</v>
      </c>
      <c r="H879" s="97">
        <v>10079045.301601488</v>
      </c>
      <c r="I879" s="185">
        <v>35659.167267926081</v>
      </c>
      <c r="J879" s="174">
        <v>359410362310.81195</v>
      </c>
      <c r="K879" s="186">
        <v>0.38503027017468106</v>
      </c>
      <c r="L879" s="182">
        <v>105796864709.9003</v>
      </c>
      <c r="M879" s="189">
        <v>59980943413.210205</v>
      </c>
      <c r="N879" s="187">
        <v>20972614.368510235</v>
      </c>
      <c r="O879" s="185">
        <v>69875476778.339401</v>
      </c>
      <c r="P879" s="185">
        <v>0</v>
      </c>
      <c r="Q879" s="174">
        <v>489266782502.36157</v>
      </c>
      <c r="R879" s="119">
        <v>0.39709266452366548</v>
      </c>
      <c r="S879" s="174">
        <v>132192732651.6002</v>
      </c>
      <c r="T879" s="119">
        <v>0.27018538224789895</v>
      </c>
      <c r="U879" s="97">
        <v>15.756646140642291</v>
      </c>
      <c r="V879" s="184">
        <v>2182477341293.1787</v>
      </c>
      <c r="W879" s="199">
        <v>2259.8547685689805</v>
      </c>
      <c r="X879" s="191">
        <v>4.7087918010418423E-2</v>
      </c>
      <c r="Y879" s="198">
        <v>2.0000000000000001E-4</v>
      </c>
    </row>
    <row r="880" spans="1:25" x14ac:dyDescent="0.2">
      <c r="A880">
        <v>876</v>
      </c>
      <c r="B880" s="119">
        <v>0.28921050398759562</v>
      </c>
      <c r="C880" s="97">
        <v>13609.030581283156</v>
      </c>
      <c r="D880" s="96">
        <v>0.63546063662778618</v>
      </c>
      <c r="E880" s="98">
        <v>0.7</v>
      </c>
      <c r="F880" s="119">
        <v>0</v>
      </c>
      <c r="G880" s="177">
        <v>0</v>
      </c>
      <c r="H880" s="97">
        <v>3635414.1963278465</v>
      </c>
      <c r="I880" s="185">
        <v>53720.643574731657</v>
      </c>
      <c r="J880" s="174">
        <v>195296790287.44778</v>
      </c>
      <c r="K880" s="186">
        <v>0.28921050398759574</v>
      </c>
      <c r="L880" s="182">
        <v>27728349628.482204</v>
      </c>
      <c r="M880" s="189">
        <v>35503115721.15905</v>
      </c>
      <c r="N880" s="187">
        <v>9764546.4342079908</v>
      </c>
      <c r="O880" s="185">
        <v>57346298077.012711</v>
      </c>
      <c r="P880" s="185">
        <v>0</v>
      </c>
      <c r="Q880" s="174">
        <v>288146204085.61957</v>
      </c>
      <c r="R880" s="119">
        <v>0.3552325873339906</v>
      </c>
      <c r="S880" s="174">
        <v>65952564963.719131</v>
      </c>
      <c r="T880" s="119">
        <v>0.22888576711606456</v>
      </c>
      <c r="U880" s="97">
        <v>18.364206542694792</v>
      </c>
      <c r="V880" s="184">
        <v>1263176106251.5068</v>
      </c>
      <c r="W880" s="199">
        <v>1311.3544670564322</v>
      </c>
      <c r="X880" s="191">
        <v>4.0713146992228569E-2</v>
      </c>
      <c r="Y880" s="198">
        <v>2.0000000000000001E-4</v>
      </c>
    </row>
    <row r="881" spans="1:25" x14ac:dyDescent="0.2">
      <c r="A881">
        <v>877</v>
      </c>
      <c r="B881" s="119">
        <v>0.37957599018521665</v>
      </c>
      <c r="C881" s="97">
        <v>12275.042296640717</v>
      </c>
      <c r="D881" s="96">
        <v>0.7070439195413728</v>
      </c>
      <c r="E881" s="98">
        <v>0</v>
      </c>
      <c r="F881" s="119">
        <v>0.59965122840186857</v>
      </c>
      <c r="G881" s="177">
        <v>1</v>
      </c>
      <c r="H881" s="97">
        <v>4979784.6430340149</v>
      </c>
      <c r="I881" s="185">
        <v>43566.335072987495</v>
      </c>
      <c r="J881" s="174">
        <v>216950966349.7373</v>
      </c>
      <c r="K881" s="186">
        <v>0.37957599018521671</v>
      </c>
      <c r="L881" s="182">
        <v>64267822867.859772</v>
      </c>
      <c r="M881" s="189">
        <v>5052817068.8307028</v>
      </c>
      <c r="N881" s="187">
        <v>12353410.16305797</v>
      </c>
      <c r="O881" s="185">
        <v>0</v>
      </c>
      <c r="P881" s="185">
        <v>245300484974.31989</v>
      </c>
      <c r="Q881" s="174">
        <v>467304268392.88788</v>
      </c>
      <c r="R881" s="119">
        <v>0.59616353775538744</v>
      </c>
      <c r="S881" s="174">
        <v>165494339997.5148</v>
      </c>
      <c r="T881" s="119">
        <v>0.35414686145852792</v>
      </c>
      <c r="U881" s="97">
        <v>16.763474463781431</v>
      </c>
      <c r="V881" s="184">
        <v>2947051002750.0508</v>
      </c>
      <c r="W881" s="199">
        <v>3058.4430772969349</v>
      </c>
      <c r="X881" s="191">
        <v>4.4194698637299176E-2</v>
      </c>
      <c r="Y881" s="198">
        <v>2.0000000000000001E-4</v>
      </c>
    </row>
    <row r="882" spans="1:25" x14ac:dyDescent="0.2">
      <c r="A882">
        <v>878</v>
      </c>
      <c r="B882" s="119">
        <v>0.53567978548518691</v>
      </c>
      <c r="C882" s="97">
        <v>9305.6532596283887</v>
      </c>
      <c r="D882" s="96">
        <v>0.44544361235084506</v>
      </c>
      <c r="E882" s="98">
        <v>0</v>
      </c>
      <c r="F882" s="119">
        <v>0.4828755137029257</v>
      </c>
      <c r="G882" s="177">
        <v>1</v>
      </c>
      <c r="H882" s="97">
        <v>2925522.919190025</v>
      </c>
      <c r="I882" s="185">
        <v>53710.634993632571</v>
      </c>
      <c r="J882" s="174">
        <v>157131693678.12186</v>
      </c>
      <c r="K882" s="186">
        <v>0.51603372328052644</v>
      </c>
      <c r="L882" s="182">
        <v>61885047109.790878</v>
      </c>
      <c r="M882" s="189">
        <v>4084394182.8949194</v>
      </c>
      <c r="N882" s="187">
        <v>9081224.259311771</v>
      </c>
      <c r="O882" s="185">
        <v>0</v>
      </c>
      <c r="P882" s="185">
        <v>149968945271.5394</v>
      </c>
      <c r="Q882" s="174">
        <v>311185033132.55615</v>
      </c>
      <c r="R882" s="119">
        <v>0.64611208041513279</v>
      </c>
      <c r="S882" s="174">
        <v>126714467400.89815</v>
      </c>
      <c r="T882" s="119">
        <v>0.40719974905387341</v>
      </c>
      <c r="U882" s="97">
        <v>16.192444854720442</v>
      </c>
      <c r="V882" s="184">
        <v>2237447947944.5</v>
      </c>
      <c r="W882" s="199">
        <v>2317.8659065815118</v>
      </c>
      <c r="X882" s="191">
        <v>4.4983960976372535E-2</v>
      </c>
      <c r="Y882" s="198">
        <v>2.0000000000000001E-4</v>
      </c>
    </row>
    <row r="883" spans="1:25" x14ac:dyDescent="0.2">
      <c r="A883">
        <v>879</v>
      </c>
      <c r="B883" s="119">
        <v>0.31319480222437279</v>
      </c>
      <c r="C883" s="97">
        <v>8016.038875771429</v>
      </c>
      <c r="D883" s="96">
        <v>0.69188859053691021</v>
      </c>
      <c r="E883" s="98">
        <v>0</v>
      </c>
      <c r="F883" s="119">
        <v>0</v>
      </c>
      <c r="G883" s="177">
        <v>0</v>
      </c>
      <c r="H883" s="97">
        <v>5147016.9811178418</v>
      </c>
      <c r="I883" s="185">
        <v>36693.154971671574</v>
      </c>
      <c r="J883" s="174">
        <v>188860291729.98215</v>
      </c>
      <c r="K883" s="186">
        <v>0.31319480222437279</v>
      </c>
      <c r="L883" s="182">
        <v>36982032663.415596</v>
      </c>
      <c r="M883" s="189">
        <v>2817266767.274981</v>
      </c>
      <c r="N883" s="187">
        <v>12861727.255508777</v>
      </c>
      <c r="O883" s="185">
        <v>0</v>
      </c>
      <c r="P883" s="185">
        <v>0</v>
      </c>
      <c r="Q883" s="174">
        <v>191677558497.25714</v>
      </c>
      <c r="R883" s="119">
        <v>0.30859148134055309</v>
      </c>
      <c r="S883" s="174">
        <v>36982032663.415596</v>
      </c>
      <c r="T883" s="119">
        <v>0.19293877151479263</v>
      </c>
      <c r="U883" s="97">
        <v>13.249106971528306</v>
      </c>
      <c r="V883" s="184">
        <v>525832186366.35754</v>
      </c>
      <c r="W883" s="199">
        <v>545.92550944327434</v>
      </c>
      <c r="X883" s="191">
        <v>5.6571263897457147E-2</v>
      </c>
      <c r="Y883" s="198">
        <v>2.0000000000000001E-4</v>
      </c>
    </row>
    <row r="884" spans="1:25" x14ac:dyDescent="0.2">
      <c r="A884">
        <v>880</v>
      </c>
      <c r="B884" s="119">
        <v>0.52411330361876585</v>
      </c>
      <c r="C884" s="97">
        <v>13702.872213716833</v>
      </c>
      <c r="D884" s="96">
        <v>0.77191549952919591</v>
      </c>
      <c r="E884" s="98">
        <v>0</v>
      </c>
      <c r="F884" s="119">
        <v>0.44791404981882132</v>
      </c>
      <c r="G884" s="177">
        <v>1</v>
      </c>
      <c r="H884" s="97">
        <v>4196198.9216346303</v>
      </c>
      <c r="I884" s="185">
        <v>46881.697214676504</v>
      </c>
      <c r="J884" s="174">
        <v>196724927296.6268</v>
      </c>
      <c r="K884" s="186">
        <v>0.43603603543973757</v>
      </c>
      <c r="L884" s="182">
        <v>63192293173.230431</v>
      </c>
      <c r="M884" s="189">
        <v>9887676021.9377632</v>
      </c>
      <c r="N884" s="187">
        <v>10359951.40764953</v>
      </c>
      <c r="O884" s="185">
        <v>0</v>
      </c>
      <c r="P884" s="185">
        <v>212526642152.30865</v>
      </c>
      <c r="Q884" s="174">
        <v>419139245470.87317</v>
      </c>
      <c r="R884" s="119">
        <v>0.6102994979748676</v>
      </c>
      <c r="S884" s="174">
        <v>222782054416.6745</v>
      </c>
      <c r="T884" s="119">
        <v>0.53152277393254999</v>
      </c>
      <c r="U884" s="97">
        <v>17.436137513213193</v>
      </c>
      <c r="V884" s="184">
        <v>4116143344889.6328</v>
      </c>
      <c r="W884" s="199">
        <v>4272.5064497220383</v>
      </c>
      <c r="X884" s="191">
        <v>4.3213791058872485E-2</v>
      </c>
      <c r="Y884" s="198">
        <v>2.0000000000000001E-4</v>
      </c>
    </row>
    <row r="885" spans="1:25" x14ac:dyDescent="0.2">
      <c r="A885">
        <v>881</v>
      </c>
      <c r="B885" s="119">
        <v>0.43755391193289583</v>
      </c>
      <c r="C885" s="97">
        <v>11324.900156327854</v>
      </c>
      <c r="D885" s="96">
        <v>1.2148280874277959</v>
      </c>
      <c r="E885" s="98">
        <v>0.52216399326719964</v>
      </c>
      <c r="F885" s="119">
        <v>0.56936417686214391</v>
      </c>
      <c r="G885" s="177">
        <v>1</v>
      </c>
      <c r="H885" s="97">
        <v>10904982.73382275</v>
      </c>
      <c r="I885" s="185">
        <v>38170.360455847702</v>
      </c>
      <c r="J885" s="174">
        <v>416247121714.80988</v>
      </c>
      <c r="K885" s="186">
        <v>0.37501860789305441</v>
      </c>
      <c r="L885" s="182">
        <v>119489760384.29562</v>
      </c>
      <c r="M885" s="189">
        <v>4948421618.219326</v>
      </c>
      <c r="N885" s="187">
        <v>20819981.722987741</v>
      </c>
      <c r="O885" s="185">
        <v>0</v>
      </c>
      <c r="P885" s="185">
        <v>417065697223.22925</v>
      </c>
      <c r="Q885" s="174">
        <v>838261240556.25842</v>
      </c>
      <c r="R885" s="119">
        <v>0.58424862108448317</v>
      </c>
      <c r="S885" s="174">
        <v>331480582302.27173</v>
      </c>
      <c r="T885" s="119">
        <v>0.39543827898127065</v>
      </c>
      <c r="U885" s="97">
        <v>16.888293297291142</v>
      </c>
      <c r="V885" s="184">
        <v>5809068933716.4863</v>
      </c>
      <c r="W885" s="199">
        <v>6021.5844512584063</v>
      </c>
      <c r="X885" s="191">
        <v>4.5473573273209562E-2</v>
      </c>
      <c r="Y885" s="198">
        <v>2.0000000000000001E-4</v>
      </c>
    </row>
    <row r="886" spans="1:25" x14ac:dyDescent="0.2">
      <c r="A886">
        <v>882</v>
      </c>
      <c r="B886" s="119">
        <v>0.7232272700607103</v>
      </c>
      <c r="C886" s="97">
        <v>11871.050372742462</v>
      </c>
      <c r="D886" s="96">
        <v>0.76205880334563503</v>
      </c>
      <c r="E886" s="98">
        <v>0.7</v>
      </c>
      <c r="F886" s="119">
        <v>0.5702513924939332</v>
      </c>
      <c r="G886" s="177">
        <v>1</v>
      </c>
      <c r="H886" s="97">
        <v>4892190.3818190191</v>
      </c>
      <c r="I886" s="185">
        <v>49148.204138602348</v>
      </c>
      <c r="J886" s="174">
        <v>240442371570.54813</v>
      </c>
      <c r="K886" s="186">
        <v>0.5320377397831344</v>
      </c>
      <c r="L886" s="182">
        <v>103009422686.04802</v>
      </c>
      <c r="M886" s="189">
        <v>3361091177.8813057</v>
      </c>
      <c r="N886" s="187">
        <v>11881361.819072198</v>
      </c>
      <c r="O886" s="185">
        <v>0</v>
      </c>
      <c r="P886" s="185">
        <v>192351658591.3421</v>
      </c>
      <c r="Q886" s="174">
        <v>436155121339.77155</v>
      </c>
      <c r="R886" s="119">
        <v>0.64611357061661945</v>
      </c>
      <c r="S886" s="174">
        <v>163590149054.14542</v>
      </c>
      <c r="T886" s="119">
        <v>0.37507331921641285</v>
      </c>
      <c r="U886" s="97">
        <v>15.273363084406187</v>
      </c>
      <c r="V886" s="184">
        <v>2672229520154.0972</v>
      </c>
      <c r="W886" s="199">
        <v>2772.7339653738559</v>
      </c>
      <c r="X886" s="191">
        <v>4.837460374475902E-2</v>
      </c>
      <c r="Y886" s="198">
        <v>2.0000000000000001E-4</v>
      </c>
    </row>
    <row r="887" spans="1:25" x14ac:dyDescent="0.2">
      <c r="A887">
        <v>883</v>
      </c>
      <c r="B887" s="119">
        <v>0.26141988625473039</v>
      </c>
      <c r="C887" s="97">
        <v>10176.233418143376</v>
      </c>
      <c r="D887" s="96">
        <v>1.0225276840437121</v>
      </c>
      <c r="E887" s="98">
        <v>0.7</v>
      </c>
      <c r="F887" s="119">
        <v>0.4532843044314066</v>
      </c>
      <c r="G887" s="177">
        <v>1</v>
      </c>
      <c r="H887" s="97">
        <v>7241129.2919173446</v>
      </c>
      <c r="I887" s="185">
        <v>39365.884878580684</v>
      </c>
      <c r="J887" s="174">
        <v>285053462096.53662</v>
      </c>
      <c r="K887" s="186">
        <v>0.26141988625473034</v>
      </c>
      <c r="L887" s="182">
        <v>48555132859.481018</v>
      </c>
      <c r="M887" s="189">
        <v>2385204048.5079045</v>
      </c>
      <c r="N887" s="187">
        <v>15253888.743008818</v>
      </c>
      <c r="O887" s="185">
        <v>0</v>
      </c>
      <c r="P887" s="185">
        <v>173207029508.12833</v>
      </c>
      <c r="Q887" s="174">
        <v>460645695653.17285</v>
      </c>
      <c r="R887" s="119">
        <v>0.46257735447229864</v>
      </c>
      <c r="S887" s="174">
        <v>108388929029.15704</v>
      </c>
      <c r="T887" s="119">
        <v>0.23529782227850168</v>
      </c>
      <c r="U887" s="97">
        <v>16.368620803265909</v>
      </c>
      <c r="V887" s="184">
        <v>1841130176042.5166</v>
      </c>
      <c r="W887" s="199">
        <v>1906.4055003753692</v>
      </c>
      <c r="X887" s="191">
        <v>4.7782601052084837E-2</v>
      </c>
      <c r="Y887" s="198">
        <v>2.0000000000000001E-4</v>
      </c>
    </row>
    <row r="888" spans="1:25" x14ac:dyDescent="0.2">
      <c r="A888">
        <v>884</v>
      </c>
      <c r="B888" s="119">
        <v>0.50380442731613828</v>
      </c>
      <c r="C888" s="97">
        <v>14279.23557823115</v>
      </c>
      <c r="D888" s="96">
        <v>0.69611426554539435</v>
      </c>
      <c r="E888" s="98">
        <v>0.60561580589641562</v>
      </c>
      <c r="F888" s="119">
        <v>0</v>
      </c>
      <c r="G888" s="177">
        <v>0</v>
      </c>
      <c r="H888" s="97">
        <v>4602245.2344634682</v>
      </c>
      <c r="I888" s="185">
        <v>52631.751983921793</v>
      </c>
      <c r="J888" s="174">
        <v>242224229749.46725</v>
      </c>
      <c r="K888" s="186">
        <v>0.50380442731613828</v>
      </c>
      <c r="L888" s="182">
        <v>92026978858.618683</v>
      </c>
      <c r="M888" s="189">
        <v>28852268689.619312</v>
      </c>
      <c r="N888" s="187">
        <v>11598455.361149758</v>
      </c>
      <c r="O888" s="185">
        <v>48244826471.501923</v>
      </c>
      <c r="P888" s="185">
        <v>0</v>
      </c>
      <c r="Q888" s="174">
        <v>319321324910.5885</v>
      </c>
      <c r="R888" s="119">
        <v>0.50303405378015897</v>
      </c>
      <c r="S888" s="174">
        <v>111683209893.32086</v>
      </c>
      <c r="T888" s="119">
        <v>0.34975180540977868</v>
      </c>
      <c r="U888" s="97">
        <v>15.003499470709009</v>
      </c>
      <c r="V888" s="184">
        <v>1789097234910.4031</v>
      </c>
      <c r="W888" s="199">
        <v>1857.5973967215405</v>
      </c>
      <c r="X888" s="191">
        <v>5.039689910147295E-2</v>
      </c>
      <c r="Y888" s="198">
        <v>2.0000000000000001E-4</v>
      </c>
    </row>
    <row r="889" spans="1:25" x14ac:dyDescent="0.2">
      <c r="A889">
        <v>885</v>
      </c>
      <c r="B889" s="119">
        <v>0.58488559822284036</v>
      </c>
      <c r="C889" s="97">
        <v>4000</v>
      </c>
      <c r="D889" s="96">
        <v>1.2526219644153234</v>
      </c>
      <c r="E889" s="98">
        <v>0.20964629370404109</v>
      </c>
      <c r="F889" s="119">
        <v>0.55779046773990804</v>
      </c>
      <c r="G889" s="177">
        <v>1</v>
      </c>
      <c r="H889" s="97">
        <v>19790769.761321198</v>
      </c>
      <c r="I889" s="185">
        <v>28468.479162201271</v>
      </c>
      <c r="J889" s="174">
        <v>563413116554.09558</v>
      </c>
      <c r="K889" s="186">
        <v>0.38960293905934362</v>
      </c>
      <c r="L889" s="182">
        <v>152645763171.72952</v>
      </c>
      <c r="M889" s="189">
        <v>1294761600.0480545</v>
      </c>
      <c r="N889" s="187">
        <v>36236556.100991845</v>
      </c>
      <c r="O889" s="185">
        <v>0</v>
      </c>
      <c r="P889" s="185">
        <v>580280113086.99182</v>
      </c>
      <c r="Q889" s="174">
        <v>1144987991241.1355</v>
      </c>
      <c r="R889" s="119">
        <v>0.59715167478962605</v>
      </c>
      <c r="S889" s="174">
        <v>442130882835.32294</v>
      </c>
      <c r="T889" s="119">
        <v>0.3861445589102338</v>
      </c>
      <c r="U889" s="97">
        <v>16.936255697875801</v>
      </c>
      <c r="V889" s="184">
        <v>7956216442452.7119</v>
      </c>
      <c r="W889" s="199">
        <v>8261.9084855397068</v>
      </c>
      <c r="X889" s="191">
        <v>4.4692706636041829E-2</v>
      </c>
      <c r="Y889" s="198">
        <v>2.0000000000000001E-4</v>
      </c>
    </row>
    <row r="890" spans="1:25" x14ac:dyDescent="0.2">
      <c r="A890">
        <v>886</v>
      </c>
      <c r="B890" s="119">
        <v>0.56698433389826108</v>
      </c>
      <c r="C890" s="97">
        <v>9667.9749708293893</v>
      </c>
      <c r="D890" s="96">
        <v>0.25469335273512483</v>
      </c>
      <c r="E890" s="98">
        <v>0</v>
      </c>
      <c r="F890" s="119">
        <v>0</v>
      </c>
      <c r="G890" s="177">
        <v>0</v>
      </c>
      <c r="H890" s="97">
        <v>1929053.9381184473</v>
      </c>
      <c r="I890" s="185">
        <v>53699.391522758975</v>
      </c>
      <c r="J890" s="174">
        <v>103589022691.54257</v>
      </c>
      <c r="K890" s="186">
        <v>0.48223576217004249</v>
      </c>
      <c r="L890" s="182">
        <v>37077132511.870697</v>
      </c>
      <c r="M890" s="189">
        <v>2883849201.7583909</v>
      </c>
      <c r="N890" s="187">
        <v>7447357.8073509382</v>
      </c>
      <c r="O890" s="185">
        <v>0</v>
      </c>
      <c r="P890" s="185">
        <v>0</v>
      </c>
      <c r="Q890" s="174">
        <v>106472871893.30096</v>
      </c>
      <c r="R890" s="119">
        <v>0.46917426403381229</v>
      </c>
      <c r="S890" s="174">
        <v>37077132511.870697</v>
      </c>
      <c r="T890" s="119">
        <v>0.34823079205590124</v>
      </c>
      <c r="U890" s="97">
        <v>13.243394190602936</v>
      </c>
      <c r="V890" s="184">
        <v>583056467926.56665</v>
      </c>
      <c r="W890" s="199">
        <v>604.96133207978914</v>
      </c>
      <c r="X890" s="191">
        <v>5.1411573444705941E-2</v>
      </c>
      <c r="Y890" s="198">
        <v>2.0000000000000001E-4</v>
      </c>
    </row>
    <row r="891" spans="1:25" x14ac:dyDescent="0.2">
      <c r="A891">
        <v>887</v>
      </c>
      <c r="B891" s="119">
        <v>0.37919889862741185</v>
      </c>
      <c r="C891" s="97">
        <v>4000</v>
      </c>
      <c r="D891" s="96">
        <v>1.2894794609135167</v>
      </c>
      <c r="E891" s="98">
        <v>2.8795492658473129E-2</v>
      </c>
      <c r="F891" s="119">
        <v>0.6402642770662218</v>
      </c>
      <c r="G891" s="177">
        <v>1</v>
      </c>
      <c r="H891" s="97">
        <v>23827677.791676562</v>
      </c>
      <c r="I891" s="185">
        <v>32467.560994599091</v>
      </c>
      <c r="J891" s="174">
        <v>773626582060.91296</v>
      </c>
      <c r="K891" s="186">
        <v>0.37919889862741185</v>
      </c>
      <c r="L891" s="182">
        <v>189798118055.94824</v>
      </c>
      <c r="M891" s="189">
        <v>18228402203.73967</v>
      </c>
      <c r="N891" s="187">
        <v>42822658.585133553</v>
      </c>
      <c r="O891" s="185">
        <v>0</v>
      </c>
      <c r="P891" s="185">
        <v>327589331593.77686</v>
      </c>
      <c r="Q891" s="174">
        <v>1119444315858.4297</v>
      </c>
      <c r="R891" s="119">
        <v>0.49616564689551829</v>
      </c>
      <c r="S891" s="174">
        <v>346687088991.3374</v>
      </c>
      <c r="T891" s="119">
        <v>0.30969569819601561</v>
      </c>
      <c r="U891" s="97">
        <v>15.88741780337552</v>
      </c>
      <c r="V891" s="184">
        <v>5804358663118.3516</v>
      </c>
      <c r="W891" s="199">
        <v>6029.0708898683824</v>
      </c>
      <c r="X891" s="191">
        <v>4.7959884699977383E-2</v>
      </c>
      <c r="Y891" s="198">
        <v>2.0000000000000001E-4</v>
      </c>
    </row>
    <row r="892" spans="1:25" x14ac:dyDescent="0.2">
      <c r="A892">
        <v>888</v>
      </c>
      <c r="B892" s="119">
        <v>0.50110076808691317</v>
      </c>
      <c r="C892" s="97">
        <v>10754.323675848034</v>
      </c>
      <c r="D892" s="96">
        <v>0.94142176826983615</v>
      </c>
      <c r="E892" s="98">
        <v>0</v>
      </c>
      <c r="F892" s="119">
        <v>0.60456185113168537</v>
      </c>
      <c r="G892" s="177">
        <v>1</v>
      </c>
      <c r="H892" s="97">
        <v>7021493.953439354</v>
      </c>
      <c r="I892" s="185">
        <v>41485.980241807571</v>
      </c>
      <c r="J892" s="174">
        <v>291293559420.35638</v>
      </c>
      <c r="K892" s="186">
        <v>0.43861604420642508</v>
      </c>
      <c r="L892" s="182">
        <v>94689927275.293243</v>
      </c>
      <c r="M892" s="189">
        <v>9652605423.3422413</v>
      </c>
      <c r="N892" s="187">
        <v>15242954.74478231</v>
      </c>
      <c r="O892" s="185">
        <v>0</v>
      </c>
      <c r="P892" s="185">
        <v>255961312311.29132</v>
      </c>
      <c r="Q892" s="174">
        <v>556907477154.98999</v>
      </c>
      <c r="R892" s="119">
        <v>0.5971100985815152</v>
      </c>
      <c r="S892" s="174">
        <v>208173009799.42441</v>
      </c>
      <c r="T892" s="119">
        <v>0.37380178636295969</v>
      </c>
      <c r="U892" s="97">
        <v>16.423365536800329</v>
      </c>
      <c r="V892" s="184">
        <v>3614013972925.3682</v>
      </c>
      <c r="W892" s="199">
        <v>3749.563217163613</v>
      </c>
      <c r="X892" s="191">
        <v>4.5651813976098771E-2</v>
      </c>
      <c r="Y892" s="198">
        <v>2.0000000000000001E-4</v>
      </c>
    </row>
    <row r="893" spans="1:25" x14ac:dyDescent="0.2">
      <c r="A893">
        <v>889</v>
      </c>
      <c r="B893" s="119">
        <v>0.53130269874003</v>
      </c>
      <c r="C893" s="97">
        <v>11175.532864714529</v>
      </c>
      <c r="D893" s="96">
        <v>0.52671059389035635</v>
      </c>
      <c r="E893" s="98">
        <v>0.37834160358013591</v>
      </c>
      <c r="F893" s="119">
        <v>0.474840169394599</v>
      </c>
      <c r="G893" s="177">
        <v>1</v>
      </c>
      <c r="H893" s="97">
        <v>3779643.072844597</v>
      </c>
      <c r="I893" s="185">
        <v>50950.376779055718</v>
      </c>
      <c r="J893" s="174">
        <v>192574238651.78015</v>
      </c>
      <c r="K893" s="186">
        <v>0.51851015686841362</v>
      </c>
      <c r="L893" s="182">
        <v>76497090908.329697</v>
      </c>
      <c r="M893" s="189">
        <v>4171460988.8905106</v>
      </c>
      <c r="N893" s="187">
        <v>10698737.449898684</v>
      </c>
      <c r="O893" s="185">
        <v>0</v>
      </c>
      <c r="P893" s="185">
        <v>141599438633.82889</v>
      </c>
      <c r="Q893" s="174">
        <v>338345138274.49951</v>
      </c>
      <c r="R893" s="119">
        <v>0.6299226011821677</v>
      </c>
      <c r="S893" s="174">
        <v>158514872688.64615</v>
      </c>
      <c r="T893" s="119">
        <v>0.4685005184263738</v>
      </c>
      <c r="U893" s="97">
        <v>16.187160487618982</v>
      </c>
      <c r="V893" s="184">
        <v>2775669316116.1699</v>
      </c>
      <c r="W893" s="199">
        <v>2881.3218910826095</v>
      </c>
      <c r="X893" s="191">
        <v>4.5188057183298269E-2</v>
      </c>
      <c r="Y893" s="198">
        <v>2.0000000000000001E-4</v>
      </c>
    </row>
    <row r="894" spans="1:25" x14ac:dyDescent="0.2">
      <c r="A894">
        <v>890</v>
      </c>
      <c r="B894" s="119">
        <v>0.47937102656712094</v>
      </c>
      <c r="C894" s="97">
        <v>14586.162931477358</v>
      </c>
      <c r="D894" s="96">
        <v>0.5732119730758346</v>
      </c>
      <c r="E894" s="98">
        <v>0.7</v>
      </c>
      <c r="F894" s="119">
        <v>0</v>
      </c>
      <c r="G894" s="177">
        <v>0</v>
      </c>
      <c r="H894" s="97">
        <v>4600311.1745340861</v>
      </c>
      <c r="I894" s="185">
        <v>52986.169655474398</v>
      </c>
      <c r="J894" s="174">
        <v>243752868361.83777</v>
      </c>
      <c r="K894" s="186">
        <v>0.47937102656712094</v>
      </c>
      <c r="L894" s="182">
        <v>92639601053.984177</v>
      </c>
      <c r="M894" s="189">
        <v>9093137912.2171593</v>
      </c>
      <c r="N894" s="187">
        <v>12275242.050929243</v>
      </c>
      <c r="O894" s="185">
        <v>12308708531.829508</v>
      </c>
      <c r="P894" s="185">
        <v>0</v>
      </c>
      <c r="Q894" s="174">
        <v>265154714805.88443</v>
      </c>
      <c r="R894" s="119">
        <v>0.47781548841592164</v>
      </c>
      <c r="S894" s="174">
        <v>95619443234.261719</v>
      </c>
      <c r="T894" s="119">
        <v>0.36061754852921701</v>
      </c>
      <c r="U894" s="97">
        <v>13.516469274410694</v>
      </c>
      <c r="V894" s="184">
        <v>1386432233608.292</v>
      </c>
      <c r="W894" s="199">
        <v>1437.955959317173</v>
      </c>
      <c r="X894" s="191">
        <v>5.2447791642113099E-2</v>
      </c>
      <c r="Y894" s="198">
        <v>2.0000000000000001E-4</v>
      </c>
    </row>
    <row r="895" spans="1:25" x14ac:dyDescent="0.2">
      <c r="A895">
        <v>891</v>
      </c>
      <c r="B895" s="119">
        <v>0.43402900598990002</v>
      </c>
      <c r="C895" s="97">
        <v>6475.0738461319979</v>
      </c>
      <c r="D895" s="96">
        <v>0.32764873869576611</v>
      </c>
      <c r="E895" s="98">
        <v>0.26756767518009222</v>
      </c>
      <c r="F895" s="119">
        <v>0</v>
      </c>
      <c r="G895" s="177">
        <v>0</v>
      </c>
      <c r="H895" s="97">
        <v>7399512.4573644353</v>
      </c>
      <c r="I895" s="185">
        <v>30947.429805924792</v>
      </c>
      <c r="J895" s="174">
        <v>228995892372.35193</v>
      </c>
      <c r="K895" s="186">
        <v>0.33132455018365581</v>
      </c>
      <c r="L895" s="182">
        <v>43013337191.27903</v>
      </c>
      <c r="M895" s="189">
        <v>17033430829.299601</v>
      </c>
      <c r="N895" s="187">
        <v>22221108.973945722</v>
      </c>
      <c r="O895" s="185">
        <v>52081986984.475075</v>
      </c>
      <c r="P895" s="185">
        <v>0</v>
      </c>
      <c r="Q895" s="174">
        <v>298111310186.12665</v>
      </c>
      <c r="R895" s="119">
        <v>0.39427403994960647</v>
      </c>
      <c r="S895" s="174">
        <v>64558082333.292946</v>
      </c>
      <c r="T895" s="119">
        <v>0.21655697092802659</v>
      </c>
      <c r="U895" s="97">
        <v>16.016118387230101</v>
      </c>
      <c r="V895" s="184">
        <v>1134902316204.4414</v>
      </c>
      <c r="W895" s="199">
        <v>1178.0786193495162</v>
      </c>
      <c r="X895" s="191">
        <v>4.3839183550348937E-2</v>
      </c>
      <c r="Y895" s="198">
        <v>2.0000000000000001E-4</v>
      </c>
    </row>
    <row r="896" spans="1:25" x14ac:dyDescent="0.2">
      <c r="A896">
        <v>892</v>
      </c>
      <c r="B896" s="119">
        <v>0.39337496523230647</v>
      </c>
      <c r="C896" s="97">
        <v>4000</v>
      </c>
      <c r="D896" s="96">
        <v>0.96822097008638874</v>
      </c>
      <c r="E896" s="98">
        <v>0.7</v>
      </c>
      <c r="F896" s="119">
        <v>0</v>
      </c>
      <c r="G896" s="177">
        <v>0</v>
      </c>
      <c r="H896" s="97">
        <v>11117710.470252633</v>
      </c>
      <c r="I896" s="185">
        <v>25527.088565621019</v>
      </c>
      <c r="J896" s="174">
        <v>283802779821.07111</v>
      </c>
      <c r="K896" s="186">
        <v>0.19661483838166705</v>
      </c>
      <c r="L896" s="182">
        <v>17920582154.968727</v>
      </c>
      <c r="M896" s="189">
        <v>30261789274.035648</v>
      </c>
      <c r="N896" s="187">
        <v>23150915.012906615</v>
      </c>
      <c r="O896" s="185">
        <v>117766097066.03511</v>
      </c>
      <c r="P896" s="185">
        <v>0</v>
      </c>
      <c r="Q896" s="174">
        <v>431830666161.14185</v>
      </c>
      <c r="R896" s="119">
        <v>0.34738782373467919</v>
      </c>
      <c r="S896" s="174">
        <v>58842376548.648125</v>
      </c>
      <c r="T896" s="119">
        <v>0.13626261671441953</v>
      </c>
      <c r="U896" s="97">
        <v>18.74256665533316</v>
      </c>
      <c r="V896" s="184">
        <v>1181548114546.6162</v>
      </c>
      <c r="W896" s="199">
        <v>1226.0957710799798</v>
      </c>
      <c r="X896" s="191">
        <v>3.9919912519178605E-2</v>
      </c>
      <c r="Y896" s="198">
        <v>2.0000000000000001E-4</v>
      </c>
    </row>
    <row r="897" spans="1:25" x14ac:dyDescent="0.2">
      <c r="A897">
        <v>893</v>
      </c>
      <c r="B897" s="119">
        <v>0.4264201590618002</v>
      </c>
      <c r="C897" s="97">
        <v>10633.927450617217</v>
      </c>
      <c r="D897" s="96">
        <v>0.70887578531535889</v>
      </c>
      <c r="E897" s="98">
        <v>0.18071454416739843</v>
      </c>
      <c r="F897" s="119">
        <v>0.61099562804007257</v>
      </c>
      <c r="G897" s="177">
        <v>1</v>
      </c>
      <c r="H897" s="97">
        <v>6673729.7984822895</v>
      </c>
      <c r="I897" s="185">
        <v>32241.649990264355</v>
      </c>
      <c r="J897" s="174">
        <v>215172060292.26346</v>
      </c>
      <c r="K897" s="186">
        <v>0.29754097350564612</v>
      </c>
      <c r="L897" s="182">
        <v>40803215436.366699</v>
      </c>
      <c r="M897" s="189">
        <v>5551776928.2624035</v>
      </c>
      <c r="N897" s="187">
        <v>15961830.04907885</v>
      </c>
      <c r="O897" s="185">
        <v>0</v>
      </c>
      <c r="P897" s="185">
        <v>240464762511.06161</v>
      </c>
      <c r="Q897" s="174">
        <v>461188599731.58746</v>
      </c>
      <c r="R897" s="119">
        <v>0.55594243753780315</v>
      </c>
      <c r="S897" s="174">
        <v>135405367899.16637</v>
      </c>
      <c r="T897" s="119">
        <v>0.29360085652154566</v>
      </c>
      <c r="U897" s="97">
        <v>17.331016223300683</v>
      </c>
      <c r="V897" s="184">
        <v>2452971468977.6025</v>
      </c>
      <c r="W897" s="199">
        <v>2545.0386729958509</v>
      </c>
      <c r="X897" s="191">
        <v>4.3163539301672812E-2</v>
      </c>
      <c r="Y897" s="198">
        <v>2.0000000000000001E-4</v>
      </c>
    </row>
    <row r="898" spans="1:25" x14ac:dyDescent="0.2">
      <c r="A898">
        <v>894</v>
      </c>
      <c r="B898" s="119">
        <v>0.51884512573640196</v>
      </c>
      <c r="C898" s="97">
        <v>14834.564185792102</v>
      </c>
      <c r="D898" s="96">
        <v>1.0871785085089638</v>
      </c>
      <c r="E898" s="98">
        <v>0.49912305425680686</v>
      </c>
      <c r="F898" s="119">
        <v>0</v>
      </c>
      <c r="G898" s="177">
        <v>0</v>
      </c>
      <c r="H898" s="97">
        <v>6453212.3768936619</v>
      </c>
      <c r="I898" s="185">
        <v>34779.048672336801</v>
      </c>
      <c r="J898" s="174">
        <v>224436587348.91092</v>
      </c>
      <c r="K898" s="186">
        <v>0.33092888509715224</v>
      </c>
      <c r="L898" s="182">
        <v>52498576629.884796</v>
      </c>
      <c r="M898" s="189">
        <v>20988471397.138699</v>
      </c>
      <c r="N898" s="187">
        <v>14060398.473548673</v>
      </c>
      <c r="O898" s="185">
        <v>30922089422.865906</v>
      </c>
      <c r="P898" s="185">
        <v>0</v>
      </c>
      <c r="Q898" s="174">
        <v>276347148168.91553</v>
      </c>
      <c r="R898" s="119">
        <v>0.35828204423574528</v>
      </c>
      <c r="S898" s="174">
        <v>69960071586.496658</v>
      </c>
      <c r="T898" s="119">
        <v>0.25316009971535508</v>
      </c>
      <c r="U898" s="97">
        <v>15.501795336175165</v>
      </c>
      <c r="V898" s="184">
        <v>1098625917448.2618</v>
      </c>
      <c r="W898" s="199">
        <v>1138.8954653534838</v>
      </c>
      <c r="X898" s="191">
        <v>5.0376844996601146E-2</v>
      </c>
      <c r="Y898" s="198">
        <v>2.0000000000000001E-4</v>
      </c>
    </row>
    <row r="899" spans="1:25" x14ac:dyDescent="0.2">
      <c r="A899">
        <v>895</v>
      </c>
      <c r="B899" s="119">
        <v>0.49364800373854689</v>
      </c>
      <c r="C899" s="97">
        <v>13366.721680738829</v>
      </c>
      <c r="D899" s="96">
        <v>0.577072043473848</v>
      </c>
      <c r="E899" s="98">
        <v>0</v>
      </c>
      <c r="F899" s="119">
        <v>0</v>
      </c>
      <c r="G899" s="177">
        <v>0</v>
      </c>
      <c r="H899" s="97">
        <v>3254091.6857614298</v>
      </c>
      <c r="I899" s="185">
        <v>38370.655879720172</v>
      </c>
      <c r="J899" s="174">
        <v>124861632275.41034</v>
      </c>
      <c r="K899" s="186">
        <v>0.32548353896651261</v>
      </c>
      <c r="L899" s="182">
        <v>28166272347.939091</v>
      </c>
      <c r="M899" s="189">
        <v>2533035316.4052205</v>
      </c>
      <c r="N899" s="187">
        <v>9171700.851177711</v>
      </c>
      <c r="O899" s="185">
        <v>0</v>
      </c>
      <c r="P899" s="185">
        <v>0</v>
      </c>
      <c r="Q899" s="174">
        <v>127394667591.81557</v>
      </c>
      <c r="R899" s="119">
        <v>0.31901182932045125</v>
      </c>
      <c r="S899" s="174">
        <v>28166272347.939091</v>
      </c>
      <c r="T899" s="119">
        <v>0.22109459430583439</v>
      </c>
      <c r="U899" s="97">
        <v>13.261810640417972</v>
      </c>
      <c r="V899" s="184">
        <v>406081868562.9256</v>
      </c>
      <c r="W899" s="199">
        <v>421.33159858695882</v>
      </c>
      <c r="X899" s="191">
        <v>5.546568092877404E-2</v>
      </c>
      <c r="Y899" s="198">
        <v>2.0000000000000001E-4</v>
      </c>
    </row>
    <row r="900" spans="1:25" x14ac:dyDescent="0.2">
      <c r="A900">
        <v>896</v>
      </c>
      <c r="B900" s="119">
        <v>0.65710185767787332</v>
      </c>
      <c r="C900" s="97">
        <v>9539.3282287427646</v>
      </c>
      <c r="D900" s="96">
        <v>0.82540280408759581</v>
      </c>
      <c r="E900" s="98">
        <v>5.2883280503096985E-2</v>
      </c>
      <c r="F900" s="119">
        <v>0.42665975077986362</v>
      </c>
      <c r="G900" s="177">
        <v>1</v>
      </c>
      <c r="H900" s="97">
        <v>5749206.4047429981</v>
      </c>
      <c r="I900" s="185">
        <v>47364.835343002858</v>
      </c>
      <c r="J900" s="174">
        <v>272310214713.58954</v>
      </c>
      <c r="K900" s="186">
        <v>0.49882818277398777</v>
      </c>
      <c r="L900" s="182">
        <v>106685556596.20744</v>
      </c>
      <c r="M900" s="189">
        <v>6427868756.4879818</v>
      </c>
      <c r="N900" s="187">
        <v>13361946.196532829</v>
      </c>
      <c r="O900" s="185">
        <v>0</v>
      </c>
      <c r="P900" s="185">
        <v>239889267325.9176</v>
      </c>
      <c r="Q900" s="174">
        <v>518627350795.99512</v>
      </c>
      <c r="R900" s="119">
        <v>0.63195167573418165</v>
      </c>
      <c r="S900" s="174">
        <v>209241287081.71851</v>
      </c>
      <c r="T900" s="119">
        <v>0.40345208705358987</v>
      </c>
      <c r="U900" s="97">
        <v>16.044061521288665</v>
      </c>
      <c r="V900" s="184">
        <v>3595699450991.6719</v>
      </c>
      <c r="W900" s="199">
        <v>3731.86273090847</v>
      </c>
      <c r="X900" s="191">
        <v>4.6657779517849322E-2</v>
      </c>
      <c r="Y900" s="198">
        <v>2.0000000000000001E-4</v>
      </c>
    </row>
    <row r="901" spans="1:25" x14ac:dyDescent="0.2">
      <c r="A901">
        <v>897</v>
      </c>
      <c r="B901" s="119">
        <v>0.55924017169297746</v>
      </c>
      <c r="C901" s="97">
        <v>13670.3977057997</v>
      </c>
      <c r="D901" s="96">
        <v>0.57755268085979317</v>
      </c>
      <c r="E901" s="98">
        <v>0</v>
      </c>
      <c r="F901" s="119">
        <v>0.67391483512262496</v>
      </c>
      <c r="G901" s="177">
        <v>1</v>
      </c>
      <c r="H901" s="97">
        <v>3055517.574268017</v>
      </c>
      <c r="I901" s="185">
        <v>39747.285539601216</v>
      </c>
      <c r="J901" s="174">
        <v>121448529495.70053</v>
      </c>
      <c r="K901" s="186">
        <v>0.34335187720699611</v>
      </c>
      <c r="L901" s="182">
        <v>30966566434.228069</v>
      </c>
      <c r="M901" s="189">
        <v>2390980258.5813389</v>
      </c>
      <c r="N901" s="187">
        <v>8744074.8083783016</v>
      </c>
      <c r="O901" s="185">
        <v>0</v>
      </c>
      <c r="P901" s="185">
        <v>153258492489.56604</v>
      </c>
      <c r="Q901" s="174">
        <v>277098002243.8479</v>
      </c>
      <c r="R901" s="119">
        <v>0.5929540207707461</v>
      </c>
      <c r="S901" s="174">
        <v>94730088020.172699</v>
      </c>
      <c r="T901" s="119">
        <v>0.34186492595789142</v>
      </c>
      <c r="U901" s="97">
        <v>17.111972699687119</v>
      </c>
      <c r="V901" s="184">
        <v>1745446574035.4866</v>
      </c>
      <c r="W901" s="199">
        <v>1813.1024671380042</v>
      </c>
      <c r="X901" s="191">
        <v>4.3795481463244829E-2</v>
      </c>
      <c r="Y901" s="198">
        <v>2.0000000000000001E-4</v>
      </c>
    </row>
    <row r="902" spans="1:25" x14ac:dyDescent="0.2">
      <c r="A902">
        <v>898</v>
      </c>
      <c r="B902" s="119">
        <v>0.30339927705086811</v>
      </c>
      <c r="C902" s="97">
        <v>13538.036306415612</v>
      </c>
      <c r="D902" s="96">
        <v>0.42681107225573439</v>
      </c>
      <c r="E902" s="98">
        <v>0</v>
      </c>
      <c r="F902" s="119">
        <v>0</v>
      </c>
      <c r="G902" s="177">
        <v>0</v>
      </c>
      <c r="H902" s="97">
        <v>2264427.7022789922</v>
      </c>
      <c r="I902" s="185">
        <v>53713.441123175275</v>
      </c>
      <c r="J902" s="174">
        <v>121630204064.04971</v>
      </c>
      <c r="K902" s="186">
        <v>0.30339927705086811</v>
      </c>
      <c r="L902" s="182">
        <v>23753268655.884193</v>
      </c>
      <c r="M902" s="189">
        <v>1619821433.9398088</v>
      </c>
      <c r="N902" s="187">
        <v>7449786.2823206745</v>
      </c>
      <c r="O902" s="185">
        <v>0</v>
      </c>
      <c r="P902" s="185">
        <v>0</v>
      </c>
      <c r="Q902" s="174">
        <v>123250025497.98952</v>
      </c>
      <c r="R902" s="119">
        <v>0.29941183242338726</v>
      </c>
      <c r="S902" s="174">
        <v>23753268655.884193</v>
      </c>
      <c r="T902" s="119">
        <v>0.19272424942639596</v>
      </c>
      <c r="U902" s="97">
        <v>13.256958408273182</v>
      </c>
      <c r="V902" s="184">
        <v>356268295767.76276</v>
      </c>
      <c r="W902" s="199">
        <v>369.6674227702826</v>
      </c>
      <c r="X902" s="191">
        <v>5.4664541859033078E-2</v>
      </c>
      <c r="Y902" s="198">
        <v>2.0000000000000001E-4</v>
      </c>
    </row>
    <row r="903" spans="1:25" x14ac:dyDescent="0.2">
      <c r="A903">
        <v>899</v>
      </c>
      <c r="B903" s="119">
        <v>0.42934601136450934</v>
      </c>
      <c r="C903" s="97">
        <v>10777.267181160971</v>
      </c>
      <c r="D903" s="96">
        <v>0.80907367822832454</v>
      </c>
      <c r="E903" s="98">
        <v>0.31254265976710616</v>
      </c>
      <c r="F903" s="119">
        <v>0.46818225591197127</v>
      </c>
      <c r="G903" s="177">
        <v>1</v>
      </c>
      <c r="H903" s="97">
        <v>6123862.8356712041</v>
      </c>
      <c r="I903" s="185">
        <v>42579.434570459067</v>
      </c>
      <c r="J903" s="174">
        <v>260750616929.92795</v>
      </c>
      <c r="K903" s="186">
        <v>0.42934601136450934</v>
      </c>
      <c r="L903" s="182">
        <v>87709803980.31514</v>
      </c>
      <c r="M903" s="189">
        <v>4572458920.5159569</v>
      </c>
      <c r="N903" s="187">
        <v>14177591.014760017</v>
      </c>
      <c r="O903" s="185">
        <v>0</v>
      </c>
      <c r="P903" s="185">
        <v>261908325049.80719</v>
      </c>
      <c r="Q903" s="174">
        <v>527231400900.25104</v>
      </c>
      <c r="R903" s="119">
        <v>0.60974914777575484</v>
      </c>
      <c r="S903" s="174">
        <v>219284375258.22687</v>
      </c>
      <c r="T903" s="119">
        <v>0.41591675853106885</v>
      </c>
      <c r="U903" s="97">
        <v>16.656218147099654</v>
      </c>
      <c r="V903" s="184">
        <v>3882096719600.811</v>
      </c>
      <c r="W903" s="199">
        <v>4032.8886450539912</v>
      </c>
      <c r="X903" s="191">
        <v>4.4664694421367931E-2</v>
      </c>
      <c r="Y903" s="198">
        <v>2.0000000000000001E-4</v>
      </c>
    </row>
    <row r="904" spans="1:25" x14ac:dyDescent="0.2">
      <c r="A904">
        <v>900</v>
      </c>
      <c r="B904" s="119">
        <v>0.45381151990545415</v>
      </c>
      <c r="C904" s="97">
        <v>10821.636770230438</v>
      </c>
      <c r="D904" s="96">
        <v>0.60399009728828867</v>
      </c>
      <c r="E904" s="98">
        <v>0.66225837653095987</v>
      </c>
      <c r="F904" s="119">
        <v>0.62379102077134485</v>
      </c>
      <c r="G904" s="177">
        <v>1</v>
      </c>
      <c r="H904" s="97">
        <v>3252529.8016984519</v>
      </c>
      <c r="I904" s="185">
        <v>47716.354615477365</v>
      </c>
      <c r="J904" s="174">
        <v>155198865415.25159</v>
      </c>
      <c r="K904" s="186">
        <v>0.45381151990545421</v>
      </c>
      <c r="L904" s="182">
        <v>50216423838.238205</v>
      </c>
      <c r="M904" s="189">
        <v>2043808408.4638841</v>
      </c>
      <c r="N904" s="187">
        <v>9078179.6942634769</v>
      </c>
      <c r="O904" s="185">
        <v>0</v>
      </c>
      <c r="P904" s="185">
        <v>142861215947.43866</v>
      </c>
      <c r="Q904" s="174">
        <v>300103889771.15411</v>
      </c>
      <c r="R904" s="119">
        <v>0.61552019835700078</v>
      </c>
      <c r="S904" s="174">
        <v>102639915683.3633</v>
      </c>
      <c r="T904" s="119">
        <v>0.34201461287833335</v>
      </c>
      <c r="U904" s="97">
        <v>16.132590504517264</v>
      </c>
      <c r="V904" s="184">
        <v>1797692124121.416</v>
      </c>
      <c r="W904" s="199">
        <v>1865.0323368646621</v>
      </c>
      <c r="X904" s="191">
        <v>4.6255971973380883E-2</v>
      </c>
      <c r="Y904" s="198">
        <v>2.0000000000000001E-4</v>
      </c>
    </row>
    <row r="905" spans="1:25" x14ac:dyDescent="0.2">
      <c r="A905">
        <v>901</v>
      </c>
      <c r="B905" s="119">
        <v>0.47710360458231776</v>
      </c>
      <c r="C905" s="97">
        <v>14851.173830053882</v>
      </c>
      <c r="D905" s="96">
        <v>0.88929966150453921</v>
      </c>
      <c r="E905" s="98">
        <v>0</v>
      </c>
      <c r="F905" s="119">
        <v>0</v>
      </c>
      <c r="G905" s="177">
        <v>0</v>
      </c>
      <c r="H905" s="97">
        <v>6391492.026570186</v>
      </c>
      <c r="I905" s="185">
        <v>42804.654969710835</v>
      </c>
      <c r="J905" s="174">
        <v>273585610938.99469</v>
      </c>
      <c r="K905" s="186">
        <v>0.47710360458231782</v>
      </c>
      <c r="L905" s="182">
        <v>103421086143.64325</v>
      </c>
      <c r="M905" s="189">
        <v>7668762720.1010714</v>
      </c>
      <c r="N905" s="187">
        <v>14221872.850649357</v>
      </c>
      <c r="O905" s="185">
        <v>0</v>
      </c>
      <c r="P905" s="185">
        <v>0</v>
      </c>
      <c r="Q905" s="174">
        <v>281254373659.09576</v>
      </c>
      <c r="R905" s="119">
        <v>0.4640947603505069</v>
      </c>
      <c r="S905" s="174">
        <v>103421086143.64325</v>
      </c>
      <c r="T905" s="119">
        <v>0.36771369916187829</v>
      </c>
      <c r="U905" s="97">
        <v>13.238323232279853</v>
      </c>
      <c r="V905" s="184">
        <v>1392695016281.8708</v>
      </c>
      <c r="W905" s="199">
        <v>1444.8864519585018</v>
      </c>
      <c r="X905" s="191">
        <v>5.7508195644439736E-2</v>
      </c>
      <c r="Y905" s="198">
        <v>2.0000000000000001E-4</v>
      </c>
    </row>
    <row r="906" spans="1:25" x14ac:dyDescent="0.2">
      <c r="A906">
        <v>902</v>
      </c>
      <c r="B906" s="119">
        <v>0.50414402903191868</v>
      </c>
      <c r="C906" s="97">
        <v>7066.3690302513132</v>
      </c>
      <c r="D906" s="96">
        <v>0.69053943517790906</v>
      </c>
      <c r="E906" s="98">
        <v>2.9424834282165968E-3</v>
      </c>
      <c r="F906" s="119">
        <v>0</v>
      </c>
      <c r="G906" s="177">
        <v>0</v>
      </c>
      <c r="H906" s="97">
        <v>4777780.6272295564</v>
      </c>
      <c r="I906" s="185">
        <v>53647.402079562031</v>
      </c>
      <c r="J906" s="174">
        <v>256315518356.92609</v>
      </c>
      <c r="K906" s="186">
        <v>0.50414402903191868</v>
      </c>
      <c r="L906" s="182">
        <v>98981346701.595642</v>
      </c>
      <c r="M906" s="189">
        <v>7884253599.3575735</v>
      </c>
      <c r="N906" s="187">
        <v>12111957.518095113</v>
      </c>
      <c r="O906" s="185">
        <v>892478553.05550492</v>
      </c>
      <c r="P906" s="185">
        <v>0</v>
      </c>
      <c r="Q906" s="174">
        <v>265092250509.33917</v>
      </c>
      <c r="R906" s="119">
        <v>0.49014605564915326</v>
      </c>
      <c r="S906" s="174">
        <v>99320265178.319717</v>
      </c>
      <c r="T906" s="119">
        <v>0.37466302763467874</v>
      </c>
      <c r="U906" s="97">
        <v>13.213136468956881</v>
      </c>
      <c r="V906" s="184">
        <v>1464249028102.2019</v>
      </c>
      <c r="W906" s="199">
        <v>1520.9023930140213</v>
      </c>
      <c r="X906" s="191">
        <v>5.4435563723001491E-2</v>
      </c>
      <c r="Y906" s="198">
        <v>2.0000000000000001E-4</v>
      </c>
    </row>
    <row r="907" spans="1:25" x14ac:dyDescent="0.2">
      <c r="A907">
        <v>903</v>
      </c>
      <c r="B907" s="119">
        <v>0.26479276617758157</v>
      </c>
      <c r="C907" s="97">
        <v>10160.260663456243</v>
      </c>
      <c r="D907" s="96">
        <v>0.97341906700142788</v>
      </c>
      <c r="E907" s="98">
        <v>0.7</v>
      </c>
      <c r="F907" s="119">
        <v>0</v>
      </c>
      <c r="G907" s="177">
        <v>0</v>
      </c>
      <c r="H907" s="97">
        <v>7051075.9291940061</v>
      </c>
      <c r="I907" s="185">
        <v>46126.453701081824</v>
      </c>
      <c r="J907" s="174">
        <v>325241127390.77985</v>
      </c>
      <c r="K907" s="186">
        <v>0.26479276617758141</v>
      </c>
      <c r="L907" s="182">
        <v>56031733327.035873</v>
      </c>
      <c r="M907" s="189">
        <v>46279446945.451065</v>
      </c>
      <c r="N907" s="187">
        <v>15107388.568344735</v>
      </c>
      <c r="O907" s="185">
        <v>91446845086.683136</v>
      </c>
      <c r="P907" s="185">
        <v>0</v>
      </c>
      <c r="Q907" s="174">
        <v>462967419422.91406</v>
      </c>
      <c r="R907" s="119">
        <v>0.34403927184424005</v>
      </c>
      <c r="S907" s="174">
        <v>92642473515.399414</v>
      </c>
      <c r="T907" s="119">
        <v>0.20010581658397833</v>
      </c>
      <c r="U907" s="97">
        <v>16.833550880515105</v>
      </c>
      <c r="V907" s="184">
        <v>1585782583966.3699</v>
      </c>
      <c r="W907" s="199">
        <v>1645.6855214558207</v>
      </c>
      <c r="X907" s="191">
        <v>4.6875379619899883E-2</v>
      </c>
      <c r="Y907" s="198">
        <v>2.0000000000000001E-4</v>
      </c>
    </row>
    <row r="908" spans="1:25" x14ac:dyDescent="0.2">
      <c r="A908">
        <v>904</v>
      </c>
      <c r="B908" s="119">
        <v>0.50096897214181468</v>
      </c>
      <c r="C908" s="97">
        <v>6076.6605809191415</v>
      </c>
      <c r="D908" s="96">
        <v>0.77806546641070096</v>
      </c>
      <c r="E908" s="98">
        <v>0.10328435872892355</v>
      </c>
      <c r="F908" s="119">
        <v>0</v>
      </c>
      <c r="G908" s="177">
        <v>0</v>
      </c>
      <c r="H908" s="97">
        <v>7088416.3111448828</v>
      </c>
      <c r="I908" s="185">
        <v>47162.954273557705</v>
      </c>
      <c r="J908" s="174">
        <v>334310654354.46667</v>
      </c>
      <c r="K908" s="186">
        <v>0.50096897214181468</v>
      </c>
      <c r="L908" s="182">
        <v>125305779530.10698</v>
      </c>
      <c r="M908" s="189">
        <v>8670952017.7387066</v>
      </c>
      <c r="N908" s="187">
        <v>16452350.982470552</v>
      </c>
      <c r="O908" s="185">
        <v>3682012313.1999855</v>
      </c>
      <c r="P908" s="185">
        <v>0</v>
      </c>
      <c r="Q908" s="174">
        <v>346663618685.4054</v>
      </c>
      <c r="R908" s="119">
        <v>0.49161453799175253</v>
      </c>
      <c r="S908" s="174">
        <v>126935730646.1396</v>
      </c>
      <c r="T908" s="119">
        <v>0.36616398088584201</v>
      </c>
      <c r="U908" s="97">
        <v>13.311224108161905</v>
      </c>
      <c r="V908" s="184">
        <v>1864116714411.0217</v>
      </c>
      <c r="W908" s="199">
        <v>1935.6852312701271</v>
      </c>
      <c r="X908" s="191">
        <v>5.4283047797597246E-2</v>
      </c>
      <c r="Y908" s="198">
        <v>2.0000000000000001E-4</v>
      </c>
    </row>
    <row r="909" spans="1:25" x14ac:dyDescent="0.2">
      <c r="A909">
        <v>905</v>
      </c>
      <c r="B909" s="119">
        <v>0.42501786255655527</v>
      </c>
      <c r="C909" s="97">
        <v>12025.415415603953</v>
      </c>
      <c r="D909" s="96">
        <v>0.64540396207425887</v>
      </c>
      <c r="E909" s="98">
        <v>0.42726896042464618</v>
      </c>
      <c r="F909" s="119">
        <v>0</v>
      </c>
      <c r="G909" s="177">
        <v>0</v>
      </c>
      <c r="H909" s="97">
        <v>4454675.5748635009</v>
      </c>
      <c r="I909" s="185">
        <v>47870.425858938514</v>
      </c>
      <c r="J909" s="174">
        <v>213247216832.12753</v>
      </c>
      <c r="K909" s="186">
        <v>0.42501786255655527</v>
      </c>
      <c r="L909" s="182">
        <v>69437560606.515518</v>
      </c>
      <c r="M909" s="189">
        <v>26525028944.333691</v>
      </c>
      <c r="N909" s="187">
        <v>11571706.850424856</v>
      </c>
      <c r="O909" s="185">
        <v>45885867436.645493</v>
      </c>
      <c r="P909" s="185">
        <v>0</v>
      </c>
      <c r="Q909" s="174">
        <v>285658113213.10669</v>
      </c>
      <c r="R909" s="119">
        <v>0.44578663917884737</v>
      </c>
      <c r="S909" s="174">
        <v>99710705247.630157</v>
      </c>
      <c r="T909" s="119">
        <v>0.34905609410520738</v>
      </c>
      <c r="U909" s="97">
        <v>15.768592788579467</v>
      </c>
      <c r="V909" s="184">
        <v>1694440129758.7</v>
      </c>
      <c r="W909" s="199">
        <v>1754.514713550675</v>
      </c>
      <c r="X909" s="191">
        <v>4.685158155558708E-2</v>
      </c>
      <c r="Y909" s="198">
        <v>2.0000000000000001E-4</v>
      </c>
    </row>
    <row r="910" spans="1:25" x14ac:dyDescent="0.2">
      <c r="A910">
        <v>906</v>
      </c>
      <c r="B910" s="119">
        <v>0.54371889623927239</v>
      </c>
      <c r="C910" s="97">
        <v>16311.132890550076</v>
      </c>
      <c r="D910" s="96">
        <v>1.0739571940569224</v>
      </c>
      <c r="E910" s="98">
        <v>0</v>
      </c>
      <c r="F910" s="119">
        <v>0.41302385959087479</v>
      </c>
      <c r="G910" s="177">
        <v>1</v>
      </c>
      <c r="H910" s="97">
        <v>5544794.6156066125</v>
      </c>
      <c r="I910" s="185">
        <v>37782.874260200362</v>
      </c>
      <c r="J910" s="174">
        <v>209498277760.10065</v>
      </c>
      <c r="K910" s="186">
        <v>0.36617803118667414</v>
      </c>
      <c r="L910" s="182">
        <v>56972010552.101028</v>
      </c>
      <c r="M910" s="189">
        <v>8421915817.7753286</v>
      </c>
      <c r="N910" s="187">
        <v>12606898.497164082</v>
      </c>
      <c r="O910" s="185">
        <v>0</v>
      </c>
      <c r="P910" s="185">
        <v>127958079657.85361</v>
      </c>
      <c r="Q910" s="174">
        <v>345878273235.72955</v>
      </c>
      <c r="R910" s="119">
        <v>0.51775478389596752</v>
      </c>
      <c r="S910" s="174">
        <v>144796234582.25192</v>
      </c>
      <c r="T910" s="119">
        <v>0.41863350718062486</v>
      </c>
      <c r="U910" s="97">
        <v>16.820702127138667</v>
      </c>
      <c r="V910" s="184">
        <v>2514387180798.7769</v>
      </c>
      <c r="W910" s="199">
        <v>2610.9582969950566</v>
      </c>
      <c r="X910" s="191">
        <v>4.6090022180896924E-2</v>
      </c>
      <c r="Y910" s="198">
        <v>2.0000000000000001E-4</v>
      </c>
    </row>
    <row r="911" spans="1:25" x14ac:dyDescent="0.2">
      <c r="A911">
        <v>907</v>
      </c>
      <c r="B911" s="119">
        <v>0.53031230187488509</v>
      </c>
      <c r="C911" s="97">
        <v>4782.1553083647195</v>
      </c>
      <c r="D911" s="96">
        <v>0.59227922499400243</v>
      </c>
      <c r="E911" s="98">
        <v>0.22319925009803077</v>
      </c>
      <c r="F911" s="119">
        <v>0.40963626764663602</v>
      </c>
      <c r="G911" s="177">
        <v>1</v>
      </c>
      <c r="H911" s="97">
        <v>5304944.9180899765</v>
      </c>
      <c r="I911" s="185">
        <v>51187.093171899287</v>
      </c>
      <c r="J911" s="174">
        <v>271544709794.06525</v>
      </c>
      <c r="K911" s="186">
        <v>0.50711240542894132</v>
      </c>
      <c r="L911" s="182">
        <v>103177256761.23849</v>
      </c>
      <c r="M911" s="189">
        <v>2015683087.1991804</v>
      </c>
      <c r="N911" s="187">
        <v>14000193.549608106</v>
      </c>
      <c r="O911" s="185">
        <v>0</v>
      </c>
      <c r="P911" s="185">
        <v>178451064703.25952</v>
      </c>
      <c r="Q911" s="174">
        <v>452011457584.52393</v>
      </c>
      <c r="R911" s="119">
        <v>0.62048104759675127</v>
      </c>
      <c r="S911" s="174">
        <v>199246176347.24951</v>
      </c>
      <c r="T911" s="119">
        <v>0.44079895100887229</v>
      </c>
      <c r="U911" s="97">
        <v>15.924729825472514</v>
      </c>
      <c r="V911" s="184">
        <v>3469232859735.5049</v>
      </c>
      <c r="W911" s="199">
        <v>3602.9491345504543</v>
      </c>
      <c r="X911" s="191">
        <v>4.5908289520941059E-2</v>
      </c>
      <c r="Y911" s="198">
        <v>2.0000000000000001E-4</v>
      </c>
    </row>
    <row r="912" spans="1:25" x14ac:dyDescent="0.2">
      <c r="A912">
        <v>908</v>
      </c>
      <c r="B912" s="119">
        <v>0.76387193005034781</v>
      </c>
      <c r="C912" s="97">
        <v>8967.2036522947492</v>
      </c>
      <c r="D912" s="96">
        <v>0.75255491892691673</v>
      </c>
      <c r="E912" s="98">
        <v>0.69564939280146021</v>
      </c>
      <c r="F912" s="119">
        <v>0</v>
      </c>
      <c r="G912" s="177">
        <v>0</v>
      </c>
      <c r="H912" s="97">
        <v>5652984.9244415546</v>
      </c>
      <c r="I912" s="185">
        <v>35631.427758260899</v>
      </c>
      <c r="J912" s="174">
        <v>201423923953.77719</v>
      </c>
      <c r="K912" s="186">
        <v>0.36914895502353362</v>
      </c>
      <c r="L912" s="182">
        <v>54452394788.801971</v>
      </c>
      <c r="M912" s="189">
        <v>26289651412.635792</v>
      </c>
      <c r="N912" s="187">
        <v>13559190.68462313</v>
      </c>
      <c r="O912" s="185">
        <v>61515135714.332962</v>
      </c>
      <c r="P912" s="185">
        <v>0</v>
      </c>
      <c r="Q912" s="174">
        <v>289228711080.74591</v>
      </c>
      <c r="R912" s="119">
        <v>0.4272312356336081</v>
      </c>
      <c r="S912" s="174">
        <v>92727788681.398941</v>
      </c>
      <c r="T912" s="119">
        <v>0.32060367843464721</v>
      </c>
      <c r="U912" s="97">
        <v>16.367723489659848</v>
      </c>
      <c r="V912" s="184">
        <v>1626038844297.8105</v>
      </c>
      <c r="W912" s="199">
        <v>1688.2201879932727</v>
      </c>
      <c r="X912" s="191">
        <v>4.4570688177143047E-2</v>
      </c>
      <c r="Y912" s="198">
        <v>2.0000000000000001E-4</v>
      </c>
    </row>
    <row r="913" spans="1:25" x14ac:dyDescent="0.2">
      <c r="A913">
        <v>909</v>
      </c>
      <c r="B913" s="119">
        <v>0.6804196524179732</v>
      </c>
      <c r="C913" s="97">
        <v>9427.4771893597754</v>
      </c>
      <c r="D913" s="96">
        <v>0.91026555659531005</v>
      </c>
      <c r="E913" s="98">
        <v>0</v>
      </c>
      <c r="F913" s="119">
        <v>0</v>
      </c>
      <c r="G913" s="177">
        <v>0</v>
      </c>
      <c r="H913" s="97">
        <v>9220073.1370343566</v>
      </c>
      <c r="I913" s="185">
        <v>39584.63621786594</v>
      </c>
      <c r="J913" s="174">
        <v>364973241031.62305</v>
      </c>
      <c r="K913" s="186">
        <v>0.41917929284534083</v>
      </c>
      <c r="L913" s="182">
        <v>118073087527.80875</v>
      </c>
      <c r="M913" s="189">
        <v>14024493990.233725</v>
      </c>
      <c r="N913" s="187">
        <v>19703007.779390328</v>
      </c>
      <c r="O913" s="185">
        <v>0</v>
      </c>
      <c r="P913" s="185">
        <v>0</v>
      </c>
      <c r="Q913" s="174">
        <v>378997735021.85675</v>
      </c>
      <c r="R913" s="119">
        <v>0.40366791393696588</v>
      </c>
      <c r="S913" s="174">
        <v>118073087527.80875</v>
      </c>
      <c r="T913" s="119">
        <v>0.31154035134537011</v>
      </c>
      <c r="U913" s="97">
        <v>13.455510690273323</v>
      </c>
      <c r="V913" s="184">
        <v>1682985052372.7778</v>
      </c>
      <c r="W913" s="199">
        <v>1745.9679056709542</v>
      </c>
      <c r="X913" s="191">
        <v>5.4500030637265828E-2</v>
      </c>
      <c r="Y913" s="198">
        <v>2.0000000000000001E-4</v>
      </c>
    </row>
    <row r="914" spans="1:25" x14ac:dyDescent="0.2">
      <c r="A914">
        <v>910</v>
      </c>
      <c r="B914" s="119">
        <v>0.317119705572666</v>
      </c>
      <c r="C914" s="97">
        <v>13857.608799823716</v>
      </c>
      <c r="D914" s="96">
        <v>0.42686498490262442</v>
      </c>
      <c r="E914" s="98">
        <v>0.46563428731989343</v>
      </c>
      <c r="F914" s="119">
        <v>0</v>
      </c>
      <c r="G914" s="177">
        <v>0</v>
      </c>
      <c r="H914" s="97">
        <v>2507825.8178165848</v>
      </c>
      <c r="I914" s="185">
        <v>53660.237689490779</v>
      </c>
      <c r="J914" s="174">
        <v>134570529467.87955</v>
      </c>
      <c r="K914" s="186">
        <v>0.317119705572666</v>
      </c>
      <c r="L914" s="182">
        <v>27541077726.614128</v>
      </c>
      <c r="M914" s="189">
        <v>8901304923.4114838</v>
      </c>
      <c r="N914" s="187">
        <v>8087050.0409816001</v>
      </c>
      <c r="O914" s="185">
        <v>19679969644.018463</v>
      </c>
      <c r="P914" s="185">
        <v>0</v>
      </c>
      <c r="Q914" s="174">
        <v>163151804035.30951</v>
      </c>
      <c r="R914" s="119">
        <v>0.35806494904698333</v>
      </c>
      <c r="S914" s="174">
        <v>36781747822.450523</v>
      </c>
      <c r="T914" s="119">
        <v>0.22544493479514435</v>
      </c>
      <c r="U914" s="97">
        <v>15.308055781517275</v>
      </c>
      <c r="V914" s="184">
        <v>616070147998.47766</v>
      </c>
      <c r="W914" s="199">
        <v>639.22138929430901</v>
      </c>
      <c r="X914" s="191">
        <v>4.6159884151086468E-2</v>
      </c>
      <c r="Y914" s="198">
        <v>2.0000000000000001E-4</v>
      </c>
    </row>
    <row r="915" spans="1:25" x14ac:dyDescent="0.2">
      <c r="A915">
        <v>911</v>
      </c>
      <c r="B915" s="119">
        <v>0.51714516575037184</v>
      </c>
      <c r="C915" s="97">
        <v>10125.663979416966</v>
      </c>
      <c r="D915" s="96">
        <v>0.50374031586080803</v>
      </c>
      <c r="E915" s="98">
        <v>0</v>
      </c>
      <c r="F915" s="119">
        <v>0</v>
      </c>
      <c r="G915" s="177">
        <v>0</v>
      </c>
      <c r="H915" s="97">
        <v>3243277.1207354376</v>
      </c>
      <c r="I915" s="185">
        <v>53535.297203155169</v>
      </c>
      <c r="J915" s="174">
        <v>173629804570.76501</v>
      </c>
      <c r="K915" s="186">
        <v>0.51714516575037184</v>
      </c>
      <c r="L915" s="182">
        <v>69609301868.297623</v>
      </c>
      <c r="M915" s="189">
        <v>5432287744.0042591</v>
      </c>
      <c r="N915" s="187">
        <v>9558889.8287574947</v>
      </c>
      <c r="O915" s="185">
        <v>0</v>
      </c>
      <c r="P915" s="185">
        <v>0</v>
      </c>
      <c r="Q915" s="174">
        <v>179062092314.76929</v>
      </c>
      <c r="R915" s="119">
        <v>0.50145629877992215</v>
      </c>
      <c r="S915" s="174">
        <v>69609301868.297623</v>
      </c>
      <c r="T915" s="119">
        <v>0.38874393216590464</v>
      </c>
      <c r="U915" s="97">
        <v>13.208629215932168</v>
      </c>
      <c r="V915" s="184">
        <v>1035042259546.778</v>
      </c>
      <c r="W915" s="199">
        <v>1074.2967852905181</v>
      </c>
      <c r="X915" s="191">
        <v>5.3104781422899372E-2</v>
      </c>
      <c r="Y915" s="198">
        <v>2.0000000000000001E-4</v>
      </c>
    </row>
    <row r="916" spans="1:25" x14ac:dyDescent="0.2">
      <c r="A916">
        <v>912</v>
      </c>
      <c r="B916" s="119">
        <v>0.54544679099491988</v>
      </c>
      <c r="C916" s="97">
        <v>10031.056887331928</v>
      </c>
      <c r="D916" s="96">
        <v>0.88131934656870414</v>
      </c>
      <c r="E916" s="98">
        <v>0.46363539659751091</v>
      </c>
      <c r="F916" s="119">
        <v>0.5469096852214218</v>
      </c>
      <c r="G916" s="177">
        <v>1</v>
      </c>
      <c r="H916" s="97">
        <v>6262206.995302924</v>
      </c>
      <c r="I916" s="185">
        <v>35663.118705391731</v>
      </c>
      <c r="J916" s="174">
        <v>223329831431.22266</v>
      </c>
      <c r="K916" s="186">
        <v>0.33017410962889293</v>
      </c>
      <c r="L916" s="182">
        <v>54561895366.406052</v>
      </c>
      <c r="M916" s="189">
        <v>4018799111.404017</v>
      </c>
      <c r="N916" s="187">
        <v>14091994.673010256</v>
      </c>
      <c r="O916" s="185">
        <v>0</v>
      </c>
      <c r="P916" s="185">
        <v>321491525638.96375</v>
      </c>
      <c r="Q916" s="174">
        <v>548840156181.59039</v>
      </c>
      <c r="R916" s="119">
        <v>0.60296416913060791</v>
      </c>
      <c r="S916" s="174">
        <v>201197643327.4938</v>
      </c>
      <c r="T916" s="119">
        <v>0.36658695808133457</v>
      </c>
      <c r="U916" s="97">
        <v>17.430715345987657</v>
      </c>
      <c r="V916" s="184">
        <v>3713019384898.543</v>
      </c>
      <c r="W916" s="199">
        <v>3845.8055310116515</v>
      </c>
      <c r="X916" s="191">
        <v>4.3336561414923612E-2</v>
      </c>
      <c r="Y916" s="198">
        <v>2.0000000000000001E-4</v>
      </c>
    </row>
    <row r="917" spans="1:25" x14ac:dyDescent="0.2">
      <c r="A917">
        <v>913</v>
      </c>
      <c r="B917" s="119">
        <v>0.47554265179371841</v>
      </c>
      <c r="C917" s="97">
        <v>4000</v>
      </c>
      <c r="D917" s="96">
        <v>1.2665659756882586</v>
      </c>
      <c r="E917" s="98">
        <v>0.5512690140022074</v>
      </c>
      <c r="F917" s="119">
        <v>0</v>
      </c>
      <c r="G917" s="177">
        <v>0</v>
      </c>
      <c r="H917" s="97">
        <v>19821195.658640295</v>
      </c>
      <c r="I917" s="185">
        <v>35642.967418512068</v>
      </c>
      <c r="J917" s="174">
        <v>706486231056.8689</v>
      </c>
      <c r="K917" s="186">
        <v>0.4601215546154952</v>
      </c>
      <c r="L917" s="182">
        <v>235464659536.74887</v>
      </c>
      <c r="M917" s="189">
        <v>99431434244.875061</v>
      </c>
      <c r="N917" s="187">
        <v>36169704.195177414</v>
      </c>
      <c r="O917" s="185">
        <v>138711715464.61267</v>
      </c>
      <c r="P917" s="185">
        <v>0</v>
      </c>
      <c r="Q917" s="174">
        <v>944629380766.35669</v>
      </c>
      <c r="R917" s="119">
        <v>0.46159787552475873</v>
      </c>
      <c r="S917" s="174">
        <v>310818463015.49829</v>
      </c>
      <c r="T917" s="119">
        <v>0.32903747156724916</v>
      </c>
      <c r="U917" s="97">
        <v>15.581395537313362</v>
      </c>
      <c r="V917" s="184">
        <v>5156666173830.4561</v>
      </c>
      <c r="W917" s="199">
        <v>5353.574272593999</v>
      </c>
      <c r="X917" s="191">
        <v>4.8069096775367588E-2</v>
      </c>
      <c r="Y917" s="198">
        <v>2.0000000000000001E-4</v>
      </c>
    </row>
    <row r="918" spans="1:25" x14ac:dyDescent="0.2">
      <c r="A918">
        <v>914</v>
      </c>
      <c r="B918" s="119">
        <v>0.40802548016151269</v>
      </c>
      <c r="C918" s="97">
        <v>4000</v>
      </c>
      <c r="D918" s="96">
        <v>0.68359541774324228</v>
      </c>
      <c r="E918" s="98">
        <v>0.19859349666817047</v>
      </c>
      <c r="F918" s="119">
        <v>0.60889111444799449</v>
      </c>
      <c r="G918" s="177">
        <v>1</v>
      </c>
      <c r="H918" s="97">
        <v>9925547.0558666363</v>
      </c>
      <c r="I918" s="185">
        <v>33959.171168109606</v>
      </c>
      <c r="J918" s="174">
        <v>337063351407.30145</v>
      </c>
      <c r="K918" s="186">
        <v>0.40802548016151263</v>
      </c>
      <c r="L918" s="182">
        <v>94145469970.575729</v>
      </c>
      <c r="M918" s="189">
        <v>8475108869.3283339</v>
      </c>
      <c r="N918" s="187">
        <v>23435438.257921249</v>
      </c>
      <c r="O918" s="185">
        <v>0</v>
      </c>
      <c r="P918" s="185">
        <v>303900016783.83167</v>
      </c>
      <c r="Q918" s="174">
        <v>649438477060.46143</v>
      </c>
      <c r="R918" s="119">
        <v>0.58612241601823101</v>
      </c>
      <c r="S918" s="174">
        <v>236161236838.15207</v>
      </c>
      <c r="T918" s="119">
        <v>0.36363912084033473</v>
      </c>
      <c r="U918" s="97">
        <v>16.72552514498323</v>
      </c>
      <c r="V918" s="184">
        <v>4264224271210.9282</v>
      </c>
      <c r="W918" s="199">
        <v>4415.9743120563826</v>
      </c>
      <c r="X918" s="191">
        <v>4.3927284677553288E-2</v>
      </c>
      <c r="Y918" s="198">
        <v>2.0000000000000001E-4</v>
      </c>
    </row>
    <row r="919" spans="1:25" x14ac:dyDescent="0.2">
      <c r="A919">
        <v>915</v>
      </c>
      <c r="B919" s="119">
        <v>0.58797243706578306</v>
      </c>
      <c r="C919" s="97">
        <v>15253.760906442563</v>
      </c>
      <c r="D919" s="96">
        <v>0.66020377562157062</v>
      </c>
      <c r="E919" s="98">
        <v>0.36264202718793687</v>
      </c>
      <c r="F919" s="119">
        <v>0</v>
      </c>
      <c r="G919" s="177">
        <v>0</v>
      </c>
      <c r="H919" s="97">
        <v>5180852.2796307839</v>
      </c>
      <c r="I919" s="185">
        <v>42609.348395808578</v>
      </c>
      <c r="J919" s="174">
        <v>220752739770.00717</v>
      </c>
      <c r="K919" s="186">
        <v>0.45531793584543312</v>
      </c>
      <c r="L919" s="182">
        <v>77835829548.006073</v>
      </c>
      <c r="M919" s="189">
        <v>28011085225.193016</v>
      </c>
      <c r="N919" s="187">
        <v>13029565.466085881</v>
      </c>
      <c r="O919" s="185">
        <v>55748685328.395691</v>
      </c>
      <c r="P919" s="185">
        <v>0</v>
      </c>
      <c r="Q919" s="174">
        <v>304512510323.59583</v>
      </c>
      <c r="R919" s="119">
        <v>0.47653749894483716</v>
      </c>
      <c r="S919" s="174">
        <v>109247776055.6796</v>
      </c>
      <c r="T919" s="119">
        <v>0.35876284997153463</v>
      </c>
      <c r="U919" s="97">
        <v>15.572846443073287</v>
      </c>
      <c r="V919" s="184">
        <v>1796291399535.3228</v>
      </c>
      <c r="W919" s="199">
        <v>1864.8062321323596</v>
      </c>
      <c r="X919" s="191">
        <v>4.6372435378676455E-2</v>
      </c>
      <c r="Y919" s="198">
        <v>2.0000000000000001E-4</v>
      </c>
    </row>
    <row r="920" spans="1:25" x14ac:dyDescent="0.2">
      <c r="A920">
        <v>916</v>
      </c>
      <c r="B920" s="119">
        <v>0.46294433134368695</v>
      </c>
      <c r="C920" s="97">
        <v>7003.5570314083325</v>
      </c>
      <c r="D920" s="96">
        <v>0.8970233221422087</v>
      </c>
      <c r="E920" s="98">
        <v>0.28617220231062845</v>
      </c>
      <c r="F920" s="119">
        <v>0.407790532340574</v>
      </c>
      <c r="G920" s="177">
        <v>1</v>
      </c>
      <c r="H920" s="97">
        <v>8128589.500359498</v>
      </c>
      <c r="I920" s="185">
        <v>35973.121449407903</v>
      </c>
      <c r="J920" s="174">
        <v>292410737308.81415</v>
      </c>
      <c r="K920" s="186">
        <v>0.43141752193378957</v>
      </c>
      <c r="L920" s="182">
        <v>92511311321.512268</v>
      </c>
      <c r="M920" s="189">
        <v>3489345591.4460626</v>
      </c>
      <c r="N920" s="187">
        <v>17706865.113404058</v>
      </c>
      <c r="O920" s="185">
        <v>0</v>
      </c>
      <c r="P920" s="185">
        <v>181624753821.66528</v>
      </c>
      <c r="Q920" s="174">
        <v>477524836721.92548</v>
      </c>
      <c r="R920" s="119">
        <v>0.56845403183082133</v>
      </c>
      <c r="S920" s="174">
        <v>176802327581.18057</v>
      </c>
      <c r="T920" s="119">
        <v>0.37024739654355809</v>
      </c>
      <c r="U920" s="97">
        <v>15.923305317724612</v>
      </c>
      <c r="V920" s="184">
        <v>3013943240945.2251</v>
      </c>
      <c r="W920" s="199">
        <v>3129.3749901425017</v>
      </c>
      <c r="X920" s="191">
        <v>4.6754614834611713E-2</v>
      </c>
      <c r="Y920" s="198">
        <v>2.0000000000000001E-4</v>
      </c>
    </row>
    <row r="921" spans="1:25" x14ac:dyDescent="0.2">
      <c r="A921">
        <v>917</v>
      </c>
      <c r="B921" s="119">
        <v>0.41290442529874816</v>
      </c>
      <c r="C921" s="97">
        <v>4873.8506221884136</v>
      </c>
      <c r="D921" s="96">
        <v>0.44888513664994534</v>
      </c>
      <c r="E921" s="98">
        <v>0</v>
      </c>
      <c r="F921" s="119">
        <v>0.38864387416826329</v>
      </c>
      <c r="G921" s="177">
        <v>1</v>
      </c>
      <c r="H921" s="97">
        <v>4502432.240195388</v>
      </c>
      <c r="I921" s="185">
        <v>36062.564468886783</v>
      </c>
      <c r="J921" s="174">
        <v>162369252928.84052</v>
      </c>
      <c r="K921" s="186">
        <v>0.41290442529874816</v>
      </c>
      <c r="L921" s="182">
        <v>47701393457.073326</v>
      </c>
      <c r="M921" s="189">
        <v>3695650335.3353434</v>
      </c>
      <c r="N921" s="187">
        <v>13183803.916924421</v>
      </c>
      <c r="O921" s="185">
        <v>0</v>
      </c>
      <c r="P921" s="185">
        <v>251076340591.78387</v>
      </c>
      <c r="Q921" s="174">
        <v>417141243855.95972</v>
      </c>
      <c r="R921" s="119">
        <v>0.64223823341885911</v>
      </c>
      <c r="S921" s="174">
        <v>135556810838.65974</v>
      </c>
      <c r="T921" s="119">
        <v>0.32496621428656419</v>
      </c>
      <c r="U921" s="97">
        <v>16.964507385393436</v>
      </c>
      <c r="V921" s="184">
        <v>2520709869693.1777</v>
      </c>
      <c r="W921" s="199">
        <v>2615.8319942077105</v>
      </c>
      <c r="X921" s="191">
        <v>4.2883828658896811E-2</v>
      </c>
      <c r="Y921" s="198">
        <v>2.0000000000000001E-4</v>
      </c>
    </row>
    <row r="922" spans="1:25" x14ac:dyDescent="0.2">
      <c r="A922">
        <v>918</v>
      </c>
      <c r="B922" s="119">
        <v>0.54746679316742264</v>
      </c>
      <c r="C922" s="97">
        <v>11045.821200233084</v>
      </c>
      <c r="D922" s="96">
        <v>0.36781140172454313</v>
      </c>
      <c r="E922" s="98">
        <v>7.3534733466312854E-2</v>
      </c>
      <c r="F922" s="119">
        <v>0</v>
      </c>
      <c r="G922" s="177">
        <v>0</v>
      </c>
      <c r="H922" s="97">
        <v>2233885.5985929342</v>
      </c>
      <c r="I922" s="185">
        <v>53669.103905226242</v>
      </c>
      <c r="J922" s="174">
        <v>119890638303.27271</v>
      </c>
      <c r="K922" s="186">
        <v>0.52929242951018152</v>
      </c>
      <c r="L922" s="182">
        <v>48456337380.03978</v>
      </c>
      <c r="M922" s="189">
        <v>4689688490.9174404</v>
      </c>
      <c r="N922" s="187">
        <v>7703821.1674786005</v>
      </c>
      <c r="O922" s="185">
        <v>14147618806.977453</v>
      </c>
      <c r="P922" s="185">
        <v>0</v>
      </c>
      <c r="Q922" s="174">
        <v>138727945601.1676</v>
      </c>
      <c r="R922" s="119">
        <v>0.5390067728936242</v>
      </c>
      <c r="S922" s="174">
        <v>57630901413.667282</v>
      </c>
      <c r="T922" s="119">
        <v>0.41542387991062585</v>
      </c>
      <c r="U922" s="97">
        <v>14.176162578974212</v>
      </c>
      <c r="V922" s="184">
        <v>927136058989.35742</v>
      </c>
      <c r="W922" s="199">
        <v>962.24001445508395</v>
      </c>
      <c r="X922" s="191">
        <v>5.028131610849558E-2</v>
      </c>
      <c r="Y922" s="198">
        <v>2.0000000000000001E-4</v>
      </c>
    </row>
    <row r="923" spans="1:25" x14ac:dyDescent="0.2">
      <c r="A923">
        <v>919</v>
      </c>
      <c r="B923" s="119">
        <v>0.67117809198609946</v>
      </c>
      <c r="C923" s="97">
        <v>5919.5024750879247</v>
      </c>
      <c r="D923" s="96">
        <v>0.20065080111841582</v>
      </c>
      <c r="E923" s="98">
        <v>0.38627976543336673</v>
      </c>
      <c r="F923" s="119">
        <v>0</v>
      </c>
      <c r="G923" s="177">
        <v>0</v>
      </c>
      <c r="H923" s="97">
        <v>1922949.5478138626</v>
      </c>
      <c r="I923" s="185">
        <v>54227.773363679138</v>
      </c>
      <c r="J923" s="174">
        <v>104277272268.63942</v>
      </c>
      <c r="K923" s="186">
        <v>0.51533427768456286</v>
      </c>
      <c r="L923" s="182">
        <v>40214440574.393295</v>
      </c>
      <c r="M923" s="189">
        <v>5566608405.6757078</v>
      </c>
      <c r="N923" s="187">
        <v>7870186.1091197282</v>
      </c>
      <c r="O923" s="185">
        <v>18578591662.287041</v>
      </c>
      <c r="P923" s="185">
        <v>0</v>
      </c>
      <c r="Q923" s="174">
        <v>128422472336.60216</v>
      </c>
      <c r="R923" s="119">
        <v>0.53417851926647053</v>
      </c>
      <c r="S923" s="174">
        <v>51426387503.797142</v>
      </c>
      <c r="T923" s="119">
        <v>0.40044695113021833</v>
      </c>
      <c r="U923" s="97">
        <v>14.659468066989204</v>
      </c>
      <c r="V923" s="184">
        <v>886971503830.39941</v>
      </c>
      <c r="W923" s="199">
        <v>920.80921600070008</v>
      </c>
      <c r="X923" s="191">
        <v>4.6122791285202067E-2</v>
      </c>
      <c r="Y923" s="198">
        <v>2.0000000000000001E-4</v>
      </c>
    </row>
    <row r="924" spans="1:25" x14ac:dyDescent="0.2">
      <c r="A924">
        <v>920</v>
      </c>
      <c r="B924" s="119">
        <v>0.53719630324635792</v>
      </c>
      <c r="C924" s="97">
        <v>13746.398240818127</v>
      </c>
      <c r="D924" s="96">
        <v>1.353183612279965</v>
      </c>
      <c r="E924" s="98">
        <v>0</v>
      </c>
      <c r="F924" s="119">
        <v>0.72707616712255618</v>
      </c>
      <c r="G924" s="177">
        <v>1</v>
      </c>
      <c r="H924" s="97">
        <v>25906252.360193375</v>
      </c>
      <c r="I924" s="185">
        <v>25495.319549539116</v>
      </c>
      <c r="J924" s="174">
        <v>660488182254.13196</v>
      </c>
      <c r="K924" s="186">
        <v>0.23402133285315685</v>
      </c>
      <c r="L924" s="182">
        <v>142847542039.81943</v>
      </c>
      <c r="M924" s="189">
        <v>32279243833.085869</v>
      </c>
      <c r="N924" s="187">
        <v>45309972.174652703</v>
      </c>
      <c r="O924" s="185">
        <v>0</v>
      </c>
      <c r="P924" s="185">
        <v>528192130413.81519</v>
      </c>
      <c r="Q924" s="174">
        <v>1220959556501.0332</v>
      </c>
      <c r="R924" s="119">
        <v>0.4726790711477874</v>
      </c>
      <c r="S924" s="174">
        <v>353346744832.37805</v>
      </c>
      <c r="T924" s="119">
        <v>0.2894008593085442</v>
      </c>
      <c r="U924" s="97">
        <v>16.816384217399673</v>
      </c>
      <c r="V924" s="184">
        <v>5614983166220.1182</v>
      </c>
      <c r="W924" s="199">
        <v>5824.4453719623625</v>
      </c>
      <c r="X924" s="191">
        <v>4.680592653503874E-2</v>
      </c>
      <c r="Y924" s="198">
        <v>2.0000000000000001E-4</v>
      </c>
    </row>
    <row r="925" spans="1:25" x14ac:dyDescent="0.2">
      <c r="A925">
        <v>921</v>
      </c>
      <c r="B925" s="119">
        <v>0.40997593275556654</v>
      </c>
      <c r="C925" s="97">
        <v>6367.4269874298734</v>
      </c>
      <c r="D925" s="96">
        <v>1.3365199612954677</v>
      </c>
      <c r="E925" s="98">
        <v>0.7</v>
      </c>
      <c r="F925" s="119">
        <v>0</v>
      </c>
      <c r="G925" s="177">
        <v>0</v>
      </c>
      <c r="H925" s="97">
        <v>15475579.183832424</v>
      </c>
      <c r="I925" s="185">
        <v>35287.864436849741</v>
      </c>
      <c r="J925" s="174">
        <v>546100140320.81232</v>
      </c>
      <c r="K925" s="186">
        <v>0.37727276885154326</v>
      </c>
      <c r="L925" s="182">
        <v>145725323006.87067</v>
      </c>
      <c r="M925" s="189">
        <v>90683044289.981827</v>
      </c>
      <c r="N925" s="187">
        <v>28036643.376911841</v>
      </c>
      <c r="O925" s="185">
        <v>142385185940.17978</v>
      </c>
      <c r="P925" s="185">
        <v>0</v>
      </c>
      <c r="Q925" s="174">
        <v>779168370550.97388</v>
      </c>
      <c r="R925" s="119">
        <v>0.41061325491813255</v>
      </c>
      <c r="S925" s="174">
        <v>204718251289.11771</v>
      </c>
      <c r="T925" s="119">
        <v>0.26273942709501302</v>
      </c>
      <c r="U925" s="97">
        <v>16.101502721472851</v>
      </c>
      <c r="V925" s="184">
        <v>3419687123114.6494</v>
      </c>
      <c r="W925" s="199">
        <v>3546.8822288227211</v>
      </c>
      <c r="X925" s="191">
        <v>4.867918595005382E-2</v>
      </c>
      <c r="Y925" s="198">
        <v>2.0000000000000001E-4</v>
      </c>
    </row>
    <row r="926" spans="1:25" x14ac:dyDescent="0.2">
      <c r="A926">
        <v>922</v>
      </c>
      <c r="B926" s="119">
        <v>0.46015973848035674</v>
      </c>
      <c r="C926" s="97">
        <v>6216.3268457742834</v>
      </c>
      <c r="D926" s="96">
        <v>0.75783619064283692</v>
      </c>
      <c r="E926" s="98">
        <v>0.26447911658094631</v>
      </c>
      <c r="F926" s="119">
        <v>0.56820703923697025</v>
      </c>
      <c r="G926" s="177">
        <v>1</v>
      </c>
      <c r="H926" s="97">
        <v>8113549.8370920364</v>
      </c>
      <c r="I926" s="185">
        <v>29782.263407746719</v>
      </c>
      <c r="J926" s="174">
        <v>241639878420.15552</v>
      </c>
      <c r="K926" s="186">
        <v>0.2892712876610527</v>
      </c>
      <c r="L926" s="182">
        <v>44392342182.355812</v>
      </c>
      <c r="M926" s="189">
        <v>4732414163.3930349</v>
      </c>
      <c r="N926" s="187">
        <v>18747064.535265639</v>
      </c>
      <c r="O926" s="185">
        <v>0</v>
      </c>
      <c r="P926" s="185">
        <v>164962924384.9115</v>
      </c>
      <c r="Q926" s="174">
        <v>411335216968.46002</v>
      </c>
      <c r="R926" s="119">
        <v>0.4907671649818075</v>
      </c>
      <c r="S926" s="174">
        <v>134838187157.74246</v>
      </c>
      <c r="T926" s="119">
        <v>0.32780608514753423</v>
      </c>
      <c r="U926" s="97">
        <v>17.13743244921362</v>
      </c>
      <c r="V926" s="184">
        <v>2471371345378.6211</v>
      </c>
      <c r="W926" s="199">
        <v>2565.644410155071</v>
      </c>
      <c r="X926" s="191">
        <v>4.3978718282489768E-2</v>
      </c>
      <c r="Y926" s="198">
        <v>2.0000000000000001E-4</v>
      </c>
    </row>
    <row r="927" spans="1:25" x14ac:dyDescent="0.2">
      <c r="A927">
        <v>923</v>
      </c>
      <c r="B927" s="119">
        <v>0.22547616986161539</v>
      </c>
      <c r="C927" s="97">
        <v>9955.5027496654093</v>
      </c>
      <c r="D927" s="96">
        <v>0.92437884789942071</v>
      </c>
      <c r="E927" s="98">
        <v>0</v>
      </c>
      <c r="F927" s="119">
        <v>0.56462561381747045</v>
      </c>
      <c r="G927" s="177">
        <v>1</v>
      </c>
      <c r="H927" s="97">
        <v>9150597.4639179502</v>
      </c>
      <c r="I927" s="185">
        <v>36792.996844210866</v>
      </c>
      <c r="J927" s="174">
        <v>336677903612.57709</v>
      </c>
      <c r="K927" s="186">
        <v>0.22547616986161545</v>
      </c>
      <c r="L927" s="182">
        <v>40147211437.88504</v>
      </c>
      <c r="M927" s="189">
        <v>11299651695.743605</v>
      </c>
      <c r="N927" s="187">
        <v>19421430.162119672</v>
      </c>
      <c r="O927" s="185">
        <v>0</v>
      </c>
      <c r="P927" s="185">
        <v>335755767118.77271</v>
      </c>
      <c r="Q927" s="174">
        <v>683733322427.09351</v>
      </c>
      <c r="R927" s="119">
        <v>0.50387694526231919</v>
      </c>
      <c r="S927" s="174">
        <v>200637519723.51984</v>
      </c>
      <c r="T927" s="119">
        <v>0.29344411504079326</v>
      </c>
      <c r="U927" s="97">
        <v>17.97442840383685</v>
      </c>
      <c r="V927" s="184">
        <v>3699760055727.1475</v>
      </c>
      <c r="W927" s="199">
        <v>3837.160253684131</v>
      </c>
      <c r="X927" s="191">
        <v>4.1963761037981648E-2</v>
      </c>
      <c r="Y927" s="198">
        <v>2.0000000000000001E-4</v>
      </c>
    </row>
    <row r="928" spans="1:25" x14ac:dyDescent="0.2">
      <c r="A928">
        <v>924</v>
      </c>
      <c r="B928" s="119">
        <v>0.39476481057411295</v>
      </c>
      <c r="C928" s="97">
        <v>7652.9857418845568</v>
      </c>
      <c r="D928" s="96">
        <v>1.1506051844183698</v>
      </c>
      <c r="E928" s="98">
        <v>0.7</v>
      </c>
      <c r="F928" s="119">
        <v>0.60621430337094051</v>
      </c>
      <c r="G928" s="177">
        <v>1</v>
      </c>
      <c r="H928" s="97">
        <v>12122663.127968594</v>
      </c>
      <c r="I928" s="185">
        <v>30860.375018499159</v>
      </c>
      <c r="J928" s="174">
        <v>374109930352.04291</v>
      </c>
      <c r="K928" s="186">
        <v>0.39157883002287586</v>
      </c>
      <c r="L928" s="182">
        <v>112387715739.68179</v>
      </c>
      <c r="M928" s="189">
        <v>2116734618.1517456</v>
      </c>
      <c r="N928" s="187">
        <v>23452188.435469277</v>
      </c>
      <c r="O928" s="185">
        <v>0</v>
      </c>
      <c r="P928" s="185">
        <v>508415091587.30151</v>
      </c>
      <c r="Q928" s="174">
        <v>884641756557.49622</v>
      </c>
      <c r="R928" s="119">
        <v>0.62536681995417154</v>
      </c>
      <c r="S928" s="174">
        <v>339404497047.26685</v>
      </c>
      <c r="T928" s="119">
        <v>0.38366321116022029</v>
      </c>
      <c r="U928" s="97">
        <v>17.035728317434017</v>
      </c>
      <c r="V928" s="184">
        <v>6071224566785.7627</v>
      </c>
      <c r="W928" s="199">
        <v>6299.988399539624</v>
      </c>
      <c r="X928" s="191">
        <v>4.469958431682694E-2</v>
      </c>
      <c r="Y928" s="198">
        <v>2.0000000000000001E-4</v>
      </c>
    </row>
    <row r="929" spans="1:25" x14ac:dyDescent="0.2">
      <c r="A929">
        <v>925</v>
      </c>
      <c r="B929" s="119">
        <v>0.34064967987038652</v>
      </c>
      <c r="C929" s="97">
        <v>7708.9987902539515</v>
      </c>
      <c r="D929" s="96">
        <v>0.77815518350241386</v>
      </c>
      <c r="E929" s="98">
        <v>0.7</v>
      </c>
      <c r="F929" s="119">
        <v>0</v>
      </c>
      <c r="G929" s="177">
        <v>0</v>
      </c>
      <c r="H929" s="97">
        <v>8135497.1413337272</v>
      </c>
      <c r="I929" s="185">
        <v>40045.516642220391</v>
      </c>
      <c r="J929" s="174">
        <v>325790186166.01617</v>
      </c>
      <c r="K929" s="186">
        <v>0.34064967987038652</v>
      </c>
      <c r="L929" s="182">
        <v>79054138256.244843</v>
      </c>
      <c r="M929" s="189">
        <v>59537804377.851944</v>
      </c>
      <c r="N929" s="187">
        <v>18555639.041520812</v>
      </c>
      <c r="O929" s="185">
        <v>89844888454.073517</v>
      </c>
      <c r="P929" s="185">
        <v>0</v>
      </c>
      <c r="Q929" s="174">
        <v>475172878997.94165</v>
      </c>
      <c r="R929" s="119">
        <v>0.38482043371506891</v>
      </c>
      <c r="S929" s="174">
        <v>124580811885.3148</v>
      </c>
      <c r="T929" s="119">
        <v>0.26217997152538342</v>
      </c>
      <c r="U929" s="97">
        <v>16.765377318601516</v>
      </c>
      <c r="V929" s="184">
        <v>2212907341399.9287</v>
      </c>
      <c r="W929" s="199">
        <v>2297.8769007852056</v>
      </c>
      <c r="X929" s="191">
        <v>4.3475869668655666E-2</v>
      </c>
      <c r="Y929" s="198">
        <v>2.0000000000000001E-4</v>
      </c>
    </row>
    <row r="930" spans="1:25" x14ac:dyDescent="0.2">
      <c r="A930">
        <v>926</v>
      </c>
      <c r="B930" s="119">
        <v>0.49937679204553925</v>
      </c>
      <c r="C930" s="97">
        <v>11681.806273609</v>
      </c>
      <c r="D930" s="96">
        <v>1.254559559384619</v>
      </c>
      <c r="E930" s="98">
        <v>0</v>
      </c>
      <c r="F930" s="119">
        <v>0.54068830459251682</v>
      </c>
      <c r="G930" s="177">
        <v>1</v>
      </c>
      <c r="H930" s="97">
        <v>12471957.284395706</v>
      </c>
      <c r="I930" s="185">
        <v>36189.952414413063</v>
      </c>
      <c r="J930" s="174">
        <v>451359540636.87299</v>
      </c>
      <c r="K930" s="186">
        <v>0.3382806496010029</v>
      </c>
      <c r="L930" s="182">
        <v>123490265492.40172</v>
      </c>
      <c r="M930" s="189">
        <v>11584488169.423159</v>
      </c>
      <c r="N930" s="187">
        <v>23270218.591653436</v>
      </c>
      <c r="O930" s="185">
        <v>0</v>
      </c>
      <c r="P930" s="185">
        <v>380109752855.67255</v>
      </c>
      <c r="Q930" s="174">
        <v>843053781661.96875</v>
      </c>
      <c r="R930" s="119">
        <v>0.54180885114389776</v>
      </c>
      <c r="S930" s="174">
        <v>307088612170.94592</v>
      </c>
      <c r="T930" s="119">
        <v>0.36425743985818015</v>
      </c>
      <c r="U930" s="97">
        <v>16.687279392099416</v>
      </c>
      <c r="V930" s="184">
        <v>5199842207284.4746</v>
      </c>
      <c r="W930" s="199">
        <v>5393.4351564777398</v>
      </c>
      <c r="X930" s="191">
        <v>4.5382593972300669E-2</v>
      </c>
      <c r="Y930" s="198">
        <v>2.0000000000000001E-4</v>
      </c>
    </row>
    <row r="931" spans="1:25" x14ac:dyDescent="0.2">
      <c r="A931">
        <v>927</v>
      </c>
      <c r="B931" s="119">
        <v>0.56813805439631726</v>
      </c>
      <c r="C931" s="97">
        <v>6157.3930007507006</v>
      </c>
      <c r="D931" s="96">
        <v>0.2</v>
      </c>
      <c r="E931" s="98">
        <v>0.15272450303416141</v>
      </c>
      <c r="F931" s="119">
        <v>0.36280919542158496</v>
      </c>
      <c r="G931" s="177">
        <v>1</v>
      </c>
      <c r="H931" s="97">
        <v>6139198.3705504276</v>
      </c>
      <c r="I931" s="185">
        <v>39633.753344599107</v>
      </c>
      <c r="J931" s="174">
        <v>243319473951.96039</v>
      </c>
      <c r="K931" s="186">
        <v>0.47847846909591885</v>
      </c>
      <c r="L931" s="182">
        <v>84239579272.702896</v>
      </c>
      <c r="M931" s="189">
        <v>8801073951.932682</v>
      </c>
      <c r="N931" s="187">
        <v>20955009.819359519</v>
      </c>
      <c r="O931" s="185">
        <v>0</v>
      </c>
      <c r="P931" s="185">
        <v>230315286457.96405</v>
      </c>
      <c r="Q931" s="174">
        <v>482435834361.85712</v>
      </c>
      <c r="R931" s="119">
        <v>0.6232442475212242</v>
      </c>
      <c r="S931" s="174">
        <v>189049980206.62384</v>
      </c>
      <c r="T931" s="119">
        <v>0.39186554302436932</v>
      </c>
      <c r="U931" s="97">
        <v>16.491593549556747</v>
      </c>
      <c r="V931" s="184">
        <v>3453269925204.0244</v>
      </c>
      <c r="W931" s="199">
        <v>3585.2075077449299</v>
      </c>
      <c r="X931" s="191">
        <v>4.3431242184130768E-2</v>
      </c>
      <c r="Y931" s="198">
        <v>2.0000000000000001E-4</v>
      </c>
    </row>
    <row r="932" spans="1:25" x14ac:dyDescent="0.2">
      <c r="A932">
        <v>928</v>
      </c>
      <c r="B932" s="119">
        <v>0.49312308511539255</v>
      </c>
      <c r="C932" s="97">
        <v>10503.551394710767</v>
      </c>
      <c r="D932" s="96">
        <v>0.41386375375072915</v>
      </c>
      <c r="E932" s="98">
        <v>0</v>
      </c>
      <c r="F932" s="119">
        <v>0.58963500074612474</v>
      </c>
      <c r="G932" s="177">
        <v>1</v>
      </c>
      <c r="H932" s="97">
        <v>2752605.3179954542</v>
      </c>
      <c r="I932" s="185">
        <v>53617.489361474705</v>
      </c>
      <c r="J932" s="174">
        <v>147587786353.95996</v>
      </c>
      <c r="K932" s="186">
        <v>0.49312308511539249</v>
      </c>
      <c r="L932" s="182">
        <v>57861625764.029152</v>
      </c>
      <c r="M932" s="189">
        <v>3435677416.5732975</v>
      </c>
      <c r="N932" s="187">
        <v>8798546.7208421044</v>
      </c>
      <c r="O932" s="185">
        <v>0</v>
      </c>
      <c r="P932" s="185">
        <v>180088457682.34045</v>
      </c>
      <c r="Q932" s="174">
        <v>331111921452.87372</v>
      </c>
      <c r="R932" s="119">
        <v>0.65491363079463205</v>
      </c>
      <c r="S932" s="174">
        <v>143477119985.8277</v>
      </c>
      <c r="T932" s="119">
        <v>0.43331910055146844</v>
      </c>
      <c r="U932" s="97">
        <v>16.664384045095957</v>
      </c>
      <c r="V932" s="184">
        <v>2611821902368.187</v>
      </c>
      <c r="W932" s="199">
        <v>2707.2081844113436</v>
      </c>
      <c r="X932" s="191">
        <v>4.4133552037521111E-2</v>
      </c>
      <c r="Y932" s="198">
        <v>2.0000000000000001E-4</v>
      </c>
    </row>
    <row r="933" spans="1:25" x14ac:dyDescent="0.2">
      <c r="A933">
        <v>929</v>
      </c>
      <c r="B933" s="119">
        <v>0.46563255234816786</v>
      </c>
      <c r="C933" s="97">
        <v>10023.497986989008</v>
      </c>
      <c r="D933" s="96">
        <v>0.79118230412349289</v>
      </c>
      <c r="E933" s="98">
        <v>0</v>
      </c>
      <c r="F933" s="119">
        <v>0.61432121345601154</v>
      </c>
      <c r="G933" s="177">
        <v>1</v>
      </c>
      <c r="H933" s="97">
        <v>5925096.5414124858</v>
      </c>
      <c r="I933" s="185">
        <v>36771.336178229569</v>
      </c>
      <c r="J933" s="174">
        <v>217873716812.74384</v>
      </c>
      <c r="K933" s="186">
        <v>0.36747924902722284</v>
      </c>
      <c r="L933" s="182">
        <v>56021723459.358665</v>
      </c>
      <c r="M933" s="189">
        <v>5606793607.4949045</v>
      </c>
      <c r="N933" s="187">
        <v>13886696.236056842</v>
      </c>
      <c r="O933" s="185">
        <v>0</v>
      </c>
      <c r="P933" s="185">
        <v>321936844334.00848</v>
      </c>
      <c r="Q933" s="174">
        <v>545417354754.24725</v>
      </c>
      <c r="R933" s="119">
        <v>0.61900037166298971</v>
      </c>
      <c r="S933" s="174">
        <v>255349220008.47223</v>
      </c>
      <c r="T933" s="119">
        <v>0.46817215804129814</v>
      </c>
      <c r="U933" s="97">
        <v>17.749678794464881</v>
      </c>
      <c r="V933" s="184">
        <v>4814901120064.209</v>
      </c>
      <c r="W933" s="199">
        <v>4998.5144475925708</v>
      </c>
      <c r="X933" s="191">
        <v>4.2568060160620536E-2</v>
      </c>
      <c r="Y933" s="198">
        <v>2.0000000000000001E-4</v>
      </c>
    </row>
    <row r="934" spans="1:25" x14ac:dyDescent="0.2">
      <c r="A934">
        <v>930</v>
      </c>
      <c r="B934" s="119">
        <v>0.47345745882893814</v>
      </c>
      <c r="C934" s="97">
        <v>17000</v>
      </c>
      <c r="D934" s="96">
        <v>0.36179885677993451</v>
      </c>
      <c r="E934" s="98">
        <v>0.34990375796505402</v>
      </c>
      <c r="F934" s="119">
        <v>0.42273553225733174</v>
      </c>
      <c r="G934" s="177">
        <v>1</v>
      </c>
      <c r="H934" s="97">
        <v>1916206.2516672213</v>
      </c>
      <c r="I934" s="185">
        <v>46686.889729524126</v>
      </c>
      <c r="J934" s="174">
        <v>89461709970.61232</v>
      </c>
      <c r="K934" s="186">
        <v>0.4234708677055995</v>
      </c>
      <c r="L934" s="182">
        <v>28228561801.091446</v>
      </c>
      <c r="M934" s="189">
        <v>1404813559.3360217</v>
      </c>
      <c r="N934" s="187">
        <v>6814801.6137050008</v>
      </c>
      <c r="O934" s="185">
        <v>0</v>
      </c>
      <c r="P934" s="185">
        <v>173015199078.72943</v>
      </c>
      <c r="Q934" s="174">
        <v>263881722608.67776</v>
      </c>
      <c r="R934" s="119">
        <v>0.66808942077471456</v>
      </c>
      <c r="S934" s="174">
        <v>117065224001.38156</v>
      </c>
      <c r="T934" s="119">
        <v>0.44362763303232988</v>
      </c>
      <c r="U934" s="97">
        <v>17.595873130572926</v>
      </c>
      <c r="V934" s="184">
        <v>2232877684126.0332</v>
      </c>
      <c r="W934" s="199">
        <v>2318.6423870619151</v>
      </c>
      <c r="X934" s="191">
        <v>4.1986313683459356E-2</v>
      </c>
      <c r="Y934" s="198">
        <v>2.0000000000000001E-4</v>
      </c>
    </row>
    <row r="935" spans="1:25" x14ac:dyDescent="0.2">
      <c r="A935">
        <v>931</v>
      </c>
      <c r="B935" s="119">
        <v>0.56397861165962337</v>
      </c>
      <c r="C935" s="97">
        <v>14011.170269098595</v>
      </c>
      <c r="D935" s="96">
        <v>0.81538056686688298</v>
      </c>
      <c r="E935" s="98">
        <v>0</v>
      </c>
      <c r="F935" s="119">
        <v>0.51700245324652205</v>
      </c>
      <c r="G935" s="177">
        <v>1</v>
      </c>
      <c r="H935" s="97">
        <v>5126266.349224546</v>
      </c>
      <c r="I935" s="185">
        <v>36957.782674478316</v>
      </c>
      <c r="J935" s="174">
        <v>189455437666.13214</v>
      </c>
      <c r="K935" s="186">
        <v>0.37287403248732598</v>
      </c>
      <c r="L935" s="182">
        <v>54426023046.984024</v>
      </c>
      <c r="M935" s="189">
        <v>7723253998.8940945</v>
      </c>
      <c r="N935" s="187">
        <v>12091621.883231744</v>
      </c>
      <c r="O935" s="185">
        <v>0</v>
      </c>
      <c r="P935" s="185">
        <v>166086473211.84946</v>
      </c>
      <c r="Q935" s="174">
        <v>363265164876.87567</v>
      </c>
      <c r="R935" s="119">
        <v>0.56023040815840264</v>
      </c>
      <c r="S935" s="174">
        <v>117807305171.94289</v>
      </c>
      <c r="T935" s="119">
        <v>0.32430113471483635</v>
      </c>
      <c r="U935" s="97">
        <v>16.452979798778955</v>
      </c>
      <c r="V935" s="184">
        <v>2026366719320.5012</v>
      </c>
      <c r="W935" s="199">
        <v>2101.2831128792418</v>
      </c>
      <c r="X935" s="191">
        <v>4.6202303102063365E-2</v>
      </c>
      <c r="Y935" s="198">
        <v>2.0000000000000001E-4</v>
      </c>
    </row>
    <row r="936" spans="1:25" x14ac:dyDescent="0.2">
      <c r="A936">
        <v>932</v>
      </c>
      <c r="B936" s="119">
        <v>0.6087766493414456</v>
      </c>
      <c r="C936" s="97">
        <v>14088.891296855591</v>
      </c>
      <c r="D936" s="96">
        <v>0.96114380358194995</v>
      </c>
      <c r="E936" s="98">
        <v>0.24803245612242703</v>
      </c>
      <c r="F936" s="119">
        <v>0</v>
      </c>
      <c r="G936" s="177">
        <v>0</v>
      </c>
      <c r="H936" s="97">
        <v>7474320.5141152432</v>
      </c>
      <c r="I936" s="185">
        <v>39368.617883631232</v>
      </c>
      <c r="J936" s="174">
        <v>294253668259.98914</v>
      </c>
      <c r="K936" s="186">
        <v>0.47215983410580864</v>
      </c>
      <c r="L936" s="182">
        <v>112310902345.10612</v>
      </c>
      <c r="M936" s="189">
        <v>12397813745.42407</v>
      </c>
      <c r="N936" s="187">
        <v>15950642.592131291</v>
      </c>
      <c r="O936" s="185">
        <v>27487417734.262924</v>
      </c>
      <c r="P936" s="185">
        <v>0</v>
      </c>
      <c r="Q936" s="174">
        <v>334138899739.67615</v>
      </c>
      <c r="R936" s="119">
        <v>0.48161018517582677</v>
      </c>
      <c r="S936" s="174">
        <v>127712635031.40878</v>
      </c>
      <c r="T936" s="119">
        <v>0.38221420831548875</v>
      </c>
      <c r="U936" s="97">
        <v>14.028102911195026</v>
      </c>
      <c r="V936" s="184">
        <v>1842866951041.2759</v>
      </c>
      <c r="W936" s="199">
        <v>1914.0853804575875</v>
      </c>
      <c r="X936" s="191">
        <v>5.6052845030975497E-2</v>
      </c>
      <c r="Y936" s="198">
        <v>2.0000000000000001E-4</v>
      </c>
    </row>
    <row r="937" spans="1:25" x14ac:dyDescent="0.2">
      <c r="A937">
        <v>933</v>
      </c>
      <c r="B937" s="119">
        <v>0.59433927571478895</v>
      </c>
      <c r="C937" s="97">
        <v>7566.8934505178922</v>
      </c>
      <c r="D937" s="96">
        <v>1.1232138727315211</v>
      </c>
      <c r="E937" s="98">
        <v>0.47400153177435372</v>
      </c>
      <c r="F937" s="119">
        <v>0.53636672547753583</v>
      </c>
      <c r="G937" s="177">
        <v>1</v>
      </c>
      <c r="H937" s="97">
        <v>11086819.696105843</v>
      </c>
      <c r="I937" s="185">
        <v>40974.839627966991</v>
      </c>
      <c r="J937" s="174">
        <v>454280659032.12268</v>
      </c>
      <c r="K937" s="186">
        <v>0.4968745853573906</v>
      </c>
      <c r="L937" s="182">
        <v>171768054883.62036</v>
      </c>
      <c r="M937" s="189">
        <v>3917801692.3404617</v>
      </c>
      <c r="N937" s="187">
        <v>21762514.704928689</v>
      </c>
      <c r="O937" s="185">
        <v>0</v>
      </c>
      <c r="P937" s="185">
        <v>339874744210.10016</v>
      </c>
      <c r="Q937" s="174">
        <v>798073204934.56335</v>
      </c>
      <c r="R937" s="119">
        <v>0.62352714811587961</v>
      </c>
      <c r="S937" s="174">
        <v>341598782368.03033</v>
      </c>
      <c r="T937" s="119">
        <v>0.42802938409144953</v>
      </c>
      <c r="U937" s="97">
        <v>16.020389729331956</v>
      </c>
      <c r="V937" s="184">
        <v>5812113044417.3721</v>
      </c>
      <c r="W937" s="199">
        <v>6035.819740909521</v>
      </c>
      <c r="X937" s="191">
        <v>4.6783303552224861E-2</v>
      </c>
      <c r="Y937" s="198">
        <v>2.0000000000000001E-4</v>
      </c>
    </row>
    <row r="938" spans="1:25" x14ac:dyDescent="0.2">
      <c r="A938">
        <v>934</v>
      </c>
      <c r="B938" s="119">
        <v>0.50008794187275474</v>
      </c>
      <c r="C938" s="97">
        <v>8797.3731923533505</v>
      </c>
      <c r="D938" s="96">
        <v>0.76193737064335842</v>
      </c>
      <c r="E938" s="98">
        <v>0</v>
      </c>
      <c r="F938" s="119">
        <v>0</v>
      </c>
      <c r="G938" s="177">
        <v>0</v>
      </c>
      <c r="H938" s="97">
        <v>6760650.4683431135</v>
      </c>
      <c r="I938" s="185">
        <v>48301.860385175183</v>
      </c>
      <c r="J938" s="174">
        <v>326551995034.8783</v>
      </c>
      <c r="K938" s="186">
        <v>0.50008794187275474</v>
      </c>
      <c r="L938" s="182">
        <v>121353491536.43535</v>
      </c>
      <c r="M938" s="189">
        <v>8266401920.6673889</v>
      </c>
      <c r="N938" s="187">
        <v>15825690.60472041</v>
      </c>
      <c r="O938" s="185">
        <v>0</v>
      </c>
      <c r="P938" s="185">
        <v>0</v>
      </c>
      <c r="Q938" s="174">
        <v>334818396955.54565</v>
      </c>
      <c r="R938" s="119">
        <v>0.48774116534915657</v>
      </c>
      <c r="S938" s="174">
        <v>121353491536.43535</v>
      </c>
      <c r="T938" s="119">
        <v>0.36244570979338281</v>
      </c>
      <c r="U938" s="97">
        <v>13.19253419513174</v>
      </c>
      <c r="V938" s="184">
        <v>1743333057422.8076</v>
      </c>
      <c r="W938" s="199">
        <v>1808.9851745353992</v>
      </c>
      <c r="X938" s="191">
        <v>5.5577233394928642E-2</v>
      </c>
      <c r="Y938" s="198">
        <v>2.0000000000000001E-4</v>
      </c>
    </row>
    <row r="939" spans="1:25" x14ac:dyDescent="0.2">
      <c r="A939">
        <v>935</v>
      </c>
      <c r="B939" s="119">
        <v>0.66925090325878744</v>
      </c>
      <c r="C939" s="97">
        <v>12055.640781014212</v>
      </c>
      <c r="D939" s="96">
        <v>1.0694440228784992</v>
      </c>
      <c r="E939" s="98">
        <v>0.48226677889258229</v>
      </c>
      <c r="F939" s="119">
        <v>0</v>
      </c>
      <c r="G939" s="177">
        <v>0</v>
      </c>
      <c r="H939" s="97">
        <v>7890849.3068679003</v>
      </c>
      <c r="I939" s="185">
        <v>35326.149163617563</v>
      </c>
      <c r="J939" s="174">
        <v>278753319642.0437</v>
      </c>
      <c r="K939" s="186">
        <v>0.35682706646574069</v>
      </c>
      <c r="L939" s="182">
        <v>76745689089.091461</v>
      </c>
      <c r="M939" s="189">
        <v>15811944418.721121</v>
      </c>
      <c r="N939" s="187">
        <v>16186837.142048508</v>
      </c>
      <c r="O939" s="185">
        <v>39481507826.07177</v>
      </c>
      <c r="P939" s="185">
        <v>0</v>
      </c>
      <c r="Q939" s="174">
        <v>334046771886.83661</v>
      </c>
      <c r="R939" s="119">
        <v>0.39231612637978314</v>
      </c>
      <c r="S939" s="174">
        <v>103448757698.87711</v>
      </c>
      <c r="T939" s="119">
        <v>0.30968345275290354</v>
      </c>
      <c r="U939" s="97">
        <v>15.054207870530488</v>
      </c>
      <c r="V939" s="184">
        <v>1553474096245.4885</v>
      </c>
      <c r="W939" s="199">
        <v>1613.6274617890922</v>
      </c>
      <c r="X939" s="191">
        <v>5.1938091477719807E-2</v>
      </c>
      <c r="Y939" s="198">
        <v>2.0000000000000001E-4</v>
      </c>
    </row>
    <row r="940" spans="1:25" x14ac:dyDescent="0.2">
      <c r="A940">
        <v>936</v>
      </c>
      <c r="B940" s="119">
        <v>0.55549133754672397</v>
      </c>
      <c r="C940" s="97">
        <v>9519.1098403752476</v>
      </c>
      <c r="D940" s="96">
        <v>0.84110353157293327</v>
      </c>
      <c r="E940" s="98">
        <v>0.3449021163359835</v>
      </c>
      <c r="F940" s="119">
        <v>0.45147203159122429</v>
      </c>
      <c r="G940" s="177">
        <v>1</v>
      </c>
      <c r="H940" s="97">
        <v>6433549.0948350774</v>
      </c>
      <c r="I940" s="185">
        <v>43956.492727345503</v>
      </c>
      <c r="J940" s="174">
        <v>282796253998.13831</v>
      </c>
      <c r="K940" s="186">
        <v>0.49441494604600378</v>
      </c>
      <c r="L940" s="182">
        <v>103403113565.15614</v>
      </c>
      <c r="M940" s="189">
        <v>5315306139.2306156</v>
      </c>
      <c r="N940" s="187">
        <v>14636912.199715495</v>
      </c>
      <c r="O940" s="185">
        <v>0</v>
      </c>
      <c r="P940" s="185">
        <v>171995762219.55252</v>
      </c>
      <c r="Q940" s="174">
        <v>460107322356.92139</v>
      </c>
      <c r="R940" s="119">
        <v>0.60293607808080651</v>
      </c>
      <c r="S940" s="174">
        <v>228733717249.83572</v>
      </c>
      <c r="T940" s="119">
        <v>0.4971312259890508</v>
      </c>
      <c r="U940" s="97">
        <v>16.35616183655161</v>
      </c>
      <c r="V940" s="184">
        <v>3995502506852.3003</v>
      </c>
      <c r="W940" s="199">
        <v>4147.3745767646269</v>
      </c>
      <c r="X940" s="191">
        <v>4.5513188121406041E-2</v>
      </c>
      <c r="Y940" s="198">
        <v>2.0000000000000001E-4</v>
      </c>
    </row>
    <row r="941" spans="1:25" x14ac:dyDescent="0.2">
      <c r="A941">
        <v>937</v>
      </c>
      <c r="B941" s="119">
        <v>0.52773944914876869</v>
      </c>
      <c r="C941" s="97">
        <v>14860.948989577631</v>
      </c>
      <c r="D941" s="96">
        <v>0.75366728271572625</v>
      </c>
      <c r="E941" s="98">
        <v>0.7</v>
      </c>
      <c r="F941" s="119">
        <v>0.57823404711849358</v>
      </c>
      <c r="G941" s="177">
        <v>1</v>
      </c>
      <c r="H941" s="97">
        <v>4875774.3216914525</v>
      </c>
      <c r="I941" s="185">
        <v>45052.062650272848</v>
      </c>
      <c r="J941" s="174">
        <v>219663690209.43491</v>
      </c>
      <c r="K941" s="186">
        <v>0.45617892463043985</v>
      </c>
      <c r="L941" s="182">
        <v>77360736440.222824</v>
      </c>
      <c r="M941" s="189">
        <v>4121210168.7952147</v>
      </c>
      <c r="N941" s="187">
        <v>11859360.652463609</v>
      </c>
      <c r="O941" s="185">
        <v>0</v>
      </c>
      <c r="P941" s="185">
        <v>212241058876.8428</v>
      </c>
      <c r="Q941" s="174">
        <v>436025959255.07294</v>
      </c>
      <c r="R941" s="119">
        <v>0.61922641840602077</v>
      </c>
      <c r="S941" s="174">
        <v>177719265204.93765</v>
      </c>
      <c r="T941" s="119">
        <v>0.40758872592944129</v>
      </c>
      <c r="U941" s="97">
        <v>16.463144212096843</v>
      </c>
      <c r="V941" s="184">
        <v>3099108755425.103</v>
      </c>
      <c r="W941" s="199">
        <v>3214.3729016103475</v>
      </c>
      <c r="X941" s="191">
        <v>4.6069800757405716E-2</v>
      </c>
      <c r="Y941" s="198">
        <v>2.0000000000000001E-4</v>
      </c>
    </row>
    <row r="942" spans="1:25" x14ac:dyDescent="0.2">
      <c r="A942">
        <v>938</v>
      </c>
      <c r="B942" s="119">
        <v>0.63153506837265028</v>
      </c>
      <c r="C942" s="97">
        <v>16735.225564061308</v>
      </c>
      <c r="D942" s="96">
        <v>0.56829744881417654</v>
      </c>
      <c r="E942" s="98">
        <v>0.7</v>
      </c>
      <c r="F942" s="119">
        <v>0.45602689343038905</v>
      </c>
      <c r="G942" s="177">
        <v>1</v>
      </c>
      <c r="H942" s="97">
        <v>3066013.6398279765</v>
      </c>
      <c r="I942" s="185">
        <v>47623.091849285236</v>
      </c>
      <c r="J942" s="174">
        <v>146013049180.68906</v>
      </c>
      <c r="K942" s="186">
        <v>0.41695797962427017</v>
      </c>
      <c r="L942" s="182">
        <v>43758347696.673119</v>
      </c>
      <c r="M942" s="189">
        <v>607059608.48963153</v>
      </c>
      <c r="N942" s="187">
        <v>8759882.3776210565</v>
      </c>
      <c r="O942" s="185">
        <v>0</v>
      </c>
      <c r="P942" s="185">
        <v>149042018906.87976</v>
      </c>
      <c r="Q942" s="174">
        <v>295662127696.05847</v>
      </c>
      <c r="R942" s="119">
        <v>0.60919172338440919</v>
      </c>
      <c r="S942" s="174">
        <v>132793923157.71683</v>
      </c>
      <c r="T942" s="119">
        <v>0.44914079524662476</v>
      </c>
      <c r="U942" s="97">
        <v>17.037781173642941</v>
      </c>
      <c r="V942" s="184">
        <v>2411836999700.9302</v>
      </c>
      <c r="W942" s="199">
        <v>2505.0354955562875</v>
      </c>
      <c r="X942" s="191">
        <v>4.3407376284510989E-2</v>
      </c>
      <c r="Y942" s="198">
        <v>2.0000000000000001E-4</v>
      </c>
    </row>
    <row r="943" spans="1:25" x14ac:dyDescent="0.2">
      <c r="A943">
        <v>939</v>
      </c>
      <c r="B943" s="119">
        <v>0.54294278005772534</v>
      </c>
      <c r="C943" s="97">
        <v>15734.621085135866</v>
      </c>
      <c r="D943" s="96">
        <v>1.1261323217749628</v>
      </c>
      <c r="E943" s="98">
        <v>0.7</v>
      </c>
      <c r="F943" s="119">
        <v>0.64194074579704541</v>
      </c>
      <c r="G943" s="177">
        <v>1</v>
      </c>
      <c r="H943" s="97">
        <v>7604823.4116922105</v>
      </c>
      <c r="I943" s="185">
        <v>40742.429867534949</v>
      </c>
      <c r="J943" s="174">
        <v>309838984505.85773</v>
      </c>
      <c r="K943" s="186">
        <v>0.39916784202958144</v>
      </c>
      <c r="L943" s="182">
        <v>100594053849.01549</v>
      </c>
      <c r="M943" s="189">
        <v>3184784799.227108</v>
      </c>
      <c r="N943" s="187">
        <v>15361574.263604768</v>
      </c>
      <c r="O943" s="185">
        <v>0</v>
      </c>
      <c r="P943" s="185">
        <v>255548286681.09747</v>
      </c>
      <c r="Q943" s="174">
        <v>568572055986.18225</v>
      </c>
      <c r="R943" s="119">
        <v>0.57708848810306679</v>
      </c>
      <c r="S943" s="174">
        <v>252511627052.94897</v>
      </c>
      <c r="T943" s="119">
        <v>0.4441154368991459</v>
      </c>
      <c r="U943" s="97">
        <v>16.648937677655045</v>
      </c>
      <c r="V943" s="184">
        <v>4332208186707.8853</v>
      </c>
      <c r="W943" s="199">
        <v>4497.7057101567489</v>
      </c>
      <c r="X943" s="191">
        <v>4.6432384962203255E-2</v>
      </c>
      <c r="Y943" s="198">
        <v>2.0000000000000001E-4</v>
      </c>
    </row>
    <row r="944" spans="1:25" x14ac:dyDescent="0.2">
      <c r="A944">
        <v>940</v>
      </c>
      <c r="B944" s="119">
        <v>0.47097429230974286</v>
      </c>
      <c r="C944" s="97">
        <v>13539.307424388895</v>
      </c>
      <c r="D944" s="96">
        <v>1.0277204323823059</v>
      </c>
      <c r="E944" s="98">
        <v>0</v>
      </c>
      <c r="F944" s="119">
        <v>0.30869870005442512</v>
      </c>
      <c r="G944" s="177">
        <v>1</v>
      </c>
      <c r="H944" s="97">
        <v>6972463.8858552435</v>
      </c>
      <c r="I944" s="185">
        <v>39427.811627464012</v>
      </c>
      <c r="J944" s="174">
        <v>274908992670.79626</v>
      </c>
      <c r="K944" s="186">
        <v>0.37213499021055096</v>
      </c>
      <c r="L944" s="182">
        <v>79322859467.889801</v>
      </c>
      <c r="M944" s="189">
        <v>9192035633.1127129</v>
      </c>
      <c r="N944" s="187">
        <v>14647536.993893199</v>
      </c>
      <c r="O944" s="185">
        <v>0</v>
      </c>
      <c r="P944" s="185">
        <v>213118198445.50879</v>
      </c>
      <c r="Q944" s="174">
        <v>497219226749.41779</v>
      </c>
      <c r="R944" s="119">
        <v>0.5486469536509444</v>
      </c>
      <c r="S944" s="174">
        <v>183995586693.13797</v>
      </c>
      <c r="T944" s="119">
        <v>0.37004921932728424</v>
      </c>
      <c r="U944" s="97">
        <v>16.609146752847991</v>
      </c>
      <c r="V944" s="184">
        <v>3158614356816.3315</v>
      </c>
      <c r="W944" s="199">
        <v>3276.8393342796689</v>
      </c>
      <c r="X944" s="191">
        <v>4.6170350888902041E-2</v>
      </c>
      <c r="Y944" s="198">
        <v>2.0000000000000001E-4</v>
      </c>
    </row>
    <row r="945" spans="1:25" x14ac:dyDescent="0.2">
      <c r="A945">
        <v>941</v>
      </c>
      <c r="B945" s="119">
        <v>0.41435726876428758</v>
      </c>
      <c r="C945" s="97">
        <v>10021.254622603345</v>
      </c>
      <c r="D945" s="96">
        <v>0.84297242277704965</v>
      </c>
      <c r="E945" s="98">
        <v>2.5047775405704784E-2</v>
      </c>
      <c r="F945" s="119">
        <v>0</v>
      </c>
      <c r="G945" s="177">
        <v>0</v>
      </c>
      <c r="H945" s="97">
        <v>6312462.9932313459</v>
      </c>
      <c r="I945" s="185">
        <v>38346.221039173884</v>
      </c>
      <c r="J945" s="174">
        <v>242059101240.05438</v>
      </c>
      <c r="K945" s="186">
        <v>0.41435726876428758</v>
      </c>
      <c r="L945" s="182">
        <v>73800005081.260178</v>
      </c>
      <c r="M945" s="189">
        <v>12387207198.250359</v>
      </c>
      <c r="N945" s="187">
        <v>14374430.005409857</v>
      </c>
      <c r="O945" s="185">
        <v>7008595009.7903862</v>
      </c>
      <c r="P945" s="185">
        <v>0</v>
      </c>
      <c r="Q945" s="174">
        <v>261454903448.09512</v>
      </c>
      <c r="R945" s="119">
        <v>0.40506344566692815</v>
      </c>
      <c r="S945" s="174">
        <v>77306572122.350555</v>
      </c>
      <c r="T945" s="119">
        <v>0.2956784175887438</v>
      </c>
      <c r="U945" s="97">
        <v>13.643522950336772</v>
      </c>
      <c r="V945" s="184">
        <v>1107246261909.9302</v>
      </c>
      <c r="W945" s="199">
        <v>1149.1624039308501</v>
      </c>
      <c r="X945" s="191">
        <v>5.5026618820956101E-2</v>
      </c>
      <c r="Y945" s="198">
        <v>2.0000000000000001E-4</v>
      </c>
    </row>
    <row r="946" spans="1:25" x14ac:dyDescent="0.2">
      <c r="A946">
        <v>942</v>
      </c>
      <c r="B946" s="119">
        <v>0.33842780218433088</v>
      </c>
      <c r="C946" s="97">
        <v>4653.8016259708966</v>
      </c>
      <c r="D946" s="96">
        <v>0.98041409281742853</v>
      </c>
      <c r="E946" s="98">
        <v>0.17997355467324475</v>
      </c>
      <c r="F946" s="119">
        <v>0</v>
      </c>
      <c r="G946" s="177">
        <v>0</v>
      </c>
      <c r="H946" s="97">
        <v>12313411.535196921</v>
      </c>
      <c r="I946" s="185">
        <v>34616.835833239151</v>
      </c>
      <c r="J946" s="174">
        <v>426251345661.02509</v>
      </c>
      <c r="K946" s="186">
        <v>0.33842780218433088</v>
      </c>
      <c r="L946" s="182">
        <v>84675928982.542755</v>
      </c>
      <c r="M946" s="189">
        <v>17826537540.810745</v>
      </c>
      <c r="N946" s="187">
        <v>25205341.319394827</v>
      </c>
      <c r="O946" s="185">
        <v>47595116018.161987</v>
      </c>
      <c r="P946" s="185">
        <v>0</v>
      </c>
      <c r="Q946" s="174">
        <v>491672999219.9978</v>
      </c>
      <c r="R946" s="119">
        <v>0.37083874687843116</v>
      </c>
      <c r="S946" s="174">
        <v>103810548877.30226</v>
      </c>
      <c r="T946" s="119">
        <v>0.21113738001067758</v>
      </c>
      <c r="U946" s="97">
        <v>14.655416475125016</v>
      </c>
      <c r="V946" s="184">
        <v>1610011353354.7529</v>
      </c>
      <c r="W946" s="199">
        <v>1670.896172635642</v>
      </c>
      <c r="X946" s="191">
        <v>5.2278953244754969E-2</v>
      </c>
      <c r="Y946" s="198">
        <v>2.0000000000000001E-4</v>
      </c>
    </row>
    <row r="947" spans="1:25" x14ac:dyDescent="0.2">
      <c r="A947">
        <v>943</v>
      </c>
      <c r="B947" s="119">
        <v>0.30275527935413887</v>
      </c>
      <c r="C947" s="97">
        <v>5044.8470962032352</v>
      </c>
      <c r="D947" s="96">
        <v>0.85561813958786093</v>
      </c>
      <c r="E947" s="98">
        <v>0.7</v>
      </c>
      <c r="F947" s="119">
        <v>0</v>
      </c>
      <c r="G947" s="177">
        <v>0</v>
      </c>
      <c r="H947" s="97">
        <v>10602942.01657005</v>
      </c>
      <c r="I947" s="185">
        <v>34924.768216913973</v>
      </c>
      <c r="J947" s="174">
        <v>370305292346.08746</v>
      </c>
      <c r="K947" s="186">
        <v>0.30275527935413882</v>
      </c>
      <c r="L947" s="182">
        <v>61695227718.385361</v>
      </c>
      <c r="M947" s="189">
        <v>54455027719.656128</v>
      </c>
      <c r="N947" s="187">
        <v>22995667.497137457</v>
      </c>
      <c r="O947" s="185">
        <v>113828011112.73586</v>
      </c>
      <c r="P947" s="185">
        <v>0</v>
      </c>
      <c r="Q947" s="174">
        <v>538588331178.47943</v>
      </c>
      <c r="R947" s="119">
        <v>0.37723485519298372</v>
      </c>
      <c r="S947" s="174">
        <v>145207569432.26056</v>
      </c>
      <c r="T947" s="119">
        <v>0.26960771525542226</v>
      </c>
      <c r="U947" s="97">
        <v>17.773549338718787</v>
      </c>
      <c r="V947" s="184">
        <v>2738107671584.4756</v>
      </c>
      <c r="W947" s="199">
        <v>2838.154396024966</v>
      </c>
      <c r="X947" s="191">
        <v>4.2724025869352616E-2</v>
      </c>
      <c r="Y947" s="198">
        <v>2.0000000000000001E-4</v>
      </c>
    </row>
    <row r="948" spans="1:25" x14ac:dyDescent="0.2">
      <c r="A948">
        <v>944</v>
      </c>
      <c r="B948" s="119">
        <v>0.45721566075559611</v>
      </c>
      <c r="C948" s="97">
        <v>5880.0263063358361</v>
      </c>
      <c r="D948" s="96">
        <v>0.61869822102290062</v>
      </c>
      <c r="E948" s="98">
        <v>0</v>
      </c>
      <c r="F948" s="119">
        <v>0.67755599940905997</v>
      </c>
      <c r="G948" s="177">
        <v>1</v>
      </c>
      <c r="H948" s="97">
        <v>5695056.1979140863</v>
      </c>
      <c r="I948" s="185">
        <v>37356.636919124299</v>
      </c>
      <c r="J948" s="174">
        <v>212748146619.48502</v>
      </c>
      <c r="K948" s="186">
        <v>0.3647845686387069</v>
      </c>
      <c r="L948" s="182">
        <v>51575051850.501884</v>
      </c>
      <c r="M948" s="189">
        <v>3279392711.4895806</v>
      </c>
      <c r="N948" s="187">
        <v>14655941.571292128</v>
      </c>
      <c r="O948" s="185">
        <v>0</v>
      </c>
      <c r="P948" s="185">
        <v>191294666351.72827</v>
      </c>
      <c r="Q948" s="174">
        <v>407322205682.70282</v>
      </c>
      <c r="R948" s="119">
        <v>0.56624208245185348</v>
      </c>
      <c r="S948" s="174">
        <v>175109032832.53256</v>
      </c>
      <c r="T948" s="119">
        <v>0.429902986848057</v>
      </c>
      <c r="U948" s="97">
        <v>17.294270335573426</v>
      </c>
      <c r="V948" s="184">
        <v>3279157738686.9731</v>
      </c>
      <c r="W948" s="199">
        <v>3403.7333036476475</v>
      </c>
      <c r="X948" s="191">
        <v>4.2516822784504638E-2</v>
      </c>
      <c r="Y948" s="198">
        <v>2.0000000000000001E-4</v>
      </c>
    </row>
    <row r="949" spans="1:25" x14ac:dyDescent="0.2">
      <c r="A949">
        <v>945</v>
      </c>
      <c r="B949" s="119">
        <v>0.49994111357414361</v>
      </c>
      <c r="C949" s="97">
        <v>4000</v>
      </c>
      <c r="D949" s="96">
        <v>0.99518489074360572</v>
      </c>
      <c r="E949" s="98">
        <v>0.7</v>
      </c>
      <c r="F949" s="119">
        <v>0</v>
      </c>
      <c r="G949" s="177">
        <v>0</v>
      </c>
      <c r="H949" s="97">
        <v>15838807.843080455</v>
      </c>
      <c r="I949" s="185">
        <v>34598.174048000466</v>
      </c>
      <c r="J949" s="174">
        <v>547993830467.73248</v>
      </c>
      <c r="K949" s="186">
        <v>0.48787297363924598</v>
      </c>
      <c r="L949" s="182">
        <v>197361497675.80753</v>
      </c>
      <c r="M949" s="189">
        <v>81974485776.843216</v>
      </c>
      <c r="N949" s="187">
        <v>31816342.637309402</v>
      </c>
      <c r="O949" s="185">
        <v>124540952942.29744</v>
      </c>
      <c r="P949" s="185">
        <v>0</v>
      </c>
      <c r="Q949" s="174">
        <v>754509269186.87317</v>
      </c>
      <c r="R949" s="119">
        <v>0.48638785094792336</v>
      </c>
      <c r="S949" s="174">
        <v>267068002083.59995</v>
      </c>
      <c r="T949" s="119">
        <v>0.35396251973341081</v>
      </c>
      <c r="U949" s="97">
        <v>15.554658687176738</v>
      </c>
      <c r="V949" s="184">
        <v>4493280925133.1797</v>
      </c>
      <c r="W949" s="199">
        <v>4664.6468596957129</v>
      </c>
      <c r="X949" s="191">
        <v>4.7684058641377265E-2</v>
      </c>
      <c r="Y949" s="198">
        <v>2.0000000000000001E-4</v>
      </c>
    </row>
    <row r="950" spans="1:25" x14ac:dyDescent="0.2">
      <c r="A950">
        <v>946</v>
      </c>
      <c r="B950" s="119">
        <v>0.45157494213196886</v>
      </c>
      <c r="C950" s="97">
        <v>10243.297263267419</v>
      </c>
      <c r="D950" s="96">
        <v>0.64915214227836138</v>
      </c>
      <c r="E950" s="98">
        <v>0.24322300114786866</v>
      </c>
      <c r="F950" s="119">
        <v>0</v>
      </c>
      <c r="G950" s="177">
        <v>0</v>
      </c>
      <c r="H950" s="97">
        <v>4892644.3332342636</v>
      </c>
      <c r="I950" s="185">
        <v>45261.642573419362</v>
      </c>
      <c r="J950" s="174">
        <v>221449119049.71494</v>
      </c>
      <c r="K950" s="186">
        <v>0.4515749421319688</v>
      </c>
      <c r="L950" s="182">
        <v>76159770160.679596</v>
      </c>
      <c r="M950" s="189">
        <v>11119366885.371254</v>
      </c>
      <c r="N950" s="187">
        <v>12522380.519700062</v>
      </c>
      <c r="O950" s="185">
        <v>37990146803.439064</v>
      </c>
      <c r="P950" s="185">
        <v>0</v>
      </c>
      <c r="Q950" s="174">
        <v>270558632738.52524</v>
      </c>
      <c r="R950" s="119">
        <v>0.48193986361845959</v>
      </c>
      <c r="S950" s="174">
        <v>100187061736.85493</v>
      </c>
      <c r="T950" s="119">
        <v>0.37029704327962903</v>
      </c>
      <c r="U950" s="97">
        <v>14.794812071402511</v>
      </c>
      <c r="V950" s="184">
        <v>1610036730484.4263</v>
      </c>
      <c r="W950" s="199">
        <v>1670.7314713556489</v>
      </c>
      <c r="X950" s="191">
        <v>4.9395464564899579E-2</v>
      </c>
      <c r="Y950" s="198">
        <v>2.0000000000000001E-4</v>
      </c>
    </row>
    <row r="951" spans="1:25" x14ac:dyDescent="0.2">
      <c r="A951">
        <v>947</v>
      </c>
      <c r="B951" s="119">
        <v>0.51528572059100741</v>
      </c>
      <c r="C951" s="97">
        <v>6344.2226380165575</v>
      </c>
      <c r="D951" s="96">
        <v>0.48825320238866021</v>
      </c>
      <c r="E951" s="98">
        <v>0</v>
      </c>
      <c r="F951" s="119">
        <v>0.5186334791918632</v>
      </c>
      <c r="G951" s="177">
        <v>1</v>
      </c>
      <c r="H951" s="97">
        <v>3956942.6030904031</v>
      </c>
      <c r="I951" s="185">
        <v>53202.006314507111</v>
      </c>
      <c r="J951" s="174">
        <v>210517285355.75784</v>
      </c>
      <c r="K951" s="186">
        <v>0.51528572059100752</v>
      </c>
      <c r="L951" s="182">
        <v>77878894573.32254</v>
      </c>
      <c r="M951" s="189">
        <v>2657382771.9005585</v>
      </c>
      <c r="N951" s="187">
        <v>11502988.618457397</v>
      </c>
      <c r="O951" s="185">
        <v>0</v>
      </c>
      <c r="P951" s="185">
        <v>195100230630.1424</v>
      </c>
      <c r="Q951" s="174">
        <v>408274898757.80084</v>
      </c>
      <c r="R951" s="119">
        <v>0.64798677653327941</v>
      </c>
      <c r="S951" s="174">
        <v>191218409441.19174</v>
      </c>
      <c r="T951" s="119">
        <v>0.46835700657322904</v>
      </c>
      <c r="U951" s="97">
        <v>16.606072779550477</v>
      </c>
      <c r="V951" s="184">
        <v>3458796272033.9385</v>
      </c>
      <c r="W951" s="199">
        <v>3588.6584837566861</v>
      </c>
      <c r="X951" s="191">
        <v>4.4131974743717654E-2</v>
      </c>
      <c r="Y951" s="198">
        <v>2.0000000000000001E-4</v>
      </c>
    </row>
    <row r="952" spans="1:25" x14ac:dyDescent="0.2">
      <c r="A952">
        <v>948</v>
      </c>
      <c r="B952" s="119">
        <v>0.65212885976829826</v>
      </c>
      <c r="C952" s="97">
        <v>15544.501723238467</v>
      </c>
      <c r="D952" s="96">
        <v>0.64879845233418232</v>
      </c>
      <c r="E952" s="98">
        <v>0</v>
      </c>
      <c r="F952" s="119">
        <v>0.54296609663901052</v>
      </c>
      <c r="G952" s="177">
        <v>1</v>
      </c>
      <c r="H952" s="97">
        <v>3297754.1830583685</v>
      </c>
      <c r="I952" s="185">
        <v>47182.01550636629</v>
      </c>
      <c r="J952" s="174">
        <v>155594689001.24423</v>
      </c>
      <c r="K952" s="186">
        <v>0.41411229912132252</v>
      </c>
      <c r="L952" s="182">
        <v>50218821939.121262</v>
      </c>
      <c r="M952" s="189">
        <v>5714651044.0339069</v>
      </c>
      <c r="N952" s="187">
        <v>8957658.3496387899</v>
      </c>
      <c r="O952" s="185">
        <v>0</v>
      </c>
      <c r="P952" s="185">
        <v>134110360195.08179</v>
      </c>
      <c r="Q952" s="174">
        <v>295419700240.35999</v>
      </c>
      <c r="R952" s="119">
        <v>0.58128135127657721</v>
      </c>
      <c r="S952" s="174">
        <v>107094315757.6564</v>
      </c>
      <c r="T952" s="119">
        <v>0.36251582298175139</v>
      </c>
      <c r="U952" s="97">
        <v>16.359865208107301</v>
      </c>
      <c r="V952" s="184">
        <v>1869100623437.3923</v>
      </c>
      <c r="W952" s="199">
        <v>1940.1458588828316</v>
      </c>
      <c r="X952" s="191">
        <v>4.6270913478242817E-2</v>
      </c>
      <c r="Y952" s="198">
        <v>2.0000000000000001E-4</v>
      </c>
    </row>
    <row r="953" spans="1:25" x14ac:dyDescent="0.2">
      <c r="A953">
        <v>949</v>
      </c>
      <c r="B953" s="119">
        <v>0.53178098982481736</v>
      </c>
      <c r="C953" s="97">
        <v>7738.8931991481641</v>
      </c>
      <c r="D953" s="96">
        <v>0.29512788098170861</v>
      </c>
      <c r="E953" s="98">
        <v>0</v>
      </c>
      <c r="F953" s="119">
        <v>0</v>
      </c>
      <c r="G953" s="177">
        <v>0</v>
      </c>
      <c r="H953" s="97">
        <v>2557005.2528944151</v>
      </c>
      <c r="I953" s="185">
        <v>53779.440976542675</v>
      </c>
      <c r="J953" s="174">
        <v>137514313074.74478</v>
      </c>
      <c r="K953" s="186">
        <v>0.52480712955547582</v>
      </c>
      <c r="L953" s="182">
        <v>53126935910.182297</v>
      </c>
      <c r="M953" s="189">
        <v>2380530681.1911221</v>
      </c>
      <c r="N953" s="187">
        <v>9054800.2287037596</v>
      </c>
      <c r="O953" s="185">
        <v>0</v>
      </c>
      <c r="P953" s="185">
        <v>0</v>
      </c>
      <c r="Q953" s="174">
        <v>139894843755.93591</v>
      </c>
      <c r="R953" s="119">
        <v>0.51587671124932111</v>
      </c>
      <c r="S953" s="174">
        <v>53126935910.182297</v>
      </c>
      <c r="T953" s="119">
        <v>0.37976335999108657</v>
      </c>
      <c r="U953" s="97">
        <v>13.165823948830491</v>
      </c>
      <c r="V953" s="184">
        <v>820125270160.34912</v>
      </c>
      <c r="W953" s="199">
        <v>851.93014285140998</v>
      </c>
      <c r="X953" s="191">
        <v>5.2157809764487972E-2</v>
      </c>
      <c r="Y953" s="198">
        <v>2.0000000000000001E-4</v>
      </c>
    </row>
    <row r="954" spans="1:25" x14ac:dyDescent="0.2">
      <c r="A954">
        <v>950</v>
      </c>
      <c r="B954" s="119">
        <v>0.48450218290084962</v>
      </c>
      <c r="C954" s="97">
        <v>10481.377456436398</v>
      </c>
      <c r="D954" s="96">
        <v>0.4047865413615151</v>
      </c>
      <c r="E954" s="98">
        <v>0.26297567650433051</v>
      </c>
      <c r="F954" s="119">
        <v>0</v>
      </c>
      <c r="G954" s="177">
        <v>0</v>
      </c>
      <c r="H954" s="97">
        <v>2720690.4419252258</v>
      </c>
      <c r="I954" s="185">
        <v>53740.089096341864</v>
      </c>
      <c r="J954" s="174">
        <v>146210146752.62735</v>
      </c>
      <c r="K954" s="186">
        <v>0.48450218290084957</v>
      </c>
      <c r="L954" s="182">
        <v>54181394585.115585</v>
      </c>
      <c r="M954" s="189">
        <v>9105934860.0574017</v>
      </c>
      <c r="N954" s="187">
        <v>8794128.4938541818</v>
      </c>
      <c r="O954" s="185">
        <v>21108701978.166359</v>
      </c>
      <c r="P954" s="185">
        <v>0</v>
      </c>
      <c r="Q954" s="174">
        <v>176424783590.8511</v>
      </c>
      <c r="R954" s="119">
        <v>0.49724361317558019</v>
      </c>
      <c r="S954" s="174">
        <v>64321669259.613403</v>
      </c>
      <c r="T954" s="119">
        <v>0.36458409045739615</v>
      </c>
      <c r="U954" s="97">
        <v>14.4162047241806</v>
      </c>
      <c r="V954" s="184">
        <v>1046511909509.2031</v>
      </c>
      <c r="W954" s="199">
        <v>1085.9676119163212</v>
      </c>
      <c r="X954" s="191">
        <v>4.9335760090863941E-2</v>
      </c>
      <c r="Y954" s="198">
        <v>2.0000000000000001E-4</v>
      </c>
    </row>
    <row r="955" spans="1:25" x14ac:dyDescent="0.2">
      <c r="A955">
        <v>951</v>
      </c>
      <c r="B955" s="119">
        <v>0.48205569759219669</v>
      </c>
      <c r="C955" s="97">
        <v>8372.4615938485495</v>
      </c>
      <c r="D955" s="96">
        <v>0.27542689938270259</v>
      </c>
      <c r="E955" s="98">
        <v>0.7</v>
      </c>
      <c r="F955" s="119">
        <v>0</v>
      </c>
      <c r="G955" s="177">
        <v>0</v>
      </c>
      <c r="H955" s="97">
        <v>2368493.9998292178</v>
      </c>
      <c r="I955" s="185">
        <v>53711.971803734217</v>
      </c>
      <c r="J955" s="174">
        <v>127216482936.14062</v>
      </c>
      <c r="K955" s="186">
        <v>0.48205569759219669</v>
      </c>
      <c r="L955" s="182">
        <v>48888943542.588242</v>
      </c>
      <c r="M955" s="189">
        <v>17117854290.014582</v>
      </c>
      <c r="N955" s="187">
        <v>8638600.5458975006</v>
      </c>
      <c r="O955" s="185">
        <v>44154611607.641449</v>
      </c>
      <c r="P955" s="185">
        <v>0</v>
      </c>
      <c r="Q955" s="174">
        <v>188488948833.79666</v>
      </c>
      <c r="R955" s="119">
        <v>0.51275748690360734</v>
      </c>
      <c r="S955" s="174">
        <v>67623287439.60099</v>
      </c>
      <c r="T955" s="119">
        <v>0.35876526373558892</v>
      </c>
      <c r="U955" s="97">
        <v>15.480289063368225</v>
      </c>
      <c r="V955" s="184">
        <v>1191105001200.0686</v>
      </c>
      <c r="W955" s="199">
        <v>1236.1223476608807</v>
      </c>
      <c r="X955" s="191">
        <v>4.498039906342495E-2</v>
      </c>
      <c r="Y955" s="198">
        <v>2.0000000000000001E-4</v>
      </c>
    </row>
    <row r="956" spans="1:25" x14ac:dyDescent="0.2">
      <c r="A956">
        <v>952</v>
      </c>
      <c r="B956" s="119">
        <v>0.60707273141527207</v>
      </c>
      <c r="C956" s="97">
        <v>12471.477990198799</v>
      </c>
      <c r="D956" s="96">
        <v>1.4896737179429893</v>
      </c>
      <c r="E956" s="98">
        <v>8.6268921105771015E-2</v>
      </c>
      <c r="F956" s="119">
        <v>0.40377017278210037</v>
      </c>
      <c r="G956" s="177">
        <v>1</v>
      </c>
      <c r="H956" s="97">
        <v>13535782.927307671</v>
      </c>
      <c r="I956" s="185">
        <v>23314.000700082808</v>
      </c>
      <c r="J956" s="174">
        <v>315573252643.41998</v>
      </c>
      <c r="K956" s="186">
        <v>-6.4891670008516256E-2</v>
      </c>
      <c r="L956" s="182">
        <v>-35970883243.629379</v>
      </c>
      <c r="M956" s="189">
        <v>6684820157.7184114</v>
      </c>
      <c r="N956" s="187">
        <v>24352872.887037255</v>
      </c>
      <c r="O956" s="185">
        <v>0</v>
      </c>
      <c r="P956" s="185">
        <v>342051862298.23334</v>
      </c>
      <c r="Q956" s="174">
        <v>664309935099.3717</v>
      </c>
      <c r="R956" s="119">
        <v>0.38109232014822408</v>
      </c>
      <c r="S956" s="174">
        <v>170485290314.57907</v>
      </c>
      <c r="T956" s="119">
        <v>0.25663516576652856</v>
      </c>
      <c r="U956" s="97">
        <v>20.391640657812626</v>
      </c>
      <c r="V956" s="184">
        <v>3400739204031.3384</v>
      </c>
      <c r="W956" s="199">
        <v>3531.2277274801927</v>
      </c>
      <c r="X956" s="191">
        <v>3.7855074764648673E-2</v>
      </c>
      <c r="Y956" s="198">
        <v>2.0000000000000001E-4</v>
      </c>
    </row>
    <row r="957" spans="1:25" x14ac:dyDescent="0.2">
      <c r="A957">
        <v>953</v>
      </c>
      <c r="B957" s="119">
        <v>0.42549847046784822</v>
      </c>
      <c r="C957" s="97">
        <v>4000</v>
      </c>
      <c r="D957" s="96">
        <v>0.71165575331550279</v>
      </c>
      <c r="E957" s="98">
        <v>0.13446747220091332</v>
      </c>
      <c r="F957" s="119">
        <v>0</v>
      </c>
      <c r="G957" s="177">
        <v>0</v>
      </c>
      <c r="H957" s="97">
        <v>8413423.3851076867</v>
      </c>
      <c r="I957" s="185">
        <v>39145.346014024311</v>
      </c>
      <c r="J957" s="174">
        <v>329346369572.52411</v>
      </c>
      <c r="K957" s="186">
        <v>0.42549847046784817</v>
      </c>
      <c r="L957" s="182">
        <v>106920556111.35982</v>
      </c>
      <c r="M957" s="189">
        <v>10090479625.675861</v>
      </c>
      <c r="N957" s="187">
        <v>19908453.591235772</v>
      </c>
      <c r="O957" s="185">
        <v>26361693640.469017</v>
      </c>
      <c r="P957" s="185">
        <v>0</v>
      </c>
      <c r="Q957" s="174">
        <v>365798542838.66895</v>
      </c>
      <c r="R957" s="119">
        <v>0.44075006468992289</v>
      </c>
      <c r="S957" s="174">
        <v>119326808026.18245</v>
      </c>
      <c r="T957" s="119">
        <v>0.32620908519805147</v>
      </c>
      <c r="U957" s="97">
        <v>13.870539310866072</v>
      </c>
      <c r="V957" s="184">
        <v>1858622614053.835</v>
      </c>
      <c r="W957" s="199">
        <v>1928.6683392173115</v>
      </c>
      <c r="X957" s="191">
        <v>5.1288036405618499E-2</v>
      </c>
      <c r="Y957" s="198">
        <v>2.0000000000000001E-4</v>
      </c>
    </row>
    <row r="958" spans="1:25" x14ac:dyDescent="0.2">
      <c r="A958">
        <v>954</v>
      </c>
      <c r="B958" s="119">
        <v>0.48783860571308385</v>
      </c>
      <c r="C958" s="97">
        <v>6020.7300192132461</v>
      </c>
      <c r="D958" s="96">
        <v>0.89184875889288628</v>
      </c>
      <c r="E958" s="98">
        <v>6.2758020012954746E-2</v>
      </c>
      <c r="F958" s="119">
        <v>0.52785873064843059</v>
      </c>
      <c r="G958" s="177">
        <v>1</v>
      </c>
      <c r="H958" s="97">
        <v>12094974.142457003</v>
      </c>
      <c r="I958" s="185">
        <v>36763.887525194768</v>
      </c>
      <c r="J958" s="174">
        <v>444658268993.42828</v>
      </c>
      <c r="K958" s="186">
        <v>0.48783860571308391</v>
      </c>
      <c r="L958" s="182">
        <v>161978172377.83115</v>
      </c>
      <c r="M958" s="189">
        <v>5289364206.7282619</v>
      </c>
      <c r="N958" s="187">
        <v>25554145.245064601</v>
      </c>
      <c r="O958" s="185">
        <v>0</v>
      </c>
      <c r="P958" s="185">
        <v>278133420839.47339</v>
      </c>
      <c r="Q958" s="174">
        <v>728081054039.62988</v>
      </c>
      <c r="R958" s="119">
        <v>0.60354297670298651</v>
      </c>
      <c r="S958" s="174">
        <v>318615450088.37878</v>
      </c>
      <c r="T958" s="119">
        <v>0.43760986269399116</v>
      </c>
      <c r="U958" s="97">
        <v>16.007938038033856</v>
      </c>
      <c r="V958" s="184">
        <v>5458370172162.8174</v>
      </c>
      <c r="W958" s="199">
        <v>5669.686706818864</v>
      </c>
      <c r="X958" s="191">
        <v>4.6543930755633636E-2</v>
      </c>
      <c r="Y958" s="198">
        <v>2.0000000000000001E-4</v>
      </c>
    </row>
    <row r="959" spans="1:25" x14ac:dyDescent="0.2">
      <c r="A959">
        <v>955</v>
      </c>
      <c r="B959" s="119">
        <v>0.69175814253938883</v>
      </c>
      <c r="C959" s="97">
        <v>6426.0892580441905</v>
      </c>
      <c r="D959" s="96">
        <v>0.6900641333648504</v>
      </c>
      <c r="E959" s="98">
        <v>0</v>
      </c>
      <c r="F959" s="119">
        <v>0.52194390703859583</v>
      </c>
      <c r="G959" s="177">
        <v>1</v>
      </c>
      <c r="H959" s="97">
        <v>6936212.921781132</v>
      </c>
      <c r="I959" s="185">
        <v>43572.302911836858</v>
      </c>
      <c r="J959" s="174">
        <v>302226770488.84448</v>
      </c>
      <c r="K959" s="186">
        <v>0.54091979062030726</v>
      </c>
      <c r="L959" s="182">
        <v>126303290766.45224</v>
      </c>
      <c r="M959" s="189">
        <v>6768841853.1980858</v>
      </c>
      <c r="N959" s="187">
        <v>16788031.406843573</v>
      </c>
      <c r="O959" s="185">
        <v>0</v>
      </c>
      <c r="P959" s="185">
        <v>269667926876.60339</v>
      </c>
      <c r="Q959" s="174">
        <v>578663539218.646</v>
      </c>
      <c r="R959" s="119">
        <v>0.65532862745422638</v>
      </c>
      <c r="S959" s="174">
        <v>252625950765.62247</v>
      </c>
      <c r="T959" s="119">
        <v>0.43656794258497189</v>
      </c>
      <c r="U959" s="97">
        <v>16.092884585619554</v>
      </c>
      <c r="V959" s="184">
        <v>4415432138659.5459</v>
      </c>
      <c r="W959" s="199">
        <v>4584.4868932918434</v>
      </c>
      <c r="X959" s="191">
        <v>4.5332209513190704E-2</v>
      </c>
      <c r="Y959" s="198">
        <v>2.0000000000000001E-4</v>
      </c>
    </row>
    <row r="960" spans="1:25" x14ac:dyDescent="0.2">
      <c r="A960">
        <v>956</v>
      </c>
      <c r="B960" s="119">
        <v>0.26866255499632985</v>
      </c>
      <c r="C960" s="97">
        <v>8102.1846463670117</v>
      </c>
      <c r="D960" s="96">
        <v>0.64323193146886737</v>
      </c>
      <c r="E960" s="98">
        <v>0.22761891401431383</v>
      </c>
      <c r="F960" s="119">
        <v>0.49368080793438068</v>
      </c>
      <c r="G960" s="177">
        <v>1</v>
      </c>
      <c r="H960" s="97">
        <v>4934593.5661714897</v>
      </c>
      <c r="I960" s="185">
        <v>45878.963612878782</v>
      </c>
      <c r="J960" s="174">
        <v>226394038666.72751</v>
      </c>
      <c r="K960" s="186">
        <v>0.26866255499632985</v>
      </c>
      <c r="L960" s="182">
        <v>37479690481.527969</v>
      </c>
      <c r="M960" s="189">
        <v>3205051508.0366039</v>
      </c>
      <c r="N960" s="187">
        <v>12705230.665036069</v>
      </c>
      <c r="O960" s="185">
        <v>0</v>
      </c>
      <c r="P960" s="185">
        <v>267668990638.302</v>
      </c>
      <c r="Q960" s="174">
        <v>497268080813.06616</v>
      </c>
      <c r="R960" s="119">
        <v>0.55293875473609078</v>
      </c>
      <c r="S960" s="174">
        <v>146288672928.62601</v>
      </c>
      <c r="T960" s="119">
        <v>0.29418472363927795</v>
      </c>
      <c r="U960" s="97">
        <v>17.519623310363976</v>
      </c>
      <c r="V960" s="184">
        <v>2736359157437.4023</v>
      </c>
      <c r="W960" s="199">
        <v>2838.4639833463812</v>
      </c>
      <c r="X960" s="191">
        <v>4.2649804991020654E-2</v>
      </c>
      <c r="Y960" s="198">
        <v>2.0000000000000001E-4</v>
      </c>
    </row>
    <row r="961" spans="1:25" x14ac:dyDescent="0.2">
      <c r="A961">
        <v>957</v>
      </c>
      <c r="B961" s="119">
        <v>0.48304474524468</v>
      </c>
      <c r="C961" s="97">
        <v>12427.532237762431</v>
      </c>
      <c r="D961" s="96">
        <v>0.59872614153183012</v>
      </c>
      <c r="E961" s="98">
        <v>0</v>
      </c>
      <c r="F961" s="119">
        <v>0.61720066461829526</v>
      </c>
      <c r="G961" s="177">
        <v>1</v>
      </c>
      <c r="H961" s="97">
        <v>3701814.0712470654</v>
      </c>
      <c r="I961" s="185">
        <v>45501.701047608156</v>
      </c>
      <c r="J961" s="174">
        <v>168438837203.7132</v>
      </c>
      <c r="K961" s="186">
        <v>0.44045840975974404</v>
      </c>
      <c r="L961" s="182">
        <v>54405974972.824821</v>
      </c>
      <c r="M961" s="189">
        <v>1832194901.0197902</v>
      </c>
      <c r="N961" s="187">
        <v>10093765.808145648</v>
      </c>
      <c r="O961" s="185">
        <v>0</v>
      </c>
      <c r="P961" s="185">
        <v>182482130166.18451</v>
      </c>
      <c r="Q961" s="174">
        <v>352753162270.91748</v>
      </c>
      <c r="R961" s="119">
        <v>0.62416451518690697</v>
      </c>
      <c r="S961" s="174">
        <v>134128076539.21213</v>
      </c>
      <c r="T961" s="119">
        <v>0.3802321024586609</v>
      </c>
      <c r="U961" s="97">
        <v>16.616330200101856</v>
      </c>
      <c r="V961" s="184">
        <v>2397399256459.9697</v>
      </c>
      <c r="W961" s="199">
        <v>2489.0071085149634</v>
      </c>
      <c r="X961" s="191">
        <v>4.5079136308266994E-2</v>
      </c>
      <c r="Y961" s="198">
        <v>2.0000000000000001E-4</v>
      </c>
    </row>
    <row r="962" spans="1:25" x14ac:dyDescent="0.2">
      <c r="A962">
        <v>958</v>
      </c>
      <c r="B962" s="119">
        <v>0.43898515919009184</v>
      </c>
      <c r="C962" s="97">
        <v>7153.8979506413425</v>
      </c>
      <c r="D962" s="96">
        <v>0.84311916952315036</v>
      </c>
      <c r="E962" s="98">
        <v>0</v>
      </c>
      <c r="F962" s="119">
        <v>0.79542018149369054</v>
      </c>
      <c r="G962" s="177">
        <v>1</v>
      </c>
      <c r="H962" s="97">
        <v>8494006.2034032829</v>
      </c>
      <c r="I962" s="185">
        <v>35161.970119591315</v>
      </c>
      <c r="J962" s="174">
        <v>298665992319.68951</v>
      </c>
      <c r="K962" s="186">
        <v>0.38403818940998125</v>
      </c>
      <c r="L962" s="182">
        <v>76438734512.260513</v>
      </c>
      <c r="M962" s="189">
        <v>4466266782.2744865</v>
      </c>
      <c r="N962" s="187">
        <v>18782935.001672301</v>
      </c>
      <c r="O962" s="185">
        <v>0</v>
      </c>
      <c r="P962" s="185">
        <v>318274953799.62195</v>
      </c>
      <c r="Q962" s="174">
        <v>621407212901.58606</v>
      </c>
      <c r="R962" s="119">
        <v>0.59432704078859244</v>
      </c>
      <c r="S962" s="174">
        <v>179727723367.45813</v>
      </c>
      <c r="T962" s="119">
        <v>0.28922696685196364</v>
      </c>
      <c r="U962" s="97">
        <v>16.518910946252593</v>
      </c>
      <c r="V962" s="184">
        <v>3152760212357.3208</v>
      </c>
      <c r="W962" s="199">
        <v>3272.0690789654764</v>
      </c>
      <c r="X962" s="191">
        <v>4.4669764637490721E-2</v>
      </c>
      <c r="Y962" s="198">
        <v>2.0000000000000001E-4</v>
      </c>
    </row>
    <row r="963" spans="1:25" x14ac:dyDescent="0.2">
      <c r="A963">
        <v>959</v>
      </c>
      <c r="B963" s="119">
        <v>0.47493129822500335</v>
      </c>
      <c r="C963" s="97">
        <v>10598.014084200035</v>
      </c>
      <c r="D963" s="96">
        <v>0.51325291265615403</v>
      </c>
      <c r="E963" s="98">
        <v>0</v>
      </c>
      <c r="F963" s="119">
        <v>0</v>
      </c>
      <c r="G963" s="177">
        <v>0</v>
      </c>
      <c r="H963" s="97">
        <v>3679372.3176236576</v>
      </c>
      <c r="I963" s="185">
        <v>52617.464310702861</v>
      </c>
      <c r="J963" s="174">
        <v>193599241608.35086</v>
      </c>
      <c r="K963" s="186">
        <v>0.47493129822500335</v>
      </c>
      <c r="L963" s="182">
        <v>69368238428.880478</v>
      </c>
      <c r="M963" s="189">
        <v>6691671556.0874825</v>
      </c>
      <c r="N963" s="187">
        <v>10553653.12560148</v>
      </c>
      <c r="O963" s="185">
        <v>0</v>
      </c>
      <c r="P963" s="185">
        <v>0</v>
      </c>
      <c r="Q963" s="174">
        <v>200290913164.43835</v>
      </c>
      <c r="R963" s="119">
        <v>0.4590639570200693</v>
      </c>
      <c r="S963" s="174">
        <v>69368238428.880478</v>
      </c>
      <c r="T963" s="119">
        <v>0.34633742156804348</v>
      </c>
      <c r="U963" s="97">
        <v>13.281770617501184</v>
      </c>
      <c r="V963" s="184">
        <v>1029508647458.3044</v>
      </c>
      <c r="W963" s="199">
        <v>1068.4946768674242</v>
      </c>
      <c r="X963" s="191">
        <v>5.3315959308733472E-2</v>
      </c>
      <c r="Y963" s="198">
        <v>2.0000000000000001E-4</v>
      </c>
    </row>
    <row r="964" spans="1:25" x14ac:dyDescent="0.2">
      <c r="A964">
        <v>960</v>
      </c>
      <c r="B964" s="119">
        <v>0.58663849963579962</v>
      </c>
      <c r="C964" s="97">
        <v>6850.0884940366359</v>
      </c>
      <c r="D964" s="96">
        <v>1.5751332881374842</v>
      </c>
      <c r="E964" s="98">
        <v>0.3463297923748665</v>
      </c>
      <c r="F964" s="119">
        <v>0.70902659293175541</v>
      </c>
      <c r="G964" s="177">
        <v>1</v>
      </c>
      <c r="H964" s="97">
        <v>21112405.868965175</v>
      </c>
      <c r="I964" s="185">
        <v>31979.92482828999</v>
      </c>
      <c r="J964" s="174">
        <v>675173152633.85474</v>
      </c>
      <c r="K964" s="186">
        <v>0.41531201805701223</v>
      </c>
      <c r="L964" s="182">
        <v>224513237883.47894</v>
      </c>
      <c r="M964" s="189">
        <v>3920196526.1905594</v>
      </c>
      <c r="N964" s="187">
        <v>35595275.216870897</v>
      </c>
      <c r="O964" s="185">
        <v>0</v>
      </c>
      <c r="P964" s="185">
        <v>363468284934.2215</v>
      </c>
      <c r="Q964" s="174">
        <v>1042561634094.2667</v>
      </c>
      <c r="R964" s="119">
        <v>0.54786415865175908</v>
      </c>
      <c r="S964" s="174">
        <v>314365713327.8576</v>
      </c>
      <c r="T964" s="119">
        <v>0.30153201791370848</v>
      </c>
      <c r="U964" s="97">
        <v>14.752115089927585</v>
      </c>
      <c r="V964" s="184">
        <v>4735674422697.2852</v>
      </c>
      <c r="W964" s="199">
        <v>4919.0356106312265</v>
      </c>
      <c r="X964" s="191">
        <v>5.2111301658773264E-2</v>
      </c>
      <c r="Y964" s="198">
        <v>2.0000000000000001E-4</v>
      </c>
    </row>
    <row r="965" spans="1:25" x14ac:dyDescent="0.2">
      <c r="A965">
        <v>961</v>
      </c>
      <c r="B965" s="119">
        <v>0.49314780246669448</v>
      </c>
      <c r="C965" s="97">
        <v>5655.0846517494265</v>
      </c>
      <c r="D965" s="96">
        <v>0.989058351270374</v>
      </c>
      <c r="E965" s="98">
        <v>0</v>
      </c>
      <c r="F965" s="119">
        <v>0.2983864358911526</v>
      </c>
      <c r="G965" s="177">
        <v>1</v>
      </c>
      <c r="H965" s="97">
        <v>11337420.147679487</v>
      </c>
      <c r="I965" s="185">
        <v>33171.138132193264</v>
      </c>
      <c r="J965" s="174">
        <v>376075129781.38721</v>
      </c>
      <c r="K965" s="186">
        <v>0.35200062877441407</v>
      </c>
      <c r="L965" s="182">
        <v>85679247089.892212</v>
      </c>
      <c r="M965" s="189">
        <v>16243560895.329256</v>
      </c>
      <c r="N965" s="187">
        <v>23226209.074359316</v>
      </c>
      <c r="O965" s="185">
        <v>0</v>
      </c>
      <c r="P965" s="185">
        <v>243949500635.9064</v>
      </c>
      <c r="Q965" s="174">
        <v>636268191312.6228</v>
      </c>
      <c r="R965" s="119">
        <v>0.51478022495903897</v>
      </c>
      <c r="S965" s="174">
        <v>192495767902.01624</v>
      </c>
      <c r="T965" s="119">
        <v>0.3025387258553614</v>
      </c>
      <c r="U965" s="97">
        <v>16.594347588986412</v>
      </c>
      <c r="V965" s="184">
        <v>3379572009413.1353</v>
      </c>
      <c r="W965" s="199">
        <v>3502.6799741329442</v>
      </c>
      <c r="X965" s="191">
        <v>4.5465051276280477E-2</v>
      </c>
      <c r="Y965" s="198">
        <v>2.0000000000000001E-4</v>
      </c>
    </row>
    <row r="966" spans="1:25" x14ac:dyDescent="0.2">
      <c r="A966">
        <v>962</v>
      </c>
      <c r="B966" s="119">
        <v>0.40050792598879215</v>
      </c>
      <c r="C966" s="97">
        <v>15594.51126737194</v>
      </c>
      <c r="D966" s="96">
        <v>0.98269412693971392</v>
      </c>
      <c r="E966" s="98">
        <v>8.288139822520528E-2</v>
      </c>
      <c r="F966" s="119">
        <v>0.49362674756316721</v>
      </c>
      <c r="G966" s="177">
        <v>1</v>
      </c>
      <c r="H966" s="97">
        <v>7256197.7817519763</v>
      </c>
      <c r="I966" s="185">
        <v>40976.230107951647</v>
      </c>
      <c r="J966" s="174">
        <v>297331630013.87732</v>
      </c>
      <c r="K966" s="186">
        <v>0.40050792598879215</v>
      </c>
      <c r="L966" s="182">
        <v>97921728207.280426</v>
      </c>
      <c r="M966" s="189">
        <v>8103881798.9881372</v>
      </c>
      <c r="N966" s="187">
        <v>15387883.474809624</v>
      </c>
      <c r="O966" s="185">
        <v>0</v>
      </c>
      <c r="P966" s="185">
        <v>226307255361.8028</v>
      </c>
      <c r="Q966" s="174">
        <v>531742767174.66827</v>
      </c>
      <c r="R966" s="119">
        <v>0.56442606704715148</v>
      </c>
      <c r="S966" s="174">
        <v>172611856853.80167</v>
      </c>
      <c r="T966" s="119">
        <v>0.32461533566492623</v>
      </c>
      <c r="U966" s="97">
        <v>15.755558668115537</v>
      </c>
      <c r="V966" s="184">
        <v>2764399021419.4785</v>
      </c>
      <c r="W966" s="199">
        <v>2868.1247071697762</v>
      </c>
      <c r="X966" s="191">
        <v>4.7577935616905209E-2</v>
      </c>
      <c r="Y966" s="198">
        <v>2.0000000000000001E-4</v>
      </c>
    </row>
    <row r="967" spans="1:25" x14ac:dyDescent="0.2">
      <c r="A967">
        <v>963</v>
      </c>
      <c r="B967" s="119">
        <v>0.7461386446325966</v>
      </c>
      <c r="C967" s="97">
        <v>5674.1485582646874</v>
      </c>
      <c r="D967" s="96">
        <v>0.33912981055860608</v>
      </c>
      <c r="E967" s="98">
        <v>0.38626686944673716</v>
      </c>
      <c r="F967" s="119">
        <v>0.40567182407369462</v>
      </c>
      <c r="G967" s="177">
        <v>1</v>
      </c>
      <c r="H967" s="97">
        <v>2818610.4611662212</v>
      </c>
      <c r="I967" s="185">
        <v>53561.242039113073</v>
      </c>
      <c r="J967" s="174">
        <v>150968277124.50009</v>
      </c>
      <c r="K967" s="186">
        <v>0.53132731327848648</v>
      </c>
      <c r="L967" s="182">
        <v>62752879558.654533</v>
      </c>
      <c r="M967" s="189">
        <v>3930537292.9253922</v>
      </c>
      <c r="N967" s="187">
        <v>9584143.0793576725</v>
      </c>
      <c r="O967" s="185">
        <v>0</v>
      </c>
      <c r="P967" s="185">
        <v>150917898335.53445</v>
      </c>
      <c r="Q967" s="174">
        <v>305816712752.95996</v>
      </c>
      <c r="R967" s="119">
        <v>0.65708602363271351</v>
      </c>
      <c r="S967" s="174">
        <v>134931334933.50694</v>
      </c>
      <c r="T967" s="119">
        <v>0.44121635380504876</v>
      </c>
      <c r="U967" s="97">
        <v>16.319813396888762</v>
      </c>
      <c r="V967" s="184">
        <v>2433368468252.0449</v>
      </c>
      <c r="W967" s="199">
        <v>2523.7435053746767</v>
      </c>
      <c r="X967" s="191">
        <v>4.441118647651425E-2</v>
      </c>
      <c r="Y967" s="198">
        <v>2.0000000000000001E-4</v>
      </c>
    </row>
    <row r="968" spans="1:25" x14ac:dyDescent="0.2">
      <c r="A968">
        <v>964</v>
      </c>
      <c r="B968" s="119">
        <v>0.39395474639862693</v>
      </c>
      <c r="C968" s="97">
        <v>9888.7925587018453</v>
      </c>
      <c r="D968" s="96">
        <v>0.60654128457260281</v>
      </c>
      <c r="E968" s="98">
        <v>0</v>
      </c>
      <c r="F968" s="119">
        <v>0</v>
      </c>
      <c r="G968" s="177">
        <v>0</v>
      </c>
      <c r="H968" s="97">
        <v>4744356.0816234024</v>
      </c>
      <c r="I968" s="185">
        <v>37383.240997054265</v>
      </c>
      <c r="J968" s="174">
        <v>177359406775.16769</v>
      </c>
      <c r="K968" s="186">
        <v>0.36437525184113473</v>
      </c>
      <c r="L968" s="182">
        <v>48285277091.772728</v>
      </c>
      <c r="M968" s="189">
        <v>7117297020.0155334</v>
      </c>
      <c r="N968" s="187">
        <v>12440318.176404841</v>
      </c>
      <c r="O968" s="185">
        <v>0</v>
      </c>
      <c r="P968" s="185">
        <v>0</v>
      </c>
      <c r="Q968" s="174">
        <v>184476703795.18323</v>
      </c>
      <c r="R968" s="119">
        <v>0.35031728766059722</v>
      </c>
      <c r="S968" s="174">
        <v>48285277091.772728</v>
      </c>
      <c r="T968" s="119">
        <v>0.2617418682056562</v>
      </c>
      <c r="U968" s="97">
        <v>13.512964374885458</v>
      </c>
      <c r="V968" s="184">
        <v>711705042511.38965</v>
      </c>
      <c r="W968" s="199">
        <v>736.93779252753234</v>
      </c>
      <c r="X968" s="191">
        <v>5.1896363473308463E-2</v>
      </c>
      <c r="Y968" s="198">
        <v>2.0000000000000001E-4</v>
      </c>
    </row>
    <row r="969" spans="1:25" x14ac:dyDescent="0.2">
      <c r="A969">
        <v>965</v>
      </c>
      <c r="B969" s="119">
        <v>0.40100589327307079</v>
      </c>
      <c r="C969" s="97">
        <v>7109.2887908322482</v>
      </c>
      <c r="D969" s="96">
        <v>1.4031832381412319</v>
      </c>
      <c r="E969" s="98">
        <v>0.45398444375224195</v>
      </c>
      <c r="F969" s="119">
        <v>0</v>
      </c>
      <c r="G969" s="177">
        <v>0</v>
      </c>
      <c r="H969" s="97">
        <v>19655016.050521716</v>
      </c>
      <c r="I969" s="185">
        <v>28836.282936285628</v>
      </c>
      <c r="J969" s="174">
        <v>566777603950.07947</v>
      </c>
      <c r="K969" s="186">
        <v>0.30731275971652383</v>
      </c>
      <c r="L969" s="182">
        <v>112653963376.26207</v>
      </c>
      <c r="M969" s="189">
        <v>87106886581.875931</v>
      </c>
      <c r="N969" s="187">
        <v>34523318.579199567</v>
      </c>
      <c r="O969" s="185">
        <v>189703160536.23886</v>
      </c>
      <c r="P969" s="185">
        <v>0</v>
      </c>
      <c r="Q969" s="174">
        <v>843587651068.19434</v>
      </c>
      <c r="R969" s="119">
        <v>0.38637421687205376</v>
      </c>
      <c r="S969" s="174">
        <v>200975073823.0199</v>
      </c>
      <c r="T969" s="119">
        <v>0.23823852040571583</v>
      </c>
      <c r="U969" s="97">
        <v>16.881311535661954</v>
      </c>
      <c r="V969" s="184">
        <v>3403267712654.9858</v>
      </c>
      <c r="W969" s="199">
        <v>3533.0721314252178</v>
      </c>
      <c r="X969" s="191">
        <v>4.5903983335721002E-2</v>
      </c>
      <c r="Y969" s="198">
        <v>2.0000000000000001E-4</v>
      </c>
    </row>
    <row r="970" spans="1:25" x14ac:dyDescent="0.2">
      <c r="A970">
        <v>966</v>
      </c>
      <c r="B970" s="119">
        <v>0.42501214543604848</v>
      </c>
      <c r="C970" s="97">
        <v>8417.161177136315</v>
      </c>
      <c r="D970" s="96">
        <v>0.41619341292732337</v>
      </c>
      <c r="E970" s="98">
        <v>0</v>
      </c>
      <c r="F970" s="119">
        <v>0</v>
      </c>
      <c r="G970" s="177">
        <v>0</v>
      </c>
      <c r="H970" s="97">
        <v>3365259.0110421558</v>
      </c>
      <c r="I970" s="185">
        <v>45080.426978921088</v>
      </c>
      <c r="J970" s="174">
        <v>151707313112.44211</v>
      </c>
      <c r="K970" s="186">
        <v>0.42501214543604848</v>
      </c>
      <c r="L970" s="182">
        <v>48456033741.966133</v>
      </c>
      <c r="M970" s="189">
        <v>5139003963.2088394</v>
      </c>
      <c r="N970" s="187">
        <v>10395601.829357123</v>
      </c>
      <c r="O970" s="185">
        <v>0</v>
      </c>
      <c r="P970" s="185">
        <v>0</v>
      </c>
      <c r="Q970" s="174">
        <v>156846317075.65094</v>
      </c>
      <c r="R970" s="119">
        <v>0.41108680029227773</v>
      </c>
      <c r="S970" s="174">
        <v>48456033741.966133</v>
      </c>
      <c r="T970" s="119">
        <v>0.30893956992687666</v>
      </c>
      <c r="U970" s="97">
        <v>13.406462027403029</v>
      </c>
      <c r="V970" s="184">
        <v>752314124314.12524</v>
      </c>
      <c r="W970" s="199">
        <v>780.74174694908675</v>
      </c>
      <c r="X970" s="191">
        <v>5.1006499592409271E-2</v>
      </c>
      <c r="Y970" s="198">
        <v>2.0000000000000001E-4</v>
      </c>
    </row>
    <row r="971" spans="1:25" x14ac:dyDescent="0.2">
      <c r="A971">
        <v>967</v>
      </c>
      <c r="B971" s="119">
        <v>0.62946791821506243</v>
      </c>
      <c r="C971" s="97">
        <v>9215.9438737623295</v>
      </c>
      <c r="D971" s="96">
        <v>1.2143302837170389</v>
      </c>
      <c r="E971" s="98">
        <v>0</v>
      </c>
      <c r="F971" s="119">
        <v>0.72486459890557353</v>
      </c>
      <c r="G971" s="177">
        <v>1</v>
      </c>
      <c r="H971" s="97">
        <v>13796283.176640786</v>
      </c>
      <c r="I971" s="185">
        <v>34534.358182907017</v>
      </c>
      <c r="J971" s="174">
        <v>476445784814.92712</v>
      </c>
      <c r="K971" s="186">
        <v>0.43855153922879186</v>
      </c>
      <c r="L971" s="182">
        <v>162786034545.1488</v>
      </c>
      <c r="M971" s="189">
        <v>12739506634.432402</v>
      </c>
      <c r="N971" s="187">
        <v>25898793.370602097</v>
      </c>
      <c r="O971" s="185">
        <v>0</v>
      </c>
      <c r="P971" s="185">
        <v>354547474542.10315</v>
      </c>
      <c r="Q971" s="174">
        <v>843732765991.46265</v>
      </c>
      <c r="R971" s="119">
        <v>0.58381519810304827</v>
      </c>
      <c r="S971" s="174">
        <v>356619040376.91248</v>
      </c>
      <c r="T971" s="119">
        <v>0.42266823661619057</v>
      </c>
      <c r="U971" s="97">
        <v>16.381346418551097</v>
      </c>
      <c r="V971" s="184">
        <v>6070867375414.916</v>
      </c>
      <c r="W971" s="199">
        <v>6301.9599162945869</v>
      </c>
      <c r="X971" s="191">
        <v>4.7093284243391723E-2</v>
      </c>
      <c r="Y971" s="198">
        <v>2.0000000000000001E-4</v>
      </c>
    </row>
    <row r="972" spans="1:25" x14ac:dyDescent="0.2">
      <c r="A972">
        <v>968</v>
      </c>
      <c r="B972" s="119">
        <v>0.72279142796263052</v>
      </c>
      <c r="C972" s="97">
        <v>6717.716695396155</v>
      </c>
      <c r="D972" s="96">
        <v>0.7017907771005637</v>
      </c>
      <c r="E972" s="98">
        <v>0</v>
      </c>
      <c r="F972" s="119">
        <v>0.46623488745773722</v>
      </c>
      <c r="G972" s="177">
        <v>1</v>
      </c>
      <c r="H972" s="97">
        <v>6409227.8056881204</v>
      </c>
      <c r="I972" s="185">
        <v>47897.637769397952</v>
      </c>
      <c r="J972" s="174">
        <v>306986871818.40289</v>
      </c>
      <c r="K972" s="186">
        <v>0.52160541546123951</v>
      </c>
      <c r="L972" s="182">
        <v>120692490659.65071</v>
      </c>
      <c r="M972" s="189">
        <v>5367406940.8847504</v>
      </c>
      <c r="N972" s="187">
        <v>15560167.022845894</v>
      </c>
      <c r="O972" s="185">
        <v>0</v>
      </c>
      <c r="P972" s="185">
        <v>300385033599.82123</v>
      </c>
      <c r="Q972" s="174">
        <v>612739312359.10889</v>
      </c>
      <c r="R972" s="119">
        <v>0.65351452668203935</v>
      </c>
      <c r="S972" s="174">
        <v>244553532159.11078</v>
      </c>
      <c r="T972" s="119">
        <v>0.39911513302052504</v>
      </c>
      <c r="U972" s="97">
        <v>16.113754446504991</v>
      </c>
      <c r="V972" s="184">
        <v>4264701031496.5024</v>
      </c>
      <c r="W972" s="199">
        <v>4429.0216539111361</v>
      </c>
      <c r="X972" s="191">
        <v>4.5838400813108041E-2</v>
      </c>
      <c r="Y972" s="198">
        <v>2.0000000000000001E-4</v>
      </c>
    </row>
    <row r="973" spans="1:25" x14ac:dyDescent="0.2">
      <c r="A973">
        <v>969</v>
      </c>
      <c r="B973" s="119">
        <v>0.32030135411923044</v>
      </c>
      <c r="C973" s="97">
        <v>8639.9142024252506</v>
      </c>
      <c r="D973" s="96">
        <v>0.30835232929840178</v>
      </c>
      <c r="E973" s="98">
        <v>0</v>
      </c>
      <c r="F973" s="119">
        <v>0</v>
      </c>
      <c r="G973" s="177">
        <v>0</v>
      </c>
      <c r="H973" s="97">
        <v>2611227.9559038831</v>
      </c>
      <c r="I973" s="185">
        <v>41212.304920836214</v>
      </c>
      <c r="J973" s="174">
        <v>107614722736.52269</v>
      </c>
      <c r="K973" s="186">
        <v>0.32030135411923044</v>
      </c>
      <c r="L973" s="182">
        <v>21078102060.757557</v>
      </c>
      <c r="M973" s="189">
        <v>3948613793.4923682</v>
      </c>
      <c r="N973" s="187">
        <v>9089203.1939778253</v>
      </c>
      <c r="O973" s="185">
        <v>0</v>
      </c>
      <c r="P973" s="185">
        <v>0</v>
      </c>
      <c r="Q973" s="174">
        <v>111563336530.01506</v>
      </c>
      <c r="R973" s="119">
        <v>0.30896477720886517</v>
      </c>
      <c r="S973" s="174">
        <v>21078102060.757557</v>
      </c>
      <c r="T973" s="119">
        <v>0.18893395192682044</v>
      </c>
      <c r="U973" s="97">
        <v>13.626755539865686</v>
      </c>
      <c r="V973" s="184">
        <v>344579147746.67023</v>
      </c>
      <c r="W973" s="199">
        <v>357.9066434183776</v>
      </c>
      <c r="X973" s="191">
        <v>4.9222900299796916E-2</v>
      </c>
      <c r="Y973" s="198">
        <v>2.0000000000000001E-4</v>
      </c>
    </row>
    <row r="974" spans="1:25" x14ac:dyDescent="0.2">
      <c r="A974">
        <v>970</v>
      </c>
      <c r="B974" s="119">
        <v>0.65757556983470167</v>
      </c>
      <c r="C974" s="97">
        <v>12314.202356800633</v>
      </c>
      <c r="D974" s="96">
        <v>0.74414315703561995</v>
      </c>
      <c r="E974" s="98">
        <v>0.14934006392704721</v>
      </c>
      <c r="F974" s="119">
        <v>0.38413098300580056</v>
      </c>
      <c r="G974" s="177">
        <v>1</v>
      </c>
      <c r="H974" s="97">
        <v>4519865.3519193772</v>
      </c>
      <c r="I974" s="185">
        <v>40936.31886836097</v>
      </c>
      <c r="J974" s="174">
        <v>185026649288.22821</v>
      </c>
      <c r="K974" s="186">
        <v>0.44621494232238701</v>
      </c>
      <c r="L974" s="182">
        <v>61878442841.439056</v>
      </c>
      <c r="M974" s="189">
        <v>1173233066.873605</v>
      </c>
      <c r="N974" s="187">
        <v>11196888.512061996</v>
      </c>
      <c r="O974" s="185">
        <v>0</v>
      </c>
      <c r="P974" s="185">
        <v>190206640235.62427</v>
      </c>
      <c r="Q974" s="174">
        <v>376406522590.72607</v>
      </c>
      <c r="R974" s="119">
        <v>0.62359962896810306</v>
      </c>
      <c r="S974" s="174">
        <v>165618283809.10962</v>
      </c>
      <c r="T974" s="119">
        <v>0.43999844282504508</v>
      </c>
      <c r="U974" s="97">
        <v>16.778687651061883</v>
      </c>
      <c r="V974" s="184">
        <v>2965062991454.5776</v>
      </c>
      <c r="W974" s="199">
        <v>3078.5140312612666</v>
      </c>
      <c r="X974" s="191">
        <v>4.4690392728750597E-2</v>
      </c>
      <c r="Y974" s="198">
        <v>2.0000000000000001E-4</v>
      </c>
    </row>
    <row r="975" spans="1:25" x14ac:dyDescent="0.2">
      <c r="A975">
        <v>971</v>
      </c>
      <c r="B975" s="119">
        <v>0.75435832102965583</v>
      </c>
      <c r="C975" s="97">
        <v>6972.8805881154267</v>
      </c>
      <c r="D975" s="96">
        <v>0.56606160777029724</v>
      </c>
      <c r="E975" s="98">
        <v>0.69028055136319766</v>
      </c>
      <c r="F975" s="119">
        <v>0.48932095857176139</v>
      </c>
      <c r="G975" s="177">
        <v>1</v>
      </c>
      <c r="H975" s="97">
        <v>4367820.7629243406</v>
      </c>
      <c r="I975" s="185">
        <v>40948.811299770903</v>
      </c>
      <c r="J975" s="174">
        <v>178857068212.21021</v>
      </c>
      <c r="K975" s="186">
        <v>0.42165849596447791</v>
      </c>
      <c r="L975" s="182">
        <v>52264742232.332962</v>
      </c>
      <c r="M975" s="189">
        <v>2520536500.3545327</v>
      </c>
      <c r="N975" s="187">
        <v>11914530.307531722</v>
      </c>
      <c r="O975" s="185">
        <v>0</v>
      </c>
      <c r="P975" s="185">
        <v>201107416998.38635</v>
      </c>
      <c r="Q975" s="174">
        <v>382485021710.95111</v>
      </c>
      <c r="R975" s="119">
        <v>0.61780860049537456</v>
      </c>
      <c r="S975" s="174">
        <v>155463542630.75061</v>
      </c>
      <c r="T975" s="119">
        <v>0.40645655073059678</v>
      </c>
      <c r="U975" s="97">
        <v>17.035926186147812</v>
      </c>
      <c r="V975" s="184">
        <v>2877702545805.7095</v>
      </c>
      <c r="W975" s="199">
        <v>2985.3918964201553</v>
      </c>
      <c r="X975" s="191">
        <v>4.2931636300836434E-2</v>
      </c>
      <c r="Y975" s="198">
        <v>2.0000000000000001E-4</v>
      </c>
    </row>
    <row r="976" spans="1:25" x14ac:dyDescent="0.2">
      <c r="A976">
        <v>972</v>
      </c>
      <c r="B976" s="119">
        <v>0.39414802417784467</v>
      </c>
      <c r="C976" s="97">
        <v>12379.100688260995</v>
      </c>
      <c r="D976" s="96">
        <v>1.1793754185783685</v>
      </c>
      <c r="E976" s="98">
        <v>0.62435351465987843</v>
      </c>
      <c r="F976" s="119">
        <v>0</v>
      </c>
      <c r="G976" s="177">
        <v>0</v>
      </c>
      <c r="H976" s="97">
        <v>10391802.49126434</v>
      </c>
      <c r="I976" s="185">
        <v>35675.289629596758</v>
      </c>
      <c r="J976" s="174">
        <v>370730563649.42047</v>
      </c>
      <c r="K976" s="186">
        <v>0.32498742777026601</v>
      </c>
      <c r="L976" s="182">
        <v>91999016574.824341</v>
      </c>
      <c r="M976" s="189">
        <v>37391519907.350151</v>
      </c>
      <c r="N976" s="187">
        <v>20074922.972088259</v>
      </c>
      <c r="O976" s="185">
        <v>53707380458.01429</v>
      </c>
      <c r="P976" s="185">
        <v>0</v>
      </c>
      <c r="Q976" s="174">
        <v>461829464014.78491</v>
      </c>
      <c r="R976" s="119">
        <v>0.35391565367389566</v>
      </c>
      <c r="S976" s="174">
        <v>113050750075.59645</v>
      </c>
      <c r="T976" s="119">
        <v>0.24478895108341825</v>
      </c>
      <c r="U976" s="97">
        <v>15.182731814481038</v>
      </c>
      <c r="V976" s="184">
        <v>1650081912167.5356</v>
      </c>
      <c r="W976" s="199">
        <v>1712.3316435705428</v>
      </c>
      <c r="X976" s="191">
        <v>5.4172897552038586E-2</v>
      </c>
      <c r="Y976" s="198">
        <v>2.0000000000000001E-4</v>
      </c>
    </row>
    <row r="977" spans="1:25" x14ac:dyDescent="0.2">
      <c r="A977">
        <v>973</v>
      </c>
      <c r="B977" s="119">
        <v>0.49978143510682616</v>
      </c>
      <c r="C977" s="97">
        <v>17000</v>
      </c>
      <c r="D977" s="96">
        <v>0.97919282631787086</v>
      </c>
      <c r="E977" s="98">
        <v>0.20834331948685386</v>
      </c>
      <c r="F977" s="119">
        <v>0.60592453742248631</v>
      </c>
      <c r="G977" s="177">
        <v>1</v>
      </c>
      <c r="H977" s="97">
        <v>11273249.626514262</v>
      </c>
      <c r="I977" s="185">
        <v>34780.375792801548</v>
      </c>
      <c r="J977" s="174">
        <v>392087858416.22571</v>
      </c>
      <c r="K977" s="186">
        <v>0.2928649953227177</v>
      </c>
      <c r="L977" s="182">
        <v>93935421401.594849</v>
      </c>
      <c r="M977" s="189">
        <v>6281020218.4383965</v>
      </c>
      <c r="N977" s="187">
        <v>23007453.318233192</v>
      </c>
      <c r="O977" s="185">
        <v>0</v>
      </c>
      <c r="P977" s="185">
        <v>426724991687.15271</v>
      </c>
      <c r="Q977" s="174">
        <v>825093870321.81677</v>
      </c>
      <c r="R977" s="119">
        <v>0.55291745409882442</v>
      </c>
      <c r="S977" s="174">
        <v>371003993479.00024</v>
      </c>
      <c r="T977" s="119">
        <v>0.44965064803389598</v>
      </c>
      <c r="U977" s="97">
        <v>17.530834969225495</v>
      </c>
      <c r="V977" s="184">
        <v>6646181682175.5977</v>
      </c>
      <c r="W977" s="199">
        <v>6895.7351111819999</v>
      </c>
      <c r="X977" s="191">
        <v>4.2769494763756764E-2</v>
      </c>
      <c r="Y977" s="198">
        <v>2.0000000000000001E-4</v>
      </c>
    </row>
    <row r="978" spans="1:25" x14ac:dyDescent="0.2">
      <c r="A978">
        <v>974</v>
      </c>
      <c r="B978" s="119">
        <v>0.46894199854387059</v>
      </c>
      <c r="C978" s="97">
        <v>15498.781891099035</v>
      </c>
      <c r="D978" s="96">
        <v>0.70510052103818011</v>
      </c>
      <c r="E978" s="98">
        <v>0.62454830855072119</v>
      </c>
      <c r="F978" s="119">
        <v>0</v>
      </c>
      <c r="G978" s="177">
        <v>0</v>
      </c>
      <c r="H978" s="97">
        <v>4700744.4921489386</v>
      </c>
      <c r="I978" s="185">
        <v>48061.621133196801</v>
      </c>
      <c r="J978" s="174">
        <v>225925400825.6239</v>
      </c>
      <c r="K978" s="186">
        <v>0.46894199854387053</v>
      </c>
      <c r="L978" s="182">
        <v>82794130616.522186</v>
      </c>
      <c r="M978" s="189">
        <v>23034876702.55344</v>
      </c>
      <c r="N978" s="187">
        <v>11745267.8129647</v>
      </c>
      <c r="O978" s="185">
        <v>40392400972.689812</v>
      </c>
      <c r="P978" s="185">
        <v>0</v>
      </c>
      <c r="Q978" s="174">
        <v>289352678500.86719</v>
      </c>
      <c r="R978" s="119">
        <v>0.47782460656478964</v>
      </c>
      <c r="S978" s="174">
        <v>102330282567.05997</v>
      </c>
      <c r="T978" s="119">
        <v>0.35365244620244041</v>
      </c>
      <c r="U978" s="97">
        <v>14.874056214338736</v>
      </c>
      <c r="V978" s="184">
        <v>1607856467873.9634</v>
      </c>
      <c r="W978" s="199">
        <v>1669.1048114441976</v>
      </c>
      <c r="X978" s="191">
        <v>5.0849206129382138E-2</v>
      </c>
      <c r="Y978" s="198">
        <v>2.0000000000000001E-4</v>
      </c>
    </row>
    <row r="979" spans="1:25" x14ac:dyDescent="0.2">
      <c r="A979">
        <v>975</v>
      </c>
      <c r="B979" s="119">
        <v>0.48056447096927057</v>
      </c>
      <c r="C979" s="97">
        <v>5851.4417750479433</v>
      </c>
      <c r="D979" s="96">
        <v>0.64097091005282802</v>
      </c>
      <c r="E979" s="98">
        <v>0.7</v>
      </c>
      <c r="F979" s="119">
        <v>0.57406311987458847</v>
      </c>
      <c r="G979" s="177">
        <v>1</v>
      </c>
      <c r="H979" s="97">
        <v>6936995.3309371891</v>
      </c>
      <c r="I979" s="185">
        <v>45660.962230166988</v>
      </c>
      <c r="J979" s="174">
        <v>316749881796.76776</v>
      </c>
      <c r="K979" s="186">
        <v>0.48056447096927057</v>
      </c>
      <c r="L979" s="182">
        <v>107613105283.69252</v>
      </c>
      <c r="M979" s="189">
        <v>7343158608.0025768</v>
      </c>
      <c r="N979" s="187">
        <v>17218423.44770604</v>
      </c>
      <c r="O979" s="185">
        <v>0</v>
      </c>
      <c r="P979" s="185">
        <v>265135710607.74408</v>
      </c>
      <c r="Q979" s="174">
        <v>589228751012.5144</v>
      </c>
      <c r="R979" s="119">
        <v>0.61831217033348762</v>
      </c>
      <c r="S979" s="174">
        <v>210994750063.07538</v>
      </c>
      <c r="T979" s="119">
        <v>0.35808631147157677</v>
      </c>
      <c r="U979" s="97">
        <v>16.050483572523639</v>
      </c>
      <c r="V979" s="184">
        <v>3685749921950.582</v>
      </c>
      <c r="W979" s="199">
        <v>3821.8404418257869</v>
      </c>
      <c r="X979" s="191">
        <v>4.529954600454842E-2</v>
      </c>
      <c r="Y979" s="198">
        <v>2.0000000000000001E-4</v>
      </c>
    </row>
    <row r="980" spans="1:25" x14ac:dyDescent="0.2">
      <c r="A980">
        <v>976</v>
      </c>
      <c r="B980" s="119">
        <v>0.46441525683985707</v>
      </c>
      <c r="C980" s="97">
        <v>11313.289061280177</v>
      </c>
      <c r="D980" s="96">
        <v>0.67976335285295431</v>
      </c>
      <c r="E980" s="98">
        <v>0</v>
      </c>
      <c r="F980" s="119">
        <v>0</v>
      </c>
      <c r="G980" s="177">
        <v>0</v>
      </c>
      <c r="H980" s="97">
        <v>4415114.2556006797</v>
      </c>
      <c r="I980" s="185">
        <v>48512.498525297407</v>
      </c>
      <c r="J980" s="174">
        <v>214188223813.84753</v>
      </c>
      <c r="K980" s="186">
        <v>0.46441525683985707</v>
      </c>
      <c r="L980" s="182">
        <v>76466248424.818344</v>
      </c>
      <c r="M980" s="189">
        <v>5137867076.8348284</v>
      </c>
      <c r="N980" s="187">
        <v>11287933.026940312</v>
      </c>
      <c r="O980" s="185">
        <v>0</v>
      </c>
      <c r="P980" s="185">
        <v>0</v>
      </c>
      <c r="Q980" s="174">
        <v>219326090890.68237</v>
      </c>
      <c r="R980" s="119">
        <v>0.45353600463412386</v>
      </c>
      <c r="S980" s="174">
        <v>76466248424.818344</v>
      </c>
      <c r="T980" s="119">
        <v>0.34864182420928225</v>
      </c>
      <c r="U980" s="97">
        <v>13.189642089910736</v>
      </c>
      <c r="V980" s="184">
        <v>1093203755200.7941</v>
      </c>
      <c r="W980" s="199">
        <v>1134.2134081748752</v>
      </c>
      <c r="X980" s="191">
        <v>5.4845957815254108E-2</v>
      </c>
      <c r="Y980" s="198">
        <v>2.0000000000000001E-4</v>
      </c>
    </row>
    <row r="981" spans="1:25" x14ac:dyDescent="0.2">
      <c r="A981">
        <v>977</v>
      </c>
      <c r="B981" s="119">
        <v>0.58177092274612763</v>
      </c>
      <c r="C981" s="97">
        <v>4000</v>
      </c>
      <c r="D981" s="96">
        <v>0.90602855711204011</v>
      </c>
      <c r="E981" s="98">
        <v>0.15866256942496312</v>
      </c>
      <c r="F981" s="119">
        <v>0.55531286877399233</v>
      </c>
      <c r="G981" s="177">
        <v>1</v>
      </c>
      <c r="H981" s="97">
        <v>13873943.624213396</v>
      </c>
      <c r="I981" s="185">
        <v>34286.778982825555</v>
      </c>
      <c r="J981" s="174">
        <v>475692838663.58649</v>
      </c>
      <c r="K981" s="186">
        <v>0.39842568872915107</v>
      </c>
      <c r="L981" s="182">
        <v>125251503157.56665</v>
      </c>
      <c r="M981" s="189">
        <v>8858697929.4679718</v>
      </c>
      <c r="N981" s="187">
        <v>29031860.459901378</v>
      </c>
      <c r="O981" s="185">
        <v>0</v>
      </c>
      <c r="P981" s="185">
        <v>376992003511.78009</v>
      </c>
      <c r="Q981" s="174">
        <v>861543540104.83459</v>
      </c>
      <c r="R981" s="119">
        <v>0.57004878664371117</v>
      </c>
      <c r="S981" s="174">
        <v>209791535443.87476</v>
      </c>
      <c r="T981" s="119">
        <v>0.24350659679758824</v>
      </c>
      <c r="U981" s="97">
        <v>15.569676369889809</v>
      </c>
      <c r="V981" s="184">
        <v>3549844818524.2788</v>
      </c>
      <c r="W981" s="199">
        <v>3686.2536962622457</v>
      </c>
      <c r="X981" s="191">
        <v>4.7276704447326331E-2</v>
      </c>
      <c r="Y981" s="198">
        <v>2.0000000000000001E-4</v>
      </c>
    </row>
    <row r="982" spans="1:25" x14ac:dyDescent="0.2">
      <c r="A982">
        <v>978</v>
      </c>
      <c r="B982" s="119">
        <v>0.71773329569273914</v>
      </c>
      <c r="C982" s="97">
        <v>6260.4454642739838</v>
      </c>
      <c r="D982" s="96">
        <v>0.40114872451083894</v>
      </c>
      <c r="E982" s="98">
        <v>0.1476812364686462</v>
      </c>
      <c r="F982" s="119">
        <v>0</v>
      </c>
      <c r="G982" s="177">
        <v>0</v>
      </c>
      <c r="H982" s="97">
        <v>7339344.0117516341</v>
      </c>
      <c r="I982" s="185">
        <v>35728.425052879291</v>
      </c>
      <c r="J982" s="174">
        <v>262223202461.16669</v>
      </c>
      <c r="K982" s="186">
        <v>0.40400296421859494</v>
      </c>
      <c r="L982" s="182">
        <v>80337079719.845749</v>
      </c>
      <c r="M982" s="189">
        <v>16443800804.912096</v>
      </c>
      <c r="N982" s="187">
        <v>20857790.763910461</v>
      </c>
      <c r="O982" s="185">
        <v>16692155760.00473</v>
      </c>
      <c r="P982" s="185">
        <v>0</v>
      </c>
      <c r="Q982" s="174">
        <v>295359159026.0835</v>
      </c>
      <c r="R982" s="119">
        <v>0.40389021990231566</v>
      </c>
      <c r="S982" s="174">
        <v>88179131233.021622</v>
      </c>
      <c r="T982" s="119">
        <v>0.2985488295801737</v>
      </c>
      <c r="U982" s="97">
        <v>14.085892090503979</v>
      </c>
      <c r="V982" s="184">
        <v>1408116246212.7349</v>
      </c>
      <c r="W982" s="199">
        <v>1462.5096210676022</v>
      </c>
      <c r="X982" s="191">
        <v>4.8948691678644109E-2</v>
      </c>
      <c r="Y982" s="198">
        <v>2.0000000000000001E-4</v>
      </c>
    </row>
    <row r="983" spans="1:25" x14ac:dyDescent="0.2">
      <c r="A983">
        <v>979</v>
      </c>
      <c r="B983" s="119">
        <v>0.65529929837760426</v>
      </c>
      <c r="C983" s="97">
        <v>10024.285221455537</v>
      </c>
      <c r="D983" s="96">
        <v>0.89108611386679093</v>
      </c>
      <c r="E983" s="98">
        <v>0.58004369432375735</v>
      </c>
      <c r="F983" s="119">
        <v>0</v>
      </c>
      <c r="G983" s="177">
        <v>0</v>
      </c>
      <c r="H983" s="97">
        <v>7266792.8193797199</v>
      </c>
      <c r="I983" s="185">
        <v>38431.15996743914</v>
      </c>
      <c r="J983" s="174">
        <v>279271277291.82007</v>
      </c>
      <c r="K983" s="186">
        <v>0.49831395840863779</v>
      </c>
      <c r="L983" s="182">
        <v>119221637968.88608</v>
      </c>
      <c r="M983" s="189">
        <v>21392599360.166611</v>
      </c>
      <c r="N983" s="187">
        <v>15988423.817074768</v>
      </c>
      <c r="O983" s="185">
        <v>55808878157.121925</v>
      </c>
      <c r="P983" s="185">
        <v>0</v>
      </c>
      <c r="Q983" s="174">
        <v>356472754809.10864</v>
      </c>
      <c r="R983" s="119">
        <v>0.51564074870533116</v>
      </c>
      <c r="S983" s="174">
        <v>145801168835.23526</v>
      </c>
      <c r="T983" s="119">
        <v>0.40901069399626871</v>
      </c>
      <c r="U983" s="97">
        <v>14.540857000017679</v>
      </c>
      <c r="V983" s="184">
        <v>2261177912495.7617</v>
      </c>
      <c r="W983" s="199">
        <v>2348.2225850080385</v>
      </c>
      <c r="X983" s="191">
        <v>5.0452022596942203E-2</v>
      </c>
      <c r="Y983" s="198">
        <v>2.0000000000000001E-4</v>
      </c>
    </row>
    <row r="984" spans="1:25" x14ac:dyDescent="0.2">
      <c r="A984">
        <v>980</v>
      </c>
      <c r="B984" s="119">
        <v>0.34227853457307711</v>
      </c>
      <c r="C984" s="97">
        <v>7654.9899359100682</v>
      </c>
      <c r="D984" s="96">
        <v>0.92421359109101842</v>
      </c>
      <c r="E984" s="98">
        <v>6.569119799567906E-2</v>
      </c>
      <c r="F984" s="119">
        <v>0.53315805814855077</v>
      </c>
      <c r="G984" s="177">
        <v>1</v>
      </c>
      <c r="H984" s="97">
        <v>7826341.7020085622</v>
      </c>
      <c r="I984" s="185">
        <v>34674.504050487812</v>
      </c>
      <c r="J984" s="174">
        <v>271374517046.79758</v>
      </c>
      <c r="K984" s="186">
        <v>0.34227853457307711</v>
      </c>
      <c r="L984" s="182">
        <v>64873975579.374931</v>
      </c>
      <c r="M984" s="189">
        <v>0</v>
      </c>
      <c r="N984" s="187">
        <v>16931717.507445805</v>
      </c>
      <c r="O984" s="185">
        <v>0</v>
      </c>
      <c r="P984" s="185">
        <v>267692461019.45166</v>
      </c>
      <c r="Q984" s="174">
        <v>539066978066.24927</v>
      </c>
      <c r="R984" s="119">
        <v>0.56957605144398538</v>
      </c>
      <c r="S984" s="174">
        <v>216798468436.83356</v>
      </c>
      <c r="T984" s="119">
        <v>0.40217352807351864</v>
      </c>
      <c r="U984" s="97">
        <v>17.204582088227898</v>
      </c>
      <c r="V984" s="184">
        <v>3942678537792.8687</v>
      </c>
      <c r="W984" s="199">
        <v>4086.3100080449285</v>
      </c>
      <c r="X984" s="191">
        <v>4.4179762958560187E-2</v>
      </c>
      <c r="Y984" s="198">
        <v>2.0000000000000001E-4</v>
      </c>
    </row>
    <row r="985" spans="1:25" x14ac:dyDescent="0.2">
      <c r="A985">
        <v>981</v>
      </c>
      <c r="B985" s="119">
        <v>0.63877886244873894</v>
      </c>
      <c r="C985" s="97">
        <v>7207.8209490863774</v>
      </c>
      <c r="D985" s="96">
        <v>1.0483013821474285</v>
      </c>
      <c r="E985" s="98">
        <v>0</v>
      </c>
      <c r="F985" s="119">
        <v>0</v>
      </c>
      <c r="G985" s="177">
        <v>0</v>
      </c>
      <c r="H985" s="97">
        <v>10950040.548659481</v>
      </c>
      <c r="I985" s="185">
        <v>31822.548752852792</v>
      </c>
      <c r="J985" s="174">
        <v>348458199205.43127</v>
      </c>
      <c r="K985" s="186">
        <v>0.36155628052336763</v>
      </c>
      <c r="L985" s="182">
        <v>88570470505.49649</v>
      </c>
      <c r="M985" s="189">
        <v>11373167077.936619</v>
      </c>
      <c r="N985" s="187">
        <v>22047963.100805804</v>
      </c>
      <c r="O985" s="185">
        <v>0</v>
      </c>
      <c r="P985" s="185">
        <v>0</v>
      </c>
      <c r="Q985" s="174">
        <v>359831366283.36792</v>
      </c>
      <c r="R985" s="119">
        <v>0.35012859419090003</v>
      </c>
      <c r="S985" s="174">
        <v>88570470505.49649</v>
      </c>
      <c r="T985" s="119">
        <v>0.2461443854112125</v>
      </c>
      <c r="U985" s="97">
        <v>13.443064692647249</v>
      </c>
      <c r="V985" s="184">
        <v>1222890257432.2231</v>
      </c>
      <c r="W985" s="199">
        <v>1268.8822601405111</v>
      </c>
      <c r="X985" s="191">
        <v>5.5293896071888268E-2</v>
      </c>
      <c r="Y985" s="198">
        <v>2.0000000000000001E-4</v>
      </c>
    </row>
    <row r="986" spans="1:25" x14ac:dyDescent="0.2">
      <c r="A986">
        <v>982</v>
      </c>
      <c r="B986" s="119">
        <v>0.61131006687219591</v>
      </c>
      <c r="C986" s="97">
        <v>17000</v>
      </c>
      <c r="D986" s="96">
        <v>0.34502079880286485</v>
      </c>
      <c r="E986" s="98">
        <v>0</v>
      </c>
      <c r="F986" s="119">
        <v>0.48730988595083602</v>
      </c>
      <c r="G986" s="177">
        <v>1</v>
      </c>
      <c r="H986" s="97">
        <v>1895221.1314846082</v>
      </c>
      <c r="I986" s="185">
        <v>54017.894816321219</v>
      </c>
      <c r="J986" s="174">
        <v>102375855734.20485</v>
      </c>
      <c r="K986" s="186">
        <v>0.48737403102313293</v>
      </c>
      <c r="L986" s="182">
        <v>38324409048.737816</v>
      </c>
      <c r="M986" s="189">
        <v>3191892001.2649784</v>
      </c>
      <c r="N986" s="187">
        <v>6837009.9612950506</v>
      </c>
      <c r="O986" s="185">
        <v>0</v>
      </c>
      <c r="P986" s="185">
        <v>130193991840.2444</v>
      </c>
      <c r="Q986" s="174">
        <v>235761739575.71423</v>
      </c>
      <c r="R986" s="119">
        <v>0.65341614478266419</v>
      </c>
      <c r="S986" s="174">
        <v>110523995111.90787</v>
      </c>
      <c r="T986" s="119">
        <v>0.46879529863840946</v>
      </c>
      <c r="U986" s="97">
        <v>17.030205313366405</v>
      </c>
      <c r="V986" s="184">
        <v>2047698231156.9128</v>
      </c>
      <c r="W986" s="199">
        <v>2126.0422532788875</v>
      </c>
      <c r="X986" s="191">
        <v>4.3059738632330757E-2</v>
      </c>
      <c r="Y986" s="198">
        <v>2.0000000000000001E-4</v>
      </c>
    </row>
    <row r="987" spans="1:25" x14ac:dyDescent="0.2">
      <c r="A987">
        <v>983</v>
      </c>
      <c r="B987" s="119">
        <v>0.59346288373732814</v>
      </c>
      <c r="C987" s="97">
        <v>11516.011989110948</v>
      </c>
      <c r="D987" s="96">
        <v>0.70517634719801747</v>
      </c>
      <c r="E987" s="98">
        <v>0.33830951102625939</v>
      </c>
      <c r="F987" s="119">
        <v>0.48293287800595402</v>
      </c>
      <c r="G987" s="177">
        <v>1</v>
      </c>
      <c r="H987" s="97">
        <v>5020942.3316092147</v>
      </c>
      <c r="I987" s="185">
        <v>36577.287927431244</v>
      </c>
      <c r="J987" s="174">
        <v>183652453330.29822</v>
      </c>
      <c r="K987" s="186">
        <v>0.32999095935651712</v>
      </c>
      <c r="L987" s="182">
        <v>38779450337.480774</v>
      </c>
      <c r="M987" s="189">
        <v>1407145992.6005313</v>
      </c>
      <c r="N987" s="187">
        <v>12468238.535939127</v>
      </c>
      <c r="O987" s="185">
        <v>0</v>
      </c>
      <c r="P987" s="185">
        <v>179719616504.39087</v>
      </c>
      <c r="Q987" s="174">
        <v>364779215827.28961</v>
      </c>
      <c r="R987" s="119">
        <v>0.56028231214500546</v>
      </c>
      <c r="S987" s="174">
        <v>133120116703.2395</v>
      </c>
      <c r="T987" s="119">
        <v>0.3649333923845795</v>
      </c>
      <c r="U987" s="97">
        <v>17.281609225747857</v>
      </c>
      <c r="V987" s="184">
        <v>2436466356496.0479</v>
      </c>
      <c r="W987" s="199">
        <v>2530.446813550971</v>
      </c>
      <c r="X987" s="191">
        <v>4.2771002794301724E-2</v>
      </c>
      <c r="Y987" s="198">
        <v>2.0000000000000001E-4</v>
      </c>
    </row>
    <row r="988" spans="1:25" x14ac:dyDescent="0.2">
      <c r="A988">
        <v>984</v>
      </c>
      <c r="B988" s="119">
        <v>0.46186142480976</v>
      </c>
      <c r="C988" s="97">
        <v>4935.2164912636235</v>
      </c>
      <c r="D988" s="96">
        <v>0.40687677712485382</v>
      </c>
      <c r="E988" s="98">
        <v>4.7495118140460743E-2</v>
      </c>
      <c r="F988" s="119">
        <v>0</v>
      </c>
      <c r="G988" s="177">
        <v>0</v>
      </c>
      <c r="H988" s="97">
        <v>4343498.9529462922</v>
      </c>
      <c r="I988" s="185">
        <v>39202.322682805076</v>
      </c>
      <c r="J988" s="174">
        <v>170275247525.82654</v>
      </c>
      <c r="K988" s="186">
        <v>0.38860598012525149</v>
      </c>
      <c r="L988" s="182">
        <v>45845902819.607147</v>
      </c>
      <c r="M988" s="189">
        <v>6507850430.6736917</v>
      </c>
      <c r="N988" s="187">
        <v>13164899.221674649</v>
      </c>
      <c r="O988" s="185">
        <v>3423864518.9452481</v>
      </c>
      <c r="P988" s="185">
        <v>0</v>
      </c>
      <c r="Q988" s="174">
        <v>180206962475.4455</v>
      </c>
      <c r="R988" s="119">
        <v>0.38238850555171638</v>
      </c>
      <c r="S988" s="174">
        <v>47916300877.694405</v>
      </c>
      <c r="T988" s="119">
        <v>0.2658959466353768</v>
      </c>
      <c r="U988" s="97">
        <v>13.666912264066223</v>
      </c>
      <c r="V988" s="184">
        <v>777655085302.16357</v>
      </c>
      <c r="W988" s="199">
        <v>807.60214129948793</v>
      </c>
      <c r="X988" s="191">
        <v>4.8359359042726043E-2</v>
      </c>
      <c r="Y988" s="198">
        <v>2.0000000000000001E-4</v>
      </c>
    </row>
    <row r="989" spans="1:25" x14ac:dyDescent="0.2">
      <c r="A989">
        <v>985</v>
      </c>
      <c r="B989" s="119">
        <v>0.51017624644512649</v>
      </c>
      <c r="C989" s="97">
        <v>4000</v>
      </c>
      <c r="D989" s="96">
        <v>0.89297571512196827</v>
      </c>
      <c r="E989" s="98">
        <v>0</v>
      </c>
      <c r="F989" s="119">
        <v>0</v>
      </c>
      <c r="G989" s="177">
        <v>0</v>
      </c>
      <c r="H989" s="97">
        <v>34523194.858404137</v>
      </c>
      <c r="I989" s="185">
        <v>21869.910523612234</v>
      </c>
      <c r="J989" s="174">
        <v>755019182542.52844</v>
      </c>
      <c r="K989" s="186">
        <v>0.35511088984198824</v>
      </c>
      <c r="L989" s="182">
        <v>188089053090.15588</v>
      </c>
      <c r="M989" s="189">
        <v>15011434696.564934</v>
      </c>
      <c r="N989" s="187">
        <v>69522009.513619304</v>
      </c>
      <c r="O989" s="185">
        <v>0</v>
      </c>
      <c r="P989" s="185">
        <v>0</v>
      </c>
      <c r="Q989" s="174">
        <v>770030617239.09338</v>
      </c>
      <c r="R989" s="119">
        <v>0.34818814701389766</v>
      </c>
      <c r="S989" s="174">
        <v>188089053090.15588</v>
      </c>
      <c r="T989" s="119">
        <v>0.24426178502426288</v>
      </c>
      <c r="U989" s="97">
        <v>13.26919711503767</v>
      </c>
      <c r="V989" s="184">
        <v>2641767535475.1001</v>
      </c>
      <c r="W989" s="199">
        <v>2742.6073997677668</v>
      </c>
      <c r="X989" s="191">
        <v>5.2762094558691221E-2</v>
      </c>
      <c r="Y989" s="198">
        <v>2.0000000000000001E-4</v>
      </c>
    </row>
    <row r="990" spans="1:25" x14ac:dyDescent="0.2">
      <c r="A990">
        <v>986</v>
      </c>
      <c r="B990" s="119">
        <v>0.6546648780103641</v>
      </c>
      <c r="C990" s="97">
        <v>5974.4131496023028</v>
      </c>
      <c r="D990" s="96">
        <v>0.47073332316679689</v>
      </c>
      <c r="E990" s="98">
        <v>0.26008285438474388</v>
      </c>
      <c r="F990" s="119">
        <v>0</v>
      </c>
      <c r="G990" s="177">
        <v>0</v>
      </c>
      <c r="H990" s="97">
        <v>5430343.616182494</v>
      </c>
      <c r="I990" s="185">
        <v>38350.89331349235</v>
      </c>
      <c r="J990" s="174">
        <v>208258528679.81906</v>
      </c>
      <c r="K990" s="186">
        <v>0.38846903884470851</v>
      </c>
      <c r="L990" s="182">
        <v>54746006353.164902</v>
      </c>
      <c r="M990" s="189">
        <v>16210946872.222387</v>
      </c>
      <c r="N990" s="187">
        <v>15234095.466926176</v>
      </c>
      <c r="O990" s="185">
        <v>57361021158.608757</v>
      </c>
      <c r="P990" s="185">
        <v>0</v>
      </c>
      <c r="Q990" s="174">
        <v>281830496710.65021</v>
      </c>
      <c r="R990" s="119">
        <v>0.44988320594886899</v>
      </c>
      <c r="S990" s="174">
        <v>76066259925.933487</v>
      </c>
      <c r="T990" s="119">
        <v>0.26990074109697648</v>
      </c>
      <c r="U990" s="97">
        <v>15.440785595476193</v>
      </c>
      <c r="V990" s="184">
        <v>1320949674818.8975</v>
      </c>
      <c r="W990" s="199">
        <v>1370.7197866315776</v>
      </c>
      <c r="X990" s="191">
        <v>4.4890338118290594E-2</v>
      </c>
      <c r="Y990" s="198">
        <v>2.0000000000000001E-4</v>
      </c>
    </row>
    <row r="991" spans="1:25" x14ac:dyDescent="0.2">
      <c r="A991">
        <v>987</v>
      </c>
      <c r="B991" s="119">
        <v>0.52524921033305738</v>
      </c>
      <c r="C991" s="97">
        <v>10293.439203999567</v>
      </c>
      <c r="D991" s="96">
        <v>0.83419489641014333</v>
      </c>
      <c r="E991" s="98">
        <v>0.47322603107571226</v>
      </c>
      <c r="F991" s="119">
        <v>0</v>
      </c>
      <c r="G991" s="177">
        <v>0</v>
      </c>
      <c r="H991" s="97">
        <v>5668758.9127758602</v>
      </c>
      <c r="I991" s="185">
        <v>39042.872953294107</v>
      </c>
      <c r="J991" s="174">
        <v>221324634034.36154</v>
      </c>
      <c r="K991" s="186">
        <v>0.38306722002466076</v>
      </c>
      <c r="L991" s="182">
        <v>59066519337.674049</v>
      </c>
      <c r="M991" s="189">
        <v>27277815245.487743</v>
      </c>
      <c r="N991" s="187">
        <v>13129340.112032227</v>
      </c>
      <c r="O991" s="185">
        <v>48711271921.734772</v>
      </c>
      <c r="P991" s="185">
        <v>0</v>
      </c>
      <c r="Q991" s="174">
        <v>297313721201.58405</v>
      </c>
      <c r="R991" s="119">
        <v>0.41623114237637404</v>
      </c>
      <c r="S991" s="174">
        <v>78786228478.370697</v>
      </c>
      <c r="T991" s="119">
        <v>0.26499358374702198</v>
      </c>
      <c r="U991" s="97">
        <v>15.727153736202169</v>
      </c>
      <c r="V991" s="184">
        <v>1307465936651.5486</v>
      </c>
      <c r="W991" s="199">
        <v>1356.4630056276983</v>
      </c>
      <c r="X991" s="191">
        <v>4.725582764014271E-2</v>
      </c>
      <c r="Y991" s="198">
        <v>2.0000000000000001E-4</v>
      </c>
    </row>
    <row r="992" spans="1:25" x14ac:dyDescent="0.2">
      <c r="A992">
        <v>988</v>
      </c>
      <c r="B992" s="119">
        <v>0.49321186075138301</v>
      </c>
      <c r="C992" s="97">
        <v>8116.7856263518952</v>
      </c>
      <c r="D992" s="96">
        <v>0.2</v>
      </c>
      <c r="E992" s="98">
        <v>3.7821028673081347E-2</v>
      </c>
      <c r="F992" s="119">
        <v>0</v>
      </c>
      <c r="G992" s="177">
        <v>0</v>
      </c>
      <c r="H992" s="97">
        <v>2007161.8278459667</v>
      </c>
      <c r="I992" s="185">
        <v>54085.336788885361</v>
      </c>
      <c r="J992" s="174">
        <v>108558023448.84384</v>
      </c>
      <c r="K992" s="186">
        <v>0.49321186075138301</v>
      </c>
      <c r="L992" s="182">
        <v>42227068573.672447</v>
      </c>
      <c r="M992" s="189">
        <v>4023951075.1738524</v>
      </c>
      <c r="N992" s="187">
        <v>8070661.5796063356</v>
      </c>
      <c r="O992" s="185">
        <v>4295121183.0025473</v>
      </c>
      <c r="P992" s="185">
        <v>0</v>
      </c>
      <c r="Q992" s="174">
        <v>116877095707.02025</v>
      </c>
      <c r="R992" s="119">
        <v>0.48750528361799611</v>
      </c>
      <c r="S992" s="174">
        <v>44266886639.542038</v>
      </c>
      <c r="T992" s="119">
        <v>0.37874731889734264</v>
      </c>
      <c r="U992" s="97">
        <v>13.570257924830781</v>
      </c>
      <c r="V992" s="184">
        <v>723209119977.65967</v>
      </c>
      <c r="W992" s="199">
        <v>751.43733786482153</v>
      </c>
      <c r="X992" s="191">
        <v>4.8482542638662411E-2</v>
      </c>
      <c r="Y992" s="198">
        <v>2.0000000000000001E-4</v>
      </c>
    </row>
    <row r="993" spans="1:25" x14ac:dyDescent="0.2">
      <c r="A993">
        <v>989</v>
      </c>
      <c r="B993" s="119">
        <v>0.40978216677932638</v>
      </c>
      <c r="C993" s="97">
        <v>9186.0328456958778</v>
      </c>
      <c r="D993" s="96">
        <v>0.78091534164560461</v>
      </c>
      <c r="E993" s="98">
        <v>0</v>
      </c>
      <c r="F993" s="119">
        <v>0</v>
      </c>
      <c r="G993" s="177">
        <v>0</v>
      </c>
      <c r="H993" s="97">
        <v>7800501.8538476257</v>
      </c>
      <c r="I993" s="185">
        <v>35414.945891009207</v>
      </c>
      <c r="J993" s="174">
        <v>276254351076.73065</v>
      </c>
      <c r="K993" s="186">
        <v>0.33889944382637094</v>
      </c>
      <c r="L993" s="182">
        <v>63607316214.469238</v>
      </c>
      <c r="M993" s="189">
        <v>3533004709.7105269</v>
      </c>
      <c r="N993" s="187">
        <v>17820384.724862333</v>
      </c>
      <c r="O993" s="185">
        <v>0</v>
      </c>
      <c r="P993" s="185">
        <v>0</v>
      </c>
      <c r="Q993" s="174">
        <v>279787355786.44116</v>
      </c>
      <c r="R993" s="119">
        <v>0.33462000336419812</v>
      </c>
      <c r="S993" s="174">
        <v>63607316214.469238</v>
      </c>
      <c r="T993" s="119">
        <v>0.22734163963799728</v>
      </c>
      <c r="U993" s="97">
        <v>13.186528140419332</v>
      </c>
      <c r="V993" s="184">
        <v>876100822604.7074</v>
      </c>
      <c r="W993" s="199">
        <v>909.42164180311568</v>
      </c>
      <c r="X993" s="191">
        <v>5.5269917928405042E-2</v>
      </c>
      <c r="Y993" s="198">
        <v>2.0000000000000001E-4</v>
      </c>
    </row>
    <row r="994" spans="1:25" x14ac:dyDescent="0.2">
      <c r="A994">
        <v>990</v>
      </c>
      <c r="B994" s="119">
        <v>0.48262366729823397</v>
      </c>
      <c r="C994" s="97">
        <v>5952.8820733156335</v>
      </c>
      <c r="D994" s="96">
        <v>1.0328641266554064</v>
      </c>
      <c r="E994" s="98">
        <v>0.38524976075123962</v>
      </c>
      <c r="F994" s="119">
        <v>0</v>
      </c>
      <c r="G994" s="177">
        <v>0</v>
      </c>
      <c r="H994" s="97">
        <v>10498991.356344666</v>
      </c>
      <c r="I994" s="185">
        <v>38615.344598766693</v>
      </c>
      <c r="J994" s="174">
        <v>405422169164.72223</v>
      </c>
      <c r="K994" s="186">
        <v>0.48262366729823403</v>
      </c>
      <c r="L994" s="182">
        <v>149822694292.8887</v>
      </c>
      <c r="M994" s="189">
        <v>29416106395.559731</v>
      </c>
      <c r="N994" s="187">
        <v>21318215.10770845</v>
      </c>
      <c r="O994" s="185">
        <v>37523291748.086281</v>
      </c>
      <c r="P994" s="185">
        <v>0</v>
      </c>
      <c r="Q994" s="174">
        <v>472361567308.36829</v>
      </c>
      <c r="R994" s="119">
        <v>0.47778012248278456</v>
      </c>
      <c r="S994" s="174">
        <v>167585090260.67642</v>
      </c>
      <c r="T994" s="119">
        <v>0.35478138328572589</v>
      </c>
      <c r="U994" s="97">
        <v>14.117840916495336</v>
      </c>
      <c r="V994" s="184">
        <v>2539706047705.6772</v>
      </c>
      <c r="W994" s="199">
        <v>2636.6699773305686</v>
      </c>
      <c r="X994" s="191">
        <v>5.1988325469934933E-2</v>
      </c>
      <c r="Y994" s="198">
        <v>2.0000000000000001E-4</v>
      </c>
    </row>
    <row r="995" spans="1:25" x14ac:dyDescent="0.2">
      <c r="A995">
        <v>991</v>
      </c>
      <c r="B995" s="119">
        <v>0.34135067390199769</v>
      </c>
      <c r="C995" s="97">
        <v>9573.878176500979</v>
      </c>
      <c r="D995" s="96">
        <v>0.86834385659311464</v>
      </c>
      <c r="E995" s="98">
        <v>0.13849486685633428</v>
      </c>
      <c r="F995" s="119">
        <v>0.68527488126594838</v>
      </c>
      <c r="G995" s="177">
        <v>1</v>
      </c>
      <c r="H995" s="97">
        <v>6938477.559839149</v>
      </c>
      <c r="I995" s="185">
        <v>35594.99125695906</v>
      </c>
      <c r="J995" s="174">
        <v>246975048079.08115</v>
      </c>
      <c r="K995" s="186">
        <v>0.34135067390199769</v>
      </c>
      <c r="L995" s="182">
        <v>57604658976.425865</v>
      </c>
      <c r="M995" s="189">
        <v>5696242992.76544</v>
      </c>
      <c r="N995" s="187">
        <v>15494072.681153297</v>
      </c>
      <c r="O995" s="185">
        <v>0</v>
      </c>
      <c r="P995" s="185">
        <v>271733799098.43491</v>
      </c>
      <c r="Q995" s="174">
        <v>524405090170.28149</v>
      </c>
      <c r="R995" s="119">
        <v>0.5753036040888867</v>
      </c>
      <c r="S995" s="174">
        <v>197971752684.09946</v>
      </c>
      <c r="T995" s="119">
        <v>0.37751684031101856</v>
      </c>
      <c r="U995" s="97">
        <v>17.346520097037224</v>
      </c>
      <c r="V995" s="184">
        <v>3613907637743.9658</v>
      </c>
      <c r="W995" s="199">
        <v>3752.69682237915</v>
      </c>
      <c r="X995" s="191">
        <v>4.3764354976653846E-2</v>
      </c>
      <c r="Y995" s="198">
        <v>2.0000000000000001E-4</v>
      </c>
    </row>
    <row r="996" spans="1:25" x14ac:dyDescent="0.2">
      <c r="A996">
        <v>992</v>
      </c>
      <c r="B996" s="119">
        <v>0.62959174033514465</v>
      </c>
      <c r="C996" s="97">
        <v>4000</v>
      </c>
      <c r="D996" s="96">
        <v>1.2180198236182231</v>
      </c>
      <c r="E996" s="98">
        <v>0.28147756767231502</v>
      </c>
      <c r="F996" s="119">
        <v>0</v>
      </c>
      <c r="G996" s="177">
        <v>0</v>
      </c>
      <c r="H996" s="97">
        <v>34647031.891276285</v>
      </c>
      <c r="I996" s="185">
        <v>21644.954549729868</v>
      </c>
      <c r="J996" s="174">
        <v>749933430569.71643</v>
      </c>
      <c r="K996" s="186">
        <v>0.16815701737231892</v>
      </c>
      <c r="L996" s="182">
        <v>42333060160.67691</v>
      </c>
      <c r="M996" s="189">
        <v>22694191774.948006</v>
      </c>
      <c r="N996" s="187">
        <v>62537097.622836784</v>
      </c>
      <c r="O996" s="185">
        <v>63414076238.649673</v>
      </c>
      <c r="P996" s="185">
        <v>0</v>
      </c>
      <c r="Q996" s="174">
        <v>836041698583.31409</v>
      </c>
      <c r="R996" s="119">
        <v>0.21151795443094379</v>
      </c>
      <c r="S996" s="174">
        <v>75706490421.077148</v>
      </c>
      <c r="T996" s="119">
        <v>9.0553486206923647E-2</v>
      </c>
      <c r="U996" s="97">
        <v>16.585617505036989</v>
      </c>
      <c r="V996" s="184">
        <v>1179422157283.9788</v>
      </c>
      <c r="W996" s="199">
        <v>1224.9802793957533</v>
      </c>
      <c r="X996" s="191">
        <v>4.1886385845444976E-2</v>
      </c>
      <c r="Y996" s="198">
        <v>2.0000000000000001E-4</v>
      </c>
    </row>
    <row r="997" spans="1:25" x14ac:dyDescent="0.2">
      <c r="A997">
        <v>993</v>
      </c>
      <c r="B997" s="119">
        <v>0.76602972523458623</v>
      </c>
      <c r="C997" s="97">
        <v>9707.876010861808</v>
      </c>
      <c r="D997" s="96">
        <v>0.94845557923752288</v>
      </c>
      <c r="E997" s="98">
        <v>0.535195244152748</v>
      </c>
      <c r="F997" s="119">
        <v>0.44864803174232737</v>
      </c>
      <c r="G997" s="177">
        <v>1</v>
      </c>
      <c r="H997" s="97">
        <v>9188005.8195019607</v>
      </c>
      <c r="I997" s="185">
        <v>36758.005305123064</v>
      </c>
      <c r="J997" s="174">
        <v>337732766656.75464</v>
      </c>
      <c r="K997" s="186">
        <v>0.4084099613376545</v>
      </c>
      <c r="L997" s="182">
        <v>110406174216.9937</v>
      </c>
      <c r="M997" s="189">
        <v>7761324769.9094009</v>
      </c>
      <c r="N997" s="187">
        <v>19363622.662214436</v>
      </c>
      <c r="O997" s="185">
        <v>0</v>
      </c>
      <c r="P997" s="185">
        <v>186089637736.39819</v>
      </c>
      <c r="Q997" s="174">
        <v>531583729163.06226</v>
      </c>
      <c r="R997" s="119">
        <v>0.53952956162412169</v>
      </c>
      <c r="S997" s="174">
        <v>183786158996.67252</v>
      </c>
      <c r="T997" s="119">
        <v>0.34573322867881923</v>
      </c>
      <c r="U997" s="97">
        <v>15.530978962228485</v>
      </c>
      <c r="V997" s="184">
        <v>3009229872139.9287</v>
      </c>
      <c r="W997" s="199">
        <v>3125.4669359431123</v>
      </c>
      <c r="X997" s="191">
        <v>4.8057764060777601E-2</v>
      </c>
      <c r="Y997" s="198">
        <v>2.0000000000000001E-4</v>
      </c>
    </row>
    <row r="998" spans="1:25" x14ac:dyDescent="0.2">
      <c r="A998">
        <v>994</v>
      </c>
      <c r="B998" s="119">
        <v>0.50525807736894501</v>
      </c>
      <c r="C998" s="97">
        <v>9326.7924655639381</v>
      </c>
      <c r="D998" s="96">
        <v>0.2</v>
      </c>
      <c r="E998" s="98">
        <v>0.22281294744552371</v>
      </c>
      <c r="F998" s="119">
        <v>0</v>
      </c>
      <c r="G998" s="177">
        <v>0</v>
      </c>
      <c r="H998" s="97">
        <v>1594365.7118281398</v>
      </c>
      <c r="I998" s="185">
        <v>54958.040763711979</v>
      </c>
      <c r="J998" s="174">
        <v>87623215782.915573</v>
      </c>
      <c r="K998" s="186">
        <v>0.47618073782555081</v>
      </c>
      <c r="L998" s="182">
        <v>31555581146.936707</v>
      </c>
      <c r="M998" s="189">
        <v>5695105866.4353027</v>
      </c>
      <c r="N998" s="187">
        <v>6748822.7295566378</v>
      </c>
      <c r="O998" s="185">
        <v>13070909703.139647</v>
      </c>
      <c r="P998" s="185">
        <v>0</v>
      </c>
      <c r="Q998" s="174">
        <v>106389231352.49052</v>
      </c>
      <c r="R998" s="119">
        <v>0.49047459636004193</v>
      </c>
      <c r="S998" s="174">
        <v>36966127349.421646</v>
      </c>
      <c r="T998" s="119">
        <v>0.34746117515357239</v>
      </c>
      <c r="U998" s="97">
        <v>14.383308577871365</v>
      </c>
      <c r="V998" s="184">
        <v>635386957635.76672</v>
      </c>
      <c r="W998" s="199">
        <v>659.46814863534507</v>
      </c>
      <c r="X998" s="191">
        <v>4.6636328194026695E-2</v>
      </c>
      <c r="Y998" s="198">
        <v>2.0000000000000001E-4</v>
      </c>
    </row>
    <row r="999" spans="1:25" x14ac:dyDescent="0.2">
      <c r="A999">
        <v>995</v>
      </c>
      <c r="B999" s="119">
        <v>0.48647195477807798</v>
      </c>
      <c r="C999" s="97">
        <v>8003.6728031521161</v>
      </c>
      <c r="D999" s="96">
        <v>1.158789953855597</v>
      </c>
      <c r="E999" s="98">
        <v>0.7</v>
      </c>
      <c r="F999" s="119">
        <v>0</v>
      </c>
      <c r="G999" s="177">
        <v>0</v>
      </c>
      <c r="H999" s="97">
        <v>13791340.576204911</v>
      </c>
      <c r="I999" s="185">
        <v>29577.384258026828</v>
      </c>
      <c r="J999" s="174">
        <v>407911779655.7298</v>
      </c>
      <c r="K999" s="186">
        <v>0.39296295418679184</v>
      </c>
      <c r="L999" s="182">
        <v>126467961428.8963</v>
      </c>
      <c r="M999" s="189">
        <v>53447352864.83239</v>
      </c>
      <c r="N999" s="187">
        <v>26343303.043940619</v>
      </c>
      <c r="O999" s="185">
        <v>70570667955.545135</v>
      </c>
      <c r="P999" s="185">
        <v>0</v>
      </c>
      <c r="Q999" s="174">
        <v>531929800476.1073</v>
      </c>
      <c r="R999" s="119">
        <v>0.40747999482551867</v>
      </c>
      <c r="S999" s="174">
        <v>163735139613.21667</v>
      </c>
      <c r="T999" s="119">
        <v>0.30781343603359779</v>
      </c>
      <c r="U999" s="97">
        <v>15.409128233212043</v>
      </c>
      <c r="V999" s="184">
        <v>2585188103340.6499</v>
      </c>
      <c r="W999" s="199">
        <v>2683.3883628547405</v>
      </c>
      <c r="X999" s="191">
        <v>4.9342481394168594E-2</v>
      </c>
      <c r="Y999" s="198">
        <v>2.0000000000000001E-4</v>
      </c>
    </row>
    <row r="1000" spans="1:25" x14ac:dyDescent="0.2">
      <c r="A1000">
        <v>996</v>
      </c>
      <c r="B1000" s="119">
        <v>0.60963256725347403</v>
      </c>
      <c r="C1000" s="97">
        <v>13301.586076337624</v>
      </c>
      <c r="D1000" s="96">
        <v>1.0242754324240295</v>
      </c>
      <c r="E1000" s="98">
        <v>0.57013032838156097</v>
      </c>
      <c r="F1000" s="119">
        <v>0</v>
      </c>
      <c r="G1000" s="177">
        <v>0</v>
      </c>
      <c r="H1000" s="97">
        <v>6603247.6086957948</v>
      </c>
      <c r="I1000" s="185">
        <v>40095.314138303933</v>
      </c>
      <c r="J1000" s="174">
        <v>264759287203.66214</v>
      </c>
      <c r="K1000" s="186">
        <v>0.39524428422662028</v>
      </c>
      <c r="L1000" s="182">
        <v>79821101305.597687</v>
      </c>
      <c r="M1000" s="189">
        <v>17916363300.170116</v>
      </c>
      <c r="N1000" s="187">
        <v>13985561.624598149</v>
      </c>
      <c r="O1000" s="185">
        <v>52224425199.113106</v>
      </c>
      <c r="P1000" s="185">
        <v>0</v>
      </c>
      <c r="Q1000" s="174">
        <v>334900075702.94537</v>
      </c>
      <c r="R1000" s="119">
        <v>0.43721738436490998</v>
      </c>
      <c r="S1000" s="174">
        <v>116086514315.55908</v>
      </c>
      <c r="T1000" s="119">
        <v>0.34663030180538751</v>
      </c>
      <c r="U1000" s="97">
        <v>15.325604622463338</v>
      </c>
      <c r="V1000" s="184">
        <v>1822107855081.1802</v>
      </c>
      <c r="W1000" s="199">
        <v>1890.5885653528044</v>
      </c>
      <c r="X1000" s="191">
        <v>5.0920448638019873E-2</v>
      </c>
      <c r="Y1000" s="198">
        <v>2.0000000000000001E-4</v>
      </c>
    </row>
    <row r="1001" spans="1:25" x14ac:dyDescent="0.2">
      <c r="A1001">
        <v>997</v>
      </c>
      <c r="B1001" s="119">
        <v>0.49370687996404167</v>
      </c>
      <c r="C1001" s="97">
        <v>10821.882654282359</v>
      </c>
      <c r="D1001" s="96">
        <v>0.5305134843541619</v>
      </c>
      <c r="E1001" s="98">
        <v>0.23518588577706534</v>
      </c>
      <c r="F1001" s="119">
        <v>0.40877761003725066</v>
      </c>
      <c r="G1001" s="177">
        <v>1</v>
      </c>
      <c r="H1001" s="97">
        <v>5363941.8893048558</v>
      </c>
      <c r="I1001" s="185">
        <v>50059.008080255866</v>
      </c>
      <c r="J1001" s="174">
        <v>268513610378.73468</v>
      </c>
      <c r="K1001" s="186">
        <v>0.49370687996404161</v>
      </c>
      <c r="L1001" s="182">
        <v>103403842641.82613</v>
      </c>
      <c r="M1001" s="189">
        <v>9534155011.9463005</v>
      </c>
      <c r="N1001" s="187">
        <v>14426239.838040313</v>
      </c>
      <c r="O1001" s="185">
        <v>0</v>
      </c>
      <c r="P1001" s="185">
        <v>156359708681.68304</v>
      </c>
      <c r="Q1001" s="174">
        <v>434407474072.36401</v>
      </c>
      <c r="R1001" s="119">
        <v>0.59311775034144887</v>
      </c>
      <c r="S1001" s="174">
        <v>178634671787.49484</v>
      </c>
      <c r="T1001" s="119">
        <v>0.41121454498210985</v>
      </c>
      <c r="U1001" s="97">
        <v>15.731866104498037</v>
      </c>
      <c r="V1001" s="184">
        <v>3044676497933.061</v>
      </c>
      <c r="W1001" s="199">
        <v>3158.9001678191221</v>
      </c>
      <c r="X1001" s="191">
        <v>4.6112865036643393E-2</v>
      </c>
      <c r="Y1001" s="198">
        <v>2.0000000000000001E-4</v>
      </c>
    </row>
    <row r="1002" spans="1:25" x14ac:dyDescent="0.2">
      <c r="A1002">
        <v>998</v>
      </c>
      <c r="B1002" s="119">
        <v>0.53559599945215353</v>
      </c>
      <c r="C1002" s="97">
        <v>9929.6929407783682</v>
      </c>
      <c r="D1002" s="96">
        <v>0.79314634351133029</v>
      </c>
      <c r="E1002" s="98">
        <v>0</v>
      </c>
      <c r="F1002" s="119">
        <v>0</v>
      </c>
      <c r="G1002" s="177">
        <v>0</v>
      </c>
      <c r="H1002" s="97">
        <v>6400326.9111782042</v>
      </c>
      <c r="I1002" s="185">
        <v>39747.291597719261</v>
      </c>
      <c r="J1002" s="174">
        <v>254395660059.3299</v>
      </c>
      <c r="K1002" s="186">
        <v>0.41321435198576406</v>
      </c>
      <c r="L1002" s="182">
        <v>78176924785.042328</v>
      </c>
      <c r="M1002" s="189">
        <v>11054389813.538568</v>
      </c>
      <c r="N1002" s="187">
        <v>14832458.258822747</v>
      </c>
      <c r="O1002" s="185">
        <v>0</v>
      </c>
      <c r="P1002" s="185">
        <v>0</v>
      </c>
      <c r="Q1002" s="174">
        <v>265450049872.86847</v>
      </c>
      <c r="R1002" s="119">
        <v>0.39600647229017899</v>
      </c>
      <c r="S1002" s="174">
        <v>78176924785.042328</v>
      </c>
      <c r="T1002" s="119">
        <v>0.29450710151489318</v>
      </c>
      <c r="U1002" s="97">
        <v>13.425369668818552</v>
      </c>
      <c r="V1002" s="184">
        <v>1120790794236.9272</v>
      </c>
      <c r="W1002" s="199">
        <v>1161.7726704302438</v>
      </c>
      <c r="X1002" s="191">
        <v>5.4987480052046719E-2</v>
      </c>
      <c r="Y1002" s="198">
        <v>2.0000000000000001E-4</v>
      </c>
    </row>
    <row r="1003" spans="1:25" x14ac:dyDescent="0.2">
      <c r="A1003">
        <v>999</v>
      </c>
      <c r="B1003" s="119">
        <v>0.57619062662498732</v>
      </c>
      <c r="C1003" s="97">
        <v>4879.8798503562048</v>
      </c>
      <c r="D1003" s="96">
        <v>0.53704611723966234</v>
      </c>
      <c r="E1003" s="98">
        <v>0.17766475605316939</v>
      </c>
      <c r="F1003" s="119">
        <v>0.42054354606503008</v>
      </c>
      <c r="G1003" s="177">
        <v>1</v>
      </c>
      <c r="H1003" s="97">
        <v>18111949.132150132</v>
      </c>
      <c r="I1003" s="185">
        <v>21329.048684756512</v>
      </c>
      <c r="J1003" s="174">
        <v>386310644815.46362</v>
      </c>
      <c r="K1003" s="186">
        <v>0.13043733066665941</v>
      </c>
      <c r="L1003" s="182">
        <v>-3496283648.8474541</v>
      </c>
      <c r="M1003" s="189">
        <v>8657754304.7947426</v>
      </c>
      <c r="N1003" s="187">
        <v>44505882.648655593</v>
      </c>
      <c r="O1003" s="185">
        <v>0</v>
      </c>
      <c r="P1003" s="185">
        <v>440077932915.17902</v>
      </c>
      <c r="Q1003" s="174">
        <v>835046332035.43738</v>
      </c>
      <c r="R1003" s="119">
        <v>0.48195131241281736</v>
      </c>
      <c r="S1003" s="174">
        <v>272737214965.77374</v>
      </c>
      <c r="T1003" s="119">
        <v>0.32661327222523434</v>
      </c>
      <c r="U1003" s="97">
        <v>19.171152024106611</v>
      </c>
      <c r="V1003" s="184">
        <v>5467844359257.9355</v>
      </c>
      <c r="W1003" s="199">
        <v>5671.4813326480789</v>
      </c>
      <c r="X1003" s="191">
        <v>3.8816142821854263E-2</v>
      </c>
      <c r="Y1003" s="198">
        <v>2.0000000000000001E-4</v>
      </c>
    </row>
    <row r="1004" spans="1:25" x14ac:dyDescent="0.2">
      <c r="A1004">
        <v>1000</v>
      </c>
      <c r="B1004" s="119">
        <v>0.47470441215827891</v>
      </c>
      <c r="C1004" s="97">
        <v>4000</v>
      </c>
      <c r="D1004" s="96">
        <v>0.78298859162290835</v>
      </c>
      <c r="E1004" s="98">
        <v>0.4525428780287381</v>
      </c>
      <c r="F1004" s="119">
        <v>0</v>
      </c>
      <c r="G1004" s="177">
        <v>0</v>
      </c>
      <c r="H1004" s="97">
        <v>12041579.830127439</v>
      </c>
      <c r="I1004" s="185">
        <v>24587.371422418561</v>
      </c>
      <c r="J1004" s="174">
        <v>296070795796.04712</v>
      </c>
      <c r="K1004" s="186">
        <v>0.22875360697090663</v>
      </c>
      <c r="L1004" s="182">
        <v>32591067867.932777</v>
      </c>
      <c r="M1004" s="189">
        <v>19917949049.826927</v>
      </c>
      <c r="N1004" s="187">
        <v>26750940.614941932</v>
      </c>
      <c r="O1004" s="185">
        <v>54803790293.29612</v>
      </c>
      <c r="P1004" s="185">
        <v>0</v>
      </c>
      <c r="Q1004" s="174">
        <v>370792535139.17017</v>
      </c>
      <c r="R1004" s="119">
        <v>0.30089681996929513</v>
      </c>
      <c r="S1004" s="174">
        <v>55352460392.342651</v>
      </c>
      <c r="T1004" s="119">
        <v>0.14928148532323371</v>
      </c>
      <c r="U1004" s="97">
        <v>16.71662056232217</v>
      </c>
      <c r="V1004" s="184">
        <v>997102579617.26648</v>
      </c>
      <c r="W1004" s="199">
        <v>1035.6684035956966</v>
      </c>
      <c r="X1004" s="191">
        <v>4.2347338531759447E-2</v>
      </c>
      <c r="Y1004" s="198">
        <v>2.0000000000000001E-4</v>
      </c>
    </row>
    <row r="1005" spans="1:25" x14ac:dyDescent="0.2">
      <c r="A1005">
        <v>1001</v>
      </c>
      <c r="B1005" s="119">
        <v>0.29830974392913912</v>
      </c>
      <c r="C1005" s="97">
        <v>14649.002149498452</v>
      </c>
      <c r="D1005" s="96">
        <v>0.97351675623784406</v>
      </c>
      <c r="E1005" s="98">
        <v>0</v>
      </c>
      <c r="F1005" s="119">
        <v>0.37768846900655972</v>
      </c>
      <c r="G1005" s="177">
        <v>1</v>
      </c>
      <c r="H1005" s="97">
        <v>7438015.1411777698</v>
      </c>
      <c r="I1005" s="185">
        <v>40122.495578621063</v>
      </c>
      <c r="J1005" s="174">
        <v>298431729615.62158</v>
      </c>
      <c r="K1005" s="186">
        <v>0.29830974392913912</v>
      </c>
      <c r="L1005" s="182">
        <v>66602128331.843765</v>
      </c>
      <c r="M1005" s="189">
        <v>5724860198.7301292</v>
      </c>
      <c r="N1005" s="187">
        <v>15820891.910330627</v>
      </c>
      <c r="O1005" s="185">
        <v>0</v>
      </c>
      <c r="P1005" s="185">
        <v>200747641892.13858</v>
      </c>
      <c r="Q1005" s="174">
        <v>504904231706.49023</v>
      </c>
      <c r="R1005" s="119">
        <v>0.49439713648664252</v>
      </c>
      <c r="S1005" s="174">
        <v>140957113418.90826</v>
      </c>
      <c r="T1005" s="119">
        <v>0.2791759398460521</v>
      </c>
      <c r="U1005" s="97">
        <v>16.310135730623745</v>
      </c>
      <c r="V1005" s="184">
        <v>2315669020899.9355</v>
      </c>
      <c r="W1005" s="199">
        <v>2402.9691851864359</v>
      </c>
      <c r="X1005" s="191">
        <v>4.7299727230894095E-2</v>
      </c>
      <c r="Y1005" s="198">
        <v>2.0000000000000001E-4</v>
      </c>
    </row>
    <row r="1006" spans="1:25" x14ac:dyDescent="0.2">
      <c r="A1006">
        <v>1002</v>
      </c>
      <c r="B1006" s="119">
        <v>0.49326639148057894</v>
      </c>
      <c r="C1006" s="97">
        <v>8990.1741281848281</v>
      </c>
      <c r="D1006" s="96">
        <v>0.79960004192701839</v>
      </c>
      <c r="E1006" s="98">
        <v>0.15107856808175787</v>
      </c>
      <c r="F1006" s="119">
        <v>0</v>
      </c>
      <c r="G1006" s="177">
        <v>0</v>
      </c>
      <c r="H1006" s="97">
        <v>6473182.2853348274</v>
      </c>
      <c r="I1006" s="185">
        <v>39528.147969338796</v>
      </c>
      <c r="J1006" s="174">
        <v>255872907207.21771</v>
      </c>
      <c r="K1006" s="186">
        <v>0.45224842798754961</v>
      </c>
      <c r="L1006" s="182">
        <v>88558530921.353226</v>
      </c>
      <c r="M1006" s="189">
        <v>17331833969.067463</v>
      </c>
      <c r="N1006" s="187">
        <v>14965504.177818507</v>
      </c>
      <c r="O1006" s="185">
        <v>38379580299.275253</v>
      </c>
      <c r="P1006" s="185">
        <v>0</v>
      </c>
      <c r="Q1006" s="174">
        <v>311584321475.56042</v>
      </c>
      <c r="R1006" s="119">
        <v>0.46992667537019628</v>
      </c>
      <c r="S1006" s="174">
        <v>103961869481.78406</v>
      </c>
      <c r="T1006" s="119">
        <v>0.33365565054574947</v>
      </c>
      <c r="U1006" s="97">
        <v>14.303606237807678</v>
      </c>
      <c r="V1006" s="184">
        <v>1600690096229.5464</v>
      </c>
      <c r="W1006" s="199">
        <v>1661.9917661074173</v>
      </c>
      <c r="X1006" s="191">
        <v>5.0811476123527745E-2</v>
      </c>
      <c r="Y1006" s="198">
        <v>2.0000000000000001E-4</v>
      </c>
    </row>
    <row r="1007" spans="1:25" x14ac:dyDescent="0.2">
      <c r="A1007">
        <v>1003</v>
      </c>
      <c r="B1007" s="119">
        <v>0.36622743571337024</v>
      </c>
      <c r="C1007" s="97">
        <v>11005.358898952951</v>
      </c>
      <c r="D1007" s="96">
        <v>0.75021888506513035</v>
      </c>
      <c r="E1007" s="98">
        <v>0.64871121558404043</v>
      </c>
      <c r="F1007" s="119">
        <v>0</v>
      </c>
      <c r="G1007" s="177">
        <v>0</v>
      </c>
      <c r="H1007" s="97">
        <v>4750089.3653316535</v>
      </c>
      <c r="I1007" s="185">
        <v>41429.557041978471</v>
      </c>
      <c r="J1007" s="174">
        <v>196794098315.50305</v>
      </c>
      <c r="K1007" s="186">
        <v>0.36622743571337024</v>
      </c>
      <c r="L1007" s="182">
        <v>53436425054.708572</v>
      </c>
      <c r="M1007" s="189">
        <v>37075076462.384125</v>
      </c>
      <c r="N1007" s="187">
        <v>11679388.938935863</v>
      </c>
      <c r="O1007" s="185">
        <v>102044435323.99539</v>
      </c>
      <c r="P1007" s="185">
        <v>0</v>
      </c>
      <c r="Q1007" s="174">
        <v>335913610101.88257</v>
      </c>
      <c r="R1007" s="119">
        <v>0.45757879891257919</v>
      </c>
      <c r="S1007" s="174">
        <v>112085892327.22421</v>
      </c>
      <c r="T1007" s="119">
        <v>0.33367475730807267</v>
      </c>
      <c r="U1007" s="97">
        <v>17.097835929654774</v>
      </c>
      <c r="V1007" s="184">
        <v>2045041704385.0911</v>
      </c>
      <c r="W1007" s="199">
        <v>2121.7561831255161</v>
      </c>
      <c r="X1007" s="191">
        <v>4.3942407069865019E-2</v>
      </c>
      <c r="Y1007" s="198">
        <v>2.0000000000000001E-4</v>
      </c>
    </row>
    <row r="1008" spans="1:25" x14ac:dyDescent="0.2">
      <c r="A1008">
        <v>1004</v>
      </c>
      <c r="B1008" s="119">
        <v>0.62565940784786256</v>
      </c>
      <c r="C1008" s="97">
        <v>12977.31959164653</v>
      </c>
      <c r="D1008" s="96">
        <v>0.96679154471949147</v>
      </c>
      <c r="E1008" s="98">
        <v>0.55735875090304643</v>
      </c>
      <c r="F1008" s="119">
        <v>0.32196272945296356</v>
      </c>
      <c r="G1008" s="177">
        <v>1</v>
      </c>
      <c r="H1008" s="97">
        <v>16721295.757453809</v>
      </c>
      <c r="I1008" s="185">
        <v>22599.415859418736</v>
      </c>
      <c r="J1008" s="174">
        <v>377891516531.03284</v>
      </c>
      <c r="K1008" s="186">
        <v>0.15932793601857542</v>
      </c>
      <c r="L1008" s="182">
        <v>47287114531.527924</v>
      </c>
      <c r="M1008" s="189">
        <v>10879307960.845476</v>
      </c>
      <c r="N1008" s="187">
        <v>33487864.799517602</v>
      </c>
      <c r="O1008" s="185">
        <v>23448029268.213139</v>
      </c>
      <c r="P1008" s="185">
        <v>324962568847.30389</v>
      </c>
      <c r="Q1008" s="174">
        <v>737181422607.39526</v>
      </c>
      <c r="R1008" s="119">
        <v>0.45977441029566218</v>
      </c>
      <c r="S1008" s="174">
        <v>277234559669.35773</v>
      </c>
      <c r="T1008" s="119">
        <v>0.37607371966697817</v>
      </c>
      <c r="U1008" s="97">
        <v>18.111538623908704</v>
      </c>
      <c r="V1008" s="184">
        <v>5038576340865.6885</v>
      </c>
      <c r="W1008" s="199">
        <v>5232.3708501355422</v>
      </c>
      <c r="X1008" s="191">
        <v>4.4321559514315753E-2</v>
      </c>
      <c r="Y1008" s="198">
        <v>2.0000000000000001E-4</v>
      </c>
    </row>
    <row r="1009" spans="1:25" x14ac:dyDescent="0.2">
      <c r="A1009">
        <v>1005</v>
      </c>
      <c r="B1009" s="119">
        <v>0.39730148096742141</v>
      </c>
      <c r="C1009" s="97">
        <v>7522.8485659762082</v>
      </c>
      <c r="D1009" s="96">
        <v>0.994807502812043</v>
      </c>
      <c r="E1009" s="98">
        <v>0.7</v>
      </c>
      <c r="F1009" s="119">
        <v>0</v>
      </c>
      <c r="G1009" s="177">
        <v>0</v>
      </c>
      <c r="H1009" s="97">
        <v>10186164.522843136</v>
      </c>
      <c r="I1009" s="185">
        <v>36941.970133166309</v>
      </c>
      <c r="J1009" s="174">
        <v>376296985574.38934</v>
      </c>
      <c r="K1009" s="186">
        <v>0.39730148096742135</v>
      </c>
      <c r="L1009" s="182">
        <v>108081091800.32628</v>
      </c>
      <c r="M1009" s="189">
        <v>68376890202.445145</v>
      </c>
      <c r="N1009" s="187">
        <v>20975270.537976649</v>
      </c>
      <c r="O1009" s="185">
        <v>130065165419.65485</v>
      </c>
      <c r="P1009" s="185">
        <v>0</v>
      </c>
      <c r="Q1009" s="174">
        <v>574739041196.48938</v>
      </c>
      <c r="R1009" s="119">
        <v>0.44116627515011753</v>
      </c>
      <c r="S1009" s="174">
        <v>162527599062.54294</v>
      </c>
      <c r="T1009" s="119">
        <v>0.28278503357661877</v>
      </c>
      <c r="U1009" s="97">
        <v>16.574612127127558</v>
      </c>
      <c r="V1009" s="184">
        <v>2826063362035.4224</v>
      </c>
      <c r="W1009" s="199">
        <v>2934.8528671937834</v>
      </c>
      <c r="X1009" s="191">
        <v>4.601143839073997E-2</v>
      </c>
      <c r="Y1009" s="198">
        <v>2.0000000000000001E-4</v>
      </c>
    </row>
    <row r="1010" spans="1:25" x14ac:dyDescent="0.2">
      <c r="A1010">
        <v>1006</v>
      </c>
      <c r="B1010" s="119">
        <v>0.75602026540435774</v>
      </c>
      <c r="C1010" s="97">
        <v>15437.831946246337</v>
      </c>
      <c r="D1010" s="96">
        <v>0.92326134357918677</v>
      </c>
      <c r="E1010" s="98">
        <v>0.11623244385235228</v>
      </c>
      <c r="F1010" s="119">
        <v>0.63316616041773022</v>
      </c>
      <c r="G1010" s="177">
        <v>1</v>
      </c>
      <c r="H1010" s="97">
        <v>5712245.5768906828</v>
      </c>
      <c r="I1010" s="185">
        <v>37852.966039837265</v>
      </c>
      <c r="J1010" s="174">
        <v>216225437833.25363</v>
      </c>
      <c r="K1010" s="186">
        <v>0.34307162615203068</v>
      </c>
      <c r="L1010" s="182">
        <v>59264875432.593384</v>
      </c>
      <c r="M1010" s="189">
        <v>981319933.01529503</v>
      </c>
      <c r="N1010" s="187">
        <v>12745683.432408607</v>
      </c>
      <c r="O1010" s="185">
        <v>0</v>
      </c>
      <c r="P1010" s="185">
        <v>276365726409.55518</v>
      </c>
      <c r="Q1010" s="174">
        <v>493572484175.82416</v>
      </c>
      <c r="R1010" s="119">
        <v>0.59823714483108981</v>
      </c>
      <c r="S1010" s="174">
        <v>179085110969.94104</v>
      </c>
      <c r="T1010" s="119">
        <v>0.36283447054180995</v>
      </c>
      <c r="U1010" s="97">
        <v>17.032879738412269</v>
      </c>
      <c r="V1010" s="184">
        <v>3171377734272.9033</v>
      </c>
      <c r="W1010" s="199">
        <v>3291.345359930885</v>
      </c>
      <c r="X1010" s="191">
        <v>4.4654357486383613E-2</v>
      </c>
      <c r="Y1010" s="198">
        <v>2.0000000000000001E-4</v>
      </c>
    </row>
    <row r="1011" spans="1:25" x14ac:dyDescent="0.2">
      <c r="A1011">
        <v>1007</v>
      </c>
      <c r="B1011" s="119">
        <v>0.56920201387400338</v>
      </c>
      <c r="C1011" s="97">
        <v>7559.6053132201096</v>
      </c>
      <c r="D1011" s="96">
        <v>1.0490818123916035</v>
      </c>
      <c r="E1011" s="98">
        <v>0.7</v>
      </c>
      <c r="F1011" s="119">
        <v>0</v>
      </c>
      <c r="G1011" s="177">
        <v>0</v>
      </c>
      <c r="H1011" s="97">
        <v>9038446.878112277</v>
      </c>
      <c r="I1011" s="185">
        <v>38347.585125724268</v>
      </c>
      <c r="J1011" s="174">
        <v>346602611062.74731</v>
      </c>
      <c r="K1011" s="186">
        <v>0.39299848152294148</v>
      </c>
      <c r="L1011" s="182">
        <v>96675384534.090363</v>
      </c>
      <c r="M1011" s="189">
        <v>29821094030.065262</v>
      </c>
      <c r="N1011" s="187">
        <v>18482806.872911531</v>
      </c>
      <c r="O1011" s="185">
        <v>47593093723.348061</v>
      </c>
      <c r="P1011" s="185">
        <v>0</v>
      </c>
      <c r="Q1011" s="174">
        <v>424016798816.16064</v>
      </c>
      <c r="R1011" s="119">
        <v>0.41104214574713238</v>
      </c>
      <c r="S1011" s="174">
        <v>122031251220.88028</v>
      </c>
      <c r="T1011" s="119">
        <v>0.28779815224676725</v>
      </c>
      <c r="U1011" s="97">
        <v>15.043681768979285</v>
      </c>
      <c r="V1011" s="184">
        <v>1943424863747.1914</v>
      </c>
      <c r="W1011" s="199">
        <v>2018.9836907630877</v>
      </c>
      <c r="X1011" s="191">
        <v>5.0118924142473986E-2</v>
      </c>
      <c r="Y1011" s="198">
        <v>2.0000000000000001E-4</v>
      </c>
    </row>
    <row r="1012" spans="1:25" x14ac:dyDescent="0.2">
      <c r="A1012">
        <v>1008</v>
      </c>
      <c r="B1012" s="119">
        <v>0.50772091682529907</v>
      </c>
      <c r="C1012" s="97">
        <v>7651.244530882519</v>
      </c>
      <c r="D1012" s="96">
        <v>1.0611301735549499</v>
      </c>
      <c r="E1012" s="98">
        <v>0.43056424488927408</v>
      </c>
      <c r="F1012" s="119">
        <v>0.62119003193098588</v>
      </c>
      <c r="G1012" s="177">
        <v>1</v>
      </c>
      <c r="H1012" s="97">
        <v>14634796.817998443</v>
      </c>
      <c r="I1012" s="185">
        <v>36737.144146573999</v>
      </c>
      <c r="J1012" s="174">
        <v>537640640258.63129</v>
      </c>
      <c r="K1012" s="186">
        <v>0.46057987557910274</v>
      </c>
      <c r="L1012" s="182">
        <v>189960352706.23315</v>
      </c>
      <c r="M1012" s="189">
        <v>10812086441.177511</v>
      </c>
      <c r="N1012" s="187">
        <v>28667692.159338441</v>
      </c>
      <c r="O1012" s="185">
        <v>0</v>
      </c>
      <c r="P1012" s="185">
        <v>481140554978.5639</v>
      </c>
      <c r="Q1012" s="174">
        <v>1029593281678.3727</v>
      </c>
      <c r="R1012" s="119">
        <v>0.61435803286159651</v>
      </c>
      <c r="S1012" s="174">
        <v>426572926716.61279</v>
      </c>
      <c r="T1012" s="119">
        <v>0.41431207284224186</v>
      </c>
      <c r="U1012" s="97">
        <v>16.423553786009624</v>
      </c>
      <c r="V1012" s="184">
        <v>7381320148349.8838</v>
      </c>
      <c r="W1012" s="199">
        <v>7664.2605100113751</v>
      </c>
      <c r="X1012" s="191">
        <v>4.6081294001331402E-2</v>
      </c>
      <c r="Y1012" s="198">
        <v>2.0000000000000001E-4</v>
      </c>
    </row>
    <row r="1013" spans="1:25" x14ac:dyDescent="0.2">
      <c r="A1013">
        <v>1009</v>
      </c>
      <c r="B1013" s="119">
        <v>0.4838946237465605</v>
      </c>
      <c r="C1013" s="97">
        <v>13118.190563434686</v>
      </c>
      <c r="D1013" s="96">
        <v>0.60383045383238754</v>
      </c>
      <c r="E1013" s="98">
        <v>0.23872854026169071</v>
      </c>
      <c r="F1013" s="119">
        <v>0.47431661139708264</v>
      </c>
      <c r="G1013" s="177">
        <v>1</v>
      </c>
      <c r="H1013" s="97">
        <v>3598123.1980271679</v>
      </c>
      <c r="I1013" s="185">
        <v>53626.861635798545</v>
      </c>
      <c r="J1013" s="174">
        <v>192956054889.15991</v>
      </c>
      <c r="K1013" s="186">
        <v>0.48389462374656045</v>
      </c>
      <c r="L1013" s="182">
        <v>75240610974.902481</v>
      </c>
      <c r="M1013" s="189">
        <v>2978110858.0126476</v>
      </c>
      <c r="N1013" s="187">
        <v>9843494.3487490788</v>
      </c>
      <c r="O1013" s="185">
        <v>0</v>
      </c>
      <c r="P1013" s="185">
        <v>160958349417.05212</v>
      </c>
      <c r="Q1013" s="174">
        <v>356892515164.22467</v>
      </c>
      <c r="R1013" s="119">
        <v>0.62242010598523112</v>
      </c>
      <c r="S1013" s="174">
        <v>164128800495.23239</v>
      </c>
      <c r="T1013" s="119">
        <v>0.45988299984298708</v>
      </c>
      <c r="U1013" s="97">
        <v>16.298730992975848</v>
      </c>
      <c r="V1013" s="184">
        <v>2875650037035.2983</v>
      </c>
      <c r="W1013" s="199">
        <v>2988.9909896179201</v>
      </c>
      <c r="X1013" s="191">
        <v>4.5351269734233889E-2</v>
      </c>
      <c r="Y1013" s="198">
        <v>2.0000000000000001E-4</v>
      </c>
    </row>
    <row r="1014" spans="1:25" x14ac:dyDescent="0.2">
      <c r="A1014">
        <v>1010</v>
      </c>
      <c r="B1014" s="119">
        <v>0.54632808225205753</v>
      </c>
      <c r="C1014" s="97">
        <v>4000</v>
      </c>
      <c r="D1014" s="96">
        <v>1.203671091428836</v>
      </c>
      <c r="E1014" s="98">
        <v>5.3393114704807149E-2</v>
      </c>
      <c r="F1014" s="119">
        <v>0.69838497827472468</v>
      </c>
      <c r="G1014" s="177">
        <v>1</v>
      </c>
      <c r="H1014" s="97">
        <v>17438430.253385566</v>
      </c>
      <c r="I1014" s="185">
        <v>32171.64898461679</v>
      </c>
      <c r="J1014" s="174">
        <v>561023056954.64246</v>
      </c>
      <c r="K1014" s="186">
        <v>0.4206744338053543</v>
      </c>
      <c r="L1014" s="182">
        <v>159929381147.55084</v>
      </c>
      <c r="M1014" s="189">
        <v>8633508112.8528156</v>
      </c>
      <c r="N1014" s="187">
        <v>32642144.476376813</v>
      </c>
      <c r="O1014" s="185">
        <v>0</v>
      </c>
      <c r="P1014" s="185">
        <v>412129918302.91278</v>
      </c>
      <c r="Q1014" s="174">
        <v>981786483370.40796</v>
      </c>
      <c r="R1014" s="119">
        <v>0.57620674256628768</v>
      </c>
      <c r="S1014" s="174">
        <v>274129434044.64636</v>
      </c>
      <c r="T1014" s="119">
        <v>0.2792149196264937</v>
      </c>
      <c r="U1014" s="97">
        <v>15.607903299432172</v>
      </c>
      <c r="V1014" s="184">
        <v>4569821296528.3975</v>
      </c>
      <c r="W1014" s="199">
        <v>4736.0938582575009</v>
      </c>
      <c r="X1014" s="191">
        <v>4.7638652353844207E-2</v>
      </c>
      <c r="Y1014" s="198">
        <v>2.0000000000000001E-4</v>
      </c>
    </row>
    <row r="1015" spans="1:25" x14ac:dyDescent="0.2">
      <c r="A1015">
        <v>1011</v>
      </c>
      <c r="B1015" s="119">
        <v>0.44518503759771039</v>
      </c>
      <c r="C1015" s="97">
        <v>4000</v>
      </c>
      <c r="D1015" s="96">
        <v>0.67648670789210441</v>
      </c>
      <c r="E1015" s="98">
        <v>0</v>
      </c>
      <c r="F1015" s="119">
        <v>0</v>
      </c>
      <c r="G1015" s="177">
        <v>0</v>
      </c>
      <c r="H1015" s="97">
        <v>8302819.8496491089</v>
      </c>
      <c r="I1015" s="185">
        <v>30633.119980195159</v>
      </c>
      <c r="J1015" s="174">
        <v>254341276628.24707</v>
      </c>
      <c r="K1015" s="186">
        <v>0.30976300711731264</v>
      </c>
      <c r="L1015" s="182">
        <v>47745817314.91642</v>
      </c>
      <c r="M1015" s="189">
        <v>7546335250.0657196</v>
      </c>
      <c r="N1015" s="187">
        <v>20008979.406950869</v>
      </c>
      <c r="O1015" s="185">
        <v>0</v>
      </c>
      <c r="P1015" s="185">
        <v>0</v>
      </c>
      <c r="Q1015" s="174">
        <v>261887611878.31281</v>
      </c>
      <c r="R1015" s="119">
        <v>0.30083713436216336</v>
      </c>
      <c r="S1015" s="174">
        <v>47745817314.91642</v>
      </c>
      <c r="T1015" s="119">
        <v>0.18231414984646818</v>
      </c>
      <c r="U1015" s="97">
        <v>13.480023180727921</v>
      </c>
      <c r="V1015" s="184">
        <v>733450025933.9823</v>
      </c>
      <c r="W1015" s="199">
        <v>761.46321216834167</v>
      </c>
      <c r="X1015" s="191">
        <v>5.2986155715992134E-2</v>
      </c>
      <c r="Y1015" s="198">
        <v>2.0000000000000001E-4</v>
      </c>
    </row>
    <row r="1016" spans="1:25" x14ac:dyDescent="0.2">
      <c r="A1016">
        <v>1012</v>
      </c>
      <c r="B1016" s="119">
        <v>0.52435152417169129</v>
      </c>
      <c r="C1016" s="97">
        <v>12225.590988646396</v>
      </c>
      <c r="D1016" s="96">
        <v>1.0549220364366407</v>
      </c>
      <c r="E1016" s="98">
        <v>0.296505956084953</v>
      </c>
      <c r="F1016" s="119">
        <v>0</v>
      </c>
      <c r="G1016" s="177">
        <v>0</v>
      </c>
      <c r="H1016" s="97">
        <v>7707072.2255514711</v>
      </c>
      <c r="I1016" s="185">
        <v>38393.118778243123</v>
      </c>
      <c r="J1016" s="174">
        <v>295898539388.09619</v>
      </c>
      <c r="K1016" s="186">
        <v>0.39879204675571422</v>
      </c>
      <c r="L1016" s="182">
        <v>95400819139.176041</v>
      </c>
      <c r="M1016" s="189">
        <v>26007837707.950932</v>
      </c>
      <c r="N1016" s="187">
        <v>15896859.532822968</v>
      </c>
      <c r="O1016" s="185">
        <v>57479941148.949722</v>
      </c>
      <c r="P1016" s="185">
        <v>0</v>
      </c>
      <c r="Q1016" s="174">
        <v>379386318244.99683</v>
      </c>
      <c r="R1016" s="119">
        <v>0.43223998649278533</v>
      </c>
      <c r="S1016" s="174">
        <v>134019228704.36516</v>
      </c>
      <c r="T1016" s="119">
        <v>0.35325266689722684</v>
      </c>
      <c r="U1016" s="97">
        <v>15.240050418687911</v>
      </c>
      <c r="V1016" s="184">
        <v>2096397056588.4683</v>
      </c>
      <c r="W1016" s="199">
        <v>2173.4043100403846</v>
      </c>
      <c r="X1016" s="191">
        <v>5.0526043191033085E-2</v>
      </c>
      <c r="Y1016" s="198">
        <v>2.0000000000000001E-4</v>
      </c>
    </row>
    <row r="1017" spans="1:25" x14ac:dyDescent="0.2">
      <c r="A1017">
        <v>1013</v>
      </c>
      <c r="B1017" s="119">
        <v>0.50019906723734231</v>
      </c>
      <c r="C1017" s="97">
        <v>17000</v>
      </c>
      <c r="D1017" s="96">
        <v>0.76208216198232237</v>
      </c>
      <c r="E1017" s="98">
        <v>0.23231223289327496</v>
      </c>
      <c r="F1017" s="119">
        <v>0.49745331465199288</v>
      </c>
      <c r="G1017" s="177">
        <v>1</v>
      </c>
      <c r="H1017" s="97">
        <v>4021068.7168325731</v>
      </c>
      <c r="I1017" s="185">
        <v>42001.7200392265</v>
      </c>
      <c r="J1017" s="174">
        <v>168891802502.89346</v>
      </c>
      <c r="K1017" s="186">
        <v>0.3921482088031959</v>
      </c>
      <c r="L1017" s="182">
        <v>54840553759.570786</v>
      </c>
      <c r="M1017" s="189">
        <v>6323352515.6232119</v>
      </c>
      <c r="N1017" s="187">
        <v>10010372.498987691</v>
      </c>
      <c r="O1017" s="185">
        <v>0</v>
      </c>
      <c r="P1017" s="185">
        <v>225430975389.97183</v>
      </c>
      <c r="Q1017" s="174">
        <v>400646130408.48853</v>
      </c>
      <c r="R1017" s="119">
        <v>0.61544435208603743</v>
      </c>
      <c r="S1017" s="174">
        <v>202930863702.46622</v>
      </c>
      <c r="T1017" s="119">
        <v>0.50650898211736906</v>
      </c>
      <c r="U1017" s="97">
        <v>17.466972054936051</v>
      </c>
      <c r="V1017" s="184">
        <v>3743930710886.8525</v>
      </c>
      <c r="W1017" s="199">
        <v>3885.6643132443414</v>
      </c>
      <c r="X1017" s="191">
        <v>4.3165716645935957E-2</v>
      </c>
      <c r="Y1017" s="198">
        <v>2.0000000000000001E-4</v>
      </c>
    </row>
    <row r="1018" spans="1:25" x14ac:dyDescent="0.2">
      <c r="A1018">
        <v>1014</v>
      </c>
      <c r="B1018" s="119">
        <v>0.65817046403919399</v>
      </c>
      <c r="C1018" s="97">
        <v>9716.2091855667131</v>
      </c>
      <c r="D1018" s="96">
        <v>0.49700934438210354</v>
      </c>
      <c r="E1018" s="98">
        <v>0</v>
      </c>
      <c r="F1018" s="119">
        <v>0</v>
      </c>
      <c r="G1018" s="177">
        <v>0</v>
      </c>
      <c r="H1018" s="97">
        <v>2965253.238596417</v>
      </c>
      <c r="I1018" s="185">
        <v>53644.052137273298</v>
      </c>
      <c r="J1018" s="174">
        <v>159068199331.48468</v>
      </c>
      <c r="K1018" s="186">
        <v>0.51752072120860648</v>
      </c>
      <c r="L1018" s="182">
        <v>65366146338.854446</v>
      </c>
      <c r="M1018" s="189">
        <v>5332690548.8108788</v>
      </c>
      <c r="N1018" s="187">
        <v>8934804.2178625539</v>
      </c>
      <c r="O1018" s="185">
        <v>0</v>
      </c>
      <c r="P1018" s="185">
        <v>0</v>
      </c>
      <c r="Q1018" s="174">
        <v>164400889880.29556</v>
      </c>
      <c r="R1018" s="119">
        <v>0.50073384213020011</v>
      </c>
      <c r="S1018" s="174">
        <v>65366146338.854446</v>
      </c>
      <c r="T1018" s="119">
        <v>0.39760214428552781</v>
      </c>
      <c r="U1018" s="97">
        <v>13.306150024149982</v>
      </c>
      <c r="V1018" s="184">
        <v>981957008263.63965</v>
      </c>
      <c r="W1018" s="199">
        <v>1019.3391167348547</v>
      </c>
      <c r="X1018" s="191">
        <v>5.3785072986884688E-2</v>
      </c>
      <c r="Y1018" s="198">
        <v>2.0000000000000001E-4</v>
      </c>
    </row>
    <row r="1019" spans="1:25" x14ac:dyDescent="0.2">
      <c r="A1019">
        <v>1015</v>
      </c>
      <c r="B1019" s="119">
        <v>0.56500060770730243</v>
      </c>
      <c r="C1019" s="97">
        <v>10559.649478157036</v>
      </c>
      <c r="D1019" s="96">
        <v>0.40374934122067596</v>
      </c>
      <c r="E1019" s="98">
        <v>0</v>
      </c>
      <c r="F1019" s="119">
        <v>0.56935323494296253</v>
      </c>
      <c r="G1019" s="177">
        <v>1</v>
      </c>
      <c r="H1019" s="97">
        <v>3175184.3264930393</v>
      </c>
      <c r="I1019" s="185">
        <v>53627.347877681961</v>
      </c>
      <c r="J1019" s="174">
        <v>170276714452.60553</v>
      </c>
      <c r="K1019" s="186">
        <v>0.51363304116596598</v>
      </c>
      <c r="L1019" s="182">
        <v>65222134928.893776</v>
      </c>
      <c r="M1019" s="189">
        <v>4222256206.0492406</v>
      </c>
      <c r="N1019" s="187">
        <v>9949038.1334650256</v>
      </c>
      <c r="O1019" s="185">
        <v>0</v>
      </c>
      <c r="P1019" s="185">
        <v>162233339930.69818</v>
      </c>
      <c r="Q1019" s="174">
        <v>336732310589.35297</v>
      </c>
      <c r="R1019" s="119">
        <v>0.64516059729573261</v>
      </c>
      <c r="S1019" s="174">
        <v>152970760881.14056</v>
      </c>
      <c r="T1019" s="119">
        <v>0.45428002027310443</v>
      </c>
      <c r="U1019" s="97">
        <v>16.542412290624704</v>
      </c>
      <c r="V1019" s="184">
        <v>2752976790022.7881</v>
      </c>
      <c r="W1019" s="199">
        <v>2856.1108092792915</v>
      </c>
      <c r="X1019" s="191">
        <v>4.4613426906828728E-2</v>
      </c>
      <c r="Y1019" s="198">
        <v>2.0000000000000001E-4</v>
      </c>
    </row>
    <row r="1020" spans="1:25" x14ac:dyDescent="0.2">
      <c r="A1020">
        <v>1016</v>
      </c>
      <c r="B1020" s="119">
        <v>0.63850316554515218</v>
      </c>
      <c r="C1020" s="97">
        <v>6097.2738535111785</v>
      </c>
      <c r="D1020" s="96">
        <v>0.73531142300378349</v>
      </c>
      <c r="E1020" s="98">
        <v>0.69458075331160374</v>
      </c>
      <c r="F1020" s="119">
        <v>0</v>
      </c>
      <c r="G1020" s="177">
        <v>0</v>
      </c>
      <c r="H1020" s="97">
        <v>12630285.006788345</v>
      </c>
      <c r="I1020" s="185">
        <v>35212.143403265887</v>
      </c>
      <c r="J1020" s="174">
        <v>444739406883.15027</v>
      </c>
      <c r="K1020" s="186">
        <v>0.47805891061382988</v>
      </c>
      <c r="L1020" s="182">
        <v>174500577945.43771</v>
      </c>
      <c r="M1020" s="189">
        <v>73469426619.654114</v>
      </c>
      <c r="N1020" s="187">
        <v>28422426.985086374</v>
      </c>
      <c r="O1020" s="185">
        <v>98707344143.167786</v>
      </c>
      <c r="P1020" s="185">
        <v>0</v>
      </c>
      <c r="Q1020" s="174">
        <v>616916177645.97217</v>
      </c>
      <c r="R1020" s="119">
        <v>0.47263716245655113</v>
      </c>
      <c r="S1020" s="174">
        <v>218824058662.24847</v>
      </c>
      <c r="T1020" s="119">
        <v>0.35470630628821731</v>
      </c>
      <c r="U1020" s="97">
        <v>15.442889776675388</v>
      </c>
      <c r="V1020" s="184">
        <v>3658148417848.8179</v>
      </c>
      <c r="W1020" s="199">
        <v>3798.7957176992177</v>
      </c>
      <c r="X1020" s="191">
        <v>4.7238988663228683E-2</v>
      </c>
      <c r="Y1020" s="198">
        <v>2.0000000000000001E-4</v>
      </c>
    </row>
    <row r="1021" spans="1:25" x14ac:dyDescent="0.2">
      <c r="A1021">
        <v>1017</v>
      </c>
      <c r="B1021" s="119">
        <v>0.50458411164251571</v>
      </c>
      <c r="C1021" s="97">
        <v>9833.5075949087786</v>
      </c>
      <c r="D1021" s="96">
        <v>0.53691543738279668</v>
      </c>
      <c r="E1021" s="98">
        <v>0.53546516759901119</v>
      </c>
      <c r="F1021" s="119">
        <v>0.55127583379585987</v>
      </c>
      <c r="G1021" s="177">
        <v>1</v>
      </c>
      <c r="H1021" s="97">
        <v>3511338.9466826408</v>
      </c>
      <c r="I1021" s="185">
        <v>53612.599692742195</v>
      </c>
      <c r="J1021" s="174">
        <v>188252009334.03146</v>
      </c>
      <c r="K1021" s="186">
        <v>0.50458411164251571</v>
      </c>
      <c r="L1021" s="182">
        <v>66916101940.141479</v>
      </c>
      <c r="M1021" s="189">
        <v>1895824326.57073</v>
      </c>
      <c r="N1021" s="187">
        <v>10022724.055068484</v>
      </c>
      <c r="O1021" s="185">
        <v>0</v>
      </c>
      <c r="P1021" s="185">
        <v>186390808065.8255</v>
      </c>
      <c r="Q1021" s="174">
        <v>376538641726.42767</v>
      </c>
      <c r="R1021" s="119">
        <v>0.64827773911380415</v>
      </c>
      <c r="S1021" s="174">
        <v>156246497050.33008</v>
      </c>
      <c r="T1021" s="119">
        <v>0.41495474762946166</v>
      </c>
      <c r="U1021" s="97">
        <v>16.469720425173808</v>
      </c>
      <c r="V1021" s="184">
        <v>2785627919886.8042</v>
      </c>
      <c r="W1021" s="199">
        <v>2892.1710238971455</v>
      </c>
      <c r="X1021" s="191">
        <v>4.4586435829923436E-2</v>
      </c>
      <c r="Y1021" s="198">
        <v>2.0000000000000001E-4</v>
      </c>
    </row>
    <row r="1022" spans="1:25" x14ac:dyDescent="0.2">
      <c r="A1022">
        <v>1018</v>
      </c>
      <c r="B1022" s="119">
        <v>0.55629343485013028</v>
      </c>
      <c r="C1022" s="97">
        <v>5132.466407054435</v>
      </c>
      <c r="D1022" s="96">
        <v>0.51844553712475894</v>
      </c>
      <c r="E1022" s="98">
        <v>0.27330883668287381</v>
      </c>
      <c r="F1022" s="119">
        <v>0</v>
      </c>
      <c r="G1022" s="177">
        <v>0</v>
      </c>
      <c r="H1022" s="97">
        <v>5008641.7035276815</v>
      </c>
      <c r="I1022" s="185">
        <v>37487.414393037463</v>
      </c>
      <c r="J1022" s="174">
        <v>187761027086.3913</v>
      </c>
      <c r="K1022" s="186">
        <v>0.47208802064833955</v>
      </c>
      <c r="L1022" s="182">
        <v>61694257871.632339</v>
      </c>
      <c r="M1022" s="189">
        <v>23199178539.300316</v>
      </c>
      <c r="N1022" s="187">
        <v>13846325.555039741</v>
      </c>
      <c r="O1022" s="185">
        <v>38741575795.984795</v>
      </c>
      <c r="P1022" s="185">
        <v>0</v>
      </c>
      <c r="Q1022" s="174">
        <v>249701781421.67642</v>
      </c>
      <c r="R1022" s="119">
        <v>0.47910347930948455</v>
      </c>
      <c r="S1022" s="174">
        <v>79488109055.497986</v>
      </c>
      <c r="T1022" s="119">
        <v>0.31833216648648899</v>
      </c>
      <c r="U1022" s="97">
        <v>15.271088711954842</v>
      </c>
      <c r="V1022" s="184">
        <v>1371613906434.447</v>
      </c>
      <c r="W1022" s="199">
        <v>1423.2933794420137</v>
      </c>
      <c r="X1022" s="191">
        <v>4.6317468752760591E-2</v>
      </c>
      <c r="Y1022" s="198">
        <v>2.0000000000000001E-4</v>
      </c>
    </row>
    <row r="1023" spans="1:25" x14ac:dyDescent="0.2">
      <c r="A1023">
        <v>1019</v>
      </c>
      <c r="B1023" s="119">
        <v>0.47066667861475864</v>
      </c>
      <c r="C1023" s="97">
        <v>16442.788112746148</v>
      </c>
      <c r="D1023" s="96">
        <v>1.1403761749512766</v>
      </c>
      <c r="E1023" s="98">
        <v>0</v>
      </c>
      <c r="F1023" s="119">
        <v>0</v>
      </c>
      <c r="G1023" s="177">
        <v>0</v>
      </c>
      <c r="H1023" s="97">
        <v>23668169.499015</v>
      </c>
      <c r="I1023" s="185">
        <v>19863.419268957743</v>
      </c>
      <c r="J1023" s="174">
        <v>470130774087.6925</v>
      </c>
      <c r="K1023" s="186">
        <v>8.9167505695950555E-2</v>
      </c>
      <c r="L1023" s="182">
        <v>56258291856.602798</v>
      </c>
      <c r="M1023" s="189">
        <v>11806201521.995859</v>
      </c>
      <c r="N1023" s="187">
        <v>44006860.56721814</v>
      </c>
      <c r="O1023" s="185">
        <v>0</v>
      </c>
      <c r="P1023" s="185">
        <v>0</v>
      </c>
      <c r="Q1023" s="174">
        <v>481936975609.68835</v>
      </c>
      <c r="R1023" s="119">
        <v>8.6983133890636541E-2</v>
      </c>
      <c r="S1023" s="174">
        <v>56258291856.602798</v>
      </c>
      <c r="T1023" s="119">
        <v>0.11673371146804333</v>
      </c>
      <c r="U1023" s="97">
        <v>13.577033074082131</v>
      </c>
      <c r="V1023" s="184">
        <v>19070479163.152733</v>
      </c>
      <c r="W1023" s="199">
        <v>19.760021833418456</v>
      </c>
      <c r="X1023" s="191">
        <v>0.96890171365445532</v>
      </c>
      <c r="Y1023" s="198">
        <v>2.0000000000000001E-4</v>
      </c>
    </row>
    <row r="1024" spans="1:25" x14ac:dyDescent="0.2">
      <c r="A1024">
        <v>1020</v>
      </c>
      <c r="B1024" s="119">
        <v>0.59472278420275038</v>
      </c>
      <c r="C1024" s="97">
        <v>8477.0637374071775</v>
      </c>
      <c r="D1024" s="96">
        <v>0.66148313190955166</v>
      </c>
      <c r="E1024" s="98">
        <v>0</v>
      </c>
      <c r="F1024" s="119">
        <v>0</v>
      </c>
      <c r="G1024" s="177">
        <v>0</v>
      </c>
      <c r="H1024" s="97">
        <v>5351020.0540723</v>
      </c>
      <c r="I1024" s="185">
        <v>42553.443024601977</v>
      </c>
      <c r="J1024" s="174">
        <v>227704326994.4682</v>
      </c>
      <c r="K1024" s="186">
        <v>0.47431762970790692</v>
      </c>
      <c r="L1024" s="182">
        <v>80468478392.432327</v>
      </c>
      <c r="M1024" s="189">
        <v>5332314969.7776356</v>
      </c>
      <c r="N1024" s="187">
        <v>13477907.482580777</v>
      </c>
      <c r="O1024" s="185">
        <v>0</v>
      </c>
      <c r="P1024" s="185">
        <v>0</v>
      </c>
      <c r="Q1024" s="174">
        <v>233036641964.24585</v>
      </c>
      <c r="R1024" s="119">
        <v>0.46346435369087191</v>
      </c>
      <c r="S1024" s="174">
        <v>80468478392.432327</v>
      </c>
      <c r="T1024" s="119">
        <v>0.34530397329008189</v>
      </c>
      <c r="U1024" s="97">
        <v>13.211593940529735</v>
      </c>
      <c r="V1024" s="184">
        <v>1181099386069.9585</v>
      </c>
      <c r="W1024" s="199">
        <v>1224.4422304954223</v>
      </c>
      <c r="X1024" s="191">
        <v>5.3596711609318406E-2</v>
      </c>
      <c r="Y1024" s="198">
        <v>2.0000000000000001E-4</v>
      </c>
    </row>
    <row r="1025" spans="1:25" x14ac:dyDescent="0.2">
      <c r="A1025">
        <v>1021</v>
      </c>
      <c r="B1025" s="119">
        <v>0.5237620721410412</v>
      </c>
      <c r="C1025" s="97">
        <v>15360.886154086445</v>
      </c>
      <c r="D1025" s="96">
        <v>0.90270160201566185</v>
      </c>
      <c r="E1025" s="98">
        <v>0.7</v>
      </c>
      <c r="F1025" s="119">
        <v>0</v>
      </c>
      <c r="G1025" s="177">
        <v>0</v>
      </c>
      <c r="H1025" s="97">
        <v>5592496.0226660902</v>
      </c>
      <c r="I1025" s="185">
        <v>45494.760677751256</v>
      </c>
      <c r="J1025" s="174">
        <v>254429268142.46954</v>
      </c>
      <c r="K1025" s="186">
        <v>0.46719358434228841</v>
      </c>
      <c r="L1025" s="182">
        <v>95185677687.858932</v>
      </c>
      <c r="M1025" s="189">
        <v>28821754346.520191</v>
      </c>
      <c r="N1025" s="187">
        <v>12612747.240624163</v>
      </c>
      <c r="O1025" s="185">
        <v>55193297607.924019</v>
      </c>
      <c r="P1025" s="185">
        <v>0</v>
      </c>
      <c r="Q1025" s="174">
        <v>338444320096.91376</v>
      </c>
      <c r="R1025" s="119">
        <v>0.48168147654161614</v>
      </c>
      <c r="S1025" s="174">
        <v>127860638100.02563</v>
      </c>
      <c r="T1025" s="119">
        <v>0.37778928617685964</v>
      </c>
      <c r="U1025" s="97">
        <v>15.405395317759812</v>
      </c>
      <c r="V1025" s="184">
        <v>2043628558923.0435</v>
      </c>
      <c r="W1025" s="199">
        <v>2120.9236259454838</v>
      </c>
      <c r="X1025" s="191">
        <v>4.936277312586277E-2</v>
      </c>
      <c r="Y1025" s="198">
        <v>2.0000000000000001E-4</v>
      </c>
    </row>
    <row r="1026" spans="1:25" x14ac:dyDescent="0.2">
      <c r="A1026">
        <v>1022</v>
      </c>
      <c r="B1026" s="119">
        <v>0.54086153709243356</v>
      </c>
      <c r="C1026" s="97">
        <v>13116.695569176001</v>
      </c>
      <c r="D1026" s="96">
        <v>1.0808388030661364</v>
      </c>
      <c r="E1026" s="98">
        <v>0</v>
      </c>
      <c r="F1026" s="119">
        <v>0</v>
      </c>
      <c r="G1026" s="177">
        <v>0</v>
      </c>
      <c r="H1026" s="97">
        <v>9178372.9340028539</v>
      </c>
      <c r="I1026" s="185">
        <v>37861.167058364124</v>
      </c>
      <c r="J1026" s="174">
        <v>347503910978.24976</v>
      </c>
      <c r="K1026" s="186">
        <v>0.33366818338024651</v>
      </c>
      <c r="L1026" s="182">
        <v>88581164702.526459</v>
      </c>
      <c r="M1026" s="189">
        <v>357836021.02681285</v>
      </c>
      <c r="N1026" s="187">
        <v>18479149.378223985</v>
      </c>
      <c r="O1026" s="185">
        <v>0</v>
      </c>
      <c r="P1026" s="185">
        <v>0</v>
      </c>
      <c r="Q1026" s="174">
        <v>347861746999.27655</v>
      </c>
      <c r="R1026" s="119">
        <v>0.33332494789628203</v>
      </c>
      <c r="S1026" s="174">
        <v>88581164702.526459</v>
      </c>
      <c r="T1026" s="119">
        <v>0.25464474167293444</v>
      </c>
      <c r="U1026" s="97">
        <v>13.013010417022777</v>
      </c>
      <c r="V1026" s="184">
        <v>1114113124710.6824</v>
      </c>
      <c r="W1026" s="199">
        <v>1157.4164556673882</v>
      </c>
      <c r="X1026" s="191">
        <v>6.412732684052673E-2</v>
      </c>
      <c r="Y1026" s="198">
        <v>2.0000000000000001E-4</v>
      </c>
    </row>
    <row r="1027" spans="1:25" x14ac:dyDescent="0.2">
      <c r="A1027">
        <v>1023</v>
      </c>
      <c r="B1027" s="119">
        <v>0.47560933972795938</v>
      </c>
      <c r="C1027" s="97">
        <v>17000</v>
      </c>
      <c r="D1027" s="96">
        <v>0.55196440465117469</v>
      </c>
      <c r="E1027" s="98">
        <v>0.48295919153067157</v>
      </c>
      <c r="F1027" s="119">
        <v>0.63793757854857069</v>
      </c>
      <c r="G1027" s="177">
        <v>1</v>
      </c>
      <c r="H1027" s="97">
        <v>2892809.7313653817</v>
      </c>
      <c r="I1027" s="185">
        <v>53586.727796533589</v>
      </c>
      <c r="J1027" s="174">
        <v>155016207641.84018</v>
      </c>
      <c r="K1027" s="186">
        <v>0.47560933972795938</v>
      </c>
      <c r="L1027" s="182">
        <v>55938845565.996628</v>
      </c>
      <c r="M1027" s="189">
        <v>3477383374.1346884</v>
      </c>
      <c r="N1027" s="187">
        <v>8426402.3950536773</v>
      </c>
      <c r="O1027" s="185">
        <v>0</v>
      </c>
      <c r="P1027" s="185">
        <v>209318579430.64963</v>
      </c>
      <c r="Q1027" s="174">
        <v>367812170446.62451</v>
      </c>
      <c r="R1027" s="119">
        <v>0.65572060711130542</v>
      </c>
      <c r="S1027" s="174">
        <v>161437672256.37866</v>
      </c>
      <c r="T1027" s="119">
        <v>0.43891335096483947</v>
      </c>
      <c r="U1027" s="97">
        <v>16.996095996184444</v>
      </c>
      <c r="V1027" s="184">
        <v>2934841960859.8018</v>
      </c>
      <c r="W1027" s="199">
        <v>3048.8412133544871</v>
      </c>
      <c r="X1027" s="191">
        <v>4.3664721123811527E-2</v>
      </c>
      <c r="Y1027" s="198">
        <v>2.0000000000000001E-4</v>
      </c>
    </row>
    <row r="1028" spans="1:25" x14ac:dyDescent="0.2">
      <c r="A1028">
        <v>1024</v>
      </c>
      <c r="B1028" s="119">
        <v>0.46387168764848008</v>
      </c>
      <c r="C1028" s="97">
        <v>9685.604224117611</v>
      </c>
      <c r="D1028" s="96">
        <v>0.62841964234241898</v>
      </c>
      <c r="E1028" s="98">
        <v>0.7</v>
      </c>
      <c r="F1028" s="119">
        <v>0</v>
      </c>
      <c r="G1028" s="177">
        <v>0</v>
      </c>
      <c r="H1028" s="97">
        <v>4694382.4034406366</v>
      </c>
      <c r="I1028" s="185">
        <v>40799.66768245343</v>
      </c>
      <c r="J1028" s="174">
        <v>191529242034.73499</v>
      </c>
      <c r="K1028" s="186">
        <v>0.41206101410857354</v>
      </c>
      <c r="L1028" s="182">
        <v>58830442046.373878</v>
      </c>
      <c r="M1028" s="189">
        <v>46819463166.104317</v>
      </c>
      <c r="N1028" s="187">
        <v>12236324.760543322</v>
      </c>
      <c r="O1028" s="185">
        <v>77310895524.604324</v>
      </c>
      <c r="P1028" s="185">
        <v>0</v>
      </c>
      <c r="Q1028" s="174">
        <v>315659600725.44366</v>
      </c>
      <c r="R1028" s="119">
        <v>0.44595649807718973</v>
      </c>
      <c r="S1028" s="174">
        <v>86620544032.293961</v>
      </c>
      <c r="T1028" s="119">
        <v>0.27441124500323788</v>
      </c>
      <c r="U1028" s="97">
        <v>16.721864990683287</v>
      </c>
      <c r="V1028" s="184">
        <v>1574953315717.8926</v>
      </c>
      <c r="W1028" s="199">
        <v>1634.4053077833289</v>
      </c>
      <c r="X1028" s="191">
        <v>4.3428132473358028E-2</v>
      </c>
      <c r="Y1028" s="198">
        <v>2.0000000000000001E-4</v>
      </c>
    </row>
    <row r="1029" spans="1:25" x14ac:dyDescent="0.2">
      <c r="A1029">
        <v>1025</v>
      </c>
      <c r="B1029" s="119">
        <v>0.57807297481029907</v>
      </c>
      <c r="C1029" s="97">
        <v>4000</v>
      </c>
      <c r="D1029" s="96">
        <v>0.94068946849198143</v>
      </c>
      <c r="E1029" s="98">
        <v>0</v>
      </c>
      <c r="F1029" s="119">
        <v>0.52249564733599274</v>
      </c>
      <c r="G1029" s="177">
        <v>1</v>
      </c>
      <c r="H1029" s="97">
        <v>10948897.827515032</v>
      </c>
      <c r="I1029" s="185">
        <v>33880.107090622347</v>
      </c>
      <c r="J1029" s="174">
        <v>370949830920.49164</v>
      </c>
      <c r="K1029" s="186">
        <v>0.42820255420658426</v>
      </c>
      <c r="L1029" s="182">
        <v>114220142697.0679</v>
      </c>
      <c r="M1029" s="189">
        <v>15537070820.84148</v>
      </c>
      <c r="N1029" s="187">
        <v>23023636.282100867</v>
      </c>
      <c r="O1029" s="185">
        <v>0</v>
      </c>
      <c r="P1029" s="185">
        <v>390155630814.1496</v>
      </c>
      <c r="Q1029" s="174">
        <v>776642532555.48267</v>
      </c>
      <c r="R1029" s="119">
        <v>0.60641305361463627</v>
      </c>
      <c r="S1029" s="174">
        <v>353763689891.89301</v>
      </c>
      <c r="T1029" s="119">
        <v>0.45550388378532491</v>
      </c>
      <c r="U1029" s="97">
        <v>17.207406362012506</v>
      </c>
      <c r="V1029" s="184">
        <v>6516676890009.374</v>
      </c>
      <c r="W1029" s="199">
        <v>6756.8496335378495</v>
      </c>
      <c r="X1029" s="191">
        <v>4.3426282173178905E-2</v>
      </c>
      <c r="Y1029" s="198">
        <v>2.0000000000000001E-4</v>
      </c>
    </row>
    <row r="1030" spans="1:25" x14ac:dyDescent="0.2">
      <c r="A1030">
        <v>1026</v>
      </c>
      <c r="B1030" s="119">
        <v>0.64594722556229089</v>
      </c>
      <c r="C1030" s="97">
        <v>5860.2696311247983</v>
      </c>
      <c r="D1030" s="96">
        <v>1.0672604008490882</v>
      </c>
      <c r="E1030" s="98">
        <v>0</v>
      </c>
      <c r="F1030" s="119">
        <v>0.59457164670629492</v>
      </c>
      <c r="G1030" s="177">
        <v>1</v>
      </c>
      <c r="H1030" s="97">
        <v>15459580.237505408</v>
      </c>
      <c r="I1030" s="185">
        <v>37175.855792814284</v>
      </c>
      <c r="J1030" s="174">
        <v>574723125526.94263</v>
      </c>
      <c r="K1030" s="186">
        <v>0.49627639094511811</v>
      </c>
      <c r="L1030" s="182">
        <v>221855457031.12531</v>
      </c>
      <c r="M1030" s="189">
        <v>22873091078.521137</v>
      </c>
      <c r="N1030" s="187">
        <v>30197909.718577974</v>
      </c>
      <c r="O1030" s="185">
        <v>0</v>
      </c>
      <c r="P1030" s="185">
        <v>579979932466.43555</v>
      </c>
      <c r="Q1030" s="174">
        <v>1177576149071.8994</v>
      </c>
      <c r="R1030" s="119">
        <v>0.63622676554109903</v>
      </c>
      <c r="S1030" s="174">
        <v>528982313513.29932</v>
      </c>
      <c r="T1030" s="119">
        <v>0.44921282919173761</v>
      </c>
      <c r="U1030" s="97">
        <v>16.616556085474414</v>
      </c>
      <c r="V1030" s="184">
        <v>9368803394225.6113</v>
      </c>
      <c r="W1030" s="199">
        <v>9719.9034620865259</v>
      </c>
      <c r="X1030" s="191">
        <v>4.4546486662822127E-2</v>
      </c>
      <c r="Y1030" s="198">
        <v>2.0000000000000001E-4</v>
      </c>
    </row>
    <row r="1031" spans="1:25" x14ac:dyDescent="0.2">
      <c r="A1031">
        <v>1027</v>
      </c>
      <c r="B1031" s="119">
        <v>0.64757717376627422</v>
      </c>
      <c r="C1031" s="97">
        <v>6378.0513969834356</v>
      </c>
      <c r="D1031" s="96">
        <v>0.91677505075215249</v>
      </c>
      <c r="E1031" s="98">
        <v>0</v>
      </c>
      <c r="F1031" s="119">
        <v>0.49094353046407047</v>
      </c>
      <c r="G1031" s="177">
        <v>1</v>
      </c>
      <c r="H1031" s="97">
        <v>10385525.376080016</v>
      </c>
      <c r="I1031" s="185">
        <v>33088.37002085222</v>
      </c>
      <c r="J1031" s="174">
        <v>343640106504.68597</v>
      </c>
      <c r="K1031" s="186">
        <v>0.38457905299986861</v>
      </c>
      <c r="L1031" s="182">
        <v>99600649853.885696</v>
      </c>
      <c r="M1031" s="189">
        <v>9763507185.819973</v>
      </c>
      <c r="N1031" s="187">
        <v>21998055.748431519</v>
      </c>
      <c r="O1031" s="185">
        <v>0</v>
      </c>
      <c r="P1031" s="185">
        <v>250256613424.90491</v>
      </c>
      <c r="Q1031" s="174">
        <v>603660227115.41077</v>
      </c>
      <c r="R1031" s="119">
        <v>0.55057806120582375</v>
      </c>
      <c r="S1031" s="174">
        <v>226195350230.6821</v>
      </c>
      <c r="T1031" s="119">
        <v>0.3747063995114539</v>
      </c>
      <c r="U1031" s="97">
        <v>16.495187517432001</v>
      </c>
      <c r="V1031" s="184">
        <v>3974683901826.2788</v>
      </c>
      <c r="W1031" s="199">
        <v>4125.9342812615569</v>
      </c>
      <c r="X1031" s="191">
        <v>4.5720058693690953E-2</v>
      </c>
      <c r="Y1031" s="198">
        <v>2.0000000000000001E-4</v>
      </c>
    </row>
    <row r="1032" spans="1:25" x14ac:dyDescent="0.2">
      <c r="A1032">
        <v>1028</v>
      </c>
      <c r="B1032" s="119">
        <v>0.44492685336188698</v>
      </c>
      <c r="C1032" s="97">
        <v>5897.2670287275605</v>
      </c>
      <c r="D1032" s="96">
        <v>0.69794697028156472</v>
      </c>
      <c r="E1032" s="98">
        <v>7.7765955895838346E-2</v>
      </c>
      <c r="F1032" s="119">
        <v>0</v>
      </c>
      <c r="G1032" s="177">
        <v>0</v>
      </c>
      <c r="H1032" s="97">
        <v>11890797.626888175</v>
      </c>
      <c r="I1032" s="185">
        <v>32615.891970048582</v>
      </c>
      <c r="J1032" s="174">
        <v>387828970836.29474</v>
      </c>
      <c r="K1032" s="186">
        <v>0.37322952044775726</v>
      </c>
      <c r="L1032" s="182">
        <v>104685613368.31354</v>
      </c>
      <c r="M1032" s="189">
        <v>13686759445.336082</v>
      </c>
      <c r="N1032" s="187">
        <v>27336086.190236233</v>
      </c>
      <c r="O1032" s="185">
        <v>12183049884.415743</v>
      </c>
      <c r="P1032" s="185">
        <v>0</v>
      </c>
      <c r="Q1032" s="174">
        <v>413698780166.04657</v>
      </c>
      <c r="R1032" s="119">
        <v>0.37344964045216683</v>
      </c>
      <c r="S1032" s="174">
        <v>109949635995.83232</v>
      </c>
      <c r="T1032" s="119">
        <v>0.26577220254722955</v>
      </c>
      <c r="U1032" s="97">
        <v>13.709661092129878</v>
      </c>
      <c r="V1032" s="184">
        <v>1641424710201.5425</v>
      </c>
      <c r="W1032" s="199">
        <v>1703.7833389675181</v>
      </c>
      <c r="X1032" s="191">
        <v>5.3553662220207035E-2</v>
      </c>
      <c r="Y1032" s="198">
        <v>2.0000000000000001E-4</v>
      </c>
    </row>
    <row r="1033" spans="1:25" x14ac:dyDescent="0.2">
      <c r="A1033">
        <v>1029</v>
      </c>
      <c r="B1033" s="119">
        <v>0.52953382687543571</v>
      </c>
      <c r="C1033" s="97">
        <v>10698.523832388795</v>
      </c>
      <c r="D1033" s="96">
        <v>0.79518582897303791</v>
      </c>
      <c r="E1033" s="98">
        <v>0.50930324131056359</v>
      </c>
      <c r="F1033" s="119">
        <v>0.73178964356196674</v>
      </c>
      <c r="G1033" s="177">
        <v>1</v>
      </c>
      <c r="H1033" s="97">
        <v>5120801.7682975996</v>
      </c>
      <c r="I1033" s="185">
        <v>47062.006901129447</v>
      </c>
      <c r="J1033" s="174">
        <v>240995208158.9375</v>
      </c>
      <c r="K1033" s="186">
        <v>0.46494326782224704</v>
      </c>
      <c r="L1033" s="182">
        <v>87082088985.366119</v>
      </c>
      <c r="M1033" s="189">
        <v>5407389817.9130793</v>
      </c>
      <c r="N1033" s="187">
        <v>12210014.711906934</v>
      </c>
      <c r="O1033" s="185">
        <v>0</v>
      </c>
      <c r="P1033" s="185">
        <v>334951522712.94122</v>
      </c>
      <c r="Q1033" s="174">
        <v>581354120689.79175</v>
      </c>
      <c r="R1033" s="119">
        <v>0.65366409948273851</v>
      </c>
      <c r="S1033" s="174">
        <v>293934666453.93274</v>
      </c>
      <c r="T1033" s="119">
        <v>0.50560347986382492</v>
      </c>
      <c r="U1033" s="97">
        <v>17.289902614862942</v>
      </c>
      <c r="V1033" s="184">
        <v>5417089212786.4775</v>
      </c>
      <c r="W1033" s="199">
        <v>5615.7103139756327</v>
      </c>
      <c r="X1033" s="191">
        <v>4.3302224527900286E-2</v>
      </c>
      <c r="Y1033" s="198">
        <v>2.0000000000000001E-4</v>
      </c>
    </row>
    <row r="1034" spans="1:25" x14ac:dyDescent="0.2">
      <c r="A1034">
        <v>1030</v>
      </c>
      <c r="B1034" s="119">
        <v>0.50765223750342192</v>
      </c>
      <c r="C1034" s="97">
        <v>16613.146422597645</v>
      </c>
      <c r="D1034" s="96">
        <v>0.38414852328906962</v>
      </c>
      <c r="E1034" s="98">
        <v>0</v>
      </c>
      <c r="F1034" s="119">
        <v>0.53778372024110765</v>
      </c>
      <c r="G1034" s="177">
        <v>1</v>
      </c>
      <c r="H1034" s="97">
        <v>4741805.7994479751</v>
      </c>
      <c r="I1034" s="185">
        <v>42040.480384219612</v>
      </c>
      <c r="J1034" s="174">
        <v>199347793697.47141</v>
      </c>
      <c r="K1034" s="186">
        <v>0.36941264319473055</v>
      </c>
      <c r="L1034" s="182">
        <v>47886513771.206627</v>
      </c>
      <c r="M1034" s="189">
        <v>6449659063.1499052</v>
      </c>
      <c r="N1034" s="187">
        <v>14145955.581556749</v>
      </c>
      <c r="O1034" s="185">
        <v>0</v>
      </c>
      <c r="P1034" s="185">
        <v>380281901055.22424</v>
      </c>
      <c r="Q1034" s="174">
        <v>586079353815.84558</v>
      </c>
      <c r="R1034" s="119">
        <v>0.6447371226588734</v>
      </c>
      <c r="S1034" s="174">
        <v>257894385555.76868</v>
      </c>
      <c r="T1034" s="119">
        <v>0.44003322054713218</v>
      </c>
      <c r="U1034" s="97">
        <v>17.955808429998712</v>
      </c>
      <c r="V1034" s="184">
        <v>4929928448848.2715</v>
      </c>
      <c r="W1034" s="199">
        <v>5115.4158840256723</v>
      </c>
      <c r="X1034" s="191">
        <v>4.0961152586083002E-2</v>
      </c>
      <c r="Y1034" s="198">
        <v>2.0000000000000001E-4</v>
      </c>
    </row>
    <row r="1035" spans="1:25" x14ac:dyDescent="0.2">
      <c r="A1035">
        <v>1031</v>
      </c>
      <c r="B1035" s="119">
        <v>0.41160524423357259</v>
      </c>
      <c r="C1035" s="97">
        <v>12808.767833094749</v>
      </c>
      <c r="D1035" s="96">
        <v>0.86687423928896568</v>
      </c>
      <c r="E1035" s="98">
        <v>0</v>
      </c>
      <c r="F1035" s="119">
        <v>0.53199291612230515</v>
      </c>
      <c r="G1035" s="177">
        <v>1</v>
      </c>
      <c r="H1035" s="97">
        <v>6158524.2439580457</v>
      </c>
      <c r="I1035" s="185">
        <v>45440.679095364976</v>
      </c>
      <c r="J1035" s="174">
        <v>279847523870.72278</v>
      </c>
      <c r="K1035" s="186">
        <v>0.41160524423357259</v>
      </c>
      <c r="L1035" s="182">
        <v>91938372160.002655</v>
      </c>
      <c r="M1035" s="189">
        <v>1899668757.1646008</v>
      </c>
      <c r="N1035" s="187">
        <v>13893902.722558975</v>
      </c>
      <c r="O1035" s="185">
        <v>0</v>
      </c>
      <c r="P1035" s="185">
        <v>247614671123.86337</v>
      </c>
      <c r="Q1035" s="174">
        <v>529361863751.75079</v>
      </c>
      <c r="R1035" s="119">
        <v>0.59180395635182159</v>
      </c>
      <c r="S1035" s="174">
        <v>194457332929.0788</v>
      </c>
      <c r="T1035" s="119">
        <v>0.36734292030578042</v>
      </c>
      <c r="U1035" s="97">
        <v>16.196549326884284</v>
      </c>
      <c r="V1035" s="184">
        <v>3313088337835.7026</v>
      </c>
      <c r="W1035" s="199">
        <v>3439.9171684773928</v>
      </c>
      <c r="X1035" s="191">
        <v>4.6557564719250003E-2</v>
      </c>
      <c r="Y1035" s="198">
        <v>2.0000000000000001E-4</v>
      </c>
    </row>
    <row r="1036" spans="1:25" x14ac:dyDescent="0.2">
      <c r="A1036">
        <v>1032</v>
      </c>
      <c r="B1036" s="119">
        <v>0.49744983760973777</v>
      </c>
      <c r="C1036" s="97">
        <v>16016.108808868888</v>
      </c>
      <c r="D1036" s="96">
        <v>0.99524823126421247</v>
      </c>
      <c r="E1036" s="98">
        <v>0</v>
      </c>
      <c r="F1036" s="119">
        <v>0.49260727172223007</v>
      </c>
      <c r="G1036" s="177">
        <v>1</v>
      </c>
      <c r="H1036" s="97">
        <v>6551641.3315509921</v>
      </c>
      <c r="I1036" s="185">
        <v>36890.149349468811</v>
      </c>
      <c r="J1036" s="174">
        <v>241691027205.06882</v>
      </c>
      <c r="K1036" s="186">
        <v>0.35749249626410207</v>
      </c>
      <c r="L1036" s="182">
        <v>68661935807.752884</v>
      </c>
      <c r="M1036" s="189">
        <v>4733769168.7355528</v>
      </c>
      <c r="N1036" s="187">
        <v>14021917.694372691</v>
      </c>
      <c r="O1036" s="185">
        <v>0</v>
      </c>
      <c r="P1036" s="185">
        <v>234805725778.93835</v>
      </c>
      <c r="Q1036" s="174">
        <v>481230522152.74274</v>
      </c>
      <c r="R1036" s="119">
        <v>0.56988760404577898</v>
      </c>
      <c r="S1036" s="174">
        <v>156526874659.95416</v>
      </c>
      <c r="T1036" s="119">
        <v>0.32526381319236536</v>
      </c>
      <c r="U1036" s="97">
        <v>16.467729263448604</v>
      </c>
      <c r="V1036" s="184">
        <v>2620893107834.2505</v>
      </c>
      <c r="W1036" s="199">
        <v>2722.2243999272923</v>
      </c>
      <c r="X1036" s="191">
        <v>4.7415866723021081E-2</v>
      </c>
      <c r="Y1036" s="198">
        <v>2.0000000000000001E-4</v>
      </c>
    </row>
    <row r="1037" spans="1:25" x14ac:dyDescent="0.2">
      <c r="A1037">
        <v>1033</v>
      </c>
      <c r="B1037" s="119">
        <v>0.45267699935371125</v>
      </c>
      <c r="C1037" s="97">
        <v>12168.845776921235</v>
      </c>
      <c r="D1037" s="96">
        <v>0.8369764183278402</v>
      </c>
      <c r="E1037" s="98">
        <v>9.6194080381358529E-2</v>
      </c>
      <c r="F1037" s="119">
        <v>0</v>
      </c>
      <c r="G1037" s="177">
        <v>0</v>
      </c>
      <c r="H1037" s="97">
        <v>4982289.0442839758</v>
      </c>
      <c r="I1037" s="185">
        <v>41148.999738260529</v>
      </c>
      <c r="J1037" s="174">
        <v>205016210579.17963</v>
      </c>
      <c r="K1037" s="186">
        <v>0.32314636879478442</v>
      </c>
      <c r="L1037" s="182">
        <v>48024152311.106079</v>
      </c>
      <c r="M1037" s="189">
        <v>10148202555.237249</v>
      </c>
      <c r="N1037" s="187">
        <v>11700877.201439008</v>
      </c>
      <c r="O1037" s="185">
        <v>10164569268.251528</v>
      </c>
      <c r="P1037" s="185">
        <v>0</v>
      </c>
      <c r="Q1037" s="174">
        <v>225328982402.6684</v>
      </c>
      <c r="R1037" s="119">
        <v>0.33010356064364466</v>
      </c>
      <c r="S1037" s="174">
        <v>52117806959.549103</v>
      </c>
      <c r="T1037" s="119">
        <v>0.23129650879270075</v>
      </c>
      <c r="U1037" s="97">
        <v>14.101834040668031</v>
      </c>
      <c r="V1037" s="184">
        <v>764534939340.30322</v>
      </c>
      <c r="W1037" s="199">
        <v>793.79284152571847</v>
      </c>
      <c r="X1037" s="191">
        <v>5.5740775560805526E-2</v>
      </c>
      <c r="Y1037" s="198">
        <v>2.0000000000000001E-4</v>
      </c>
    </row>
    <row r="1038" spans="1:25" x14ac:dyDescent="0.2">
      <c r="A1038">
        <v>1034</v>
      </c>
      <c r="B1038" s="119">
        <v>0.69418134113534147</v>
      </c>
      <c r="C1038" s="97">
        <v>8042.0934289361185</v>
      </c>
      <c r="D1038" s="96">
        <v>0.74460274865320475</v>
      </c>
      <c r="E1038" s="98">
        <v>0</v>
      </c>
      <c r="F1038" s="119">
        <v>0</v>
      </c>
      <c r="G1038" s="177">
        <v>0</v>
      </c>
      <c r="H1038" s="97">
        <v>7529397.2691660002</v>
      </c>
      <c r="I1038" s="185">
        <v>35296.182504161996</v>
      </c>
      <c r="J1038" s="174">
        <v>265758980158.82208</v>
      </c>
      <c r="K1038" s="186">
        <v>0.39272726630280796</v>
      </c>
      <c r="L1038" s="182">
        <v>75057535229.185837</v>
      </c>
      <c r="M1038" s="189">
        <v>0</v>
      </c>
      <c r="N1038" s="187">
        <v>17557995.810592614</v>
      </c>
      <c r="O1038" s="185">
        <v>0</v>
      </c>
      <c r="P1038" s="185">
        <v>0</v>
      </c>
      <c r="Q1038" s="174">
        <v>265758980158.82208</v>
      </c>
      <c r="R1038" s="119">
        <v>0.39272726630280796</v>
      </c>
      <c r="S1038" s="174">
        <v>75057535229.185837</v>
      </c>
      <c r="T1038" s="119">
        <v>0.28242708932857197</v>
      </c>
      <c r="U1038" s="97">
        <v>13</v>
      </c>
      <c r="V1038" s="184">
        <v>1059911689829.0763</v>
      </c>
      <c r="W1038" s="199">
        <v>1100.1740520687174</v>
      </c>
      <c r="X1038" s="191">
        <v>5.635083958649275E-2</v>
      </c>
      <c r="Y1038" s="198">
        <v>2.0000000000000001E-4</v>
      </c>
    </row>
    <row r="1039" spans="1:25" x14ac:dyDescent="0.2">
      <c r="A1039">
        <v>1035</v>
      </c>
      <c r="B1039" s="119">
        <v>0.55537507704351219</v>
      </c>
      <c r="C1039" s="97">
        <v>4382.9359161203602</v>
      </c>
      <c r="D1039" s="96">
        <v>0.5501669131895518</v>
      </c>
      <c r="E1039" s="98">
        <v>0</v>
      </c>
      <c r="F1039" s="119">
        <v>0</v>
      </c>
      <c r="G1039" s="177">
        <v>0</v>
      </c>
      <c r="H1039" s="97">
        <v>5155787.5118527431</v>
      </c>
      <c r="I1039" s="185">
        <v>43244.790268270342</v>
      </c>
      <c r="J1039" s="174">
        <v>222960949617.83926</v>
      </c>
      <c r="K1039" s="186">
        <v>0.48836108000699818</v>
      </c>
      <c r="L1039" s="182">
        <v>77780970558.679428</v>
      </c>
      <c r="M1039" s="189">
        <v>9379882695.1145592</v>
      </c>
      <c r="N1039" s="187">
        <v>13989860.783849439</v>
      </c>
      <c r="O1039" s="185">
        <v>0</v>
      </c>
      <c r="P1039" s="185">
        <v>0</v>
      </c>
      <c r="Q1039" s="174">
        <v>232340832312.95383</v>
      </c>
      <c r="R1039" s="119">
        <v>0.46864534774537409</v>
      </c>
      <c r="S1039" s="174">
        <v>77780970558.679428</v>
      </c>
      <c r="T1039" s="119">
        <v>0.33477099046417963</v>
      </c>
      <c r="U1039" s="97">
        <v>13.35218565377944</v>
      </c>
      <c r="V1039" s="184">
        <v>1203669183247.3718</v>
      </c>
      <c r="W1039" s="199">
        <v>1248.3087554969036</v>
      </c>
      <c r="X1039" s="191">
        <v>5.1850142542234315E-2</v>
      </c>
      <c r="Y1039" s="198">
        <v>2.0000000000000001E-4</v>
      </c>
    </row>
    <row r="1040" spans="1:25" x14ac:dyDescent="0.2">
      <c r="A1040">
        <v>1036</v>
      </c>
      <c r="B1040" s="119">
        <v>0.57400564392397435</v>
      </c>
      <c r="C1040" s="97">
        <v>5846.0426813183894</v>
      </c>
      <c r="D1040" s="96">
        <v>0.65113139525384756</v>
      </c>
      <c r="E1040" s="98">
        <v>0</v>
      </c>
      <c r="F1040" s="119">
        <v>0</v>
      </c>
      <c r="G1040" s="177">
        <v>0</v>
      </c>
      <c r="H1040" s="97">
        <v>7278965.7717777044</v>
      </c>
      <c r="I1040" s="185">
        <v>35628.474206401836</v>
      </c>
      <c r="J1040" s="174">
        <v>259338444249.06378</v>
      </c>
      <c r="K1040" s="186">
        <v>0.44373708574867277</v>
      </c>
      <c r="L1040" s="182">
        <v>82709339168.60257</v>
      </c>
      <c r="M1040" s="189">
        <v>8906306707.9083195</v>
      </c>
      <c r="N1040" s="187">
        <v>17856773.926618949</v>
      </c>
      <c r="O1040" s="185">
        <v>0</v>
      </c>
      <c r="P1040" s="185">
        <v>0</v>
      </c>
      <c r="Q1040" s="174">
        <v>268244750956.97211</v>
      </c>
      <c r="R1040" s="119">
        <v>0.42900405343675618</v>
      </c>
      <c r="S1040" s="174">
        <v>82709339168.60257</v>
      </c>
      <c r="T1040" s="119">
        <v>0.30833534998740603</v>
      </c>
      <c r="U1040" s="97">
        <v>13.330399445576468</v>
      </c>
      <c r="V1040" s="184">
        <v>1235594265586.2322</v>
      </c>
      <c r="W1040" s="199">
        <v>1281.3565388005932</v>
      </c>
      <c r="X1040" s="191">
        <v>5.2878981165337277E-2</v>
      </c>
      <c r="Y1040" s="198">
        <v>2.0000000000000001E-4</v>
      </c>
    </row>
    <row r="1041" spans="1:25" x14ac:dyDescent="0.2">
      <c r="A1041">
        <v>1037</v>
      </c>
      <c r="B1041" s="119">
        <v>0.52739917347860077</v>
      </c>
      <c r="C1041" s="97">
        <v>6176.2986533880903</v>
      </c>
      <c r="D1041" s="96">
        <v>1.1942800668877327</v>
      </c>
      <c r="E1041" s="98">
        <v>0.37906157773657462</v>
      </c>
      <c r="F1041" s="119">
        <v>0</v>
      </c>
      <c r="G1041" s="177">
        <v>0</v>
      </c>
      <c r="H1041" s="97">
        <v>26359216.482055478</v>
      </c>
      <c r="I1041" s="185">
        <v>23625.873802073762</v>
      </c>
      <c r="J1041" s="174">
        <v>622759522126.58545</v>
      </c>
      <c r="K1041" s="186">
        <v>0.14696102263573196</v>
      </c>
      <c r="L1041" s="182">
        <v>23386656403.356766</v>
      </c>
      <c r="M1041" s="189">
        <v>43470712427.676277</v>
      </c>
      <c r="N1041" s="187">
        <v>48252464.730981126</v>
      </c>
      <c r="O1041" s="185">
        <v>119718268042.48929</v>
      </c>
      <c r="P1041" s="185">
        <v>0</v>
      </c>
      <c r="Q1041" s="174">
        <v>785948502596.75098</v>
      </c>
      <c r="R1041" s="119">
        <v>0.23830567784407464</v>
      </c>
      <c r="S1041" s="174">
        <v>54839029453.286026</v>
      </c>
      <c r="T1041" s="119">
        <v>6.9774329071306165E-2</v>
      </c>
      <c r="U1041" s="97">
        <v>18.781750800888457</v>
      </c>
      <c r="V1041" s="184">
        <v>892954927837.42261</v>
      </c>
      <c r="W1041" s="199">
        <v>927.11813625798379</v>
      </c>
      <c r="X1041" s="191">
        <v>4.6568871766769208E-2</v>
      </c>
      <c r="Y1041" s="198">
        <v>2.0000000000000001E-4</v>
      </c>
    </row>
    <row r="1042" spans="1:25" x14ac:dyDescent="0.2">
      <c r="A1042">
        <v>1038</v>
      </c>
      <c r="B1042" s="119">
        <v>0.54173014878716086</v>
      </c>
      <c r="C1042" s="97">
        <v>5747.2001182297936</v>
      </c>
      <c r="D1042" s="96">
        <v>0.80934147952069213</v>
      </c>
      <c r="E1042" s="98">
        <v>0</v>
      </c>
      <c r="F1042" s="119">
        <v>0.46263811529413901</v>
      </c>
      <c r="G1042" s="177">
        <v>1</v>
      </c>
      <c r="H1042" s="97">
        <v>8820726.2428948805</v>
      </c>
      <c r="I1042" s="185">
        <v>37942.375658478923</v>
      </c>
      <c r="J1042" s="174">
        <v>334679308688.52094</v>
      </c>
      <c r="K1042" s="186">
        <v>0.42634523786702894</v>
      </c>
      <c r="L1042" s="182">
        <v>98163645111.790787</v>
      </c>
      <c r="M1042" s="189">
        <v>11582684633.812071</v>
      </c>
      <c r="N1042" s="187">
        <v>19787413.705438644</v>
      </c>
      <c r="O1042" s="185">
        <v>0</v>
      </c>
      <c r="P1042" s="185">
        <v>366601716363.95099</v>
      </c>
      <c r="Q1042" s="174">
        <v>712863709686.28394</v>
      </c>
      <c r="R1042" s="119">
        <v>0.61157595293355904</v>
      </c>
      <c r="S1042" s="174">
        <v>321300307082.15295</v>
      </c>
      <c r="T1042" s="119">
        <v>0.45071772165755269</v>
      </c>
      <c r="U1042" s="97">
        <v>17.283332033628241</v>
      </c>
      <c r="V1042" s="184">
        <v>5955257191929.1641</v>
      </c>
      <c r="W1042" s="199">
        <v>6185.67092869731</v>
      </c>
      <c r="X1042" s="191">
        <v>4.3071940043146309E-2</v>
      </c>
      <c r="Y1042" s="198">
        <v>2.0000000000000001E-4</v>
      </c>
    </row>
    <row r="1043" spans="1:25" x14ac:dyDescent="0.2">
      <c r="A1043">
        <v>1039</v>
      </c>
      <c r="B1043" s="119">
        <v>0.47777193337755719</v>
      </c>
      <c r="C1043" s="97">
        <v>12646.862816357985</v>
      </c>
      <c r="D1043" s="96">
        <v>0.40402260154713809</v>
      </c>
      <c r="E1043" s="98">
        <v>0.50105705379963061</v>
      </c>
      <c r="F1043" s="119">
        <v>0</v>
      </c>
      <c r="G1043" s="177">
        <v>0</v>
      </c>
      <c r="H1043" s="97">
        <v>8304437.321246394</v>
      </c>
      <c r="I1043" s="185">
        <v>41968.818204175106</v>
      </c>
      <c r="J1043" s="174">
        <v>348527420223.35681</v>
      </c>
      <c r="K1043" s="186">
        <v>0.47777193337755719</v>
      </c>
      <c r="L1043" s="182">
        <v>122434945352.59013</v>
      </c>
      <c r="M1043" s="189">
        <v>19185454935.079426</v>
      </c>
      <c r="N1043" s="187">
        <v>23167882.493755609</v>
      </c>
      <c r="O1043" s="185">
        <v>28190364028.946865</v>
      </c>
      <c r="P1043" s="185">
        <v>0</v>
      </c>
      <c r="Q1043" s="174">
        <v>395903239187.38306</v>
      </c>
      <c r="R1043" s="119">
        <v>0.47756343445544713</v>
      </c>
      <c r="S1043" s="174">
        <v>135265778314.60681</v>
      </c>
      <c r="T1043" s="119">
        <v>0.34166373226005564</v>
      </c>
      <c r="U1043" s="97">
        <v>13.950805037370088</v>
      </c>
      <c r="V1043" s="184">
        <v>2061459170106.3992</v>
      </c>
      <c r="W1043" s="199">
        <v>2140.9642025304533</v>
      </c>
      <c r="X1043" s="191">
        <v>5.0254504271340213E-2</v>
      </c>
      <c r="Y1043" s="198">
        <v>2.0000000000000001E-4</v>
      </c>
    </row>
    <row r="1044" spans="1:25" x14ac:dyDescent="0.2">
      <c r="A1044">
        <v>1040</v>
      </c>
      <c r="B1044" s="119">
        <v>0.40814115585619293</v>
      </c>
      <c r="C1044" s="97">
        <v>12176.206471251116</v>
      </c>
      <c r="D1044" s="96">
        <v>0.65360592460684286</v>
      </c>
      <c r="E1044" s="98">
        <v>9.3530862804514683E-2</v>
      </c>
      <c r="F1044" s="119">
        <v>0.70738401397691031</v>
      </c>
      <c r="G1044" s="177">
        <v>1</v>
      </c>
      <c r="H1044" s="97">
        <v>5248535.4558661617</v>
      </c>
      <c r="I1044" s="185">
        <v>37844.849092907622</v>
      </c>
      <c r="J1044" s="174">
        <v>198630032286.03</v>
      </c>
      <c r="K1044" s="186">
        <v>0.31523574490489337</v>
      </c>
      <c r="L1044" s="182">
        <v>39382665114.407974</v>
      </c>
      <c r="M1044" s="189">
        <v>7816069729.9122372</v>
      </c>
      <c r="N1044" s="187">
        <v>13265099.08517183</v>
      </c>
      <c r="O1044" s="185">
        <v>0</v>
      </c>
      <c r="P1044" s="185">
        <v>440401415589.94067</v>
      </c>
      <c r="Q1044" s="174">
        <v>646847517605.88293</v>
      </c>
      <c r="R1044" s="119">
        <v>0.64147485669557514</v>
      </c>
      <c r="S1044" s="174">
        <v>311056507578.18201</v>
      </c>
      <c r="T1044" s="119">
        <v>0.48088073172092671</v>
      </c>
      <c r="U1044" s="97">
        <v>18.316703753394631</v>
      </c>
      <c r="V1044" s="184">
        <v>6046772653131.5</v>
      </c>
      <c r="W1044" s="199">
        <v>6279.6952788340886</v>
      </c>
      <c r="X1044" s="191">
        <v>4.0957836898796639E-2</v>
      </c>
      <c r="Y1044" s="198">
        <v>2.0000000000000001E-4</v>
      </c>
    </row>
    <row r="1045" spans="1:25" x14ac:dyDescent="0.2">
      <c r="A1045">
        <v>1041</v>
      </c>
      <c r="B1045" s="119">
        <v>0.53893556405274745</v>
      </c>
      <c r="C1045" s="97">
        <v>8802.0744825007405</v>
      </c>
      <c r="D1045" s="96">
        <v>0.56982656101098017</v>
      </c>
      <c r="E1045" s="98">
        <v>0</v>
      </c>
      <c r="F1045" s="119">
        <v>0</v>
      </c>
      <c r="G1045" s="177">
        <v>0</v>
      </c>
      <c r="H1045" s="97">
        <v>3728622.3566813436</v>
      </c>
      <c r="I1045" s="185">
        <v>50726.347467329928</v>
      </c>
      <c r="J1045" s="174">
        <v>189139393239.47241</v>
      </c>
      <c r="K1045" s="186">
        <v>0.49247692128036324</v>
      </c>
      <c r="L1045" s="182">
        <v>69347789462.413498</v>
      </c>
      <c r="M1045" s="189">
        <v>3013189731.4507327</v>
      </c>
      <c r="N1045" s="187">
        <v>10373376.515950963</v>
      </c>
      <c r="O1045" s="185">
        <v>0</v>
      </c>
      <c r="P1045" s="185">
        <v>0</v>
      </c>
      <c r="Q1045" s="174">
        <v>192152582970.92316</v>
      </c>
      <c r="R1045" s="119">
        <v>0.48475427514553077</v>
      </c>
      <c r="S1045" s="174">
        <v>69347789462.413498</v>
      </c>
      <c r="T1045" s="119">
        <v>0.36089959546839567</v>
      </c>
      <c r="U1045" s="97">
        <v>13.160742655496556</v>
      </c>
      <c r="V1045" s="184">
        <v>1017032321392.8901</v>
      </c>
      <c r="W1045" s="199">
        <v>1055.5604382832689</v>
      </c>
      <c r="X1045" s="191">
        <v>5.3979387710729382E-2</v>
      </c>
      <c r="Y1045" s="198">
        <v>2.0000000000000001E-4</v>
      </c>
    </row>
    <row r="1046" spans="1:25" x14ac:dyDescent="0.2">
      <c r="A1046">
        <v>1042</v>
      </c>
      <c r="B1046" s="119">
        <v>0.39540067238102461</v>
      </c>
      <c r="C1046" s="97">
        <v>6497.9431302130233</v>
      </c>
      <c r="D1046" s="96">
        <v>0.7160708569765375</v>
      </c>
      <c r="E1046" s="98">
        <v>0</v>
      </c>
      <c r="F1046" s="119">
        <v>0</v>
      </c>
      <c r="G1046" s="177">
        <v>0</v>
      </c>
      <c r="H1046" s="97">
        <v>5362800.662184434</v>
      </c>
      <c r="I1046" s="185">
        <v>42193.209441473686</v>
      </c>
      <c r="J1046" s="174">
        <v>226273771532.4216</v>
      </c>
      <c r="K1046" s="186">
        <v>0.39540067238102461</v>
      </c>
      <c r="L1046" s="182">
        <v>66767341875.247696</v>
      </c>
      <c r="M1046" s="189">
        <v>5705408418.8692694</v>
      </c>
      <c r="N1046" s="187">
        <v>13229973.340915602</v>
      </c>
      <c r="O1046" s="185">
        <v>0</v>
      </c>
      <c r="P1046" s="185">
        <v>0</v>
      </c>
      <c r="Q1046" s="174">
        <v>231979179951.29086</v>
      </c>
      <c r="R1046" s="119">
        <v>0.38567599654803414</v>
      </c>
      <c r="S1046" s="174">
        <v>66767341875.247696</v>
      </c>
      <c r="T1046" s="119">
        <v>0.28781609577750455</v>
      </c>
      <c r="U1046" s="97">
        <v>13.244096167208063</v>
      </c>
      <c r="V1046" s="184">
        <v>989709904047.66675</v>
      </c>
      <c r="W1046" s="199">
        <v>1027.298806291524</v>
      </c>
      <c r="X1046" s="191">
        <v>5.4696542021743559E-2</v>
      </c>
      <c r="Y1046" s="198">
        <v>2.0000000000000001E-4</v>
      </c>
    </row>
    <row r="1047" spans="1:25" x14ac:dyDescent="0.2">
      <c r="A1047">
        <v>1043</v>
      </c>
      <c r="B1047" s="119">
        <v>0.42884788932877793</v>
      </c>
      <c r="C1047" s="97">
        <v>4837.8460883771349</v>
      </c>
      <c r="D1047" s="96">
        <v>0.65437885932201489</v>
      </c>
      <c r="E1047" s="98">
        <v>0</v>
      </c>
      <c r="F1047" s="119">
        <v>0</v>
      </c>
      <c r="G1047" s="177">
        <v>0</v>
      </c>
      <c r="H1047" s="97">
        <v>6830993.4264702182</v>
      </c>
      <c r="I1047" s="185">
        <v>34257.976328087658</v>
      </c>
      <c r="J1047" s="174">
        <v>234016011101.33914</v>
      </c>
      <c r="K1047" s="186">
        <v>0.40978782037132533</v>
      </c>
      <c r="L1047" s="182">
        <v>70540237053.26358</v>
      </c>
      <c r="M1047" s="189">
        <v>8101420847.3942633</v>
      </c>
      <c r="N1047" s="187">
        <v>16915358.769707881</v>
      </c>
      <c r="O1047" s="185">
        <v>0</v>
      </c>
      <c r="P1047" s="185">
        <v>0</v>
      </c>
      <c r="Q1047" s="174">
        <v>242117431948.7334</v>
      </c>
      <c r="R1047" s="119">
        <v>0.39607602950916443</v>
      </c>
      <c r="S1047" s="174">
        <v>70540237053.26358</v>
      </c>
      <c r="T1047" s="119">
        <v>0.29134720488940241</v>
      </c>
      <c r="U1047" s="97">
        <v>13.403248256038886</v>
      </c>
      <c r="V1047" s="184">
        <v>1067116062882.5555</v>
      </c>
      <c r="W1047" s="199">
        <v>1107.6508971915473</v>
      </c>
      <c r="X1047" s="191">
        <v>5.1933074959734357E-2</v>
      </c>
      <c r="Y1047" s="198">
        <v>2.0000000000000001E-4</v>
      </c>
    </row>
    <row r="1048" spans="1:25" x14ac:dyDescent="0.2">
      <c r="A1048">
        <v>1044</v>
      </c>
      <c r="B1048" s="119">
        <v>0.44793278876413545</v>
      </c>
      <c r="C1048" s="97">
        <v>15251.16980852947</v>
      </c>
      <c r="D1048" s="96">
        <v>0.83356671768286406</v>
      </c>
      <c r="E1048" s="98">
        <v>0.19024324746618532</v>
      </c>
      <c r="F1048" s="119">
        <v>0</v>
      </c>
      <c r="G1048" s="177">
        <v>0</v>
      </c>
      <c r="H1048" s="97">
        <v>5084585.6771667292</v>
      </c>
      <c r="I1048" s="185">
        <v>50670.239604419512</v>
      </c>
      <c r="J1048" s="174">
        <v>257637174551.23779</v>
      </c>
      <c r="K1048" s="186">
        <v>0.44793278876413545</v>
      </c>
      <c r="L1048" s="182">
        <v>90448401488.077454</v>
      </c>
      <c r="M1048" s="189">
        <v>9962732346.1310978</v>
      </c>
      <c r="N1048" s="187">
        <v>11900477.545525163</v>
      </c>
      <c r="O1048" s="185">
        <v>25281547558.875629</v>
      </c>
      <c r="P1048" s="185">
        <v>0</v>
      </c>
      <c r="Q1048" s="174">
        <v>292881454456.24451</v>
      </c>
      <c r="R1048" s="119">
        <v>0.46308625578548324</v>
      </c>
      <c r="S1048" s="174">
        <v>103029180389.00682</v>
      </c>
      <c r="T1048" s="119">
        <v>0.3517777545194451</v>
      </c>
      <c r="U1048" s="97">
        <v>14.022747731275032</v>
      </c>
      <c r="V1048" s="184">
        <v>1500077752368.2371</v>
      </c>
      <c r="W1048" s="199">
        <v>1557.5698739534885</v>
      </c>
      <c r="X1048" s="191">
        <v>5.4698695993796891E-2</v>
      </c>
      <c r="Y1048" s="198">
        <v>2.0000000000000001E-4</v>
      </c>
    </row>
    <row r="1049" spans="1:25" x14ac:dyDescent="0.2">
      <c r="A1049">
        <v>1045</v>
      </c>
      <c r="B1049" s="119">
        <v>0.44364309658080148</v>
      </c>
      <c r="C1049" s="97">
        <v>6727.9759573552637</v>
      </c>
      <c r="D1049" s="96">
        <v>1.3647955258501956</v>
      </c>
      <c r="E1049" s="98">
        <v>0.7</v>
      </c>
      <c r="F1049" s="119">
        <v>0</v>
      </c>
      <c r="G1049" s="177">
        <v>0</v>
      </c>
      <c r="H1049" s="97">
        <v>16030368.62448517</v>
      </c>
      <c r="I1049" s="185">
        <v>23744.131486096456</v>
      </c>
      <c r="J1049" s="174">
        <v>380627180390.37109</v>
      </c>
      <c r="K1049" s="186">
        <v>0.16290077233001421</v>
      </c>
      <c r="L1049" s="182">
        <v>26239757516.434586</v>
      </c>
      <c r="M1049" s="189">
        <v>59523862120.988113</v>
      </c>
      <c r="N1049" s="187">
        <v>28730709.638320208</v>
      </c>
      <c r="O1049" s="185">
        <v>183401049228.78012</v>
      </c>
      <c r="P1049" s="185">
        <v>0</v>
      </c>
      <c r="Q1049" s="174">
        <v>623552091740.1394</v>
      </c>
      <c r="R1049" s="119">
        <v>0.33473594877362045</v>
      </c>
      <c r="S1049" s="174">
        <v>98989696061.678848</v>
      </c>
      <c r="T1049" s="119">
        <v>0.15875128537445762</v>
      </c>
      <c r="U1049" s="97">
        <v>19.669571093233479</v>
      </c>
      <c r="V1049" s="184">
        <v>1899009103822.7344</v>
      </c>
      <c r="W1049" s="199">
        <v>1967.8848815046997</v>
      </c>
      <c r="X1049" s="191">
        <v>4.0585699880534155E-2</v>
      </c>
      <c r="Y1049" s="198">
        <v>2.0000000000000001E-4</v>
      </c>
    </row>
    <row r="1050" spans="1:25" x14ac:dyDescent="0.2">
      <c r="A1050">
        <v>1046</v>
      </c>
      <c r="B1050" s="119">
        <v>0.35959411879117742</v>
      </c>
      <c r="C1050" s="97">
        <v>6677.7256791394429</v>
      </c>
      <c r="D1050" s="96">
        <v>0.68611792542656447</v>
      </c>
      <c r="E1050" s="98">
        <v>0</v>
      </c>
      <c r="F1050" s="119">
        <v>0.5155991956404099</v>
      </c>
      <c r="G1050" s="177">
        <v>1</v>
      </c>
      <c r="H1050" s="97">
        <v>10170946.306292761</v>
      </c>
      <c r="I1050" s="185">
        <v>37222.043378434704</v>
      </c>
      <c r="J1050" s="174">
        <v>378583404612.55939</v>
      </c>
      <c r="K1050" s="186">
        <v>0.35959411879117742</v>
      </c>
      <c r="L1050" s="182">
        <v>88516615775.005005</v>
      </c>
      <c r="M1050" s="189">
        <v>9965304752.4599857</v>
      </c>
      <c r="N1050" s="187">
        <v>23760214.246141851</v>
      </c>
      <c r="O1050" s="185">
        <v>0</v>
      </c>
      <c r="P1050" s="185">
        <v>343475468123.48138</v>
      </c>
      <c r="Q1050" s="174">
        <v>732024177488.50073</v>
      </c>
      <c r="R1050" s="119">
        <v>0.56134312623281801</v>
      </c>
      <c r="S1050" s="174">
        <v>243027682733.70663</v>
      </c>
      <c r="T1050" s="119">
        <v>0.33199406550683813</v>
      </c>
      <c r="U1050" s="97">
        <v>16.995523468167423</v>
      </c>
      <c r="V1050" s="184">
        <v>4407374670577.3184</v>
      </c>
      <c r="W1050" s="199">
        <v>4569.0497724023307</v>
      </c>
      <c r="X1050" s="191">
        <v>4.4270277829373685E-2</v>
      </c>
      <c r="Y1050" s="198">
        <v>2.0000000000000001E-4</v>
      </c>
    </row>
    <row r="1051" spans="1:25" x14ac:dyDescent="0.2">
      <c r="A1051">
        <v>1047</v>
      </c>
      <c r="B1051" s="119">
        <v>0.42185492168415056</v>
      </c>
      <c r="C1051" s="97">
        <v>9642.7972135635828</v>
      </c>
      <c r="D1051" s="96">
        <v>0.68275547243053925</v>
      </c>
      <c r="E1051" s="98">
        <v>0.49693513904680991</v>
      </c>
      <c r="F1051" s="119">
        <v>0</v>
      </c>
      <c r="G1051" s="177">
        <v>0</v>
      </c>
      <c r="H1051" s="97">
        <v>4960655.9218099052</v>
      </c>
      <c r="I1051" s="185">
        <v>47076.006601207635</v>
      </c>
      <c r="J1051" s="174">
        <v>233527870921.44284</v>
      </c>
      <c r="K1051" s="186">
        <v>0.42185492168415051</v>
      </c>
      <c r="L1051" s="182">
        <v>67751898265.896942</v>
      </c>
      <c r="M1051" s="189">
        <v>13947537977.18499</v>
      </c>
      <c r="N1051" s="187">
        <v>12496256.770516217</v>
      </c>
      <c r="O1051" s="185">
        <v>45969054394.584885</v>
      </c>
      <c r="P1051" s="185">
        <v>0</v>
      </c>
      <c r="Q1051" s="174">
        <v>293444463293.21271</v>
      </c>
      <c r="R1051" s="119">
        <v>0.46104166933664825</v>
      </c>
      <c r="S1051" s="174">
        <v>94867001976.179031</v>
      </c>
      <c r="T1051" s="119">
        <v>0.32328775575290697</v>
      </c>
      <c r="U1051" s="97">
        <v>15.244495760957404</v>
      </c>
      <c r="V1051" s="184">
        <v>1560445421007.1108</v>
      </c>
      <c r="W1051" s="199">
        <v>1618.8826965584651</v>
      </c>
      <c r="X1051" s="191">
        <v>4.7917387099918864E-2</v>
      </c>
      <c r="Y1051" s="198">
        <v>2.0000000000000001E-4</v>
      </c>
    </row>
    <row r="1052" spans="1:25" x14ac:dyDescent="0.2">
      <c r="A1052">
        <v>1048</v>
      </c>
      <c r="B1052" s="119">
        <v>0.53115974132940558</v>
      </c>
      <c r="C1052" s="97">
        <v>4000</v>
      </c>
      <c r="D1052" s="96">
        <v>1.1543235021564378</v>
      </c>
      <c r="E1052" s="98">
        <v>0</v>
      </c>
      <c r="F1052" s="119">
        <v>0</v>
      </c>
      <c r="G1052" s="177">
        <v>0</v>
      </c>
      <c r="H1052" s="97">
        <v>16249179.532681137</v>
      </c>
      <c r="I1052" s="185">
        <v>35143.622970113705</v>
      </c>
      <c r="J1052" s="174">
        <v>571055039070.23425</v>
      </c>
      <c r="K1052" s="186">
        <v>0.51426060835334975</v>
      </c>
      <c r="L1052" s="182">
        <v>216668084402.58725</v>
      </c>
      <c r="M1052" s="189">
        <v>20419706886.252541</v>
      </c>
      <c r="N1052" s="187">
        <v>30965665.10441424</v>
      </c>
      <c r="O1052" s="185">
        <v>0</v>
      </c>
      <c r="P1052" s="185">
        <v>0</v>
      </c>
      <c r="Q1052" s="174">
        <v>591474745956.48682</v>
      </c>
      <c r="R1052" s="119">
        <v>0.49650659441190947</v>
      </c>
      <c r="S1052" s="174">
        <v>216668084402.58725</v>
      </c>
      <c r="T1052" s="119">
        <v>0.36631840308280367</v>
      </c>
      <c r="U1052" s="97">
        <v>13.331618733923968</v>
      </c>
      <c r="V1052" s="184">
        <v>3144758214993.8555</v>
      </c>
      <c r="W1052" s="199">
        <v>3266.3563925952321</v>
      </c>
      <c r="X1052" s="191">
        <v>5.5074670448860878E-2</v>
      </c>
      <c r="Y1052" s="198">
        <v>2.0000000000000001E-4</v>
      </c>
    </row>
    <row r="1053" spans="1:25" x14ac:dyDescent="0.2">
      <c r="A1053">
        <v>1049</v>
      </c>
      <c r="B1053" s="119">
        <v>0.54717323644826377</v>
      </c>
      <c r="C1053" s="97">
        <v>5618.5770470863081</v>
      </c>
      <c r="D1053" s="96">
        <v>1.0727295161540145</v>
      </c>
      <c r="E1053" s="98">
        <v>0</v>
      </c>
      <c r="F1053" s="119">
        <v>0</v>
      </c>
      <c r="G1053" s="177">
        <v>0</v>
      </c>
      <c r="H1053" s="97">
        <v>11387142.700752977</v>
      </c>
      <c r="I1053" s="185">
        <v>35858.913327293019</v>
      </c>
      <c r="J1053" s="174">
        <v>408330563151.81836</v>
      </c>
      <c r="K1053" s="186">
        <v>0.44007773060805555</v>
      </c>
      <c r="L1053" s="182">
        <v>127310485677.30763</v>
      </c>
      <c r="M1053" s="189">
        <v>15594506140.660587</v>
      </c>
      <c r="N1053" s="187">
        <v>22734306.671437152</v>
      </c>
      <c r="O1053" s="185">
        <v>0</v>
      </c>
      <c r="P1053" s="185">
        <v>0</v>
      </c>
      <c r="Q1053" s="174">
        <v>423925069292.47894</v>
      </c>
      <c r="R1053" s="119">
        <v>0.42388903272380646</v>
      </c>
      <c r="S1053" s="174">
        <v>127310485677.30763</v>
      </c>
      <c r="T1053" s="119">
        <v>0.30031365186726483</v>
      </c>
      <c r="U1053" s="97">
        <v>13.403177448969595</v>
      </c>
      <c r="V1053" s="184">
        <v>1834526782733.6819</v>
      </c>
      <c r="W1053" s="199">
        <v>1905.5415509291731</v>
      </c>
      <c r="X1053" s="191">
        <v>5.5112301200597402E-2</v>
      </c>
      <c r="Y1053" s="198">
        <v>2.0000000000000001E-4</v>
      </c>
    </row>
    <row r="1054" spans="1:25" x14ac:dyDescent="0.2">
      <c r="A1054">
        <v>1050</v>
      </c>
      <c r="B1054" s="119">
        <v>0.58031329060842274</v>
      </c>
      <c r="C1054" s="97">
        <v>7718.0795329345083</v>
      </c>
      <c r="D1054" s="96">
        <v>1.0207927312318332</v>
      </c>
      <c r="E1054" s="98">
        <v>0.2612834352048668</v>
      </c>
      <c r="F1054" s="119">
        <v>0</v>
      </c>
      <c r="G1054" s="177">
        <v>0</v>
      </c>
      <c r="H1054" s="97">
        <v>10743903.287842853</v>
      </c>
      <c r="I1054" s="185">
        <v>34857.438212349109</v>
      </c>
      <c r="J1054" s="174">
        <v>374504945015.43671</v>
      </c>
      <c r="K1054" s="186">
        <v>0.32607756242404706</v>
      </c>
      <c r="L1054" s="182">
        <v>84129815804.957321</v>
      </c>
      <c r="M1054" s="189">
        <v>15297207899.675423</v>
      </c>
      <c r="N1054" s="187">
        <v>21815310.763802461</v>
      </c>
      <c r="O1054" s="185">
        <v>42594031974.693085</v>
      </c>
      <c r="P1054" s="185">
        <v>0</v>
      </c>
      <c r="Q1054" s="174">
        <v>432396184889.80518</v>
      </c>
      <c r="R1054" s="119">
        <v>0.36122632581956082</v>
      </c>
      <c r="S1054" s="174">
        <v>105441375610.73279</v>
      </c>
      <c r="T1054" s="119">
        <v>0.24385362150594411</v>
      </c>
      <c r="U1054" s="97">
        <v>14.712242462118027</v>
      </c>
      <c r="V1054" s="184">
        <v>1605500599384.415</v>
      </c>
      <c r="W1054" s="199">
        <v>1665.7091385072019</v>
      </c>
      <c r="X1054" s="191">
        <v>5.1315231877278669E-2</v>
      </c>
      <c r="Y1054" s="198">
        <v>2.0000000000000001E-4</v>
      </c>
    </row>
    <row r="1055" spans="1:25" x14ac:dyDescent="0.2">
      <c r="A1055">
        <v>1051</v>
      </c>
      <c r="B1055" s="119">
        <v>0.48080747747722635</v>
      </c>
      <c r="C1055" s="97">
        <v>6609.2246740937371</v>
      </c>
      <c r="D1055" s="96">
        <v>0.61349274644839691</v>
      </c>
      <c r="E1055" s="98">
        <v>0.67496665698985525</v>
      </c>
      <c r="F1055" s="119">
        <v>0.42536286524542116</v>
      </c>
      <c r="G1055" s="177">
        <v>1</v>
      </c>
      <c r="H1055" s="97">
        <v>22584787.680720683</v>
      </c>
      <c r="I1055" s="185">
        <v>27376.560813257656</v>
      </c>
      <c r="J1055" s="174">
        <v>618293813395.76208</v>
      </c>
      <c r="K1055" s="186">
        <v>0.47021889654421711</v>
      </c>
      <c r="L1055" s="182">
        <v>215776413452.95074</v>
      </c>
      <c r="M1055" s="189">
        <v>4966526396.8402443</v>
      </c>
      <c r="N1055" s="187">
        <v>52512455.656964839</v>
      </c>
      <c r="O1055" s="185">
        <v>0</v>
      </c>
      <c r="P1055" s="185">
        <v>366209364248.78528</v>
      </c>
      <c r="Q1055" s="174">
        <v>989469704041.38757</v>
      </c>
      <c r="R1055" s="119">
        <v>0.58991288332531355</v>
      </c>
      <c r="S1055" s="174">
        <v>349185495304.01038</v>
      </c>
      <c r="T1055" s="119">
        <v>0.3529016541666693</v>
      </c>
      <c r="U1055" s="97">
        <v>15.340830229569509</v>
      </c>
      <c r="V1055" s="184">
        <v>5764845797773.3867</v>
      </c>
      <c r="W1055" s="199">
        <v>5977.6133783280902</v>
      </c>
      <c r="X1055" s="191">
        <v>4.7808278474858266E-2</v>
      </c>
      <c r="Y1055" s="198">
        <v>2.0000000000000001E-4</v>
      </c>
    </row>
    <row r="1056" spans="1:25" x14ac:dyDescent="0.2">
      <c r="A1056">
        <v>1052</v>
      </c>
      <c r="B1056" s="119">
        <v>0.52475842086260593</v>
      </c>
      <c r="C1056" s="97">
        <v>9630.4610783931021</v>
      </c>
      <c r="D1056" s="96">
        <v>0.88806155511893348</v>
      </c>
      <c r="E1056" s="98">
        <v>1.9516163595169167E-2</v>
      </c>
      <c r="F1056" s="119">
        <v>0.60356995425773063</v>
      </c>
      <c r="G1056" s="177">
        <v>1</v>
      </c>
      <c r="H1056" s="97">
        <v>6514086.118501964</v>
      </c>
      <c r="I1056" s="185">
        <v>38905.831133960033</v>
      </c>
      <c r="J1056" s="174">
        <v>253435934518.51059</v>
      </c>
      <c r="K1056" s="186">
        <v>0.43366930265993442</v>
      </c>
      <c r="L1056" s="182">
        <v>87213531102.028824</v>
      </c>
      <c r="M1056" s="189">
        <v>4612547440.1244745</v>
      </c>
      <c r="N1056" s="187">
        <v>14553162.607987303</v>
      </c>
      <c r="O1056" s="185">
        <v>0</v>
      </c>
      <c r="P1056" s="185">
        <v>395790377549.01208</v>
      </c>
      <c r="Q1056" s="174">
        <v>653838859507.64722</v>
      </c>
      <c r="R1056" s="119">
        <v>0.65236209324115912</v>
      </c>
      <c r="S1056" s="174">
        <v>239808116776.52908</v>
      </c>
      <c r="T1056" s="119">
        <v>0.36676944676721884</v>
      </c>
      <c r="U1056" s="97">
        <v>16.876611023142889</v>
      </c>
      <c r="V1056" s="184">
        <v>4313126588167.6978</v>
      </c>
      <c r="W1056" s="199">
        <v>4473.4512265941194</v>
      </c>
      <c r="X1056" s="191">
        <v>4.4814318279225294E-2</v>
      </c>
      <c r="Y1056" s="198">
        <v>2.0000000000000001E-4</v>
      </c>
    </row>
    <row r="1057" spans="1:25" x14ac:dyDescent="0.2">
      <c r="A1057">
        <v>1053</v>
      </c>
      <c r="B1057" s="119">
        <v>0.43499108156098626</v>
      </c>
      <c r="C1057" s="97">
        <v>8464.6722156114229</v>
      </c>
      <c r="D1057" s="96">
        <v>0.49569477959799679</v>
      </c>
      <c r="E1057" s="98">
        <v>0.7</v>
      </c>
      <c r="F1057" s="119">
        <v>0</v>
      </c>
      <c r="G1057" s="177">
        <v>0</v>
      </c>
      <c r="H1057" s="97">
        <v>3090305.3098214786</v>
      </c>
      <c r="I1057" s="185">
        <v>45844.926288437469</v>
      </c>
      <c r="J1057" s="174">
        <v>141674819137.53259</v>
      </c>
      <c r="K1057" s="186">
        <v>0.43499108156098631</v>
      </c>
      <c r="L1057" s="182">
        <v>44884876459.814835</v>
      </c>
      <c r="M1057" s="189">
        <v>34304265138.338131</v>
      </c>
      <c r="N1057" s="187">
        <v>9266944.0859674867</v>
      </c>
      <c r="O1057" s="185">
        <v>52434299833.738152</v>
      </c>
      <c r="P1057" s="185">
        <v>0</v>
      </c>
      <c r="Q1057" s="174">
        <v>228413384109.60889</v>
      </c>
      <c r="R1057" s="119">
        <v>0.453452949253974</v>
      </c>
      <c r="S1057" s="174">
        <v>64993915992.168915</v>
      </c>
      <c r="T1057" s="119">
        <v>0.28454512963645001</v>
      </c>
      <c r="U1057" s="97">
        <v>16.479542597473177</v>
      </c>
      <c r="V1057" s="184">
        <v>1191325570487.5793</v>
      </c>
      <c r="W1057" s="199">
        <v>1237.2513337997893</v>
      </c>
      <c r="X1057" s="191">
        <v>4.4073472436689715E-2</v>
      </c>
      <c r="Y1057" s="198">
        <v>2.0000000000000001E-4</v>
      </c>
    </row>
    <row r="1058" spans="1:25" x14ac:dyDescent="0.2">
      <c r="A1058">
        <v>1054</v>
      </c>
      <c r="B1058" s="119">
        <v>0.47164690991212777</v>
      </c>
      <c r="C1058" s="97">
        <v>5792.4134994271826</v>
      </c>
      <c r="D1058" s="96">
        <v>0.2</v>
      </c>
      <c r="E1058" s="98">
        <v>0</v>
      </c>
      <c r="F1058" s="119">
        <v>0</v>
      </c>
      <c r="G1058" s="177">
        <v>0</v>
      </c>
      <c r="H1058" s="97">
        <v>10275053.65955634</v>
      </c>
      <c r="I1058" s="185">
        <v>38138.226965357659</v>
      </c>
      <c r="J1058" s="174">
        <v>391872328549.38849</v>
      </c>
      <c r="K1058" s="186">
        <v>0.4625775777568536</v>
      </c>
      <c r="L1058" s="182">
        <v>131884014452.71434</v>
      </c>
      <c r="M1058" s="189">
        <v>11203327590.812311</v>
      </c>
      <c r="N1058" s="187">
        <v>33820745.735931486</v>
      </c>
      <c r="O1058" s="185">
        <v>0</v>
      </c>
      <c r="P1058" s="185">
        <v>0</v>
      </c>
      <c r="Q1058" s="174">
        <v>403075656140.20081</v>
      </c>
      <c r="R1058" s="119">
        <v>0.44972041791395823</v>
      </c>
      <c r="S1058" s="174">
        <v>131884014452.71434</v>
      </c>
      <c r="T1058" s="119">
        <v>0.32719419405185179</v>
      </c>
      <c r="U1058" s="97">
        <v>13.233644738497569</v>
      </c>
      <c r="V1058" s="184">
        <v>2034820069815.1855</v>
      </c>
      <c r="W1058" s="199">
        <v>2111.9240460027418</v>
      </c>
      <c r="X1058" s="191">
        <v>5.0251946156889139E-2</v>
      </c>
      <c r="Y1058" s="198">
        <v>2.0000000000000001E-4</v>
      </c>
    </row>
    <row r="1059" spans="1:25" x14ac:dyDescent="0.2">
      <c r="A1059">
        <v>1055</v>
      </c>
      <c r="B1059" s="119">
        <v>0.61153142079864009</v>
      </c>
      <c r="C1059" s="97">
        <v>16604.559235237171</v>
      </c>
      <c r="D1059" s="96">
        <v>0.53410860197762666</v>
      </c>
      <c r="E1059" s="98">
        <v>0</v>
      </c>
      <c r="F1059" s="119">
        <v>0.57908515553455353</v>
      </c>
      <c r="G1059" s="177">
        <v>1</v>
      </c>
      <c r="H1059" s="97">
        <v>8655227.6895988397</v>
      </c>
      <c r="I1059" s="185">
        <v>37373.602066953834</v>
      </c>
      <c r="J1059" s="174">
        <v>323477035469.94727</v>
      </c>
      <c r="K1059" s="186">
        <v>0.45125832338346228</v>
      </c>
      <c r="L1059" s="182">
        <v>118057286178.09595</v>
      </c>
      <c r="M1059" s="189">
        <v>11535358946.482845</v>
      </c>
      <c r="N1059" s="187">
        <v>22072045.250648569</v>
      </c>
      <c r="O1059" s="185">
        <v>0</v>
      </c>
      <c r="P1059" s="185">
        <v>234314012948.05771</v>
      </c>
      <c r="Q1059" s="174">
        <v>569326407364.48779</v>
      </c>
      <c r="R1059" s="119">
        <v>0.58564456298653134</v>
      </c>
      <c r="S1059" s="174">
        <v>245622299140.99045</v>
      </c>
      <c r="T1059" s="119">
        <v>0.43142614845149962</v>
      </c>
      <c r="U1059" s="97">
        <v>16.261881093906847</v>
      </c>
      <c r="V1059" s="184">
        <v>4200720050986.1406</v>
      </c>
      <c r="W1059" s="199">
        <v>4359.9050306156405</v>
      </c>
      <c r="X1059" s="191">
        <v>4.4930805699651598E-2</v>
      </c>
      <c r="Y1059" s="198">
        <v>2.0000000000000001E-4</v>
      </c>
    </row>
    <row r="1060" spans="1:25" x14ac:dyDescent="0.2">
      <c r="A1060">
        <v>1056</v>
      </c>
      <c r="B1060" s="119">
        <v>0.42438782220450688</v>
      </c>
      <c r="C1060" s="97">
        <v>7783.6692629437694</v>
      </c>
      <c r="D1060" s="96">
        <v>0.74128662301122694</v>
      </c>
      <c r="E1060" s="98">
        <v>0</v>
      </c>
      <c r="F1060" s="119">
        <v>0</v>
      </c>
      <c r="G1060" s="177">
        <v>0</v>
      </c>
      <c r="H1060" s="97">
        <v>5527647.5215213811</v>
      </c>
      <c r="I1060" s="185">
        <v>38332.654095413185</v>
      </c>
      <c r="J1060" s="174">
        <v>211889400403.84711</v>
      </c>
      <c r="K1060" s="186">
        <v>0.42438782220450688</v>
      </c>
      <c r="L1060" s="182">
        <v>62828187802.798698</v>
      </c>
      <c r="M1060" s="189">
        <v>2733127777.6300035</v>
      </c>
      <c r="N1060" s="187">
        <v>13360405.724160563</v>
      </c>
      <c r="O1060" s="185">
        <v>0</v>
      </c>
      <c r="P1060" s="185">
        <v>0</v>
      </c>
      <c r="Q1060" s="174">
        <v>214622528181.47711</v>
      </c>
      <c r="R1060" s="119">
        <v>0.41898342148673012</v>
      </c>
      <c r="S1060" s="174">
        <v>62828187802.798698</v>
      </c>
      <c r="T1060" s="119">
        <v>0.29273808455780298</v>
      </c>
      <c r="U1060" s="97">
        <v>13.119112962592125</v>
      </c>
      <c r="V1060" s="184">
        <v>895362488349.51123</v>
      </c>
      <c r="W1060" s="199">
        <v>929.3312200159944</v>
      </c>
      <c r="X1060" s="191">
        <v>5.467995777233927E-2</v>
      </c>
      <c r="Y1060" s="198">
        <v>2.0000000000000001E-4</v>
      </c>
    </row>
    <row r="1061" spans="1:25" x14ac:dyDescent="0.2">
      <c r="A1061">
        <v>1057</v>
      </c>
      <c r="B1061" s="119">
        <v>0.58034926134567111</v>
      </c>
      <c r="C1061" s="97">
        <v>4000</v>
      </c>
      <c r="D1061" s="96">
        <v>0.65620942728217502</v>
      </c>
      <c r="E1061" s="98">
        <v>0</v>
      </c>
      <c r="F1061" s="119">
        <v>0</v>
      </c>
      <c r="G1061" s="177">
        <v>0</v>
      </c>
      <c r="H1061" s="97">
        <v>7422137.4148300607</v>
      </c>
      <c r="I1061" s="185">
        <v>42677.704367929618</v>
      </c>
      <c r="J1061" s="174">
        <v>316759786368.26672</v>
      </c>
      <c r="K1061" s="186">
        <v>0.46044908297102571</v>
      </c>
      <c r="L1061" s="182">
        <v>104307593770.06761</v>
      </c>
      <c r="M1061" s="189">
        <v>16150848680.300467</v>
      </c>
      <c r="N1061" s="187">
        <v>18277241.704371542</v>
      </c>
      <c r="O1061" s="185">
        <v>0</v>
      </c>
      <c r="P1061" s="185">
        <v>0</v>
      </c>
      <c r="Q1061" s="174">
        <v>332910635048.5672</v>
      </c>
      <c r="R1061" s="119">
        <v>0.43811082554959113</v>
      </c>
      <c r="S1061" s="174">
        <v>104307593770.06761</v>
      </c>
      <c r="T1061" s="119">
        <v>0.31332010091792512</v>
      </c>
      <c r="U1061" s="97">
        <v>13.440932405771767</v>
      </c>
      <c r="V1061" s="184">
        <v>1605633342807.5295</v>
      </c>
      <c r="W1061" s="199">
        <v>1667.4002628385167</v>
      </c>
      <c r="X1061" s="191">
        <v>5.1894945797729006E-2</v>
      </c>
      <c r="Y1061" s="198">
        <v>2.0000000000000001E-4</v>
      </c>
    </row>
    <row r="1062" spans="1:25" x14ac:dyDescent="0.2">
      <c r="A1062">
        <v>1058</v>
      </c>
      <c r="B1062" s="119">
        <v>0.52056953114989968</v>
      </c>
      <c r="C1062" s="97">
        <v>9940.6146435859027</v>
      </c>
      <c r="D1062" s="96">
        <v>0.78784985593889922</v>
      </c>
      <c r="E1062" s="98">
        <v>0</v>
      </c>
      <c r="F1062" s="119">
        <v>0.71996472075544393</v>
      </c>
      <c r="G1062" s="177">
        <v>1</v>
      </c>
      <c r="H1062" s="97">
        <v>5787802.1560586654</v>
      </c>
      <c r="I1062" s="185">
        <v>49637.179212440235</v>
      </c>
      <c r="J1062" s="174">
        <v>287290172866.43195</v>
      </c>
      <c r="K1062" s="186">
        <v>0.50278593768471158</v>
      </c>
      <c r="L1062" s="182">
        <v>106288751182.95087</v>
      </c>
      <c r="M1062" s="189">
        <v>6176497492.4651651</v>
      </c>
      <c r="N1062" s="187">
        <v>13625088.244446641</v>
      </c>
      <c r="O1062" s="185">
        <v>0</v>
      </c>
      <c r="P1062" s="185">
        <v>417949330618.62946</v>
      </c>
      <c r="Q1062" s="174">
        <v>711416000977.52661</v>
      </c>
      <c r="R1062" s="119">
        <v>0.67303086069086138</v>
      </c>
      <c r="S1062" s="174">
        <v>292525659040.58569</v>
      </c>
      <c r="T1062" s="119">
        <v>0.41118791064389693</v>
      </c>
      <c r="U1062" s="97">
        <v>16.899491659409346</v>
      </c>
      <c r="V1062" s="184">
        <v>5266719856124.3506</v>
      </c>
      <c r="W1062" s="199">
        <v>5461.9912462406455</v>
      </c>
      <c r="X1062" s="191">
        <v>4.4313224332756432E-2</v>
      </c>
      <c r="Y1062" s="198">
        <v>2.0000000000000001E-4</v>
      </c>
    </row>
    <row r="1063" spans="1:25" x14ac:dyDescent="0.2">
      <c r="A1063">
        <v>1059</v>
      </c>
      <c r="B1063" s="119">
        <v>0.59314414323121123</v>
      </c>
      <c r="C1063" s="97">
        <v>12710.933475459231</v>
      </c>
      <c r="D1063" s="96">
        <v>0.60067422622216626</v>
      </c>
      <c r="E1063" s="98">
        <v>1.7624780808657731E-2</v>
      </c>
      <c r="F1063" s="119">
        <v>0</v>
      </c>
      <c r="G1063" s="177">
        <v>0</v>
      </c>
      <c r="H1063" s="97">
        <v>9627788.8562696613</v>
      </c>
      <c r="I1063" s="185">
        <v>34587.21513529872</v>
      </c>
      <c r="J1063" s="174">
        <v>332998404449.0304</v>
      </c>
      <c r="K1063" s="186">
        <v>0.35694381798890773</v>
      </c>
      <c r="L1063" s="182">
        <v>85599648423.246765</v>
      </c>
      <c r="M1063" s="189">
        <v>4743053425.6057234</v>
      </c>
      <c r="N1063" s="187">
        <v>23485829.663434666</v>
      </c>
      <c r="O1063" s="185">
        <v>7915192872.1372051</v>
      </c>
      <c r="P1063" s="185">
        <v>0</v>
      </c>
      <c r="Q1063" s="174">
        <v>345656650746.77332</v>
      </c>
      <c r="R1063" s="119">
        <v>0.36219142867781151</v>
      </c>
      <c r="S1063" s="174">
        <v>88927071473.50415</v>
      </c>
      <c r="T1063" s="119">
        <v>0.25726995641883876</v>
      </c>
      <c r="U1063" s="97">
        <v>13.384655744496156</v>
      </c>
      <c r="V1063" s="184">
        <v>1183815488333.3511</v>
      </c>
      <c r="W1063" s="199">
        <v>1229.320817473573</v>
      </c>
      <c r="X1063" s="191">
        <v>5.3070271751083309E-2</v>
      </c>
      <c r="Y1063" s="198">
        <v>2.0000000000000001E-4</v>
      </c>
    </row>
    <row r="1064" spans="1:25" x14ac:dyDescent="0.2">
      <c r="A1064">
        <v>1060</v>
      </c>
      <c r="B1064" s="119">
        <v>0.57160151146834415</v>
      </c>
      <c r="C1064" s="97">
        <v>10428.34737554986</v>
      </c>
      <c r="D1064" s="96">
        <v>0.63086091821751622</v>
      </c>
      <c r="E1064" s="98">
        <v>0.7</v>
      </c>
      <c r="F1064" s="119">
        <v>0.49197230795151781</v>
      </c>
      <c r="G1064" s="177">
        <v>1</v>
      </c>
      <c r="H1064" s="97">
        <v>15084449.396523487</v>
      </c>
      <c r="I1064" s="185">
        <v>31131.96326126948</v>
      </c>
      <c r="J1064" s="174">
        <v>469608524429.04779</v>
      </c>
      <c r="K1064" s="186">
        <v>0.32983212453079724</v>
      </c>
      <c r="L1064" s="182">
        <v>111540976486.50131</v>
      </c>
      <c r="M1064" s="189">
        <v>0</v>
      </c>
      <c r="N1064" s="187">
        <v>35238156.909960672</v>
      </c>
      <c r="O1064" s="185">
        <v>0</v>
      </c>
      <c r="P1064" s="185">
        <v>417672169815.84528</v>
      </c>
      <c r="Q1064" s="174">
        <v>887280694244.89307</v>
      </c>
      <c r="R1064" s="119">
        <v>0.55115558845677726</v>
      </c>
      <c r="S1064" s="174">
        <v>318493526760.5755</v>
      </c>
      <c r="T1064" s="119">
        <v>0.35895464516065534</v>
      </c>
      <c r="U1064" s="97">
        <v>16.898714408025921</v>
      </c>
      <c r="V1064" s="184">
        <v>5634350900952.1104</v>
      </c>
      <c r="W1064" s="199">
        <v>5850.2438374263447</v>
      </c>
      <c r="X1064" s="191">
        <v>4.4060637527629724E-2</v>
      </c>
      <c r="Y1064" s="198">
        <v>2.0000000000000001E-4</v>
      </c>
    </row>
    <row r="1065" spans="1:25" x14ac:dyDescent="0.2">
      <c r="A1065">
        <v>1061</v>
      </c>
      <c r="B1065" s="119">
        <v>0.56922621315750233</v>
      </c>
      <c r="C1065" s="97">
        <v>14349.454189264292</v>
      </c>
      <c r="D1065" s="96">
        <v>1.0127038960283896</v>
      </c>
      <c r="E1065" s="98">
        <v>0.7</v>
      </c>
      <c r="F1065" s="119">
        <v>0.47761582499052602</v>
      </c>
      <c r="G1065" s="177">
        <v>1</v>
      </c>
      <c r="H1065" s="97">
        <v>7485165.5025887955</v>
      </c>
      <c r="I1065" s="185">
        <v>38340.595720988174</v>
      </c>
      <c r="J1065" s="174">
        <v>286985704439.44427</v>
      </c>
      <c r="K1065" s="186">
        <v>0.40659784756621586</v>
      </c>
      <c r="L1065" s="182">
        <v>95877702201.028229</v>
      </c>
      <c r="M1065" s="189">
        <v>3373940334.7478957</v>
      </c>
      <c r="N1065" s="187">
        <v>15690656.594722049</v>
      </c>
      <c r="O1065" s="185">
        <v>0</v>
      </c>
      <c r="P1065" s="185">
        <v>291421411619.0116</v>
      </c>
      <c r="Q1065" s="174">
        <v>581781056393.20374</v>
      </c>
      <c r="R1065" s="119">
        <v>0.60129991370177605</v>
      </c>
      <c r="S1065" s="174">
        <v>193972481987.21524</v>
      </c>
      <c r="T1065" s="119">
        <v>0.33341147817662287</v>
      </c>
      <c r="U1065" s="97">
        <v>16.082554573602923</v>
      </c>
      <c r="V1065" s="184">
        <v>3222328224233.0776</v>
      </c>
      <c r="W1065" s="199">
        <v>3341.3549863929852</v>
      </c>
      <c r="X1065" s="191">
        <v>4.7530153828075801E-2</v>
      </c>
      <c r="Y1065" s="198">
        <v>2.0000000000000001E-4</v>
      </c>
    </row>
    <row r="1066" spans="1:25" x14ac:dyDescent="0.2">
      <c r="A1066">
        <v>1062</v>
      </c>
      <c r="B1066" s="119">
        <v>0.34755411753928989</v>
      </c>
      <c r="C1066" s="97">
        <v>4259.8822225381136</v>
      </c>
      <c r="D1066" s="96">
        <v>0.84563786146179942</v>
      </c>
      <c r="E1066" s="98">
        <v>0</v>
      </c>
      <c r="F1066" s="119">
        <v>0.46093965091077771</v>
      </c>
      <c r="G1066" s="177">
        <v>1</v>
      </c>
      <c r="H1066" s="97">
        <v>33367205.616463281</v>
      </c>
      <c r="I1066" s="185">
        <v>20484.059849654586</v>
      </c>
      <c r="J1066" s="174">
        <v>683495836863.3645</v>
      </c>
      <c r="K1066" s="186">
        <v>0.20192072454296195</v>
      </c>
      <c r="L1066" s="182">
        <v>46535985668.518738</v>
      </c>
      <c r="M1066" s="189">
        <v>9835996901.2108116</v>
      </c>
      <c r="N1066" s="187">
        <v>68585764.081781179</v>
      </c>
      <c r="O1066" s="185">
        <v>0</v>
      </c>
      <c r="P1066" s="185">
        <v>837692598089.745</v>
      </c>
      <c r="Q1066" s="174">
        <v>1531024431854.3201</v>
      </c>
      <c r="R1066" s="119">
        <v>0.52785967111871879</v>
      </c>
      <c r="S1066" s="174">
        <v>584170057305.67419</v>
      </c>
      <c r="T1066" s="119">
        <v>0.38155501973155914</v>
      </c>
      <c r="U1066" s="97">
        <v>18.583677681549055</v>
      </c>
      <c r="V1066" s="184">
        <v>11403834769933.043</v>
      </c>
      <c r="W1066" s="199">
        <v>11838.7371217153</v>
      </c>
      <c r="X1066" s="191">
        <v>4.041356491914512E-2</v>
      </c>
      <c r="Y1066" s="198">
        <v>2.0000000000000001E-4</v>
      </c>
    </row>
    <row r="1067" spans="1:25" x14ac:dyDescent="0.2">
      <c r="A1067">
        <v>1063</v>
      </c>
      <c r="B1067" s="119">
        <v>0.54722739110379193</v>
      </c>
      <c r="C1067" s="97">
        <v>14883.948215888238</v>
      </c>
      <c r="D1067" s="96">
        <v>0.74639604445530705</v>
      </c>
      <c r="E1067" s="98">
        <v>0.41396587787289368</v>
      </c>
      <c r="F1067" s="119">
        <v>0</v>
      </c>
      <c r="G1067" s="177">
        <v>0</v>
      </c>
      <c r="H1067" s="97">
        <v>5389749.611672787</v>
      </c>
      <c r="I1067" s="185">
        <v>43046.985455864815</v>
      </c>
      <c r="J1067" s="174">
        <v>232012473144.43149</v>
      </c>
      <c r="K1067" s="186">
        <v>0.48113861549354886</v>
      </c>
      <c r="L1067" s="182">
        <v>97904586949.803986</v>
      </c>
      <c r="M1067" s="189">
        <v>27376025056.421707</v>
      </c>
      <c r="N1067" s="187">
        <v>12964027.086081028</v>
      </c>
      <c r="O1067" s="185">
        <v>58146180455.621704</v>
      </c>
      <c r="P1067" s="185">
        <v>0</v>
      </c>
      <c r="Q1067" s="174">
        <v>317534678656.47485</v>
      </c>
      <c r="R1067" s="119">
        <v>0.49804671773042741</v>
      </c>
      <c r="S1067" s="174">
        <v>122749044943.28604</v>
      </c>
      <c r="T1067" s="119">
        <v>0.38656894252511609</v>
      </c>
      <c r="U1067" s="97">
        <v>14.94025634295587</v>
      </c>
      <c r="V1067" s="184">
        <v>1945327107329.1362</v>
      </c>
      <c r="W1067" s="199">
        <v>2019.9543994682074</v>
      </c>
      <c r="X1067" s="191">
        <v>5.019372529571392E-2</v>
      </c>
      <c r="Y1067" s="198">
        <v>2.0000000000000001E-4</v>
      </c>
    </row>
    <row r="1068" spans="1:25" x14ac:dyDescent="0.2">
      <c r="A1068">
        <v>1064</v>
      </c>
      <c r="B1068" s="119">
        <v>0.4217174034656298</v>
      </c>
      <c r="C1068" s="97">
        <v>4000</v>
      </c>
      <c r="D1068" s="96">
        <v>0.53941469726848545</v>
      </c>
      <c r="E1068" s="98">
        <v>0.55122409643764692</v>
      </c>
      <c r="F1068" s="119">
        <v>0.51561378008257475</v>
      </c>
      <c r="G1068" s="177">
        <v>1</v>
      </c>
      <c r="H1068" s="97">
        <v>7356392.1775008449</v>
      </c>
      <c r="I1068" s="185">
        <v>38913.711798605516</v>
      </c>
      <c r="J1068" s="174">
        <v>286264525072.78394</v>
      </c>
      <c r="K1068" s="186">
        <v>0.36979537398339812</v>
      </c>
      <c r="L1068" s="182">
        <v>67011733435.226784</v>
      </c>
      <c r="M1068" s="189">
        <v>1985380402.6823101</v>
      </c>
      <c r="N1068" s="187">
        <v>19296981.389778554</v>
      </c>
      <c r="O1068" s="185">
        <v>0</v>
      </c>
      <c r="P1068" s="185">
        <v>263875594865.30093</v>
      </c>
      <c r="Q1068" s="174">
        <v>552125500340.76709</v>
      </c>
      <c r="R1068" s="119">
        <v>0.57407196878986011</v>
      </c>
      <c r="S1068" s="174">
        <v>199322467086.98026</v>
      </c>
      <c r="T1068" s="119">
        <v>0.36100934835279325</v>
      </c>
      <c r="U1068" s="97">
        <v>17.0137314227063</v>
      </c>
      <c r="V1068" s="184">
        <v>3705503849308.0659</v>
      </c>
      <c r="W1068" s="199">
        <v>3847.7164230523881</v>
      </c>
      <c r="X1068" s="191">
        <v>4.2677957342680498E-2</v>
      </c>
      <c r="Y1068" s="198">
        <v>2.0000000000000001E-4</v>
      </c>
    </row>
    <row r="1069" spans="1:25" x14ac:dyDescent="0.2">
      <c r="A1069">
        <v>1065</v>
      </c>
      <c r="B1069" s="119">
        <v>0.4145350359408983</v>
      </c>
      <c r="C1069" s="97">
        <v>4000</v>
      </c>
      <c r="D1069" s="96">
        <v>1.1007356304981299</v>
      </c>
      <c r="E1069" s="98">
        <v>0</v>
      </c>
      <c r="F1069" s="119">
        <v>0.54884107314391484</v>
      </c>
      <c r="G1069" s="177">
        <v>1</v>
      </c>
      <c r="H1069" s="97">
        <v>14251196.950865867</v>
      </c>
      <c r="I1069" s="185">
        <v>25222.468183893146</v>
      </c>
      <c r="J1069" s="174">
        <v>359450361675.60931</v>
      </c>
      <c r="K1069" s="186">
        <v>0.28062360750718007</v>
      </c>
      <c r="L1069" s="182">
        <v>60303576328.130676</v>
      </c>
      <c r="M1069" s="189">
        <v>10244849032.947329</v>
      </c>
      <c r="N1069" s="187">
        <v>27864866.480631098</v>
      </c>
      <c r="O1069" s="185">
        <v>0</v>
      </c>
      <c r="P1069" s="185">
        <v>442963701502.86139</v>
      </c>
      <c r="Q1069" s="174">
        <v>812658912211.41809</v>
      </c>
      <c r="R1069" s="119">
        <v>0.56018732038100816</v>
      </c>
      <c r="S1069" s="174">
        <v>325450650595.79468</v>
      </c>
      <c r="T1069" s="119">
        <v>0.40047632002234995</v>
      </c>
      <c r="U1069" s="97">
        <v>18.000839388421134</v>
      </c>
      <c r="V1069" s="184">
        <v>6231244724448.4082</v>
      </c>
      <c r="W1069" s="199">
        <v>6468.3756606952829</v>
      </c>
      <c r="X1069" s="191">
        <v>4.2031895536228631E-2</v>
      </c>
      <c r="Y1069" s="198">
        <v>2.0000000000000001E-4</v>
      </c>
    </row>
    <row r="1070" spans="1:25" x14ac:dyDescent="0.2">
      <c r="A1070">
        <v>1066</v>
      </c>
      <c r="B1070" s="119">
        <v>0.44418697041466149</v>
      </c>
      <c r="C1070" s="97">
        <v>4000</v>
      </c>
      <c r="D1070" s="96">
        <v>0.73514703805813608</v>
      </c>
      <c r="E1070" s="98">
        <v>0.63860429801081375</v>
      </c>
      <c r="F1070" s="119">
        <v>0.44597570410002857</v>
      </c>
      <c r="G1070" s="177">
        <v>1</v>
      </c>
      <c r="H1070" s="97">
        <v>15886422.133856716</v>
      </c>
      <c r="I1070" s="185">
        <v>34410.56734748849</v>
      </c>
      <c r="J1070" s="174">
        <v>546660798747.70831</v>
      </c>
      <c r="K1070" s="186">
        <v>0.44418697041466149</v>
      </c>
      <c r="L1070" s="182">
        <v>167688467271.31061</v>
      </c>
      <c r="M1070" s="189">
        <v>3209070605.3446279</v>
      </c>
      <c r="N1070" s="187">
        <v>35419637.326859131</v>
      </c>
      <c r="O1070" s="185">
        <v>0</v>
      </c>
      <c r="P1070" s="185">
        <v>550772702371.69922</v>
      </c>
      <c r="Q1070" s="174">
        <v>1100642571724.7522</v>
      </c>
      <c r="R1070" s="119">
        <v>0.62094433151589601</v>
      </c>
      <c r="S1070" s="174">
        <v>498624453360.89325</v>
      </c>
      <c r="T1070" s="119">
        <v>0.45303031717147574</v>
      </c>
      <c r="U1070" s="97">
        <v>17.001378173677942</v>
      </c>
      <c r="V1070" s="184">
        <v>9113084889718.5703</v>
      </c>
      <c r="W1070" s="199">
        <v>9465.3236275341078</v>
      </c>
      <c r="X1070" s="191">
        <v>4.3455752750899107E-2</v>
      </c>
      <c r="Y1070" s="198">
        <v>2.0000000000000001E-4</v>
      </c>
    </row>
    <row r="1071" spans="1:25" x14ac:dyDescent="0.2">
      <c r="A1071">
        <v>1067</v>
      </c>
      <c r="B1071" s="119">
        <v>0.58496357390347553</v>
      </c>
      <c r="C1071" s="97">
        <v>4000</v>
      </c>
      <c r="D1071" s="96">
        <v>1.1109021330975377</v>
      </c>
      <c r="E1071" s="98">
        <v>0</v>
      </c>
      <c r="F1071" s="119">
        <v>0.48440644117521048</v>
      </c>
      <c r="G1071" s="177">
        <v>1</v>
      </c>
      <c r="H1071" s="97">
        <v>20228444.736351371</v>
      </c>
      <c r="I1071" s="185">
        <v>33710.964327650618</v>
      </c>
      <c r="J1071" s="174">
        <v>681920378910.99292</v>
      </c>
      <c r="K1071" s="186">
        <v>0.48277878149283449</v>
      </c>
      <c r="L1071" s="182">
        <v>258252011795.26816</v>
      </c>
      <c r="M1071" s="189">
        <v>3574799350.2392054</v>
      </c>
      <c r="N1071" s="187">
        <v>38523931.983635202</v>
      </c>
      <c r="O1071" s="185">
        <v>0</v>
      </c>
      <c r="P1071" s="185">
        <v>378239211265.35748</v>
      </c>
      <c r="Q1071" s="174">
        <v>1063734389526.5896</v>
      </c>
      <c r="R1071" s="119">
        <v>0.59395283713564118</v>
      </c>
      <c r="S1071" s="174">
        <v>484526445886.29443</v>
      </c>
      <c r="T1071" s="119">
        <v>0.45549570518438426</v>
      </c>
      <c r="U1071" s="97">
        <v>15.82490071018402</v>
      </c>
      <c r="V1071" s="184">
        <v>8217551631571.6367</v>
      </c>
      <c r="W1071" s="199">
        <v>8525.6500637828394</v>
      </c>
      <c r="X1071" s="191">
        <v>4.6968288725457739E-2</v>
      </c>
      <c r="Y1071" s="198">
        <v>2.0000000000000001E-4</v>
      </c>
    </row>
    <row r="1072" spans="1:25" x14ac:dyDescent="0.2">
      <c r="A1072">
        <v>1068</v>
      </c>
      <c r="B1072" s="119">
        <v>0.38598075084391203</v>
      </c>
      <c r="C1072" s="97">
        <v>14623.739369690813</v>
      </c>
      <c r="D1072" s="96">
        <v>1.0164600506772083</v>
      </c>
      <c r="E1072" s="98">
        <v>0</v>
      </c>
      <c r="F1072" s="119">
        <v>0</v>
      </c>
      <c r="G1072" s="177">
        <v>0</v>
      </c>
      <c r="H1072" s="97">
        <v>7201002.1270310702</v>
      </c>
      <c r="I1072" s="185">
        <v>38175.472545585726</v>
      </c>
      <c r="J1072" s="174">
        <v>274901659001.17902</v>
      </c>
      <c r="K1072" s="186">
        <v>0.36246377763734972</v>
      </c>
      <c r="L1072" s="182">
        <v>79188624075.116287</v>
      </c>
      <c r="M1072" s="189">
        <v>7809596317.3946409</v>
      </c>
      <c r="N1072" s="187">
        <v>15158105.950483583</v>
      </c>
      <c r="O1072" s="185">
        <v>0</v>
      </c>
      <c r="P1072" s="185">
        <v>0</v>
      </c>
      <c r="Q1072" s="174">
        <v>282711255318.57367</v>
      </c>
      <c r="R1072" s="119">
        <v>0.35245110311600525</v>
      </c>
      <c r="S1072" s="174">
        <v>79188624075.116287</v>
      </c>
      <c r="T1072" s="119">
        <v>0.28010424977909865</v>
      </c>
      <c r="U1072" s="97">
        <v>13.270145477565963</v>
      </c>
      <c r="V1072" s="184">
        <v>1012928134176.5554</v>
      </c>
      <c r="W1072" s="199">
        <v>1051.1120169140056</v>
      </c>
      <c r="X1072" s="191">
        <v>6.0469731199874442E-2</v>
      </c>
      <c r="Y1072" s="198">
        <v>2.0000000000000001E-4</v>
      </c>
    </row>
    <row r="1073" spans="1:25" x14ac:dyDescent="0.2">
      <c r="A1073">
        <v>1069</v>
      </c>
      <c r="B1073" s="119">
        <v>0.45587105474708195</v>
      </c>
      <c r="C1073" s="97">
        <v>13988.531151013463</v>
      </c>
      <c r="D1073" s="96">
        <v>0.97045115783043745</v>
      </c>
      <c r="E1073" s="98">
        <v>1.0698842179900248E-2</v>
      </c>
      <c r="F1073" s="119">
        <v>0</v>
      </c>
      <c r="G1073" s="177">
        <v>0</v>
      </c>
      <c r="H1073" s="97">
        <v>6473415.205690302</v>
      </c>
      <c r="I1073" s="185">
        <v>50325.177868647268</v>
      </c>
      <c r="J1073" s="174">
        <v>325775771643.97028</v>
      </c>
      <c r="K1073" s="186">
        <v>0.45587105474708189</v>
      </c>
      <c r="L1073" s="182">
        <v>118446880835.06976</v>
      </c>
      <c r="M1073" s="189">
        <v>9600950322.4535408</v>
      </c>
      <c r="N1073" s="187">
        <v>14014583.481823932</v>
      </c>
      <c r="O1073" s="185">
        <v>2645156106.3692355</v>
      </c>
      <c r="P1073" s="185">
        <v>0</v>
      </c>
      <c r="Q1073" s="174">
        <v>338021878072.79309</v>
      </c>
      <c r="R1073" s="119">
        <v>0.44561574053806918</v>
      </c>
      <c r="S1073" s="174">
        <v>119488108051.84235</v>
      </c>
      <c r="T1073" s="119">
        <v>0.35349223172504401</v>
      </c>
      <c r="U1073" s="97">
        <v>13.367559306179945</v>
      </c>
      <c r="V1073" s="184">
        <v>1647267304855.897</v>
      </c>
      <c r="W1073" s="199">
        <v>1709.6549481090256</v>
      </c>
      <c r="X1073" s="191">
        <v>5.7561276381394307E-2</v>
      </c>
      <c r="Y1073" s="198">
        <v>2.0000000000000001E-4</v>
      </c>
    </row>
    <row r="1074" spans="1:25" x14ac:dyDescent="0.2">
      <c r="A1074">
        <v>1070</v>
      </c>
      <c r="B1074" s="119">
        <v>0.50122079913807105</v>
      </c>
      <c r="C1074" s="97">
        <v>8875.4617909634781</v>
      </c>
      <c r="D1074" s="96">
        <v>1.1391678180473195</v>
      </c>
      <c r="E1074" s="98">
        <v>0</v>
      </c>
      <c r="F1074" s="119">
        <v>0</v>
      </c>
      <c r="G1074" s="177">
        <v>0</v>
      </c>
      <c r="H1074" s="97">
        <v>8444377.2487509232</v>
      </c>
      <c r="I1074" s="185">
        <v>38950.005536621291</v>
      </c>
      <c r="J1074" s="174">
        <v>328908540592.1673</v>
      </c>
      <c r="K1074" s="186">
        <v>0.42328716651025833</v>
      </c>
      <c r="L1074" s="182">
        <v>104079729964.95882</v>
      </c>
      <c r="M1074" s="189">
        <v>6974343842.2967567</v>
      </c>
      <c r="N1074" s="187">
        <v>16878950.326954588</v>
      </c>
      <c r="O1074" s="185">
        <v>0</v>
      </c>
      <c r="P1074" s="185">
        <v>0</v>
      </c>
      <c r="Q1074" s="174">
        <v>335882884434.46405</v>
      </c>
      <c r="R1074" s="119">
        <v>0.41449794151522862</v>
      </c>
      <c r="S1074" s="174">
        <v>104079729964.95882</v>
      </c>
      <c r="T1074" s="119">
        <v>0.30986910851441846</v>
      </c>
      <c r="U1074" s="97">
        <v>13.189849937301062</v>
      </c>
      <c r="V1074" s="184">
        <v>1445669641446.5774</v>
      </c>
      <c r="W1074" s="199">
        <v>1500.4438896084193</v>
      </c>
      <c r="X1074" s="191">
        <v>5.8826054712243316E-2</v>
      </c>
      <c r="Y1074" s="198">
        <v>2.0000000000000001E-4</v>
      </c>
    </row>
    <row r="1075" spans="1:25" x14ac:dyDescent="0.2">
      <c r="A1075">
        <v>1071</v>
      </c>
      <c r="B1075" s="119">
        <v>0.37803255838170996</v>
      </c>
      <c r="C1075" s="97">
        <v>12431.021459947557</v>
      </c>
      <c r="D1075" s="96">
        <v>0.65936821234054444</v>
      </c>
      <c r="E1075" s="98">
        <v>0.15564381527277621</v>
      </c>
      <c r="F1075" s="119">
        <v>0.61950099185038721</v>
      </c>
      <c r="G1075" s="177">
        <v>1</v>
      </c>
      <c r="H1075" s="97">
        <v>4632348.6981472075</v>
      </c>
      <c r="I1075" s="185">
        <v>48242.751045087032</v>
      </c>
      <c r="J1075" s="174">
        <v>223477244998.74875</v>
      </c>
      <c r="K1075" s="186">
        <v>0.3780325583817099</v>
      </c>
      <c r="L1075" s="182">
        <v>59717838524.02317</v>
      </c>
      <c r="M1075" s="189">
        <v>3082609979.5954142</v>
      </c>
      <c r="N1075" s="187">
        <v>11861682.784106903</v>
      </c>
      <c r="O1075" s="185">
        <v>0</v>
      </c>
      <c r="P1075" s="185">
        <v>176178543757.50058</v>
      </c>
      <c r="Q1075" s="174">
        <v>402738398735.84473</v>
      </c>
      <c r="R1075" s="119">
        <v>0.55972936869332168</v>
      </c>
      <c r="S1075" s="174">
        <v>141559988863.85989</v>
      </c>
      <c r="T1075" s="119">
        <v>0.35149364775795516</v>
      </c>
      <c r="U1075" s="97">
        <v>16.526620972399066</v>
      </c>
      <c r="V1075" s="184">
        <v>2491011267046.5947</v>
      </c>
      <c r="W1075" s="199">
        <v>2587.2600543650169</v>
      </c>
      <c r="X1075" s="191">
        <v>4.4984202848353465E-2</v>
      </c>
      <c r="Y1075" s="198">
        <v>2.0000000000000001E-4</v>
      </c>
    </row>
    <row r="1076" spans="1:25" x14ac:dyDescent="0.2">
      <c r="A1076">
        <v>1072</v>
      </c>
      <c r="B1076" s="119">
        <v>0.57825660642052212</v>
      </c>
      <c r="C1076" s="97">
        <v>12419.39469413683</v>
      </c>
      <c r="D1076" s="96">
        <v>1.1050509794048426</v>
      </c>
      <c r="E1076" s="98">
        <v>0.60081167304841965</v>
      </c>
      <c r="F1076" s="119">
        <v>0.48727917085601463</v>
      </c>
      <c r="G1076" s="177">
        <v>1</v>
      </c>
      <c r="H1076" s="97">
        <v>29079167.832310859</v>
      </c>
      <c r="I1076" s="185">
        <v>24498.280615461146</v>
      </c>
      <c r="J1076" s="174">
        <v>712389613620.04248</v>
      </c>
      <c r="K1076" s="186">
        <v>0.22563593898479539</v>
      </c>
      <c r="L1076" s="182">
        <v>114964675410.81671</v>
      </c>
      <c r="M1076" s="189">
        <v>13720084852.19803</v>
      </c>
      <c r="N1076" s="187">
        <v>54325912.579665981</v>
      </c>
      <c r="O1076" s="185">
        <v>0</v>
      </c>
      <c r="P1076" s="185">
        <v>561206124001.58069</v>
      </c>
      <c r="Q1076" s="174">
        <v>1287315822473.821</v>
      </c>
      <c r="R1076" s="119">
        <v>0.47362549884749627</v>
      </c>
      <c r="S1076" s="174">
        <v>408829805486.08429</v>
      </c>
      <c r="T1076" s="119">
        <v>0.31758314342819188</v>
      </c>
      <c r="U1076" s="97">
        <v>17.423109422881318</v>
      </c>
      <c r="V1076" s="184">
        <v>6991499693807.6152</v>
      </c>
      <c r="W1076" s="199">
        <v>7251.6318859083167</v>
      </c>
      <c r="X1076" s="191">
        <v>4.3444736225858864E-2</v>
      </c>
      <c r="Y1076" s="198">
        <v>2.0000000000000001E-4</v>
      </c>
    </row>
    <row r="1077" spans="1:25" x14ac:dyDescent="0.2">
      <c r="A1077">
        <v>1073</v>
      </c>
      <c r="B1077" s="119">
        <v>0.64371338304403314</v>
      </c>
      <c r="C1077" s="97">
        <v>8561.753862133206</v>
      </c>
      <c r="D1077" s="96">
        <v>0.75780000184453655</v>
      </c>
      <c r="E1077" s="98">
        <v>0</v>
      </c>
      <c r="F1077" s="119">
        <v>0.5179859116385559</v>
      </c>
      <c r="G1077" s="177">
        <v>1</v>
      </c>
      <c r="H1077" s="97">
        <v>6238658.9844952356</v>
      </c>
      <c r="I1077" s="185">
        <v>34026.159286641137</v>
      </c>
      <c r="J1077" s="174">
        <v>212277604341.46973</v>
      </c>
      <c r="K1077" s="186">
        <v>0.31798402685425775</v>
      </c>
      <c r="L1077" s="182">
        <v>43940475012.312332</v>
      </c>
      <c r="M1077" s="189">
        <v>4331555837.6164713</v>
      </c>
      <c r="N1077" s="187">
        <v>14778666.76367381</v>
      </c>
      <c r="O1077" s="185">
        <v>0</v>
      </c>
      <c r="P1077" s="185">
        <v>122766118596.29622</v>
      </c>
      <c r="Q1077" s="174">
        <v>339375278775.38239</v>
      </c>
      <c r="R1077" s="119">
        <v>0.48829067018222938</v>
      </c>
      <c r="S1077" s="174">
        <v>103171600499.18225</v>
      </c>
      <c r="T1077" s="119">
        <v>0.30400446629899347</v>
      </c>
      <c r="U1077" s="97">
        <v>16.585561057113789</v>
      </c>
      <c r="V1077" s="184">
        <v>1810975884132.762</v>
      </c>
      <c r="W1077" s="199">
        <v>1879.6130786567082</v>
      </c>
      <c r="X1077" s="191">
        <v>4.5384826123086315E-2</v>
      </c>
      <c r="Y1077" s="198">
        <v>2.0000000000000001E-4</v>
      </c>
    </row>
    <row r="1078" spans="1:25" x14ac:dyDescent="0.2">
      <c r="A1078">
        <v>1074</v>
      </c>
      <c r="B1078" s="119">
        <v>0.49443084460638936</v>
      </c>
      <c r="C1078" s="97">
        <v>12131.49474483123</v>
      </c>
      <c r="D1078" s="96">
        <v>1.1976972452610282</v>
      </c>
      <c r="E1078" s="98">
        <v>0.60542363304480018</v>
      </c>
      <c r="F1078" s="119">
        <v>0</v>
      </c>
      <c r="G1078" s="177">
        <v>0</v>
      </c>
      <c r="H1078" s="97">
        <v>9257179.4154631905</v>
      </c>
      <c r="I1078" s="185">
        <v>39707.433416761785</v>
      </c>
      <c r="J1078" s="174">
        <v>367578835266.5224</v>
      </c>
      <c r="K1078" s="186">
        <v>0.44009422352674499</v>
      </c>
      <c r="L1078" s="182">
        <v>118740147106.8739</v>
      </c>
      <c r="M1078" s="189">
        <v>34420470395.186653</v>
      </c>
      <c r="N1078" s="187">
        <v>18007386.110347826</v>
      </c>
      <c r="O1078" s="185">
        <v>77048012431.436539</v>
      </c>
      <c r="P1078" s="185">
        <v>0</v>
      </c>
      <c r="Q1078" s="174">
        <v>479047318093.14557</v>
      </c>
      <c r="R1078" s="119">
        <v>0.46635838172711674</v>
      </c>
      <c r="S1078" s="174">
        <v>150705479685.24854</v>
      </c>
      <c r="T1078" s="119">
        <v>0.3145941413160056</v>
      </c>
      <c r="U1078" s="97">
        <v>14.966093317409522</v>
      </c>
      <c r="V1078" s="184">
        <v>2277062002944.0576</v>
      </c>
      <c r="W1078" s="199">
        <v>2362.5120705154136</v>
      </c>
      <c r="X1078" s="191">
        <v>5.2002702312059133E-2</v>
      </c>
      <c r="Y1078" s="198">
        <v>2.0000000000000001E-4</v>
      </c>
    </row>
    <row r="1079" spans="1:25" x14ac:dyDescent="0.2">
      <c r="A1079">
        <v>1075</v>
      </c>
      <c r="B1079" s="119">
        <v>0.39625457486674465</v>
      </c>
      <c r="C1079" s="97">
        <v>11099.669293766252</v>
      </c>
      <c r="D1079" s="96">
        <v>0.47827037800244154</v>
      </c>
      <c r="E1079" s="98">
        <v>0</v>
      </c>
      <c r="F1079" s="119">
        <v>0</v>
      </c>
      <c r="G1079" s="177">
        <v>0</v>
      </c>
      <c r="H1079" s="97">
        <v>3000646.6181522841</v>
      </c>
      <c r="I1079" s="185">
        <v>39699.868861124982</v>
      </c>
      <c r="J1079" s="174">
        <v>119125277239.22385</v>
      </c>
      <c r="K1079" s="186">
        <v>0.37536374826863805</v>
      </c>
      <c r="L1079" s="182">
        <v>34115387134.180946</v>
      </c>
      <c r="M1079" s="189">
        <v>2157405408.9713273</v>
      </c>
      <c r="N1079" s="187">
        <v>9095039.5465324447</v>
      </c>
      <c r="O1079" s="185">
        <v>0</v>
      </c>
      <c r="P1079" s="185">
        <v>0</v>
      </c>
      <c r="Q1079" s="174">
        <v>121282682648.19518</v>
      </c>
      <c r="R1079" s="119">
        <v>0.36868668800608162</v>
      </c>
      <c r="S1079" s="174">
        <v>34115387134.180946</v>
      </c>
      <c r="T1079" s="119">
        <v>0.28128819703913949</v>
      </c>
      <c r="U1079" s="97">
        <v>13.205089208422438</v>
      </c>
      <c r="V1079" s="184">
        <v>516076137760.38855</v>
      </c>
      <c r="W1079" s="199">
        <v>535.7960923817318</v>
      </c>
      <c r="X1079" s="191">
        <v>5.2731394859729074E-2</v>
      </c>
      <c r="Y1079" s="198">
        <v>2.0000000000000001E-4</v>
      </c>
    </row>
    <row r="1080" spans="1:25" x14ac:dyDescent="0.2">
      <c r="A1080">
        <v>1076</v>
      </c>
      <c r="B1080" s="119">
        <v>0.39927695906316407</v>
      </c>
      <c r="C1080" s="97">
        <v>14820.109247414453</v>
      </c>
      <c r="D1080" s="96">
        <v>0.5379695430151139</v>
      </c>
      <c r="E1080" s="98">
        <v>0.40908816860286867</v>
      </c>
      <c r="F1080" s="119">
        <v>0.45625387799496597</v>
      </c>
      <c r="G1080" s="177">
        <v>1</v>
      </c>
      <c r="H1080" s="97">
        <v>2803409.3631107789</v>
      </c>
      <c r="I1080" s="185">
        <v>53789.401767959345</v>
      </c>
      <c r="J1080" s="174">
        <v>150793712552.42471</v>
      </c>
      <c r="K1080" s="186">
        <v>0.39927695906316407</v>
      </c>
      <c r="L1080" s="182">
        <v>43898629800.255653</v>
      </c>
      <c r="M1080" s="189">
        <v>3510236875.7039814</v>
      </c>
      <c r="N1080" s="187">
        <v>8302093.7317068409</v>
      </c>
      <c r="O1080" s="185">
        <v>0</v>
      </c>
      <c r="P1080" s="185">
        <v>209934389968.77759</v>
      </c>
      <c r="Q1080" s="174">
        <v>364238339396.90625</v>
      </c>
      <c r="R1080" s="119">
        <v>0.62639195903037603</v>
      </c>
      <c r="S1080" s="174">
        <v>111173420918.92902</v>
      </c>
      <c r="T1080" s="119">
        <v>0.30522163345848291</v>
      </c>
      <c r="U1080" s="97">
        <v>16.716070015720124</v>
      </c>
      <c r="V1080" s="184">
        <v>2002691034392.9666</v>
      </c>
      <c r="W1080" s="199">
        <v>2078.5843902370125</v>
      </c>
      <c r="X1080" s="191">
        <v>4.4232767691285764E-2</v>
      </c>
      <c r="Y1080" s="198">
        <v>2.0000000000000001E-4</v>
      </c>
    </row>
    <row r="1081" spans="1:25" x14ac:dyDescent="0.2">
      <c r="A1081">
        <v>1077</v>
      </c>
      <c r="B1081" s="119">
        <v>0.58021560128982919</v>
      </c>
      <c r="C1081" s="97">
        <v>7910.9428460319605</v>
      </c>
      <c r="D1081" s="96">
        <v>1.2188901305306015</v>
      </c>
      <c r="E1081" s="98">
        <v>3.6551056808805618E-2</v>
      </c>
      <c r="F1081" s="119">
        <v>0</v>
      </c>
      <c r="G1081" s="177">
        <v>0</v>
      </c>
      <c r="H1081" s="97">
        <v>50132575.905859917</v>
      </c>
      <c r="I1081" s="185">
        <v>20430.321868832663</v>
      </c>
      <c r="J1081" s="174">
        <v>1024224661870.4033</v>
      </c>
      <c r="K1081" s="186">
        <v>0.24727455399384013</v>
      </c>
      <c r="L1081" s="182">
        <v>191667561468.03836</v>
      </c>
      <c r="M1081" s="189">
        <v>25733583836.57814</v>
      </c>
      <c r="N1081" s="187">
        <v>89332368.278434724</v>
      </c>
      <c r="O1081" s="185">
        <v>22074288488.234325</v>
      </c>
      <c r="P1081" s="185">
        <v>0</v>
      </c>
      <c r="Q1081" s="174">
        <v>1072032534195.2158</v>
      </c>
      <c r="R1081" s="119">
        <v>0.25272006082116555</v>
      </c>
      <c r="S1081" s="174">
        <v>198901796768.53149</v>
      </c>
      <c r="T1081" s="119">
        <v>0.18553708998938992</v>
      </c>
      <c r="U1081" s="97">
        <v>13.610869190497313</v>
      </c>
      <c r="V1081" s="184">
        <v>2217497514986.9536</v>
      </c>
      <c r="W1081" s="199">
        <v>2302.867832109418</v>
      </c>
      <c r="X1081" s="191">
        <v>5.8500793003820065E-2</v>
      </c>
      <c r="Y1081" s="198">
        <v>2.0000000000000001E-4</v>
      </c>
    </row>
    <row r="1082" spans="1:25" x14ac:dyDescent="0.2">
      <c r="A1082">
        <v>1078</v>
      </c>
      <c r="B1082" s="119">
        <v>0.46947919290846823</v>
      </c>
      <c r="C1082" s="97">
        <v>9551.8368946882438</v>
      </c>
      <c r="D1082" s="96">
        <v>1.2925831605512421</v>
      </c>
      <c r="E1082" s="98">
        <v>0</v>
      </c>
      <c r="F1082" s="119">
        <v>0</v>
      </c>
      <c r="G1082" s="177">
        <v>0</v>
      </c>
      <c r="H1082" s="97">
        <v>12837130.36075932</v>
      </c>
      <c r="I1082" s="185">
        <v>34589.360907104623</v>
      </c>
      <c r="J1082" s="174">
        <v>444028135059.85431</v>
      </c>
      <c r="K1082" s="186">
        <v>0.38974955326118721</v>
      </c>
      <c r="L1082" s="182">
        <v>131458486288.55939</v>
      </c>
      <c r="M1082" s="189">
        <v>15648372953.464113</v>
      </c>
      <c r="N1082" s="187">
        <v>23733754.241687294</v>
      </c>
      <c r="O1082" s="185">
        <v>0</v>
      </c>
      <c r="P1082" s="185">
        <v>0</v>
      </c>
      <c r="Q1082" s="174">
        <v>459676508013.31842</v>
      </c>
      <c r="R1082" s="119">
        <v>0.37648164363005077</v>
      </c>
      <c r="S1082" s="174">
        <v>131458486288.55939</v>
      </c>
      <c r="T1082" s="119">
        <v>0.28598043188396</v>
      </c>
      <c r="U1082" s="97">
        <v>13.34491646129332</v>
      </c>
      <c r="V1082" s="184">
        <v>1713870423740.6753</v>
      </c>
      <c r="W1082" s="199">
        <v>1779.2124895573024</v>
      </c>
      <c r="X1082" s="191">
        <v>6.105171048275123E-2</v>
      </c>
      <c r="Y1082" s="198">
        <v>2.0000000000000001E-4</v>
      </c>
    </row>
    <row r="1083" spans="1:25" x14ac:dyDescent="0.2">
      <c r="A1083">
        <v>1079</v>
      </c>
      <c r="B1083" s="119">
        <v>0.39052002619681742</v>
      </c>
      <c r="C1083" s="97">
        <v>10371.186847467037</v>
      </c>
      <c r="D1083" s="96">
        <v>0.97324215425341654</v>
      </c>
      <c r="E1083" s="98">
        <v>0.51292972330525188</v>
      </c>
      <c r="F1083" s="119">
        <v>0.63004579172619812</v>
      </c>
      <c r="G1083" s="177">
        <v>1</v>
      </c>
      <c r="H1083" s="97">
        <v>11963319.17607197</v>
      </c>
      <c r="I1083" s="185">
        <v>37789.420897752359</v>
      </c>
      <c r="J1083" s="174">
        <v>452086903678.73566</v>
      </c>
      <c r="K1083" s="186">
        <v>0.38038521305207229</v>
      </c>
      <c r="L1083" s="182">
        <v>129835414360.69258</v>
      </c>
      <c r="M1083" s="189">
        <v>9818836310.1097927</v>
      </c>
      <c r="N1083" s="187">
        <v>24419144.662912376</v>
      </c>
      <c r="O1083" s="185">
        <v>0</v>
      </c>
      <c r="P1083" s="185">
        <v>359716211355.73407</v>
      </c>
      <c r="Q1083" s="174">
        <v>821621951344.57947</v>
      </c>
      <c r="R1083" s="119">
        <v>0.55955192227533945</v>
      </c>
      <c r="S1083" s="174">
        <v>358425398187.56451</v>
      </c>
      <c r="T1083" s="119">
        <v>0.43624126351663739</v>
      </c>
      <c r="U1083" s="97">
        <v>16.912792845627681</v>
      </c>
      <c r="V1083" s="184">
        <v>6336181728714.418</v>
      </c>
      <c r="W1083" s="199">
        <v>6582.1016456237448</v>
      </c>
      <c r="X1083" s="191">
        <v>4.4251651581162489E-2</v>
      </c>
      <c r="Y1083" s="198">
        <v>2.0000000000000001E-4</v>
      </c>
    </row>
    <row r="1084" spans="1:25" x14ac:dyDescent="0.2">
      <c r="A1084">
        <v>1080</v>
      </c>
      <c r="B1084" s="119">
        <v>0.56373878599080585</v>
      </c>
      <c r="C1084" s="97">
        <v>7885.76047420958</v>
      </c>
      <c r="D1084" s="96">
        <v>1.2327420281038575</v>
      </c>
      <c r="E1084" s="98">
        <v>0.3437784283461322</v>
      </c>
      <c r="F1084" s="119">
        <v>0.52302705356431634</v>
      </c>
      <c r="G1084" s="177">
        <v>1</v>
      </c>
      <c r="H1084" s="97">
        <v>19393940.972469613</v>
      </c>
      <c r="I1084" s="185">
        <v>25765.473101079926</v>
      </c>
      <c r="J1084" s="174">
        <v>499694064450.09766</v>
      </c>
      <c r="K1084" s="186">
        <v>0.27312625450813577</v>
      </c>
      <c r="L1084" s="182">
        <v>85268873751.634079</v>
      </c>
      <c r="M1084" s="189">
        <v>9351360725.4644108</v>
      </c>
      <c r="N1084" s="187">
        <v>35518679.024638861</v>
      </c>
      <c r="O1084" s="185">
        <v>0</v>
      </c>
      <c r="P1084" s="185">
        <v>313207871039.94073</v>
      </c>
      <c r="Q1084" s="174">
        <v>822253296215.50269</v>
      </c>
      <c r="R1084" s="119">
        <v>0.47071366796164804</v>
      </c>
      <c r="S1084" s="174">
        <v>262107320617.34848</v>
      </c>
      <c r="T1084" s="119">
        <v>0.31876712665515822</v>
      </c>
      <c r="U1084" s="97">
        <v>17.163157728151887</v>
      </c>
      <c r="V1084" s="184">
        <v>4541040148217.9111</v>
      </c>
      <c r="W1084" s="199">
        <v>4713.7934326264449</v>
      </c>
      <c r="X1084" s="191">
        <v>4.3412430239569769E-2</v>
      </c>
      <c r="Y1084" s="198">
        <v>2.0000000000000001E-4</v>
      </c>
    </row>
    <row r="1085" spans="1:25" x14ac:dyDescent="0.2">
      <c r="A1085">
        <v>1081</v>
      </c>
      <c r="B1085" s="119">
        <v>0.56133967450450073</v>
      </c>
      <c r="C1085" s="97">
        <v>9254.7327124121548</v>
      </c>
      <c r="D1085" s="96">
        <v>0.6982664555654795</v>
      </c>
      <c r="E1085" s="98">
        <v>0.3724211403726152</v>
      </c>
      <c r="F1085" s="119">
        <v>0</v>
      </c>
      <c r="G1085" s="177">
        <v>0</v>
      </c>
      <c r="H1085" s="97">
        <v>8547293.0473125912</v>
      </c>
      <c r="I1085" s="185">
        <v>35964.949208856975</v>
      </c>
      <c r="J1085" s="174">
        <v>307402960319.81372</v>
      </c>
      <c r="K1085" s="186">
        <v>0.45033156036033595</v>
      </c>
      <c r="L1085" s="182">
        <v>101289106596.46675</v>
      </c>
      <c r="M1085" s="189">
        <v>29448208075.703537</v>
      </c>
      <c r="N1085" s="187">
        <v>20099587.053311776</v>
      </c>
      <c r="O1085" s="185">
        <v>56245604944.540733</v>
      </c>
      <c r="P1085" s="185">
        <v>0</v>
      </c>
      <c r="Q1085" s="174">
        <v>393096773340.05798</v>
      </c>
      <c r="R1085" s="119">
        <v>0.46662743419967068</v>
      </c>
      <c r="S1085" s="174">
        <v>127021372047.4463</v>
      </c>
      <c r="T1085" s="119">
        <v>0.32313002970788407</v>
      </c>
      <c r="U1085" s="97">
        <v>15.035538514420168</v>
      </c>
      <c r="V1085" s="184">
        <v>2045888929521.8213</v>
      </c>
      <c r="W1085" s="199">
        <v>2122.5259649878863</v>
      </c>
      <c r="X1085" s="191">
        <v>4.7299923231154214E-2</v>
      </c>
      <c r="Y1085" s="198">
        <v>2.0000000000000001E-4</v>
      </c>
    </row>
    <row r="1086" spans="1:25" x14ac:dyDescent="0.2">
      <c r="A1086">
        <v>1082</v>
      </c>
      <c r="B1086" s="119">
        <v>0.51892665359908796</v>
      </c>
      <c r="C1086" s="97">
        <v>12647.18099405763</v>
      </c>
      <c r="D1086" s="96">
        <v>0.62002020690762349</v>
      </c>
      <c r="E1086" s="98">
        <v>0</v>
      </c>
      <c r="F1086" s="119">
        <v>0.36311367047341225</v>
      </c>
      <c r="G1086" s="177">
        <v>1</v>
      </c>
      <c r="H1086" s="97">
        <v>6678078.7129493831</v>
      </c>
      <c r="I1086" s="185">
        <v>41343.80798155543</v>
      </c>
      <c r="J1086" s="174">
        <v>276097203993.89209</v>
      </c>
      <c r="K1086" s="186">
        <v>0.42290434747054495</v>
      </c>
      <c r="L1086" s="182">
        <v>92030767090.016525</v>
      </c>
      <c r="M1086" s="189">
        <v>4825327255.6866455</v>
      </c>
      <c r="N1086" s="187">
        <v>16660333.464947231</v>
      </c>
      <c r="O1086" s="185">
        <v>0</v>
      </c>
      <c r="P1086" s="185">
        <v>220797258656.21085</v>
      </c>
      <c r="Q1086" s="174">
        <v>501719789905.78955</v>
      </c>
      <c r="R1086" s="119">
        <v>0.58478959913767969</v>
      </c>
      <c r="S1086" s="174">
        <v>205876665204.02243</v>
      </c>
      <c r="T1086" s="119">
        <v>0.41034192660146201</v>
      </c>
      <c r="U1086" s="97">
        <v>16.396560201610981</v>
      </c>
      <c r="V1086" s="184">
        <v>3597153855081.1069</v>
      </c>
      <c r="W1086" s="199">
        <v>3736.1156110164811</v>
      </c>
      <c r="X1086" s="191">
        <v>4.4332475463354178E-2</v>
      </c>
      <c r="Y1086" s="198">
        <v>2.0000000000000001E-4</v>
      </c>
    </row>
    <row r="1087" spans="1:25" x14ac:dyDescent="0.2">
      <c r="A1087">
        <v>1083</v>
      </c>
      <c r="B1087" s="119">
        <v>0.32213916930231418</v>
      </c>
      <c r="C1087" s="97">
        <v>8697.1913320627973</v>
      </c>
      <c r="D1087" s="96">
        <v>0.84497220602437439</v>
      </c>
      <c r="E1087" s="98">
        <v>0</v>
      </c>
      <c r="F1087" s="119">
        <v>0</v>
      </c>
      <c r="G1087" s="177">
        <v>0</v>
      </c>
      <c r="H1087" s="97">
        <v>6538273.2769078184</v>
      </c>
      <c r="I1087" s="185">
        <v>38710.591490093175</v>
      </c>
      <c r="J1087" s="174">
        <v>253100425872.97141</v>
      </c>
      <c r="K1087" s="186">
        <v>0.32213916930231412</v>
      </c>
      <c r="L1087" s="182">
        <v>51469684826.978905</v>
      </c>
      <c r="M1087" s="189">
        <v>5345730917.7459898</v>
      </c>
      <c r="N1087" s="187">
        <v>14836537.190274054</v>
      </c>
      <c r="O1087" s="185">
        <v>0</v>
      </c>
      <c r="P1087" s="185">
        <v>0</v>
      </c>
      <c r="Q1087" s="174">
        <v>258446156790.71741</v>
      </c>
      <c r="R1087" s="119">
        <v>0.31547600456989799</v>
      </c>
      <c r="S1087" s="174">
        <v>51469684826.978905</v>
      </c>
      <c r="T1087" s="119">
        <v>0.19915051346133053</v>
      </c>
      <c r="U1087" s="97">
        <v>13.382196250376033</v>
      </c>
      <c r="V1087" s="184">
        <v>707345779019.297</v>
      </c>
      <c r="W1087" s="199">
        <v>734.61501888193322</v>
      </c>
      <c r="X1087" s="191">
        <v>5.759783135982284E-2</v>
      </c>
      <c r="Y1087" s="198">
        <v>2.0000000000000001E-4</v>
      </c>
    </row>
    <row r="1088" spans="1:25" x14ac:dyDescent="0.2">
      <c r="A1088">
        <v>1084</v>
      </c>
      <c r="B1088" s="119">
        <v>0.4354975707150861</v>
      </c>
      <c r="C1088" s="97">
        <v>12167.100152667124</v>
      </c>
      <c r="D1088" s="96">
        <v>0.36968273350480929</v>
      </c>
      <c r="E1088" s="98">
        <v>0.42682587817086987</v>
      </c>
      <c r="F1088" s="119">
        <v>0</v>
      </c>
      <c r="G1088" s="177">
        <v>0</v>
      </c>
      <c r="H1088" s="97">
        <v>2528990.1891337023</v>
      </c>
      <c r="I1088" s="185">
        <v>53763.287722696725</v>
      </c>
      <c r="J1088" s="174">
        <v>135966827186.27245</v>
      </c>
      <c r="K1088" s="186">
        <v>0.4354975707150861</v>
      </c>
      <c r="L1088" s="182">
        <v>43936440598.732346</v>
      </c>
      <c r="M1088" s="189">
        <v>23785384905.243179</v>
      </c>
      <c r="N1088" s="187">
        <v>8442955.5442707799</v>
      </c>
      <c r="O1088" s="185">
        <v>28873846726.913315</v>
      </c>
      <c r="P1088" s="185">
        <v>0</v>
      </c>
      <c r="Q1088" s="174">
        <v>188626058818.42896</v>
      </c>
      <c r="R1088" s="119">
        <v>0.43637820158360985</v>
      </c>
      <c r="S1088" s="174">
        <v>59934658789.391167</v>
      </c>
      <c r="T1088" s="119">
        <v>0.3177432596791101</v>
      </c>
      <c r="U1088" s="97">
        <v>15.890532981823551</v>
      </c>
      <c r="V1088" s="184">
        <v>1065739022857.2258</v>
      </c>
      <c r="W1088" s="199">
        <v>1105.5307170897395</v>
      </c>
      <c r="X1088" s="191">
        <v>4.4859528564477093E-2</v>
      </c>
      <c r="Y1088" s="198">
        <v>2.0000000000000001E-4</v>
      </c>
    </row>
    <row r="1089" spans="1:25" x14ac:dyDescent="0.2">
      <c r="A1089">
        <v>1085</v>
      </c>
      <c r="B1089" s="119">
        <v>0.57549175562843513</v>
      </c>
      <c r="C1089" s="97">
        <v>13245.963151875168</v>
      </c>
      <c r="D1089" s="96">
        <v>0.43912991061230877</v>
      </c>
      <c r="E1089" s="98">
        <v>0.13337012419035796</v>
      </c>
      <c r="F1089" s="119">
        <v>0</v>
      </c>
      <c r="G1089" s="177">
        <v>0</v>
      </c>
      <c r="H1089" s="97">
        <v>2841082.5847379416</v>
      </c>
      <c r="I1089" s="185">
        <v>54059.86682899687</v>
      </c>
      <c r="J1089" s="174">
        <v>153588546181.11533</v>
      </c>
      <c r="K1089" s="186">
        <v>0.5444994093339045</v>
      </c>
      <c r="L1089" s="182">
        <v>68240001117.848724</v>
      </c>
      <c r="M1089" s="189">
        <v>14562300813.87718</v>
      </c>
      <c r="N1089" s="187">
        <v>8880364.3162688874</v>
      </c>
      <c r="O1089" s="185">
        <v>16814269993.865213</v>
      </c>
      <c r="P1089" s="185">
        <v>0</v>
      </c>
      <c r="Q1089" s="174">
        <v>184965116988.8577</v>
      </c>
      <c r="R1089" s="119">
        <v>0.52485728255999042</v>
      </c>
      <c r="S1089" s="174">
        <v>74827148207.077103</v>
      </c>
      <c r="T1089" s="119">
        <v>0.40454735155053423</v>
      </c>
      <c r="U1089" s="97">
        <v>14.093462538535025</v>
      </c>
      <c r="V1089" s="184">
        <v>1180338528678.5266</v>
      </c>
      <c r="W1089" s="199">
        <v>1226.4627050292308</v>
      </c>
      <c r="X1089" s="191">
        <v>4.9976309657246573E-2</v>
      </c>
      <c r="Y1089" s="198">
        <v>2.0000000000000001E-4</v>
      </c>
    </row>
    <row r="1090" spans="1:25" x14ac:dyDescent="0.2">
      <c r="A1090">
        <v>1086</v>
      </c>
      <c r="B1090" s="119">
        <v>0.55800180250257592</v>
      </c>
      <c r="C1090" s="97">
        <v>6811.6041924283563</v>
      </c>
      <c r="D1090" s="96">
        <v>0.9253874560024633</v>
      </c>
      <c r="E1090" s="98">
        <v>0.7</v>
      </c>
      <c r="F1090" s="119">
        <v>0</v>
      </c>
      <c r="G1090" s="177">
        <v>0</v>
      </c>
      <c r="H1090" s="97">
        <v>9620223.9205753673</v>
      </c>
      <c r="I1090" s="185">
        <v>34816.541506033747</v>
      </c>
      <c r="J1090" s="174">
        <v>334942925428.05096</v>
      </c>
      <c r="K1090" s="186">
        <v>0.44411700792623687</v>
      </c>
      <c r="L1090" s="182">
        <v>110540308885.99191</v>
      </c>
      <c r="M1090" s="189">
        <v>39947884255.878075</v>
      </c>
      <c r="N1090" s="187">
        <v>20410181.704979502</v>
      </c>
      <c r="O1090" s="185">
        <v>97744023602.289474</v>
      </c>
      <c r="P1090" s="185">
        <v>0</v>
      </c>
      <c r="Q1090" s="174">
        <v>472634833286.21851</v>
      </c>
      <c r="R1090" s="119">
        <v>0.48017846499172928</v>
      </c>
      <c r="S1090" s="174">
        <v>155696088176.83136</v>
      </c>
      <c r="T1090" s="119">
        <v>0.32942152632779992</v>
      </c>
      <c r="U1090" s="97">
        <v>15.432102435248831</v>
      </c>
      <c r="V1090" s="184">
        <v>2573421528534.5112</v>
      </c>
      <c r="W1090" s="199">
        <v>2671.7929880025877</v>
      </c>
      <c r="X1090" s="191">
        <v>4.8339899901699783E-2</v>
      </c>
      <c r="Y1090" s="198">
        <v>2.0000000000000001E-4</v>
      </c>
    </row>
    <row r="1091" spans="1:25" x14ac:dyDescent="0.2">
      <c r="A1091">
        <v>1087</v>
      </c>
      <c r="B1091" s="119">
        <v>0.4112829828104409</v>
      </c>
      <c r="C1091" s="97">
        <v>10831.199907633107</v>
      </c>
      <c r="D1091" s="96">
        <v>0.77382022275363205</v>
      </c>
      <c r="E1091" s="98">
        <v>0</v>
      </c>
      <c r="F1091" s="119">
        <v>0</v>
      </c>
      <c r="G1091" s="177">
        <v>0</v>
      </c>
      <c r="H1091" s="97">
        <v>5286106.4917961694</v>
      </c>
      <c r="I1091" s="185">
        <v>45239.942094069185</v>
      </c>
      <c r="J1091" s="174">
        <v>239143151591.94193</v>
      </c>
      <c r="K1091" s="186">
        <v>0.41128298281044096</v>
      </c>
      <c r="L1091" s="182">
        <v>72630386416.118347</v>
      </c>
      <c r="M1091" s="189">
        <v>4218373888.5935516</v>
      </c>
      <c r="N1091" s="187">
        <v>12647638.445243962</v>
      </c>
      <c r="O1091" s="185">
        <v>0</v>
      </c>
      <c r="P1091" s="185">
        <v>0</v>
      </c>
      <c r="Q1091" s="174">
        <v>243361525480.53546</v>
      </c>
      <c r="R1091" s="119">
        <v>0.40415389618886161</v>
      </c>
      <c r="S1091" s="174">
        <v>72630386416.118347</v>
      </c>
      <c r="T1091" s="119">
        <v>0.29844646261443436</v>
      </c>
      <c r="U1091" s="97">
        <v>13.185230404781981</v>
      </c>
      <c r="V1091" s="184">
        <v>1018231219693.4556</v>
      </c>
      <c r="W1091" s="199">
        <v>1057.1825845520132</v>
      </c>
      <c r="X1091" s="191">
        <v>5.6069483405176999E-2</v>
      </c>
      <c r="Y1091" s="198">
        <v>2.0000000000000001E-4</v>
      </c>
    </row>
    <row r="1092" spans="1:25" x14ac:dyDescent="0.2">
      <c r="A1092">
        <v>1088</v>
      </c>
      <c r="B1092" s="119">
        <v>0.67014118526559008</v>
      </c>
      <c r="C1092" s="97">
        <v>11662.983853264635</v>
      </c>
      <c r="D1092" s="96">
        <v>0.7604880834198614</v>
      </c>
      <c r="E1092" s="98">
        <v>0.7</v>
      </c>
      <c r="F1092" s="119">
        <v>0</v>
      </c>
      <c r="G1092" s="177">
        <v>0</v>
      </c>
      <c r="H1092" s="97">
        <v>5038894.2544429665</v>
      </c>
      <c r="I1092" s="185">
        <v>46030.488894555259</v>
      </c>
      <c r="J1092" s="174">
        <v>231942766019.97528</v>
      </c>
      <c r="K1092" s="186">
        <v>0.47761844263132935</v>
      </c>
      <c r="L1092" s="182">
        <v>87216343616.075928</v>
      </c>
      <c r="M1092" s="189">
        <v>34516824857.964325</v>
      </c>
      <c r="N1092" s="187">
        <v>12193933.860193023</v>
      </c>
      <c r="O1092" s="185">
        <v>59796733659.118279</v>
      </c>
      <c r="P1092" s="185">
        <v>0</v>
      </c>
      <c r="Q1092" s="174">
        <v>326256324537.05786</v>
      </c>
      <c r="R1092" s="119">
        <v>0.48617457405133441</v>
      </c>
      <c r="S1092" s="174">
        <v>121291776272.99649</v>
      </c>
      <c r="T1092" s="119">
        <v>0.3717683525219127</v>
      </c>
      <c r="U1092" s="97">
        <v>15.511898926844754</v>
      </c>
      <c r="V1092" s="184">
        <v>2010391510099.7053</v>
      </c>
      <c r="W1092" s="199">
        <v>2088.1353614334125</v>
      </c>
      <c r="X1092" s="191">
        <v>4.7583359030319884E-2</v>
      </c>
      <c r="Y1092" s="198">
        <v>2.0000000000000001E-4</v>
      </c>
    </row>
    <row r="1093" spans="1:25" x14ac:dyDescent="0.2">
      <c r="A1093">
        <v>1089</v>
      </c>
      <c r="B1093" s="119">
        <v>0.74212727311616888</v>
      </c>
      <c r="C1093" s="97">
        <v>8481.9110089897003</v>
      </c>
      <c r="D1093" s="96">
        <v>0.36527040515905351</v>
      </c>
      <c r="E1093" s="98">
        <v>0</v>
      </c>
      <c r="F1093" s="119">
        <v>0.47453371863165927</v>
      </c>
      <c r="G1093" s="177">
        <v>1</v>
      </c>
      <c r="H1093" s="97">
        <v>2813988.060533233</v>
      </c>
      <c r="I1093" s="185">
        <v>53680.470418021032</v>
      </c>
      <c r="J1093" s="174">
        <v>151056202840.11859</v>
      </c>
      <c r="K1093" s="186">
        <v>0.57693353354762644</v>
      </c>
      <c r="L1093" s="182">
        <v>69704726126.035126</v>
      </c>
      <c r="M1093" s="189">
        <v>4341345572.3467522</v>
      </c>
      <c r="N1093" s="187">
        <v>9289770.2960282918</v>
      </c>
      <c r="O1093" s="185">
        <v>0</v>
      </c>
      <c r="P1093" s="185">
        <v>252188211991.62439</v>
      </c>
      <c r="Q1093" s="174">
        <v>407585760404.08972</v>
      </c>
      <c r="R1093" s="119">
        <v>0.70880778115436183</v>
      </c>
      <c r="S1093" s="174">
        <v>195200340915.61368</v>
      </c>
      <c r="T1093" s="119">
        <v>0.47891845073804262</v>
      </c>
      <c r="U1093" s="97">
        <v>16.930696644642229</v>
      </c>
      <c r="V1093" s="184">
        <v>3599584430701.5708</v>
      </c>
      <c r="W1093" s="199">
        <v>3733.8117510919974</v>
      </c>
      <c r="X1093" s="191">
        <v>4.3194231531853193E-2</v>
      </c>
      <c r="Y1093" s="198">
        <v>2.0000000000000001E-4</v>
      </c>
    </row>
    <row r="1094" spans="1:25" x14ac:dyDescent="0.2">
      <c r="A1094">
        <v>1090</v>
      </c>
      <c r="B1094" s="119">
        <v>0.66291054132057048</v>
      </c>
      <c r="C1094" s="97">
        <v>8501.1827348337647</v>
      </c>
      <c r="D1094" s="96">
        <v>0.76803882805929902</v>
      </c>
      <c r="E1094" s="98">
        <v>0</v>
      </c>
      <c r="F1094" s="119">
        <v>0.48989957913761473</v>
      </c>
      <c r="G1094" s="177">
        <v>1</v>
      </c>
      <c r="H1094" s="97">
        <v>6169984.4902895074</v>
      </c>
      <c r="I1094" s="185">
        <v>34945.224725729036</v>
      </c>
      <c r="J1094" s="174">
        <v>215611494567.42957</v>
      </c>
      <c r="K1094" s="186">
        <v>0.36409650579512709</v>
      </c>
      <c r="L1094" s="182">
        <v>53106658323.083366</v>
      </c>
      <c r="M1094" s="189">
        <v>5781722202.9328108</v>
      </c>
      <c r="N1094" s="187">
        <v>14577821.743397139</v>
      </c>
      <c r="O1094" s="185">
        <v>0</v>
      </c>
      <c r="P1094" s="185">
        <v>174993438810.85077</v>
      </c>
      <c r="Q1094" s="174">
        <v>396386655581.21313</v>
      </c>
      <c r="R1094" s="119">
        <v>0.55122476943520637</v>
      </c>
      <c r="S1094" s="174">
        <v>139510409514.57315</v>
      </c>
      <c r="T1094" s="119">
        <v>0.35195536365877927</v>
      </c>
      <c r="U1094" s="97">
        <v>16.848500153026276</v>
      </c>
      <c r="V1094" s="184">
        <v>2508615152724.2368</v>
      </c>
      <c r="W1094" s="199">
        <v>2604.6574254887423</v>
      </c>
      <c r="X1094" s="191">
        <v>4.4351352245644064E-2</v>
      </c>
      <c r="Y1094" s="198">
        <v>2.0000000000000001E-4</v>
      </c>
    </row>
    <row r="1095" spans="1:25" x14ac:dyDescent="0.2">
      <c r="A1095">
        <v>1091</v>
      </c>
      <c r="B1095" s="119">
        <v>0.41555514966019186</v>
      </c>
      <c r="C1095" s="97">
        <v>4000</v>
      </c>
      <c r="D1095" s="96">
        <v>1.2568940950369698</v>
      </c>
      <c r="E1095" s="98">
        <v>0</v>
      </c>
      <c r="F1095" s="119">
        <v>0</v>
      </c>
      <c r="G1095" s="177">
        <v>0</v>
      </c>
      <c r="H1095" s="97">
        <v>23318238.859433271</v>
      </c>
      <c r="I1095" s="185">
        <v>31600.659205326712</v>
      </c>
      <c r="J1095" s="174">
        <v>736871719465.35706</v>
      </c>
      <c r="K1095" s="186">
        <v>0.41555514966019191</v>
      </c>
      <c r="L1095" s="182">
        <v>219743035768.62482</v>
      </c>
      <c r="M1095" s="189">
        <v>22002223349.530392</v>
      </c>
      <c r="N1095" s="187">
        <v>42273509.147987448</v>
      </c>
      <c r="O1095" s="185">
        <v>0</v>
      </c>
      <c r="P1095" s="185">
        <v>0</v>
      </c>
      <c r="Q1095" s="174">
        <v>758873942814.88745</v>
      </c>
      <c r="R1095" s="119">
        <v>0.40350685454683427</v>
      </c>
      <c r="S1095" s="174">
        <v>219743035768.62482</v>
      </c>
      <c r="T1095" s="119">
        <v>0.28956460799475209</v>
      </c>
      <c r="U1095" s="97">
        <v>13.276094013907446</v>
      </c>
      <c r="V1095" s="184">
        <v>3075533662564.793</v>
      </c>
      <c r="W1095" s="199">
        <v>3191.9106833968003</v>
      </c>
      <c r="X1095" s="191">
        <v>5.5270094023684595E-2</v>
      </c>
      <c r="Y1095" s="198">
        <v>2.0000000000000001E-4</v>
      </c>
    </row>
    <row r="1096" spans="1:25" x14ac:dyDescent="0.2">
      <c r="A1096">
        <v>1092</v>
      </c>
      <c r="B1096" s="119">
        <v>0.45118235592665906</v>
      </c>
      <c r="C1096" s="97">
        <v>17000</v>
      </c>
      <c r="D1096" s="96">
        <v>0.55543674929502718</v>
      </c>
      <c r="E1096" s="98">
        <v>0.26590489838891568</v>
      </c>
      <c r="F1096" s="119">
        <v>0.45876087447229946</v>
      </c>
      <c r="G1096" s="177">
        <v>1</v>
      </c>
      <c r="H1096" s="97">
        <v>2978158.8376811547</v>
      </c>
      <c r="I1096" s="185">
        <v>39186.79339824713</v>
      </c>
      <c r="J1096" s="174">
        <v>116704495079.37521</v>
      </c>
      <c r="K1096" s="186">
        <v>0.33998819798494884</v>
      </c>
      <c r="L1096" s="182">
        <v>28086531140.545052</v>
      </c>
      <c r="M1096" s="189">
        <v>2064901156.9546866</v>
      </c>
      <c r="N1096" s="187">
        <v>8591892.0675905496</v>
      </c>
      <c r="O1096" s="185">
        <v>0</v>
      </c>
      <c r="P1096" s="185">
        <v>191312374199.68405</v>
      </c>
      <c r="Q1096" s="174">
        <v>310081770436.01398</v>
      </c>
      <c r="R1096" s="119">
        <v>0.6215394412497306</v>
      </c>
      <c r="S1096" s="174">
        <v>117422612403.1129</v>
      </c>
      <c r="T1096" s="119">
        <v>0.37868273338997627</v>
      </c>
      <c r="U1096" s="97">
        <v>17.618222060647003</v>
      </c>
      <c r="V1096" s="184">
        <v>2200094370206.7891</v>
      </c>
      <c r="W1096" s="199">
        <v>2285.0445472245951</v>
      </c>
      <c r="X1096" s="191">
        <v>4.2712372315725465E-2</v>
      </c>
      <c r="Y1096" s="198">
        <v>2.0000000000000001E-4</v>
      </c>
    </row>
    <row r="1097" spans="1:25" x14ac:dyDescent="0.2">
      <c r="A1097">
        <v>1093</v>
      </c>
      <c r="B1097" s="119">
        <v>0.35333325167469787</v>
      </c>
      <c r="C1097" s="97">
        <v>4000</v>
      </c>
      <c r="D1097" s="96">
        <v>0.75369500116036214</v>
      </c>
      <c r="E1097" s="98">
        <v>0.22551454392699921</v>
      </c>
      <c r="F1097" s="119">
        <v>0</v>
      </c>
      <c r="G1097" s="177">
        <v>0</v>
      </c>
      <c r="H1097" s="97">
        <v>30931282.180442292</v>
      </c>
      <c r="I1097" s="185">
        <v>26808.593046760434</v>
      </c>
      <c r="J1097" s="174">
        <v>829224156389.99011</v>
      </c>
      <c r="K1097" s="186">
        <v>0.33610999811401421</v>
      </c>
      <c r="L1097" s="182">
        <v>188500608527.55847</v>
      </c>
      <c r="M1097" s="189">
        <v>53380572576.83123</v>
      </c>
      <c r="N1097" s="187">
        <v>66410885.020404965</v>
      </c>
      <c r="O1097" s="185">
        <v>91292234053.975098</v>
      </c>
      <c r="P1097" s="185">
        <v>0</v>
      </c>
      <c r="Q1097" s="174">
        <v>973896963020.79639</v>
      </c>
      <c r="R1097" s="119">
        <v>0.3611720030345793</v>
      </c>
      <c r="S1097" s="174">
        <v>225606841215.05731</v>
      </c>
      <c r="T1097" s="119">
        <v>0.23165370648171921</v>
      </c>
      <c r="U1097" s="97">
        <v>14.849769031856329</v>
      </c>
      <c r="V1097" s="184">
        <v>3601400305932.2207</v>
      </c>
      <c r="W1097" s="199">
        <v>3740.669901774354</v>
      </c>
      <c r="X1097" s="191">
        <v>4.8567381527871233E-2</v>
      </c>
      <c r="Y1097" s="198">
        <v>2.0000000000000001E-4</v>
      </c>
    </row>
    <row r="1098" spans="1:25" x14ac:dyDescent="0.2">
      <c r="A1098">
        <v>1094</v>
      </c>
      <c r="B1098" s="119">
        <v>0.35307701942162001</v>
      </c>
      <c r="C1098" s="97">
        <v>15187.902297631039</v>
      </c>
      <c r="D1098" s="96">
        <v>0.629302701856852</v>
      </c>
      <c r="E1098" s="98">
        <v>6.8125212602552415E-2</v>
      </c>
      <c r="F1098" s="119">
        <v>0.46862555846098292</v>
      </c>
      <c r="G1098" s="177">
        <v>1</v>
      </c>
      <c r="H1098" s="97">
        <v>3333240.8921961295</v>
      </c>
      <c r="I1098" s="185">
        <v>53460.530454259373</v>
      </c>
      <c r="J1098" s="174">
        <v>178196826228.63388</v>
      </c>
      <c r="K1098" s="186">
        <v>0.35307701942161995</v>
      </c>
      <c r="L1098" s="182">
        <v>44725804377.66935</v>
      </c>
      <c r="M1098" s="189">
        <v>6649260750.0196075</v>
      </c>
      <c r="N1098" s="187">
        <v>9116055.736538332</v>
      </c>
      <c r="O1098" s="185">
        <v>0</v>
      </c>
      <c r="P1098" s="185">
        <v>184316001470.03156</v>
      </c>
      <c r="Q1098" s="174">
        <v>369162088448.685</v>
      </c>
      <c r="R1098" s="119">
        <v>0.56985809765908801</v>
      </c>
      <c r="S1098" s="174">
        <v>136291398126.12814</v>
      </c>
      <c r="T1098" s="119">
        <v>0.36919121001525373</v>
      </c>
      <c r="U1098" s="97">
        <v>17.185435874020431</v>
      </c>
      <c r="V1098" s="184">
        <v>2493467642373.6035</v>
      </c>
      <c r="W1098" s="199">
        <v>2589.3386600837157</v>
      </c>
      <c r="X1098" s="191">
        <v>4.4050232365427336E-2</v>
      </c>
      <c r="Y1098" s="198">
        <v>2.0000000000000001E-4</v>
      </c>
    </row>
    <row r="1099" spans="1:25" x14ac:dyDescent="0.2">
      <c r="A1099">
        <v>1095</v>
      </c>
      <c r="B1099" s="119">
        <v>0.43251927150995317</v>
      </c>
      <c r="C1099" s="97">
        <v>11781.944924523965</v>
      </c>
      <c r="D1099" s="96">
        <v>0.29302382293647655</v>
      </c>
      <c r="E1099" s="98">
        <v>0</v>
      </c>
      <c r="F1099" s="119">
        <v>0.43886310083657676</v>
      </c>
      <c r="G1099" s="177">
        <v>1</v>
      </c>
      <c r="H1099" s="97">
        <v>1849873.7654775123</v>
      </c>
      <c r="I1099" s="185">
        <v>54041.387403854336</v>
      </c>
      <c r="J1099" s="174">
        <v>99969744808.397018</v>
      </c>
      <c r="K1099" s="186">
        <v>0.43251927150995317</v>
      </c>
      <c r="L1099" s="182">
        <v>32302084025.419586</v>
      </c>
      <c r="M1099" s="189">
        <v>3967588420.2695813</v>
      </c>
      <c r="N1099" s="187">
        <v>6993639.3541268986</v>
      </c>
      <c r="O1099" s="185">
        <v>0</v>
      </c>
      <c r="P1099" s="185">
        <v>210820355370.30713</v>
      </c>
      <c r="Q1099" s="174">
        <v>314757688598.97375</v>
      </c>
      <c r="R1099" s="119">
        <v>0.67320079276532219</v>
      </c>
      <c r="S1099" s="174">
        <v>193908718010.25992</v>
      </c>
      <c r="T1099" s="119">
        <v>0.61605712913121236</v>
      </c>
      <c r="U1099" s="97">
        <v>18.062820702257149</v>
      </c>
      <c r="V1099" s="184">
        <v>3794905320243.9077</v>
      </c>
      <c r="W1099" s="199">
        <v>3929.6237442344259</v>
      </c>
      <c r="X1099" s="191">
        <v>4.0841933615321194E-2</v>
      </c>
      <c r="Y1099" s="198">
        <v>2.0000000000000001E-4</v>
      </c>
    </row>
    <row r="1100" spans="1:25" x14ac:dyDescent="0.2">
      <c r="A1100">
        <v>1096</v>
      </c>
      <c r="B1100" s="119">
        <v>0.56383721419123001</v>
      </c>
      <c r="C1100" s="97">
        <v>13593.696440069556</v>
      </c>
      <c r="D1100" s="96">
        <v>1.3266612746991666</v>
      </c>
      <c r="E1100" s="98">
        <v>0.36074250476659203</v>
      </c>
      <c r="F1100" s="119">
        <v>0</v>
      </c>
      <c r="G1100" s="177">
        <v>0</v>
      </c>
      <c r="H1100" s="97">
        <v>8770623.5732554849</v>
      </c>
      <c r="I1100" s="185">
        <v>36741.571364537194</v>
      </c>
      <c r="J1100" s="174">
        <v>322246491928.25861</v>
      </c>
      <c r="K1100" s="186">
        <v>0.32761534162977479</v>
      </c>
      <c r="L1100" s="182">
        <v>78987259582.886414</v>
      </c>
      <c r="M1100" s="189">
        <v>27436911292.68639</v>
      </c>
      <c r="N1100" s="187">
        <v>17570973.789372072</v>
      </c>
      <c r="O1100" s="185">
        <v>62017210733.850586</v>
      </c>
      <c r="P1100" s="185">
        <v>0</v>
      </c>
      <c r="Q1100" s="174">
        <v>411700613954.79559</v>
      </c>
      <c r="R1100" s="119">
        <v>0.37694056765772216</v>
      </c>
      <c r="S1100" s="174">
        <v>107446633856.79494</v>
      </c>
      <c r="T1100" s="119">
        <v>0.26098244747478683</v>
      </c>
      <c r="U1100" s="97">
        <v>15.33100792600923</v>
      </c>
      <c r="V1100" s="184">
        <v>1644028630124.342</v>
      </c>
      <c r="W1100" s="199">
        <v>1705.6980758316661</v>
      </c>
      <c r="X1100" s="191">
        <v>5.2744470502094916E-2</v>
      </c>
      <c r="Y1100" s="198">
        <v>2.0000000000000001E-4</v>
      </c>
    </row>
    <row r="1101" spans="1:25" x14ac:dyDescent="0.2">
      <c r="A1101">
        <v>1097</v>
      </c>
      <c r="B1101" s="119">
        <v>0.49414338082162057</v>
      </c>
      <c r="C1101" s="97">
        <v>7542.6796223953743</v>
      </c>
      <c r="D1101" s="96">
        <v>0.75263274544504222</v>
      </c>
      <c r="E1101" s="98">
        <v>0.7</v>
      </c>
      <c r="F1101" s="119">
        <v>0.44883122445791401</v>
      </c>
      <c r="G1101" s="177">
        <v>1</v>
      </c>
      <c r="H1101" s="97">
        <v>5891276.884011914</v>
      </c>
      <c r="I1101" s="185">
        <v>43827.295248231116</v>
      </c>
      <c r="J1101" s="174">
        <v>258198731384.66916</v>
      </c>
      <c r="K1101" s="186">
        <v>0.49414338082162057</v>
      </c>
      <c r="L1101" s="182">
        <v>95162827436.523804</v>
      </c>
      <c r="M1101" s="189">
        <v>4170452108.6194582</v>
      </c>
      <c r="N1101" s="187">
        <v>14095703.606188755</v>
      </c>
      <c r="O1101" s="185">
        <v>0</v>
      </c>
      <c r="P1101" s="185">
        <v>212858207476.24289</v>
      </c>
      <c r="Q1101" s="174">
        <v>475227390969.53149</v>
      </c>
      <c r="R1101" s="119">
        <v>0.62680259112077552</v>
      </c>
      <c r="S1101" s="174">
        <v>218301219960.03555</v>
      </c>
      <c r="T1101" s="119">
        <v>0.45936161111140922</v>
      </c>
      <c r="U1101" s="97">
        <v>16.443023073014906</v>
      </c>
      <c r="V1101" s="184">
        <v>3872054909267.1743</v>
      </c>
      <c r="W1101" s="199">
        <v>4019.1696996826131</v>
      </c>
      <c r="X1101" s="191">
        <v>4.5001316618588118E-2</v>
      </c>
      <c r="Y1101" s="198">
        <v>2.0000000000000001E-4</v>
      </c>
    </row>
    <row r="1102" spans="1:25" x14ac:dyDescent="0.2">
      <c r="A1102">
        <v>1098</v>
      </c>
      <c r="B1102" s="119">
        <v>0.43178871773865612</v>
      </c>
      <c r="C1102" s="97">
        <v>8017.5262016478528</v>
      </c>
      <c r="D1102" s="96">
        <v>1.0909963389251578</v>
      </c>
      <c r="E1102" s="98">
        <v>0</v>
      </c>
      <c r="F1102" s="119">
        <v>0.58314281146495217</v>
      </c>
      <c r="G1102" s="177">
        <v>1</v>
      </c>
      <c r="H1102" s="97">
        <v>10329885.583375096</v>
      </c>
      <c r="I1102" s="185">
        <v>36426.714798332781</v>
      </c>
      <c r="J1102" s="174">
        <v>376283796045.0141</v>
      </c>
      <c r="K1102" s="186">
        <v>0.32409929216104449</v>
      </c>
      <c r="L1102" s="182">
        <v>84387045850.94017</v>
      </c>
      <c r="M1102" s="189">
        <v>3670964018.0341158</v>
      </c>
      <c r="N1102" s="187">
        <v>20584021.377027962</v>
      </c>
      <c r="O1102" s="185">
        <v>0</v>
      </c>
      <c r="P1102" s="185">
        <v>355878048307.52448</v>
      </c>
      <c r="Q1102" s="174">
        <v>735832808370.57263</v>
      </c>
      <c r="R1102" s="119">
        <v>0.55264694094896039</v>
      </c>
      <c r="S1102" s="174">
        <v>207351526936.58429</v>
      </c>
      <c r="T1102" s="119">
        <v>0.28179163062291729</v>
      </c>
      <c r="U1102" s="97">
        <v>16.623101293675358</v>
      </c>
      <c r="V1102" s="184">
        <v>3612955376998.3643</v>
      </c>
      <c r="W1102" s="199">
        <v>3751.0107944554175</v>
      </c>
      <c r="X1102" s="191">
        <v>4.5623724796012205E-2</v>
      </c>
      <c r="Y1102" s="198">
        <v>2.0000000000000001E-4</v>
      </c>
    </row>
    <row r="1103" spans="1:25" x14ac:dyDescent="0.2">
      <c r="A1103">
        <v>1099</v>
      </c>
      <c r="B1103" s="119">
        <v>0.45639044901541626</v>
      </c>
      <c r="C1103" s="97">
        <v>9681.6731163285222</v>
      </c>
      <c r="D1103" s="96">
        <v>0.93228019015862906</v>
      </c>
      <c r="E1103" s="98">
        <v>0</v>
      </c>
      <c r="F1103" s="119">
        <v>0.42985332881031985</v>
      </c>
      <c r="G1103" s="177">
        <v>1</v>
      </c>
      <c r="H1103" s="97">
        <v>12907567.773801658</v>
      </c>
      <c r="I1103" s="185">
        <v>37670.788358244747</v>
      </c>
      <c r="J1103" s="174">
        <v>486238253826.58258</v>
      </c>
      <c r="K1103" s="186">
        <v>0.42645832260814143</v>
      </c>
      <c r="L1103" s="182">
        <v>161500903100.53864</v>
      </c>
      <c r="M1103" s="189">
        <v>15234166397.927902</v>
      </c>
      <c r="N1103" s="187">
        <v>26635486.786900021</v>
      </c>
      <c r="O1103" s="185">
        <v>0</v>
      </c>
      <c r="P1103" s="185">
        <v>215275382452.69614</v>
      </c>
      <c r="Q1103" s="174">
        <v>716747802677.20654</v>
      </c>
      <c r="R1103" s="119">
        <v>0.52958747087767544</v>
      </c>
      <c r="S1103" s="174">
        <v>307167610831.47699</v>
      </c>
      <c r="T1103" s="119">
        <v>0.42855745031116965</v>
      </c>
      <c r="U1103" s="97">
        <v>16.022561949962508</v>
      </c>
      <c r="V1103" s="184">
        <v>5165839957545.5127</v>
      </c>
      <c r="W1103" s="199">
        <v>5364.5973805184904</v>
      </c>
      <c r="X1103" s="191">
        <v>4.5850092841994379E-2</v>
      </c>
      <c r="Y1103" s="198">
        <v>2.0000000000000001E-4</v>
      </c>
    </row>
    <row r="1104" spans="1:25" x14ac:dyDescent="0.2">
      <c r="A1104">
        <v>1100</v>
      </c>
      <c r="B1104" s="119">
        <v>0.41306440768446601</v>
      </c>
      <c r="C1104" s="97">
        <v>14138.785711593475</v>
      </c>
      <c r="D1104" s="96">
        <v>0.92998487468682889</v>
      </c>
      <c r="E1104" s="98">
        <v>0</v>
      </c>
      <c r="F1104" s="119">
        <v>0</v>
      </c>
      <c r="G1104" s="177">
        <v>0</v>
      </c>
      <c r="H1104" s="97">
        <v>6378652.1276979763</v>
      </c>
      <c r="I1104" s="185">
        <v>44413.327215208978</v>
      </c>
      <c r="J1104" s="174">
        <v>283297164139.43921</v>
      </c>
      <c r="K1104" s="186">
        <v>0.41306440768446606</v>
      </c>
      <c r="L1104" s="182">
        <v>100031051299.88206</v>
      </c>
      <c r="M1104" s="189">
        <v>3301234388.3508043</v>
      </c>
      <c r="N1104" s="187">
        <v>13995261.018360088</v>
      </c>
      <c r="O1104" s="185">
        <v>0</v>
      </c>
      <c r="P1104" s="185">
        <v>0</v>
      </c>
      <c r="Q1104" s="174">
        <v>286598398527.79004</v>
      </c>
      <c r="R1104" s="119">
        <v>0.40830645218207512</v>
      </c>
      <c r="S1104" s="174">
        <v>100031051299.88206</v>
      </c>
      <c r="T1104" s="119">
        <v>0.34902864710244552</v>
      </c>
      <c r="U1104" s="97">
        <v>13.101140422003661</v>
      </c>
      <c r="V1104" s="184">
        <v>1329741378529.6619</v>
      </c>
      <c r="W1104" s="199">
        <v>1379.4868182472362</v>
      </c>
      <c r="X1104" s="191">
        <v>5.7129943473343166E-2</v>
      </c>
      <c r="Y1104" s="198">
        <v>2.0000000000000001E-4</v>
      </c>
    </row>
    <row r="1105" spans="1:25" x14ac:dyDescent="0.2">
      <c r="A1105">
        <v>1101</v>
      </c>
      <c r="B1105" s="119">
        <v>0.56982511840312411</v>
      </c>
      <c r="C1105" s="97">
        <v>13023.788060344978</v>
      </c>
      <c r="D1105" s="96">
        <v>0.60240249416096958</v>
      </c>
      <c r="E1105" s="98">
        <v>0</v>
      </c>
      <c r="F1105" s="119">
        <v>0</v>
      </c>
      <c r="G1105" s="177">
        <v>0</v>
      </c>
      <c r="H1105" s="97">
        <v>3775351.0226073051</v>
      </c>
      <c r="I1105" s="185">
        <v>42724.187193146056</v>
      </c>
      <c r="J1105" s="174">
        <v>161298803809.7099</v>
      </c>
      <c r="K1105" s="186">
        <v>0.39828567810978233</v>
      </c>
      <c r="L1105" s="182">
        <v>44808897478.475563</v>
      </c>
      <c r="M1105" s="189">
        <v>4546508228.0241356</v>
      </c>
      <c r="N1105" s="187">
        <v>10260636.84951254</v>
      </c>
      <c r="O1105" s="185">
        <v>0</v>
      </c>
      <c r="P1105" s="185">
        <v>0</v>
      </c>
      <c r="Q1105" s="174">
        <v>165845312037.73404</v>
      </c>
      <c r="R1105" s="119">
        <v>0.38736701486642039</v>
      </c>
      <c r="S1105" s="174">
        <v>44808897478.475563</v>
      </c>
      <c r="T1105" s="119">
        <v>0.27018489053389944</v>
      </c>
      <c r="U1105" s="97">
        <v>13.320453098057497</v>
      </c>
      <c r="V1105" s="184">
        <v>646451197491.15491</v>
      </c>
      <c r="W1105" s="199">
        <v>671.25019623295952</v>
      </c>
      <c r="X1105" s="191">
        <v>5.2904206518623403E-2</v>
      </c>
      <c r="Y1105" s="198">
        <v>2.0000000000000001E-4</v>
      </c>
    </row>
    <row r="1106" spans="1:25" x14ac:dyDescent="0.2">
      <c r="A1106">
        <v>1102</v>
      </c>
      <c r="B1106" s="119">
        <v>0.40770774468378851</v>
      </c>
      <c r="C1106" s="97">
        <v>13487.063419487222</v>
      </c>
      <c r="D1106" s="96">
        <v>0.86926306704069101</v>
      </c>
      <c r="E1106" s="98">
        <v>0</v>
      </c>
      <c r="F1106" s="119">
        <v>0</v>
      </c>
      <c r="G1106" s="177">
        <v>0</v>
      </c>
      <c r="H1106" s="97">
        <v>5121259.8212554818</v>
      </c>
      <c r="I1106" s="185">
        <v>34248.105023108888</v>
      </c>
      <c r="J1106" s="174">
        <v>175393444208.9856</v>
      </c>
      <c r="K1106" s="186">
        <v>0.26519693124102772</v>
      </c>
      <c r="L1106" s="182">
        <v>32077890765.467964</v>
      </c>
      <c r="M1106" s="189">
        <v>910411078.58271992</v>
      </c>
      <c r="N1106" s="187">
        <v>11827788.153029215</v>
      </c>
      <c r="O1106" s="185">
        <v>0</v>
      </c>
      <c r="P1106" s="185">
        <v>0</v>
      </c>
      <c r="Q1106" s="174">
        <v>176303855287.56833</v>
      </c>
      <c r="R1106" s="119">
        <v>0.26382748742589296</v>
      </c>
      <c r="S1106" s="174">
        <v>32077890765.467964</v>
      </c>
      <c r="T1106" s="119">
        <v>0.18194662115100024</v>
      </c>
      <c r="U1106" s="97">
        <v>13.093368981363346</v>
      </c>
      <c r="V1106" s="184">
        <v>411092332148.44666</v>
      </c>
      <c r="W1106" s="199">
        <v>427.05822323513831</v>
      </c>
      <c r="X1106" s="191">
        <v>6.0665302771028884E-2</v>
      </c>
      <c r="Y1106" s="198">
        <v>2.0000000000000001E-4</v>
      </c>
    </row>
    <row r="1107" spans="1:25" x14ac:dyDescent="0.2">
      <c r="A1107">
        <v>1103</v>
      </c>
      <c r="B1107" s="119">
        <v>0.66658092597768404</v>
      </c>
      <c r="C1107" s="97">
        <v>10806.955621502837</v>
      </c>
      <c r="D1107" s="96">
        <v>0.73057556830074777</v>
      </c>
      <c r="E1107" s="98">
        <v>0</v>
      </c>
      <c r="F1107" s="119">
        <v>0</v>
      </c>
      <c r="G1107" s="177">
        <v>0</v>
      </c>
      <c r="H1107" s="97">
        <v>4434584.5206258958</v>
      </c>
      <c r="I1107" s="185">
        <v>49189.814999117414</v>
      </c>
      <c r="J1107" s="174">
        <v>218136392167.5376</v>
      </c>
      <c r="K1107" s="186">
        <v>0.51176608896932785</v>
      </c>
      <c r="L1107" s="182">
        <v>86759588495.295013</v>
      </c>
      <c r="M1107" s="189">
        <v>6012941953.2604361</v>
      </c>
      <c r="N1107" s="187">
        <v>11073701.295860663</v>
      </c>
      <c r="O1107" s="185">
        <v>0</v>
      </c>
      <c r="P1107" s="185">
        <v>0</v>
      </c>
      <c r="Q1107" s="174">
        <v>224149334120.79803</v>
      </c>
      <c r="R1107" s="119">
        <v>0.49803765297512892</v>
      </c>
      <c r="S1107" s="174">
        <v>86759588495.295013</v>
      </c>
      <c r="T1107" s="119">
        <v>0.38706154910341484</v>
      </c>
      <c r="U1107" s="97">
        <v>13.174635042722658</v>
      </c>
      <c r="V1107" s="184">
        <v>1237277037445.4912</v>
      </c>
      <c r="W1107" s="199">
        <v>1284.2264530203404</v>
      </c>
      <c r="X1107" s="191">
        <v>5.6180963764540265E-2</v>
      </c>
      <c r="Y1107" s="198">
        <v>2.0000000000000001E-4</v>
      </c>
    </row>
    <row r="1108" spans="1:25" x14ac:dyDescent="0.2">
      <c r="A1108">
        <v>1104</v>
      </c>
      <c r="B1108" s="119">
        <v>0.44917148803442103</v>
      </c>
      <c r="C1108" s="97">
        <v>8729.5637166680663</v>
      </c>
      <c r="D1108" s="96">
        <v>0.99566332425009774</v>
      </c>
      <c r="E1108" s="98">
        <v>0</v>
      </c>
      <c r="F1108" s="119">
        <v>0.5721992759249539</v>
      </c>
      <c r="G1108" s="177">
        <v>1</v>
      </c>
      <c r="H1108" s="97">
        <v>11401354.779151272</v>
      </c>
      <c r="I1108" s="185">
        <v>38149.879508244987</v>
      </c>
      <c r="J1108" s="174">
        <v>434960311055.37415</v>
      </c>
      <c r="K1108" s="186">
        <v>0.4086150394216298</v>
      </c>
      <c r="L1108" s="182">
        <v>123134168329.91409</v>
      </c>
      <c r="M1108" s="189">
        <v>2118188305.3780389</v>
      </c>
      <c r="N1108" s="187">
        <v>23215722.481977161</v>
      </c>
      <c r="O1108" s="185">
        <v>0</v>
      </c>
      <c r="P1108" s="185">
        <v>262710143450.99683</v>
      </c>
      <c r="Q1108" s="174">
        <v>699788642811.74902</v>
      </c>
      <c r="R1108" s="119">
        <v>0.55430942384396897</v>
      </c>
      <c r="S1108" s="174">
        <v>261537906217.00647</v>
      </c>
      <c r="T1108" s="119">
        <v>0.3737384264570911</v>
      </c>
      <c r="U1108" s="97">
        <v>16.205850865743436</v>
      </c>
      <c r="V1108" s="184">
        <v>4460577955872.9053</v>
      </c>
      <c r="W1108" s="199">
        <v>4627.3007846311466</v>
      </c>
      <c r="X1108" s="191">
        <v>4.7200342079619727E-2</v>
      </c>
      <c r="Y1108" s="198">
        <v>2.0000000000000001E-4</v>
      </c>
    </row>
    <row r="1109" spans="1:25" x14ac:dyDescent="0.2">
      <c r="A1109">
        <v>1105</v>
      </c>
      <c r="B1109" s="119">
        <v>0.44058980319352642</v>
      </c>
      <c r="C1109" s="97">
        <v>6759.3163907213402</v>
      </c>
      <c r="D1109" s="96">
        <v>0.67249194509379251</v>
      </c>
      <c r="E1109" s="98">
        <v>0.19610795152373495</v>
      </c>
      <c r="F1109" s="119">
        <v>0.42120910777196374</v>
      </c>
      <c r="G1109" s="177">
        <v>1</v>
      </c>
      <c r="H1109" s="97">
        <v>8699084.0690449625</v>
      </c>
      <c r="I1109" s="185">
        <v>35506.128937719441</v>
      </c>
      <c r="J1109" s="174">
        <v>308870800595.57153</v>
      </c>
      <c r="K1109" s="186">
        <v>0.41047543720912083</v>
      </c>
      <c r="L1109" s="182">
        <v>94425212930.828613</v>
      </c>
      <c r="M1109" s="189">
        <v>2207763179.4859166</v>
      </c>
      <c r="N1109" s="187">
        <v>20734135.427151971</v>
      </c>
      <c r="O1109" s="185">
        <v>0</v>
      </c>
      <c r="P1109" s="185">
        <v>269761168898.98474</v>
      </c>
      <c r="Q1109" s="174">
        <v>580839732674.04224</v>
      </c>
      <c r="R1109" s="119">
        <v>0.58982330712393549</v>
      </c>
      <c r="S1109" s="174">
        <v>212761842772.5426</v>
      </c>
      <c r="T1109" s="119">
        <v>0.36630042816292852</v>
      </c>
      <c r="U1109" s="97">
        <v>16.373644933472708</v>
      </c>
      <c r="V1109" s="184">
        <v>3756634150980.1245</v>
      </c>
      <c r="W1109" s="199">
        <v>3901.4776174926101</v>
      </c>
      <c r="X1109" s="191">
        <v>4.4932784438581098E-2</v>
      </c>
      <c r="Y1109" s="198">
        <v>2.0000000000000001E-4</v>
      </c>
    </row>
    <row r="1110" spans="1:25" x14ac:dyDescent="0.2">
      <c r="A1110">
        <v>1106</v>
      </c>
      <c r="B1110" s="119">
        <v>0.44446246585015303</v>
      </c>
      <c r="C1110" s="97">
        <v>5418.2043234188877</v>
      </c>
      <c r="D1110" s="96">
        <v>1.1751455544623464</v>
      </c>
      <c r="E1110" s="98">
        <v>0.26938613720834675</v>
      </c>
      <c r="F1110" s="119">
        <v>0</v>
      </c>
      <c r="G1110" s="177">
        <v>0</v>
      </c>
      <c r="H1110" s="97">
        <v>23437887.104011558</v>
      </c>
      <c r="I1110" s="185">
        <v>24832.327323034173</v>
      </c>
      <c r="J1110" s="174">
        <v>582017284327.13647</v>
      </c>
      <c r="K1110" s="186">
        <v>0.41785148874959632</v>
      </c>
      <c r="L1110" s="182">
        <v>192099614201.85254</v>
      </c>
      <c r="M1110" s="189">
        <v>15623996277.82436</v>
      </c>
      <c r="N1110" s="187">
        <v>43397830.88461899</v>
      </c>
      <c r="O1110" s="185">
        <v>45949392496.315025</v>
      </c>
      <c r="P1110" s="185">
        <v>0</v>
      </c>
      <c r="Q1110" s="174">
        <v>643590673101.27588</v>
      </c>
      <c r="R1110" s="119">
        <v>0.43499123656052258</v>
      </c>
      <c r="S1110" s="174">
        <v>219189680861.16022</v>
      </c>
      <c r="T1110" s="119">
        <v>0.34057311583610905</v>
      </c>
      <c r="U1110" s="97">
        <v>13.991072630101156</v>
      </c>
      <c r="V1110" s="184">
        <v>3211617645473.6333</v>
      </c>
      <c r="W1110" s="199">
        <v>3333.8553734271986</v>
      </c>
      <c r="X1110" s="191">
        <v>5.4044247809317637E-2</v>
      </c>
      <c r="Y1110" s="198">
        <v>2.0000000000000001E-4</v>
      </c>
    </row>
    <row r="1111" spans="1:25" x14ac:dyDescent="0.2">
      <c r="A1111">
        <v>1107</v>
      </c>
      <c r="B1111" s="119">
        <v>0.59760225768899133</v>
      </c>
      <c r="C1111" s="97">
        <v>11104.297366186787</v>
      </c>
      <c r="D1111" s="96">
        <v>0.99045573736099313</v>
      </c>
      <c r="E1111" s="98">
        <v>0.59185810076243028</v>
      </c>
      <c r="F1111" s="119">
        <v>0</v>
      </c>
      <c r="G1111" s="177">
        <v>0</v>
      </c>
      <c r="H1111" s="97">
        <v>7551896.3256326346</v>
      </c>
      <c r="I1111" s="185">
        <v>37267.093911857002</v>
      </c>
      <c r="J1111" s="174">
        <v>281437229579.95923</v>
      </c>
      <c r="K1111" s="186">
        <v>0.40397702860736096</v>
      </c>
      <c r="L1111" s="182">
        <v>87375061325.030167</v>
      </c>
      <c r="M1111" s="189">
        <v>32182274876.48912</v>
      </c>
      <c r="N1111" s="187">
        <v>15985831.101138949</v>
      </c>
      <c r="O1111" s="185">
        <v>66546323916.004189</v>
      </c>
      <c r="P1111" s="185">
        <v>0</v>
      </c>
      <c r="Q1111" s="174">
        <v>380165828372.45251</v>
      </c>
      <c r="R1111" s="119">
        <v>0.4391011038331899</v>
      </c>
      <c r="S1111" s="174">
        <v>103084471967.51097</v>
      </c>
      <c r="T1111" s="119">
        <v>0.27115659608027159</v>
      </c>
      <c r="U1111" s="97">
        <v>14.869030961337749</v>
      </c>
      <c r="V1111" s="184">
        <v>1580045369157.0815</v>
      </c>
      <c r="W1111" s="199">
        <v>1640.460331475399</v>
      </c>
      <c r="X1111" s="191">
        <v>5.0557982513367648E-2</v>
      </c>
      <c r="Y1111" s="198">
        <v>2.0000000000000001E-4</v>
      </c>
    </row>
    <row r="1112" spans="1:25" x14ac:dyDescent="0.2">
      <c r="A1112">
        <v>1108</v>
      </c>
      <c r="B1112" s="119">
        <v>0.45175782149450883</v>
      </c>
      <c r="C1112" s="97">
        <v>10535.363049414967</v>
      </c>
      <c r="D1112" s="96">
        <v>0.71735041636634223</v>
      </c>
      <c r="E1112" s="98">
        <v>0.30182305135339782</v>
      </c>
      <c r="F1112" s="119">
        <v>0</v>
      </c>
      <c r="G1112" s="177">
        <v>0</v>
      </c>
      <c r="H1112" s="97">
        <v>5206789.3039841931</v>
      </c>
      <c r="I1112" s="185">
        <v>42672.778496918269</v>
      </c>
      <c r="J1112" s="174">
        <v>222188166649.04071</v>
      </c>
      <c r="K1112" s="186">
        <v>0.38861489579396513</v>
      </c>
      <c r="L1112" s="182">
        <v>64331624576.061554</v>
      </c>
      <c r="M1112" s="189">
        <v>23871450933.58786</v>
      </c>
      <c r="N1112" s="187">
        <v>12784624.357274309</v>
      </c>
      <c r="O1112" s="185">
        <v>28473512634.540188</v>
      </c>
      <c r="P1112" s="185">
        <v>0</v>
      </c>
      <c r="Q1112" s="174">
        <v>274533130217.16876</v>
      </c>
      <c r="R1112" s="119">
        <v>0.39749097404119726</v>
      </c>
      <c r="S1112" s="174">
        <v>76213962206.576538</v>
      </c>
      <c r="T1112" s="119">
        <v>0.27761298662309963</v>
      </c>
      <c r="U1112" s="97">
        <v>14.790942635660715</v>
      </c>
      <c r="V1112" s="184">
        <v>1209429447527.9375</v>
      </c>
      <c r="W1112" s="199">
        <v>1255.0261992533055</v>
      </c>
      <c r="X1112" s="191">
        <v>4.8722262276055403E-2</v>
      </c>
      <c r="Y1112" s="198">
        <v>2.0000000000000001E-4</v>
      </c>
    </row>
    <row r="1113" spans="1:25" x14ac:dyDescent="0.2">
      <c r="A1113">
        <v>1109</v>
      </c>
      <c r="B1113" s="119">
        <v>0.41954464524517415</v>
      </c>
      <c r="C1113" s="97">
        <v>6824.0991128578607</v>
      </c>
      <c r="D1113" s="96">
        <v>0.78556265987661988</v>
      </c>
      <c r="E1113" s="98">
        <v>0</v>
      </c>
      <c r="F1113" s="119">
        <v>0.4959806080639883</v>
      </c>
      <c r="G1113" s="177">
        <v>1</v>
      </c>
      <c r="H1113" s="97">
        <v>6201317.2056066673</v>
      </c>
      <c r="I1113" s="185">
        <v>39864.684328090778</v>
      </c>
      <c r="J1113" s="174">
        <v>247213552819.8678</v>
      </c>
      <c r="K1113" s="186">
        <v>0.4195446452451741</v>
      </c>
      <c r="L1113" s="182">
        <v>72940732083.566498</v>
      </c>
      <c r="M1113" s="189">
        <v>5963638297.0416756</v>
      </c>
      <c r="N1113" s="187">
        <v>14560041.380723521</v>
      </c>
      <c r="O1113" s="185">
        <v>0</v>
      </c>
      <c r="P1113" s="185">
        <v>274321356761.42709</v>
      </c>
      <c r="Q1113" s="174">
        <v>527498547878.33661</v>
      </c>
      <c r="R1113" s="119">
        <v>0.61265421303356815</v>
      </c>
      <c r="S1113" s="174">
        <v>248046307131.79413</v>
      </c>
      <c r="T1113" s="119">
        <v>0.47023126059676673</v>
      </c>
      <c r="U1113" s="97">
        <v>17.297827926014037</v>
      </c>
      <c r="V1113" s="184">
        <v>4594369152097.7119</v>
      </c>
      <c r="W1113" s="199">
        <v>4768.2081569402135</v>
      </c>
      <c r="X1113" s="191">
        <v>4.3209575492529684E-2</v>
      </c>
      <c r="Y1113" s="198">
        <v>2.0000000000000001E-4</v>
      </c>
    </row>
    <row r="1114" spans="1:25" x14ac:dyDescent="0.2">
      <c r="A1114">
        <v>1110</v>
      </c>
      <c r="B1114" s="119">
        <v>0.5389152863838671</v>
      </c>
      <c r="C1114" s="97">
        <v>9358.2295052200479</v>
      </c>
      <c r="D1114" s="96">
        <v>1.2231356366909825</v>
      </c>
      <c r="E1114" s="98">
        <v>0.33404790906590809</v>
      </c>
      <c r="F1114" s="119">
        <v>0.556385866324414</v>
      </c>
      <c r="G1114" s="177">
        <v>1</v>
      </c>
      <c r="H1114" s="97">
        <v>43402273.035883993</v>
      </c>
      <c r="I1114" s="185">
        <v>26277.648945417393</v>
      </c>
      <c r="J1114" s="174">
        <v>1140509694270.1147</v>
      </c>
      <c r="K1114" s="186">
        <v>0.37719557079161692</v>
      </c>
      <c r="L1114" s="182">
        <v>340593604830.36377</v>
      </c>
      <c r="M1114" s="189">
        <v>16231788506.096643</v>
      </c>
      <c r="N1114" s="187">
        <v>77454956.69273743</v>
      </c>
      <c r="O1114" s="185">
        <v>0</v>
      </c>
      <c r="P1114" s="185">
        <v>402611917532.58826</v>
      </c>
      <c r="Q1114" s="174">
        <v>1559353400308.7998</v>
      </c>
      <c r="R1114" s="119">
        <v>0.48243376966419776</v>
      </c>
      <c r="S1114" s="174">
        <v>516659917506.56854</v>
      </c>
      <c r="T1114" s="119">
        <v>0.33132958661215223</v>
      </c>
      <c r="U1114" s="97">
        <v>15.138237710894995</v>
      </c>
      <c r="V1114" s="184">
        <v>7766096426056.3115</v>
      </c>
      <c r="W1114" s="199">
        <v>8063.3110965251417</v>
      </c>
      <c r="X1114" s="191">
        <v>5.1103870529528556E-2</v>
      </c>
      <c r="Y1114" s="198">
        <v>2.0000000000000001E-4</v>
      </c>
    </row>
    <row r="1115" spans="1:25" x14ac:dyDescent="0.2">
      <c r="A1115">
        <v>1111</v>
      </c>
      <c r="B1115" s="119">
        <v>0.46854081528389879</v>
      </c>
      <c r="C1115" s="97">
        <v>4368.1599937739884</v>
      </c>
      <c r="D1115" s="96">
        <v>0.29115354385302228</v>
      </c>
      <c r="E1115" s="98">
        <v>0.31907341446157189</v>
      </c>
      <c r="F1115" s="119">
        <v>0</v>
      </c>
      <c r="G1115" s="177">
        <v>0</v>
      </c>
      <c r="H1115" s="97">
        <v>3607646.1685533761</v>
      </c>
      <c r="I1115" s="185">
        <v>40332.941237087856</v>
      </c>
      <c r="J1115" s="174">
        <v>145506980920.46848</v>
      </c>
      <c r="K1115" s="186">
        <v>0.40596993963019012</v>
      </c>
      <c r="L1115" s="182">
        <v>41015279516.189865</v>
      </c>
      <c r="M1115" s="189">
        <v>17063472650.309589</v>
      </c>
      <c r="N1115" s="187">
        <v>12252749.591735741</v>
      </c>
      <c r="O1115" s="185">
        <v>33545865058.447842</v>
      </c>
      <c r="P1115" s="185">
        <v>0</v>
      </c>
      <c r="Q1115" s="174">
        <v>196116318629.22592</v>
      </c>
      <c r="R1115" s="119">
        <v>0.4380469351417336</v>
      </c>
      <c r="S1115" s="174">
        <v>54640547571.753189</v>
      </c>
      <c r="T1115" s="119">
        <v>0.27861295762468219</v>
      </c>
      <c r="U1115" s="97">
        <v>15.690377979184738</v>
      </c>
      <c r="V1115" s="184">
        <v>999727723290.43628</v>
      </c>
      <c r="W1115" s="199">
        <v>1037.5296358688754</v>
      </c>
      <c r="X1115" s="191">
        <v>4.3144932403114428E-2</v>
      </c>
      <c r="Y1115" s="198">
        <v>2.0000000000000001E-4</v>
      </c>
    </row>
    <row r="1116" spans="1:25" x14ac:dyDescent="0.2">
      <c r="A1116">
        <v>1112</v>
      </c>
      <c r="B1116" s="119">
        <v>0.48652879408270272</v>
      </c>
      <c r="C1116" s="97">
        <v>10559.918461895688</v>
      </c>
      <c r="D1116" s="96">
        <v>1.2150289380983896</v>
      </c>
      <c r="E1116" s="98">
        <v>4.1655756499203306E-2</v>
      </c>
      <c r="F1116" s="119">
        <v>0.57709885189755561</v>
      </c>
      <c r="G1116" s="177">
        <v>1</v>
      </c>
      <c r="H1116" s="97">
        <v>13036502.922125988</v>
      </c>
      <c r="I1116" s="185">
        <v>32653.782121184729</v>
      </c>
      <c r="J1116" s="174">
        <v>425691126041.29004</v>
      </c>
      <c r="K1116" s="186">
        <v>0.32786334171425813</v>
      </c>
      <c r="L1116" s="182">
        <v>102858664586.48372</v>
      </c>
      <c r="M1116" s="189">
        <v>7506903213.7807999</v>
      </c>
      <c r="N1116" s="187">
        <v>24562164.261644602</v>
      </c>
      <c r="O1116" s="185">
        <v>0</v>
      </c>
      <c r="P1116" s="185">
        <v>439664802718.12677</v>
      </c>
      <c r="Q1116" s="174">
        <v>872862831973.19751</v>
      </c>
      <c r="R1116" s="119">
        <v>0.5628608978410371</v>
      </c>
      <c r="S1116" s="174">
        <v>387848647344.88806</v>
      </c>
      <c r="T1116" s="119">
        <v>0.44434088969983487</v>
      </c>
      <c r="U1116" s="97">
        <v>17.47105596571491</v>
      </c>
      <c r="V1116" s="184">
        <v>7001631841284.5977</v>
      </c>
      <c r="W1116" s="199">
        <v>7269.5306067890124</v>
      </c>
      <c r="X1116" s="191">
        <v>4.3313156737077668E-2</v>
      </c>
      <c r="Y1116" s="198">
        <v>2.0000000000000001E-4</v>
      </c>
    </row>
    <row r="1117" spans="1:25" x14ac:dyDescent="0.2">
      <c r="A1117">
        <v>1113</v>
      </c>
      <c r="B1117" s="119">
        <v>0.62866512519283213</v>
      </c>
      <c r="C1117" s="97">
        <v>8416.9134524575093</v>
      </c>
      <c r="D1117" s="96">
        <v>0.73534281907322518</v>
      </c>
      <c r="E1117" s="98">
        <v>0</v>
      </c>
      <c r="F1117" s="119">
        <v>0</v>
      </c>
      <c r="G1117" s="177">
        <v>0</v>
      </c>
      <c r="H1117" s="97">
        <v>9019890.7381167635</v>
      </c>
      <c r="I1117" s="185">
        <v>35741.195046645786</v>
      </c>
      <c r="J1117" s="174">
        <v>322381674170.46509</v>
      </c>
      <c r="K1117" s="186">
        <v>0.39661691968719026</v>
      </c>
      <c r="L1117" s="182">
        <v>98892521108.851135</v>
      </c>
      <c r="M1117" s="189">
        <v>11904585937.62195</v>
      </c>
      <c r="N1117" s="187">
        <v>20701118.088969052</v>
      </c>
      <c r="O1117" s="185">
        <v>0</v>
      </c>
      <c r="P1117" s="185">
        <v>0</v>
      </c>
      <c r="Q1117" s="174">
        <v>334286260108.08704</v>
      </c>
      <c r="R1117" s="119">
        <v>0.3824926173506108</v>
      </c>
      <c r="S1117" s="174">
        <v>98892521108.851135</v>
      </c>
      <c r="T1117" s="119">
        <v>0.29583184506858151</v>
      </c>
      <c r="U1117" s="97">
        <v>13.373844994335673</v>
      </c>
      <c r="V1117" s="184">
        <v>1420656868227.6396</v>
      </c>
      <c r="W1117" s="199">
        <v>1471.0247558685799</v>
      </c>
      <c r="X1117" s="191">
        <v>5.4938771544065339E-2</v>
      </c>
      <c r="Y1117" s="198">
        <v>2.0000000000000001E-4</v>
      </c>
    </row>
    <row r="1118" spans="1:25" x14ac:dyDescent="0.2">
      <c r="A1118">
        <v>1114</v>
      </c>
      <c r="B1118" s="119">
        <v>0.6140054783879022</v>
      </c>
      <c r="C1118" s="97">
        <v>8171.1467423758058</v>
      </c>
      <c r="D1118" s="96">
        <v>0.80658008851058405</v>
      </c>
      <c r="E1118" s="98">
        <v>0.39790445667092222</v>
      </c>
      <c r="F1118" s="119">
        <v>0</v>
      </c>
      <c r="G1118" s="177">
        <v>0</v>
      </c>
      <c r="H1118" s="97">
        <v>7608318.6668161247</v>
      </c>
      <c r="I1118" s="185">
        <v>47039.81717100997</v>
      </c>
      <c r="J1118" s="174">
        <v>357893919065.81281</v>
      </c>
      <c r="K1118" s="186">
        <v>0.53433029208255789</v>
      </c>
      <c r="L1118" s="182">
        <v>141254903127.02551</v>
      </c>
      <c r="M1118" s="189">
        <v>22054198191.23193</v>
      </c>
      <c r="N1118" s="187">
        <v>17251947.173163839</v>
      </c>
      <c r="O1118" s="185">
        <v>53539049288.829651</v>
      </c>
      <c r="P1118" s="185">
        <v>0</v>
      </c>
      <c r="Q1118" s="174">
        <v>433487166545.87439</v>
      </c>
      <c r="R1118" s="119">
        <v>0.53995785758815673</v>
      </c>
      <c r="S1118" s="174">
        <v>176567865509.45569</v>
      </c>
      <c r="T1118" s="119">
        <v>0.40731970663950473</v>
      </c>
      <c r="U1118" s="97">
        <v>14.660738550762677</v>
      </c>
      <c r="V1118" s="184">
        <v>2795294501685.4937</v>
      </c>
      <c r="W1118" s="199">
        <v>2902.6602592955187</v>
      </c>
      <c r="X1118" s="191">
        <v>5.0799261057715289E-2</v>
      </c>
      <c r="Y1118" s="198">
        <v>2.0000000000000001E-4</v>
      </c>
    </row>
    <row r="1119" spans="1:25" x14ac:dyDescent="0.2">
      <c r="A1119">
        <v>1115</v>
      </c>
      <c r="B1119" s="119">
        <v>0.47460363593728677</v>
      </c>
      <c r="C1119" s="97">
        <v>10328.12333621865</v>
      </c>
      <c r="D1119" s="96">
        <v>0.70574436012345987</v>
      </c>
      <c r="E1119" s="98">
        <v>0.7</v>
      </c>
      <c r="F1119" s="119">
        <v>0.36110258972642006</v>
      </c>
      <c r="G1119" s="177">
        <v>1</v>
      </c>
      <c r="H1119" s="97">
        <v>4941852.7733290726</v>
      </c>
      <c r="I1119" s="185">
        <v>41924.852125959682</v>
      </c>
      <c r="J1119" s="174">
        <v>207186446750.08511</v>
      </c>
      <c r="K1119" s="186">
        <v>0.41020091851710871</v>
      </c>
      <c r="L1119" s="182">
        <v>58761512794.373764</v>
      </c>
      <c r="M1119" s="189">
        <v>7236939648.6903553</v>
      </c>
      <c r="N1119" s="187">
        <v>12312660.525838967</v>
      </c>
      <c r="O1119" s="185">
        <v>3447880468.6357331</v>
      </c>
      <c r="P1119" s="185">
        <v>166844437463.94745</v>
      </c>
      <c r="Q1119" s="174">
        <v>384715704331.3587</v>
      </c>
      <c r="R1119" s="119">
        <v>0.57502702025573482</v>
      </c>
      <c r="S1119" s="174">
        <v>154698496366.84006</v>
      </c>
      <c r="T1119" s="119">
        <v>0.40211120738028672</v>
      </c>
      <c r="U1119" s="97">
        <v>16.877327015722592</v>
      </c>
      <c r="V1119" s="184">
        <v>2800568430509.6924</v>
      </c>
      <c r="W1119" s="199">
        <v>2910.2164136435044</v>
      </c>
      <c r="X1119" s="191">
        <v>4.3985818610299744E-2</v>
      </c>
      <c r="Y1119" s="198">
        <v>2.0000000000000001E-4</v>
      </c>
    </row>
    <row r="1120" spans="1:25" x14ac:dyDescent="0.2">
      <c r="A1120">
        <v>1116</v>
      </c>
      <c r="B1120" s="119">
        <v>0.51167141919169312</v>
      </c>
      <c r="C1120" s="97">
        <v>10596.333919386749</v>
      </c>
      <c r="D1120" s="96">
        <v>0.85650436554327292</v>
      </c>
      <c r="E1120" s="98">
        <v>0</v>
      </c>
      <c r="F1120" s="119">
        <v>0.50240121900308143</v>
      </c>
      <c r="G1120" s="177">
        <v>1</v>
      </c>
      <c r="H1120" s="97">
        <v>22506336.798462193</v>
      </c>
      <c r="I1120" s="185">
        <v>20177.965988115087</v>
      </c>
      <c r="J1120" s="174">
        <v>454132098436.43317</v>
      </c>
      <c r="K1120" s="186">
        <v>1.0034123137182771E-2</v>
      </c>
      <c r="L1120" s="182">
        <v>-20403789564.547874</v>
      </c>
      <c r="M1120" s="189">
        <v>9690440893.2632027</v>
      </c>
      <c r="N1120" s="187">
        <v>46445826.942630574</v>
      </c>
      <c r="O1120" s="185">
        <v>0</v>
      </c>
      <c r="P1120" s="185">
        <v>542987689219.08557</v>
      </c>
      <c r="Q1120" s="174">
        <v>1006810228548.782</v>
      </c>
      <c r="R1120" s="119">
        <v>0.43597785990337601</v>
      </c>
      <c r="S1120" s="174">
        <v>241330677054.71436</v>
      </c>
      <c r="T1120" s="119">
        <v>0.23969827700555726</v>
      </c>
      <c r="U1120" s="97">
        <v>19.64123177147556</v>
      </c>
      <c r="V1120" s="184">
        <v>4634946258426.2725</v>
      </c>
      <c r="W1120" s="199">
        <v>4812.2909280753365</v>
      </c>
      <c r="X1120" s="191">
        <v>3.9938887609010036E-2</v>
      </c>
      <c r="Y1120" s="198">
        <v>2.0000000000000001E-4</v>
      </c>
    </row>
    <row r="1121" spans="1:25" x14ac:dyDescent="0.2">
      <c r="A1121">
        <v>1117</v>
      </c>
      <c r="B1121" s="119">
        <v>0.5002832862544363</v>
      </c>
      <c r="C1121" s="97">
        <v>11044.580462619711</v>
      </c>
      <c r="D1121" s="96">
        <v>0.79748540416074121</v>
      </c>
      <c r="E1121" s="98">
        <v>0.41023774149185854</v>
      </c>
      <c r="F1121" s="119">
        <v>0</v>
      </c>
      <c r="G1121" s="177">
        <v>0</v>
      </c>
      <c r="H1121" s="97">
        <v>5975047.6544880625</v>
      </c>
      <c r="I1121" s="185">
        <v>43256.453608510768</v>
      </c>
      <c r="J1121" s="174">
        <v>258459371675.00397</v>
      </c>
      <c r="K1121" s="186">
        <v>0.46331124952736225</v>
      </c>
      <c r="L1121" s="182">
        <v>93307273290.183289</v>
      </c>
      <c r="M1121" s="189">
        <v>31052289612.153034</v>
      </c>
      <c r="N1121" s="187">
        <v>13955367.663745482</v>
      </c>
      <c r="O1121" s="185">
        <v>56689958339.9217</v>
      </c>
      <c r="P1121" s="185">
        <v>0</v>
      </c>
      <c r="Q1121" s="174">
        <v>346201619627.07867</v>
      </c>
      <c r="R1121" s="119">
        <v>0.47688714250551967</v>
      </c>
      <c r="S1121" s="174">
        <v>125358033312.54915</v>
      </c>
      <c r="T1121" s="119">
        <v>0.36209545595882037</v>
      </c>
      <c r="U1121" s="97">
        <v>15.380181111106271</v>
      </c>
      <c r="V1121" s="184">
        <v>2062750289341.9092</v>
      </c>
      <c r="W1121" s="199">
        <v>2139.0428072103155</v>
      </c>
      <c r="X1121" s="191">
        <v>4.8487550256765981E-2</v>
      </c>
      <c r="Y1121" s="198">
        <v>2.0000000000000001E-4</v>
      </c>
    </row>
    <row r="1122" spans="1:25" x14ac:dyDescent="0.2">
      <c r="A1122">
        <v>1118</v>
      </c>
      <c r="B1122" s="119">
        <v>0.41797403129147553</v>
      </c>
      <c r="C1122" s="97">
        <v>7881.2734191161426</v>
      </c>
      <c r="D1122" s="96">
        <v>0.89277736330036872</v>
      </c>
      <c r="E1122" s="98">
        <v>0</v>
      </c>
      <c r="F1122" s="119">
        <v>0</v>
      </c>
      <c r="G1122" s="177">
        <v>0</v>
      </c>
      <c r="H1122" s="97">
        <v>12478269.498964282</v>
      </c>
      <c r="I1122" s="185">
        <v>35450.015190252336</v>
      </c>
      <c r="J1122" s="174">
        <v>442354843286.34619</v>
      </c>
      <c r="K1122" s="186">
        <v>0.41173020133730931</v>
      </c>
      <c r="L1122" s="182">
        <v>133957360351.19542</v>
      </c>
      <c r="M1122" s="189">
        <v>6156688436.0992031</v>
      </c>
      <c r="N1122" s="187">
        <v>26221427.193138286</v>
      </c>
      <c r="O1122" s="185">
        <v>0</v>
      </c>
      <c r="P1122" s="185">
        <v>0</v>
      </c>
      <c r="Q1122" s="174">
        <v>448511531722.44537</v>
      </c>
      <c r="R1122" s="119">
        <v>0.40607840781567722</v>
      </c>
      <c r="S1122" s="174">
        <v>133957360351.19542</v>
      </c>
      <c r="T1122" s="119">
        <v>0.29867093904308556</v>
      </c>
      <c r="U1122" s="97">
        <v>13.175195260269065</v>
      </c>
      <c r="V1122" s="184">
        <v>1842600218750.332</v>
      </c>
      <c r="W1122" s="199">
        <v>1913.2987502707463</v>
      </c>
      <c r="X1122" s="191">
        <v>5.4489427883820482E-2</v>
      </c>
      <c r="Y1122" s="198">
        <v>2.0000000000000001E-4</v>
      </c>
    </row>
    <row r="1123" spans="1:25" x14ac:dyDescent="0.2">
      <c r="A1123">
        <v>1119</v>
      </c>
      <c r="B1123" s="119">
        <v>0.54694562287971349</v>
      </c>
      <c r="C1123" s="97">
        <v>4000</v>
      </c>
      <c r="D1123" s="96">
        <v>0.99055350966954192</v>
      </c>
      <c r="E1123" s="98">
        <v>0.48489368154482781</v>
      </c>
      <c r="F1123" s="119">
        <v>0.51555694322894752</v>
      </c>
      <c r="G1123" s="177">
        <v>1</v>
      </c>
      <c r="H1123" s="97">
        <v>13476238.653518813</v>
      </c>
      <c r="I1123" s="185">
        <v>34228.755134762745</v>
      </c>
      <c r="J1123" s="174">
        <v>461274873008.92023</v>
      </c>
      <c r="K1123" s="186">
        <v>0.40685625216790422</v>
      </c>
      <c r="L1123" s="182">
        <v>132260046768.00179</v>
      </c>
      <c r="M1123" s="189">
        <v>4462660760.2714968</v>
      </c>
      <c r="N1123" s="187">
        <v>27411748.811724383</v>
      </c>
      <c r="O1123" s="185">
        <v>0</v>
      </c>
      <c r="P1123" s="185">
        <v>302163526443.51703</v>
      </c>
      <c r="Q1123" s="174">
        <v>767901060212.70874</v>
      </c>
      <c r="R1123" s="119">
        <v>0.55919103313583662</v>
      </c>
      <c r="S1123" s="174">
        <v>324636116499.20215</v>
      </c>
      <c r="T1123" s="119">
        <v>0.42275773966151042</v>
      </c>
      <c r="U1123" s="97">
        <v>16.596879367599616</v>
      </c>
      <c r="V1123" s="184">
        <v>5785372140433.5615</v>
      </c>
      <c r="W1123" s="199">
        <v>6007.513118967081</v>
      </c>
      <c r="X1123" s="191">
        <v>4.4842214005977939E-2</v>
      </c>
      <c r="Y1123" s="198">
        <v>2.0000000000000001E-4</v>
      </c>
    </row>
    <row r="1124" spans="1:25" x14ac:dyDescent="0.2">
      <c r="A1124">
        <v>1120</v>
      </c>
      <c r="B1124" s="119">
        <v>0.55577472249134607</v>
      </c>
      <c r="C1124" s="97">
        <v>5186.9319176585341</v>
      </c>
      <c r="D1124" s="96">
        <v>0.8074258257343554</v>
      </c>
      <c r="E1124" s="98">
        <v>0</v>
      </c>
      <c r="F1124" s="119">
        <v>0.47386109441348384</v>
      </c>
      <c r="G1124" s="177">
        <v>1</v>
      </c>
      <c r="H1124" s="97">
        <v>7908352.2278607488</v>
      </c>
      <c r="I1124" s="185">
        <v>42126.084715628625</v>
      </c>
      <c r="J1124" s="174">
        <v>333147915911.89227</v>
      </c>
      <c r="K1124" s="186">
        <v>0.44977767840100191</v>
      </c>
      <c r="L1124" s="182">
        <v>108603985333.76802</v>
      </c>
      <c r="M1124" s="189">
        <v>11433759940.913002</v>
      </c>
      <c r="N1124" s="187">
        <v>18005319.814623401</v>
      </c>
      <c r="O1124" s="185">
        <v>0</v>
      </c>
      <c r="P1124" s="185">
        <v>266168002849.7265</v>
      </c>
      <c r="Q1124" s="174">
        <v>610749678702.53174</v>
      </c>
      <c r="R1124" s="119">
        <v>0.59398622891368957</v>
      </c>
      <c r="S1124" s="174">
        <v>250433119964.82635</v>
      </c>
      <c r="T1124" s="119">
        <v>0.41004216407750399</v>
      </c>
      <c r="U1124" s="97">
        <v>16.538860386358952</v>
      </c>
      <c r="V1124" s="184">
        <v>4487423026595.9316</v>
      </c>
      <c r="W1124" s="199">
        <v>4651.5495659967455</v>
      </c>
      <c r="X1124" s="191">
        <v>4.4680685507136456E-2</v>
      </c>
      <c r="Y1124" s="198">
        <v>2.0000000000000001E-4</v>
      </c>
    </row>
    <row r="1125" spans="1:25" x14ac:dyDescent="0.2">
      <c r="A1125">
        <v>1121</v>
      </c>
      <c r="B1125" s="119">
        <v>0.46125948738831968</v>
      </c>
      <c r="C1125" s="97">
        <v>8777.4650815268724</v>
      </c>
      <c r="D1125" s="96">
        <v>0.86460960690691668</v>
      </c>
      <c r="E1125" s="98">
        <v>0.7</v>
      </c>
      <c r="F1125" s="119">
        <v>0.594758261400959</v>
      </c>
      <c r="G1125" s="177">
        <v>1</v>
      </c>
      <c r="H1125" s="97">
        <v>7103558.6481928816</v>
      </c>
      <c r="I1125" s="185">
        <v>41432.939547844369</v>
      </c>
      <c r="J1125" s="174">
        <v>294321316045.14276</v>
      </c>
      <c r="K1125" s="186">
        <v>0.43453441297757955</v>
      </c>
      <c r="L1125" s="182">
        <v>93290249863.987762</v>
      </c>
      <c r="M1125" s="189">
        <v>5630641332.5609388</v>
      </c>
      <c r="N1125" s="187">
        <v>15855886.114996381</v>
      </c>
      <c r="O1125" s="185">
        <v>0</v>
      </c>
      <c r="P1125" s="185">
        <v>284058093998.20361</v>
      </c>
      <c r="Q1125" s="174">
        <v>584010051375.90735</v>
      </c>
      <c r="R1125" s="119">
        <v>0.60810462877536453</v>
      </c>
      <c r="S1125" s="174">
        <v>280580001784.23895</v>
      </c>
      <c r="T1125" s="119">
        <v>0.48043693960951911</v>
      </c>
      <c r="U1125" s="97">
        <v>17.065976504449779</v>
      </c>
      <c r="V1125" s="184">
        <v>5104837565990.2637</v>
      </c>
      <c r="W1125" s="199">
        <v>5285.824186123119</v>
      </c>
      <c r="X1125" s="191">
        <v>4.3517241195314318E-2</v>
      </c>
      <c r="Y1125" s="198">
        <v>2.0000000000000001E-4</v>
      </c>
    </row>
    <row r="1126" spans="1:25" x14ac:dyDescent="0.2">
      <c r="A1126">
        <v>1122</v>
      </c>
      <c r="B1126" s="119">
        <v>0.46784044264656499</v>
      </c>
      <c r="C1126" s="97">
        <v>9990.6940053938106</v>
      </c>
      <c r="D1126" s="96">
        <v>0.9908578191673989</v>
      </c>
      <c r="E1126" s="98">
        <v>0</v>
      </c>
      <c r="F1126" s="119">
        <v>0</v>
      </c>
      <c r="G1126" s="177">
        <v>0</v>
      </c>
      <c r="H1126" s="97">
        <v>7767558.6839133352</v>
      </c>
      <c r="I1126" s="185">
        <v>36824.961383153364</v>
      </c>
      <c r="J1126" s="174">
        <v>286040048576.48615</v>
      </c>
      <c r="K1126" s="186">
        <v>0.46581981719166898</v>
      </c>
      <c r="L1126" s="182">
        <v>113814248141.63904</v>
      </c>
      <c r="M1126" s="189">
        <v>7656938148.3783007</v>
      </c>
      <c r="N1126" s="187">
        <v>16385072.629221793</v>
      </c>
      <c r="O1126" s="185">
        <v>0</v>
      </c>
      <c r="P1126" s="185">
        <v>0</v>
      </c>
      <c r="Q1126" s="174">
        <v>293696986724.86444</v>
      </c>
      <c r="R1126" s="119">
        <v>0.45367548582382006</v>
      </c>
      <c r="S1126" s="174">
        <v>113814248141.63904</v>
      </c>
      <c r="T1126" s="119">
        <v>0.38752269613259704</v>
      </c>
      <c r="U1126" s="97">
        <v>13.257960141295865</v>
      </c>
      <c r="V1126" s="184">
        <v>1576947431648.2454</v>
      </c>
      <c r="W1126" s="199">
        <v>1637.9009434525103</v>
      </c>
      <c r="X1126" s="191">
        <v>5.6080400482349815E-2</v>
      </c>
      <c r="Y1126" s="198">
        <v>2.0000000000000001E-4</v>
      </c>
    </row>
    <row r="1127" spans="1:25" x14ac:dyDescent="0.2">
      <c r="A1127">
        <v>1123</v>
      </c>
      <c r="B1127" s="119">
        <v>0.3603430816147829</v>
      </c>
      <c r="C1127" s="97">
        <v>11740.102769412922</v>
      </c>
      <c r="D1127" s="96">
        <v>1.1814238212757635</v>
      </c>
      <c r="E1127" s="98">
        <v>8.1293324204365441E-2</v>
      </c>
      <c r="F1127" s="119">
        <v>0.56721995418777138</v>
      </c>
      <c r="G1127" s="177">
        <v>1</v>
      </c>
      <c r="H1127" s="97">
        <v>14790342.371370919</v>
      </c>
      <c r="I1127" s="185">
        <v>34794.414476655176</v>
      </c>
      <c r="J1127" s="174">
        <v>514621302721.11475</v>
      </c>
      <c r="K1127" s="186">
        <v>0.3603430816147829</v>
      </c>
      <c r="L1127" s="182">
        <v>147054838166.64285</v>
      </c>
      <c r="M1127" s="189">
        <v>2926530365.9909129</v>
      </c>
      <c r="N1127" s="187">
        <v>27847680.918804251</v>
      </c>
      <c r="O1127" s="185">
        <v>0</v>
      </c>
      <c r="P1127" s="185">
        <v>474202494458.43488</v>
      </c>
      <c r="Q1127" s="174">
        <v>991750327545.54053</v>
      </c>
      <c r="R1127" s="119">
        <v>0.56950041352817504</v>
      </c>
      <c r="S1127" s="174">
        <v>385973198993.01678</v>
      </c>
      <c r="T1127" s="119">
        <v>0.38918383818259256</v>
      </c>
      <c r="U1127" s="97">
        <v>16.734597192426712</v>
      </c>
      <c r="V1127" s="184">
        <v>6588746764289.0264</v>
      </c>
      <c r="W1127" s="199">
        <v>6828.1546281337633</v>
      </c>
      <c r="X1127" s="191">
        <v>4.5268249684099572E-2</v>
      </c>
      <c r="Y1127" s="198">
        <v>2.0000000000000001E-4</v>
      </c>
    </row>
    <row r="1128" spans="1:25" x14ac:dyDescent="0.2">
      <c r="A1128">
        <v>1124</v>
      </c>
      <c r="B1128" s="119">
        <v>0.64768323687148288</v>
      </c>
      <c r="C1128" s="97">
        <v>4000</v>
      </c>
      <c r="D1128" s="96">
        <v>0.42296334595595347</v>
      </c>
      <c r="E1128" s="98">
        <v>0.20076777492932518</v>
      </c>
      <c r="F1128" s="119">
        <v>0</v>
      </c>
      <c r="G1128" s="177">
        <v>0</v>
      </c>
      <c r="H1128" s="97">
        <v>5351424.1623827536</v>
      </c>
      <c r="I1128" s="185">
        <v>36950.018865624588</v>
      </c>
      <c r="J1128" s="174">
        <v>197735223758.00201</v>
      </c>
      <c r="K1128" s="186">
        <v>0.46664626948260501</v>
      </c>
      <c r="L1128" s="182">
        <v>71186161884.401337</v>
      </c>
      <c r="M1128" s="189">
        <v>10264726846.041477</v>
      </c>
      <c r="N1128" s="187">
        <v>15672475.839893306</v>
      </c>
      <c r="O1128" s="185">
        <v>28012100732.790531</v>
      </c>
      <c r="P1128" s="185">
        <v>0</v>
      </c>
      <c r="Q1128" s="174">
        <v>236012051336.83401</v>
      </c>
      <c r="R1128" s="119">
        <v>0.48591622524622324</v>
      </c>
      <c r="S1128" s="174">
        <v>88888950936.187408</v>
      </c>
      <c r="T1128" s="119">
        <v>0.3766288646393145</v>
      </c>
      <c r="U1128" s="97">
        <v>14.51077808746585</v>
      </c>
      <c r="V1128" s="184">
        <v>1457312546132.2319</v>
      </c>
      <c r="W1128" s="199">
        <v>1512.534941287242</v>
      </c>
      <c r="X1128" s="191">
        <v>4.8611133481023167E-2</v>
      </c>
      <c r="Y1128" s="198">
        <v>2.0000000000000001E-4</v>
      </c>
    </row>
    <row r="1129" spans="1:25" x14ac:dyDescent="0.2">
      <c r="A1129">
        <v>1125</v>
      </c>
      <c r="B1129" s="119">
        <v>0.27172264414320668</v>
      </c>
      <c r="C1129" s="97">
        <v>14907.141317405283</v>
      </c>
      <c r="D1129" s="96">
        <v>0.87032189106545976</v>
      </c>
      <c r="E1129" s="98">
        <v>0</v>
      </c>
      <c r="F1129" s="119">
        <v>0</v>
      </c>
      <c r="G1129" s="177">
        <v>0</v>
      </c>
      <c r="H1129" s="97">
        <v>4295471.6496230643</v>
      </c>
      <c r="I1129" s="185">
        <v>50046.214659056197</v>
      </c>
      <c r="J1129" s="174">
        <v>214972096238.92612</v>
      </c>
      <c r="K1129" s="186">
        <v>0.27172264414320668</v>
      </c>
      <c r="L1129" s="182">
        <v>38965119290.890244</v>
      </c>
      <c r="M1129" s="189">
        <v>9363047459.9517078</v>
      </c>
      <c r="N1129" s="187">
        <v>10691040.329981904</v>
      </c>
      <c r="O1129" s="185">
        <v>0</v>
      </c>
      <c r="P1129" s="185">
        <v>0</v>
      </c>
      <c r="Q1129" s="174">
        <v>224335143698.87784</v>
      </c>
      <c r="R1129" s="119">
        <v>0.26038179058318045</v>
      </c>
      <c r="S1129" s="174">
        <v>38965119290.890244</v>
      </c>
      <c r="T1129" s="119">
        <v>0.17369155206102088</v>
      </c>
      <c r="U1129" s="97">
        <v>13.76873847831707</v>
      </c>
      <c r="V1129" s="184">
        <v>551776782274.64844</v>
      </c>
      <c r="W1129" s="199">
        <v>572.2230062381401</v>
      </c>
      <c r="X1129" s="191">
        <v>5.8314635514952896E-2</v>
      </c>
      <c r="Y1129" s="198">
        <v>2.0000000000000001E-4</v>
      </c>
    </row>
    <row r="1130" spans="1:25" x14ac:dyDescent="0.2">
      <c r="A1130">
        <v>1126</v>
      </c>
      <c r="B1130" s="119">
        <v>0.45756112830978607</v>
      </c>
      <c r="C1130" s="97">
        <v>10111.57910840031</v>
      </c>
      <c r="D1130" s="96">
        <v>0.74063084399886092</v>
      </c>
      <c r="E1130" s="98">
        <v>0</v>
      </c>
      <c r="F1130" s="119">
        <v>0.52194984957403645</v>
      </c>
      <c r="G1130" s="177">
        <v>1</v>
      </c>
      <c r="H1130" s="97">
        <v>4826386.0080426484</v>
      </c>
      <c r="I1130" s="185">
        <v>37220.284582319677</v>
      </c>
      <c r="J1130" s="174">
        <v>179639460723.47321</v>
      </c>
      <c r="K1130" s="186">
        <v>0.41714955469791193</v>
      </c>
      <c r="L1130" s="182">
        <v>55606355551.234589</v>
      </c>
      <c r="M1130" s="189">
        <v>2200341617.2617307</v>
      </c>
      <c r="N1130" s="187">
        <v>11878119.696387518</v>
      </c>
      <c r="O1130" s="185">
        <v>0</v>
      </c>
      <c r="P1130" s="185">
        <v>191812185262.50668</v>
      </c>
      <c r="Q1130" s="174">
        <v>373651987603.24158</v>
      </c>
      <c r="R1130" s="119">
        <v>0.61122722970628163</v>
      </c>
      <c r="S1130" s="174">
        <v>101984063810.80869</v>
      </c>
      <c r="T1130" s="119">
        <v>0.27293863593494216</v>
      </c>
      <c r="U1130" s="97">
        <v>15.792720627693106</v>
      </c>
      <c r="V1130" s="184">
        <v>1729268572928.5513</v>
      </c>
      <c r="W1130" s="199">
        <v>1794.5746269313872</v>
      </c>
      <c r="X1130" s="191">
        <v>4.7698589477154031E-2</v>
      </c>
      <c r="Y1130" s="198">
        <v>2.0000000000000001E-4</v>
      </c>
    </row>
    <row r="1131" spans="1:25" x14ac:dyDescent="0.2">
      <c r="A1131">
        <v>1127</v>
      </c>
      <c r="B1131" s="119">
        <v>0.37321459203573204</v>
      </c>
      <c r="C1131" s="97">
        <v>4739.7294493808686</v>
      </c>
      <c r="D1131" s="96">
        <v>0.9294454460511008</v>
      </c>
      <c r="E1131" s="98">
        <v>0</v>
      </c>
      <c r="F1131" s="119">
        <v>0.64103054417891814</v>
      </c>
      <c r="G1131" s="177">
        <v>1</v>
      </c>
      <c r="H1131" s="97">
        <v>14384482.090666819</v>
      </c>
      <c r="I1131" s="185">
        <v>25773.025054565263</v>
      </c>
      <c r="J1131" s="174">
        <v>370731617319.70123</v>
      </c>
      <c r="K1131" s="186">
        <v>0.31089016533096225</v>
      </c>
      <c r="L1131" s="182">
        <v>67399306066.26149</v>
      </c>
      <c r="M1131" s="189">
        <v>6304275402.7209358</v>
      </c>
      <c r="N1131" s="187">
        <v>29656848.176962964</v>
      </c>
      <c r="O1131" s="185">
        <v>0</v>
      </c>
      <c r="P1131" s="185">
        <v>426108133571.9129</v>
      </c>
      <c r="Q1131" s="174">
        <v>803144026294.33508</v>
      </c>
      <c r="R1131" s="119">
        <v>0.56794710005388316</v>
      </c>
      <c r="S1131" s="174">
        <v>212472689984.78705</v>
      </c>
      <c r="T1131" s="119">
        <v>0.26455116769668952</v>
      </c>
      <c r="U1131" s="97">
        <v>17.196521048496791</v>
      </c>
      <c r="V1131" s="184">
        <v>3868705860937.3359</v>
      </c>
      <c r="W1131" s="199">
        <v>4017.3590215601253</v>
      </c>
      <c r="X1131" s="191">
        <v>4.3589743959143307E-2</v>
      </c>
      <c r="Y1131" s="198">
        <v>2.0000000000000001E-4</v>
      </c>
    </row>
    <row r="1132" spans="1:25" x14ac:dyDescent="0.2">
      <c r="A1132">
        <v>1128</v>
      </c>
      <c r="B1132" s="119">
        <v>0.51368598755217265</v>
      </c>
      <c r="C1132" s="97">
        <v>7212.5463717645889</v>
      </c>
      <c r="D1132" s="96">
        <v>1.3084051376129813</v>
      </c>
      <c r="E1132" s="98">
        <v>0.48725367727597207</v>
      </c>
      <c r="F1132" s="119">
        <v>0.44880600046402769</v>
      </c>
      <c r="G1132" s="177">
        <v>1</v>
      </c>
      <c r="H1132" s="97">
        <v>13835300.524406256</v>
      </c>
      <c r="I1132" s="185">
        <v>32477.251973710401</v>
      </c>
      <c r="J1132" s="174">
        <v>449332541263.14966</v>
      </c>
      <c r="K1132" s="186">
        <v>0.32415915586356758</v>
      </c>
      <c r="L1132" s="182">
        <v>107392411048.1555</v>
      </c>
      <c r="M1132" s="189">
        <v>7093065966.2392159</v>
      </c>
      <c r="N1132" s="187">
        <v>25391349.0531874</v>
      </c>
      <c r="O1132" s="185">
        <v>0</v>
      </c>
      <c r="P1132" s="185">
        <v>457971690107.88745</v>
      </c>
      <c r="Q1132" s="174">
        <v>914397297337.27637</v>
      </c>
      <c r="R1132" s="119">
        <v>0.55996732586069808</v>
      </c>
      <c r="S1132" s="174">
        <v>315882084301.00171</v>
      </c>
      <c r="T1132" s="119">
        <v>0.34545386914511872</v>
      </c>
      <c r="U1132" s="97">
        <v>17.018335217858937</v>
      </c>
      <c r="V1132" s="184">
        <v>5600210380787.0039</v>
      </c>
      <c r="W1132" s="199">
        <v>5803.4524825653043</v>
      </c>
      <c r="X1132" s="191">
        <v>4.4920963786701608E-2</v>
      </c>
      <c r="Y1132" s="198">
        <v>2.0000000000000001E-4</v>
      </c>
    </row>
    <row r="1133" spans="1:25" x14ac:dyDescent="0.2">
      <c r="A1133">
        <v>1129</v>
      </c>
      <c r="B1133" s="119">
        <v>0.59963361294449391</v>
      </c>
      <c r="C1133" s="97">
        <v>11043.666394610402</v>
      </c>
      <c r="D1133" s="96">
        <v>0.64683120432748642</v>
      </c>
      <c r="E1133" s="98">
        <v>0.49666894215402252</v>
      </c>
      <c r="F1133" s="119">
        <v>0.53651993777494544</v>
      </c>
      <c r="G1133" s="177">
        <v>1</v>
      </c>
      <c r="H1133" s="97">
        <v>5602705.1051623654</v>
      </c>
      <c r="I1133" s="185">
        <v>38130.222327769945</v>
      </c>
      <c r="J1133" s="174">
        <v>213632391296.77267</v>
      </c>
      <c r="K1133" s="186">
        <v>0.36899743530196605</v>
      </c>
      <c r="L1133" s="182">
        <v>60049540895.365395</v>
      </c>
      <c r="M1133" s="189">
        <v>2583733653.3767095</v>
      </c>
      <c r="N1133" s="187">
        <v>14070573.945652366</v>
      </c>
      <c r="O1133" s="185">
        <v>0</v>
      </c>
      <c r="P1133" s="185">
        <v>238817658967.13406</v>
      </c>
      <c r="Q1133" s="174">
        <v>455033783917.28345</v>
      </c>
      <c r="R1133" s="119">
        <v>0.59310745970611767</v>
      </c>
      <c r="S1133" s="174">
        <v>172424857990.36801</v>
      </c>
      <c r="T1133" s="119">
        <v>0.37892759633361989</v>
      </c>
      <c r="U1133" s="97">
        <v>16.949410492177343</v>
      </c>
      <c r="V1133" s="184">
        <v>3126294114504.5771</v>
      </c>
      <c r="W1133" s="199">
        <v>3246.0155948404308</v>
      </c>
      <c r="X1133" s="191">
        <v>4.435161304317016E-2</v>
      </c>
      <c r="Y1133" s="198">
        <v>2.0000000000000001E-4</v>
      </c>
    </row>
    <row r="1134" spans="1:25" x14ac:dyDescent="0.2">
      <c r="A1134">
        <v>1130</v>
      </c>
      <c r="B1134" s="119">
        <v>0.4427953363717872</v>
      </c>
      <c r="C1134" s="97">
        <v>10611.288748231151</v>
      </c>
      <c r="D1134" s="96">
        <v>1.1775876237956668</v>
      </c>
      <c r="E1134" s="98">
        <v>0.7</v>
      </c>
      <c r="F1134" s="119">
        <v>0.58261614971649722</v>
      </c>
      <c r="G1134" s="177">
        <v>1</v>
      </c>
      <c r="H1134" s="97">
        <v>16891100.796333641</v>
      </c>
      <c r="I1134" s="185">
        <v>34957.692851823973</v>
      </c>
      <c r="J1134" s="174">
        <v>590473913567.43079</v>
      </c>
      <c r="K1134" s="186">
        <v>0.4165777164520601</v>
      </c>
      <c r="L1134" s="182">
        <v>199120337105.54187</v>
      </c>
      <c r="M1134" s="189">
        <v>7287709450.914772</v>
      </c>
      <c r="N1134" s="187">
        <v>31604219.83618322</v>
      </c>
      <c r="O1134" s="185">
        <v>0</v>
      </c>
      <c r="P1134" s="185">
        <v>431797164634.53192</v>
      </c>
      <c r="Q1134" s="174">
        <v>1029558787652.8774</v>
      </c>
      <c r="R1134" s="119">
        <v>0.57443636374988316</v>
      </c>
      <c r="S1134" s="174">
        <v>445039876188.49683</v>
      </c>
      <c r="T1134" s="119">
        <v>0.43226271440319636</v>
      </c>
      <c r="U1134" s="97">
        <v>16.361837546743402</v>
      </c>
      <c r="V1134" s="184">
        <v>7497816918980.2139</v>
      </c>
      <c r="W1134" s="199">
        <v>7785.4172658929001</v>
      </c>
      <c r="X1134" s="191">
        <v>4.5751396260345065E-2</v>
      </c>
      <c r="Y1134" s="198">
        <v>2.0000000000000001E-4</v>
      </c>
    </row>
    <row r="1135" spans="1:25" x14ac:dyDescent="0.2">
      <c r="A1135">
        <v>1131</v>
      </c>
      <c r="B1135" s="119">
        <v>0.63060903825975845</v>
      </c>
      <c r="C1135" s="97">
        <v>4000</v>
      </c>
      <c r="D1135" s="96">
        <v>0.99011993830220091</v>
      </c>
      <c r="E1135" s="98">
        <v>0.11347823738195938</v>
      </c>
      <c r="F1135" s="119">
        <v>0</v>
      </c>
      <c r="G1135" s="177">
        <v>0</v>
      </c>
      <c r="H1135" s="97">
        <v>12357683.266676005</v>
      </c>
      <c r="I1135" s="185">
        <v>35956.829385259225</v>
      </c>
      <c r="J1135" s="174">
        <v>444343108816.94202</v>
      </c>
      <c r="K1135" s="186">
        <v>0.41273490711395278</v>
      </c>
      <c r="L1135" s="182">
        <v>139730385737.90289</v>
      </c>
      <c r="M1135" s="189">
        <v>16680319384.777819</v>
      </c>
      <c r="N1135" s="187">
        <v>25308289.857823972</v>
      </c>
      <c r="O1135" s="185">
        <v>33736707139.290646</v>
      </c>
      <c r="P1135" s="185">
        <v>0</v>
      </c>
      <c r="Q1135" s="174">
        <v>494760135341.0105</v>
      </c>
      <c r="R1135" s="119">
        <v>0.42522681685077823</v>
      </c>
      <c r="S1135" s="174">
        <v>158372567203.83945</v>
      </c>
      <c r="T1135" s="119">
        <v>0.32009969254026921</v>
      </c>
      <c r="U1135" s="97">
        <v>14.058793410158518</v>
      </c>
      <c r="V1135" s="184">
        <v>2433259793318.1934</v>
      </c>
      <c r="W1135" s="199">
        <v>2524.8490188086835</v>
      </c>
      <c r="X1135" s="191">
        <v>5.204619378394526E-2</v>
      </c>
      <c r="Y1135" s="198">
        <v>2.0000000000000001E-4</v>
      </c>
    </row>
    <row r="1136" spans="1:25" x14ac:dyDescent="0.2">
      <c r="A1136">
        <v>1132</v>
      </c>
      <c r="B1136" s="119">
        <v>0.54143592509496929</v>
      </c>
      <c r="C1136" s="97">
        <v>15613.30894844429</v>
      </c>
      <c r="D1136" s="96">
        <v>0.85199412449604073</v>
      </c>
      <c r="E1136" s="98">
        <v>0.68071452584523595</v>
      </c>
      <c r="F1136" s="119">
        <v>0.62732353885263659</v>
      </c>
      <c r="G1136" s="177">
        <v>1</v>
      </c>
      <c r="H1136" s="97">
        <v>9413953.9388966318</v>
      </c>
      <c r="I1136" s="185">
        <v>34773.062166028154</v>
      </c>
      <c r="J1136" s="174">
        <v>327352005545.37817</v>
      </c>
      <c r="K1136" s="186">
        <v>0.29362595861151441</v>
      </c>
      <c r="L1136" s="182">
        <v>77735251420.904129</v>
      </c>
      <c r="M1136" s="189">
        <v>6863736089.8532619</v>
      </c>
      <c r="N1136" s="187">
        <v>20431440.698283881</v>
      </c>
      <c r="O1136" s="185">
        <v>0</v>
      </c>
      <c r="P1136" s="185">
        <v>278385390464.28461</v>
      </c>
      <c r="Q1136" s="174">
        <v>612601132099.51611</v>
      </c>
      <c r="R1136" s="119">
        <v>0.52044853020496573</v>
      </c>
      <c r="S1136" s="174">
        <v>249063698124.15109</v>
      </c>
      <c r="T1136" s="119">
        <v>0.40656747934917475</v>
      </c>
      <c r="U1136" s="97">
        <v>17.20170424895446</v>
      </c>
      <c r="V1136" s="184">
        <v>4394571077668.145</v>
      </c>
      <c r="W1136" s="199">
        <v>4564.1747225371064</v>
      </c>
      <c r="X1136" s="191">
        <v>4.3099375203174015E-2</v>
      </c>
      <c r="Y1136" s="198">
        <v>2.0000000000000001E-4</v>
      </c>
    </row>
    <row r="1137" spans="1:25" x14ac:dyDescent="0.2">
      <c r="A1137">
        <v>1133</v>
      </c>
      <c r="B1137" s="119">
        <v>0.5958431059187127</v>
      </c>
      <c r="C1137" s="97">
        <v>6629.4752882130942</v>
      </c>
      <c r="D1137" s="96">
        <v>0.95806940404725616</v>
      </c>
      <c r="E1137" s="98">
        <v>0</v>
      </c>
      <c r="F1137" s="119">
        <v>0.52137204062991993</v>
      </c>
      <c r="G1137" s="177">
        <v>1</v>
      </c>
      <c r="H1137" s="97">
        <v>10990313.422042454</v>
      </c>
      <c r="I1137" s="185">
        <v>35656.302073678184</v>
      </c>
      <c r="J1137" s="174">
        <v>391873935260.74554</v>
      </c>
      <c r="K1137" s="186">
        <v>0.40387696033363363</v>
      </c>
      <c r="L1137" s="182">
        <v>108354109520.371</v>
      </c>
      <c r="M1137" s="189">
        <v>3453627962.5911217</v>
      </c>
      <c r="N1137" s="187">
        <v>22814356.185639359</v>
      </c>
      <c r="O1137" s="185">
        <v>0</v>
      </c>
      <c r="P1137" s="185">
        <v>478909799528.14532</v>
      </c>
      <c r="Q1137" s="174">
        <v>874237362751.48193</v>
      </c>
      <c r="R1137" s="119">
        <v>0.61927883261094085</v>
      </c>
      <c r="S1137" s="174">
        <v>354029850280.34808</v>
      </c>
      <c r="T1137" s="119">
        <v>0.4049584991038499</v>
      </c>
      <c r="U1137" s="97">
        <v>17.190755251751867</v>
      </c>
      <c r="V1137" s="184">
        <v>6469261080651.8154</v>
      </c>
      <c r="W1137" s="199">
        <v>6718.0926117132949</v>
      </c>
      <c r="X1137" s="191">
        <v>4.3640535179637195E-2</v>
      </c>
      <c r="Y1137" s="198">
        <v>2.0000000000000001E-4</v>
      </c>
    </row>
    <row r="1138" spans="1:25" x14ac:dyDescent="0.2">
      <c r="A1138">
        <v>1134</v>
      </c>
      <c r="B1138" s="119">
        <v>0.6171760993129547</v>
      </c>
      <c r="C1138" s="97">
        <v>7508.4073537852146</v>
      </c>
      <c r="D1138" s="96">
        <v>1.0170312108993</v>
      </c>
      <c r="E1138" s="98">
        <v>0.24085198737632738</v>
      </c>
      <c r="F1138" s="119">
        <v>0</v>
      </c>
      <c r="G1138" s="177">
        <v>0</v>
      </c>
      <c r="H1138" s="97">
        <v>38551824.413848132</v>
      </c>
      <c r="I1138" s="185">
        <v>19329.780669770673</v>
      </c>
      <c r="J1138" s="174">
        <v>745198310339.1947</v>
      </c>
      <c r="K1138" s="186">
        <v>0.23349880471823004</v>
      </c>
      <c r="L1138" s="182">
        <v>109132112486.68512</v>
      </c>
      <c r="M1138" s="189">
        <v>28938325747.859497</v>
      </c>
      <c r="N1138" s="187">
        <v>73669092.454042032</v>
      </c>
      <c r="O1138" s="185">
        <v>72768830932.023987</v>
      </c>
      <c r="P1138" s="185">
        <v>0</v>
      </c>
      <c r="Q1138" s="174">
        <v>846905467019.07825</v>
      </c>
      <c r="R1138" s="119">
        <v>0.2741958678165371</v>
      </c>
      <c r="S1138" s="174">
        <v>144058283791.0325</v>
      </c>
      <c r="T1138" s="119">
        <v>0.1700996030856739</v>
      </c>
      <c r="U1138" s="97">
        <v>15.020493547813432</v>
      </c>
      <c r="V1138" s="184">
        <v>1863495374589.0549</v>
      </c>
      <c r="W1138" s="199">
        <v>1935.6755735969557</v>
      </c>
      <c r="X1138" s="191">
        <v>5.9847760473522207E-2</v>
      </c>
      <c r="Y1138" s="198">
        <v>2.0000000000000001E-4</v>
      </c>
    </row>
    <row r="1139" spans="1:25" x14ac:dyDescent="0.2">
      <c r="A1139">
        <v>1135</v>
      </c>
      <c r="B1139" s="119">
        <v>0.45827594260907473</v>
      </c>
      <c r="C1139" s="97">
        <v>16568.635623251663</v>
      </c>
      <c r="D1139" s="96">
        <v>1.3067556960728672</v>
      </c>
      <c r="E1139" s="98">
        <v>0</v>
      </c>
      <c r="F1139" s="119">
        <v>0</v>
      </c>
      <c r="G1139" s="177">
        <v>0</v>
      </c>
      <c r="H1139" s="97">
        <v>6230462.5035565477</v>
      </c>
      <c r="I1139" s="185">
        <v>36871.576581959125</v>
      </c>
      <c r="J1139" s="174">
        <v>229726975340.91003</v>
      </c>
      <c r="K1139" s="186">
        <v>0.35219161605903249</v>
      </c>
      <c r="L1139" s="182">
        <v>57973684637.03717</v>
      </c>
      <c r="M1139" s="189">
        <v>6781869219.4396877</v>
      </c>
      <c r="N1139" s="187">
        <v>14433166.053922912</v>
      </c>
      <c r="O1139" s="185">
        <v>0</v>
      </c>
      <c r="P1139" s="185">
        <v>0</v>
      </c>
      <c r="Q1139" s="174">
        <v>236508844560.34973</v>
      </c>
      <c r="R1139" s="119">
        <v>0.34209255407792338</v>
      </c>
      <c r="S1139" s="174">
        <v>57973684637.03717</v>
      </c>
      <c r="T1139" s="119">
        <v>0.24512269190103833</v>
      </c>
      <c r="U1139" s="97">
        <v>13.322144005311237</v>
      </c>
      <c r="V1139" s="184">
        <v>767352447330.69043</v>
      </c>
      <c r="W1139" s="199">
        <v>796.95445356121888</v>
      </c>
      <c r="X1139" s="191">
        <v>6.2720624797280161E-2</v>
      </c>
      <c r="Y1139" s="198">
        <v>2.0000000000000001E-4</v>
      </c>
    </row>
    <row r="1140" spans="1:25" x14ac:dyDescent="0.2">
      <c r="A1140">
        <v>1136</v>
      </c>
      <c r="B1140" s="119">
        <v>0.52735811471909566</v>
      </c>
      <c r="C1140" s="97">
        <v>7024.3260904327608</v>
      </c>
      <c r="D1140" s="96">
        <v>0.81233127880216582</v>
      </c>
      <c r="E1140" s="98">
        <v>0.1644087086817845</v>
      </c>
      <c r="F1140" s="119">
        <v>0</v>
      </c>
      <c r="G1140" s="177">
        <v>0</v>
      </c>
      <c r="H1140" s="97">
        <v>9566644.354763601</v>
      </c>
      <c r="I1140" s="185">
        <v>34097.946107574251</v>
      </c>
      <c r="J1140" s="174">
        <v>326202923639.05872</v>
      </c>
      <c r="K1140" s="186">
        <v>0.42941073745837433</v>
      </c>
      <c r="L1140" s="182">
        <v>97027279350.452957</v>
      </c>
      <c r="M1140" s="189">
        <v>13582972322.084646</v>
      </c>
      <c r="N1140" s="187">
        <v>21213177.760398991</v>
      </c>
      <c r="O1140" s="185">
        <v>41302499772.543243</v>
      </c>
      <c r="P1140" s="185">
        <v>0</v>
      </c>
      <c r="Q1140" s="174">
        <v>381088395733.68658</v>
      </c>
      <c r="R1140" s="119">
        <v>0.45427003224716078</v>
      </c>
      <c r="S1140" s="174">
        <v>116748689626.94966</v>
      </c>
      <c r="T1140" s="119">
        <v>0.3063559293170825</v>
      </c>
      <c r="U1140" s="97">
        <v>14.406443699866536</v>
      </c>
      <c r="V1140" s="184">
        <v>1789787320104.8083</v>
      </c>
      <c r="W1140" s="199">
        <v>1857.4018615602683</v>
      </c>
      <c r="X1140" s="191">
        <v>5.1333235721584297E-2</v>
      </c>
      <c r="Y1140" s="198">
        <v>2.0000000000000001E-4</v>
      </c>
    </row>
    <row r="1141" spans="1:25" x14ac:dyDescent="0.2">
      <c r="A1141">
        <v>1137</v>
      </c>
      <c r="B1141" s="119">
        <v>0.40968790201865246</v>
      </c>
      <c r="C1141" s="97">
        <v>12437.409700211898</v>
      </c>
      <c r="D1141" s="96">
        <v>0.52822475470184505</v>
      </c>
      <c r="E1141" s="98">
        <v>0</v>
      </c>
      <c r="F1141" s="119">
        <v>0</v>
      </c>
      <c r="G1141" s="177">
        <v>0</v>
      </c>
      <c r="H1141" s="97">
        <v>2849165.216221821</v>
      </c>
      <c r="I1141" s="185">
        <v>53648.980320066243</v>
      </c>
      <c r="J1141" s="174">
        <v>152854808613.70175</v>
      </c>
      <c r="K1141" s="186">
        <v>0.40968790201865246</v>
      </c>
      <c r="L1141" s="182">
        <v>45593338082.992836</v>
      </c>
      <c r="M1141" s="189">
        <v>2457118123.9531045</v>
      </c>
      <c r="N1141" s="187">
        <v>8490919.8255793359</v>
      </c>
      <c r="O1141" s="185">
        <v>0</v>
      </c>
      <c r="P1141" s="185">
        <v>0</v>
      </c>
      <c r="Q1141" s="174">
        <v>155311926737.65485</v>
      </c>
      <c r="R1141" s="119">
        <v>0.40320641929959034</v>
      </c>
      <c r="S1141" s="174">
        <v>45593338082.992836</v>
      </c>
      <c r="T1141" s="119">
        <v>0.2935597995639242</v>
      </c>
      <c r="U1141" s="97">
        <v>13.182514679859985</v>
      </c>
      <c r="V1141" s="184">
        <v>673863160757.40869</v>
      </c>
      <c r="W1141" s="199">
        <v>699.92852384910077</v>
      </c>
      <c r="X1141" s="191">
        <v>5.4891039123402742E-2</v>
      </c>
      <c r="Y1141" s="198">
        <v>2.0000000000000001E-4</v>
      </c>
    </row>
    <row r="1142" spans="1:25" x14ac:dyDescent="0.2">
      <c r="A1142">
        <v>1138</v>
      </c>
      <c r="B1142" s="119">
        <v>0.42511338711267865</v>
      </c>
      <c r="C1142" s="97">
        <v>9357.1603506490228</v>
      </c>
      <c r="D1142" s="96">
        <v>1.2072647420527591</v>
      </c>
      <c r="E1142" s="98">
        <v>0.7</v>
      </c>
      <c r="F1142" s="119">
        <v>0.45494842407605557</v>
      </c>
      <c r="G1142" s="177">
        <v>1</v>
      </c>
      <c r="H1142" s="97">
        <v>15020520.317589462</v>
      </c>
      <c r="I1142" s="185">
        <v>32533.04959823611</v>
      </c>
      <c r="J1142" s="174">
        <v>488663332483.45117</v>
      </c>
      <c r="K1142" s="186">
        <v>0.42211885482446032</v>
      </c>
      <c r="L1142" s="182">
        <v>159206941180.08414</v>
      </c>
      <c r="M1142" s="189">
        <v>7752867837.0304518</v>
      </c>
      <c r="N1142" s="187">
        <v>28113829.160956021</v>
      </c>
      <c r="O1142" s="185">
        <v>5043691859.4812794</v>
      </c>
      <c r="P1142" s="185">
        <v>312450081908.14215</v>
      </c>
      <c r="Q1142" s="174">
        <v>813909974088.10498</v>
      </c>
      <c r="R1142" s="119">
        <v>0.5655036060129347</v>
      </c>
      <c r="S1142" s="174">
        <v>388529577407.84271</v>
      </c>
      <c r="T1142" s="119">
        <v>0.47736185791696017</v>
      </c>
      <c r="U1142" s="97">
        <v>16.601695899689282</v>
      </c>
      <c r="V1142" s="184">
        <v>6683615159236.6953</v>
      </c>
      <c r="W1142" s="199">
        <v>6939.6424794957793</v>
      </c>
      <c r="X1142" s="191">
        <v>4.5215174978307689E-2</v>
      </c>
      <c r="Y1142" s="198">
        <v>2.0000000000000001E-4</v>
      </c>
    </row>
    <row r="1143" spans="1:25" x14ac:dyDescent="0.2">
      <c r="A1143">
        <v>1139</v>
      </c>
      <c r="B1143" s="119">
        <v>0.46108676247604585</v>
      </c>
      <c r="C1143" s="97">
        <v>7294.4837372102747</v>
      </c>
      <c r="D1143" s="96">
        <v>0.76017982626319758</v>
      </c>
      <c r="E1143" s="98">
        <v>0</v>
      </c>
      <c r="F1143" s="119">
        <v>0</v>
      </c>
      <c r="G1143" s="177">
        <v>0</v>
      </c>
      <c r="H1143" s="97">
        <v>8852709.4230485763</v>
      </c>
      <c r="I1143" s="185">
        <v>35223.233338252023</v>
      </c>
      <c r="J1143" s="174">
        <v>311821049683.78247</v>
      </c>
      <c r="K1143" s="186">
        <v>0.46108676247604585</v>
      </c>
      <c r="L1143" s="182">
        <v>112312142777.61723</v>
      </c>
      <c r="M1143" s="189">
        <v>7849291811.8502197</v>
      </c>
      <c r="N1143" s="187">
        <v>20167389.20443327</v>
      </c>
      <c r="O1143" s="185">
        <v>0</v>
      </c>
      <c r="P1143" s="185">
        <v>0</v>
      </c>
      <c r="Q1143" s="174">
        <v>319670341495.63269</v>
      </c>
      <c r="R1143" s="119">
        <v>0.44976508486178024</v>
      </c>
      <c r="S1143" s="174">
        <v>112312142777.61723</v>
      </c>
      <c r="T1143" s="119">
        <v>0.35133738792327607</v>
      </c>
      <c r="U1143" s="97">
        <v>13.219308401597294</v>
      </c>
      <c r="V1143" s="184">
        <v>1604271741556.2607</v>
      </c>
      <c r="W1143" s="199">
        <v>1664.0082802288878</v>
      </c>
      <c r="X1143" s="191">
        <v>5.3446648717237345E-2</v>
      </c>
      <c r="Y1143" s="198">
        <v>2.0000000000000001E-4</v>
      </c>
    </row>
    <row r="1144" spans="1:25" x14ac:dyDescent="0.2">
      <c r="A1144">
        <v>1140</v>
      </c>
      <c r="B1144" s="119">
        <v>0.44038663520305737</v>
      </c>
      <c r="C1144" s="97">
        <v>5205.0587024990909</v>
      </c>
      <c r="D1144" s="96">
        <v>0.92437187571075863</v>
      </c>
      <c r="E1144" s="98">
        <v>0.43405147988055565</v>
      </c>
      <c r="F1144" s="119">
        <v>0</v>
      </c>
      <c r="G1144" s="177">
        <v>0</v>
      </c>
      <c r="H1144" s="97">
        <v>20806181.837609548</v>
      </c>
      <c r="I1144" s="185">
        <v>27932.322462168962</v>
      </c>
      <c r="J1144" s="174">
        <v>581164980294.63306</v>
      </c>
      <c r="K1144" s="186">
        <v>0.33964061171120086</v>
      </c>
      <c r="L1144" s="182">
        <v>134354915247.19246</v>
      </c>
      <c r="M1144" s="189">
        <v>85596521247.436172</v>
      </c>
      <c r="N1144" s="187">
        <v>42097943.333590969</v>
      </c>
      <c r="O1144" s="185">
        <v>150903742110.84839</v>
      </c>
      <c r="P1144" s="185">
        <v>0</v>
      </c>
      <c r="Q1144" s="174">
        <v>817665243652.9176</v>
      </c>
      <c r="R1144" s="119">
        <v>0.38904701596452745</v>
      </c>
      <c r="S1144" s="174">
        <v>247505900893.64127</v>
      </c>
      <c r="T1144" s="119">
        <v>0.30269832650328787</v>
      </c>
      <c r="U1144" s="97">
        <v>16.869282721003621</v>
      </c>
      <c r="V1144" s="184">
        <v>4429532149539.543</v>
      </c>
      <c r="W1144" s="199">
        <v>4596.7131912398136</v>
      </c>
      <c r="X1144" s="191">
        <v>4.3585147846419724E-2</v>
      </c>
      <c r="Y1144" s="198">
        <v>2.0000000000000001E-4</v>
      </c>
    </row>
    <row r="1145" spans="1:25" x14ac:dyDescent="0.2">
      <c r="A1145">
        <v>1141</v>
      </c>
      <c r="B1145" s="119">
        <v>0.50404413913012835</v>
      </c>
      <c r="C1145" s="97">
        <v>10918.54190249664</v>
      </c>
      <c r="D1145" s="96">
        <v>0.61936699920356675</v>
      </c>
      <c r="E1145" s="98">
        <v>0.32127843005501144</v>
      </c>
      <c r="F1145" s="119">
        <v>0.57464266095370864</v>
      </c>
      <c r="G1145" s="177">
        <v>1</v>
      </c>
      <c r="H1145" s="97">
        <v>4618353.2013733881</v>
      </c>
      <c r="I1145" s="185">
        <v>47788.548325982774</v>
      </c>
      <c r="J1145" s="174">
        <v>220704395150.2894</v>
      </c>
      <c r="K1145" s="186">
        <v>0.47411326384620422</v>
      </c>
      <c r="L1145" s="182">
        <v>80073290501.448608</v>
      </c>
      <c r="M1145" s="189">
        <v>602482011.99970555</v>
      </c>
      <c r="N1145" s="187">
        <v>12052752.480742022</v>
      </c>
      <c r="O1145" s="185">
        <v>0</v>
      </c>
      <c r="P1145" s="185">
        <v>289280679878.18927</v>
      </c>
      <c r="Q1145" s="174">
        <v>510587557040.47833</v>
      </c>
      <c r="R1145" s="119">
        <v>0.65818960998654952</v>
      </c>
      <c r="S1145" s="174">
        <v>242583396723.67413</v>
      </c>
      <c r="T1145" s="119">
        <v>0.47510636203075868</v>
      </c>
      <c r="U1145" s="97">
        <v>17.025996650230091</v>
      </c>
      <c r="V1145" s="184">
        <v>4428685063440.4785</v>
      </c>
      <c r="W1145" s="199">
        <v>4598.2820288736193</v>
      </c>
      <c r="X1145" s="191">
        <v>4.3742570825468841E-2</v>
      </c>
      <c r="Y1145" s="198">
        <v>2.0000000000000001E-4</v>
      </c>
    </row>
    <row r="1146" spans="1:25" x14ac:dyDescent="0.2">
      <c r="A1146">
        <v>1142</v>
      </c>
      <c r="B1146" s="119">
        <v>0.28183721476754098</v>
      </c>
      <c r="C1146" s="97">
        <v>7737.1795794910231</v>
      </c>
      <c r="D1146" s="96">
        <v>0.67913912099051299</v>
      </c>
      <c r="E1146" s="98">
        <v>0</v>
      </c>
      <c r="F1146" s="119">
        <v>0.65461299050349064</v>
      </c>
      <c r="G1146" s="177">
        <v>1</v>
      </c>
      <c r="H1146" s="97">
        <v>5434236.0695976578</v>
      </c>
      <c r="I1146" s="185">
        <v>53682.376721273213</v>
      </c>
      <c r="J1146" s="174">
        <v>291722707880.47253</v>
      </c>
      <c r="K1146" s="186">
        <v>0.28183721476754109</v>
      </c>
      <c r="L1146" s="182">
        <v>44517376850.138985</v>
      </c>
      <c r="M1146" s="189">
        <v>18822609729.518719</v>
      </c>
      <c r="N1146" s="187">
        <v>13565298.734379668</v>
      </c>
      <c r="O1146" s="185">
        <v>0</v>
      </c>
      <c r="P1146" s="185">
        <v>401596747622.33801</v>
      </c>
      <c r="Q1146" s="174">
        <v>712142065232.32922</v>
      </c>
      <c r="R1146" s="119">
        <v>0.56659441039999703</v>
      </c>
      <c r="S1146" s="174">
        <v>265131163227.89499</v>
      </c>
      <c r="T1146" s="119">
        <v>0.37230094411204118</v>
      </c>
      <c r="U1146" s="97">
        <v>18.194700754824851</v>
      </c>
      <c r="V1146" s="184">
        <v>5125181921910.3203</v>
      </c>
      <c r="W1146" s="199">
        <v>5320.9236273593424</v>
      </c>
      <c r="X1146" s="191">
        <v>4.1098726227395681E-2</v>
      </c>
      <c r="Y1146" s="198">
        <v>2.0000000000000001E-4</v>
      </c>
    </row>
    <row r="1147" spans="1:25" x14ac:dyDescent="0.2">
      <c r="A1147">
        <v>1143</v>
      </c>
      <c r="B1147" s="119">
        <v>0.6837748473672729</v>
      </c>
      <c r="C1147" s="97">
        <v>4000</v>
      </c>
      <c r="D1147" s="96">
        <v>0.5261508384064526</v>
      </c>
      <c r="E1147" s="98">
        <v>0.43211935859159123</v>
      </c>
      <c r="F1147" s="119">
        <v>0</v>
      </c>
      <c r="G1147" s="177">
        <v>0</v>
      </c>
      <c r="H1147" s="97">
        <v>5198528.5199141782</v>
      </c>
      <c r="I1147" s="185">
        <v>39639.348312523718</v>
      </c>
      <c r="J1147" s="174">
        <v>206066282713.46649</v>
      </c>
      <c r="K1147" s="186">
        <v>0.41584407869391693</v>
      </c>
      <c r="L1147" s="182">
        <v>57905468933.514206</v>
      </c>
      <c r="M1147" s="189">
        <v>11770508970.673149</v>
      </c>
      <c r="N1147" s="187">
        <v>14346583.681524916</v>
      </c>
      <c r="O1147" s="185">
        <v>21370458502.988991</v>
      </c>
      <c r="P1147" s="185">
        <v>0</v>
      </c>
      <c r="Q1147" s="174">
        <v>239207250187.12863</v>
      </c>
      <c r="R1147" s="119">
        <v>0.42970190162231026</v>
      </c>
      <c r="S1147" s="174">
        <v>72200637060.363861</v>
      </c>
      <c r="T1147" s="119">
        <v>0.30183297957684085</v>
      </c>
      <c r="U1147" s="97">
        <v>14.71302506463922</v>
      </c>
      <c r="V1147" s="184">
        <v>1220278838449.8525</v>
      </c>
      <c r="W1147" s="199">
        <v>1264.1832736950012</v>
      </c>
      <c r="X1147" s="191">
        <v>4.7301397278641855E-2</v>
      </c>
      <c r="Y1147" s="198">
        <v>2.0000000000000001E-4</v>
      </c>
    </row>
    <row r="1148" spans="1:25" x14ac:dyDescent="0.2">
      <c r="A1148">
        <v>1144</v>
      </c>
      <c r="B1148" s="119">
        <v>0.52794966593386305</v>
      </c>
      <c r="C1148" s="97">
        <v>4000</v>
      </c>
      <c r="D1148" s="96">
        <v>1.3037171721320364</v>
      </c>
      <c r="E1148" s="98">
        <v>0.49215484532927167</v>
      </c>
      <c r="F1148" s="119">
        <v>0</v>
      </c>
      <c r="G1148" s="177">
        <v>0</v>
      </c>
      <c r="H1148" s="97">
        <v>19802225.324527815</v>
      </c>
      <c r="I1148" s="185">
        <v>33548.407519598251</v>
      </c>
      <c r="J1148" s="174">
        <v>664333124982.16785</v>
      </c>
      <c r="K1148" s="186">
        <v>0.44766013186790932</v>
      </c>
      <c r="L1148" s="182">
        <v>219423465362.78662</v>
      </c>
      <c r="M1148" s="189">
        <v>87735989605.565048</v>
      </c>
      <c r="N1148" s="187">
        <v>35793458.724918298</v>
      </c>
      <c r="O1148" s="185">
        <v>155178246599.62524</v>
      </c>
      <c r="P1148" s="185">
        <v>0</v>
      </c>
      <c r="Q1148" s="174">
        <v>907247361187.35815</v>
      </c>
      <c r="R1148" s="119">
        <v>0.46463408949655216</v>
      </c>
      <c r="S1148" s="174">
        <v>294864141658.66754</v>
      </c>
      <c r="T1148" s="119">
        <v>0.32500964375665387</v>
      </c>
      <c r="U1148" s="97">
        <v>15.38505277385665</v>
      </c>
      <c r="V1148" s="184">
        <v>4840556019186.9844</v>
      </c>
      <c r="W1148" s="199">
        <v>5022.5447167999246</v>
      </c>
      <c r="X1148" s="191">
        <v>4.9181474811091259E-2</v>
      </c>
      <c r="Y1148" s="198">
        <v>2.0000000000000001E-4</v>
      </c>
    </row>
    <row r="1149" spans="1:25" x14ac:dyDescent="0.2">
      <c r="A1149">
        <v>1145</v>
      </c>
      <c r="B1149" s="119">
        <v>0.32279951142344221</v>
      </c>
      <c r="C1149" s="97">
        <v>4000</v>
      </c>
      <c r="D1149" s="96">
        <v>0.66920728106413763</v>
      </c>
      <c r="E1149" s="98">
        <v>0.17821533769859188</v>
      </c>
      <c r="F1149" s="119">
        <v>0.58705644405359392</v>
      </c>
      <c r="G1149" s="177">
        <v>1</v>
      </c>
      <c r="H1149" s="97">
        <v>8433599.3385298606</v>
      </c>
      <c r="I1149" s="185">
        <v>38587.454102279073</v>
      </c>
      <c r="J1149" s="174">
        <v>325431127392.53217</v>
      </c>
      <c r="K1149" s="186">
        <v>0.32279951142344221</v>
      </c>
      <c r="L1149" s="182">
        <v>56844142127.346916</v>
      </c>
      <c r="M1149" s="189">
        <v>7266926931.6576023</v>
      </c>
      <c r="N1149" s="187">
        <v>20375187.283154242</v>
      </c>
      <c r="O1149" s="185">
        <v>0</v>
      </c>
      <c r="P1149" s="185">
        <v>512218081778.47272</v>
      </c>
      <c r="Q1149" s="174">
        <v>844916136102.66248</v>
      </c>
      <c r="R1149" s="119">
        <v>0.60931902273968808</v>
      </c>
      <c r="S1149" s="174">
        <v>225177721301.82999</v>
      </c>
      <c r="T1149" s="119">
        <v>0.26650896068869673</v>
      </c>
      <c r="U1149" s="97">
        <v>17.602199291377264</v>
      </c>
      <c r="V1149" s="184">
        <v>4253181931021.5928</v>
      </c>
      <c r="W1149" s="199">
        <v>4416.9567369336783</v>
      </c>
      <c r="X1149" s="191">
        <v>4.2056005654053964E-2</v>
      </c>
      <c r="Y1149" s="198">
        <v>2.0000000000000001E-4</v>
      </c>
    </row>
    <row r="1150" spans="1:25" x14ac:dyDescent="0.2">
      <c r="A1150">
        <v>1146</v>
      </c>
      <c r="B1150" s="119">
        <v>0.4037894607474134</v>
      </c>
      <c r="C1150" s="97">
        <v>12675.116077253813</v>
      </c>
      <c r="D1150" s="96">
        <v>0.82295020399416452</v>
      </c>
      <c r="E1150" s="98">
        <v>0</v>
      </c>
      <c r="F1150" s="119">
        <v>0</v>
      </c>
      <c r="G1150" s="177">
        <v>0</v>
      </c>
      <c r="H1150" s="97">
        <v>5018480.3859597472</v>
      </c>
      <c r="I1150" s="185">
        <v>42529.400774781825</v>
      </c>
      <c r="J1150" s="174">
        <v>213432963614.86386</v>
      </c>
      <c r="K1150" s="186">
        <v>0.4037894607474134</v>
      </c>
      <c r="L1150" s="182">
        <v>69725429339.869202</v>
      </c>
      <c r="M1150" s="189">
        <v>0</v>
      </c>
      <c r="N1150" s="187">
        <v>11861493.741645634</v>
      </c>
      <c r="O1150" s="185">
        <v>0</v>
      </c>
      <c r="P1150" s="185">
        <v>0</v>
      </c>
      <c r="Q1150" s="174">
        <v>213432963614.86386</v>
      </c>
      <c r="R1150" s="119">
        <v>0.4037894607474134</v>
      </c>
      <c r="S1150" s="174">
        <v>69725429339.869202</v>
      </c>
      <c r="T1150" s="119">
        <v>0.32668538242146866</v>
      </c>
      <c r="U1150" s="97">
        <v>13</v>
      </c>
      <c r="V1150" s="184">
        <v>955515863033.70435</v>
      </c>
      <c r="W1150" s="199">
        <v>991.99529059044744</v>
      </c>
      <c r="X1150" s="191">
        <v>5.896180745096237E-2</v>
      </c>
      <c r="Y1150" s="198">
        <v>2.0000000000000001E-4</v>
      </c>
    </row>
    <row r="1151" spans="1:25" x14ac:dyDescent="0.2">
      <c r="A1151">
        <v>1147</v>
      </c>
      <c r="B1151" s="119">
        <v>0.49161148898961937</v>
      </c>
      <c r="C1151" s="97">
        <v>8107.5444982686122</v>
      </c>
      <c r="D1151" s="96">
        <v>0.9727544089149085</v>
      </c>
      <c r="E1151" s="98">
        <v>0.65457388529731242</v>
      </c>
      <c r="F1151" s="119">
        <v>0</v>
      </c>
      <c r="G1151" s="177">
        <v>0</v>
      </c>
      <c r="H1151" s="97">
        <v>7830145.6391634485</v>
      </c>
      <c r="I1151" s="185">
        <v>42046.759229149073</v>
      </c>
      <c r="J1151" s="174">
        <v>329232248419.07709</v>
      </c>
      <c r="K1151" s="186">
        <v>0.42927766447367977</v>
      </c>
      <c r="L1151" s="182">
        <v>104030055933.81851</v>
      </c>
      <c r="M1151" s="189">
        <v>40349257226.051193</v>
      </c>
      <c r="N1151" s="187">
        <v>16654860.320565227</v>
      </c>
      <c r="O1151" s="185">
        <v>39249920498.6922</v>
      </c>
      <c r="P1151" s="185">
        <v>0</v>
      </c>
      <c r="Q1151" s="174">
        <v>408831426143.8205</v>
      </c>
      <c r="R1151" s="119">
        <v>0.42250173549268477</v>
      </c>
      <c r="S1151" s="174">
        <v>119729290607.69089</v>
      </c>
      <c r="T1151" s="119">
        <v>0.29285735623849035</v>
      </c>
      <c r="U1151" s="97">
        <v>14.642040080874313</v>
      </c>
      <c r="V1151" s="184">
        <v>1872760155717.4883</v>
      </c>
      <c r="W1151" s="199">
        <v>1945.6388817683007</v>
      </c>
      <c r="X1151" s="191">
        <v>5.1271745508286705E-2</v>
      </c>
      <c r="Y1151" s="198">
        <v>2.0000000000000001E-4</v>
      </c>
    </row>
    <row r="1152" spans="1:25" x14ac:dyDescent="0.2">
      <c r="A1152">
        <v>1148</v>
      </c>
      <c r="B1152" s="119">
        <v>0.47881767348253407</v>
      </c>
      <c r="C1152" s="97">
        <v>8222.9380001794871</v>
      </c>
      <c r="D1152" s="96">
        <v>1.0663052441365286</v>
      </c>
      <c r="E1152" s="98">
        <v>0.7</v>
      </c>
      <c r="F1152" s="119">
        <v>0</v>
      </c>
      <c r="G1152" s="177">
        <v>0</v>
      </c>
      <c r="H1152" s="97">
        <v>9188650.2158945277</v>
      </c>
      <c r="I1152" s="185">
        <v>35297.638774083258</v>
      </c>
      <c r="J1152" s="174">
        <v>324337656142.04718</v>
      </c>
      <c r="K1152" s="186">
        <v>0.33473941265051887</v>
      </c>
      <c r="L1152" s="182">
        <v>80437683030.661377</v>
      </c>
      <c r="M1152" s="189">
        <v>37272994873.811577</v>
      </c>
      <c r="N1152" s="187">
        <v>18622931.824864805</v>
      </c>
      <c r="O1152" s="185">
        <v>70687641836.451309</v>
      </c>
      <c r="P1152" s="185">
        <v>0</v>
      </c>
      <c r="Q1152" s="174">
        <v>432298292852.31006</v>
      </c>
      <c r="R1152" s="119">
        <v>0.38195549859135547</v>
      </c>
      <c r="S1152" s="174">
        <v>111504219071.63835</v>
      </c>
      <c r="T1152" s="119">
        <v>0.25793351700727751</v>
      </c>
      <c r="U1152" s="97">
        <v>15.649720739732993</v>
      </c>
      <c r="V1152" s="184">
        <v>1796599468454.6287</v>
      </c>
      <c r="W1152" s="199">
        <v>1864.5137952299592</v>
      </c>
      <c r="X1152" s="191">
        <v>4.8639149057067121E-2</v>
      </c>
      <c r="Y1152" s="198">
        <v>2.0000000000000001E-4</v>
      </c>
    </row>
    <row r="1153" spans="1:25" x14ac:dyDescent="0.2">
      <c r="A1153">
        <v>1149</v>
      </c>
      <c r="B1153" s="119">
        <v>0.45802014295005872</v>
      </c>
      <c r="C1153" s="97">
        <v>7480.6760115375537</v>
      </c>
      <c r="D1153" s="96">
        <v>0.33024038516271514</v>
      </c>
      <c r="E1153" s="98">
        <v>0.22994596376794135</v>
      </c>
      <c r="F1153" s="119">
        <v>0</v>
      </c>
      <c r="G1153" s="177">
        <v>0</v>
      </c>
      <c r="H1153" s="97">
        <v>2571637.3436820852</v>
      </c>
      <c r="I1153" s="185">
        <v>53797.232333991451</v>
      </c>
      <c r="J1153" s="174">
        <v>138346971656.83377</v>
      </c>
      <c r="K1153" s="186">
        <v>0.45802014295005877</v>
      </c>
      <c r="L1153" s="182">
        <v>47757861243.038666</v>
      </c>
      <c r="M1153" s="189">
        <v>17138845546.349506</v>
      </c>
      <c r="N1153" s="187">
        <v>8871032.0780246034</v>
      </c>
      <c r="O1153" s="185">
        <v>35787598119.408325</v>
      </c>
      <c r="P1153" s="185">
        <v>0</v>
      </c>
      <c r="Q1153" s="174">
        <v>191273415322.59161</v>
      </c>
      <c r="R1153" s="119">
        <v>0.48096479103142581</v>
      </c>
      <c r="S1153" s="174">
        <v>61624513218.271935</v>
      </c>
      <c r="T1153" s="119">
        <v>0.32218023144690178</v>
      </c>
      <c r="U1153" s="97">
        <v>15.244544614248476</v>
      </c>
      <c r="V1153" s="184">
        <v>1076468107036.7836</v>
      </c>
      <c r="W1153" s="199">
        <v>1116.3406560284247</v>
      </c>
      <c r="X1153" s="191">
        <v>4.5965684828296868E-2</v>
      </c>
      <c r="Y1153" s="198">
        <v>2.0000000000000001E-4</v>
      </c>
    </row>
    <row r="1154" spans="1:25" x14ac:dyDescent="0.2">
      <c r="A1154">
        <v>1150</v>
      </c>
      <c r="B1154" s="119">
        <v>0.55360336943100386</v>
      </c>
      <c r="C1154" s="97">
        <v>7532.6426328270481</v>
      </c>
      <c r="D1154" s="96">
        <v>1.0735956530414874</v>
      </c>
      <c r="E1154" s="98">
        <v>7.7690443226729605E-2</v>
      </c>
      <c r="F1154" s="119">
        <v>0</v>
      </c>
      <c r="G1154" s="177">
        <v>0</v>
      </c>
      <c r="H1154" s="97">
        <v>10898490.152522031</v>
      </c>
      <c r="I1154" s="185">
        <v>37298.010003854033</v>
      </c>
      <c r="J1154" s="174">
        <v>406491994735.67139</v>
      </c>
      <c r="K1154" s="186">
        <v>0.48134214411419862</v>
      </c>
      <c r="L1154" s="182">
        <v>156857725051.18338</v>
      </c>
      <c r="M1154" s="189">
        <v>14315112954.400818</v>
      </c>
      <c r="N1154" s="187">
        <v>21732423.010123942</v>
      </c>
      <c r="O1154" s="185">
        <v>22705769659.822338</v>
      </c>
      <c r="P1154" s="185">
        <v>0</v>
      </c>
      <c r="Q1154" s="174">
        <v>443512877349.89453</v>
      </c>
      <c r="R1154" s="119">
        <v>0.48211980972649954</v>
      </c>
      <c r="S1154" s="174">
        <v>169142025252.29102</v>
      </c>
      <c r="T1154" s="119">
        <v>0.38136891596690237</v>
      </c>
      <c r="U1154" s="97">
        <v>13.697520467172922</v>
      </c>
      <c r="V1154" s="184">
        <v>2457866332776.541</v>
      </c>
      <c r="W1154" s="199">
        <v>2551.0057049201223</v>
      </c>
      <c r="X1154" s="191">
        <v>5.4000383927268684E-2</v>
      </c>
      <c r="Y1154" s="198">
        <v>2.0000000000000001E-4</v>
      </c>
    </row>
    <row r="1155" spans="1:25" x14ac:dyDescent="0.2">
      <c r="A1155">
        <v>1151</v>
      </c>
      <c r="B1155" s="119">
        <v>0.70148644574357999</v>
      </c>
      <c r="C1155" s="97">
        <v>4000</v>
      </c>
      <c r="D1155" s="96">
        <v>0.2</v>
      </c>
      <c r="E1155" s="98">
        <v>0.17693497289693255</v>
      </c>
      <c r="F1155" s="119">
        <v>0</v>
      </c>
      <c r="G1155" s="177">
        <v>0</v>
      </c>
      <c r="H1155" s="97">
        <v>2615350.3709100294</v>
      </c>
      <c r="I1155" s="185">
        <v>53647.418411052779</v>
      </c>
      <c r="J1155" s="174">
        <v>140306795639.71243</v>
      </c>
      <c r="K1155" s="186">
        <v>0.56237025626098913</v>
      </c>
      <c r="L1155" s="182">
        <v>56643402897.200256</v>
      </c>
      <c r="M1155" s="189">
        <v>5624289437.7436714</v>
      </c>
      <c r="N1155" s="187">
        <v>10152720.005551415</v>
      </c>
      <c r="O1155" s="185">
        <v>17956254818.171841</v>
      </c>
      <c r="P1155" s="185">
        <v>0</v>
      </c>
      <c r="Q1155" s="174">
        <v>163887339895.62796</v>
      </c>
      <c r="R1155" s="119">
        <v>0.56910663467354838</v>
      </c>
      <c r="S1155" s="174">
        <v>66043664991.946503</v>
      </c>
      <c r="T1155" s="119">
        <v>0.40298210364514164</v>
      </c>
      <c r="U1155" s="97">
        <v>14.144210965038717</v>
      </c>
      <c r="V1155" s="184">
        <v>1094991869503.0955</v>
      </c>
      <c r="W1155" s="199">
        <v>1136.4947164099722</v>
      </c>
      <c r="X1155" s="191">
        <v>4.8194723891322858E-2</v>
      </c>
      <c r="Y1155" s="198">
        <v>2.0000000000000001E-4</v>
      </c>
    </row>
    <row r="1156" spans="1:25" x14ac:dyDescent="0.2">
      <c r="A1156">
        <v>1152</v>
      </c>
      <c r="B1156" s="119">
        <v>0.54091096518264659</v>
      </c>
      <c r="C1156" s="97">
        <v>4000</v>
      </c>
      <c r="D1156" s="96">
        <v>0.7696412059195481</v>
      </c>
      <c r="E1156" s="98">
        <v>0.10495444225560048</v>
      </c>
      <c r="F1156" s="119">
        <v>0.60021594363902719</v>
      </c>
      <c r="G1156" s="177">
        <v>1</v>
      </c>
      <c r="H1156" s="97">
        <v>8370800.0827938775</v>
      </c>
      <c r="I1156" s="185">
        <v>34990.65061620497</v>
      </c>
      <c r="J1156" s="174">
        <v>292899741075.1402</v>
      </c>
      <c r="K1156" s="186">
        <v>0.40081178669727158</v>
      </c>
      <c r="L1156" s="182">
        <v>75771097875.385986</v>
      </c>
      <c r="M1156" s="189">
        <v>12909713973.905083</v>
      </c>
      <c r="N1156" s="187">
        <v>19341662.075542267</v>
      </c>
      <c r="O1156" s="185">
        <v>0</v>
      </c>
      <c r="P1156" s="185">
        <v>206240038132.54672</v>
      </c>
      <c r="Q1156" s="174">
        <v>512049493181.59198</v>
      </c>
      <c r="R1156" s="119">
        <v>0.55148907050941376</v>
      </c>
      <c r="S1156" s="174">
        <v>160605408479.70746</v>
      </c>
      <c r="T1156" s="119">
        <v>0.31365211882506588</v>
      </c>
      <c r="U1156" s="97">
        <v>16.465316069808743</v>
      </c>
      <c r="V1156" s="184">
        <v>2879650573701.3892</v>
      </c>
      <c r="W1156" s="199">
        <v>2988.1804055833591</v>
      </c>
      <c r="X1156" s="191">
        <v>4.4475787245549757E-2</v>
      </c>
      <c r="Y1156" s="198">
        <v>2.0000000000000001E-4</v>
      </c>
    </row>
    <row r="1157" spans="1:25" x14ac:dyDescent="0.2">
      <c r="A1157">
        <v>1153</v>
      </c>
      <c r="B1157" s="119">
        <v>0.49508521230378283</v>
      </c>
      <c r="C1157" s="97">
        <v>10573.997226553953</v>
      </c>
      <c r="D1157" s="96">
        <v>0.86669911266728028</v>
      </c>
      <c r="E1157" s="98">
        <v>0</v>
      </c>
      <c r="F1157" s="119">
        <v>0.56595456488138429</v>
      </c>
      <c r="G1157" s="177">
        <v>1</v>
      </c>
      <c r="H1157" s="97">
        <v>9052287.9250652306</v>
      </c>
      <c r="I1157" s="185">
        <v>38135.48414980487</v>
      </c>
      <c r="J1157" s="174">
        <v>345213382685.7951</v>
      </c>
      <c r="K1157" s="186">
        <v>0.4383794565076109</v>
      </c>
      <c r="L1157" s="182">
        <v>124107826099.82007</v>
      </c>
      <c r="M1157" s="189">
        <v>10434090512.556654</v>
      </c>
      <c r="N1157" s="187">
        <v>19654617.177058719</v>
      </c>
      <c r="O1157" s="185">
        <v>0</v>
      </c>
      <c r="P1157" s="185">
        <v>310851353743.03583</v>
      </c>
      <c r="Q1157" s="174">
        <v>666498826941.38757</v>
      </c>
      <c r="R1157" s="119">
        <v>0.60017440677440104</v>
      </c>
      <c r="S1157" s="174">
        <v>268857128342.09323</v>
      </c>
      <c r="T1157" s="119">
        <v>0.40338724912075014</v>
      </c>
      <c r="U1157" s="97">
        <v>16.363665466810367</v>
      </c>
      <c r="V1157" s="184">
        <v>4653512475291.3252</v>
      </c>
      <c r="W1157" s="199">
        <v>4831.576978675268</v>
      </c>
      <c r="X1157" s="191">
        <v>4.5645017754532481E-2</v>
      </c>
      <c r="Y1157" s="198">
        <v>2.0000000000000001E-4</v>
      </c>
    </row>
    <row r="1158" spans="1:25" x14ac:dyDescent="0.2">
      <c r="A1158">
        <v>1154</v>
      </c>
      <c r="B1158" s="119">
        <v>0.48769144056548519</v>
      </c>
      <c r="C1158" s="97">
        <v>5996.768134282489</v>
      </c>
      <c r="D1158" s="96">
        <v>0.60481319892658236</v>
      </c>
      <c r="E1158" s="98">
        <v>0</v>
      </c>
      <c r="F1158" s="119">
        <v>0.65720462913744915</v>
      </c>
      <c r="G1158" s="177">
        <v>1</v>
      </c>
      <c r="H1158" s="97">
        <v>5007212.3056804659</v>
      </c>
      <c r="I1158" s="185">
        <v>45296.285888171624</v>
      </c>
      <c r="J1158" s="174">
        <v>226808120100.87338</v>
      </c>
      <c r="K1158" s="186">
        <v>0.48769144056548519</v>
      </c>
      <c r="L1158" s="182">
        <v>78839604522.529358</v>
      </c>
      <c r="M1158" s="189">
        <v>6949014981.8878841</v>
      </c>
      <c r="N1158" s="187">
        <v>13187851.802494675</v>
      </c>
      <c r="O1158" s="185">
        <v>0</v>
      </c>
      <c r="P1158" s="185">
        <v>227598867368.74948</v>
      </c>
      <c r="Q1158" s="174">
        <v>461356002451.51074</v>
      </c>
      <c r="R1158" s="119">
        <v>0.63441565984547132</v>
      </c>
      <c r="S1158" s="174">
        <v>163091747201.55295</v>
      </c>
      <c r="T1158" s="119">
        <v>0.35350520278251751</v>
      </c>
      <c r="U1158" s="97">
        <v>16.2194306421916</v>
      </c>
      <c r="V1158" s="184">
        <v>2886288057464.8921</v>
      </c>
      <c r="W1158" s="199">
        <v>2996.0492207813918</v>
      </c>
      <c r="X1158" s="191">
        <v>4.5168824830653188E-2</v>
      </c>
      <c r="Y1158" s="198">
        <v>2.0000000000000001E-4</v>
      </c>
    </row>
    <row r="1159" spans="1:25" x14ac:dyDescent="0.2">
      <c r="A1159">
        <v>1155</v>
      </c>
      <c r="B1159" s="119">
        <v>0.45785182458580509</v>
      </c>
      <c r="C1159" s="97">
        <v>4000</v>
      </c>
      <c r="D1159" s="96">
        <v>0.36042091065269266</v>
      </c>
      <c r="E1159" s="98">
        <v>0.7</v>
      </c>
      <c r="F1159" s="119">
        <v>0.48463224236029045</v>
      </c>
      <c r="G1159" s="177">
        <v>1</v>
      </c>
      <c r="H1159" s="97">
        <v>20898029.398067363</v>
      </c>
      <c r="I1159" s="185">
        <v>21714.417892282956</v>
      </c>
      <c r="J1159" s="174">
        <v>453788543474.84918</v>
      </c>
      <c r="K1159" s="186">
        <v>0.27251495582744378</v>
      </c>
      <c r="L1159" s="182">
        <v>59574236672.340843</v>
      </c>
      <c r="M1159" s="189">
        <v>3823293596.3294849</v>
      </c>
      <c r="N1159" s="187">
        <v>57881717.910479985</v>
      </c>
      <c r="O1159" s="185">
        <v>0</v>
      </c>
      <c r="P1159" s="185">
        <v>660100307157.74341</v>
      </c>
      <c r="Q1159" s="174">
        <v>1117712144228.9221</v>
      </c>
      <c r="R1159" s="119">
        <v>0.58310577904283523</v>
      </c>
      <c r="S1159" s="174">
        <v>461311660074.49823</v>
      </c>
      <c r="T1159" s="119">
        <v>0.41272850300176711</v>
      </c>
      <c r="U1159" s="97">
        <v>18.249944509861038</v>
      </c>
      <c r="V1159" s="184">
        <v>8983189815239.5527</v>
      </c>
      <c r="W1159" s="199">
        <v>9331.9220547184941</v>
      </c>
      <c r="X1159" s="191">
        <v>4.0598711707224157E-2</v>
      </c>
      <c r="Y1159" s="198">
        <v>2.0000000000000001E-4</v>
      </c>
    </row>
    <row r="1160" spans="1:25" x14ac:dyDescent="0.2">
      <c r="A1160">
        <v>1156</v>
      </c>
      <c r="B1160" s="119">
        <v>0.47179194500504401</v>
      </c>
      <c r="C1160" s="97">
        <v>7213.8532166713303</v>
      </c>
      <c r="D1160" s="96">
        <v>0.80449345480034096</v>
      </c>
      <c r="E1160" s="98">
        <v>0.38889200475564079</v>
      </c>
      <c r="F1160" s="119">
        <v>0.47733636904715376</v>
      </c>
      <c r="G1160" s="177">
        <v>1</v>
      </c>
      <c r="H1160" s="97">
        <v>9058509.247523142</v>
      </c>
      <c r="I1160" s="185">
        <v>36669.189984089477</v>
      </c>
      <c r="J1160" s="174">
        <v>332168196570.0575</v>
      </c>
      <c r="K1160" s="186">
        <v>0.44967446676663692</v>
      </c>
      <c r="L1160" s="182">
        <v>113493817487.43303</v>
      </c>
      <c r="M1160" s="189">
        <v>4761531374.2195349</v>
      </c>
      <c r="N1160" s="187">
        <v>20221685.387926146</v>
      </c>
      <c r="O1160" s="185">
        <v>0</v>
      </c>
      <c r="P1160" s="185">
        <v>303066028371.37006</v>
      </c>
      <c r="Q1160" s="174">
        <v>639995756315.64697</v>
      </c>
      <c r="R1160" s="119">
        <v>0.61222340226475769</v>
      </c>
      <c r="S1160" s="174">
        <v>299549101640.3739</v>
      </c>
      <c r="T1160" s="119">
        <v>0.46804857482935525</v>
      </c>
      <c r="U1160" s="97">
        <v>16.77004032847243</v>
      </c>
      <c r="V1160" s="184">
        <v>5370061752813.0889</v>
      </c>
      <c r="W1160" s="199">
        <v>5570.4505976344699</v>
      </c>
      <c r="X1160" s="191">
        <v>4.3891156467324E-2</v>
      </c>
      <c r="Y1160" s="198">
        <v>2.0000000000000001E-4</v>
      </c>
    </row>
    <row r="1161" spans="1:25" x14ac:dyDescent="0.2">
      <c r="A1161">
        <v>1157</v>
      </c>
      <c r="B1161" s="119">
        <v>0.37545718223309721</v>
      </c>
      <c r="C1161" s="97">
        <v>9691.1904997654037</v>
      </c>
      <c r="D1161" s="96">
        <v>0.48623699108067653</v>
      </c>
      <c r="E1161" s="98">
        <v>0.31046887376919718</v>
      </c>
      <c r="F1161" s="119">
        <v>0</v>
      </c>
      <c r="G1161" s="177">
        <v>0</v>
      </c>
      <c r="H1161" s="97">
        <v>3036351.5810447354</v>
      </c>
      <c r="I1161" s="185">
        <v>53617.086086602074</v>
      </c>
      <c r="J1161" s="174">
        <v>162800324110.06589</v>
      </c>
      <c r="K1161" s="186">
        <v>0.37545718223309721</v>
      </c>
      <c r="L1161" s="182">
        <v>42375787644.134132</v>
      </c>
      <c r="M1161" s="189">
        <v>17857631015.065437</v>
      </c>
      <c r="N1161" s="187">
        <v>9147890.4318148345</v>
      </c>
      <c r="O1161" s="185">
        <v>48732766679.148949</v>
      </c>
      <c r="P1161" s="185">
        <v>0</v>
      </c>
      <c r="Q1161" s="174">
        <v>229390721804.28027</v>
      </c>
      <c r="R1161" s="119">
        <v>0.43642028549757789</v>
      </c>
      <c r="S1161" s="174">
        <v>63081952139.903099</v>
      </c>
      <c r="T1161" s="119">
        <v>0.27499783619725299</v>
      </c>
      <c r="U1161" s="97">
        <v>15.876813048514817</v>
      </c>
      <c r="V1161" s="184">
        <v>1105469318536.9709</v>
      </c>
      <c r="W1161" s="199">
        <v>1147.9086298575364</v>
      </c>
      <c r="X1161" s="191">
        <v>4.5519957779999815E-2</v>
      </c>
      <c r="Y1161" s="198">
        <v>2.0000000000000001E-4</v>
      </c>
    </row>
    <row r="1162" spans="1:25" x14ac:dyDescent="0.2">
      <c r="A1162">
        <v>1158</v>
      </c>
      <c r="B1162" s="119">
        <v>0.39283223122687477</v>
      </c>
      <c r="C1162" s="97">
        <v>6485.603324627803</v>
      </c>
      <c r="D1162" s="96">
        <v>0.2</v>
      </c>
      <c r="E1162" s="98">
        <v>0</v>
      </c>
      <c r="F1162" s="119">
        <v>0</v>
      </c>
      <c r="G1162" s="177">
        <v>0</v>
      </c>
      <c r="H1162" s="97">
        <v>5727097.1122760763</v>
      </c>
      <c r="I1162" s="185">
        <v>46190.50090237624</v>
      </c>
      <c r="J1162" s="174">
        <v>264537484332.58447</v>
      </c>
      <c r="K1162" s="186">
        <v>0.39283223122687483</v>
      </c>
      <c r="L1162" s="182">
        <v>72305874438.317169</v>
      </c>
      <c r="M1162" s="189">
        <v>11844237460.342443</v>
      </c>
      <c r="N1162" s="187">
        <v>19683393.966100082</v>
      </c>
      <c r="O1162" s="185">
        <v>0</v>
      </c>
      <c r="P1162" s="185">
        <v>0</v>
      </c>
      <c r="Q1162" s="174">
        <v>276381721792.92694</v>
      </c>
      <c r="R1162" s="119">
        <v>0.37599754983570355</v>
      </c>
      <c r="S1162" s="174">
        <v>72305874438.317169</v>
      </c>
      <c r="T1162" s="119">
        <v>0.26161597796431268</v>
      </c>
      <c r="U1162" s="97">
        <v>13.535671090963584</v>
      </c>
      <c r="V1162" s="184">
        <v>1164991048224.0237</v>
      </c>
      <c r="W1162" s="199">
        <v>1209.4996913173823</v>
      </c>
      <c r="X1162" s="191">
        <v>4.9069218134529163E-2</v>
      </c>
      <c r="Y1162" s="198">
        <v>2.0000000000000001E-4</v>
      </c>
    </row>
    <row r="1163" spans="1:25" x14ac:dyDescent="0.2">
      <c r="A1163">
        <v>1159</v>
      </c>
      <c r="B1163" s="119">
        <v>0.7276427127940559</v>
      </c>
      <c r="C1163" s="97">
        <v>11390.661155780865</v>
      </c>
      <c r="D1163" s="96">
        <v>0.2</v>
      </c>
      <c r="E1163" s="98">
        <v>0</v>
      </c>
      <c r="F1163" s="119">
        <v>0.56075821041429852</v>
      </c>
      <c r="G1163" s="177">
        <v>1</v>
      </c>
      <c r="H1163" s="97">
        <v>1564141.0830793087</v>
      </c>
      <c r="I1163" s="185">
        <v>53895.113062932527</v>
      </c>
      <c r="J1163" s="174">
        <v>84299560518.937088</v>
      </c>
      <c r="K1163" s="186">
        <v>0.50391500061360661</v>
      </c>
      <c r="L1163" s="182">
        <v>33740194402.891407</v>
      </c>
      <c r="M1163" s="189">
        <v>5590335893.8900032</v>
      </c>
      <c r="N1163" s="187">
        <v>6621175.3929133639</v>
      </c>
      <c r="O1163" s="185">
        <v>0</v>
      </c>
      <c r="P1163" s="185">
        <v>143283719435.28955</v>
      </c>
      <c r="Q1163" s="174">
        <v>233173615848.11664</v>
      </c>
      <c r="R1163" s="119">
        <v>0.67377601049508939</v>
      </c>
      <c r="S1163" s="174">
        <v>95619502181.987503</v>
      </c>
      <c r="T1163" s="119">
        <v>0.41007856671173126</v>
      </c>
      <c r="U1163" s="97">
        <v>17.05909923120219</v>
      </c>
      <c r="V1163" s="184">
        <v>1805154258836.696</v>
      </c>
      <c r="W1163" s="199">
        <v>1874.965826118126</v>
      </c>
      <c r="X1163" s="191">
        <v>4.249832148580595E-2</v>
      </c>
      <c r="Y1163" s="198">
        <v>2.0000000000000001E-4</v>
      </c>
    </row>
    <row r="1164" spans="1:25" x14ac:dyDescent="0.2">
      <c r="A1164">
        <v>1160</v>
      </c>
      <c r="B1164" s="119">
        <v>0.58045603503092946</v>
      </c>
      <c r="C1164" s="97">
        <v>17000</v>
      </c>
      <c r="D1164" s="96">
        <v>0.76080484255267489</v>
      </c>
      <c r="E1164" s="98">
        <v>0</v>
      </c>
      <c r="F1164" s="119">
        <v>0.52211076334082851</v>
      </c>
      <c r="G1164" s="177">
        <v>1</v>
      </c>
      <c r="H1164" s="97">
        <v>5682927.7916499395</v>
      </c>
      <c r="I1164" s="185">
        <v>40561.88882547363</v>
      </c>
      <c r="J1164" s="174">
        <v>230510285288.09921</v>
      </c>
      <c r="K1164" s="186">
        <v>0.37866561534339827</v>
      </c>
      <c r="L1164" s="182">
        <v>71594210588.79248</v>
      </c>
      <c r="M1164" s="189">
        <v>5747636611.3416281</v>
      </c>
      <c r="N1164" s="187">
        <v>13480724.704086501</v>
      </c>
      <c r="O1164" s="185">
        <v>0</v>
      </c>
      <c r="P1164" s="185">
        <v>181089955903.11554</v>
      </c>
      <c r="Q1164" s="174">
        <v>417347877802.55634</v>
      </c>
      <c r="R1164" s="119">
        <v>0.55627043071709326</v>
      </c>
      <c r="S1164" s="174">
        <v>164396189450.41351</v>
      </c>
      <c r="T1164" s="119">
        <v>0.39390685371638079</v>
      </c>
      <c r="U1164" s="97">
        <v>16.507564775245182</v>
      </c>
      <c r="V1164" s="184">
        <v>2830708719935.6758</v>
      </c>
      <c r="W1164" s="199">
        <v>2939.6937928502884</v>
      </c>
      <c r="X1164" s="191">
        <v>4.5838128542226957E-2</v>
      </c>
      <c r="Y1164" s="198">
        <v>2.0000000000000001E-4</v>
      </c>
    </row>
    <row r="1165" spans="1:25" x14ac:dyDescent="0.2">
      <c r="A1165">
        <v>1161</v>
      </c>
      <c r="B1165" s="119">
        <v>0.41716296002210973</v>
      </c>
      <c r="C1165" s="97">
        <v>10230.871730118481</v>
      </c>
      <c r="D1165" s="96">
        <v>0.75640523863544207</v>
      </c>
      <c r="E1165" s="98">
        <v>0.7</v>
      </c>
      <c r="F1165" s="119">
        <v>0</v>
      </c>
      <c r="G1165" s="177">
        <v>0</v>
      </c>
      <c r="H1165" s="97">
        <v>4811300.9951656731</v>
      </c>
      <c r="I1165" s="185">
        <v>40855.95895759081</v>
      </c>
      <c r="J1165" s="174">
        <v>196570315991.10455</v>
      </c>
      <c r="K1165" s="186">
        <v>0.37836942992297329</v>
      </c>
      <c r="L1165" s="182">
        <v>54261659416.501518</v>
      </c>
      <c r="M1165" s="189">
        <v>29235194012.853851</v>
      </c>
      <c r="N1165" s="187">
        <v>11753701.258845177</v>
      </c>
      <c r="O1165" s="185">
        <v>59536116643.51561</v>
      </c>
      <c r="P1165" s="185">
        <v>0</v>
      </c>
      <c r="Q1165" s="174">
        <v>285341626647.474</v>
      </c>
      <c r="R1165" s="119">
        <v>0.42757551062424176</v>
      </c>
      <c r="S1165" s="174">
        <v>85875817724.269714</v>
      </c>
      <c r="T1165" s="119">
        <v>0.30095790345502305</v>
      </c>
      <c r="U1165" s="97">
        <v>16.217958131215909</v>
      </c>
      <c r="V1165" s="184">
        <v>1492505561714.3086</v>
      </c>
      <c r="W1165" s="199">
        <v>1549.9485579037182</v>
      </c>
      <c r="X1165" s="191">
        <v>4.6424148199200543E-2</v>
      </c>
      <c r="Y1165" s="198">
        <v>2.0000000000000001E-4</v>
      </c>
    </row>
    <row r="1166" spans="1:25" x14ac:dyDescent="0.2">
      <c r="A1166">
        <v>1162</v>
      </c>
      <c r="B1166" s="119">
        <v>0.62773438908276946</v>
      </c>
      <c r="C1166" s="97">
        <v>4000</v>
      </c>
      <c r="D1166" s="96">
        <v>0.9267763533152158</v>
      </c>
      <c r="E1166" s="98">
        <v>0.2352160080312044</v>
      </c>
      <c r="F1166" s="119">
        <v>0.45187912553534826</v>
      </c>
      <c r="G1166" s="177">
        <v>1</v>
      </c>
      <c r="H1166" s="97">
        <v>11379401.513918376</v>
      </c>
      <c r="I1166" s="185">
        <v>35531.83257163049</v>
      </c>
      <c r="J1166" s="174">
        <v>404330989357.90625</v>
      </c>
      <c r="K1166" s="186">
        <v>0.5258089628767828</v>
      </c>
      <c r="L1166" s="182">
        <v>154450955710.79593</v>
      </c>
      <c r="M1166" s="189">
        <v>7243299667.8630056</v>
      </c>
      <c r="N1166" s="187">
        <v>24007795.444469087</v>
      </c>
      <c r="O1166" s="185">
        <v>0</v>
      </c>
      <c r="P1166" s="185">
        <v>378295907747.99506</v>
      </c>
      <c r="Q1166" s="174">
        <v>789870196773.7644</v>
      </c>
      <c r="R1166" s="119">
        <v>0.65230665301224833</v>
      </c>
      <c r="S1166" s="174">
        <v>298346387551.43024</v>
      </c>
      <c r="T1166" s="119">
        <v>0.37771571679755755</v>
      </c>
      <c r="U1166" s="97">
        <v>15.977234308589555</v>
      </c>
      <c r="V1166" s="184">
        <v>5164884876585.7744</v>
      </c>
      <c r="W1166" s="199">
        <v>5354.286067078292</v>
      </c>
      <c r="X1166" s="191">
        <v>4.6399308099418654E-2</v>
      </c>
      <c r="Y1166" s="198">
        <v>2.0000000000000001E-4</v>
      </c>
    </row>
    <row r="1167" spans="1:25" x14ac:dyDescent="0.2">
      <c r="A1167">
        <v>1163</v>
      </c>
      <c r="B1167" s="119">
        <v>0.42389043530978304</v>
      </c>
      <c r="C1167" s="97">
        <v>9696.7090572237121</v>
      </c>
      <c r="D1167" s="96">
        <v>1.2559874684436847</v>
      </c>
      <c r="E1167" s="98">
        <v>0.7</v>
      </c>
      <c r="F1167" s="119">
        <v>0</v>
      </c>
      <c r="G1167" s="177">
        <v>0</v>
      </c>
      <c r="H1167" s="97">
        <v>10336817.58776691</v>
      </c>
      <c r="I1167" s="185">
        <v>34385.478516208255</v>
      </c>
      <c r="J1167" s="174">
        <v>355436419090.12274</v>
      </c>
      <c r="K1167" s="186">
        <v>0.34559808779152623</v>
      </c>
      <c r="L1167" s="182">
        <v>86047984643.507309</v>
      </c>
      <c r="M1167" s="189">
        <v>26720160507.439766</v>
      </c>
      <c r="N1167" s="187">
        <v>19626660.122384887</v>
      </c>
      <c r="O1167" s="185">
        <v>74013398229.941696</v>
      </c>
      <c r="P1167" s="185">
        <v>0</v>
      </c>
      <c r="Q1167" s="174">
        <v>456169977827.50421</v>
      </c>
      <c r="R1167" s="119">
        <v>0.3990812070096536</v>
      </c>
      <c r="S1167" s="174">
        <v>128950933082.34775</v>
      </c>
      <c r="T1167" s="119">
        <v>0.28268176195301736</v>
      </c>
      <c r="U1167" s="97">
        <v>15.649428746604858</v>
      </c>
      <c r="V1167" s="184">
        <v>2065843348251.5806</v>
      </c>
      <c r="W1167" s="199">
        <v>2143.5558547359524</v>
      </c>
      <c r="X1167" s="191">
        <v>5.0640479426855921E-2</v>
      </c>
      <c r="Y1167" s="198">
        <v>2.0000000000000001E-4</v>
      </c>
    </row>
    <row r="1168" spans="1:25" x14ac:dyDescent="0.2">
      <c r="A1168">
        <v>1164</v>
      </c>
      <c r="B1168" s="119">
        <v>0.66681046470210226</v>
      </c>
      <c r="C1168" s="97">
        <v>4000</v>
      </c>
      <c r="D1168" s="96">
        <v>0.69006253683276253</v>
      </c>
      <c r="E1168" s="98">
        <v>0</v>
      </c>
      <c r="F1168" s="119">
        <v>0</v>
      </c>
      <c r="G1168" s="177">
        <v>0</v>
      </c>
      <c r="H1168" s="97">
        <v>10560030.536367264</v>
      </c>
      <c r="I1168" s="185">
        <v>39757.499151126598</v>
      </c>
      <c r="J1168" s="174">
        <v>419840405085.49243</v>
      </c>
      <c r="K1168" s="186">
        <v>0.55105418090752345</v>
      </c>
      <c r="L1168" s="182">
        <v>168403421786.76712</v>
      </c>
      <c r="M1168" s="189">
        <v>12195726672.526335</v>
      </c>
      <c r="N1168" s="187">
        <v>24738296.384985361</v>
      </c>
      <c r="O1168" s="185">
        <v>0</v>
      </c>
      <c r="P1168" s="185">
        <v>0</v>
      </c>
      <c r="Q1168" s="174">
        <v>432036131758.01874</v>
      </c>
      <c r="R1168" s="119">
        <v>0.53549875468714159</v>
      </c>
      <c r="S1168" s="174">
        <v>168403421786.76712</v>
      </c>
      <c r="T1168" s="119">
        <v>0.38979013422212805</v>
      </c>
      <c r="U1168" s="97">
        <v>13.209885818012911</v>
      </c>
      <c r="V1168" s="184">
        <v>2518185515841.8228</v>
      </c>
      <c r="W1168" s="199">
        <v>2615.3756568112135</v>
      </c>
      <c r="X1168" s="191">
        <v>5.2799435320618752E-2</v>
      </c>
      <c r="Y1168" s="198">
        <v>2.0000000000000001E-4</v>
      </c>
    </row>
    <row r="1169" spans="1:25" x14ac:dyDescent="0.2">
      <c r="A1169">
        <v>1165</v>
      </c>
      <c r="B1169" s="119">
        <v>0.52450663860543079</v>
      </c>
      <c r="C1169" s="97">
        <v>8824.2265635479089</v>
      </c>
      <c r="D1169" s="96">
        <v>1.2044094040138149</v>
      </c>
      <c r="E1169" s="98">
        <v>8.5923278704236786E-2</v>
      </c>
      <c r="F1169" s="119">
        <v>0.55980766817549243</v>
      </c>
      <c r="G1169" s="177">
        <v>1</v>
      </c>
      <c r="H1169" s="97">
        <v>10897133.828021718</v>
      </c>
      <c r="I1169" s="185">
        <v>37864.506666970476</v>
      </c>
      <c r="J1169" s="174">
        <v>412614596481.99786</v>
      </c>
      <c r="K1169" s="186">
        <v>0.39881458517396295</v>
      </c>
      <c r="L1169" s="182">
        <v>126114749047.11134</v>
      </c>
      <c r="M1169" s="189">
        <v>10443049229.487587</v>
      </c>
      <c r="N1169" s="187">
        <v>20900052.201657787</v>
      </c>
      <c r="O1169" s="185">
        <v>0</v>
      </c>
      <c r="P1169" s="185">
        <v>298098331155.54083</v>
      </c>
      <c r="Q1169" s="174">
        <v>721155976867.02625</v>
      </c>
      <c r="R1169" s="119">
        <v>0.55887408131602911</v>
      </c>
      <c r="S1169" s="174">
        <v>255220903724.40274</v>
      </c>
      <c r="T1169" s="119">
        <v>0.35390527418656181</v>
      </c>
      <c r="U1169" s="97">
        <v>16.170630446641564</v>
      </c>
      <c r="V1169" s="184">
        <v>4314257101009.8281</v>
      </c>
      <c r="W1169" s="199">
        <v>4477.9295031363408</v>
      </c>
      <c r="X1169" s="191">
        <v>4.6695675502651503E-2</v>
      </c>
      <c r="Y1169" s="198">
        <v>2.0000000000000001E-4</v>
      </c>
    </row>
    <row r="1170" spans="1:25" x14ac:dyDescent="0.2">
      <c r="A1170">
        <v>1166</v>
      </c>
      <c r="B1170" s="119">
        <v>0.43628619500512889</v>
      </c>
      <c r="C1170" s="97">
        <v>16721.833046798809</v>
      </c>
      <c r="D1170" s="96">
        <v>0.37151577608921232</v>
      </c>
      <c r="E1170" s="98">
        <v>0.66158955940715247</v>
      </c>
      <c r="F1170" s="119">
        <v>0</v>
      </c>
      <c r="G1170" s="177">
        <v>0</v>
      </c>
      <c r="H1170" s="97">
        <v>2079512.3304982774</v>
      </c>
      <c r="I1170" s="185">
        <v>53637.136293325777</v>
      </c>
      <c r="J1170" s="174">
        <v>111539086294.58763</v>
      </c>
      <c r="K1170" s="186">
        <v>0.43170391772146366</v>
      </c>
      <c r="L1170" s="182">
        <v>33825983440.605953</v>
      </c>
      <c r="M1170" s="189">
        <v>13531365589.485044</v>
      </c>
      <c r="N1170" s="187">
        <v>7216824.9660775596</v>
      </c>
      <c r="O1170" s="185">
        <v>33440113312.533295</v>
      </c>
      <c r="P1170" s="185">
        <v>0</v>
      </c>
      <c r="Q1170" s="174">
        <v>158510565196.60599</v>
      </c>
      <c r="R1170" s="119">
        <v>0.47254863478384956</v>
      </c>
      <c r="S1170" s="174">
        <v>51619303985.856445</v>
      </c>
      <c r="T1170" s="119">
        <v>0.32565213506009072</v>
      </c>
      <c r="U1170" s="97">
        <v>15.96578150514134</v>
      </c>
      <c r="V1170" s="184">
        <v>902319731075.35376</v>
      </c>
      <c r="W1170" s="199">
        <v>935.39393379330318</v>
      </c>
      <c r="X1170" s="191">
        <v>4.4751187612154186E-2</v>
      </c>
      <c r="Y1170" s="198">
        <v>2.0000000000000001E-4</v>
      </c>
    </row>
    <row r="1171" spans="1:25" x14ac:dyDescent="0.2">
      <c r="A1171">
        <v>1167</v>
      </c>
      <c r="B1171" s="119">
        <v>0.4825527296742399</v>
      </c>
      <c r="C1171" s="97">
        <v>4000</v>
      </c>
      <c r="D1171" s="96">
        <v>1.5499264576839935</v>
      </c>
      <c r="E1171" s="98">
        <v>0</v>
      </c>
      <c r="F1171" s="119">
        <v>0.4941646683868226</v>
      </c>
      <c r="G1171" s="177">
        <v>1</v>
      </c>
      <c r="H1171" s="97">
        <v>37930469.218386598</v>
      </c>
      <c r="I1171" s="185">
        <v>24507.332247838483</v>
      </c>
      <c r="J1171" s="174">
        <v>929574611451.41089</v>
      </c>
      <c r="K1171" s="186">
        <v>0.36625300508657799</v>
      </c>
      <c r="L1171" s="182">
        <v>230977187707.0495</v>
      </c>
      <c r="M1171" s="189">
        <v>18765671339.323154</v>
      </c>
      <c r="N1171" s="187">
        <v>62991564.764699385</v>
      </c>
      <c r="O1171" s="185">
        <v>0</v>
      </c>
      <c r="P1171" s="185">
        <v>521361872490.95654</v>
      </c>
      <c r="Q1171" s="174">
        <v>1469702155281.6907</v>
      </c>
      <c r="R1171" s="119">
        <v>0.51544388784259276</v>
      </c>
      <c r="S1171" s="174">
        <v>486582135099.24902</v>
      </c>
      <c r="T1171" s="119">
        <v>0.33107533614930856</v>
      </c>
      <c r="U1171" s="97">
        <v>16.253017417878194</v>
      </c>
      <c r="V1171" s="184">
        <v>8264521771304.6367</v>
      </c>
      <c r="W1171" s="199">
        <v>8580.9061742861832</v>
      </c>
      <c r="X1171" s="191">
        <v>4.6827220924761541E-2</v>
      </c>
      <c r="Y1171" s="198">
        <v>2.0000000000000001E-4</v>
      </c>
    </row>
    <row r="1172" spans="1:25" x14ac:dyDescent="0.2">
      <c r="A1172">
        <v>1168</v>
      </c>
      <c r="B1172" s="119">
        <v>0.35664755302849105</v>
      </c>
      <c r="C1172" s="97">
        <v>10560.634178751474</v>
      </c>
      <c r="D1172" s="96">
        <v>0.7397060127494548</v>
      </c>
      <c r="E1172" s="98">
        <v>1.4666748960769416E-2</v>
      </c>
      <c r="F1172" s="119">
        <v>0</v>
      </c>
      <c r="G1172" s="177">
        <v>0</v>
      </c>
      <c r="H1172" s="97">
        <v>5866447.6662720498</v>
      </c>
      <c r="I1172" s="185">
        <v>35340.475211153054</v>
      </c>
      <c r="J1172" s="174">
        <v>207323048327.41406</v>
      </c>
      <c r="K1172" s="186">
        <v>0.35221446209225948</v>
      </c>
      <c r="L1172" s="182">
        <v>56216789716.94313</v>
      </c>
      <c r="M1172" s="189">
        <v>7635511901.107626</v>
      </c>
      <c r="N1172" s="187">
        <v>14076801.773210069</v>
      </c>
      <c r="O1172" s="185">
        <v>3894614667.1680613</v>
      </c>
      <c r="P1172" s="185">
        <v>0</v>
      </c>
      <c r="Q1172" s="174">
        <v>218853174895.68976</v>
      </c>
      <c r="R1172" s="119">
        <v>0.34789473680695332</v>
      </c>
      <c r="S1172" s="174">
        <v>57885766960.241463</v>
      </c>
      <c r="T1172" s="119">
        <v>0.26449589770781756</v>
      </c>
      <c r="U1172" s="97">
        <v>13.649286502662539</v>
      </c>
      <c r="V1172" s="184">
        <v>823708221956.37646</v>
      </c>
      <c r="W1172" s="199">
        <v>854.7705765722402</v>
      </c>
      <c r="X1172" s="191">
        <v>5.5831500304610093E-2</v>
      </c>
      <c r="Y1172" s="198">
        <v>2.0000000000000001E-4</v>
      </c>
    </row>
    <row r="1173" spans="1:25" x14ac:dyDescent="0.2">
      <c r="A1173">
        <v>1169</v>
      </c>
      <c r="B1173" s="119">
        <v>0.43539087881870298</v>
      </c>
      <c r="C1173" s="97">
        <v>13876.037733421261</v>
      </c>
      <c r="D1173" s="96">
        <v>0.88178211790330097</v>
      </c>
      <c r="E1173" s="98">
        <v>8.7033160869824266E-2</v>
      </c>
      <c r="F1173" s="119">
        <v>0.54921378166849466</v>
      </c>
      <c r="G1173" s="177">
        <v>1</v>
      </c>
      <c r="H1173" s="97">
        <v>13253372.896148192</v>
      </c>
      <c r="I1173" s="185">
        <v>23832.96217234695</v>
      </c>
      <c r="J1173" s="174">
        <v>315867134889.9082</v>
      </c>
      <c r="K1173" s="186">
        <v>4.208075987644988E-2</v>
      </c>
      <c r="L1173" s="182">
        <v>-1945080608.920475</v>
      </c>
      <c r="M1173" s="189">
        <v>3016656977.4650869</v>
      </c>
      <c r="N1173" s="187">
        <v>27759433.485486541</v>
      </c>
      <c r="O1173" s="185">
        <v>0</v>
      </c>
      <c r="P1173" s="185">
        <v>457433697002.6759</v>
      </c>
      <c r="Q1173" s="174">
        <v>776317488870.04919</v>
      </c>
      <c r="R1173" s="119">
        <v>0.48851003886347771</v>
      </c>
      <c r="S1173" s="174">
        <v>271056629869.3887</v>
      </c>
      <c r="T1173" s="119">
        <v>0.34915692839010859</v>
      </c>
      <c r="U1173" s="97">
        <v>19.074327955688286</v>
      </c>
      <c r="V1173" s="184">
        <v>5193438745657.0322</v>
      </c>
      <c r="W1173" s="199">
        <v>5392.7268005440465</v>
      </c>
      <c r="X1173" s="191">
        <v>3.9481563964845423E-2</v>
      </c>
      <c r="Y1173" s="198">
        <v>2.0000000000000001E-4</v>
      </c>
    </row>
    <row r="1174" spans="1:25" x14ac:dyDescent="0.2">
      <c r="A1174">
        <v>1170</v>
      </c>
      <c r="B1174" s="119">
        <v>0.55492136765418176</v>
      </c>
      <c r="C1174" s="97">
        <v>6214.1359688607408</v>
      </c>
      <c r="D1174" s="96">
        <v>0.54135403185546183</v>
      </c>
      <c r="E1174" s="98">
        <v>0</v>
      </c>
      <c r="F1174" s="119">
        <v>0.44651203620412927</v>
      </c>
      <c r="G1174" s="177">
        <v>1</v>
      </c>
      <c r="H1174" s="97">
        <v>5246231.3627117593</v>
      </c>
      <c r="I1174" s="185">
        <v>39072.171446596942</v>
      </c>
      <c r="J1174" s="174">
        <v>204981651252.38776</v>
      </c>
      <c r="K1174" s="186">
        <v>0.41097364820649263</v>
      </c>
      <c r="L1174" s="182">
        <v>56170052245.272995</v>
      </c>
      <c r="M1174" s="189">
        <v>4888409138.6367769</v>
      </c>
      <c r="N1174" s="187">
        <v>14148548.39978902</v>
      </c>
      <c r="O1174" s="185">
        <v>0</v>
      </c>
      <c r="P1174" s="185">
        <v>176152987841.75839</v>
      </c>
      <c r="Q1174" s="174">
        <v>386023048232.7829</v>
      </c>
      <c r="R1174" s="119">
        <v>0.58329275501759903</v>
      </c>
      <c r="S1174" s="174">
        <v>142621764824.03476</v>
      </c>
      <c r="T1174" s="119">
        <v>0.36946437648466462</v>
      </c>
      <c r="U1174" s="97">
        <v>16.744237765973718</v>
      </c>
      <c r="V1174" s="184">
        <v>2605767478838.0679</v>
      </c>
      <c r="W1174" s="199">
        <v>2705.79059009604</v>
      </c>
      <c r="X1174" s="191">
        <v>4.354814819408228E-2</v>
      </c>
      <c r="Y1174" s="198">
        <v>2.0000000000000001E-4</v>
      </c>
    </row>
    <row r="1175" spans="1:25" x14ac:dyDescent="0.2">
      <c r="A1175">
        <v>1171</v>
      </c>
      <c r="B1175" s="119">
        <v>0.44007507018336522</v>
      </c>
      <c r="C1175" s="97">
        <v>7292.0973642277968</v>
      </c>
      <c r="D1175" s="96">
        <v>0.75357481192134423</v>
      </c>
      <c r="E1175" s="98">
        <v>0.7</v>
      </c>
      <c r="F1175" s="119">
        <v>0</v>
      </c>
      <c r="G1175" s="177">
        <v>0</v>
      </c>
      <c r="H1175" s="97">
        <v>5486943.8852052977</v>
      </c>
      <c r="I1175" s="185">
        <v>38060.308012115514</v>
      </c>
      <c r="J1175" s="174">
        <v>208834774316.10742</v>
      </c>
      <c r="K1175" s="186">
        <v>0.33571561752610912</v>
      </c>
      <c r="L1175" s="182">
        <v>45055895220.833931</v>
      </c>
      <c r="M1175" s="189">
        <v>38260698494.874023</v>
      </c>
      <c r="N1175" s="187">
        <v>13229077.424119554</v>
      </c>
      <c r="O1175" s="185">
        <v>74112269380.220093</v>
      </c>
      <c r="P1175" s="185">
        <v>0</v>
      </c>
      <c r="Q1175" s="174">
        <v>321207742191.20154</v>
      </c>
      <c r="R1175" s="119">
        <v>0.40285115745313499</v>
      </c>
      <c r="S1175" s="174">
        <v>76324933529.315063</v>
      </c>
      <c r="T1175" s="119">
        <v>0.23761859850775957</v>
      </c>
      <c r="U1175" s="97">
        <v>16.938272748241321</v>
      </c>
      <c r="V1175" s="184">
        <v>1396922349794.4541</v>
      </c>
      <c r="W1175" s="199">
        <v>1450.3504067000856</v>
      </c>
      <c r="X1175" s="191">
        <v>4.3673385191602528E-2</v>
      </c>
      <c r="Y1175" s="198">
        <v>2.0000000000000001E-4</v>
      </c>
    </row>
    <row r="1176" spans="1:25" x14ac:dyDescent="0.2">
      <c r="A1176">
        <v>1172</v>
      </c>
      <c r="B1176" s="119">
        <v>0.54150902951659519</v>
      </c>
      <c r="C1176" s="97">
        <v>4000</v>
      </c>
      <c r="D1176" s="96">
        <v>0.75462300499897561</v>
      </c>
      <c r="E1176" s="98">
        <v>9.3852532158445412E-2</v>
      </c>
      <c r="F1176" s="119">
        <v>0.54579658564918643</v>
      </c>
      <c r="G1176" s="177">
        <v>1</v>
      </c>
      <c r="H1176" s="97">
        <v>8069738.5960860532</v>
      </c>
      <c r="I1176" s="185">
        <v>32955.015448822131</v>
      </c>
      <c r="J1176" s="174">
        <v>265938360101.97211</v>
      </c>
      <c r="K1176" s="186">
        <v>0.36843597385440197</v>
      </c>
      <c r="L1176" s="182">
        <v>60478923568.335915</v>
      </c>
      <c r="M1176" s="189">
        <v>5792725887.1023731</v>
      </c>
      <c r="N1176" s="187">
        <v>18807627.407279991</v>
      </c>
      <c r="O1176" s="185">
        <v>0</v>
      </c>
      <c r="P1176" s="185">
        <v>325438010117.20532</v>
      </c>
      <c r="Q1176" s="174">
        <v>597169096106.27991</v>
      </c>
      <c r="R1176" s="119">
        <v>0.60005058721157212</v>
      </c>
      <c r="S1176" s="174">
        <v>234718670518.9805</v>
      </c>
      <c r="T1176" s="119">
        <v>0.39305227288119232</v>
      </c>
      <c r="U1176" s="97">
        <v>17.5324333042952</v>
      </c>
      <c r="V1176" s="184">
        <v>4421706818240.4746</v>
      </c>
      <c r="W1176" s="199">
        <v>4590.5527592239241</v>
      </c>
      <c r="X1176" s="191">
        <v>4.249303484749789E-2</v>
      </c>
      <c r="Y1176" s="198">
        <v>2.0000000000000001E-4</v>
      </c>
    </row>
    <row r="1177" spans="1:25" x14ac:dyDescent="0.2">
      <c r="A1177">
        <v>1173</v>
      </c>
      <c r="B1177" s="119">
        <v>0.53583388188402625</v>
      </c>
      <c r="C1177" s="97">
        <v>5458.1761561960984</v>
      </c>
      <c r="D1177" s="96">
        <v>0.88758229604006589</v>
      </c>
      <c r="E1177" s="98">
        <v>0</v>
      </c>
      <c r="F1177" s="119">
        <v>0</v>
      </c>
      <c r="G1177" s="177">
        <v>0</v>
      </c>
      <c r="H1177" s="97">
        <v>8799107.8333634567</v>
      </c>
      <c r="I1177" s="185">
        <v>36747.322349718313</v>
      </c>
      <c r="J1177" s="174">
        <v>323343651942.53845</v>
      </c>
      <c r="K1177" s="186">
        <v>0.49313584985421188</v>
      </c>
      <c r="L1177" s="182">
        <v>118357340381.68607</v>
      </c>
      <c r="M1177" s="189">
        <v>11315277264.967279</v>
      </c>
      <c r="N1177" s="187">
        <v>19165524.435638584</v>
      </c>
      <c r="O1177" s="185">
        <v>0</v>
      </c>
      <c r="P1177" s="185">
        <v>0</v>
      </c>
      <c r="Q1177" s="174">
        <v>334658929207.50574</v>
      </c>
      <c r="R1177" s="119">
        <v>0.47646225060613739</v>
      </c>
      <c r="S1177" s="174">
        <v>118357340381.68607</v>
      </c>
      <c r="T1177" s="119">
        <v>0.35366556829056972</v>
      </c>
      <c r="U1177" s="97">
        <v>13.34434192398437</v>
      </c>
      <c r="V1177" s="184">
        <v>1740549329450.1052</v>
      </c>
      <c r="W1177" s="199">
        <v>1804.5394120921585</v>
      </c>
      <c r="X1177" s="191">
        <v>5.4115752080086753E-2</v>
      </c>
      <c r="Y1177" s="198">
        <v>2.0000000000000001E-4</v>
      </c>
    </row>
    <row r="1178" spans="1:25" x14ac:dyDescent="0.2">
      <c r="A1178">
        <v>1174</v>
      </c>
      <c r="B1178" s="119">
        <v>0.45825744593706214</v>
      </c>
      <c r="C1178" s="97">
        <v>4647.9407518742883</v>
      </c>
      <c r="D1178" s="96">
        <v>1.0212759030182748</v>
      </c>
      <c r="E1178" s="98">
        <v>0.13645607997489162</v>
      </c>
      <c r="F1178" s="119">
        <v>0</v>
      </c>
      <c r="G1178" s="177">
        <v>0</v>
      </c>
      <c r="H1178" s="97">
        <v>13398799.761881744</v>
      </c>
      <c r="I1178" s="185">
        <v>37064.222949198265</v>
      </c>
      <c r="J1178" s="174">
        <v>496616101626.04962</v>
      </c>
      <c r="K1178" s="186">
        <v>0.45825744593706208</v>
      </c>
      <c r="L1178" s="182">
        <v>165532946438.04611</v>
      </c>
      <c r="M1178" s="189">
        <v>16144180637.437044</v>
      </c>
      <c r="N1178" s="187">
        <v>26906768.639349408</v>
      </c>
      <c r="O1178" s="185">
        <v>31971314384.528404</v>
      </c>
      <c r="P1178" s="185">
        <v>0</v>
      </c>
      <c r="Q1178" s="174">
        <v>544731596648.01508</v>
      </c>
      <c r="R1178" s="119">
        <v>0.46473360349900161</v>
      </c>
      <c r="S1178" s="174">
        <v>182646614213.53848</v>
      </c>
      <c r="T1178" s="119">
        <v>0.33529653013970073</v>
      </c>
      <c r="U1178" s="97">
        <v>13.855779909279203</v>
      </c>
      <c r="V1178" s="184">
        <v>2744606923340.8574</v>
      </c>
      <c r="W1178" s="199">
        <v>2850.5906699534057</v>
      </c>
      <c r="X1178" s="191">
        <v>5.30667295938414E-2</v>
      </c>
      <c r="Y1178" s="198">
        <v>2.0000000000000001E-4</v>
      </c>
    </row>
    <row r="1179" spans="1:25" x14ac:dyDescent="0.2">
      <c r="A1179">
        <v>1175</v>
      </c>
      <c r="B1179" s="119">
        <v>0.47723749288643691</v>
      </c>
      <c r="C1179" s="97">
        <v>7836.9680131094956</v>
      </c>
      <c r="D1179" s="96">
        <v>0.90612319621575699</v>
      </c>
      <c r="E1179" s="98">
        <v>0.29105125862265813</v>
      </c>
      <c r="F1179" s="119">
        <v>0.58117644999092555</v>
      </c>
      <c r="G1179" s="177">
        <v>1</v>
      </c>
      <c r="H1179" s="97">
        <v>8585044.7078766897</v>
      </c>
      <c r="I1179" s="185">
        <v>41893.764190735812</v>
      </c>
      <c r="J1179" s="174">
        <v>359659838558.71045</v>
      </c>
      <c r="K1179" s="186">
        <v>0.47723749288643691</v>
      </c>
      <c r="L1179" s="182">
        <v>131140888880.57878</v>
      </c>
      <c r="M1179" s="189">
        <v>10818174527.91209</v>
      </c>
      <c r="N1179" s="187">
        <v>18501453.417342652</v>
      </c>
      <c r="O1179" s="185">
        <v>0</v>
      </c>
      <c r="P1179" s="185">
        <v>208637646145.20425</v>
      </c>
      <c r="Q1179" s="174">
        <v>579115659231.82678</v>
      </c>
      <c r="R1179" s="119">
        <v>0.58460390625758607</v>
      </c>
      <c r="S1179" s="174">
        <v>203251613652.0275</v>
      </c>
      <c r="T1179" s="119">
        <v>0.35096894793284028</v>
      </c>
      <c r="U1179" s="97">
        <v>15.279667455979435</v>
      </c>
      <c r="V1179" s="184">
        <v>3325396924046.5806</v>
      </c>
      <c r="W1179" s="199">
        <v>3449.6369443852345</v>
      </c>
      <c r="X1179" s="191">
        <v>4.8917936349301638E-2</v>
      </c>
      <c r="Y1179" s="198">
        <v>2.0000000000000001E-4</v>
      </c>
    </row>
    <row r="1180" spans="1:25" x14ac:dyDescent="0.2">
      <c r="A1180">
        <v>1176</v>
      </c>
      <c r="B1180" s="119">
        <v>0.561021459595197</v>
      </c>
      <c r="C1180" s="97">
        <v>10766.635919886403</v>
      </c>
      <c r="D1180" s="96">
        <v>0.90302658520068924</v>
      </c>
      <c r="E1180" s="98">
        <v>0</v>
      </c>
      <c r="F1180" s="119">
        <v>0.73687198003026377</v>
      </c>
      <c r="G1180" s="177">
        <v>1</v>
      </c>
      <c r="H1180" s="97">
        <v>5837907.0476198448</v>
      </c>
      <c r="I1180" s="185">
        <v>42391.556169052819</v>
      </c>
      <c r="J1180" s="174">
        <v>247477964518.88596</v>
      </c>
      <c r="K1180" s="186">
        <v>0.42843869895607234</v>
      </c>
      <c r="L1180" s="182">
        <v>89215586863.14679</v>
      </c>
      <c r="M1180" s="189">
        <v>5892560880.1333227</v>
      </c>
      <c r="N1180" s="187">
        <v>13118054.517741725</v>
      </c>
      <c r="O1180" s="185">
        <v>0</v>
      </c>
      <c r="P1180" s="185">
        <v>246836703794.55545</v>
      </c>
      <c r="Q1180" s="174">
        <v>500207229193.57471</v>
      </c>
      <c r="R1180" s="119">
        <v>0.60674552957522798</v>
      </c>
      <c r="S1180" s="174">
        <v>218439231710.5097</v>
      </c>
      <c r="T1180" s="119">
        <v>0.43669747049172719</v>
      </c>
      <c r="U1180" s="97">
        <v>16.634434006316454</v>
      </c>
      <c r="V1180" s="184">
        <v>3868123409249.2114</v>
      </c>
      <c r="W1180" s="199">
        <v>4017.2417289524237</v>
      </c>
      <c r="X1180" s="191">
        <v>4.5627426169476772E-2</v>
      </c>
      <c r="Y1180" s="198">
        <v>2.0000000000000001E-4</v>
      </c>
    </row>
    <row r="1181" spans="1:25" x14ac:dyDescent="0.2">
      <c r="A1181">
        <v>1177</v>
      </c>
      <c r="B1181" s="119">
        <v>0.50047781385614498</v>
      </c>
      <c r="C1181" s="97">
        <v>4000</v>
      </c>
      <c r="D1181" s="96">
        <v>0.93125547232985595</v>
      </c>
      <c r="E1181" s="98">
        <v>0</v>
      </c>
      <c r="F1181" s="119">
        <v>0</v>
      </c>
      <c r="G1181" s="177">
        <v>0</v>
      </c>
      <c r="H1181" s="97">
        <v>60907507.623120852</v>
      </c>
      <c r="I1181" s="185">
        <v>17729.325590612167</v>
      </c>
      <c r="J1181" s="174">
        <v>1079849033563.0022</v>
      </c>
      <c r="K1181" s="186">
        <v>0.27528900453319138</v>
      </c>
      <c r="L1181" s="182">
        <v>200342154218.68097</v>
      </c>
      <c r="M1181" s="189">
        <v>35414934660.76136</v>
      </c>
      <c r="N1181" s="187">
        <v>119279092.28556764</v>
      </c>
      <c r="O1181" s="185">
        <v>0</v>
      </c>
      <c r="P1181" s="185">
        <v>0</v>
      </c>
      <c r="Q1181" s="174">
        <v>1115263968223.7637</v>
      </c>
      <c r="R1181" s="119">
        <v>0.26654726949453822</v>
      </c>
      <c r="S1181" s="174">
        <v>200342154218.68097</v>
      </c>
      <c r="T1181" s="119">
        <v>0.17963653442310873</v>
      </c>
      <c r="U1181" s="97">
        <v>13.525350280426077</v>
      </c>
      <c r="V1181" s="184">
        <v>2581058391434.293</v>
      </c>
      <c r="W1181" s="199">
        <v>2680.6656463808386</v>
      </c>
      <c r="X1181" s="191">
        <v>5.5975760557257365E-2</v>
      </c>
      <c r="Y1181" s="198">
        <v>2.0000000000000001E-4</v>
      </c>
    </row>
    <row r="1182" spans="1:25" x14ac:dyDescent="0.2">
      <c r="A1182">
        <v>1178</v>
      </c>
      <c r="B1182" s="119">
        <v>0.44430395974848813</v>
      </c>
      <c r="C1182" s="97">
        <v>4981.4004463025813</v>
      </c>
      <c r="D1182" s="96">
        <v>0.94609479923108197</v>
      </c>
      <c r="E1182" s="98">
        <v>0</v>
      </c>
      <c r="F1182" s="119">
        <v>0.64979444137837794</v>
      </c>
      <c r="G1182" s="177">
        <v>1</v>
      </c>
      <c r="H1182" s="97">
        <v>11447503.838973239</v>
      </c>
      <c r="I1182" s="185">
        <v>39270.281163346488</v>
      </c>
      <c r="J1182" s="174">
        <v>449546694374.96741</v>
      </c>
      <c r="K1182" s="186">
        <v>0.44430395974848813</v>
      </c>
      <c r="L1182" s="182">
        <v>137118577711.97173</v>
      </c>
      <c r="M1182" s="189">
        <v>557079270.44787526</v>
      </c>
      <c r="N1182" s="187">
        <v>23846919.856647383</v>
      </c>
      <c r="O1182" s="185">
        <v>0</v>
      </c>
      <c r="P1182" s="185">
        <v>323000591435.11285</v>
      </c>
      <c r="Q1182" s="174">
        <v>773104365080.5282</v>
      </c>
      <c r="R1182" s="119">
        <v>0.59259250140569475</v>
      </c>
      <c r="S1182" s="174">
        <v>276794475516.3147</v>
      </c>
      <c r="T1182" s="119">
        <v>0.35802989611562108</v>
      </c>
      <c r="U1182" s="97">
        <v>16.033829771454876</v>
      </c>
      <c r="V1182" s="184">
        <v>4760125085353.0488</v>
      </c>
      <c r="W1182" s="199">
        <v>4941.9684966757904</v>
      </c>
      <c r="X1182" s="191">
        <v>4.6000265962835948E-2</v>
      </c>
      <c r="Y1182" s="198">
        <v>2.0000000000000001E-4</v>
      </c>
    </row>
    <row r="1183" spans="1:25" x14ac:dyDescent="0.2">
      <c r="A1183">
        <v>1179</v>
      </c>
      <c r="B1183" s="119">
        <v>0.3458947589159771</v>
      </c>
      <c r="C1183" s="97">
        <v>9835.1844798422935</v>
      </c>
      <c r="D1183" s="96">
        <v>0.6998831090379718</v>
      </c>
      <c r="E1183" s="98">
        <v>0.37731665175347473</v>
      </c>
      <c r="F1183" s="119">
        <v>0.50087827070348434</v>
      </c>
      <c r="G1183" s="177">
        <v>1</v>
      </c>
      <c r="H1183" s="97">
        <v>5609983.5897200201</v>
      </c>
      <c r="I1183" s="185">
        <v>46326.859187207534</v>
      </c>
      <c r="J1183" s="174">
        <v>259892919803.50443</v>
      </c>
      <c r="K1183" s="186">
        <v>0.3458947589159771</v>
      </c>
      <c r="L1183" s="182">
        <v>59888969529.610077</v>
      </c>
      <c r="M1183" s="189">
        <v>4356748555.5945539</v>
      </c>
      <c r="N1183" s="187">
        <v>13751804.641326783</v>
      </c>
      <c r="O1183" s="185">
        <v>0</v>
      </c>
      <c r="P1183" s="185">
        <v>241643554029.80444</v>
      </c>
      <c r="Q1183" s="174">
        <v>505893222388.90338</v>
      </c>
      <c r="R1183" s="119">
        <v>0.55982256636268835</v>
      </c>
      <c r="S1183" s="174">
        <v>162577164266.70709</v>
      </c>
      <c r="T1183" s="119">
        <v>0.32136655932845559</v>
      </c>
      <c r="U1183" s="97">
        <v>16.875628159780934</v>
      </c>
      <c r="V1183" s="184">
        <v>2918824216520.2275</v>
      </c>
      <c r="W1183" s="199">
        <v>3029.522899653592</v>
      </c>
      <c r="X1183" s="191">
        <v>4.4523091387566917E-2</v>
      </c>
      <c r="Y1183" s="198">
        <v>2.0000000000000001E-4</v>
      </c>
    </row>
    <row r="1184" spans="1:25" x14ac:dyDescent="0.2">
      <c r="A1184">
        <v>1180</v>
      </c>
      <c r="B1184" s="119">
        <v>0.55378240382419808</v>
      </c>
      <c r="C1184" s="97">
        <v>12337.447720379292</v>
      </c>
      <c r="D1184" s="96">
        <v>0.52678018105099356</v>
      </c>
      <c r="E1184" s="98">
        <v>0.40209607631586186</v>
      </c>
      <c r="F1184" s="119">
        <v>0.50293972302874057</v>
      </c>
      <c r="G1184" s="177">
        <v>1</v>
      </c>
      <c r="H1184" s="97">
        <v>3879532.9699537097</v>
      </c>
      <c r="I1184" s="185">
        <v>50767.55227770374</v>
      </c>
      <c r="J1184" s="174">
        <v>196954392865.20023</v>
      </c>
      <c r="K1184" s="186">
        <v>0.49882313135039646</v>
      </c>
      <c r="L1184" s="182">
        <v>74500637113.812057</v>
      </c>
      <c r="M1184" s="189">
        <v>2392937501.9070926</v>
      </c>
      <c r="N1184" s="187">
        <v>10906083.424004206</v>
      </c>
      <c r="O1184" s="185">
        <v>0</v>
      </c>
      <c r="P1184" s="185">
        <v>243646705494.7605</v>
      </c>
      <c r="Q1184" s="174">
        <v>442994035861.8678</v>
      </c>
      <c r="R1184" s="119">
        <v>0.66177588781230523</v>
      </c>
      <c r="S1184" s="174">
        <v>216162152622.06616</v>
      </c>
      <c r="T1184" s="119">
        <v>0.48795725252036748</v>
      </c>
      <c r="U1184" s="97">
        <v>16.968864604972055</v>
      </c>
      <c r="V1184" s="184">
        <v>3938329055234.9907</v>
      </c>
      <c r="W1184" s="199">
        <v>4082.5928332767767</v>
      </c>
      <c r="X1184" s="191">
        <v>4.3327872454190328E-2</v>
      </c>
      <c r="Y1184" s="198">
        <v>2.0000000000000001E-4</v>
      </c>
    </row>
    <row r="1185" spans="1:25" x14ac:dyDescent="0.2">
      <c r="A1185">
        <v>1181</v>
      </c>
      <c r="B1185" s="119">
        <v>0.22274935894318926</v>
      </c>
      <c r="C1185" s="97">
        <v>8525.9623756458423</v>
      </c>
      <c r="D1185" s="96">
        <v>0.96004672502960253</v>
      </c>
      <c r="E1185" s="98">
        <v>0.61669473709101086</v>
      </c>
      <c r="F1185" s="119">
        <v>0.51314180610708937</v>
      </c>
      <c r="G1185" s="177">
        <v>1</v>
      </c>
      <c r="H1185" s="97">
        <v>8631222.6610365529</v>
      </c>
      <c r="I1185" s="185">
        <v>42394.450416716594</v>
      </c>
      <c r="J1185" s="174">
        <v>365915941138.95477</v>
      </c>
      <c r="K1185" s="186">
        <v>0.22274935894318926</v>
      </c>
      <c r="L1185" s="182">
        <v>35061004817.851768</v>
      </c>
      <c r="M1185" s="189">
        <v>2348557584.8927288</v>
      </c>
      <c r="N1185" s="187">
        <v>18239256.914320491</v>
      </c>
      <c r="O1185" s="185">
        <v>0</v>
      </c>
      <c r="P1185" s="185">
        <v>297548607951.96222</v>
      </c>
      <c r="Q1185" s="174">
        <v>665813106675.80969</v>
      </c>
      <c r="R1185" s="119">
        <v>0.4799341203611297</v>
      </c>
      <c r="S1185" s="174">
        <v>231182267906.15732</v>
      </c>
      <c r="T1185" s="119">
        <v>0.3472179588959669</v>
      </c>
      <c r="U1185" s="97">
        <v>18.12828507377445</v>
      </c>
      <c r="V1185" s="184">
        <v>4362409268770.9863</v>
      </c>
      <c r="W1185" s="199">
        <v>4525.0788207013638</v>
      </c>
      <c r="X1185" s="191">
        <v>4.1684286077329116E-2</v>
      </c>
      <c r="Y1185" s="198">
        <v>2.0000000000000001E-4</v>
      </c>
    </row>
    <row r="1186" spans="1:25" x14ac:dyDescent="0.2">
      <c r="A1186">
        <v>1182</v>
      </c>
      <c r="B1186" s="119">
        <v>0.30967165878545033</v>
      </c>
      <c r="C1186" s="97">
        <v>14345.732547503223</v>
      </c>
      <c r="D1186" s="96">
        <v>0.78252873492040154</v>
      </c>
      <c r="E1186" s="98">
        <v>0</v>
      </c>
      <c r="F1186" s="119">
        <v>0</v>
      </c>
      <c r="G1186" s="177">
        <v>0</v>
      </c>
      <c r="H1186" s="97">
        <v>6709993.026469362</v>
      </c>
      <c r="I1186" s="185">
        <v>42760.571985000257</v>
      </c>
      <c r="J1186" s="174">
        <v>286923139827.19287</v>
      </c>
      <c r="K1186" s="186">
        <v>0.30967165878545033</v>
      </c>
      <c r="L1186" s="182">
        <v>61563335291.586227</v>
      </c>
      <c r="M1186" s="189">
        <v>9788988217.9658298</v>
      </c>
      <c r="N1186" s="187">
        <v>15495229.557554971</v>
      </c>
      <c r="O1186" s="185">
        <v>0</v>
      </c>
      <c r="P1186" s="185">
        <v>0</v>
      </c>
      <c r="Q1186" s="174">
        <v>296712128045.15869</v>
      </c>
      <c r="R1186" s="119">
        <v>0.29945511577030487</v>
      </c>
      <c r="S1186" s="174">
        <v>61563335291.586227</v>
      </c>
      <c r="T1186" s="119">
        <v>0.20748506539718009</v>
      </c>
      <c r="U1186" s="97">
        <v>13.449242241790094</v>
      </c>
      <c r="V1186" s="184">
        <v>794750272658.03479</v>
      </c>
      <c r="W1186" s="199">
        <v>825.03408628300383</v>
      </c>
      <c r="X1186" s="191">
        <v>5.7204337845751602E-2</v>
      </c>
      <c r="Y1186" s="198">
        <v>2.0000000000000001E-4</v>
      </c>
    </row>
    <row r="1187" spans="1:25" x14ac:dyDescent="0.2">
      <c r="A1187">
        <v>1183</v>
      </c>
      <c r="B1187" s="119">
        <v>0.45590630273087129</v>
      </c>
      <c r="C1187" s="97">
        <v>5145.7378972832894</v>
      </c>
      <c r="D1187" s="96">
        <v>1.5038839304539802</v>
      </c>
      <c r="E1187" s="98">
        <v>0</v>
      </c>
      <c r="F1187" s="119">
        <v>0.64512118744668856</v>
      </c>
      <c r="G1187" s="177">
        <v>1</v>
      </c>
      <c r="H1187" s="97">
        <v>24214392.256282326</v>
      </c>
      <c r="I1187" s="185">
        <v>22271.694104845345</v>
      </c>
      <c r="J1187" s="174">
        <v>539295537266.65582</v>
      </c>
      <c r="K1187" s="186">
        <v>0.19133423522558601</v>
      </c>
      <c r="L1187" s="182">
        <v>61119092795.684837</v>
      </c>
      <c r="M1187" s="189">
        <v>5948706521.8677883</v>
      </c>
      <c r="N1187" s="187">
        <v>41254481.660962328</v>
      </c>
      <c r="O1187" s="185">
        <v>0</v>
      </c>
      <c r="P1187" s="185">
        <v>599297236922.57056</v>
      </c>
      <c r="Q1187" s="174">
        <v>1144541480711.094</v>
      </c>
      <c r="R1187" s="119">
        <v>0.50904532386153845</v>
      </c>
      <c r="S1187" s="174">
        <v>304096983270.1449</v>
      </c>
      <c r="T1187" s="119">
        <v>0.26569328276438875</v>
      </c>
      <c r="U1187" s="97">
        <v>17.858056018799349</v>
      </c>
      <c r="V1187" s="184">
        <v>5587719067454.4795</v>
      </c>
      <c r="W1187" s="199">
        <v>5805.4700796827337</v>
      </c>
      <c r="X1187" s="191">
        <v>4.2847283433595014E-2</v>
      </c>
      <c r="Y1187" s="198">
        <v>2.0000000000000001E-4</v>
      </c>
    </row>
    <row r="1188" spans="1:25" x14ac:dyDescent="0.2">
      <c r="A1188">
        <v>1184</v>
      </c>
      <c r="B1188" s="119">
        <v>0.43679870602589949</v>
      </c>
      <c r="C1188" s="97">
        <v>10214.300095964465</v>
      </c>
      <c r="D1188" s="96">
        <v>1.1138998086235437</v>
      </c>
      <c r="E1188" s="98">
        <v>0</v>
      </c>
      <c r="F1188" s="119">
        <v>0.52400269364713348</v>
      </c>
      <c r="G1188" s="177">
        <v>1</v>
      </c>
      <c r="H1188" s="97">
        <v>9942731.5986709017</v>
      </c>
      <c r="I1188" s="185">
        <v>30270.951949015729</v>
      </c>
      <c r="J1188" s="174">
        <v>300975950465.32721</v>
      </c>
      <c r="K1188" s="186">
        <v>0.37144212412138455</v>
      </c>
      <c r="L1188" s="182">
        <v>92614414732.173981</v>
      </c>
      <c r="M1188" s="189">
        <v>8366588733.3560057</v>
      </c>
      <c r="N1188" s="187">
        <v>19684290.2775295</v>
      </c>
      <c r="O1188" s="185">
        <v>0</v>
      </c>
      <c r="P1188" s="185">
        <v>272255975318.7196</v>
      </c>
      <c r="Q1188" s="174">
        <v>581598514517.40283</v>
      </c>
      <c r="R1188" s="119">
        <v>0.56671383846082202</v>
      </c>
      <c r="S1188" s="174">
        <v>226910288118.9808</v>
      </c>
      <c r="T1188" s="119">
        <v>0.39014935983333071</v>
      </c>
      <c r="U1188" s="97">
        <v>16.664772998745519</v>
      </c>
      <c r="V1188" s="184">
        <v>3902270744510.6685</v>
      </c>
      <c r="W1188" s="199">
        <v>4046.1330615227116</v>
      </c>
      <c r="X1188" s="191">
        <v>4.5193873890687172E-2</v>
      </c>
      <c r="Y1188" s="198">
        <v>2.0000000000000001E-4</v>
      </c>
    </row>
    <row r="1189" spans="1:25" x14ac:dyDescent="0.2">
      <c r="A1189">
        <v>1185</v>
      </c>
      <c r="B1189" s="119">
        <v>0.43422066889367955</v>
      </c>
      <c r="C1189" s="97">
        <v>6424.2744564487384</v>
      </c>
      <c r="D1189" s="96">
        <v>0.96433902106380165</v>
      </c>
      <c r="E1189" s="98">
        <v>0</v>
      </c>
      <c r="F1189" s="119">
        <v>0.63340280620736455</v>
      </c>
      <c r="G1189" s="177">
        <v>1</v>
      </c>
      <c r="H1189" s="97">
        <v>13804801.940890161</v>
      </c>
      <c r="I1189" s="185">
        <v>33863.624163406377</v>
      </c>
      <c r="J1189" s="174">
        <v>467480624576.56732</v>
      </c>
      <c r="K1189" s="186">
        <v>0.43422066889367961</v>
      </c>
      <c r="L1189" s="182">
        <v>150801170199.00568</v>
      </c>
      <c r="M1189" s="189">
        <v>392258768.19672757</v>
      </c>
      <c r="N1189" s="187">
        <v>28113221.99028166</v>
      </c>
      <c r="O1189" s="185">
        <v>0</v>
      </c>
      <c r="P1189" s="185">
        <v>390210272775.65515</v>
      </c>
      <c r="Q1189" s="174">
        <v>858083156120.41919</v>
      </c>
      <c r="R1189" s="119">
        <v>0.60035902586427359</v>
      </c>
      <c r="S1189" s="174">
        <v>270329128971.15411</v>
      </c>
      <c r="T1189" s="119">
        <v>0.31503838181997534</v>
      </c>
      <c r="U1189" s="97">
        <v>15.657187835309967</v>
      </c>
      <c r="V1189" s="184">
        <v>4486999611425.0176</v>
      </c>
      <c r="W1189" s="199">
        <v>4659.8321075860149</v>
      </c>
      <c r="X1189" s="191">
        <v>4.7600724477010782E-2</v>
      </c>
      <c r="Y1189" s="198">
        <v>2.0000000000000001E-4</v>
      </c>
    </row>
    <row r="1190" spans="1:25" x14ac:dyDescent="0.2">
      <c r="A1190">
        <v>1186</v>
      </c>
      <c r="B1190" s="119">
        <v>0.53211248005932676</v>
      </c>
      <c r="C1190" s="97">
        <v>11860.584151211726</v>
      </c>
      <c r="D1190" s="96">
        <v>0.90214094812799961</v>
      </c>
      <c r="E1190" s="98">
        <v>1.8802995932146988E-2</v>
      </c>
      <c r="F1190" s="119">
        <v>0</v>
      </c>
      <c r="G1190" s="177">
        <v>0</v>
      </c>
      <c r="H1190" s="97">
        <v>7037308.2060358925</v>
      </c>
      <c r="I1190" s="185">
        <v>39862.709622011818</v>
      </c>
      <c r="J1190" s="174">
        <v>280526173537.80969</v>
      </c>
      <c r="K1190" s="186">
        <v>0.38953947891651575</v>
      </c>
      <c r="L1190" s="182">
        <v>83544839462.854248</v>
      </c>
      <c r="M1190" s="189">
        <v>11448876686.871124</v>
      </c>
      <c r="N1190" s="187">
        <v>15450597.498947602</v>
      </c>
      <c r="O1190" s="185">
        <v>6724752687.6980791</v>
      </c>
      <c r="P1190" s="185">
        <v>0</v>
      </c>
      <c r="Q1190" s="174">
        <v>298699802912.37891</v>
      </c>
      <c r="R1190" s="119">
        <v>0.38384967279725407</v>
      </c>
      <c r="S1190" s="174">
        <v>86425314876.863968</v>
      </c>
      <c r="T1190" s="119">
        <v>0.28933837262094247</v>
      </c>
      <c r="U1190" s="97">
        <v>13.661483151486653</v>
      </c>
      <c r="V1190" s="184">
        <v>1224454638723.8362</v>
      </c>
      <c r="W1190" s="199">
        <v>1268.3087379665483</v>
      </c>
      <c r="X1190" s="191">
        <v>5.7542418622932745E-2</v>
      </c>
      <c r="Y1190" s="198">
        <v>2.0000000000000001E-4</v>
      </c>
    </row>
    <row r="1191" spans="1:25" x14ac:dyDescent="0.2">
      <c r="A1191">
        <v>1187</v>
      </c>
      <c r="B1191" s="119">
        <v>0.44877959524768141</v>
      </c>
      <c r="C1191" s="97">
        <v>5824.5888381762779</v>
      </c>
      <c r="D1191" s="96">
        <v>0.72573725570011482</v>
      </c>
      <c r="E1191" s="98">
        <v>0.10032717357666344</v>
      </c>
      <c r="F1191" s="119">
        <v>0.58129519502771276</v>
      </c>
      <c r="G1191" s="177">
        <v>1</v>
      </c>
      <c r="H1191" s="97">
        <v>7486241.9834854985</v>
      </c>
      <c r="I1191" s="185">
        <v>36636.716404894818</v>
      </c>
      <c r="J1191" s="174">
        <v>274271324487.37549</v>
      </c>
      <c r="K1191" s="186">
        <v>0.37669453158815314</v>
      </c>
      <c r="L1191" s="182">
        <v>73139766746.710876</v>
      </c>
      <c r="M1191" s="189">
        <v>6438124871.0016441</v>
      </c>
      <c r="N1191" s="187">
        <v>17717057.359470736</v>
      </c>
      <c r="O1191" s="185">
        <v>0</v>
      </c>
      <c r="P1191" s="185">
        <v>366484886171.77838</v>
      </c>
      <c r="Q1191" s="174">
        <v>647194335530.1554</v>
      </c>
      <c r="R1191" s="119">
        <v>0.61265124750892108</v>
      </c>
      <c r="S1191" s="174">
        <v>298527041468.70813</v>
      </c>
      <c r="T1191" s="119">
        <v>0.46126337188066835</v>
      </c>
      <c r="U1191" s="97">
        <v>17.591849396032845</v>
      </c>
      <c r="V1191" s="184">
        <v>5638469592388.625</v>
      </c>
      <c r="W1191" s="199">
        <v>5853.8863869084616</v>
      </c>
      <c r="X1191" s="191">
        <v>4.2296125196691334E-2</v>
      </c>
      <c r="Y1191" s="198">
        <v>2.0000000000000001E-4</v>
      </c>
    </row>
    <row r="1192" spans="1:25" x14ac:dyDescent="0.2">
      <c r="A1192">
        <v>1188</v>
      </c>
      <c r="B1192" s="119">
        <v>0.45136186060623917</v>
      </c>
      <c r="C1192" s="97">
        <v>8633.0114181599201</v>
      </c>
      <c r="D1192" s="96">
        <v>0.83510355201055642</v>
      </c>
      <c r="E1192" s="98">
        <v>0</v>
      </c>
      <c r="F1192" s="119">
        <v>0.63698911446956319</v>
      </c>
      <c r="G1192" s="177">
        <v>1</v>
      </c>
      <c r="H1192" s="97">
        <v>7020751.7861722503</v>
      </c>
      <c r="I1192" s="185">
        <v>35795.303456046815</v>
      </c>
      <c r="J1192" s="174">
        <v>251309940675.61841</v>
      </c>
      <c r="K1192" s="186">
        <v>0.36976748794013692</v>
      </c>
      <c r="L1192" s="182">
        <v>59860890999.407578</v>
      </c>
      <c r="M1192" s="189">
        <v>5529479801.9842234</v>
      </c>
      <c r="N1192" s="187">
        <v>15875818.317274075</v>
      </c>
      <c r="O1192" s="185">
        <v>0</v>
      </c>
      <c r="P1192" s="185">
        <v>273458994466.00803</v>
      </c>
      <c r="Q1192" s="174">
        <v>530298414943.61072</v>
      </c>
      <c r="R1192" s="119">
        <v>0.58776989002307056</v>
      </c>
      <c r="S1192" s="174">
        <v>211970764669.04535</v>
      </c>
      <c r="T1192" s="119">
        <v>0.39971977795103397</v>
      </c>
      <c r="U1192" s="97">
        <v>17.396922656704003</v>
      </c>
      <c r="V1192" s="184">
        <v>3906913373029.1484</v>
      </c>
      <c r="W1192" s="199">
        <v>4055.9171972691865</v>
      </c>
      <c r="X1192" s="191">
        <v>4.2784395217350564E-2</v>
      </c>
      <c r="Y1192" s="198">
        <v>2.0000000000000001E-4</v>
      </c>
    </row>
    <row r="1193" spans="1:25" x14ac:dyDescent="0.2">
      <c r="A1193">
        <v>1189</v>
      </c>
      <c r="B1193" s="119">
        <v>0.56102939433480092</v>
      </c>
      <c r="C1193" s="97">
        <v>12635.729720081668</v>
      </c>
      <c r="D1193" s="96">
        <v>1.4933439424773474</v>
      </c>
      <c r="E1193" s="98">
        <v>0.46910465760796582</v>
      </c>
      <c r="F1193" s="119">
        <v>0</v>
      </c>
      <c r="G1193" s="177">
        <v>0</v>
      </c>
      <c r="H1193" s="97">
        <v>10976663.346715417</v>
      </c>
      <c r="I1193" s="185">
        <v>25506.324678923229</v>
      </c>
      <c r="J1193" s="174">
        <v>279974339212.55945</v>
      </c>
      <c r="K1193" s="186">
        <v>0.2066583934019266</v>
      </c>
      <c r="L1193" s="182">
        <v>42017107301.566841</v>
      </c>
      <c r="M1193" s="189">
        <v>23851572322.474564</v>
      </c>
      <c r="N1193" s="187">
        <v>21390653.640125945</v>
      </c>
      <c r="O1193" s="185">
        <v>77446100492.953262</v>
      </c>
      <c r="P1193" s="185">
        <v>0</v>
      </c>
      <c r="Q1193" s="174">
        <v>381272012027.98724</v>
      </c>
      <c r="R1193" s="119">
        <v>0.31425314145797067</v>
      </c>
      <c r="S1193" s="174">
        <v>80484801276.476318</v>
      </c>
      <c r="T1193" s="119">
        <v>0.21109548757166141</v>
      </c>
      <c r="U1193" s="97">
        <v>16.779212057586655</v>
      </c>
      <c r="V1193" s="184">
        <v>1280918111897.0156</v>
      </c>
      <c r="W1193" s="199">
        <v>1330.45883503613</v>
      </c>
      <c r="X1193" s="191">
        <v>4.9911701959393942E-2</v>
      </c>
      <c r="Y1193" s="198">
        <v>2.0000000000000001E-4</v>
      </c>
    </row>
    <row r="1194" spans="1:25" x14ac:dyDescent="0.2">
      <c r="A1194">
        <v>1190</v>
      </c>
      <c r="B1194" s="119">
        <v>0.53504165611409571</v>
      </c>
      <c r="C1194" s="97">
        <v>6536.910155735759</v>
      </c>
      <c r="D1194" s="96">
        <v>0.79363820637462368</v>
      </c>
      <c r="E1194" s="98">
        <v>1.5266418690727146E-2</v>
      </c>
      <c r="F1194" s="119">
        <v>0.65650897712825718</v>
      </c>
      <c r="G1194" s="177">
        <v>1</v>
      </c>
      <c r="H1194" s="97">
        <v>7198199.2102789767</v>
      </c>
      <c r="I1194" s="185">
        <v>41419.20551922344</v>
      </c>
      <c r="J1194" s="174">
        <v>298143692458.85681</v>
      </c>
      <c r="K1194" s="186">
        <v>0.49422384285475351</v>
      </c>
      <c r="L1194" s="182">
        <v>117882350770.86356</v>
      </c>
      <c r="M1194" s="189">
        <v>8586553009.7634678</v>
      </c>
      <c r="N1194" s="187">
        <v>16551642.641220458</v>
      </c>
      <c r="O1194" s="185">
        <v>0</v>
      </c>
      <c r="P1194" s="185">
        <v>174738933454.69986</v>
      </c>
      <c r="Q1194" s="174">
        <v>481469178923.32013</v>
      </c>
      <c r="R1194" s="119">
        <v>0.59638473394246616</v>
      </c>
      <c r="S1194" s="174">
        <v>215708182595.50177</v>
      </c>
      <c r="T1194" s="119">
        <v>0.44802074990111868</v>
      </c>
      <c r="U1194" s="97">
        <v>15.852484690317109</v>
      </c>
      <c r="V1194" s="184">
        <v>3710667233716.4126</v>
      </c>
      <c r="W1194" s="199">
        <v>3852.109395380648</v>
      </c>
      <c r="X1194" s="191">
        <v>4.6648419586044487E-2</v>
      </c>
      <c r="Y1194" s="198">
        <v>2.0000000000000001E-4</v>
      </c>
    </row>
    <row r="1195" spans="1:25" x14ac:dyDescent="0.2">
      <c r="A1195">
        <v>1191</v>
      </c>
      <c r="B1195" s="119">
        <v>0.4200759596978515</v>
      </c>
      <c r="C1195" s="97">
        <v>13574.121417553393</v>
      </c>
      <c r="D1195" s="96">
        <v>0.21252618462526218</v>
      </c>
      <c r="E1195" s="98">
        <v>0</v>
      </c>
      <c r="F1195" s="119">
        <v>0.43937577572413222</v>
      </c>
      <c r="G1195" s="177">
        <v>1</v>
      </c>
      <c r="H1195" s="97">
        <v>1630775.1718597731</v>
      </c>
      <c r="I1195" s="185">
        <v>54167.356848872696</v>
      </c>
      <c r="J1195" s="174">
        <v>88334780674.410034</v>
      </c>
      <c r="K1195" s="186">
        <v>0.4200759596978515</v>
      </c>
      <c r="L1195" s="182">
        <v>27157434451.240295</v>
      </c>
      <c r="M1195" s="189">
        <v>1623582720.302237</v>
      </c>
      <c r="N1195" s="187">
        <v>6719672.8822112046</v>
      </c>
      <c r="O1195" s="185">
        <v>0</v>
      </c>
      <c r="P1195" s="185">
        <v>106658654129.33247</v>
      </c>
      <c r="Q1195" s="174">
        <v>196617017524.04474</v>
      </c>
      <c r="R1195" s="119">
        <v>0.62270419219941253</v>
      </c>
      <c r="S1195" s="174">
        <v>95037428171.13475</v>
      </c>
      <c r="T1195" s="119">
        <v>0.48336318680814294</v>
      </c>
      <c r="U1195" s="97">
        <v>17.340761028338157</v>
      </c>
      <c r="V1195" s="184">
        <v>1815204985107.4507</v>
      </c>
      <c r="W1195" s="199">
        <v>1883.280830090923</v>
      </c>
      <c r="X1195" s="191">
        <v>4.1783661934167757E-2</v>
      </c>
      <c r="Y1195" s="198">
        <v>2.0000000000000001E-4</v>
      </c>
    </row>
    <row r="1196" spans="1:25" x14ac:dyDescent="0.2">
      <c r="A1196">
        <v>1192</v>
      </c>
      <c r="B1196" s="119">
        <v>0.54301121840069877</v>
      </c>
      <c r="C1196" s="97">
        <v>8287.4797622353726</v>
      </c>
      <c r="D1196" s="96">
        <v>0.79335575188977403</v>
      </c>
      <c r="E1196" s="98">
        <v>0.31547348012323123</v>
      </c>
      <c r="F1196" s="119">
        <v>0.30907035892313484</v>
      </c>
      <c r="G1196" s="177">
        <v>1</v>
      </c>
      <c r="H1196" s="97">
        <v>7036611.0017365906</v>
      </c>
      <c r="I1196" s="185">
        <v>35521.658343093593</v>
      </c>
      <c r="J1196" s="174">
        <v>249952091896.94073</v>
      </c>
      <c r="K1196" s="186">
        <v>0.40896064265261833</v>
      </c>
      <c r="L1196" s="182">
        <v>78544773093.233673</v>
      </c>
      <c r="M1196" s="189">
        <v>5666663027.4011478</v>
      </c>
      <c r="N1196" s="187">
        <v>16196382.182548886</v>
      </c>
      <c r="O1196" s="185">
        <v>0</v>
      </c>
      <c r="P1196" s="185">
        <v>213815293005.53049</v>
      </c>
      <c r="Q1196" s="174">
        <v>469434047929.87231</v>
      </c>
      <c r="R1196" s="119">
        <v>0.58213247152406644</v>
      </c>
      <c r="S1196" s="174">
        <v>191014494924.53253</v>
      </c>
      <c r="T1196" s="119">
        <v>0.40690379355071354</v>
      </c>
      <c r="U1196" s="97">
        <v>16.630770886905395</v>
      </c>
      <c r="V1196" s="184">
        <v>3399949416710.8325</v>
      </c>
      <c r="W1196" s="199">
        <v>3531.1259953930244</v>
      </c>
      <c r="X1196" s="191">
        <v>4.4509759675122398E-2</v>
      </c>
      <c r="Y1196" s="198">
        <v>2.0000000000000001E-4</v>
      </c>
    </row>
    <row r="1197" spans="1:25" x14ac:dyDescent="0.2">
      <c r="A1197">
        <v>1193</v>
      </c>
      <c r="B1197" s="119">
        <v>0.52939209858121128</v>
      </c>
      <c r="C1197" s="97">
        <v>14896.306659381047</v>
      </c>
      <c r="D1197" s="96">
        <v>0.82700450428261163</v>
      </c>
      <c r="E1197" s="98">
        <v>0.69327958950586832</v>
      </c>
      <c r="F1197" s="119">
        <v>0.44300711828170147</v>
      </c>
      <c r="G1197" s="177">
        <v>1</v>
      </c>
      <c r="H1197" s="97">
        <v>7164884.7552248137</v>
      </c>
      <c r="I1197" s="185">
        <v>41684.213352106177</v>
      </c>
      <c r="J1197" s="174">
        <v>298662584780.04419</v>
      </c>
      <c r="K1197" s="186">
        <v>0.45906954083906493</v>
      </c>
      <c r="L1197" s="182">
        <v>109409148547.14268</v>
      </c>
      <c r="M1197" s="189">
        <v>3836950825.9656048</v>
      </c>
      <c r="N1197" s="187">
        <v>16115689.110615768</v>
      </c>
      <c r="O1197" s="185">
        <v>0</v>
      </c>
      <c r="P1197" s="185">
        <v>188766738318.52582</v>
      </c>
      <c r="Q1197" s="174">
        <v>491266273924.53558</v>
      </c>
      <c r="R1197" s="119">
        <v>0.58648497079582251</v>
      </c>
      <c r="S1197" s="174">
        <v>197250242092.89264</v>
      </c>
      <c r="T1197" s="119">
        <v>0.40151390918236057</v>
      </c>
      <c r="U1197" s="97">
        <v>15.729281882494584</v>
      </c>
      <c r="V1197" s="184">
        <v>3248673795419.7939</v>
      </c>
      <c r="W1197" s="199">
        <v>3372.6088986547388</v>
      </c>
      <c r="X1197" s="191">
        <v>4.7795929284873376E-2</v>
      </c>
      <c r="Y1197" s="198">
        <v>2.0000000000000001E-4</v>
      </c>
    </row>
    <row r="1198" spans="1:25" x14ac:dyDescent="0.2">
      <c r="A1198">
        <v>1194</v>
      </c>
      <c r="B1198" s="119">
        <v>0.47243870162014262</v>
      </c>
      <c r="C1198" s="97">
        <v>6595.0524019586146</v>
      </c>
      <c r="D1198" s="96">
        <v>0.93392145033909368</v>
      </c>
      <c r="E1198" s="98">
        <v>0.47929333171365029</v>
      </c>
      <c r="F1198" s="119">
        <v>0</v>
      </c>
      <c r="G1198" s="177">
        <v>0</v>
      </c>
      <c r="H1198" s="97">
        <v>14263171.187743548</v>
      </c>
      <c r="I1198" s="185">
        <v>33942.34744604399</v>
      </c>
      <c r="J1198" s="174">
        <v>484125512136.79547</v>
      </c>
      <c r="K1198" s="186">
        <v>0.40834366627879148</v>
      </c>
      <c r="L1198" s="182">
        <v>130230919100.74187</v>
      </c>
      <c r="M1198" s="189">
        <v>46308352925.65583</v>
      </c>
      <c r="N1198" s="187">
        <v>29259531.110149086</v>
      </c>
      <c r="O1198" s="185">
        <v>72362943210.907669</v>
      </c>
      <c r="P1198" s="185">
        <v>0</v>
      </c>
      <c r="Q1198" s="174">
        <v>602796808273.35901</v>
      </c>
      <c r="R1198" s="119">
        <v>0.42399020304344615</v>
      </c>
      <c r="S1198" s="174">
        <v>154625780290.58441</v>
      </c>
      <c r="T1198" s="119">
        <v>0.25651393333267952</v>
      </c>
      <c r="U1198" s="97">
        <v>14.974303293424231</v>
      </c>
      <c r="V1198" s="184">
        <v>2426297339504.4331</v>
      </c>
      <c r="W1198" s="199">
        <v>2515.9846383094168</v>
      </c>
      <c r="X1198" s="191">
        <v>5.1228332535402585E-2</v>
      </c>
      <c r="Y1198" s="198">
        <v>2.0000000000000001E-4</v>
      </c>
    </row>
    <row r="1199" spans="1:25" x14ac:dyDescent="0.2">
      <c r="A1199">
        <v>1195</v>
      </c>
      <c r="B1199" s="119">
        <v>0.52585164058265144</v>
      </c>
      <c r="C1199" s="97">
        <v>7907.0353167517342</v>
      </c>
      <c r="D1199" s="96">
        <v>0.94562752284584983</v>
      </c>
      <c r="E1199" s="98">
        <v>0</v>
      </c>
      <c r="F1199" s="119">
        <v>0.41501777789907335</v>
      </c>
      <c r="G1199" s="177">
        <v>1</v>
      </c>
      <c r="H1199" s="97">
        <v>7668058.9505034164</v>
      </c>
      <c r="I1199" s="185">
        <v>39345.458034782154</v>
      </c>
      <c r="J1199" s="174">
        <v>301703291645.26788</v>
      </c>
      <c r="K1199" s="186">
        <v>0.45644222395707401</v>
      </c>
      <c r="L1199" s="182">
        <v>107887004241.36922</v>
      </c>
      <c r="M1199" s="189">
        <v>15207771079.965734</v>
      </c>
      <c r="N1199" s="187">
        <v>16480943.610009365</v>
      </c>
      <c r="O1199" s="185">
        <v>0</v>
      </c>
      <c r="P1199" s="185">
        <v>216890600060.29031</v>
      </c>
      <c r="Q1199" s="174">
        <v>533801662785.52399</v>
      </c>
      <c r="R1199" s="119">
        <v>0.58303040840660336</v>
      </c>
      <c r="S1199" s="174">
        <v>188467489887.892</v>
      </c>
      <c r="T1199" s="119">
        <v>0.35306650958038754</v>
      </c>
      <c r="U1199" s="97">
        <v>15.833770157431777</v>
      </c>
      <c r="V1199" s="184">
        <v>3189739939729.5659</v>
      </c>
      <c r="W1199" s="199">
        <v>3311.335106914365</v>
      </c>
      <c r="X1199" s="191">
        <v>4.7172667725163875E-2</v>
      </c>
      <c r="Y1199" s="198">
        <v>2.0000000000000001E-4</v>
      </c>
    </row>
    <row r="1200" spans="1:25" x14ac:dyDescent="0.2">
      <c r="A1200">
        <v>1196</v>
      </c>
      <c r="B1200" s="119">
        <v>0.42809039513164387</v>
      </c>
      <c r="C1200" s="97">
        <v>14434.61148069179</v>
      </c>
      <c r="D1200" s="96">
        <v>0.79082005688787949</v>
      </c>
      <c r="E1200" s="98">
        <v>0.52950244655195822</v>
      </c>
      <c r="F1200" s="119">
        <v>0.53507151734991443</v>
      </c>
      <c r="G1200" s="177">
        <v>1</v>
      </c>
      <c r="H1200" s="97">
        <v>6426332.5992792156</v>
      </c>
      <c r="I1200" s="185">
        <v>41406.260771116096</v>
      </c>
      <c r="J1200" s="174">
        <v>266090403407.6795</v>
      </c>
      <c r="K1200" s="186">
        <v>0.42809039513164393</v>
      </c>
      <c r="L1200" s="182">
        <v>99660917705.340988</v>
      </c>
      <c r="M1200" s="189">
        <v>7493903771.1990032</v>
      </c>
      <c r="N1200" s="187">
        <v>14825621.226043096</v>
      </c>
      <c r="O1200" s="185">
        <v>0</v>
      </c>
      <c r="P1200" s="185">
        <v>232935260639.02634</v>
      </c>
      <c r="Q1200" s="174">
        <v>506519567817.90479</v>
      </c>
      <c r="R1200" s="119">
        <v>0.59278845976330974</v>
      </c>
      <c r="S1200" s="174">
        <v>163453862533.96591</v>
      </c>
      <c r="T1200" s="119">
        <v>0.32269999604976374</v>
      </c>
      <c r="U1200" s="97">
        <v>15.526888129061684</v>
      </c>
      <c r="V1200" s="184">
        <v>2662233808249.3569</v>
      </c>
      <c r="W1200" s="199">
        <v>2764.2642103371468</v>
      </c>
      <c r="X1200" s="191">
        <v>4.9500850010860256E-2</v>
      </c>
      <c r="Y1200" s="198">
        <v>2.0000000000000001E-4</v>
      </c>
    </row>
    <row r="1201" spans="1:25" x14ac:dyDescent="0.2">
      <c r="A1201">
        <v>1197</v>
      </c>
      <c r="B1201" s="119">
        <v>0.55369490803021815</v>
      </c>
      <c r="C1201" s="97">
        <v>13247.598937497745</v>
      </c>
      <c r="D1201" s="96">
        <v>1.1558326615920977</v>
      </c>
      <c r="E1201" s="98">
        <v>0.15829803604389264</v>
      </c>
      <c r="F1201" s="119">
        <v>0</v>
      </c>
      <c r="G1201" s="177">
        <v>0</v>
      </c>
      <c r="H1201" s="97">
        <v>8810390.0690562837</v>
      </c>
      <c r="I1201" s="185">
        <v>37224.312029522167</v>
      </c>
      <c r="J1201" s="174">
        <v>327960709032.35443</v>
      </c>
      <c r="K1201" s="186">
        <v>0.40168921617089959</v>
      </c>
      <c r="L1201" s="182">
        <v>103856545256.75639</v>
      </c>
      <c r="M1201" s="189">
        <v>14512883039.316778</v>
      </c>
      <c r="N1201" s="187">
        <v>17407665.986859657</v>
      </c>
      <c r="O1201" s="185">
        <v>32001655006.948441</v>
      </c>
      <c r="P1201" s="185">
        <v>0</v>
      </c>
      <c r="Q1201" s="174">
        <v>374475247078.61963</v>
      </c>
      <c r="R1201" s="119">
        <v>0.42016022521933161</v>
      </c>
      <c r="S1201" s="174">
        <v>120843068003.46439</v>
      </c>
      <c r="T1201" s="119">
        <v>0.32269974837106885</v>
      </c>
      <c r="U1201" s="97">
        <v>14.206939924711783</v>
      </c>
      <c r="V1201" s="184">
        <v>1691857972058.8005</v>
      </c>
      <c r="W1201" s="199">
        <v>1757.3303819138025</v>
      </c>
      <c r="X1201" s="191">
        <v>5.4641754477393965E-2</v>
      </c>
      <c r="Y1201" s="198">
        <v>2.0000000000000001E-4</v>
      </c>
    </row>
    <row r="1202" spans="1:25" x14ac:dyDescent="0.2">
      <c r="A1202">
        <v>1198</v>
      </c>
      <c r="B1202" s="119">
        <v>0.43818141050312992</v>
      </c>
      <c r="C1202" s="97">
        <v>15837.229781553848</v>
      </c>
      <c r="D1202" s="96">
        <v>1.0218142278242732</v>
      </c>
      <c r="E1202" s="98">
        <v>0</v>
      </c>
      <c r="F1202" s="119">
        <v>0</v>
      </c>
      <c r="G1202" s="177">
        <v>0</v>
      </c>
      <c r="H1202" s="97">
        <v>8997719.0519418214</v>
      </c>
      <c r="I1202" s="185">
        <v>35141.808045037229</v>
      </c>
      <c r="J1202" s="174">
        <v>316196115766.51385</v>
      </c>
      <c r="K1202" s="186">
        <v>0.3506805443243648</v>
      </c>
      <c r="L1202" s="182">
        <v>90000389542.246338</v>
      </c>
      <c r="M1202" s="189">
        <v>7972872100.6017551</v>
      </c>
      <c r="N1202" s="187">
        <v>18445697.554649867</v>
      </c>
      <c r="O1202" s="185">
        <v>0</v>
      </c>
      <c r="P1202" s="185">
        <v>0</v>
      </c>
      <c r="Q1202" s="174">
        <v>324168987867.1156</v>
      </c>
      <c r="R1202" s="119">
        <v>0.3420556257395751</v>
      </c>
      <c r="S1202" s="174">
        <v>90000389542.246338</v>
      </c>
      <c r="T1202" s="119">
        <v>0.27763417510850724</v>
      </c>
      <c r="U1202" s="97">
        <v>13.275333565544418</v>
      </c>
      <c r="V1202" s="184">
        <v>1094827667587.8817</v>
      </c>
      <c r="W1202" s="199">
        <v>1135.8178867066053</v>
      </c>
      <c r="X1202" s="191">
        <v>6.1561625076110627E-2</v>
      </c>
      <c r="Y1202" s="198">
        <v>2.0000000000000001E-4</v>
      </c>
    </row>
    <row r="1203" spans="1:25" x14ac:dyDescent="0.2">
      <c r="A1203">
        <v>1199</v>
      </c>
      <c r="B1203" s="119">
        <v>0.59465119744226336</v>
      </c>
      <c r="C1203" s="97">
        <v>4000</v>
      </c>
      <c r="D1203" s="96">
        <v>0.60618991504487196</v>
      </c>
      <c r="E1203" s="98">
        <v>0.67930969922292617</v>
      </c>
      <c r="F1203" s="119">
        <v>0.61649105203889487</v>
      </c>
      <c r="G1203" s="177">
        <v>1</v>
      </c>
      <c r="H1203" s="97">
        <v>10018114.72158524</v>
      </c>
      <c r="I1203" s="185">
        <v>34316.114390654744</v>
      </c>
      <c r="J1203" s="174">
        <v>343782770764.6214</v>
      </c>
      <c r="K1203" s="186">
        <v>0.50907817166976699</v>
      </c>
      <c r="L1203" s="182">
        <v>131864046317.30661</v>
      </c>
      <c r="M1203" s="189">
        <v>2308044950.5725079</v>
      </c>
      <c r="N1203" s="187">
        <v>24580401.910003543</v>
      </c>
      <c r="O1203" s="185">
        <v>0</v>
      </c>
      <c r="P1203" s="185">
        <v>316638434162.49084</v>
      </c>
      <c r="Q1203" s="174">
        <v>662729249877.68481</v>
      </c>
      <c r="R1203" s="119">
        <v>0.64630171642713108</v>
      </c>
      <c r="S1203" s="174">
        <v>251280976416.90573</v>
      </c>
      <c r="T1203" s="119">
        <v>0.37916083598737021</v>
      </c>
      <c r="U1203" s="97">
        <v>15.884530146393438</v>
      </c>
      <c r="V1203" s="184">
        <v>4381306970628.5127</v>
      </c>
      <c r="W1203" s="199">
        <v>4547.04811537764</v>
      </c>
      <c r="X1203" s="191">
        <v>4.6007405301618613E-2</v>
      </c>
      <c r="Y1203" s="198">
        <v>2.0000000000000001E-4</v>
      </c>
    </row>
    <row r="1204" spans="1:25" x14ac:dyDescent="0.2">
      <c r="A1204">
        <v>1200</v>
      </c>
      <c r="B1204" s="119">
        <v>0.46315656718906717</v>
      </c>
      <c r="C1204" s="97">
        <v>17000</v>
      </c>
      <c r="D1204" s="96">
        <v>0.97852501724183649</v>
      </c>
      <c r="E1204" s="98">
        <v>5.0290565184677213E-2</v>
      </c>
      <c r="F1204" s="119">
        <v>0.3367681522397542</v>
      </c>
      <c r="G1204" s="177">
        <v>1</v>
      </c>
      <c r="H1204" s="97">
        <v>6501414.0786661692</v>
      </c>
      <c r="I1204" s="185">
        <v>45247.595683943699</v>
      </c>
      <c r="J1204" s="174">
        <v>294173355605.38617</v>
      </c>
      <c r="K1204" s="186">
        <v>0.45341636413652076</v>
      </c>
      <c r="L1204" s="182">
        <v>114956748980.00764</v>
      </c>
      <c r="M1204" s="189">
        <v>10261698304.46221</v>
      </c>
      <c r="N1204" s="187">
        <v>13977157.255283268</v>
      </c>
      <c r="O1204" s="185">
        <v>0</v>
      </c>
      <c r="P1204" s="185">
        <v>122721617249.52281</v>
      </c>
      <c r="Q1204" s="174">
        <v>427156671159.37122</v>
      </c>
      <c r="R1204" s="119">
        <v>0.54209689970558272</v>
      </c>
      <c r="S1204" s="174">
        <v>190827100402.63953</v>
      </c>
      <c r="T1204" s="119">
        <v>0.44673796123727716</v>
      </c>
      <c r="U1204" s="97">
        <v>15.574486311621206</v>
      </c>
      <c r="V1204" s="184">
        <v>3050281321207.4351</v>
      </c>
      <c r="W1204" s="199">
        <v>3164.0385640996046</v>
      </c>
      <c r="X1204" s="191">
        <v>4.8655118137168323E-2</v>
      </c>
      <c r="Y1204" s="198">
        <v>2.0000000000000001E-4</v>
      </c>
    </row>
    <row r="1205" spans="1:25" x14ac:dyDescent="0.2">
      <c r="A1205">
        <v>1201</v>
      </c>
      <c r="B1205" s="119">
        <v>0.49792479072534729</v>
      </c>
      <c r="C1205" s="97">
        <v>8169.0972685257211</v>
      </c>
      <c r="D1205" s="96">
        <v>0.77357766633902758</v>
      </c>
      <c r="E1205" s="98">
        <v>0</v>
      </c>
      <c r="F1205" s="119">
        <v>0.56605805973587875</v>
      </c>
      <c r="G1205" s="177">
        <v>1</v>
      </c>
      <c r="H1205" s="97">
        <v>23827221.311785556</v>
      </c>
      <c r="I1205" s="185">
        <v>28817.361771301541</v>
      </c>
      <c r="J1205" s="174">
        <v>686637656546.59045</v>
      </c>
      <c r="K1205" s="186">
        <v>0.31195319597029481</v>
      </c>
      <c r="L1205" s="182">
        <v>158913468746.92688</v>
      </c>
      <c r="M1205" s="189">
        <v>0</v>
      </c>
      <c r="N1205" s="187">
        <v>50923686.60126406</v>
      </c>
      <c r="O1205" s="185">
        <v>0</v>
      </c>
      <c r="P1205" s="185">
        <v>659270018093.17932</v>
      </c>
      <c r="Q1205" s="174">
        <v>1345907674639.7698</v>
      </c>
      <c r="R1205" s="119">
        <v>0.55101463486809976</v>
      </c>
      <c r="S1205" s="174">
        <v>476634026463.57562</v>
      </c>
      <c r="T1205" s="119">
        <v>0.35413575198696007</v>
      </c>
      <c r="U1205" s="97">
        <v>16.999553620718206</v>
      </c>
      <c r="V1205" s="184">
        <v>8518398850119.4258</v>
      </c>
      <c r="W1205" s="199">
        <v>8834.707326146894</v>
      </c>
      <c r="X1205" s="191">
        <v>4.4204742253504951E-2</v>
      </c>
      <c r="Y1205" s="198">
        <v>2.0000000000000001E-4</v>
      </c>
    </row>
    <row r="1206" spans="1:25" x14ac:dyDescent="0.2">
      <c r="A1206">
        <v>1202</v>
      </c>
      <c r="B1206" s="119">
        <v>0.38644658291536055</v>
      </c>
      <c r="C1206" s="97">
        <v>4402.0966490378059</v>
      </c>
      <c r="D1206" s="96">
        <v>0.67235696393318001</v>
      </c>
      <c r="E1206" s="98">
        <v>0.34364372965540657</v>
      </c>
      <c r="F1206" s="119">
        <v>0</v>
      </c>
      <c r="G1206" s="177">
        <v>0</v>
      </c>
      <c r="H1206" s="97">
        <v>18224018.043055676</v>
      </c>
      <c r="I1206" s="185">
        <v>25851.667803594006</v>
      </c>
      <c r="J1206" s="174">
        <v>471121260495.77869</v>
      </c>
      <c r="K1206" s="186">
        <v>0.2532386957203786</v>
      </c>
      <c r="L1206" s="182">
        <v>52186845486.770332</v>
      </c>
      <c r="M1206" s="189">
        <v>32781348938.095535</v>
      </c>
      <c r="N1206" s="187">
        <v>41508404.031001441</v>
      </c>
      <c r="O1206" s="185">
        <v>78873115516.592651</v>
      </c>
      <c r="P1206" s="185">
        <v>0</v>
      </c>
      <c r="Q1206" s="174">
        <v>582775724950.46692</v>
      </c>
      <c r="R1206" s="119">
        <v>0.31299283435813896</v>
      </c>
      <c r="S1206" s="174">
        <v>88371495811.920944</v>
      </c>
      <c r="T1206" s="119">
        <v>0.15163894450036006</v>
      </c>
      <c r="U1206" s="97">
        <v>16.883639875533731</v>
      </c>
      <c r="V1206" s="184">
        <v>1592004409196.5632</v>
      </c>
      <c r="W1206" s="199">
        <v>1649.9171033301161</v>
      </c>
      <c r="X1206" s="191">
        <v>4.3312992760080257E-2</v>
      </c>
      <c r="Y1206" s="198">
        <v>2.0000000000000001E-4</v>
      </c>
    </row>
    <row r="1207" spans="1:25" x14ac:dyDescent="0.2">
      <c r="A1207">
        <v>1203</v>
      </c>
      <c r="B1207" s="119">
        <v>0.54901785753843979</v>
      </c>
      <c r="C1207" s="97">
        <v>8163.3175625354597</v>
      </c>
      <c r="D1207" s="96">
        <v>1.0967576300765509</v>
      </c>
      <c r="E1207" s="98">
        <v>0.23768042239877213</v>
      </c>
      <c r="F1207" s="119">
        <v>0</v>
      </c>
      <c r="G1207" s="177">
        <v>0</v>
      </c>
      <c r="H1207" s="97">
        <v>10959015.442102512</v>
      </c>
      <c r="I1207" s="185">
        <v>37733.819207302819</v>
      </c>
      <c r="J1207" s="174">
        <v>413525507382.336</v>
      </c>
      <c r="K1207" s="186">
        <v>0.45831667809626631</v>
      </c>
      <c r="L1207" s="182">
        <v>155296890813.84247</v>
      </c>
      <c r="M1207" s="189">
        <v>16702363840.036198</v>
      </c>
      <c r="N1207" s="187">
        <v>21700844.837262429</v>
      </c>
      <c r="O1207" s="185">
        <v>25065957725.888622</v>
      </c>
      <c r="P1207" s="185">
        <v>0</v>
      </c>
      <c r="Q1207" s="174">
        <v>455293828948.2608</v>
      </c>
      <c r="R1207" s="119">
        <v>0.46031461378773159</v>
      </c>
      <c r="S1207" s="174">
        <v>168184086756.48276</v>
      </c>
      <c r="T1207" s="119">
        <v>0.36939680721127244</v>
      </c>
      <c r="U1207" s="97">
        <v>13.782050300611834</v>
      </c>
      <c r="V1207" s="184">
        <v>2449186967796.3838</v>
      </c>
      <c r="W1207" s="199">
        <v>2543.2880881739438</v>
      </c>
      <c r="X1207" s="191">
        <v>5.3657802046799187E-2</v>
      </c>
      <c r="Y1207" s="198">
        <v>2.0000000000000001E-4</v>
      </c>
    </row>
    <row r="1208" spans="1:25" x14ac:dyDescent="0.2">
      <c r="A1208">
        <v>1204</v>
      </c>
      <c r="B1208" s="119">
        <v>0.4994802981879144</v>
      </c>
      <c r="C1208" s="97">
        <v>17000</v>
      </c>
      <c r="D1208" s="96">
        <v>1.117778921797109</v>
      </c>
      <c r="E1208" s="98">
        <v>0.19381745708160764</v>
      </c>
      <c r="F1208" s="119">
        <v>0.6234236460697351</v>
      </c>
      <c r="G1208" s="177">
        <v>1</v>
      </c>
      <c r="H1208" s="97">
        <v>7529728.6626489628</v>
      </c>
      <c r="I1208" s="185">
        <v>41240.604094552175</v>
      </c>
      <c r="J1208" s="174">
        <v>310530558715.7077</v>
      </c>
      <c r="K1208" s="186">
        <v>0.42949010960828082</v>
      </c>
      <c r="L1208" s="182">
        <v>115275527382.36447</v>
      </c>
      <c r="M1208" s="189">
        <v>10930953345.887939</v>
      </c>
      <c r="N1208" s="187">
        <v>15253091.210668847</v>
      </c>
      <c r="O1208" s="185">
        <v>0</v>
      </c>
      <c r="P1208" s="185">
        <v>228844490887.52536</v>
      </c>
      <c r="Q1208" s="174">
        <v>550306002949.12097</v>
      </c>
      <c r="R1208" s="119">
        <v>0.57503533436615539</v>
      </c>
      <c r="S1208" s="174">
        <v>234121956974.16376</v>
      </c>
      <c r="T1208" s="119">
        <v>0.42543958401233306</v>
      </c>
      <c r="U1208" s="97">
        <v>16.203588317607583</v>
      </c>
      <c r="V1208" s="184">
        <v>3881990225147.5205</v>
      </c>
      <c r="W1208" s="199">
        <v>4030.6560705613679</v>
      </c>
      <c r="X1208" s="191">
        <v>4.7744989567513663E-2</v>
      </c>
      <c r="Y1208" s="198">
        <v>2.0000000000000001E-4</v>
      </c>
    </row>
    <row r="1209" spans="1:25" x14ac:dyDescent="0.2">
      <c r="A1209">
        <v>1205</v>
      </c>
      <c r="B1209" s="119">
        <v>0.49226934932415867</v>
      </c>
      <c r="C1209" s="97">
        <v>11902.501822357981</v>
      </c>
      <c r="D1209" s="96">
        <v>0.54093112933316978</v>
      </c>
      <c r="E1209" s="98">
        <v>0.66547990708194771</v>
      </c>
      <c r="F1209" s="119">
        <v>0.60844700271917196</v>
      </c>
      <c r="G1209" s="177">
        <v>1</v>
      </c>
      <c r="H1209" s="97">
        <v>3124656.3351907949</v>
      </c>
      <c r="I1209" s="185">
        <v>38788.357652587692</v>
      </c>
      <c r="J1209" s="174">
        <v>121200287470.80449</v>
      </c>
      <c r="K1209" s="186">
        <v>0.35868231076584056</v>
      </c>
      <c r="L1209" s="182">
        <v>32308295138.082924</v>
      </c>
      <c r="M1209" s="189">
        <v>1620204358.1850071</v>
      </c>
      <c r="N1209" s="187">
        <v>9052066.4629002325</v>
      </c>
      <c r="O1209" s="185">
        <v>0</v>
      </c>
      <c r="P1209" s="185">
        <v>177121338531.73453</v>
      </c>
      <c r="Q1209" s="174">
        <v>299941830360.724</v>
      </c>
      <c r="R1209" s="119">
        <v>0.61735127033867376</v>
      </c>
      <c r="S1209" s="174">
        <v>119097444202.48672</v>
      </c>
      <c r="T1209" s="119">
        <v>0.39706847177419236</v>
      </c>
      <c r="U1209" s="97">
        <v>17.413953394446256</v>
      </c>
      <c r="V1209" s="184">
        <v>2237493456400.7026</v>
      </c>
      <c r="W1209" s="199">
        <v>2323.2827393710518</v>
      </c>
      <c r="X1209" s="191">
        <v>4.2196190786444543E-2</v>
      </c>
      <c r="Y1209" s="198">
        <v>2.0000000000000001E-4</v>
      </c>
    </row>
    <row r="1210" spans="1:25" x14ac:dyDescent="0.2">
      <c r="A1210">
        <v>1206</v>
      </c>
      <c r="B1210" s="119">
        <v>0.39219707891957228</v>
      </c>
      <c r="C1210" s="97">
        <v>12862.327497616947</v>
      </c>
      <c r="D1210" s="96">
        <v>0.44816631447527239</v>
      </c>
      <c r="E1210" s="98">
        <v>0.15500395588901231</v>
      </c>
      <c r="F1210" s="119">
        <v>0.68689712735105479</v>
      </c>
      <c r="G1210" s="177">
        <v>1</v>
      </c>
      <c r="H1210" s="97">
        <v>9254518.4156457279</v>
      </c>
      <c r="I1210" s="185">
        <v>35099.48386556605</v>
      </c>
      <c r="J1210" s="174">
        <v>324828819813.54108</v>
      </c>
      <c r="K1210" s="186">
        <v>0.29264497675677381</v>
      </c>
      <c r="L1210" s="182">
        <v>61466169599.785103</v>
      </c>
      <c r="M1210" s="189">
        <v>6786255097.6569777</v>
      </c>
      <c r="N1210" s="187">
        <v>24857171.601439431</v>
      </c>
      <c r="O1210" s="185">
        <v>0</v>
      </c>
      <c r="P1210" s="185">
        <v>358201603019.55219</v>
      </c>
      <c r="Q1210" s="174">
        <v>689816677930.75024</v>
      </c>
      <c r="R1210" s="119">
        <v>0.55322061215547491</v>
      </c>
      <c r="S1210" s="174">
        <v>245250314438.8353</v>
      </c>
      <c r="T1210" s="119">
        <v>0.35552969692544262</v>
      </c>
      <c r="U1210" s="97">
        <v>17.601988624039858</v>
      </c>
      <c r="V1210" s="184">
        <v>4532063716043.127</v>
      </c>
      <c r="W1210" s="199">
        <v>4707.1345736274325</v>
      </c>
      <c r="X1210" s="191">
        <v>4.274768538611546E-2</v>
      </c>
      <c r="Y1210" s="198">
        <v>2.0000000000000001E-4</v>
      </c>
    </row>
    <row r="1211" spans="1:25" x14ac:dyDescent="0.2">
      <c r="A1211">
        <v>1207</v>
      </c>
      <c r="B1211" s="119">
        <v>0.5329841608953747</v>
      </c>
      <c r="C1211" s="97">
        <v>7693.3404207564054</v>
      </c>
      <c r="D1211" s="96">
        <v>0.70622629013367844</v>
      </c>
      <c r="E1211" s="98">
        <v>2.3371040717115849E-2</v>
      </c>
      <c r="F1211" s="119">
        <v>0</v>
      </c>
      <c r="G1211" s="177">
        <v>0</v>
      </c>
      <c r="H1211" s="97">
        <v>17458827.07358326</v>
      </c>
      <c r="I1211" s="185">
        <v>32049.920090185911</v>
      </c>
      <c r="J1211" s="174">
        <v>559554012576.71777</v>
      </c>
      <c r="K1211" s="186">
        <v>0.47220979389193751</v>
      </c>
      <c r="L1211" s="182">
        <v>195950284284.59637</v>
      </c>
      <c r="M1211" s="189">
        <v>21910293643.143795</v>
      </c>
      <c r="N1211" s="187">
        <v>39050149.033591762</v>
      </c>
      <c r="O1211" s="185">
        <v>20589402368.778168</v>
      </c>
      <c r="P1211" s="185">
        <v>0</v>
      </c>
      <c r="Q1211" s="174">
        <v>602053708588.63977</v>
      </c>
      <c r="R1211" s="119">
        <v>0.46623482729357546</v>
      </c>
      <c r="S1211" s="174">
        <v>205279949151.1098</v>
      </c>
      <c r="T1211" s="119">
        <v>0.34096617332087514</v>
      </c>
      <c r="U1211" s="97">
        <v>13.624355940852968</v>
      </c>
      <c r="V1211" s="184">
        <v>2983353679087.8477</v>
      </c>
      <c r="W1211" s="199">
        <v>3093.1138025579494</v>
      </c>
      <c r="X1211" s="191">
        <v>5.2790221252837E-2</v>
      </c>
      <c r="Y1211" s="198">
        <v>2.0000000000000001E-4</v>
      </c>
    </row>
    <row r="1212" spans="1:25" x14ac:dyDescent="0.2">
      <c r="A1212">
        <v>1208</v>
      </c>
      <c r="B1212" s="119">
        <v>0.36361719702033546</v>
      </c>
      <c r="C1212" s="97">
        <v>10054.616773632984</v>
      </c>
      <c r="D1212" s="96">
        <v>1.1289161040431943</v>
      </c>
      <c r="E1212" s="98">
        <v>0.7</v>
      </c>
      <c r="F1212" s="119">
        <v>0.61761403161846373</v>
      </c>
      <c r="G1212" s="177">
        <v>1</v>
      </c>
      <c r="H1212" s="97">
        <v>10953661.899879601</v>
      </c>
      <c r="I1212" s="185">
        <v>38850.316573675744</v>
      </c>
      <c r="J1212" s="174">
        <v>425553232451.33301</v>
      </c>
      <c r="K1212" s="186">
        <v>0.36361719702033546</v>
      </c>
      <c r="L1212" s="182">
        <v>107841499932.37422</v>
      </c>
      <c r="M1212" s="189">
        <v>3113767000.7967424</v>
      </c>
      <c r="N1212" s="187">
        <v>21427434.711592596</v>
      </c>
      <c r="O1212" s="185">
        <v>0</v>
      </c>
      <c r="P1212" s="185">
        <v>424952624455.39319</v>
      </c>
      <c r="Q1212" s="174">
        <v>853619623907.52295</v>
      </c>
      <c r="R1212" s="119">
        <v>0.57953280275665853</v>
      </c>
      <c r="S1212" s="174">
        <v>366246257144.02551</v>
      </c>
      <c r="T1212" s="119">
        <v>0.42905088740521136</v>
      </c>
      <c r="U1212" s="97">
        <v>17.258454529846265</v>
      </c>
      <c r="V1212" s="184">
        <v>6592928235713.5869</v>
      </c>
      <c r="W1212" s="199">
        <v>6840.3522808517246</v>
      </c>
      <c r="X1212" s="191">
        <v>4.4232394088132648E-2</v>
      </c>
      <c r="Y1212" s="198">
        <v>2.0000000000000001E-4</v>
      </c>
    </row>
    <row r="1213" spans="1:25" x14ac:dyDescent="0.2">
      <c r="A1213">
        <v>1209</v>
      </c>
      <c r="B1213" s="119">
        <v>0.5652824512152983</v>
      </c>
      <c r="C1213" s="97">
        <v>10394.51135400621</v>
      </c>
      <c r="D1213" s="96">
        <v>1.1831343455066743</v>
      </c>
      <c r="E1213" s="98">
        <v>0.44034725436006933</v>
      </c>
      <c r="F1213" s="119">
        <v>0.53579170311476776</v>
      </c>
      <c r="G1213" s="177">
        <v>1</v>
      </c>
      <c r="H1213" s="97">
        <v>10017466.603010338</v>
      </c>
      <c r="I1213" s="185">
        <v>35169.40637449739</v>
      </c>
      <c r="J1213" s="174">
        <v>352308353804.2265</v>
      </c>
      <c r="K1213" s="186">
        <v>0.37321873611991618</v>
      </c>
      <c r="L1213" s="182">
        <v>99904340312.815002</v>
      </c>
      <c r="M1213" s="189">
        <v>7096875411.4619265</v>
      </c>
      <c r="N1213" s="187">
        <v>19439733.102225959</v>
      </c>
      <c r="O1213" s="185">
        <v>0</v>
      </c>
      <c r="P1213" s="185">
        <v>442994412672.67517</v>
      </c>
      <c r="Q1213" s="174">
        <v>802399641888.36353</v>
      </c>
      <c r="R1213" s="119">
        <v>0.60553816739744004</v>
      </c>
      <c r="S1213" s="174">
        <v>253878557860.55768</v>
      </c>
      <c r="T1213" s="119">
        <v>0.31639914153386345</v>
      </c>
      <c r="U1213" s="97">
        <v>16.737615178659507</v>
      </c>
      <c r="V1213" s="184">
        <v>4401770760672.958</v>
      </c>
      <c r="W1213" s="199">
        <v>4567.1134589089679</v>
      </c>
      <c r="X1213" s="191">
        <v>4.5599328868327668E-2</v>
      </c>
      <c r="Y1213" s="198">
        <v>2.0000000000000001E-4</v>
      </c>
    </row>
    <row r="1214" spans="1:25" x14ac:dyDescent="0.2">
      <c r="A1214">
        <v>1210</v>
      </c>
      <c r="B1214" s="119">
        <v>0.41232780124357871</v>
      </c>
      <c r="C1214" s="97">
        <v>7482.2232641170667</v>
      </c>
      <c r="D1214" s="96">
        <v>0.65444846467066686</v>
      </c>
      <c r="E1214" s="98">
        <v>0.7</v>
      </c>
      <c r="F1214" s="119">
        <v>0.47141135260065614</v>
      </c>
      <c r="G1214" s="177">
        <v>1</v>
      </c>
      <c r="H1214" s="97">
        <v>5267787.5134050641</v>
      </c>
      <c r="I1214" s="185">
        <v>47278.199346617635</v>
      </c>
      <c r="J1214" s="174">
        <v>249051508174.38785</v>
      </c>
      <c r="K1214" s="186">
        <v>0.41232780124357871</v>
      </c>
      <c r="L1214" s="182">
        <v>70397312270.98175</v>
      </c>
      <c r="M1214" s="189">
        <v>5241811922.7104197</v>
      </c>
      <c r="N1214" s="187">
        <v>13379905.573011689</v>
      </c>
      <c r="O1214" s="185">
        <v>0</v>
      </c>
      <c r="P1214" s="185">
        <v>165922780800.18591</v>
      </c>
      <c r="Q1214" s="174">
        <v>420216100897.28418</v>
      </c>
      <c r="R1214" s="119">
        <v>0.5602571745808439</v>
      </c>
      <c r="S1214" s="174">
        <v>142427362454.86523</v>
      </c>
      <c r="T1214" s="119">
        <v>0.33893837516159231</v>
      </c>
      <c r="U1214" s="97">
        <v>16.163558914405542</v>
      </c>
      <c r="V1214" s="184">
        <v>2495515655334.6958</v>
      </c>
      <c r="W1214" s="199">
        <v>2592.5841291257007</v>
      </c>
      <c r="X1214" s="191">
        <v>4.5542907752373386E-2</v>
      </c>
      <c r="Y1214" s="198">
        <v>2.0000000000000001E-4</v>
      </c>
    </row>
    <row r="1215" spans="1:25" x14ac:dyDescent="0.2">
      <c r="A1215">
        <v>1211</v>
      </c>
      <c r="B1215" s="119">
        <v>0.59192933972358297</v>
      </c>
      <c r="C1215" s="97">
        <v>6300.3624334181513</v>
      </c>
      <c r="D1215" s="96">
        <v>0.50534796260025683</v>
      </c>
      <c r="E1215" s="98">
        <v>0.38844429863092111</v>
      </c>
      <c r="F1215" s="119">
        <v>0.61675106206990926</v>
      </c>
      <c r="G1215" s="177">
        <v>1</v>
      </c>
      <c r="H1215" s="97">
        <v>4557487.0435998719</v>
      </c>
      <c r="I1215" s="185">
        <v>53727.114000947964</v>
      </c>
      <c r="J1215" s="174">
        <v>244860625949.33362</v>
      </c>
      <c r="K1215" s="186">
        <v>0.59192933972358297</v>
      </c>
      <c r="L1215" s="182">
        <v>115091175355.3172</v>
      </c>
      <c r="M1215" s="189">
        <v>6468688027.2658339</v>
      </c>
      <c r="N1215" s="187">
        <v>12791736.931765618</v>
      </c>
      <c r="O1215" s="185">
        <v>0</v>
      </c>
      <c r="P1215" s="185">
        <v>221432704283.16705</v>
      </c>
      <c r="Q1215" s="174">
        <v>472762018259.76648</v>
      </c>
      <c r="R1215" s="119">
        <v>0.68128643932654198</v>
      </c>
      <c r="S1215" s="174">
        <v>226587305140.66708</v>
      </c>
      <c r="T1215" s="119">
        <v>0.47928407187771405</v>
      </c>
      <c r="U1215" s="97">
        <v>16.060866312838854</v>
      </c>
      <c r="V1215" s="184">
        <v>3976649598213.3887</v>
      </c>
      <c r="W1215" s="199">
        <v>4132.217635751218</v>
      </c>
      <c r="X1215" s="191">
        <v>4.5671040485529682E-2</v>
      </c>
      <c r="Y1215" s="198">
        <v>2.0000000000000001E-4</v>
      </c>
    </row>
    <row r="1216" spans="1:25" x14ac:dyDescent="0.2">
      <c r="A1216">
        <v>1212</v>
      </c>
      <c r="B1216" s="119">
        <v>0.28892614943344175</v>
      </c>
      <c r="C1216" s="97">
        <v>9145.9638507117179</v>
      </c>
      <c r="D1216" s="96">
        <v>0.40855327068140512</v>
      </c>
      <c r="E1216" s="98">
        <v>0.7</v>
      </c>
      <c r="F1216" s="119">
        <v>0.5659044475423104</v>
      </c>
      <c r="G1216" s="177">
        <v>1</v>
      </c>
      <c r="H1216" s="97">
        <v>2943635.2669366975</v>
      </c>
      <c r="I1216" s="185">
        <v>53181.716955604999</v>
      </c>
      <c r="J1216" s="174">
        <v>156547577586.76422</v>
      </c>
      <c r="K1216" s="186">
        <v>0.28892614943344164</v>
      </c>
      <c r="L1216" s="182">
        <v>25757037976.014687</v>
      </c>
      <c r="M1216" s="189">
        <v>1510764388.0014014</v>
      </c>
      <c r="N1216" s="187">
        <v>9343751.5568178482</v>
      </c>
      <c r="O1216" s="185">
        <v>0</v>
      </c>
      <c r="P1216" s="185">
        <v>213264473061.34113</v>
      </c>
      <c r="Q1216" s="174">
        <v>371322815036.10675</v>
      </c>
      <c r="R1216" s="119">
        <v>0.58127930335592637</v>
      </c>
      <c r="S1216" s="174">
        <v>120477865891.56371</v>
      </c>
      <c r="T1216" s="119">
        <v>0.32445586700577139</v>
      </c>
      <c r="U1216" s="97">
        <v>17.753282631566112</v>
      </c>
      <c r="V1216" s="184">
        <v>2307624292790.7974</v>
      </c>
      <c r="W1216" s="199">
        <v>2396.0118461496759</v>
      </c>
      <c r="X1216" s="191">
        <v>4.1382709001809508E-2</v>
      </c>
      <c r="Y1216" s="198">
        <v>2.0000000000000001E-4</v>
      </c>
    </row>
    <row r="1217" spans="1:25" x14ac:dyDescent="0.2">
      <c r="A1217">
        <v>1213</v>
      </c>
      <c r="B1217" s="119">
        <v>0.59378966608642114</v>
      </c>
      <c r="C1217" s="97">
        <v>16133.666620131615</v>
      </c>
      <c r="D1217" s="96">
        <v>0.7345762513017946</v>
      </c>
      <c r="E1217" s="98">
        <v>0.7</v>
      </c>
      <c r="F1217" s="119">
        <v>0.59524780007387745</v>
      </c>
      <c r="G1217" s="177">
        <v>1</v>
      </c>
      <c r="H1217" s="97">
        <v>3958582.9958874867</v>
      </c>
      <c r="I1217" s="185">
        <v>39879.400910931086</v>
      </c>
      <c r="J1217" s="174">
        <v>157865918332.19174</v>
      </c>
      <c r="K1217" s="186">
        <v>0.3377833390854359</v>
      </c>
      <c r="L1217" s="182">
        <v>41453134448.961861</v>
      </c>
      <c r="M1217" s="189">
        <v>1500672025.8313706</v>
      </c>
      <c r="N1217" s="187">
        <v>10011168.29462702</v>
      </c>
      <c r="O1217" s="185">
        <v>0</v>
      </c>
      <c r="P1217" s="185">
        <v>171242879206.47614</v>
      </c>
      <c r="Q1217" s="174">
        <v>330609469564.49921</v>
      </c>
      <c r="R1217" s="119">
        <v>0.57566040270388474</v>
      </c>
      <c r="S1217" s="174">
        <v>132418448469.40405</v>
      </c>
      <c r="T1217" s="119">
        <v>0.40052829897411724</v>
      </c>
      <c r="U1217" s="97">
        <v>17.159169855641103</v>
      </c>
      <c r="V1217" s="184">
        <v>2395476247449.2754</v>
      </c>
      <c r="W1217" s="199">
        <v>2484.4813430648192</v>
      </c>
      <c r="X1217" s="191">
        <v>4.3665356565729466E-2</v>
      </c>
      <c r="Y1217" s="198">
        <v>2.0000000000000001E-4</v>
      </c>
    </row>
    <row r="1218" spans="1:25" x14ac:dyDescent="0.2">
      <c r="A1218">
        <v>1214</v>
      </c>
      <c r="B1218" s="119">
        <v>0.56508111085351054</v>
      </c>
      <c r="C1218" s="97">
        <v>10725.755508230075</v>
      </c>
      <c r="D1218" s="96">
        <v>0.66475535513441597</v>
      </c>
      <c r="E1218" s="98">
        <v>0.50202776771867752</v>
      </c>
      <c r="F1218" s="119">
        <v>0</v>
      </c>
      <c r="G1218" s="177">
        <v>0</v>
      </c>
      <c r="H1218" s="97">
        <v>4418354.7150510391</v>
      </c>
      <c r="I1218" s="185">
        <v>44505.330105330802</v>
      </c>
      <c r="J1218" s="174">
        <v>196640335115.79132</v>
      </c>
      <c r="K1218" s="186">
        <v>0.43053404482410251</v>
      </c>
      <c r="L1218" s="182">
        <v>57718080886.814224</v>
      </c>
      <c r="M1218" s="189">
        <v>17227342997.061531</v>
      </c>
      <c r="N1218" s="187">
        <v>11379627.462268684</v>
      </c>
      <c r="O1218" s="185">
        <v>25320601427.958145</v>
      </c>
      <c r="P1218" s="185">
        <v>0</v>
      </c>
      <c r="Q1218" s="174">
        <v>239188279540.81097</v>
      </c>
      <c r="R1218" s="119">
        <v>0.43863704441017126</v>
      </c>
      <c r="S1218" s="174">
        <v>70541776281.560547</v>
      </c>
      <c r="T1218" s="119">
        <v>0.29492154221346162</v>
      </c>
      <c r="U1218" s="97">
        <v>14.967458456077239</v>
      </c>
      <c r="V1218" s="184">
        <v>1144293924572.0327</v>
      </c>
      <c r="W1218" s="199">
        <v>1186.9056802403952</v>
      </c>
      <c r="X1218" s="191">
        <v>5.0074911347307231E-2</v>
      </c>
      <c r="Y1218" s="198">
        <v>2.0000000000000001E-4</v>
      </c>
    </row>
    <row r="1219" spans="1:25" x14ac:dyDescent="0.2">
      <c r="A1219">
        <v>1215</v>
      </c>
      <c r="B1219" s="119">
        <v>0.37421996461918766</v>
      </c>
      <c r="C1219" s="97">
        <v>6303.5034507539585</v>
      </c>
      <c r="D1219" s="96">
        <v>1.0398652758106772</v>
      </c>
      <c r="E1219" s="98">
        <v>0</v>
      </c>
      <c r="F1219" s="119">
        <v>0.43177879649382156</v>
      </c>
      <c r="G1219" s="177">
        <v>1</v>
      </c>
      <c r="H1219" s="97">
        <v>13511506.298576934</v>
      </c>
      <c r="I1219" s="185">
        <v>31635.565863656146</v>
      </c>
      <c r="J1219" s="174">
        <v>427444147425.83545</v>
      </c>
      <c r="K1219" s="186">
        <v>0.37421996461918772</v>
      </c>
      <c r="L1219" s="182">
        <v>107497098300.9975</v>
      </c>
      <c r="M1219" s="189">
        <v>22413239094.337688</v>
      </c>
      <c r="N1219" s="187">
        <v>26844367.551361062</v>
      </c>
      <c r="O1219" s="185">
        <v>0</v>
      </c>
      <c r="P1219" s="185">
        <v>273272271655.75757</v>
      </c>
      <c r="Q1219" s="174">
        <v>723129658175.93066</v>
      </c>
      <c r="R1219" s="119">
        <v>0.5235243040728349</v>
      </c>
      <c r="S1219" s="174">
        <v>265866186426.84589</v>
      </c>
      <c r="T1219" s="119">
        <v>0.36766046506443129</v>
      </c>
      <c r="U1219" s="97">
        <v>16.880635391461073</v>
      </c>
      <c r="V1219" s="184">
        <v>4702144413921.2588</v>
      </c>
      <c r="W1219" s="199">
        <v>4878.7107350249962</v>
      </c>
      <c r="X1219" s="191">
        <v>4.4641274909725581E-2</v>
      </c>
      <c r="Y1219" s="198">
        <v>2.0000000000000001E-4</v>
      </c>
    </row>
    <row r="1220" spans="1:25" x14ac:dyDescent="0.2">
      <c r="A1220">
        <v>1216</v>
      </c>
      <c r="B1220" s="119">
        <v>0.45502851329404725</v>
      </c>
      <c r="C1220" s="97">
        <v>11581.118190126399</v>
      </c>
      <c r="D1220" s="96">
        <v>0.76507313412375322</v>
      </c>
      <c r="E1220" s="98">
        <v>0</v>
      </c>
      <c r="F1220" s="119">
        <v>0.53059735921384921</v>
      </c>
      <c r="G1220" s="177">
        <v>1</v>
      </c>
      <c r="H1220" s="97">
        <v>4878693.0272168163</v>
      </c>
      <c r="I1220" s="185">
        <v>53635.794592622435</v>
      </c>
      <c r="J1220" s="174">
        <v>261672577088.2605</v>
      </c>
      <c r="K1220" s="186">
        <v>0.45502851329404725</v>
      </c>
      <c r="L1220" s="182">
        <v>92880721885.56517</v>
      </c>
      <c r="M1220" s="189">
        <v>5605944209.5762091</v>
      </c>
      <c r="N1220" s="187">
        <v>11845380.285712207</v>
      </c>
      <c r="O1220" s="185">
        <v>0</v>
      </c>
      <c r="P1220" s="185">
        <v>184782060698.54361</v>
      </c>
      <c r="Q1220" s="174">
        <v>452060581996.38031</v>
      </c>
      <c r="R1220" s="119">
        <v>0.59039461282484718</v>
      </c>
      <c r="S1220" s="174">
        <v>201527468820.13824</v>
      </c>
      <c r="T1220" s="119">
        <v>0.44579748123615853</v>
      </c>
      <c r="U1220" s="97">
        <v>16.33030341071477</v>
      </c>
      <c r="V1220" s="184">
        <v>3511523604944.2085</v>
      </c>
      <c r="W1220" s="199">
        <v>3642.9426794542619</v>
      </c>
      <c r="X1220" s="191">
        <v>4.5756088019521315E-2</v>
      </c>
      <c r="Y1220" s="198">
        <v>2.0000000000000001E-4</v>
      </c>
    </row>
    <row r="1221" spans="1:25" x14ac:dyDescent="0.2">
      <c r="A1221">
        <v>1217</v>
      </c>
      <c r="B1221" s="119">
        <v>0.4827350799105965</v>
      </c>
      <c r="C1221" s="97">
        <v>4000</v>
      </c>
      <c r="D1221" s="96">
        <v>0.58215283171682919</v>
      </c>
      <c r="E1221" s="98">
        <v>0.28371814044044097</v>
      </c>
      <c r="F1221" s="119">
        <v>0.50387729921450719</v>
      </c>
      <c r="G1221" s="177">
        <v>1</v>
      </c>
      <c r="H1221" s="97">
        <v>6307721.952231558</v>
      </c>
      <c r="I1221" s="185">
        <v>45852.07950073095</v>
      </c>
      <c r="J1221" s="174">
        <v>289222168422.22723</v>
      </c>
      <c r="K1221" s="186">
        <v>0.4827350799105965</v>
      </c>
      <c r="L1221" s="182">
        <v>95295770703.334137</v>
      </c>
      <c r="M1221" s="189">
        <v>6386087024.2576447</v>
      </c>
      <c r="N1221" s="187">
        <v>16472504.005622929</v>
      </c>
      <c r="O1221" s="185">
        <v>0</v>
      </c>
      <c r="P1221" s="185">
        <v>143441025981.86603</v>
      </c>
      <c r="Q1221" s="174">
        <v>439049281428.35089</v>
      </c>
      <c r="R1221" s="119">
        <v>0.57936664090002343</v>
      </c>
      <c r="S1221" s="174">
        <v>168074406332.06171</v>
      </c>
      <c r="T1221" s="119">
        <v>0.38281444348403976</v>
      </c>
      <c r="U1221" s="97">
        <v>15.718006652351834</v>
      </c>
      <c r="V1221" s="184">
        <v>2921444530293.9673</v>
      </c>
      <c r="W1221" s="199">
        <v>3030.6813494104867</v>
      </c>
      <c r="X1221" s="191">
        <v>4.6028051562094191E-2</v>
      </c>
      <c r="Y1221" s="198">
        <v>2.0000000000000001E-4</v>
      </c>
    </row>
    <row r="1222" spans="1:25" x14ac:dyDescent="0.2">
      <c r="A1222">
        <v>1218</v>
      </c>
      <c r="B1222" s="119">
        <v>0.50460932008298331</v>
      </c>
      <c r="C1222" s="97">
        <v>10998.644311526694</v>
      </c>
      <c r="D1222" s="96">
        <v>1.1126570343283846</v>
      </c>
      <c r="E1222" s="98">
        <v>0</v>
      </c>
      <c r="F1222" s="119">
        <v>0.61368145797036211</v>
      </c>
      <c r="G1222" s="177">
        <v>1</v>
      </c>
      <c r="H1222" s="97">
        <v>9910285.0641926806</v>
      </c>
      <c r="I1222" s="185">
        <v>34964.535227102919</v>
      </c>
      <c r="J1222" s="174">
        <v>346508511237.59686</v>
      </c>
      <c r="K1222" s="186">
        <v>0.38819833748460431</v>
      </c>
      <c r="L1222" s="182">
        <v>106672893405.60272</v>
      </c>
      <c r="M1222" s="189">
        <v>7960191163.8555489</v>
      </c>
      <c r="N1222" s="187">
        <v>19639246.868042707</v>
      </c>
      <c r="O1222" s="185">
        <v>0</v>
      </c>
      <c r="P1222" s="185">
        <v>407953109577.53967</v>
      </c>
      <c r="Q1222" s="174">
        <v>762421811978.99207</v>
      </c>
      <c r="R1222" s="119">
        <v>0.60449020267724352</v>
      </c>
      <c r="S1222" s="174">
        <v>278181636496.81165</v>
      </c>
      <c r="T1222" s="119">
        <v>0.36486578967979044</v>
      </c>
      <c r="U1222" s="97">
        <v>16.78003956449226</v>
      </c>
      <c r="V1222" s="184">
        <v>4845591132845.8447</v>
      </c>
      <c r="W1222" s="199">
        <v>5025.38134521963</v>
      </c>
      <c r="X1222" s="191">
        <v>4.4790227799378787E-2</v>
      </c>
      <c r="Y1222" s="198">
        <v>2.0000000000000001E-4</v>
      </c>
    </row>
    <row r="1223" spans="1:25" x14ac:dyDescent="0.2">
      <c r="A1223">
        <v>1219</v>
      </c>
      <c r="B1223" s="119">
        <v>0.43103569931968072</v>
      </c>
      <c r="C1223" s="97">
        <v>13879.742971092535</v>
      </c>
      <c r="D1223" s="96">
        <v>1.2258077261903149</v>
      </c>
      <c r="E1223" s="98">
        <v>0.7</v>
      </c>
      <c r="F1223" s="119">
        <v>0.58895867332683205</v>
      </c>
      <c r="G1223" s="177">
        <v>1</v>
      </c>
      <c r="H1223" s="97">
        <v>16045462.802682156</v>
      </c>
      <c r="I1223" s="185">
        <v>30825.392540421624</v>
      </c>
      <c r="J1223" s="174">
        <v>494607689385.41119</v>
      </c>
      <c r="K1223" s="186">
        <v>0.41102309069659981</v>
      </c>
      <c r="L1223" s="182">
        <v>179770949892.99261</v>
      </c>
      <c r="M1223" s="189">
        <v>3775635854.263834</v>
      </c>
      <c r="N1223" s="187">
        <v>29681845.500137605</v>
      </c>
      <c r="O1223" s="185">
        <v>0</v>
      </c>
      <c r="P1223" s="185">
        <v>452894212904.55133</v>
      </c>
      <c r="Q1223" s="174">
        <v>951277538144.22632</v>
      </c>
      <c r="R1223" s="119">
        <v>0.59457995045330569</v>
      </c>
      <c r="S1223" s="174">
        <v>432773504522.22919</v>
      </c>
      <c r="T1223" s="119">
        <v>0.45493926553389824</v>
      </c>
      <c r="U1223" s="97">
        <v>16.534707094387915</v>
      </c>
      <c r="V1223" s="184">
        <v>7275260079211.7871</v>
      </c>
      <c r="W1223" s="199">
        <v>7558.8102591818588</v>
      </c>
      <c r="X1223" s="191">
        <v>4.7494497476545508E-2</v>
      </c>
      <c r="Y1223" s="198">
        <v>2.0000000000000001E-4</v>
      </c>
    </row>
    <row r="1224" spans="1:25" x14ac:dyDescent="0.2">
      <c r="A1224">
        <v>1220</v>
      </c>
      <c r="B1224" s="119">
        <v>0.71883004141886775</v>
      </c>
      <c r="C1224" s="97">
        <v>11624.734001062759</v>
      </c>
      <c r="D1224" s="96">
        <v>0.90329494102498264</v>
      </c>
      <c r="E1224" s="98">
        <v>0.11134851290450468</v>
      </c>
      <c r="F1224" s="119">
        <v>0.50370001682196019</v>
      </c>
      <c r="G1224" s="177">
        <v>1</v>
      </c>
      <c r="H1224" s="97">
        <v>7170894.4795170333</v>
      </c>
      <c r="I1224" s="185">
        <v>39907.517638625068</v>
      </c>
      <c r="J1224" s="174">
        <v>286172597926.0451</v>
      </c>
      <c r="K1224" s="186">
        <v>0.40201019261841242</v>
      </c>
      <c r="L1224" s="182">
        <v>81450036625.201645</v>
      </c>
      <c r="M1224" s="189">
        <v>6711823725.8551607</v>
      </c>
      <c r="N1224" s="187">
        <v>15703630.250854913</v>
      </c>
      <c r="O1224" s="185">
        <v>0</v>
      </c>
      <c r="P1224" s="185">
        <v>326432894100.71112</v>
      </c>
      <c r="Q1224" s="174">
        <v>619317315752.61133</v>
      </c>
      <c r="R1224" s="119">
        <v>0.60742789992521473</v>
      </c>
      <c r="S1224" s="174">
        <v>254898487114.15482</v>
      </c>
      <c r="T1224" s="119">
        <v>0.41157978411179286</v>
      </c>
      <c r="U1224" s="97">
        <v>17.167807902047173</v>
      </c>
      <c r="V1224" s="184">
        <v>4606677638345.542</v>
      </c>
      <c r="W1224" s="199">
        <v>4779.1307537847006</v>
      </c>
      <c r="X1224" s="191">
        <v>4.3641077882269938E-2</v>
      </c>
      <c r="Y1224" s="198">
        <v>2.0000000000000001E-4</v>
      </c>
    </row>
    <row r="1225" spans="1:25" x14ac:dyDescent="0.2">
      <c r="A1225">
        <v>1221</v>
      </c>
      <c r="B1225" s="119">
        <v>0.47146323304430299</v>
      </c>
      <c r="C1225" s="97">
        <v>4000</v>
      </c>
      <c r="D1225" s="96">
        <v>0.95095946250132468</v>
      </c>
      <c r="E1225" s="98">
        <v>0.7</v>
      </c>
      <c r="F1225" s="119">
        <v>0.60510506770427175</v>
      </c>
      <c r="G1225" s="177">
        <v>1</v>
      </c>
      <c r="H1225" s="97">
        <v>11257632.667177189</v>
      </c>
      <c r="I1225" s="185">
        <v>28935.159974056856</v>
      </c>
      <c r="J1225" s="174">
        <v>325741402153.94031</v>
      </c>
      <c r="K1225" s="186">
        <v>0.28739991048234148</v>
      </c>
      <c r="L1225" s="182">
        <v>53353491471.066635</v>
      </c>
      <c r="M1225" s="189">
        <v>3531662032.4093008</v>
      </c>
      <c r="N1225" s="187">
        <v>23554140.838887457</v>
      </c>
      <c r="O1225" s="185">
        <v>0</v>
      </c>
      <c r="P1225" s="185">
        <v>370046282052.35303</v>
      </c>
      <c r="Q1225" s="174">
        <v>699319346238.70264</v>
      </c>
      <c r="R1225" s="119">
        <v>0.55719190032004928</v>
      </c>
      <c r="S1225" s="174">
        <v>233235829713.04019</v>
      </c>
      <c r="T1225" s="119">
        <v>0.3335183431825558</v>
      </c>
      <c r="U1225" s="97">
        <v>17.670975024734322</v>
      </c>
      <c r="V1225" s="184">
        <v>4399174063645.1094</v>
      </c>
      <c r="W1225" s="199">
        <v>4570.1984408914759</v>
      </c>
      <c r="X1225" s="191">
        <v>4.2313881420845523E-2</v>
      </c>
      <c r="Y1225" s="198">
        <v>2.0000000000000001E-4</v>
      </c>
    </row>
    <row r="1226" spans="1:25" x14ac:dyDescent="0.2">
      <c r="A1226">
        <v>1222</v>
      </c>
      <c r="B1226" s="119">
        <v>0.47131415296109447</v>
      </c>
      <c r="C1226" s="97">
        <v>9090.6109331478747</v>
      </c>
      <c r="D1226" s="96">
        <v>0.61412973595242348</v>
      </c>
      <c r="E1226" s="98">
        <v>0.48839275965465462</v>
      </c>
      <c r="F1226" s="119">
        <v>0.7198051229768796</v>
      </c>
      <c r="G1226" s="177">
        <v>1</v>
      </c>
      <c r="H1226" s="97">
        <v>4390534.2114765896</v>
      </c>
      <c r="I1226" s="185">
        <v>53175.929484161963</v>
      </c>
      <c r="J1226" s="174">
        <v>233470737627.27979</v>
      </c>
      <c r="K1226" s="186">
        <v>0.47131415296109447</v>
      </c>
      <c r="L1226" s="182">
        <v>78092656197.028519</v>
      </c>
      <c r="M1226" s="189">
        <v>3080017668.5860481</v>
      </c>
      <c r="N1226" s="187">
        <v>11622060.718151368</v>
      </c>
      <c r="O1226" s="185">
        <v>0</v>
      </c>
      <c r="P1226" s="185">
        <v>238647019344.96265</v>
      </c>
      <c r="Q1226" s="174">
        <v>475197774640.82849</v>
      </c>
      <c r="R1226" s="119">
        <v>0.6333272049715436</v>
      </c>
      <c r="S1226" s="174">
        <v>201266500270.22141</v>
      </c>
      <c r="T1226" s="119">
        <v>0.42354259849458648</v>
      </c>
      <c r="U1226" s="97">
        <v>16.726141218911561</v>
      </c>
      <c r="V1226" s="184">
        <v>3632724800448.8911</v>
      </c>
      <c r="W1226" s="199">
        <v>3768.6596045324395</v>
      </c>
      <c r="X1226" s="191">
        <v>4.4272633489974914E-2</v>
      </c>
      <c r="Y1226" s="198">
        <v>2.0000000000000001E-4</v>
      </c>
    </row>
    <row r="1227" spans="1:25" x14ac:dyDescent="0.2">
      <c r="A1227">
        <v>1223</v>
      </c>
      <c r="B1227" s="119">
        <v>0.5265694205206719</v>
      </c>
      <c r="C1227" s="97">
        <v>9788.8363488845425</v>
      </c>
      <c r="D1227" s="96">
        <v>0.25639746126157015</v>
      </c>
      <c r="E1227" s="98">
        <v>3.0570027890935228E-2</v>
      </c>
      <c r="F1227" s="119">
        <v>0.54524453407659446</v>
      </c>
      <c r="G1227" s="177">
        <v>1</v>
      </c>
      <c r="H1227" s="97">
        <v>7355087.4196020439</v>
      </c>
      <c r="I1227" s="185">
        <v>43153.534632662711</v>
      </c>
      <c r="J1227" s="174">
        <v>317398019688.05859</v>
      </c>
      <c r="K1227" s="186">
        <v>0.5265694205206719</v>
      </c>
      <c r="L1227" s="182">
        <v>130935678620.04771</v>
      </c>
      <c r="M1227" s="189">
        <v>9407584044.3101025</v>
      </c>
      <c r="N1227" s="187">
        <v>23350042.536553673</v>
      </c>
      <c r="O1227" s="185">
        <v>0</v>
      </c>
      <c r="P1227" s="185">
        <v>311362331454.27209</v>
      </c>
      <c r="Q1227" s="174">
        <v>638167935186.64075</v>
      </c>
      <c r="R1227" s="119">
        <v>0.65221383512983588</v>
      </c>
      <c r="S1227" s="174">
        <v>289044698253.60187</v>
      </c>
      <c r="T1227" s="119">
        <v>0.45292889585414048</v>
      </c>
      <c r="U1227" s="97">
        <v>16.389745931320792</v>
      </c>
      <c r="V1227" s="184">
        <v>5201698577900.1963</v>
      </c>
      <c r="W1227" s="199">
        <v>5396.6380240452099</v>
      </c>
      <c r="X1227" s="191">
        <v>4.3767861660812417E-2</v>
      </c>
      <c r="Y1227" s="198">
        <v>2.0000000000000001E-4</v>
      </c>
    </row>
    <row r="1228" spans="1:25" x14ac:dyDescent="0.2">
      <c r="A1228">
        <v>1224</v>
      </c>
      <c r="B1228" s="119">
        <v>0.45488056693095635</v>
      </c>
      <c r="C1228" s="97">
        <v>13237.611631654323</v>
      </c>
      <c r="D1228" s="96">
        <v>1.0205212869775229</v>
      </c>
      <c r="E1228" s="98">
        <v>0</v>
      </c>
      <c r="F1228" s="119">
        <v>0.45994025249334447</v>
      </c>
      <c r="G1228" s="177">
        <v>1</v>
      </c>
      <c r="H1228" s="97">
        <v>7009392.5384063097</v>
      </c>
      <c r="I1228" s="185">
        <v>40843.394895016267</v>
      </c>
      <c r="J1228" s="174">
        <v>286287387420.30939</v>
      </c>
      <c r="K1228" s="186">
        <v>0.41892305615518832</v>
      </c>
      <c r="L1228" s="182">
        <v>89902597965.591904</v>
      </c>
      <c r="M1228" s="189">
        <v>3322784009.6478558</v>
      </c>
      <c r="N1228" s="187">
        <v>14782712.710798448</v>
      </c>
      <c r="O1228" s="185">
        <v>0</v>
      </c>
      <c r="P1228" s="185">
        <v>230811464181.67279</v>
      </c>
      <c r="Q1228" s="174">
        <v>520421635611.63</v>
      </c>
      <c r="R1228" s="119">
        <v>0.58525921633557099</v>
      </c>
      <c r="S1228" s="174">
        <v>195506614677.33209</v>
      </c>
      <c r="T1228" s="119">
        <v>0.37566965187287277</v>
      </c>
      <c r="U1228" s="97">
        <v>16.291781431265377</v>
      </c>
      <c r="V1228" s="184">
        <v>3307877089840.7041</v>
      </c>
      <c r="W1228" s="199">
        <v>3436.9035714122174</v>
      </c>
      <c r="X1228" s="191">
        <v>4.656532134289209E-2</v>
      </c>
      <c r="Y1228" s="198">
        <v>2.0000000000000001E-4</v>
      </c>
    </row>
    <row r="1229" spans="1:25" x14ac:dyDescent="0.2">
      <c r="A1229">
        <v>1225</v>
      </c>
      <c r="B1229" s="119">
        <v>0.51697748603663762</v>
      </c>
      <c r="C1229" s="97">
        <v>9088.6485532991446</v>
      </c>
      <c r="D1229" s="96">
        <v>0.58040785220443503</v>
      </c>
      <c r="E1229" s="98">
        <v>0.6402016223126521</v>
      </c>
      <c r="F1229" s="119">
        <v>0.63114376331496191</v>
      </c>
      <c r="G1229" s="177">
        <v>1</v>
      </c>
      <c r="H1229" s="97">
        <v>4332951.694590006</v>
      </c>
      <c r="I1229" s="185">
        <v>42679.431101459544</v>
      </c>
      <c r="J1229" s="174">
        <v>184927913315.20654</v>
      </c>
      <c r="K1229" s="186">
        <v>0.33993400963277454</v>
      </c>
      <c r="L1229" s="182">
        <v>44800712753.517624</v>
      </c>
      <c r="M1229" s="189">
        <v>1370668964.2415543</v>
      </c>
      <c r="N1229" s="187">
        <v>11703731.721633604</v>
      </c>
      <c r="O1229" s="185">
        <v>0</v>
      </c>
      <c r="P1229" s="185">
        <v>258925057156.80197</v>
      </c>
      <c r="Q1229" s="174">
        <v>445223639436.25012</v>
      </c>
      <c r="R1229" s="119">
        <v>0.60644428749018087</v>
      </c>
      <c r="S1229" s="174">
        <v>106187038769.57521</v>
      </c>
      <c r="T1229" s="119">
        <v>0.23850269699073273</v>
      </c>
      <c r="U1229" s="97">
        <v>16.503300665987123</v>
      </c>
      <c r="V1229" s="184">
        <v>1905354276728.728</v>
      </c>
      <c r="W1229" s="199">
        <v>1976.8762557589891</v>
      </c>
      <c r="X1229" s="191">
        <v>4.3850085974225343E-2</v>
      </c>
      <c r="Y1229" s="198">
        <v>2.0000000000000001E-4</v>
      </c>
    </row>
    <row r="1230" spans="1:25" x14ac:dyDescent="0.2">
      <c r="A1230">
        <v>1226</v>
      </c>
      <c r="B1230" s="119">
        <v>0.60198234356971914</v>
      </c>
      <c r="C1230" s="97">
        <v>14587.366178929988</v>
      </c>
      <c r="D1230" s="96">
        <v>1.0914176230012549</v>
      </c>
      <c r="E1230" s="98">
        <v>0</v>
      </c>
      <c r="F1230" s="119">
        <v>0</v>
      </c>
      <c r="G1230" s="177">
        <v>0</v>
      </c>
      <c r="H1230" s="97">
        <v>7844439.6074229395</v>
      </c>
      <c r="I1230" s="185">
        <v>34818.773595923216</v>
      </c>
      <c r="J1230" s="174">
        <v>273133766677.75214</v>
      </c>
      <c r="K1230" s="186">
        <v>0.31112025909545393</v>
      </c>
      <c r="L1230" s="182">
        <v>61527046183.561447</v>
      </c>
      <c r="M1230" s="189">
        <v>3763536837.8996429</v>
      </c>
      <c r="N1230" s="187">
        <v>15966017.179912174</v>
      </c>
      <c r="O1230" s="185">
        <v>0</v>
      </c>
      <c r="P1230" s="185">
        <v>0</v>
      </c>
      <c r="Q1230" s="174">
        <v>276897303515.65179</v>
      </c>
      <c r="R1230" s="119">
        <v>0.30689157018712576</v>
      </c>
      <c r="S1230" s="174">
        <v>61527046183.561447</v>
      </c>
      <c r="T1230" s="119">
        <v>0.22220168055946268</v>
      </c>
      <c r="U1230" s="97">
        <v>13.223091991290753</v>
      </c>
      <c r="V1230" s="184">
        <v>744154200305.47375</v>
      </c>
      <c r="W1230" s="199">
        <v>771.72521366808132</v>
      </c>
      <c r="X1230" s="191">
        <v>6.286103183034665E-2</v>
      </c>
      <c r="Y1230" s="198">
        <v>2.0000000000000001E-4</v>
      </c>
    </row>
    <row r="1231" spans="1:25" x14ac:dyDescent="0.2">
      <c r="A1231">
        <v>1227</v>
      </c>
      <c r="B1231" s="119">
        <v>0.60210503718765596</v>
      </c>
      <c r="C1231" s="97">
        <v>6132.2409973738713</v>
      </c>
      <c r="D1231" s="96">
        <v>0.5443184671188519</v>
      </c>
      <c r="E1231" s="98">
        <v>0.39577839196587883</v>
      </c>
      <c r="F1231" s="119">
        <v>0.51915124511652888</v>
      </c>
      <c r="G1231" s="177">
        <v>1</v>
      </c>
      <c r="H1231" s="97">
        <v>4649283.8632310275</v>
      </c>
      <c r="I1231" s="185">
        <v>53630.752909592549</v>
      </c>
      <c r="J1231" s="174">
        <v>249344594075.49911</v>
      </c>
      <c r="K1231" s="186">
        <v>0.5817302395901256</v>
      </c>
      <c r="L1231" s="182">
        <v>109495751296.75127</v>
      </c>
      <c r="M1231" s="189">
        <v>4907013397.0875654</v>
      </c>
      <c r="N1231" s="187">
        <v>12767333.637428217</v>
      </c>
      <c r="O1231" s="185">
        <v>0</v>
      </c>
      <c r="P1231" s="185">
        <v>146084743721.22003</v>
      </c>
      <c r="Q1231" s="174">
        <v>400336351193.8067</v>
      </c>
      <c r="R1231" s="119">
        <v>0.65424757119350663</v>
      </c>
      <c r="S1231" s="174">
        <v>203121558055.03961</v>
      </c>
      <c r="T1231" s="119">
        <v>0.50737725277589518</v>
      </c>
      <c r="U1231" s="97">
        <v>15.848534041159777</v>
      </c>
      <c r="V1231" s="184">
        <v>3515984088026.2861</v>
      </c>
      <c r="W1231" s="199">
        <v>3647.8285925366631</v>
      </c>
      <c r="X1231" s="191">
        <v>4.6016857213866398E-2</v>
      </c>
      <c r="Y1231" s="198">
        <v>2.0000000000000001E-4</v>
      </c>
    </row>
    <row r="1232" spans="1:25" x14ac:dyDescent="0.2">
      <c r="A1232">
        <v>1228</v>
      </c>
      <c r="B1232" s="119">
        <v>0.5910322671136562</v>
      </c>
      <c r="C1232" s="97">
        <v>7249.1700185783639</v>
      </c>
      <c r="D1232" s="96">
        <v>0.69340706432393984</v>
      </c>
      <c r="E1232" s="98">
        <v>0</v>
      </c>
      <c r="F1232" s="119">
        <v>0.51426605305305162</v>
      </c>
      <c r="G1232" s="177">
        <v>1</v>
      </c>
      <c r="H1232" s="97">
        <v>5971051.3186101373</v>
      </c>
      <c r="I1232" s="185">
        <v>45454.465742229266</v>
      </c>
      <c r="J1232" s="174">
        <v>271410947606.85736</v>
      </c>
      <c r="K1232" s="186">
        <v>0.52515470659866292</v>
      </c>
      <c r="L1232" s="182">
        <v>109573039198.89114</v>
      </c>
      <c r="M1232" s="189">
        <v>9575126819.134531</v>
      </c>
      <c r="N1232" s="187">
        <v>14667273.170246655</v>
      </c>
      <c r="O1232" s="185">
        <v>0</v>
      </c>
      <c r="P1232" s="185">
        <v>211921425582.82401</v>
      </c>
      <c r="Q1232" s="174">
        <v>492907500008.81592</v>
      </c>
      <c r="R1232" s="119">
        <v>0.6331205693133537</v>
      </c>
      <c r="S1232" s="174">
        <v>194654058856.99423</v>
      </c>
      <c r="T1232" s="119">
        <v>0.39490991484916083</v>
      </c>
      <c r="U1232" s="97">
        <v>15.772453227961762</v>
      </c>
      <c r="V1232" s="184">
        <v>3338425379131.1777</v>
      </c>
      <c r="W1232" s="199">
        <v>3464.6720943743453</v>
      </c>
      <c r="X1232" s="191">
        <v>4.6647668833205688E-2</v>
      </c>
      <c r="Y1232" s="198">
        <v>2.0000000000000001E-4</v>
      </c>
    </row>
    <row r="1233" spans="1:25" x14ac:dyDescent="0.2">
      <c r="A1233">
        <v>1229</v>
      </c>
      <c r="B1233" s="119">
        <v>0.5146614211440278</v>
      </c>
      <c r="C1233" s="97">
        <v>5949.0787842333029</v>
      </c>
      <c r="D1233" s="96">
        <v>0.80448198192350673</v>
      </c>
      <c r="E1233" s="98">
        <v>0</v>
      </c>
      <c r="F1233" s="119">
        <v>0</v>
      </c>
      <c r="G1233" s="177">
        <v>0</v>
      </c>
      <c r="H1233" s="97">
        <v>7103285.4934195839</v>
      </c>
      <c r="I1233" s="185">
        <v>33170.429511638431</v>
      </c>
      <c r="J1233" s="174">
        <v>235619030760.51813</v>
      </c>
      <c r="K1233" s="186">
        <v>0.3626911642804358</v>
      </c>
      <c r="L1233" s="182">
        <v>57799579725.299301</v>
      </c>
      <c r="M1233" s="189">
        <v>3612853197.9613318</v>
      </c>
      <c r="N1233" s="187">
        <v>16321645.592601586</v>
      </c>
      <c r="O1233" s="185">
        <v>0</v>
      </c>
      <c r="P1233" s="185">
        <v>0</v>
      </c>
      <c r="Q1233" s="174">
        <v>239231883958.47946</v>
      </c>
      <c r="R1233" s="119">
        <v>0.35721384281700447</v>
      </c>
      <c r="S1233" s="174">
        <v>57799579725.299301</v>
      </c>
      <c r="T1233" s="119">
        <v>0.24160483447654019</v>
      </c>
      <c r="U1233" s="97">
        <v>13.204317456757881</v>
      </c>
      <c r="V1233" s="184">
        <v>832303727322.21289</v>
      </c>
      <c r="W1233" s="199">
        <v>864.20951971349643</v>
      </c>
      <c r="X1233" s="191">
        <v>5.5994104201926354E-2</v>
      </c>
      <c r="Y1233" s="198">
        <v>2.0000000000000001E-4</v>
      </c>
    </row>
    <row r="1234" spans="1:25" x14ac:dyDescent="0.2">
      <c r="A1234">
        <v>1230</v>
      </c>
      <c r="B1234" s="119">
        <v>0.54839224059553415</v>
      </c>
      <c r="C1234" s="97">
        <v>13245.715448459256</v>
      </c>
      <c r="D1234" s="96">
        <v>0.39089685978543398</v>
      </c>
      <c r="E1234" s="98">
        <v>0.2635762818154308</v>
      </c>
      <c r="F1234" s="119">
        <v>0.37149787158423442</v>
      </c>
      <c r="G1234" s="177">
        <v>1</v>
      </c>
      <c r="H1234" s="97">
        <v>2458976.0592466881</v>
      </c>
      <c r="I1234" s="185">
        <v>54126.636336197596</v>
      </c>
      <c r="J1234" s="174">
        <v>133096102918.26176</v>
      </c>
      <c r="K1234" s="186">
        <v>0.54839224059553415</v>
      </c>
      <c r="L1234" s="182">
        <v>56756846565.19561</v>
      </c>
      <c r="M1234" s="189">
        <v>954860625.52471173</v>
      </c>
      <c r="N1234" s="187">
        <v>8127806.0108564859</v>
      </c>
      <c r="O1234" s="185">
        <v>0</v>
      </c>
      <c r="P1234" s="185">
        <v>154716964667.9649</v>
      </c>
      <c r="Q1234" s="174">
        <v>288767928211.7514</v>
      </c>
      <c r="R1234" s="119">
        <v>0.68138606335800167</v>
      </c>
      <c r="S1234" s="174">
        <v>156089952690.69681</v>
      </c>
      <c r="T1234" s="119">
        <v>0.5405377032598897</v>
      </c>
      <c r="U1234" s="97">
        <v>16.833153741901263</v>
      </c>
      <c r="V1234" s="184">
        <v>2859613475090.8345</v>
      </c>
      <c r="W1234" s="199">
        <v>2969.7951893785407</v>
      </c>
      <c r="X1234" s="191">
        <v>4.3490085945479755E-2</v>
      </c>
      <c r="Y1234" s="198">
        <v>2.0000000000000001E-4</v>
      </c>
    </row>
    <row r="1235" spans="1:25" x14ac:dyDescent="0.2">
      <c r="A1235">
        <v>1231</v>
      </c>
      <c r="B1235" s="119">
        <v>0.42099022973924272</v>
      </c>
      <c r="C1235" s="97">
        <v>10047.905927917842</v>
      </c>
      <c r="D1235" s="96">
        <v>0.67440708654720338</v>
      </c>
      <c r="E1235" s="98">
        <v>0</v>
      </c>
      <c r="F1235" s="119">
        <v>0</v>
      </c>
      <c r="G1235" s="177">
        <v>0</v>
      </c>
      <c r="H1235" s="97">
        <v>5605200.78066009</v>
      </c>
      <c r="I1235" s="185">
        <v>39551.733960294514</v>
      </c>
      <c r="J1235" s="174">
        <v>221695410070.703</v>
      </c>
      <c r="K1235" s="186">
        <v>0.42099022973924272</v>
      </c>
      <c r="L1235" s="182">
        <v>68654360278.767906</v>
      </c>
      <c r="M1235" s="189">
        <v>5924441790.3343973</v>
      </c>
      <c r="N1235" s="187">
        <v>13912457.342451971</v>
      </c>
      <c r="O1235" s="185">
        <v>0</v>
      </c>
      <c r="P1235" s="185">
        <v>0</v>
      </c>
      <c r="Q1235" s="174">
        <v>227619851861.03741</v>
      </c>
      <c r="R1235" s="119">
        <v>0.41003278428798956</v>
      </c>
      <c r="S1235" s="174">
        <v>68654360278.767906</v>
      </c>
      <c r="T1235" s="119">
        <v>0.30161850874361168</v>
      </c>
      <c r="U1235" s="97">
        <v>13.286189784281893</v>
      </c>
      <c r="V1235" s="184">
        <v>982682175226.34814</v>
      </c>
      <c r="W1235" s="199">
        <v>1020.2024059682313</v>
      </c>
      <c r="X1235" s="191">
        <v>5.4260052070487806E-2</v>
      </c>
      <c r="Y1235" s="198">
        <v>2.0000000000000001E-4</v>
      </c>
    </row>
    <row r="1236" spans="1:25" x14ac:dyDescent="0.2">
      <c r="A1236">
        <v>1232</v>
      </c>
      <c r="B1236" s="119">
        <v>0.38134059817642613</v>
      </c>
      <c r="C1236" s="97">
        <v>4000</v>
      </c>
      <c r="D1236" s="96">
        <v>0.5406959373283744</v>
      </c>
      <c r="E1236" s="98">
        <v>0.15418389488359896</v>
      </c>
      <c r="F1236" s="119">
        <v>0.69346896438641492</v>
      </c>
      <c r="G1236" s="177">
        <v>1</v>
      </c>
      <c r="H1236" s="97">
        <v>12875114.984604891</v>
      </c>
      <c r="I1236" s="185">
        <v>34727.662424165726</v>
      </c>
      <c r="J1236" s="174">
        <v>447122646857.67639</v>
      </c>
      <c r="K1236" s="186">
        <v>0.38134059817642618</v>
      </c>
      <c r="L1236" s="182">
        <v>102890766987.18298</v>
      </c>
      <c r="M1236" s="189">
        <v>9584047057.4083958</v>
      </c>
      <c r="N1236" s="187">
        <v>32209483.402463451</v>
      </c>
      <c r="O1236" s="185">
        <v>0</v>
      </c>
      <c r="P1236" s="185">
        <v>374578744096.72992</v>
      </c>
      <c r="Q1236" s="174">
        <v>831285438011.8147</v>
      </c>
      <c r="R1236" s="119">
        <v>0.5655927451499938</v>
      </c>
      <c r="S1236" s="174">
        <v>202907082432.03256</v>
      </c>
      <c r="T1236" s="119">
        <v>0.24408833976128033</v>
      </c>
      <c r="U1236" s="97">
        <v>16.08443888505337</v>
      </c>
      <c r="V1236" s="184">
        <v>3554389105463.9731</v>
      </c>
      <c r="W1236" s="199">
        <v>3691.1312364894957</v>
      </c>
      <c r="X1236" s="191">
        <v>4.4858456139777465E-2</v>
      </c>
      <c r="Y1236" s="198">
        <v>2.0000000000000001E-4</v>
      </c>
    </row>
    <row r="1237" spans="1:25" x14ac:dyDescent="0.2">
      <c r="A1237">
        <v>1233</v>
      </c>
      <c r="B1237" s="119">
        <v>0.56139136866176842</v>
      </c>
      <c r="C1237" s="97">
        <v>8214.4880585802857</v>
      </c>
      <c r="D1237" s="96">
        <v>0.94706909718679277</v>
      </c>
      <c r="E1237" s="98">
        <v>0.20187357545030138</v>
      </c>
      <c r="F1237" s="119">
        <v>0.40196273636308</v>
      </c>
      <c r="G1237" s="177">
        <v>1</v>
      </c>
      <c r="H1237" s="97">
        <v>8172831.0719640413</v>
      </c>
      <c r="I1237" s="185">
        <v>29422.240392186639</v>
      </c>
      <c r="J1237" s="174">
        <v>240463000484.05844</v>
      </c>
      <c r="K1237" s="186">
        <v>0.15598967304333755</v>
      </c>
      <c r="L1237" s="182">
        <v>20326991172.293434</v>
      </c>
      <c r="M1237" s="189">
        <v>5282223763.4834108</v>
      </c>
      <c r="N1237" s="187">
        <v>17460563.914751157</v>
      </c>
      <c r="O1237" s="185">
        <v>0</v>
      </c>
      <c r="P1237" s="185">
        <v>307195780626.8938</v>
      </c>
      <c r="Q1237" s="174">
        <v>552941004874.43567</v>
      </c>
      <c r="R1237" s="119">
        <v>0.51229040137901982</v>
      </c>
      <c r="S1237" s="174">
        <v>192738879536.62122</v>
      </c>
      <c r="T1237" s="119">
        <v>0.3485704222286593</v>
      </c>
      <c r="U1237" s="97">
        <v>18.460839115977674</v>
      </c>
      <c r="V1237" s="184">
        <v>3732058940854.252</v>
      </c>
      <c r="W1237" s="199">
        <v>3874.1161025925007</v>
      </c>
      <c r="X1237" s="191">
        <v>4.1428865613199091E-2</v>
      </c>
      <c r="Y1237" s="198">
        <v>2.0000000000000001E-4</v>
      </c>
    </row>
    <row r="1238" spans="1:25" x14ac:dyDescent="0.2">
      <c r="A1238">
        <v>1234</v>
      </c>
      <c r="B1238" s="119">
        <v>0.44688713449553646</v>
      </c>
      <c r="C1238" s="97">
        <v>15630.294358567078</v>
      </c>
      <c r="D1238" s="96">
        <v>0.95728862332998332</v>
      </c>
      <c r="E1238" s="98">
        <v>0</v>
      </c>
      <c r="F1238" s="119">
        <v>0</v>
      </c>
      <c r="G1238" s="177">
        <v>0</v>
      </c>
      <c r="H1238" s="97">
        <v>6130656.295308941</v>
      </c>
      <c r="I1238" s="185">
        <v>46892.288916216719</v>
      </c>
      <c r="J1238" s="174">
        <v>287480506245.64972</v>
      </c>
      <c r="K1238" s="186">
        <v>0.44688713449553652</v>
      </c>
      <c r="L1238" s="182">
        <v>92708713175.133865</v>
      </c>
      <c r="M1238" s="189">
        <v>6499027768.1701574</v>
      </c>
      <c r="N1238" s="187">
        <v>13384134.466722108</v>
      </c>
      <c r="O1238" s="185">
        <v>0</v>
      </c>
      <c r="P1238" s="185">
        <v>0</v>
      </c>
      <c r="Q1238" s="174">
        <v>293979534013.81989</v>
      </c>
      <c r="R1238" s="119">
        <v>0.43700776685157</v>
      </c>
      <c r="S1238" s="174">
        <v>92708713175.133865</v>
      </c>
      <c r="T1238" s="119">
        <v>0.31535771184253819</v>
      </c>
      <c r="U1238" s="97">
        <v>13.224771483517793</v>
      </c>
      <c r="V1238" s="184">
        <v>1221815824491.5273</v>
      </c>
      <c r="W1238" s="199">
        <v>1268.0269661077484</v>
      </c>
      <c r="X1238" s="191">
        <v>6.1815100167237715E-2</v>
      </c>
      <c r="Y1238" s="198">
        <v>2.0000000000000001E-4</v>
      </c>
    </row>
    <row r="1239" spans="1:25" x14ac:dyDescent="0.2">
      <c r="A1239">
        <v>1235</v>
      </c>
      <c r="B1239" s="119">
        <v>0.50801169786416467</v>
      </c>
      <c r="C1239" s="97">
        <v>4967.2544319827066</v>
      </c>
      <c r="D1239" s="96">
        <v>0.78285085671207066</v>
      </c>
      <c r="E1239" s="98">
        <v>0.30802938087669052</v>
      </c>
      <c r="F1239" s="119">
        <v>0.48863706033338972</v>
      </c>
      <c r="G1239" s="177">
        <v>1</v>
      </c>
      <c r="H1239" s="97">
        <v>7178138.9045146555</v>
      </c>
      <c r="I1239" s="185">
        <v>39917.845226809055</v>
      </c>
      <c r="J1239" s="174">
        <v>286535837806.9527</v>
      </c>
      <c r="K1239" s="186">
        <v>0.4814831333899674</v>
      </c>
      <c r="L1239" s="182">
        <v>100743729842.38748</v>
      </c>
      <c r="M1239" s="189">
        <v>6872029102.0461864</v>
      </c>
      <c r="N1239" s="187">
        <v>16680374.920458633</v>
      </c>
      <c r="O1239" s="185">
        <v>0</v>
      </c>
      <c r="P1239" s="185">
        <v>226744281707.82892</v>
      </c>
      <c r="Q1239" s="174">
        <v>520152148616.82782</v>
      </c>
      <c r="R1239" s="119">
        <v>0.61396958415205982</v>
      </c>
      <c r="S1239" s="174">
        <v>225408628561.48209</v>
      </c>
      <c r="T1239" s="119">
        <v>0.43335133606749793</v>
      </c>
      <c r="U1239" s="97">
        <v>16.400819225684771</v>
      </c>
      <c r="V1239" s="184">
        <v>4011085410568.3999</v>
      </c>
      <c r="W1239" s="199">
        <v>4162.7855142267017</v>
      </c>
      <c r="X1239" s="191">
        <v>4.4889360165334249E-2</v>
      </c>
      <c r="Y1239" s="198">
        <v>2.0000000000000001E-4</v>
      </c>
    </row>
    <row r="1240" spans="1:25" x14ac:dyDescent="0.2">
      <c r="A1240">
        <v>1236</v>
      </c>
      <c r="B1240" s="119">
        <v>0.47292967598134023</v>
      </c>
      <c r="C1240" s="97">
        <v>4679.9910581257145</v>
      </c>
      <c r="D1240" s="96">
        <v>0.81455997492785581</v>
      </c>
      <c r="E1240" s="98">
        <v>0</v>
      </c>
      <c r="F1240" s="119">
        <v>0.37122028095920206</v>
      </c>
      <c r="G1240" s="177">
        <v>1</v>
      </c>
      <c r="H1240" s="97">
        <v>7753764.2283417713</v>
      </c>
      <c r="I1240" s="185">
        <v>37743.753514412987</v>
      </c>
      <c r="J1240" s="174">
        <v>292656165843.40442</v>
      </c>
      <c r="K1240" s="186">
        <v>0.38143679509567219</v>
      </c>
      <c r="L1240" s="182">
        <v>75035030357.095245</v>
      </c>
      <c r="M1240" s="189">
        <v>2046681541.8143227</v>
      </c>
      <c r="N1240" s="187">
        <v>17641108.382887758</v>
      </c>
      <c r="O1240" s="185">
        <v>0</v>
      </c>
      <c r="P1240" s="185">
        <v>182982007830.54514</v>
      </c>
      <c r="Q1240" s="174">
        <v>477684855215.76392</v>
      </c>
      <c r="R1240" s="119">
        <v>0.54013735920555761</v>
      </c>
      <c r="S1240" s="174">
        <v>183248151568.37222</v>
      </c>
      <c r="T1240" s="119">
        <v>0.38361725218523302</v>
      </c>
      <c r="U1240" s="97">
        <v>16.579060352443701</v>
      </c>
      <c r="V1240" s="184">
        <v>3293225036463.915</v>
      </c>
      <c r="W1240" s="199">
        <v>3420.4052192421691</v>
      </c>
      <c r="X1240" s="191">
        <v>4.4668511069741866E-2</v>
      </c>
      <c r="Y1240" s="198">
        <v>2.0000000000000001E-4</v>
      </c>
    </row>
    <row r="1241" spans="1:25" x14ac:dyDescent="0.2">
      <c r="A1241">
        <v>1237</v>
      </c>
      <c r="B1241" s="119">
        <v>0.51882982539030009</v>
      </c>
      <c r="C1241" s="97">
        <v>11202.305228692867</v>
      </c>
      <c r="D1241" s="96">
        <v>0.6309702646567249</v>
      </c>
      <c r="E1241" s="98">
        <v>0.50348573616913939</v>
      </c>
      <c r="F1241" s="119">
        <v>0.58536770128790028</v>
      </c>
      <c r="G1241" s="177">
        <v>1</v>
      </c>
      <c r="H1241" s="97">
        <v>3641535.1173333409</v>
      </c>
      <c r="I1241" s="185">
        <v>37317.413825188079</v>
      </c>
      <c r="J1241" s="174">
        <v>135892672932.48311</v>
      </c>
      <c r="K1241" s="186">
        <v>0.29876170500580257</v>
      </c>
      <c r="L1241" s="182">
        <v>28106240461.164276</v>
      </c>
      <c r="M1241" s="189">
        <v>1817212747.4885185</v>
      </c>
      <c r="N1241" s="187">
        <v>9834352.9293610249</v>
      </c>
      <c r="O1241" s="185">
        <v>0</v>
      </c>
      <c r="P1241" s="185">
        <v>175863491415.4155</v>
      </c>
      <c r="Q1241" s="174">
        <v>313573377095.38715</v>
      </c>
      <c r="R1241" s="119">
        <v>0.57814321316024697</v>
      </c>
      <c r="S1241" s="174">
        <v>128143977136.74538</v>
      </c>
      <c r="T1241" s="119">
        <v>0.40865706879753616</v>
      </c>
      <c r="U1241" s="97">
        <v>17.724360319401629</v>
      </c>
      <c r="V1241" s="184">
        <v>2434148991638.3296</v>
      </c>
      <c r="W1241" s="199">
        <v>2523.148513251474</v>
      </c>
      <c r="X1241" s="191">
        <v>4.2096056899278457E-2</v>
      </c>
      <c r="Y1241" s="198">
        <v>2.0000000000000001E-4</v>
      </c>
    </row>
    <row r="1242" spans="1:25" x14ac:dyDescent="0.2">
      <c r="A1242">
        <v>1238</v>
      </c>
      <c r="B1242" s="119">
        <v>0.63061183370537577</v>
      </c>
      <c r="C1242" s="97">
        <v>5575.4483320289055</v>
      </c>
      <c r="D1242" s="96">
        <v>0.7363219829141846</v>
      </c>
      <c r="E1242" s="98">
        <v>0.29396788531712814</v>
      </c>
      <c r="F1242" s="119">
        <v>0</v>
      </c>
      <c r="G1242" s="177">
        <v>0</v>
      </c>
      <c r="H1242" s="97">
        <v>7517403.6230557403</v>
      </c>
      <c r="I1242" s="185">
        <v>36012.197547789794</v>
      </c>
      <c r="J1242" s="174">
        <v>270718224319.95404</v>
      </c>
      <c r="K1242" s="186">
        <v>0.44787441484964741</v>
      </c>
      <c r="L1242" s="182">
        <v>87246368007.94603</v>
      </c>
      <c r="M1242" s="189">
        <v>1528184034.1447802</v>
      </c>
      <c r="N1242" s="187">
        <v>17667728.498703055</v>
      </c>
      <c r="O1242" s="185">
        <v>0</v>
      </c>
      <c r="P1242" s="185">
        <v>0</v>
      </c>
      <c r="Q1242" s="174">
        <v>272246408354.09882</v>
      </c>
      <c r="R1242" s="119">
        <v>0.44536038891919344</v>
      </c>
      <c r="S1242" s="174">
        <v>87246368007.94603</v>
      </c>
      <c r="T1242" s="119">
        <v>0.32046838941018663</v>
      </c>
      <c r="U1242" s="97">
        <v>13.060539746480096</v>
      </c>
      <c r="V1242" s="184">
        <v>1275644375607.0295</v>
      </c>
      <c r="W1242" s="199">
        <v>1324.4055155275719</v>
      </c>
      <c r="X1242" s="191">
        <v>5.4356593435228598E-2</v>
      </c>
      <c r="Y1242" s="198">
        <v>2.0000000000000001E-4</v>
      </c>
    </row>
    <row r="1243" spans="1:25" x14ac:dyDescent="0.2">
      <c r="A1243">
        <v>1239</v>
      </c>
      <c r="B1243" s="119">
        <v>0.4832501437361999</v>
      </c>
      <c r="C1243" s="97">
        <v>13026.722179040429</v>
      </c>
      <c r="D1243" s="96">
        <v>0.86010463123634096</v>
      </c>
      <c r="E1243" s="98">
        <v>0</v>
      </c>
      <c r="F1243" s="119">
        <v>0</v>
      </c>
      <c r="G1243" s="177">
        <v>0</v>
      </c>
      <c r="H1243" s="97">
        <v>5166572.1253763353</v>
      </c>
      <c r="I1243" s="185">
        <v>36699.326762324679</v>
      </c>
      <c r="J1243" s="174">
        <v>189609718670.30444</v>
      </c>
      <c r="K1243" s="186">
        <v>0.29774397059674396</v>
      </c>
      <c r="L1243" s="182">
        <v>45815638465.652527</v>
      </c>
      <c r="M1243" s="189">
        <v>9366572221.2936001</v>
      </c>
      <c r="N1243" s="187">
        <v>11953048.565622728</v>
      </c>
      <c r="O1243" s="185">
        <v>0</v>
      </c>
      <c r="P1243" s="185">
        <v>0</v>
      </c>
      <c r="Q1243" s="174">
        <v>198976290891.59805</v>
      </c>
      <c r="R1243" s="119">
        <v>0.28372802733258651</v>
      </c>
      <c r="S1243" s="174">
        <v>45815638465.652527</v>
      </c>
      <c r="T1243" s="119">
        <v>0.23025677210262607</v>
      </c>
      <c r="U1243" s="97">
        <v>13.605276027130355</v>
      </c>
      <c r="V1243" s="184">
        <v>615224606184.38232</v>
      </c>
      <c r="W1243" s="199">
        <v>638.64054277139928</v>
      </c>
      <c r="X1243" s="191">
        <v>6.1475342401155542E-2</v>
      </c>
      <c r="Y1243" s="198">
        <v>2.0000000000000001E-4</v>
      </c>
    </row>
    <row r="1244" spans="1:25" x14ac:dyDescent="0.2">
      <c r="A1244">
        <v>1240</v>
      </c>
      <c r="B1244" s="119">
        <v>0.42014952391585936</v>
      </c>
      <c r="C1244" s="97">
        <v>11408.60138745141</v>
      </c>
      <c r="D1244" s="96">
        <v>0.54271424549334513</v>
      </c>
      <c r="E1244" s="98">
        <v>2.7147426320880977E-2</v>
      </c>
      <c r="F1244" s="119">
        <v>0</v>
      </c>
      <c r="G1244" s="177">
        <v>0</v>
      </c>
      <c r="H1244" s="97">
        <v>3116476.2340706289</v>
      </c>
      <c r="I1244" s="185">
        <v>53585.104308283815</v>
      </c>
      <c r="J1244" s="174">
        <v>166996704076.96219</v>
      </c>
      <c r="K1244" s="186">
        <v>0.42014952391585936</v>
      </c>
      <c r="L1244" s="182">
        <v>52930204406.491379</v>
      </c>
      <c r="M1244" s="189">
        <v>7111587459.9128571</v>
      </c>
      <c r="N1244" s="187">
        <v>9040229.7323099002</v>
      </c>
      <c r="O1244" s="185">
        <v>7722270837.1864901</v>
      </c>
      <c r="P1244" s="185">
        <v>0</v>
      </c>
      <c r="Q1244" s="174">
        <v>181830562374.06152</v>
      </c>
      <c r="R1244" s="119">
        <v>0.41984912429711951</v>
      </c>
      <c r="S1244" s="174">
        <v>56051613507.580093</v>
      </c>
      <c r="T1244" s="119">
        <v>0.30826288372947341</v>
      </c>
      <c r="U1244" s="97">
        <v>13.77861044961406</v>
      </c>
      <c r="V1244" s="184">
        <v>859380880632.76038</v>
      </c>
      <c r="W1244" s="199">
        <v>891.38591386997336</v>
      </c>
      <c r="X1244" s="191">
        <v>5.2679347031401869E-2</v>
      </c>
      <c r="Y1244" s="198">
        <v>2.0000000000000001E-4</v>
      </c>
    </row>
    <row r="1245" spans="1:25" x14ac:dyDescent="0.2">
      <c r="A1245">
        <v>1241</v>
      </c>
      <c r="B1245" s="119">
        <v>0.67943238043046428</v>
      </c>
      <c r="C1245" s="97">
        <v>15896.868440754253</v>
      </c>
      <c r="D1245" s="96">
        <v>0.2</v>
      </c>
      <c r="E1245" s="98">
        <v>0.43164548526752822</v>
      </c>
      <c r="F1245" s="119">
        <v>0.70049925445072903</v>
      </c>
      <c r="G1245" s="177">
        <v>1</v>
      </c>
      <c r="H1245" s="97">
        <v>1315891.9111966379</v>
      </c>
      <c r="I1245" s="185">
        <v>54335.4453125047</v>
      </c>
      <c r="J1245" s="174">
        <v>71499572977.992203</v>
      </c>
      <c r="K1245" s="186">
        <v>0.47973014065903374</v>
      </c>
      <c r="L1245" s="182">
        <v>24516658677.71225</v>
      </c>
      <c r="M1245" s="189">
        <v>391920913.34080607</v>
      </c>
      <c r="N1245" s="187">
        <v>5802330.5803089114</v>
      </c>
      <c r="O1245" s="185">
        <v>0</v>
      </c>
      <c r="P1245" s="185">
        <v>107210900965.9933</v>
      </c>
      <c r="Q1245" s="174">
        <v>179102394857.32632</v>
      </c>
      <c r="R1245" s="119">
        <v>0.67039427959763076</v>
      </c>
      <c r="S1245" s="174">
        <v>71922180775.199585</v>
      </c>
      <c r="T1245" s="119">
        <v>0.40157017907266446</v>
      </c>
      <c r="U1245" s="97">
        <v>16.970511177582843</v>
      </c>
      <c r="V1245" s="184">
        <v>1354309384324.3987</v>
      </c>
      <c r="W1245" s="199">
        <v>1404.5647906990334</v>
      </c>
      <c r="X1245" s="191">
        <v>4.2317642740911807E-2</v>
      </c>
      <c r="Y1245" s="198">
        <v>2.0000000000000001E-4</v>
      </c>
    </row>
    <row r="1246" spans="1:25" x14ac:dyDescent="0.2">
      <c r="A1246">
        <v>1242</v>
      </c>
      <c r="B1246" s="119">
        <v>0.4842462360955393</v>
      </c>
      <c r="C1246" s="97">
        <v>4000</v>
      </c>
      <c r="D1246" s="96">
        <v>0.7025468803998115</v>
      </c>
      <c r="E1246" s="98">
        <v>3.2472516099443044E-2</v>
      </c>
      <c r="F1246" s="119">
        <v>0</v>
      </c>
      <c r="G1246" s="177">
        <v>0</v>
      </c>
      <c r="H1246" s="97">
        <v>17548485.216554038</v>
      </c>
      <c r="I1246" s="185">
        <v>21799.80818063824</v>
      </c>
      <c r="J1246" s="174">
        <v>382553611581.64392</v>
      </c>
      <c r="K1246" s="186">
        <v>0.27468715838863844</v>
      </c>
      <c r="L1246" s="182">
        <v>58544208278.63607</v>
      </c>
      <c r="M1246" s="189">
        <v>11456340359.604927</v>
      </c>
      <c r="N1246" s="187">
        <v>39540797.100023106</v>
      </c>
      <c r="O1246" s="185">
        <v>16251360839.912531</v>
      </c>
      <c r="P1246" s="185">
        <v>0</v>
      </c>
      <c r="Q1246" s="174">
        <v>410261312781.16138</v>
      </c>
      <c r="R1246" s="119">
        <v>0.28782546511176904</v>
      </c>
      <c r="S1246" s="174">
        <v>68424845785.022667</v>
      </c>
      <c r="T1246" s="119">
        <v>0.16678356855334628</v>
      </c>
      <c r="U1246" s="97">
        <v>14.417137941604718</v>
      </c>
      <c r="V1246" s="184">
        <v>1065423476987.7676</v>
      </c>
      <c r="W1246" s="199">
        <v>1105.2176100431116</v>
      </c>
      <c r="X1246" s="191">
        <v>5.2013711019012449E-2</v>
      </c>
      <c r="Y1246" s="198">
        <v>2.0000000000000001E-4</v>
      </c>
    </row>
    <row r="1247" spans="1:25" x14ac:dyDescent="0.2">
      <c r="A1247">
        <v>1243</v>
      </c>
      <c r="B1247" s="119">
        <v>0.60229639247924038</v>
      </c>
      <c r="C1247" s="97">
        <v>8803.6811431658807</v>
      </c>
      <c r="D1247" s="96">
        <v>0.90759794370600955</v>
      </c>
      <c r="E1247" s="98">
        <v>0.37646512969896506</v>
      </c>
      <c r="F1247" s="119">
        <v>0</v>
      </c>
      <c r="G1247" s="177">
        <v>0</v>
      </c>
      <c r="H1247" s="97">
        <v>7135520.0291591436</v>
      </c>
      <c r="I1247" s="185">
        <v>39107.239773437854</v>
      </c>
      <c r="J1247" s="174">
        <v>279050492688.49487</v>
      </c>
      <c r="K1247" s="186">
        <v>0.42989911196757669</v>
      </c>
      <c r="L1247" s="182">
        <v>92642056409.149857</v>
      </c>
      <c r="M1247" s="189">
        <v>34928562474.859879</v>
      </c>
      <c r="N1247" s="187">
        <v>15685933.065824527</v>
      </c>
      <c r="O1247" s="185">
        <v>50932721394.95623</v>
      </c>
      <c r="P1247" s="185">
        <v>0</v>
      </c>
      <c r="Q1247" s="174">
        <v>364911776558.31097</v>
      </c>
      <c r="R1247" s="119">
        <v>0.44040709684024987</v>
      </c>
      <c r="S1247" s="174">
        <v>108403035747.35127</v>
      </c>
      <c r="T1247" s="119">
        <v>0.29706642183423487</v>
      </c>
      <c r="U1247" s="97">
        <v>14.83953392077818</v>
      </c>
      <c r="V1247" s="184">
        <v>1720125597388.6514</v>
      </c>
      <c r="W1247" s="199">
        <v>1785.0347848094359</v>
      </c>
      <c r="X1247" s="191">
        <v>4.9630634961277308E-2</v>
      </c>
      <c r="Y1247" s="198">
        <v>2.0000000000000001E-4</v>
      </c>
    </row>
    <row r="1248" spans="1:25" x14ac:dyDescent="0.2">
      <c r="A1248">
        <v>1244</v>
      </c>
      <c r="B1248" s="119">
        <v>0.47410305223334792</v>
      </c>
      <c r="C1248" s="97">
        <v>4744.6993319614057</v>
      </c>
      <c r="D1248" s="96">
        <v>0.78300196571621006</v>
      </c>
      <c r="E1248" s="98">
        <v>0.29608310053309134</v>
      </c>
      <c r="F1248" s="119">
        <v>0.48633480332588902</v>
      </c>
      <c r="G1248" s="177">
        <v>1</v>
      </c>
      <c r="H1248" s="97">
        <v>8192215.1148403287</v>
      </c>
      <c r="I1248" s="185">
        <v>40938.773759315001</v>
      </c>
      <c r="J1248" s="174">
        <v>335379241174.08899</v>
      </c>
      <c r="K1248" s="186">
        <v>0.47410305223334792</v>
      </c>
      <c r="L1248" s="182">
        <v>120303607818.38458</v>
      </c>
      <c r="M1248" s="189">
        <v>3628722132.9595742</v>
      </c>
      <c r="N1248" s="187">
        <v>18792528.31554145</v>
      </c>
      <c r="O1248" s="185">
        <v>0</v>
      </c>
      <c r="P1248" s="185">
        <v>238347092536.69095</v>
      </c>
      <c r="Q1248" s="174">
        <v>577355055843.7395</v>
      </c>
      <c r="R1248" s="119">
        <v>0.60566196205673051</v>
      </c>
      <c r="S1248" s="174">
        <v>257013282238.92023</v>
      </c>
      <c r="T1248" s="119">
        <v>0.44515637238739375</v>
      </c>
      <c r="U1248" s="97">
        <v>16.236238757400471</v>
      </c>
      <c r="V1248" s="184">
        <v>4530249794585.9541</v>
      </c>
      <c r="W1248" s="199">
        <v>4702.0917553246954</v>
      </c>
      <c r="X1248" s="191">
        <v>4.5342763485070228E-2</v>
      </c>
      <c r="Y1248" s="198">
        <v>2.0000000000000001E-4</v>
      </c>
    </row>
    <row r="1249" spans="1:25" x14ac:dyDescent="0.2">
      <c r="A1249">
        <v>1245</v>
      </c>
      <c r="B1249" s="119">
        <v>0.55428174574623612</v>
      </c>
      <c r="C1249" s="97">
        <v>16651.681443683687</v>
      </c>
      <c r="D1249" s="96">
        <v>1.3012411908656873</v>
      </c>
      <c r="E1249" s="98">
        <v>0</v>
      </c>
      <c r="F1249" s="119">
        <v>0</v>
      </c>
      <c r="G1249" s="177">
        <v>0</v>
      </c>
      <c r="H1249" s="97">
        <v>7251993.8306602687</v>
      </c>
      <c r="I1249" s="185">
        <v>36510.352221500005</v>
      </c>
      <c r="J1249" s="174">
        <v>264772849065.55148</v>
      </c>
      <c r="K1249" s="186">
        <v>0.34910029900152495</v>
      </c>
      <c r="L1249" s="182">
        <v>71402801220.915359</v>
      </c>
      <c r="M1249" s="189">
        <v>2437347158.2760816</v>
      </c>
      <c r="N1249" s="187">
        <v>15681082.079250643</v>
      </c>
      <c r="O1249" s="185">
        <v>0</v>
      </c>
      <c r="P1249" s="185">
        <v>0</v>
      </c>
      <c r="Q1249" s="174">
        <v>267210196223.82758</v>
      </c>
      <c r="R1249" s="119">
        <v>0.34591599453354732</v>
      </c>
      <c r="S1249" s="174">
        <v>71402801220.915359</v>
      </c>
      <c r="T1249" s="119">
        <v>0.26721585564461425</v>
      </c>
      <c r="U1249" s="97">
        <v>13.108944426014496</v>
      </c>
      <c r="V1249" s="184">
        <v>911108117864.61462</v>
      </c>
      <c r="W1249" s="199">
        <v>944.04067244143664</v>
      </c>
      <c r="X1249" s="191">
        <v>5.9927150874506514E-2</v>
      </c>
      <c r="Y1249" s="198">
        <v>2.0000000000000001E-4</v>
      </c>
    </row>
    <row r="1250" spans="1:25" x14ac:dyDescent="0.2">
      <c r="A1250">
        <v>1246</v>
      </c>
      <c r="B1250" s="119">
        <v>0.55813773149434953</v>
      </c>
      <c r="C1250" s="97">
        <v>5600.8812386227137</v>
      </c>
      <c r="D1250" s="96">
        <v>0.7085101422583191</v>
      </c>
      <c r="E1250" s="98">
        <v>0.20833091257263708</v>
      </c>
      <c r="F1250" s="119">
        <v>0.35659938329800439</v>
      </c>
      <c r="G1250" s="177">
        <v>1</v>
      </c>
      <c r="H1250" s="97">
        <v>7332493.9939807784</v>
      </c>
      <c r="I1250" s="185">
        <v>44670.730667996679</v>
      </c>
      <c r="J1250" s="174">
        <v>327547864329.8186</v>
      </c>
      <c r="K1250" s="186">
        <v>0.52934627982089766</v>
      </c>
      <c r="L1250" s="182">
        <v>128739620057.13914</v>
      </c>
      <c r="M1250" s="189">
        <v>13338148103.12274</v>
      </c>
      <c r="N1250" s="187">
        <v>17514520.230499133</v>
      </c>
      <c r="O1250" s="185">
        <v>0</v>
      </c>
      <c r="P1250" s="185">
        <v>240229790337.41751</v>
      </c>
      <c r="Q1250" s="174">
        <v>581115802770.35876</v>
      </c>
      <c r="R1250" s="119">
        <v>0.62908300544128726</v>
      </c>
      <c r="S1250" s="174">
        <v>214111036611.26669</v>
      </c>
      <c r="T1250" s="119">
        <v>0.36844813992414793</v>
      </c>
      <c r="U1250" s="97">
        <v>15.58530788462207</v>
      </c>
      <c r="V1250" s="184">
        <v>3642263540364.7622</v>
      </c>
      <c r="W1250" s="199">
        <v>3781.3574729826696</v>
      </c>
      <c r="X1250" s="191">
        <v>4.6774172185902484E-2</v>
      </c>
      <c r="Y1250" s="198">
        <v>2.0000000000000001E-4</v>
      </c>
    </row>
    <row r="1251" spans="1:25" x14ac:dyDescent="0.2">
      <c r="A1251">
        <v>1247</v>
      </c>
      <c r="B1251" s="119">
        <v>0.55101352625610334</v>
      </c>
      <c r="C1251" s="97">
        <v>4000</v>
      </c>
      <c r="D1251" s="96">
        <v>0.8174276990076863</v>
      </c>
      <c r="E1251" s="98">
        <v>0</v>
      </c>
      <c r="F1251" s="119">
        <v>0</v>
      </c>
      <c r="G1251" s="177">
        <v>0</v>
      </c>
      <c r="H1251" s="97">
        <v>11323672.036504604</v>
      </c>
      <c r="I1251" s="185">
        <v>34231.296909601078</v>
      </c>
      <c r="J1251" s="174">
        <v>387623979588.53619</v>
      </c>
      <c r="K1251" s="186">
        <v>0.51155341277540911</v>
      </c>
      <c r="L1251" s="182">
        <v>152546736225.70728</v>
      </c>
      <c r="M1251" s="189">
        <v>9866499904.5477314</v>
      </c>
      <c r="N1251" s="187">
        <v>24922067.209113069</v>
      </c>
      <c r="O1251" s="185">
        <v>0</v>
      </c>
      <c r="P1251" s="185">
        <v>0</v>
      </c>
      <c r="Q1251" s="174">
        <v>397490479493.08392</v>
      </c>
      <c r="R1251" s="119">
        <v>0.49885564525967802</v>
      </c>
      <c r="S1251" s="174">
        <v>152546736225.70728</v>
      </c>
      <c r="T1251" s="119">
        <v>0.3837745659223053</v>
      </c>
      <c r="U1251" s="97">
        <v>13.223273980970493</v>
      </c>
      <c r="V1251" s="184">
        <v>2256830762480.0439</v>
      </c>
      <c r="W1251" s="199">
        <v>2342.8683662321682</v>
      </c>
      <c r="X1251" s="191">
        <v>5.3841708473780177E-2</v>
      </c>
      <c r="Y1251" s="198">
        <v>2.0000000000000001E-4</v>
      </c>
    </row>
    <row r="1252" spans="1:25" x14ac:dyDescent="0.2">
      <c r="A1252">
        <v>1248</v>
      </c>
      <c r="B1252" s="119">
        <v>0.46192482751030861</v>
      </c>
      <c r="C1252" s="97">
        <v>6468.6827095853678</v>
      </c>
      <c r="D1252" s="96">
        <v>1.4317664373085472</v>
      </c>
      <c r="E1252" s="98">
        <v>0</v>
      </c>
      <c r="F1252" s="119">
        <v>0</v>
      </c>
      <c r="G1252" s="177">
        <v>0</v>
      </c>
      <c r="H1252" s="97">
        <v>18580223.083530135</v>
      </c>
      <c r="I1252" s="185">
        <v>34827.411615799741</v>
      </c>
      <c r="J1252" s="174">
        <v>647101077243.48792</v>
      </c>
      <c r="K1252" s="186">
        <v>0.45592595631687816</v>
      </c>
      <c r="L1252" s="182">
        <v>233928553137.862</v>
      </c>
      <c r="M1252" s="189">
        <v>13287372336.433662</v>
      </c>
      <c r="N1252" s="187">
        <v>32548280.943224639</v>
      </c>
      <c r="O1252" s="185">
        <v>0</v>
      </c>
      <c r="P1252" s="185">
        <v>0</v>
      </c>
      <c r="Q1252" s="174">
        <v>660388449579.92163</v>
      </c>
      <c r="R1252" s="119">
        <v>0.446752479792144</v>
      </c>
      <c r="S1252" s="174">
        <v>233928553137.862</v>
      </c>
      <c r="T1252" s="119">
        <v>0.354228716881202</v>
      </c>
      <c r="U1252" s="97">
        <v>13.164361774475545</v>
      </c>
      <c r="V1252" s="184">
        <v>3171320816464.3364</v>
      </c>
      <c r="W1252" s="199">
        <v>3295.304814154706</v>
      </c>
      <c r="X1252" s="191">
        <v>5.8646555014203176E-2</v>
      </c>
      <c r="Y1252" s="198">
        <v>2.0000000000000001E-4</v>
      </c>
    </row>
    <row r="1253" spans="1:25" x14ac:dyDescent="0.2">
      <c r="A1253">
        <v>1249</v>
      </c>
      <c r="B1253" s="119">
        <v>0.40490473998174503</v>
      </c>
      <c r="C1253" s="97">
        <v>4000</v>
      </c>
      <c r="D1253" s="96">
        <v>0.6218839288441349</v>
      </c>
      <c r="E1253" s="98">
        <v>0</v>
      </c>
      <c r="F1253" s="119">
        <v>0</v>
      </c>
      <c r="G1253" s="177">
        <v>0</v>
      </c>
      <c r="H1253" s="97">
        <v>6613501.7059338726</v>
      </c>
      <c r="I1253" s="185">
        <v>37287.638895164688</v>
      </c>
      <c r="J1253" s="174">
        <v>246601863443.41788</v>
      </c>
      <c r="K1253" s="186">
        <v>0.40490473998174503</v>
      </c>
      <c r="L1253" s="182">
        <v>65147890816.957458</v>
      </c>
      <c r="M1253" s="189">
        <v>5650081690.8692369</v>
      </c>
      <c r="N1253" s="187">
        <v>16753263.960297342</v>
      </c>
      <c r="O1253" s="185">
        <v>0</v>
      </c>
      <c r="P1253" s="185">
        <v>0</v>
      </c>
      <c r="Q1253" s="174">
        <v>252251945134.28711</v>
      </c>
      <c r="R1253" s="119">
        <v>0.39583545468168863</v>
      </c>
      <c r="S1253" s="174">
        <v>65147890816.957458</v>
      </c>
      <c r="T1253" s="119">
        <v>0.25826516732021937</v>
      </c>
      <c r="U1253" s="97">
        <v>13.295301320520862</v>
      </c>
      <c r="V1253" s="184">
        <v>990846864680.1582</v>
      </c>
      <c r="W1253" s="199">
        <v>1028.0342904373217</v>
      </c>
      <c r="X1253" s="191">
        <v>5.2618008225963457E-2</v>
      </c>
      <c r="Y1253" s="198">
        <v>2.0000000000000001E-4</v>
      </c>
    </row>
    <row r="1254" spans="1:25" x14ac:dyDescent="0.2">
      <c r="A1254">
        <v>1250</v>
      </c>
      <c r="B1254" s="119">
        <v>0.50119822052792529</v>
      </c>
      <c r="C1254" s="97">
        <v>9522.5305977733806</v>
      </c>
      <c r="D1254" s="96">
        <v>0.80479309903719809</v>
      </c>
      <c r="E1254" s="98">
        <v>0.7</v>
      </c>
      <c r="F1254" s="119">
        <v>0</v>
      </c>
      <c r="G1254" s="177">
        <v>0</v>
      </c>
      <c r="H1254" s="97">
        <v>7061601.9406579779</v>
      </c>
      <c r="I1254" s="185">
        <v>34971.476520723416</v>
      </c>
      <c r="J1254" s="174">
        <v>246954646466.41537</v>
      </c>
      <c r="K1254" s="186">
        <v>0.29931020762169014</v>
      </c>
      <c r="L1254" s="182">
        <v>49006265262.465691</v>
      </c>
      <c r="M1254" s="189">
        <v>28455916515.462673</v>
      </c>
      <c r="N1254" s="187">
        <v>16131726.300829254</v>
      </c>
      <c r="O1254" s="185">
        <v>59861001038.594109</v>
      </c>
      <c r="P1254" s="185">
        <v>0</v>
      </c>
      <c r="Q1254" s="174">
        <v>335271564020.47211</v>
      </c>
      <c r="R1254" s="119">
        <v>0.3633020524533408</v>
      </c>
      <c r="S1254" s="174">
        <v>83473717474.416519</v>
      </c>
      <c r="T1254" s="119">
        <v>0.24897344848881819</v>
      </c>
      <c r="U1254" s="97">
        <v>16.420835298414246</v>
      </c>
      <c r="V1254" s="184">
        <v>1435571841071.3096</v>
      </c>
      <c r="W1254" s="199">
        <v>1489.6941132627906</v>
      </c>
      <c r="X1254" s="191">
        <v>4.4576095769695442E-2</v>
      </c>
      <c r="Y1254" s="198">
        <v>2.0000000000000001E-4</v>
      </c>
    </row>
    <row r="1255" spans="1:25" x14ac:dyDescent="0.2">
      <c r="A1255">
        <v>1251</v>
      </c>
      <c r="B1255" s="119">
        <v>0.4093608741130858</v>
      </c>
      <c r="C1255" s="97">
        <v>14058.911740965819</v>
      </c>
      <c r="D1255" s="96">
        <v>1.3747952650606869</v>
      </c>
      <c r="E1255" s="98">
        <v>0</v>
      </c>
      <c r="F1255" s="119">
        <v>0.54124399205331963</v>
      </c>
      <c r="G1255" s="177">
        <v>1</v>
      </c>
      <c r="H1255" s="97">
        <v>9385260.7511628494</v>
      </c>
      <c r="I1255" s="185">
        <v>27567.370770971396</v>
      </c>
      <c r="J1255" s="174">
        <v>258726962909.55179</v>
      </c>
      <c r="K1255" s="186">
        <v>0.17852548898855936</v>
      </c>
      <c r="L1255" s="182">
        <v>25392886120.784348</v>
      </c>
      <c r="M1255" s="189">
        <v>4305723097.7641306</v>
      </c>
      <c r="N1255" s="187">
        <v>18739368.165371515</v>
      </c>
      <c r="O1255" s="185">
        <v>0</v>
      </c>
      <c r="P1255" s="185">
        <v>357009420257.24304</v>
      </c>
      <c r="Q1255" s="174">
        <v>620042106264.55896</v>
      </c>
      <c r="R1255" s="119">
        <v>0.53511993850329942</v>
      </c>
      <c r="S1255" s="174">
        <v>157107332129.0444</v>
      </c>
      <c r="T1255" s="119">
        <v>0.25338171479278537</v>
      </c>
      <c r="U1255" s="97">
        <v>18.106833727203572</v>
      </c>
      <c r="V1255" s="184">
        <v>2863786817861.0356</v>
      </c>
      <c r="W1255" s="199">
        <v>2971.6819760536364</v>
      </c>
      <c r="X1255" s="191">
        <v>4.3697001823165695E-2</v>
      </c>
      <c r="Y1255" s="198">
        <v>2.0000000000000001E-4</v>
      </c>
    </row>
    <row r="1256" spans="1:25" x14ac:dyDescent="0.2">
      <c r="A1256">
        <v>1252</v>
      </c>
      <c r="B1256" s="119">
        <v>0.5066451972558248</v>
      </c>
      <c r="C1256" s="97">
        <v>11101.28443907492</v>
      </c>
      <c r="D1256" s="96">
        <v>0.76502129233489802</v>
      </c>
      <c r="E1256" s="98">
        <v>0</v>
      </c>
      <c r="F1256" s="119">
        <v>0</v>
      </c>
      <c r="G1256" s="177">
        <v>0</v>
      </c>
      <c r="H1256" s="97">
        <v>7131902.6872245921</v>
      </c>
      <c r="I1256" s="185">
        <v>41848.40561971358</v>
      </c>
      <c r="J1256" s="174">
        <v>298458756495.29999</v>
      </c>
      <c r="K1256" s="186">
        <v>0.5066451972558248</v>
      </c>
      <c r="L1256" s="182">
        <v>122539251996.51573</v>
      </c>
      <c r="M1256" s="189">
        <v>2110462833.0610704</v>
      </c>
      <c r="N1256" s="187">
        <v>16524626.899501503</v>
      </c>
      <c r="O1256" s="185">
        <v>0</v>
      </c>
      <c r="P1256" s="185">
        <v>0</v>
      </c>
      <c r="Q1256" s="174">
        <v>300569219328.36108</v>
      </c>
      <c r="R1256" s="119">
        <v>0.50308776093301488</v>
      </c>
      <c r="S1256" s="174">
        <v>122539251996.51573</v>
      </c>
      <c r="T1256" s="119">
        <v>0.40769062204818118</v>
      </c>
      <c r="U1256" s="97">
        <v>13.055149116165101</v>
      </c>
      <c r="V1256" s="184">
        <v>1714985798435.5747</v>
      </c>
      <c r="W1256" s="199">
        <v>1779.4145066128024</v>
      </c>
      <c r="X1256" s="191">
        <v>5.5173992629208905E-2</v>
      </c>
      <c r="Y1256" s="198">
        <v>2.0000000000000001E-4</v>
      </c>
    </row>
    <row r="1257" spans="1:25" x14ac:dyDescent="0.2">
      <c r="A1257">
        <v>1253</v>
      </c>
      <c r="B1257" s="119">
        <v>0.47582561087687086</v>
      </c>
      <c r="C1257" s="97">
        <v>8227.6445371848822</v>
      </c>
      <c r="D1257" s="96">
        <v>0.83472965861261039</v>
      </c>
      <c r="E1257" s="98">
        <v>0</v>
      </c>
      <c r="F1257" s="119">
        <v>0.32492868211415377</v>
      </c>
      <c r="G1257" s="177">
        <v>1</v>
      </c>
      <c r="H1257" s="97">
        <v>6927752.5557521936</v>
      </c>
      <c r="I1257" s="185">
        <v>45741.503019134856</v>
      </c>
      <c r="J1257" s="174">
        <v>316885814444.75818</v>
      </c>
      <c r="K1257" s="186">
        <v>0.47582561087687081</v>
      </c>
      <c r="L1257" s="182">
        <v>111517154743.99066</v>
      </c>
      <c r="M1257" s="189">
        <v>7690144571.0971775</v>
      </c>
      <c r="N1257" s="187">
        <v>15710792.398878859</v>
      </c>
      <c r="O1257" s="185">
        <v>0</v>
      </c>
      <c r="P1257" s="185">
        <v>202848382148.81104</v>
      </c>
      <c r="Q1257" s="174">
        <v>527424341164.66638</v>
      </c>
      <c r="R1257" s="119">
        <v>0.59356587764632629</v>
      </c>
      <c r="S1257" s="174">
        <v>214241748976.57169</v>
      </c>
      <c r="T1257" s="119">
        <v>0.40620375711799689</v>
      </c>
      <c r="U1257" s="97">
        <v>15.996784958885355</v>
      </c>
      <c r="V1257" s="184">
        <v>3675381956414.877</v>
      </c>
      <c r="W1257" s="199">
        <v>3817.4899895651565</v>
      </c>
      <c r="X1257" s="191">
        <v>4.6510628547917758E-2</v>
      </c>
      <c r="Y1257" s="198">
        <v>2.0000000000000001E-4</v>
      </c>
    </row>
    <row r="1258" spans="1:25" x14ac:dyDescent="0.2">
      <c r="A1258">
        <v>1254</v>
      </c>
      <c r="B1258" s="119">
        <v>0.4050731291145438</v>
      </c>
      <c r="C1258" s="97">
        <v>7200.3480526122703</v>
      </c>
      <c r="D1258" s="96">
        <v>1.0480056346328273</v>
      </c>
      <c r="E1258" s="98">
        <v>0.24630352268174333</v>
      </c>
      <c r="F1258" s="119">
        <v>0</v>
      </c>
      <c r="G1258" s="177">
        <v>0</v>
      </c>
      <c r="H1258" s="97">
        <v>8718998.4322610646</v>
      </c>
      <c r="I1258" s="185">
        <v>41656.576508579303</v>
      </c>
      <c r="J1258" s="174">
        <v>363203625271.66602</v>
      </c>
      <c r="K1258" s="186">
        <v>0.40507312911454374</v>
      </c>
      <c r="L1258" s="182">
        <v>102927626997.74072</v>
      </c>
      <c r="M1258" s="189">
        <v>32395281137.75135</v>
      </c>
      <c r="N1258" s="187">
        <v>17920303.619930603</v>
      </c>
      <c r="O1258" s="185">
        <v>31167773680.32103</v>
      </c>
      <c r="P1258" s="185">
        <v>0</v>
      </c>
      <c r="Q1258" s="174">
        <v>426766680089.7384</v>
      </c>
      <c r="R1258" s="119">
        <v>0.40316701365396473</v>
      </c>
      <c r="S1258" s="174">
        <v>113354847260.70906</v>
      </c>
      <c r="T1258" s="119">
        <v>0.26561316182620759</v>
      </c>
      <c r="U1258" s="97">
        <v>14.580427832376213</v>
      </c>
      <c r="V1258" s="184">
        <v>1745778341305.8967</v>
      </c>
      <c r="W1258" s="199">
        <v>1813.4742971501823</v>
      </c>
      <c r="X1258" s="191">
        <v>5.2579008748469082E-2</v>
      </c>
      <c r="Y1258" s="198">
        <v>2.0000000000000001E-4</v>
      </c>
    </row>
    <row r="1259" spans="1:25" x14ac:dyDescent="0.2">
      <c r="A1259">
        <v>1255</v>
      </c>
      <c r="B1259" s="119">
        <v>0.50909241885062406</v>
      </c>
      <c r="C1259" s="97">
        <v>7865.3382523971304</v>
      </c>
      <c r="D1259" s="96">
        <v>0.84495311621344071</v>
      </c>
      <c r="E1259" s="98">
        <v>0.36194201142572424</v>
      </c>
      <c r="F1259" s="119">
        <v>0.72594834853262102</v>
      </c>
      <c r="G1259" s="177">
        <v>1</v>
      </c>
      <c r="H1259" s="97">
        <v>13080808.010785084</v>
      </c>
      <c r="I1259" s="185">
        <v>36757.264780037644</v>
      </c>
      <c r="J1259" s="174">
        <v>480814723589.26483</v>
      </c>
      <c r="K1259" s="186">
        <v>0.4228583963152629</v>
      </c>
      <c r="L1259" s="182">
        <v>139660843936.32599</v>
      </c>
      <c r="M1259" s="189">
        <v>17874788212.201744</v>
      </c>
      <c r="N1259" s="187">
        <v>27903495.051159147</v>
      </c>
      <c r="O1259" s="185">
        <v>0</v>
      </c>
      <c r="P1259" s="185">
        <v>359333430095.95178</v>
      </c>
      <c r="Q1259" s="174">
        <v>858022941897.41833</v>
      </c>
      <c r="R1259" s="119">
        <v>0.57199319861211873</v>
      </c>
      <c r="S1259" s="174">
        <v>382514433829.77136</v>
      </c>
      <c r="T1259" s="119">
        <v>0.44580909804565949</v>
      </c>
      <c r="U1259" s="97">
        <v>16.991856179402227</v>
      </c>
      <c r="V1259" s="184">
        <v>6900062295279.335</v>
      </c>
      <c r="W1259" s="199">
        <v>7162.4333809017653</v>
      </c>
      <c r="X1259" s="191">
        <v>4.3980845083494917E-2</v>
      </c>
      <c r="Y1259" s="198">
        <v>2.0000000000000001E-4</v>
      </c>
    </row>
    <row r="1260" spans="1:25" x14ac:dyDescent="0.2">
      <c r="A1260">
        <v>1256</v>
      </c>
      <c r="B1260" s="119">
        <v>0.53412372310202905</v>
      </c>
      <c r="C1260" s="97">
        <v>17000</v>
      </c>
      <c r="D1260" s="96">
        <v>0.2671266438135701</v>
      </c>
      <c r="E1260" s="98">
        <v>0.12615137823578726</v>
      </c>
      <c r="F1260" s="119">
        <v>0</v>
      </c>
      <c r="G1260" s="177">
        <v>0</v>
      </c>
      <c r="H1260" s="97">
        <v>1565981.3826146547</v>
      </c>
      <c r="I1260" s="185">
        <v>54110.765015474652</v>
      </c>
      <c r="J1260" s="174">
        <v>84736450613.269684</v>
      </c>
      <c r="K1260" s="186">
        <v>0.45494157344832309</v>
      </c>
      <c r="L1260" s="182">
        <v>29170150604.584515</v>
      </c>
      <c r="M1260" s="189">
        <v>3899168315.9961061</v>
      </c>
      <c r="N1260" s="187">
        <v>6237146.4452417893</v>
      </c>
      <c r="O1260" s="185">
        <v>13394862334.726233</v>
      </c>
      <c r="P1260" s="185">
        <v>0</v>
      </c>
      <c r="Q1260" s="174">
        <v>102030481263.99202</v>
      </c>
      <c r="R1260" s="119">
        <v>0.48285594096863965</v>
      </c>
      <c r="S1260" s="174">
        <v>35673218735.914764</v>
      </c>
      <c r="T1260" s="119">
        <v>0.34963295570089936</v>
      </c>
      <c r="U1260" s="97">
        <v>14.466169650193926</v>
      </c>
      <c r="V1260" s="184">
        <v>595008269570.45996</v>
      </c>
      <c r="W1260" s="199">
        <v>617.28451302293115</v>
      </c>
      <c r="X1260" s="191">
        <v>4.8653737910549999E-2</v>
      </c>
      <c r="Y1260" s="198">
        <v>2.0000000000000001E-4</v>
      </c>
    </row>
    <row r="1261" spans="1:25" x14ac:dyDescent="0.2">
      <c r="A1261">
        <v>1257</v>
      </c>
      <c r="B1261" s="119">
        <v>0.40844345553780315</v>
      </c>
      <c r="C1261" s="97">
        <v>6132.5576789011811</v>
      </c>
      <c r="D1261" s="96">
        <v>0.49021560883607568</v>
      </c>
      <c r="E1261" s="98">
        <v>0</v>
      </c>
      <c r="F1261" s="119">
        <v>0</v>
      </c>
      <c r="G1261" s="177">
        <v>0</v>
      </c>
      <c r="H1261" s="97">
        <v>5171353.6029444104</v>
      </c>
      <c r="I1261" s="185">
        <v>34392.636792951467</v>
      </c>
      <c r="J1261" s="174">
        <v>177856486193.98807</v>
      </c>
      <c r="K1261" s="186">
        <v>0.40844345553780315</v>
      </c>
      <c r="L1261" s="182">
        <v>51546482302.615387</v>
      </c>
      <c r="M1261" s="189">
        <v>3641400642.7251487</v>
      </c>
      <c r="N1261" s="187">
        <v>14431056.036232464</v>
      </c>
      <c r="O1261" s="185">
        <v>0</v>
      </c>
      <c r="P1261" s="185">
        <v>0</v>
      </c>
      <c r="Q1261" s="174">
        <v>181497886836.71323</v>
      </c>
      <c r="R1261" s="119">
        <v>0.40024883527288341</v>
      </c>
      <c r="S1261" s="174">
        <v>51546482302.615387</v>
      </c>
      <c r="T1261" s="119">
        <v>0.28400596393163413</v>
      </c>
      <c r="U1261" s="97">
        <v>13.203338287987458</v>
      </c>
      <c r="V1261" s="184">
        <v>776736140638.56299</v>
      </c>
      <c r="W1261" s="199">
        <v>806.23619546762347</v>
      </c>
      <c r="X1261" s="191">
        <v>5.1311894234205888E-2</v>
      </c>
      <c r="Y1261" s="198">
        <v>2.0000000000000001E-4</v>
      </c>
    </row>
    <row r="1262" spans="1:25" x14ac:dyDescent="0.2">
      <c r="A1262">
        <v>1258</v>
      </c>
      <c r="B1262" s="119">
        <v>0.52067580359576526</v>
      </c>
      <c r="C1262" s="97">
        <v>9211.8691972806591</v>
      </c>
      <c r="D1262" s="96">
        <v>0.98819260787820096</v>
      </c>
      <c r="E1262" s="98">
        <v>0</v>
      </c>
      <c r="F1262" s="119">
        <v>0.63921256546425731</v>
      </c>
      <c r="G1262" s="177">
        <v>1</v>
      </c>
      <c r="H1262" s="97">
        <v>7030176.9200617447</v>
      </c>
      <c r="I1262" s="185">
        <v>40313.563758377517</v>
      </c>
      <c r="J1262" s="174">
        <v>283411485499.58325</v>
      </c>
      <c r="K1262" s="186">
        <v>0.44857425010973584</v>
      </c>
      <c r="L1262" s="182">
        <v>99464935756.774017</v>
      </c>
      <c r="M1262" s="189">
        <v>8105511351.8996801</v>
      </c>
      <c r="N1262" s="187">
        <v>15009664.51392135</v>
      </c>
      <c r="O1262" s="185">
        <v>0</v>
      </c>
      <c r="P1262" s="185">
        <v>311144439122.24377</v>
      </c>
      <c r="Q1262" s="174">
        <v>602661435973.72668</v>
      </c>
      <c r="R1262" s="119">
        <v>0.62397662009130239</v>
      </c>
      <c r="S1262" s="174">
        <v>258043153170.75177</v>
      </c>
      <c r="T1262" s="119">
        <v>0.42817266506165047</v>
      </c>
      <c r="U1262" s="97">
        <v>16.791264304236602</v>
      </c>
      <c r="V1262" s="184">
        <v>4601598091362.9531</v>
      </c>
      <c r="W1262" s="199">
        <v>4778.8419507663639</v>
      </c>
      <c r="X1262" s="191">
        <v>4.4974628133855471E-2</v>
      </c>
      <c r="Y1262" s="198">
        <v>2.0000000000000001E-4</v>
      </c>
    </row>
    <row r="1263" spans="1:25" x14ac:dyDescent="0.2">
      <c r="A1263">
        <v>1259</v>
      </c>
      <c r="B1263" s="119">
        <v>0.40575999210890429</v>
      </c>
      <c r="C1263" s="97">
        <v>9524.5555026820784</v>
      </c>
      <c r="D1263" s="96">
        <v>1.3505932818332487</v>
      </c>
      <c r="E1263" s="98">
        <v>0.19846129252853389</v>
      </c>
      <c r="F1263" s="119">
        <v>0</v>
      </c>
      <c r="G1263" s="177">
        <v>0</v>
      </c>
      <c r="H1263" s="97">
        <v>13095446.700149812</v>
      </c>
      <c r="I1263" s="185">
        <v>34302.00847475211</v>
      </c>
      <c r="J1263" s="174">
        <v>449200123689.20343</v>
      </c>
      <c r="K1263" s="186">
        <v>0.31898514562266267</v>
      </c>
      <c r="L1263" s="182">
        <v>98461984965.397141</v>
      </c>
      <c r="M1263" s="189">
        <v>18598375257.142456</v>
      </c>
      <c r="N1263" s="187">
        <v>23813325.85493762</v>
      </c>
      <c r="O1263" s="185">
        <v>43320682540.407349</v>
      </c>
      <c r="P1263" s="185">
        <v>0</v>
      </c>
      <c r="Q1263" s="174">
        <v>511119181486.75323</v>
      </c>
      <c r="R1263" s="119">
        <v>0.3481472019567638</v>
      </c>
      <c r="S1263" s="174">
        <v>112428134341.56511</v>
      </c>
      <c r="T1263" s="119">
        <v>0.21996461571747711</v>
      </c>
      <c r="U1263" s="97">
        <v>14.307278953358139</v>
      </c>
      <c r="V1263" s="184">
        <v>1545317576530.6157</v>
      </c>
      <c r="W1263" s="199">
        <v>1602.2241945859507</v>
      </c>
      <c r="X1263" s="191">
        <v>5.7827854494813202E-2</v>
      </c>
      <c r="Y1263" s="198">
        <v>2.0000000000000001E-4</v>
      </c>
    </row>
    <row r="1264" spans="1:25" x14ac:dyDescent="0.2">
      <c r="A1264">
        <v>1260</v>
      </c>
      <c r="B1264" s="119">
        <v>0.282869762793869</v>
      </c>
      <c r="C1264" s="97">
        <v>13929.606745727124</v>
      </c>
      <c r="D1264" s="96">
        <v>0.49108568681548037</v>
      </c>
      <c r="E1264" s="98">
        <v>0</v>
      </c>
      <c r="F1264" s="119">
        <v>0</v>
      </c>
      <c r="G1264" s="177">
        <v>0</v>
      </c>
      <c r="H1264" s="97">
        <v>2741640.3348804321</v>
      </c>
      <c r="I1264" s="185">
        <v>53466.471917535317</v>
      </c>
      <c r="J1264" s="174">
        <v>146585835972.86673</v>
      </c>
      <c r="K1264" s="186">
        <v>0.28286976279386911</v>
      </c>
      <c r="L1264" s="182">
        <v>23817543314.06324</v>
      </c>
      <c r="M1264" s="189">
        <v>5831297242.4525318</v>
      </c>
      <c r="N1264" s="187">
        <v>8356617.6773676202</v>
      </c>
      <c r="O1264" s="185">
        <v>0</v>
      </c>
      <c r="P1264" s="185">
        <v>0</v>
      </c>
      <c r="Q1264" s="174">
        <v>152417133215.31927</v>
      </c>
      <c r="R1264" s="119">
        <v>0.27204750395094196</v>
      </c>
      <c r="S1264" s="174">
        <v>23817543314.06324</v>
      </c>
      <c r="T1264" s="119">
        <v>0.15626552482401215</v>
      </c>
      <c r="U1264" s="97">
        <v>13.860279127205217</v>
      </c>
      <c r="V1264" s="184">
        <v>354549790159.02765</v>
      </c>
      <c r="W1264" s="199">
        <v>368.15850295261117</v>
      </c>
      <c r="X1264" s="191">
        <v>5.3750705208112974E-2</v>
      </c>
      <c r="Y1264" s="198">
        <v>2.0000000000000001E-4</v>
      </c>
    </row>
    <row r="1265" spans="1:25" x14ac:dyDescent="0.2">
      <c r="A1265">
        <v>1261</v>
      </c>
      <c r="B1265" s="119">
        <v>0.59836886556671287</v>
      </c>
      <c r="C1265" s="97">
        <v>9946.4945561203822</v>
      </c>
      <c r="D1265" s="96">
        <v>0.73673810000212936</v>
      </c>
      <c r="E1265" s="98">
        <v>0.55174107805042905</v>
      </c>
      <c r="F1265" s="119">
        <v>0</v>
      </c>
      <c r="G1265" s="177">
        <v>0</v>
      </c>
      <c r="H1265" s="97">
        <v>4687232.025290872</v>
      </c>
      <c r="I1265" s="185">
        <v>49526.268995346662</v>
      </c>
      <c r="J1265" s="174">
        <v>232141114128.15924</v>
      </c>
      <c r="K1265" s="186">
        <v>0.54499668595025397</v>
      </c>
      <c r="L1265" s="182">
        <v>93665684387.14296</v>
      </c>
      <c r="M1265" s="189">
        <v>27798628974.255428</v>
      </c>
      <c r="N1265" s="187">
        <v>11597889.143153589</v>
      </c>
      <c r="O1265" s="185">
        <v>50879233039.206299</v>
      </c>
      <c r="P1265" s="185">
        <v>0</v>
      </c>
      <c r="Q1265" s="174">
        <v>310818976141.62097</v>
      </c>
      <c r="R1265" s="119">
        <v>0.5379965096719832</v>
      </c>
      <c r="S1265" s="174">
        <v>119065137365.95604</v>
      </c>
      <c r="T1265" s="119">
        <v>0.38306907397991502</v>
      </c>
      <c r="U1265" s="97">
        <v>15.176566279380307</v>
      </c>
      <c r="V1265" s="184">
        <v>1949454753300.8508</v>
      </c>
      <c r="W1265" s="199">
        <v>2025.2550986115489</v>
      </c>
      <c r="X1265" s="191">
        <v>4.9437462539524551E-2</v>
      </c>
      <c r="Y1265" s="198">
        <v>2.0000000000000001E-4</v>
      </c>
    </row>
    <row r="1266" spans="1:25" x14ac:dyDescent="0.2">
      <c r="A1266">
        <v>1262</v>
      </c>
      <c r="B1266" s="119">
        <v>0.48778598937012801</v>
      </c>
      <c r="C1266" s="97">
        <v>16179.025455358518</v>
      </c>
      <c r="D1266" s="96">
        <v>1.1141883174733058</v>
      </c>
      <c r="E1266" s="98">
        <v>0</v>
      </c>
      <c r="F1266" s="119">
        <v>0.45344492075888709</v>
      </c>
      <c r="G1266" s="177">
        <v>1</v>
      </c>
      <c r="H1266" s="97">
        <v>7793958.4838283733</v>
      </c>
      <c r="I1266" s="185">
        <v>40080.450167675008</v>
      </c>
      <c r="J1266" s="174">
        <v>312385364620.01099</v>
      </c>
      <c r="K1266" s="186">
        <v>0.40264033429773283</v>
      </c>
      <c r="L1266" s="182">
        <v>106168326693.80148</v>
      </c>
      <c r="M1266" s="189">
        <v>10238646232.177486</v>
      </c>
      <c r="N1266" s="187">
        <v>15743234.131753258</v>
      </c>
      <c r="O1266" s="185">
        <v>0</v>
      </c>
      <c r="P1266" s="185">
        <v>310596516154.70355</v>
      </c>
      <c r="Q1266" s="174">
        <v>633220527006.89209</v>
      </c>
      <c r="R1266" s="119">
        <v>0.59103605237359869</v>
      </c>
      <c r="S1266" s="174">
        <v>306317186628.10535</v>
      </c>
      <c r="T1266" s="119">
        <v>0.48374487806958183</v>
      </c>
      <c r="U1266" s="97">
        <v>17.025923006249773</v>
      </c>
      <c r="V1266" s="184">
        <v>5393176295931.3379</v>
      </c>
      <c r="W1266" s="199">
        <v>5598.5025320905488</v>
      </c>
      <c r="X1266" s="191">
        <v>4.5388553597615032E-2</v>
      </c>
      <c r="Y1266" s="198">
        <v>2.0000000000000001E-4</v>
      </c>
    </row>
    <row r="1267" spans="1:25" x14ac:dyDescent="0.2">
      <c r="A1267">
        <v>1263</v>
      </c>
      <c r="B1267" s="119">
        <v>0.36428563374631767</v>
      </c>
      <c r="C1267" s="97">
        <v>4000</v>
      </c>
      <c r="D1267" s="96">
        <v>1.0937490805262984</v>
      </c>
      <c r="E1267" s="98">
        <v>0</v>
      </c>
      <c r="F1267" s="119">
        <v>0.66374344655844253</v>
      </c>
      <c r="G1267" s="177">
        <v>1</v>
      </c>
      <c r="H1267" s="97">
        <v>16714126.422813235</v>
      </c>
      <c r="I1267" s="185">
        <v>34388.460583053857</v>
      </c>
      <c r="J1267" s="174">
        <v>574773077671.09192</v>
      </c>
      <c r="K1267" s="186">
        <v>0.36428563374631762</v>
      </c>
      <c r="L1267" s="182">
        <v>132407263892.71465</v>
      </c>
      <c r="M1267" s="189">
        <v>9547993316.1253262</v>
      </c>
      <c r="N1267" s="187">
        <v>32349859.277882427</v>
      </c>
      <c r="O1267" s="185">
        <v>0</v>
      </c>
      <c r="P1267" s="185">
        <v>391229674013.98181</v>
      </c>
      <c r="Q1267" s="174">
        <v>975550745001.1991</v>
      </c>
      <c r="R1267" s="119">
        <v>0.53545683476493944</v>
      </c>
      <c r="S1267" s="174">
        <v>341863350808.89679</v>
      </c>
      <c r="T1267" s="119">
        <v>0.35043113088748301</v>
      </c>
      <c r="U1267" s="97">
        <v>16.776972769346258</v>
      </c>
      <c r="V1267" s="184">
        <v>6085535102180.5928</v>
      </c>
      <c r="W1267" s="199">
        <v>6320.5612109025369</v>
      </c>
      <c r="X1267" s="191">
        <v>4.4570804378040708E-2</v>
      </c>
      <c r="Y1267" s="198">
        <v>2.0000000000000001E-4</v>
      </c>
    </row>
    <row r="1268" spans="1:25" x14ac:dyDescent="0.2">
      <c r="A1268">
        <v>1264</v>
      </c>
      <c r="B1268" s="119">
        <v>0.46142667529819897</v>
      </c>
      <c r="C1268" s="97">
        <v>4000</v>
      </c>
      <c r="D1268" s="96">
        <v>0.8794260261997956</v>
      </c>
      <c r="E1268" s="98">
        <v>8.7054446168338462E-2</v>
      </c>
      <c r="F1268" s="119">
        <v>0.63963741206571556</v>
      </c>
      <c r="G1268" s="177">
        <v>1</v>
      </c>
      <c r="H1268" s="97">
        <v>11891286.724302886</v>
      </c>
      <c r="I1268" s="185">
        <v>29484.839285738224</v>
      </c>
      <c r="J1268" s="174">
        <v>350612677966.70312</v>
      </c>
      <c r="K1268" s="186">
        <v>0.36610388296659246</v>
      </c>
      <c r="L1268" s="182">
        <v>93711402069.604584</v>
      </c>
      <c r="M1268" s="189">
        <v>10109911820.7719</v>
      </c>
      <c r="N1268" s="187">
        <v>25393619.87953306</v>
      </c>
      <c r="O1268" s="185">
        <v>0</v>
      </c>
      <c r="P1268" s="185">
        <v>372335733692.92053</v>
      </c>
      <c r="Q1268" s="174">
        <v>733058323480.39551</v>
      </c>
      <c r="R1268" s="119">
        <v>0.58143975195810016</v>
      </c>
      <c r="S1268" s="174">
        <v>292904073253.22504</v>
      </c>
      <c r="T1268" s="119">
        <v>0.39956448739655881</v>
      </c>
      <c r="U1268" s="97">
        <v>17.194168492454644</v>
      </c>
      <c r="V1268" s="184">
        <v>5402348689995.4521</v>
      </c>
      <c r="W1268" s="199">
        <v>5609.6923757321238</v>
      </c>
      <c r="X1268" s="191">
        <v>4.2993930190850779E-2</v>
      </c>
      <c r="Y1268" s="198">
        <v>2.0000000000000001E-4</v>
      </c>
    </row>
    <row r="1269" spans="1:25" x14ac:dyDescent="0.2">
      <c r="A1269">
        <v>1265</v>
      </c>
      <c r="B1269" s="119">
        <v>0.46064113090416892</v>
      </c>
      <c r="C1269" s="97">
        <v>9606.0894880567503</v>
      </c>
      <c r="D1269" s="96">
        <v>0.72965094540516662</v>
      </c>
      <c r="E1269" s="98">
        <v>0.18457636532889904</v>
      </c>
      <c r="F1269" s="119">
        <v>0.479404928720715</v>
      </c>
      <c r="G1269" s="177">
        <v>1</v>
      </c>
      <c r="H1269" s="97">
        <v>6409352.0470540039</v>
      </c>
      <c r="I1269" s="185">
        <v>42093.70123680315</v>
      </c>
      <c r="J1269" s="174">
        <v>269793350190.18393</v>
      </c>
      <c r="K1269" s="186">
        <v>0.40868322555508507</v>
      </c>
      <c r="L1269" s="182">
        <v>77887546191.256989</v>
      </c>
      <c r="M1269" s="189">
        <v>2785347486.9028983</v>
      </c>
      <c r="N1269" s="187">
        <v>15263705.24750986</v>
      </c>
      <c r="O1269" s="185">
        <v>0</v>
      </c>
      <c r="P1269" s="185">
        <v>273860599800.02063</v>
      </c>
      <c r="Q1269" s="174">
        <v>546439297477.10748</v>
      </c>
      <c r="R1269" s="119">
        <v>0.60271744354705969</v>
      </c>
      <c r="S1269" s="174">
        <v>255281167713.34265</v>
      </c>
      <c r="T1269" s="119">
        <v>0.4671720516660634</v>
      </c>
      <c r="U1269" s="97">
        <v>17.204424645652015</v>
      </c>
      <c r="V1269" s="184">
        <v>4691494722598.6816</v>
      </c>
      <c r="W1269" s="199">
        <v>4866.4291347724029</v>
      </c>
      <c r="X1269" s="191">
        <v>4.370799762407198E-2</v>
      </c>
      <c r="Y1269" s="198">
        <v>2.0000000000000001E-4</v>
      </c>
    </row>
    <row r="1270" spans="1:25" x14ac:dyDescent="0.2">
      <c r="A1270">
        <v>1266</v>
      </c>
      <c r="B1270" s="119">
        <v>0.54080082543177344</v>
      </c>
      <c r="C1270" s="97">
        <v>10989.854910792867</v>
      </c>
      <c r="D1270" s="96">
        <v>0.59512476025129024</v>
      </c>
      <c r="E1270" s="98">
        <v>0.11032834904877176</v>
      </c>
      <c r="F1270" s="119">
        <v>0.47391856127300408</v>
      </c>
      <c r="G1270" s="177">
        <v>1</v>
      </c>
      <c r="H1270" s="97">
        <v>3623315.0428907671</v>
      </c>
      <c r="I1270" s="185">
        <v>45247.68322629547</v>
      </c>
      <c r="J1270" s="174">
        <v>163946611289.7926</v>
      </c>
      <c r="K1270" s="186">
        <v>0.4413789238198812</v>
      </c>
      <c r="L1270" s="182">
        <v>52938951718.040894</v>
      </c>
      <c r="M1270" s="189">
        <v>3711698049.2291932</v>
      </c>
      <c r="N1270" s="187">
        <v>9971328.0714451764</v>
      </c>
      <c r="O1270" s="185">
        <v>0</v>
      </c>
      <c r="P1270" s="185">
        <v>170000224186.41272</v>
      </c>
      <c r="Q1270" s="174">
        <v>337658533525.43451</v>
      </c>
      <c r="R1270" s="119">
        <v>0.6170812744717441</v>
      </c>
      <c r="S1270" s="174">
        <v>126934005150.66566</v>
      </c>
      <c r="T1270" s="119">
        <v>0.37592417352930374</v>
      </c>
      <c r="U1270" s="97">
        <v>16.581723757417137</v>
      </c>
      <c r="V1270" s="184">
        <v>2271880202610.2856</v>
      </c>
      <c r="W1270" s="199">
        <v>2356.2337919538395</v>
      </c>
      <c r="X1270" s="191">
        <v>4.4419906310689747E-2</v>
      </c>
      <c r="Y1270" s="198">
        <v>2.0000000000000001E-4</v>
      </c>
    </row>
    <row r="1271" spans="1:25" x14ac:dyDescent="0.2">
      <c r="A1271">
        <v>1267</v>
      </c>
      <c r="B1271" s="119">
        <v>0.44085366723581465</v>
      </c>
      <c r="C1271" s="97">
        <v>16715.938373056215</v>
      </c>
      <c r="D1271" s="96">
        <v>1.0926713576157643</v>
      </c>
      <c r="E1271" s="98">
        <v>7.5752640199494056E-2</v>
      </c>
      <c r="F1271" s="119">
        <v>0</v>
      </c>
      <c r="G1271" s="177">
        <v>0</v>
      </c>
      <c r="H1271" s="97">
        <v>8595547.5132507514</v>
      </c>
      <c r="I1271" s="185">
        <v>38157.444939798574</v>
      </c>
      <c r="J1271" s="174">
        <v>327984130964.28809</v>
      </c>
      <c r="K1271" s="186">
        <v>0.39413467891531506</v>
      </c>
      <c r="L1271" s="182">
        <v>109853219500.02531</v>
      </c>
      <c r="M1271" s="189">
        <v>9404155592.9651756</v>
      </c>
      <c r="N1271" s="187">
        <v>17307715.945594981</v>
      </c>
      <c r="O1271" s="185">
        <v>21399036519.733047</v>
      </c>
      <c r="P1271" s="185">
        <v>0</v>
      </c>
      <c r="Q1271" s="174">
        <v>358787323076.98627</v>
      </c>
      <c r="R1271" s="119">
        <v>0.4080109300051929</v>
      </c>
      <c r="S1271" s="174">
        <v>118625507548.06973</v>
      </c>
      <c r="T1271" s="119">
        <v>0.33062903820215478</v>
      </c>
      <c r="U1271" s="97">
        <v>13.722965662543363</v>
      </c>
      <c r="V1271" s="184">
        <v>1543527441136.0706</v>
      </c>
      <c r="W1271" s="199">
        <v>1600.8728645215322</v>
      </c>
      <c r="X1271" s="191">
        <v>5.5733764110540811E-2</v>
      </c>
      <c r="Y1271" s="198">
        <v>2.0000000000000001E-4</v>
      </c>
    </row>
    <row r="1272" spans="1:25" x14ac:dyDescent="0.2">
      <c r="A1272">
        <v>1268</v>
      </c>
      <c r="B1272" s="119">
        <v>0.5130701253107649</v>
      </c>
      <c r="C1272" s="97">
        <v>13987.6615006308</v>
      </c>
      <c r="D1272" s="96">
        <v>0.75068936965085442</v>
      </c>
      <c r="E1272" s="98">
        <v>0</v>
      </c>
      <c r="F1272" s="119">
        <v>0.49398787360430685</v>
      </c>
      <c r="G1272" s="177">
        <v>1</v>
      </c>
      <c r="H1272" s="97">
        <v>4957860.6554104015</v>
      </c>
      <c r="I1272" s="185">
        <v>42173.010319677087</v>
      </c>
      <c r="J1272" s="174">
        <v>209087908584.14386</v>
      </c>
      <c r="K1272" s="186">
        <v>0.43254251507516306</v>
      </c>
      <c r="L1272" s="182">
        <v>72427694395.832642</v>
      </c>
      <c r="M1272" s="189">
        <v>6030120536.0446854</v>
      </c>
      <c r="N1272" s="187">
        <v>12038387.008068087</v>
      </c>
      <c r="O1272" s="185">
        <v>0</v>
      </c>
      <c r="P1272" s="185">
        <v>165494640172.61298</v>
      </c>
      <c r="Q1272" s="174">
        <v>380612669292.80151</v>
      </c>
      <c r="R1272" s="119">
        <v>0.58546427895561448</v>
      </c>
      <c r="S1272" s="174">
        <v>162368984395.13556</v>
      </c>
      <c r="T1272" s="119">
        <v>0.42659900075534984</v>
      </c>
      <c r="U1272" s="97">
        <v>16.457161554810295</v>
      </c>
      <c r="V1272" s="184">
        <v>2826428151851.9902</v>
      </c>
      <c r="W1272" s="199">
        <v>2933.2617606764948</v>
      </c>
      <c r="X1272" s="191">
        <v>4.4801486333798185E-2</v>
      </c>
      <c r="Y1272" s="198">
        <v>2.0000000000000001E-4</v>
      </c>
    </row>
    <row r="1273" spans="1:25" x14ac:dyDescent="0.2">
      <c r="A1273">
        <v>1269</v>
      </c>
      <c r="B1273" s="119">
        <v>0.50066034314962859</v>
      </c>
      <c r="C1273" s="97">
        <v>9060.3482386386859</v>
      </c>
      <c r="D1273" s="96">
        <v>0.7059636650009069</v>
      </c>
      <c r="E1273" s="98">
        <v>0.7</v>
      </c>
      <c r="F1273" s="119">
        <v>0</v>
      </c>
      <c r="G1273" s="177">
        <v>0</v>
      </c>
      <c r="H1273" s="97">
        <v>5145783.9460453996</v>
      </c>
      <c r="I1273" s="185">
        <v>44252.419241795993</v>
      </c>
      <c r="J1273" s="174">
        <v>227713388508.10437</v>
      </c>
      <c r="K1273" s="186">
        <v>0.50066034314962859</v>
      </c>
      <c r="L1273" s="182">
        <v>90331129872.82399</v>
      </c>
      <c r="M1273" s="189">
        <v>38341082896.393471</v>
      </c>
      <c r="N1273" s="187">
        <v>12748182.524355168</v>
      </c>
      <c r="O1273" s="185">
        <v>95484376607.265305</v>
      </c>
      <c r="P1273" s="185">
        <v>0</v>
      </c>
      <c r="Q1273" s="174">
        <v>361538848011.76318</v>
      </c>
      <c r="R1273" s="119">
        <v>0.52662270061182948</v>
      </c>
      <c r="S1273" s="174">
        <v>130685972574.53014</v>
      </c>
      <c r="T1273" s="119">
        <v>0.36147145263426317</v>
      </c>
      <c r="U1273" s="97">
        <v>15.799644426834565</v>
      </c>
      <c r="V1273" s="184">
        <v>2242578036789.5312</v>
      </c>
      <c r="W1273" s="199">
        <v>2327.1999654532974</v>
      </c>
      <c r="X1273" s="191">
        <v>4.6651578695635645E-2</v>
      </c>
      <c r="Y1273" s="198">
        <v>2.0000000000000001E-4</v>
      </c>
    </row>
    <row r="1274" spans="1:25" x14ac:dyDescent="0.2">
      <c r="A1274">
        <v>1270</v>
      </c>
      <c r="B1274" s="119">
        <v>0.54842827318563159</v>
      </c>
      <c r="C1274" s="97">
        <v>7598.88076308783</v>
      </c>
      <c r="D1274" s="96">
        <v>1.0448929596515129</v>
      </c>
      <c r="E1274" s="98">
        <v>0.7</v>
      </c>
      <c r="F1274" s="119">
        <v>0.61935352081450024</v>
      </c>
      <c r="G1274" s="177">
        <v>1</v>
      </c>
      <c r="H1274" s="97">
        <v>15161205.434382318</v>
      </c>
      <c r="I1274" s="185">
        <v>26522.938677613274</v>
      </c>
      <c r="J1274" s="174">
        <v>402119722014.81934</v>
      </c>
      <c r="K1274" s="186">
        <v>0.2696209829842463</v>
      </c>
      <c r="L1274" s="182">
        <v>67599663401.578583</v>
      </c>
      <c r="M1274" s="189">
        <v>4898711415.291482</v>
      </c>
      <c r="N1274" s="187">
        <v>29794536.668450013</v>
      </c>
      <c r="O1274" s="185">
        <v>0</v>
      </c>
      <c r="P1274" s="185">
        <v>258319111732.82751</v>
      </c>
      <c r="Q1274" s="174">
        <v>665337545162.93835</v>
      </c>
      <c r="R1274" s="119">
        <v>0.47355692821466872</v>
      </c>
      <c r="S1274" s="174">
        <v>202882347179.95496</v>
      </c>
      <c r="T1274" s="119">
        <v>0.30493145720533466</v>
      </c>
      <c r="U1274" s="97">
        <v>17.088362407424672</v>
      </c>
      <c r="V1274" s="184">
        <v>3563559232722.8232</v>
      </c>
      <c r="W1274" s="199">
        <v>3697.1417554175446</v>
      </c>
      <c r="X1274" s="191">
        <v>4.3912584754127786E-2</v>
      </c>
      <c r="Y1274" s="198">
        <v>2.0000000000000001E-4</v>
      </c>
    </row>
    <row r="1275" spans="1:25" x14ac:dyDescent="0.2">
      <c r="A1275">
        <v>1271</v>
      </c>
      <c r="B1275" s="119">
        <v>0.55600888841301599</v>
      </c>
      <c r="C1275" s="97">
        <v>13784.501022806449</v>
      </c>
      <c r="D1275" s="96">
        <v>0.51362819706356455</v>
      </c>
      <c r="E1275" s="98">
        <v>0</v>
      </c>
      <c r="F1275" s="119">
        <v>0.63915040676275547</v>
      </c>
      <c r="G1275" s="177">
        <v>1</v>
      </c>
      <c r="H1275" s="97">
        <v>2856624.5664481889</v>
      </c>
      <c r="I1275" s="185">
        <v>53627.102247440504</v>
      </c>
      <c r="J1275" s="174">
        <v>153192497707.46744</v>
      </c>
      <c r="K1275" s="186">
        <v>0.51100519756389606</v>
      </c>
      <c r="L1275" s="182">
        <v>60480522537.821815</v>
      </c>
      <c r="M1275" s="189">
        <v>1381932637.9517806</v>
      </c>
      <c r="N1275" s="187">
        <v>8549372.0652315281</v>
      </c>
      <c r="O1275" s="185">
        <v>0</v>
      </c>
      <c r="P1275" s="185">
        <v>258948843572.67401</v>
      </c>
      <c r="Q1275" s="174">
        <v>413523273918.09326</v>
      </c>
      <c r="R1275" s="119">
        <v>0.69026643823435141</v>
      </c>
      <c r="S1275" s="174">
        <v>178330640339.77283</v>
      </c>
      <c r="T1275" s="119">
        <v>0.43124692511284107</v>
      </c>
      <c r="U1275" s="97">
        <v>16.991059285807168</v>
      </c>
      <c r="V1275" s="184">
        <v>3262357117963.835</v>
      </c>
      <c r="W1275" s="199">
        <v>3384.6483438739401</v>
      </c>
      <c r="X1275" s="191">
        <v>4.3567212941947389E-2</v>
      </c>
      <c r="Y1275" s="198">
        <v>2.0000000000000001E-4</v>
      </c>
    </row>
    <row r="1276" spans="1:25" x14ac:dyDescent="0.2">
      <c r="A1276">
        <v>1272</v>
      </c>
      <c r="B1276" s="119">
        <v>0.41143337948971942</v>
      </c>
      <c r="C1276" s="97">
        <v>10037.641025621906</v>
      </c>
      <c r="D1276" s="96">
        <v>1.0521914736143596</v>
      </c>
      <c r="E1276" s="98">
        <v>0.7</v>
      </c>
      <c r="F1276" s="119">
        <v>0</v>
      </c>
      <c r="G1276" s="177">
        <v>0</v>
      </c>
      <c r="H1276" s="97">
        <v>7877795.6610932602</v>
      </c>
      <c r="I1276" s="185">
        <v>39671.458753621009</v>
      </c>
      <c r="J1276" s="174">
        <v>312523645638.51581</v>
      </c>
      <c r="K1276" s="186">
        <v>0.41143337948971936</v>
      </c>
      <c r="L1276" s="182">
        <v>96157733424.758835</v>
      </c>
      <c r="M1276" s="189">
        <v>33749236008.842892</v>
      </c>
      <c r="N1276" s="187">
        <v>16287689.033907279</v>
      </c>
      <c r="O1276" s="185">
        <v>63467474453.880859</v>
      </c>
      <c r="P1276" s="185">
        <v>0</v>
      </c>
      <c r="Q1276" s="174">
        <v>409740356101.23956</v>
      </c>
      <c r="R1276" s="119">
        <v>0.43773242393114659</v>
      </c>
      <c r="S1276" s="174">
        <v>133225225804.91463</v>
      </c>
      <c r="T1276" s="119">
        <v>0.32514548255041065</v>
      </c>
      <c r="U1276" s="97">
        <v>15.473191534723133</v>
      </c>
      <c r="V1276" s="184">
        <v>2145355554235.5852</v>
      </c>
      <c r="W1276" s="199">
        <v>2224.7653452602754</v>
      </c>
      <c r="X1276" s="191">
        <v>4.9399393983063339E-2</v>
      </c>
      <c r="Y1276" s="198">
        <v>2.0000000000000001E-4</v>
      </c>
    </row>
    <row r="1277" spans="1:25" x14ac:dyDescent="0.2">
      <c r="A1277">
        <v>1273</v>
      </c>
      <c r="B1277" s="119">
        <v>0.60409002726500505</v>
      </c>
      <c r="C1277" s="97">
        <v>9558.4616989057176</v>
      </c>
      <c r="D1277" s="96">
        <v>0.85257179499225977</v>
      </c>
      <c r="E1277" s="98">
        <v>0</v>
      </c>
      <c r="F1277" s="119">
        <v>0</v>
      </c>
      <c r="G1277" s="177">
        <v>0</v>
      </c>
      <c r="H1277" s="97">
        <v>6051520.2227802882</v>
      </c>
      <c r="I1277" s="185">
        <v>52345.481299607418</v>
      </c>
      <c r="J1277" s="174">
        <v>316769738655.7417</v>
      </c>
      <c r="K1277" s="186">
        <v>0.54685648454125302</v>
      </c>
      <c r="L1277" s="182">
        <v>133832720194.30159</v>
      </c>
      <c r="M1277" s="189">
        <v>9752132427.831049</v>
      </c>
      <c r="N1277" s="187">
        <v>13837406.774111744</v>
      </c>
      <c r="O1277" s="185">
        <v>0</v>
      </c>
      <c r="P1277" s="185">
        <v>0</v>
      </c>
      <c r="Q1277" s="174">
        <v>326521871083.57275</v>
      </c>
      <c r="R1277" s="119">
        <v>0.53052368319301058</v>
      </c>
      <c r="S1277" s="174">
        <v>133832720194.30159</v>
      </c>
      <c r="T1277" s="119">
        <v>0.40987367783411766</v>
      </c>
      <c r="U1277" s="97">
        <v>13.257942233360577</v>
      </c>
      <c r="V1277" s="184">
        <v>1907748489144.0977</v>
      </c>
      <c r="W1277" s="199">
        <v>1980.4548486225003</v>
      </c>
      <c r="X1277" s="191">
        <v>5.5991150506601521E-2</v>
      </c>
      <c r="Y1277" s="198">
        <v>2.0000000000000001E-4</v>
      </c>
    </row>
    <row r="1278" spans="1:25" x14ac:dyDescent="0.2">
      <c r="A1278">
        <v>1274</v>
      </c>
      <c r="B1278" s="119">
        <v>0.41235119197801146</v>
      </c>
      <c r="C1278" s="97">
        <v>4865.3794190244298</v>
      </c>
      <c r="D1278" s="96">
        <v>0.92062079440261602</v>
      </c>
      <c r="E1278" s="98">
        <v>0</v>
      </c>
      <c r="F1278" s="119">
        <v>0.60957294473399781</v>
      </c>
      <c r="G1278" s="177">
        <v>1</v>
      </c>
      <c r="H1278" s="97">
        <v>12632588.030255491</v>
      </c>
      <c r="I1278" s="185">
        <v>37226.04918018866</v>
      </c>
      <c r="J1278" s="174">
        <v>470261343287.35352</v>
      </c>
      <c r="K1278" s="186">
        <v>0.4123511919780114</v>
      </c>
      <c r="L1278" s="182">
        <v>139486723846.44287</v>
      </c>
      <c r="M1278" s="189">
        <v>5767820180.7632046</v>
      </c>
      <c r="N1278" s="187">
        <v>26399345.330189288</v>
      </c>
      <c r="O1278" s="185">
        <v>0</v>
      </c>
      <c r="P1278" s="185">
        <v>299012984874.32587</v>
      </c>
      <c r="Q1278" s="174">
        <v>775042148342.44263</v>
      </c>
      <c r="R1278" s="119">
        <v>0.55883826998504305</v>
      </c>
      <c r="S1278" s="174">
        <v>289092283528.33832</v>
      </c>
      <c r="T1278" s="119">
        <v>0.37300201562793783</v>
      </c>
      <c r="U1278" s="97">
        <v>16.172828121219418</v>
      </c>
      <c r="V1278" s="184">
        <v>5014061102647.1992</v>
      </c>
      <c r="W1278" s="199">
        <v>5206.5283077497088</v>
      </c>
      <c r="X1278" s="191">
        <v>4.5787822639760896E-2</v>
      </c>
      <c r="Y1278" s="198">
        <v>2.0000000000000001E-4</v>
      </c>
    </row>
    <row r="1279" spans="1:25" x14ac:dyDescent="0.2">
      <c r="A1279">
        <v>1275</v>
      </c>
      <c r="B1279" s="119">
        <v>0.55292567502883538</v>
      </c>
      <c r="C1279" s="97">
        <v>7125.1710804432041</v>
      </c>
      <c r="D1279" s="96">
        <v>0.35298124759746119</v>
      </c>
      <c r="E1279" s="98">
        <v>0</v>
      </c>
      <c r="F1279" s="119">
        <v>0</v>
      </c>
      <c r="G1279" s="177">
        <v>0</v>
      </c>
      <c r="H1279" s="97">
        <v>2955111.1118945279</v>
      </c>
      <c r="I1279" s="185">
        <v>47788.742404461809</v>
      </c>
      <c r="J1279" s="174">
        <v>141221043702.89032</v>
      </c>
      <c r="K1279" s="186">
        <v>0.42755624183670093</v>
      </c>
      <c r="L1279" s="182">
        <v>43493346150.575829</v>
      </c>
      <c r="M1279" s="189">
        <v>3480763505.1450138</v>
      </c>
      <c r="N1279" s="187">
        <v>9804838.3872807752</v>
      </c>
      <c r="O1279" s="185">
        <v>0</v>
      </c>
      <c r="P1279" s="185">
        <v>0</v>
      </c>
      <c r="Q1279" s="174">
        <v>144701807208.03534</v>
      </c>
      <c r="R1279" s="119">
        <v>0.41727149010003084</v>
      </c>
      <c r="S1279" s="174">
        <v>43493346150.575829</v>
      </c>
      <c r="T1279" s="119">
        <v>0.30057223879758588</v>
      </c>
      <c r="U1279" s="97">
        <v>13.294986989686034</v>
      </c>
      <c r="V1279" s="184">
        <v>683333270475.474</v>
      </c>
      <c r="W1279" s="199">
        <v>708.57210042478448</v>
      </c>
      <c r="X1279" s="191">
        <v>4.9993061019852458E-2</v>
      </c>
      <c r="Y1279" s="198">
        <v>2.0000000000000001E-4</v>
      </c>
    </row>
    <row r="1280" spans="1:25" x14ac:dyDescent="0.2">
      <c r="A1280">
        <v>1276</v>
      </c>
      <c r="B1280" s="119">
        <v>0.51885804985653361</v>
      </c>
      <c r="C1280" s="97">
        <v>13304.24772308398</v>
      </c>
      <c r="D1280" s="96">
        <v>1.0330330901315032</v>
      </c>
      <c r="E1280" s="98">
        <v>0.19707363008802947</v>
      </c>
      <c r="F1280" s="119">
        <v>0</v>
      </c>
      <c r="G1280" s="177">
        <v>0</v>
      </c>
      <c r="H1280" s="97">
        <v>8432421.3261262793</v>
      </c>
      <c r="I1280" s="185">
        <v>39534.6049563989</v>
      </c>
      <c r="J1280" s="174">
        <v>333372445954.3158</v>
      </c>
      <c r="K1280" s="186">
        <v>0.45121266059410614</v>
      </c>
      <c r="L1280" s="182">
        <v>118395525956.60344</v>
      </c>
      <c r="M1280" s="189">
        <v>16404271106.079445</v>
      </c>
      <c r="N1280" s="187">
        <v>17373178.635443293</v>
      </c>
      <c r="O1280" s="185">
        <v>47419011490.228432</v>
      </c>
      <c r="P1280" s="185">
        <v>0</v>
      </c>
      <c r="Q1280" s="174">
        <v>397195728550.62372</v>
      </c>
      <c r="R1280" s="119">
        <v>0.47421727868855418</v>
      </c>
      <c r="S1280" s="174">
        <v>148580547390.38898</v>
      </c>
      <c r="T1280" s="119">
        <v>0.37407388023170035</v>
      </c>
      <c r="U1280" s="97">
        <v>14.573941260963917</v>
      </c>
      <c r="V1280" s="184">
        <v>2220312290510.1631</v>
      </c>
      <c r="W1280" s="199">
        <v>2306.7373006894027</v>
      </c>
      <c r="X1280" s="191">
        <v>5.2534006015242329E-2</v>
      </c>
      <c r="Y1280" s="198">
        <v>2.0000000000000001E-4</v>
      </c>
    </row>
    <row r="1281" spans="1:25" x14ac:dyDescent="0.2">
      <c r="A1281">
        <v>1277</v>
      </c>
      <c r="B1281" s="119">
        <v>0.8</v>
      </c>
      <c r="C1281" s="97">
        <v>9672.3893199629383</v>
      </c>
      <c r="D1281" s="96">
        <v>0.68687878036572125</v>
      </c>
      <c r="E1281" s="98">
        <v>0</v>
      </c>
      <c r="F1281" s="119">
        <v>0</v>
      </c>
      <c r="G1281" s="177">
        <v>0</v>
      </c>
      <c r="H1281" s="97">
        <v>5001421.3662621044</v>
      </c>
      <c r="I1281" s="185">
        <v>50038.070037053978</v>
      </c>
      <c r="J1281" s="174">
        <v>250261472609.84137</v>
      </c>
      <c r="K1281" s="186">
        <v>0.56550231836079679</v>
      </c>
      <c r="L1281" s="182">
        <v>119401268274.71854</v>
      </c>
      <c r="M1281" s="189">
        <v>222621648.92580613</v>
      </c>
      <c r="N1281" s="187">
        <v>12543069.464834541</v>
      </c>
      <c r="O1281" s="185">
        <v>0</v>
      </c>
      <c r="P1281" s="185">
        <v>0</v>
      </c>
      <c r="Q1281" s="174">
        <v>250484094258.76718</v>
      </c>
      <c r="R1281" s="119">
        <v>0.56499971934764437</v>
      </c>
      <c r="S1281" s="174">
        <v>119401268274.71854</v>
      </c>
      <c r="T1281" s="119">
        <v>0.47668203694949535</v>
      </c>
      <c r="U1281" s="97">
        <v>13.005300997870982</v>
      </c>
      <c r="V1281" s="184">
        <v>1708881742303.7288</v>
      </c>
      <c r="W1281" s="199">
        <v>1774.3779083690372</v>
      </c>
      <c r="X1281" s="191">
        <v>5.6133442026688976E-2</v>
      </c>
      <c r="Y1281" s="198">
        <v>2.0000000000000001E-4</v>
      </c>
    </row>
    <row r="1282" spans="1:25" x14ac:dyDescent="0.2">
      <c r="A1282">
        <v>1278</v>
      </c>
      <c r="B1282" s="119">
        <v>0.56504991763641133</v>
      </c>
      <c r="C1282" s="97">
        <v>13216.403312906165</v>
      </c>
      <c r="D1282" s="96">
        <v>0.48141297785754766</v>
      </c>
      <c r="E1282" s="98">
        <v>0.4684621548726412</v>
      </c>
      <c r="F1282" s="119">
        <v>0.52825773176061863</v>
      </c>
      <c r="G1282" s="177">
        <v>1</v>
      </c>
      <c r="H1282" s="97">
        <v>3002337.6548456401</v>
      </c>
      <c r="I1282" s="185">
        <v>53100.907586271423</v>
      </c>
      <c r="J1282" s="174">
        <v>159426854352.74121</v>
      </c>
      <c r="K1282" s="186">
        <v>0.53028498079961439</v>
      </c>
      <c r="L1282" s="182">
        <v>64275101082.890167</v>
      </c>
      <c r="M1282" s="189">
        <v>5042351097.6405268</v>
      </c>
      <c r="N1282" s="187">
        <v>9055539.9328765161</v>
      </c>
      <c r="O1282" s="185">
        <v>0</v>
      </c>
      <c r="P1282" s="185">
        <v>137603954044.10925</v>
      </c>
      <c r="Q1282" s="174">
        <v>302073159494.49097</v>
      </c>
      <c r="R1282" s="119">
        <v>0.64429699732466017</v>
      </c>
      <c r="S1282" s="174">
        <v>143176992309.68918</v>
      </c>
      <c r="T1282" s="119">
        <v>0.47398117909347176</v>
      </c>
      <c r="U1282" s="97">
        <v>16.405217943214961</v>
      </c>
      <c r="V1282" s="184">
        <v>2540500651017.936</v>
      </c>
      <c r="W1282" s="199">
        <v>2632.7567264377458</v>
      </c>
      <c r="X1282" s="191">
        <v>4.4899270280738639E-2</v>
      </c>
      <c r="Y1282" s="198">
        <v>2.0000000000000001E-4</v>
      </c>
    </row>
    <row r="1283" spans="1:25" x14ac:dyDescent="0.2">
      <c r="A1283">
        <v>1279</v>
      </c>
      <c r="B1283" s="119">
        <v>0.51254322884127723</v>
      </c>
      <c r="C1283" s="97">
        <v>11209.626583189245</v>
      </c>
      <c r="D1283" s="96">
        <v>0.75412125331265134</v>
      </c>
      <c r="E1283" s="98">
        <v>8.7154996281933558E-2</v>
      </c>
      <c r="F1283" s="119">
        <v>0</v>
      </c>
      <c r="G1283" s="177">
        <v>0</v>
      </c>
      <c r="H1283" s="97">
        <v>4866957.9223970026</v>
      </c>
      <c r="I1283" s="185">
        <v>40154.721985452343</v>
      </c>
      <c r="J1283" s="174">
        <v>195431342288.74637</v>
      </c>
      <c r="K1283" s="186">
        <v>0.36050121619035136</v>
      </c>
      <c r="L1283" s="182">
        <v>49404138166.878693</v>
      </c>
      <c r="M1283" s="189">
        <v>8843350769.1888847</v>
      </c>
      <c r="N1283" s="187">
        <v>11880179.59348546</v>
      </c>
      <c r="O1283" s="185">
        <v>8142734871.3748713</v>
      </c>
      <c r="P1283" s="185">
        <v>0</v>
      </c>
      <c r="Q1283" s="174">
        <v>212417427929.31012</v>
      </c>
      <c r="R1283" s="119">
        <v>0.36234044082070144</v>
      </c>
      <c r="S1283" s="174">
        <v>52490261179.959686</v>
      </c>
      <c r="T1283" s="119">
        <v>0.24710901403734062</v>
      </c>
      <c r="U1283" s="97">
        <v>13.936255819620166</v>
      </c>
      <c r="V1283" s="184">
        <v>779302635886.45691</v>
      </c>
      <c r="W1283" s="199">
        <v>807.77967041734132</v>
      </c>
      <c r="X1283" s="191">
        <v>5.4487988480882071E-2</v>
      </c>
      <c r="Y1283" s="198">
        <v>2.0000000000000001E-4</v>
      </c>
    </row>
    <row r="1284" spans="1:25" x14ac:dyDescent="0.2">
      <c r="A1284">
        <v>1280</v>
      </c>
      <c r="B1284" s="119">
        <v>0.69879269883492046</v>
      </c>
      <c r="C1284" s="97">
        <v>5952.8864165268797</v>
      </c>
      <c r="D1284" s="96">
        <v>0.61412682907134319</v>
      </c>
      <c r="E1284" s="98">
        <v>0.65977441043936724</v>
      </c>
      <c r="F1284" s="119">
        <v>0</v>
      </c>
      <c r="G1284" s="177">
        <v>0</v>
      </c>
      <c r="H1284" s="97">
        <v>5143990.7114640912</v>
      </c>
      <c r="I1284" s="185">
        <v>49184.184457264375</v>
      </c>
      <c r="J1284" s="174">
        <v>253002987999.10446</v>
      </c>
      <c r="K1284" s="186">
        <v>0.5320369738720534</v>
      </c>
      <c r="L1284" s="182">
        <v>101553778332.81421</v>
      </c>
      <c r="M1284" s="189">
        <v>44957903133.014435</v>
      </c>
      <c r="N1284" s="187">
        <v>13443786.172146637</v>
      </c>
      <c r="O1284" s="185">
        <v>81135682909.230499</v>
      </c>
      <c r="P1284" s="185">
        <v>0</v>
      </c>
      <c r="Q1284" s="174">
        <v>379096574041.34937</v>
      </c>
      <c r="R1284" s="119">
        <v>0.52629199023374329</v>
      </c>
      <c r="S1284" s="174">
        <v>143916844727.18842</v>
      </c>
      <c r="T1284" s="119">
        <v>0.37963108764863412</v>
      </c>
      <c r="U1284" s="97">
        <v>15.699441312061079</v>
      </c>
      <c r="V1284" s="184">
        <v>2486882178512.8389</v>
      </c>
      <c r="W1284" s="199">
        <v>2581.2163280585087</v>
      </c>
      <c r="X1284" s="191">
        <v>4.6079033078468605E-2</v>
      </c>
      <c r="Y1284" s="198">
        <v>2.0000000000000001E-4</v>
      </c>
    </row>
    <row r="1285" spans="1:25" x14ac:dyDescent="0.2">
      <c r="A1285">
        <v>1281</v>
      </c>
      <c r="B1285" s="119">
        <v>0.55873543041105478</v>
      </c>
      <c r="C1285" s="97">
        <v>7952.7194086796708</v>
      </c>
      <c r="D1285" s="96">
        <v>0.73591508681263729</v>
      </c>
      <c r="E1285" s="98">
        <v>0</v>
      </c>
      <c r="F1285" s="119">
        <v>0</v>
      </c>
      <c r="G1285" s="177">
        <v>0</v>
      </c>
      <c r="H1285" s="97">
        <v>9951018.6967759822</v>
      </c>
      <c r="I1285" s="185">
        <v>34870.77269204511</v>
      </c>
      <c r="J1285" s="174">
        <v>346999711029.56622</v>
      </c>
      <c r="K1285" s="186">
        <v>0.42663192179483922</v>
      </c>
      <c r="L1285" s="182">
        <v>105999915833.50745</v>
      </c>
      <c r="M1285" s="189">
        <v>8394865982.0511742</v>
      </c>
      <c r="N1285" s="187">
        <v>22720266.608077586</v>
      </c>
      <c r="O1285" s="185">
        <v>0</v>
      </c>
      <c r="P1285" s="185">
        <v>0</v>
      </c>
      <c r="Q1285" s="174">
        <v>355394577011.61737</v>
      </c>
      <c r="R1285" s="119">
        <v>0.41655434031554855</v>
      </c>
      <c r="S1285" s="174">
        <v>105999915833.50745</v>
      </c>
      <c r="T1285" s="119">
        <v>0.29825980104936278</v>
      </c>
      <c r="U1285" s="97">
        <v>13.218502774176104</v>
      </c>
      <c r="V1285" s="184">
        <v>1508836785120.4641</v>
      </c>
      <c r="W1285" s="199">
        <v>1566.2118408560134</v>
      </c>
      <c r="X1285" s="191">
        <v>5.4662814657298255E-2</v>
      </c>
      <c r="Y1285" s="198">
        <v>2.0000000000000001E-4</v>
      </c>
    </row>
    <row r="1286" spans="1:25" x14ac:dyDescent="0.2">
      <c r="A1286">
        <v>1282</v>
      </c>
      <c r="B1286" s="119">
        <v>0.28381721691487499</v>
      </c>
      <c r="C1286" s="97">
        <v>10596.036101101972</v>
      </c>
      <c r="D1286" s="96">
        <v>0.94752254002580105</v>
      </c>
      <c r="E1286" s="98">
        <v>0.19131514684404199</v>
      </c>
      <c r="F1286" s="119">
        <v>0.48438128540100367</v>
      </c>
      <c r="G1286" s="177">
        <v>1</v>
      </c>
      <c r="H1286" s="97">
        <v>7739507.1583190514</v>
      </c>
      <c r="I1286" s="185">
        <v>32452.197012758545</v>
      </c>
      <c r="J1286" s="174">
        <v>251164011083.4249</v>
      </c>
      <c r="K1286" s="186">
        <v>0.28381721691487494</v>
      </c>
      <c r="L1286" s="182">
        <v>49139323645.260864</v>
      </c>
      <c r="M1286" s="189">
        <v>7619092526.8809357</v>
      </c>
      <c r="N1286" s="187">
        <v>16554042.194429379</v>
      </c>
      <c r="O1286" s="185">
        <v>0</v>
      </c>
      <c r="P1286" s="185">
        <v>220602552819.78818</v>
      </c>
      <c r="Q1286" s="174">
        <v>479385656430.09399</v>
      </c>
      <c r="R1286" s="119">
        <v>0.51684214900333669</v>
      </c>
      <c r="S1286" s="174">
        <v>143260690927.00214</v>
      </c>
      <c r="T1286" s="119">
        <v>0.29884225571920714</v>
      </c>
      <c r="U1286" s="97">
        <v>17.128083994571941</v>
      </c>
      <c r="V1286" s="184">
        <v>2516361338413.7969</v>
      </c>
      <c r="W1286" s="199">
        <v>2613.4446709257995</v>
      </c>
      <c r="X1286" s="191">
        <v>4.5286966184138022E-2</v>
      </c>
      <c r="Y1286" s="198">
        <v>2.0000000000000001E-4</v>
      </c>
    </row>
    <row r="1287" spans="1:25" x14ac:dyDescent="0.2">
      <c r="A1287">
        <v>1283</v>
      </c>
      <c r="B1287" s="119">
        <v>0.41645126496200269</v>
      </c>
      <c r="C1287" s="97">
        <v>17000</v>
      </c>
      <c r="D1287" s="96">
        <v>0.64296703092777829</v>
      </c>
      <c r="E1287" s="98">
        <v>0.35893447717129823</v>
      </c>
      <c r="F1287" s="119">
        <v>0</v>
      </c>
      <c r="G1287" s="177">
        <v>0</v>
      </c>
      <c r="H1287" s="97">
        <v>3588977.4246396096</v>
      </c>
      <c r="I1287" s="185">
        <v>42802.757203379224</v>
      </c>
      <c r="J1287" s="174">
        <v>153618129315.25845</v>
      </c>
      <c r="K1287" s="186">
        <v>0.39017168695203042</v>
      </c>
      <c r="L1287" s="182">
        <v>46444447167.901398</v>
      </c>
      <c r="M1287" s="189">
        <v>12496047177.554544</v>
      </c>
      <c r="N1287" s="187">
        <v>9616492.9929115362</v>
      </c>
      <c r="O1287" s="185">
        <v>25555987221.580235</v>
      </c>
      <c r="P1287" s="185">
        <v>0</v>
      </c>
      <c r="Q1287" s="174">
        <v>191670163714.39322</v>
      </c>
      <c r="R1287" s="119">
        <v>0.41937791923833756</v>
      </c>
      <c r="S1287" s="174">
        <v>60118152205.141647</v>
      </c>
      <c r="T1287" s="119">
        <v>0.31365420178136549</v>
      </c>
      <c r="U1287" s="97">
        <v>15.139166424586353</v>
      </c>
      <c r="V1287" s="184">
        <v>955618315838.50049</v>
      </c>
      <c r="W1287" s="199">
        <v>991.45489841536994</v>
      </c>
      <c r="X1287" s="191">
        <v>4.9215290555865536E-2</v>
      </c>
      <c r="Y1287" s="198">
        <v>2.0000000000000001E-4</v>
      </c>
    </row>
    <row r="1288" spans="1:25" x14ac:dyDescent="0.2">
      <c r="A1288">
        <v>1284</v>
      </c>
      <c r="B1288" s="119">
        <v>0.45466414887318923</v>
      </c>
      <c r="C1288" s="97">
        <v>9700.7395355963108</v>
      </c>
      <c r="D1288" s="96">
        <v>0.2</v>
      </c>
      <c r="E1288" s="98">
        <v>0</v>
      </c>
      <c r="F1288" s="119">
        <v>0.73602695728035139</v>
      </c>
      <c r="G1288" s="177">
        <v>1</v>
      </c>
      <c r="H1288" s="97">
        <v>3272729.7572422172</v>
      </c>
      <c r="I1288" s="185">
        <v>53619.372346033633</v>
      </c>
      <c r="J1288" s="174">
        <v>175481715441.51471</v>
      </c>
      <c r="K1288" s="186">
        <v>0.45466414887318929</v>
      </c>
      <c r="L1288" s="182">
        <v>55477290873.278984</v>
      </c>
      <c r="M1288" s="189">
        <v>1175873252.8268096</v>
      </c>
      <c r="N1288" s="187">
        <v>11959085.463885676</v>
      </c>
      <c r="O1288" s="185">
        <v>0</v>
      </c>
      <c r="P1288" s="185">
        <v>352133920105.40393</v>
      </c>
      <c r="Q1288" s="174">
        <v>528791508799.74542</v>
      </c>
      <c r="R1288" s="119">
        <v>0.6836198669280158</v>
      </c>
      <c r="S1288" s="174">
        <v>257197459218.01419</v>
      </c>
      <c r="T1288" s="119">
        <v>0.48638727161448325</v>
      </c>
      <c r="U1288" s="97">
        <v>17.719219017054151</v>
      </c>
      <c r="V1288" s="184">
        <v>4947530799919.9717</v>
      </c>
      <c r="W1288" s="199">
        <v>5138.5488083353675</v>
      </c>
      <c r="X1288" s="191">
        <v>4.1491097178573459E-2</v>
      </c>
      <c r="Y1288" s="198">
        <v>2.0000000000000001E-4</v>
      </c>
    </row>
    <row r="1289" spans="1:25" x14ac:dyDescent="0.2">
      <c r="A1289">
        <v>1285</v>
      </c>
      <c r="B1289" s="119">
        <v>0.62592917296229711</v>
      </c>
      <c r="C1289" s="97">
        <v>4000</v>
      </c>
      <c r="D1289" s="96">
        <v>0.2</v>
      </c>
      <c r="E1289" s="98">
        <v>0.62831252859197151</v>
      </c>
      <c r="F1289" s="119">
        <v>0</v>
      </c>
      <c r="G1289" s="177">
        <v>0</v>
      </c>
      <c r="H1289" s="97">
        <v>2615593.8014677092</v>
      </c>
      <c r="I1289" s="185">
        <v>53819.95827407774</v>
      </c>
      <c r="J1289" s="174">
        <v>140771149256.9285</v>
      </c>
      <c r="K1289" s="186">
        <v>0.52230442985899062</v>
      </c>
      <c r="L1289" s="182">
        <v>54173841852.030312</v>
      </c>
      <c r="M1289" s="189">
        <v>15587084008.29426</v>
      </c>
      <c r="N1289" s="187">
        <v>10200580.707337189</v>
      </c>
      <c r="O1289" s="185">
        <v>45527225567.601494</v>
      </c>
      <c r="P1289" s="185">
        <v>0</v>
      </c>
      <c r="Q1289" s="174">
        <v>201885458832.82425</v>
      </c>
      <c r="R1289" s="119">
        <v>0.54460175558438961</v>
      </c>
      <c r="S1289" s="174">
        <v>76356656621.650742</v>
      </c>
      <c r="T1289" s="119">
        <v>0.37821771346533467</v>
      </c>
      <c r="U1289" s="97">
        <v>15.419250727266755</v>
      </c>
      <c r="V1289" s="184">
        <v>1358940487726.3267</v>
      </c>
      <c r="W1289" s="199">
        <v>1409.8787256327109</v>
      </c>
      <c r="X1289" s="191">
        <v>4.4946501814600741E-2</v>
      </c>
      <c r="Y1289" s="198">
        <v>2.0000000000000001E-4</v>
      </c>
    </row>
    <row r="1290" spans="1:25" x14ac:dyDescent="0.2">
      <c r="A1290">
        <v>1286</v>
      </c>
      <c r="B1290" s="119">
        <v>0.41505939026011812</v>
      </c>
      <c r="C1290" s="97">
        <v>13202.213521239279</v>
      </c>
      <c r="D1290" s="96">
        <v>0.76753874072890771</v>
      </c>
      <c r="E1290" s="98">
        <v>0.52848755953968396</v>
      </c>
      <c r="F1290" s="119">
        <v>0.47415145655626595</v>
      </c>
      <c r="G1290" s="177">
        <v>1</v>
      </c>
      <c r="H1290" s="97">
        <v>5402977.1145523181</v>
      </c>
      <c r="I1290" s="185">
        <v>51579.48002937487</v>
      </c>
      <c r="J1290" s="174">
        <v>278682750179.22076</v>
      </c>
      <c r="K1290" s="186">
        <v>0.41505939026011807</v>
      </c>
      <c r="L1290" s="182">
        <v>89969705266.54274</v>
      </c>
      <c r="M1290" s="189">
        <v>2911153573.0304217</v>
      </c>
      <c r="N1290" s="187">
        <v>12899690.741533268</v>
      </c>
      <c r="O1290" s="185">
        <v>0</v>
      </c>
      <c r="P1290" s="185">
        <v>210702818459.74216</v>
      </c>
      <c r="Q1290" s="174">
        <v>492296722211.99329</v>
      </c>
      <c r="R1290" s="119">
        <v>0.57735941416810321</v>
      </c>
      <c r="S1290" s="174">
        <v>176369922515.7005</v>
      </c>
      <c r="T1290" s="119">
        <v>0.35825938820643194</v>
      </c>
      <c r="U1290" s="97">
        <v>15.996252445494697</v>
      </c>
      <c r="V1290" s="184">
        <v>2985618917050.2119</v>
      </c>
      <c r="W1290" s="199">
        <v>3098.8827232294157</v>
      </c>
      <c r="X1290" s="191">
        <v>4.6393662275209913E-2</v>
      </c>
      <c r="Y1290" s="198">
        <v>2.0000000000000001E-4</v>
      </c>
    </row>
    <row r="1291" spans="1:25" x14ac:dyDescent="0.2">
      <c r="A1291">
        <v>1287</v>
      </c>
      <c r="B1291" s="119">
        <v>0.24425222859191131</v>
      </c>
      <c r="C1291" s="97">
        <v>12841.677193591391</v>
      </c>
      <c r="D1291" s="96">
        <v>0.8862235112416964</v>
      </c>
      <c r="E1291" s="98">
        <v>0</v>
      </c>
      <c r="F1291" s="119">
        <v>0</v>
      </c>
      <c r="G1291" s="177">
        <v>0</v>
      </c>
      <c r="H1291" s="97">
        <v>6532254.4943519831</v>
      </c>
      <c r="I1291" s="185">
        <v>36929.941173142688</v>
      </c>
      <c r="J1291" s="174">
        <v>241235774204.41568</v>
      </c>
      <c r="K1291" s="186">
        <v>0.24425222859191131</v>
      </c>
      <c r="L1291" s="182">
        <v>43513699907.618401</v>
      </c>
      <c r="M1291" s="189">
        <v>7359515937.9845142</v>
      </c>
      <c r="N1291" s="187">
        <v>14543546.224202177</v>
      </c>
      <c r="O1291" s="185">
        <v>0</v>
      </c>
      <c r="P1291" s="185">
        <v>0</v>
      </c>
      <c r="Q1291" s="174">
        <v>248595290142.40021</v>
      </c>
      <c r="R1291" s="119">
        <v>0.23702128641203044</v>
      </c>
      <c r="S1291" s="174">
        <v>43513699907.618401</v>
      </c>
      <c r="T1291" s="119">
        <v>0.1750383117986383</v>
      </c>
      <c r="U1291" s="97">
        <v>13.479492116749125</v>
      </c>
      <c r="V1291" s="184">
        <v>537078312186.89795</v>
      </c>
      <c r="W1291" s="199">
        <v>557.5944889888616</v>
      </c>
      <c r="X1291" s="191">
        <v>6.6523083204146682E-2</v>
      </c>
      <c r="Y1291" s="198">
        <v>2.0000000000000001E-4</v>
      </c>
    </row>
    <row r="1292" spans="1:25" x14ac:dyDescent="0.2">
      <c r="A1292">
        <v>1288</v>
      </c>
      <c r="B1292" s="119">
        <v>0.36129663266347234</v>
      </c>
      <c r="C1292" s="97">
        <v>6647.9225735363498</v>
      </c>
      <c r="D1292" s="96">
        <v>1.097280191019645</v>
      </c>
      <c r="E1292" s="98">
        <v>0</v>
      </c>
      <c r="F1292" s="119">
        <v>0.5800657865493597</v>
      </c>
      <c r="G1292" s="177">
        <v>1</v>
      </c>
      <c r="H1292" s="97">
        <v>12748738.412448915</v>
      </c>
      <c r="I1292" s="185">
        <v>36055.661033209049</v>
      </c>
      <c r="J1292" s="174">
        <v>459664190800.30975</v>
      </c>
      <c r="K1292" s="186">
        <v>0.36129663266347234</v>
      </c>
      <c r="L1292" s="182">
        <v>116653277222.7813</v>
      </c>
      <c r="M1292" s="189">
        <v>14562802629.100317</v>
      </c>
      <c r="N1292" s="187">
        <v>24922203.231214255</v>
      </c>
      <c r="O1292" s="185">
        <v>0</v>
      </c>
      <c r="P1292" s="185">
        <v>453285695049.51819</v>
      </c>
      <c r="Q1292" s="174">
        <v>927512688478.92822</v>
      </c>
      <c r="R1292" s="119">
        <v>0.57002312410280065</v>
      </c>
      <c r="S1292" s="174">
        <v>393428208859.37744</v>
      </c>
      <c r="T1292" s="119">
        <v>0.42417555441163712</v>
      </c>
      <c r="U1292" s="97">
        <v>17.318806506797703</v>
      </c>
      <c r="V1292" s="184">
        <v>7155518107540.5615</v>
      </c>
      <c r="W1292" s="199">
        <v>7429.2915283374059</v>
      </c>
      <c r="X1292" s="191">
        <v>4.381993443252559E-2</v>
      </c>
      <c r="Y1292" s="198">
        <v>2.0000000000000001E-4</v>
      </c>
    </row>
    <row r="1293" spans="1:25" x14ac:dyDescent="0.2">
      <c r="A1293">
        <v>1289</v>
      </c>
      <c r="B1293" s="119">
        <v>0.45586468088254212</v>
      </c>
      <c r="C1293" s="97">
        <v>8889.0960957932748</v>
      </c>
      <c r="D1293" s="96">
        <v>0.86405627548330555</v>
      </c>
      <c r="E1293" s="98">
        <v>0.7</v>
      </c>
      <c r="F1293" s="119">
        <v>0.59441873832347902</v>
      </c>
      <c r="G1293" s="177">
        <v>1</v>
      </c>
      <c r="H1293" s="97">
        <v>7530491.6952155614</v>
      </c>
      <c r="I1293" s="185">
        <v>38140.422828316252</v>
      </c>
      <c r="J1293" s="174">
        <v>287216137360.64557</v>
      </c>
      <c r="K1293" s="186">
        <v>0.35762081909388554</v>
      </c>
      <c r="L1293" s="182">
        <v>71518802266.323151</v>
      </c>
      <c r="M1293" s="189">
        <v>4421953469.8450632</v>
      </c>
      <c r="N1293" s="187">
        <v>16696848.890214518</v>
      </c>
      <c r="O1293" s="185">
        <v>0</v>
      </c>
      <c r="P1293" s="185">
        <v>431191594827.14319</v>
      </c>
      <c r="Q1293" s="174">
        <v>722829685657.63391</v>
      </c>
      <c r="R1293" s="119">
        <v>0.619326730825008</v>
      </c>
      <c r="S1293" s="174">
        <v>306865924771.3396</v>
      </c>
      <c r="T1293" s="119">
        <v>0.42453420336790887</v>
      </c>
      <c r="U1293" s="97">
        <v>17.652457704864652</v>
      </c>
      <c r="V1293" s="184">
        <v>5748243668736.3887</v>
      </c>
      <c r="W1293" s="199">
        <v>5962.4696140895476</v>
      </c>
      <c r="X1293" s="191">
        <v>4.2547541097899919E-2</v>
      </c>
      <c r="Y1293" s="198">
        <v>2.0000000000000001E-4</v>
      </c>
    </row>
    <row r="1294" spans="1:25" x14ac:dyDescent="0.2">
      <c r="A1294">
        <v>1290</v>
      </c>
      <c r="B1294" s="119">
        <v>0.46156984487023667</v>
      </c>
      <c r="C1294" s="97">
        <v>6804.6916126751148</v>
      </c>
      <c r="D1294" s="96">
        <v>0.92923568243951871</v>
      </c>
      <c r="E1294" s="98">
        <v>0.44236813544204007</v>
      </c>
      <c r="F1294" s="119">
        <v>0.55905239402009643</v>
      </c>
      <c r="G1294" s="177">
        <v>1</v>
      </c>
      <c r="H1294" s="97">
        <v>7225231.0686606998</v>
      </c>
      <c r="I1294" s="185">
        <v>41363.98268034419</v>
      </c>
      <c r="J1294" s="174">
        <v>298864332785.56592</v>
      </c>
      <c r="K1294" s="186">
        <v>0.45802388346276734</v>
      </c>
      <c r="L1294" s="182">
        <v>101869124800.83566</v>
      </c>
      <c r="M1294" s="189">
        <v>797177219.54231036</v>
      </c>
      <c r="N1294" s="187">
        <v>15780108.095125299</v>
      </c>
      <c r="O1294" s="185">
        <v>0</v>
      </c>
      <c r="P1294" s="185">
        <v>199393190012.90692</v>
      </c>
      <c r="Q1294" s="174">
        <v>499054700018.01514</v>
      </c>
      <c r="R1294" s="119">
        <v>0.59392598512864347</v>
      </c>
      <c r="S1294" s="174">
        <v>195889651082.63025</v>
      </c>
      <c r="T1294" s="119">
        <v>0.39252140311584865</v>
      </c>
      <c r="U1294" s="97">
        <v>15.890757151845824</v>
      </c>
      <c r="V1294" s="184">
        <v>3346890519265.0586</v>
      </c>
      <c r="W1294" s="199">
        <v>3476.0208936881481</v>
      </c>
      <c r="X1294" s="191">
        <v>4.7291722092034937E-2</v>
      </c>
      <c r="Y1294" s="198">
        <v>2.0000000000000001E-4</v>
      </c>
    </row>
    <row r="1295" spans="1:25" x14ac:dyDescent="0.2">
      <c r="A1295">
        <v>1291</v>
      </c>
      <c r="B1295" s="119">
        <v>0.41019751429753215</v>
      </c>
      <c r="C1295" s="97">
        <v>6882.8706690557046</v>
      </c>
      <c r="D1295" s="96">
        <v>1.3997936843736691</v>
      </c>
      <c r="E1295" s="98">
        <v>0.63658960183330304</v>
      </c>
      <c r="F1295" s="119">
        <v>0.53227282256437292</v>
      </c>
      <c r="G1295" s="177">
        <v>1</v>
      </c>
      <c r="H1295" s="97">
        <v>15720965.436584966</v>
      </c>
      <c r="I1295" s="185">
        <v>22409.579302708327</v>
      </c>
      <c r="J1295" s="174">
        <v>352300221666.28741</v>
      </c>
      <c r="K1295" s="186">
        <v>0.11626866057972041</v>
      </c>
      <c r="L1295" s="182">
        <v>17214348376.344322</v>
      </c>
      <c r="M1295" s="189">
        <v>2973974259.6130099</v>
      </c>
      <c r="N1295" s="187">
        <v>28000773.340945624</v>
      </c>
      <c r="O1295" s="185">
        <v>0</v>
      </c>
      <c r="P1295" s="185">
        <v>361854949697.99146</v>
      </c>
      <c r="Q1295" s="174">
        <v>717129145623.89185</v>
      </c>
      <c r="R1295" s="119">
        <v>0.46078929669772145</v>
      </c>
      <c r="S1295" s="174">
        <v>141452840365.76086</v>
      </c>
      <c r="T1295" s="119">
        <v>0.19724876785296316</v>
      </c>
      <c r="U1295" s="97">
        <v>18.330096902050443</v>
      </c>
      <c r="V1295" s="184">
        <v>2609997774070.8911</v>
      </c>
      <c r="W1295" s="199">
        <v>2709.1894971869024</v>
      </c>
      <c r="X1295" s="191">
        <v>4.2942864118270967E-2</v>
      </c>
      <c r="Y1295" s="198">
        <v>2.0000000000000001E-4</v>
      </c>
    </row>
    <row r="1296" spans="1:25" x14ac:dyDescent="0.2">
      <c r="A1296">
        <v>1292</v>
      </c>
      <c r="B1296" s="119">
        <v>0.38251401795800849</v>
      </c>
      <c r="C1296" s="97">
        <v>8937.9185233445405</v>
      </c>
      <c r="D1296" s="96">
        <v>0.65104426807790428</v>
      </c>
      <c r="E1296" s="98">
        <v>0.7</v>
      </c>
      <c r="F1296" s="119">
        <v>0.48618562582839453</v>
      </c>
      <c r="G1296" s="177">
        <v>1</v>
      </c>
      <c r="H1296" s="97">
        <v>6287443.1905070618</v>
      </c>
      <c r="I1296" s="185">
        <v>32935.323020130214</v>
      </c>
      <c r="J1296" s="174">
        <v>207078972450.06818</v>
      </c>
      <c r="K1296" s="186">
        <v>0.35558217570809958</v>
      </c>
      <c r="L1296" s="182">
        <v>51375642474.041512</v>
      </c>
      <c r="M1296" s="189">
        <v>1878594339.6940365</v>
      </c>
      <c r="N1296" s="187">
        <v>15577481.054899614</v>
      </c>
      <c r="O1296" s="185">
        <v>0</v>
      </c>
      <c r="P1296" s="185">
        <v>228622204737.23373</v>
      </c>
      <c r="Q1296" s="174">
        <v>437579771526.99591</v>
      </c>
      <c r="R1296" s="119">
        <v>0.58625048973762606</v>
      </c>
      <c r="S1296" s="174">
        <v>179958177281.49152</v>
      </c>
      <c r="T1296" s="119">
        <v>0.4112579899511859</v>
      </c>
      <c r="U1296" s="97">
        <v>17.32148587956431</v>
      </c>
      <c r="V1296" s="184">
        <v>3317891718691.8013</v>
      </c>
      <c r="W1296" s="199">
        <v>3444.7465107811186</v>
      </c>
      <c r="X1296" s="191">
        <v>4.3597755680688556E-2</v>
      </c>
      <c r="Y1296" s="198">
        <v>2.0000000000000001E-4</v>
      </c>
    </row>
    <row r="1297" spans="1:25" x14ac:dyDescent="0.2">
      <c r="A1297">
        <v>1293</v>
      </c>
      <c r="B1297" s="119">
        <v>0.36136490123095694</v>
      </c>
      <c r="C1297" s="97">
        <v>13449.284803020601</v>
      </c>
      <c r="D1297" s="96">
        <v>0.54502418037723899</v>
      </c>
      <c r="E1297" s="98">
        <v>2.6396360584031414E-2</v>
      </c>
      <c r="F1297" s="119">
        <v>0</v>
      </c>
      <c r="G1297" s="177">
        <v>0</v>
      </c>
      <c r="H1297" s="97">
        <v>3940906.7241768907</v>
      </c>
      <c r="I1297" s="185">
        <v>39519.493592053928</v>
      </c>
      <c r="J1297" s="174">
        <v>155742638032.99088</v>
      </c>
      <c r="K1297" s="186">
        <v>0.30698176670032407</v>
      </c>
      <c r="L1297" s="182">
        <v>31145421259.605099</v>
      </c>
      <c r="M1297" s="189">
        <v>3583512078.2662392</v>
      </c>
      <c r="N1297" s="187">
        <v>10940979.97704576</v>
      </c>
      <c r="O1297" s="185">
        <v>5271288930.7230263</v>
      </c>
      <c r="P1297" s="185">
        <v>0</v>
      </c>
      <c r="Q1297" s="174">
        <v>164597439041.98013</v>
      </c>
      <c r="R1297" s="119">
        <v>0.31608742894988573</v>
      </c>
      <c r="S1297" s="174">
        <v>34326387315.272469</v>
      </c>
      <c r="T1297" s="119">
        <v>0.20854751759848231</v>
      </c>
      <c r="U1297" s="97">
        <v>13.84781315805766</v>
      </c>
      <c r="V1297" s="184">
        <v>506535063785.46667</v>
      </c>
      <c r="W1297" s="199">
        <v>525.65282583681619</v>
      </c>
      <c r="X1297" s="191">
        <v>5.2562829705081388E-2</v>
      </c>
      <c r="Y1297" s="198">
        <v>2.0000000000000001E-4</v>
      </c>
    </row>
    <row r="1298" spans="1:25" x14ac:dyDescent="0.2">
      <c r="A1298">
        <v>1294</v>
      </c>
      <c r="B1298" s="119">
        <v>0.57826822767972119</v>
      </c>
      <c r="C1298" s="97">
        <v>7763.0426819169425</v>
      </c>
      <c r="D1298" s="96">
        <v>0.84385710949640025</v>
      </c>
      <c r="E1298" s="98">
        <v>0.7</v>
      </c>
      <c r="F1298" s="119">
        <v>0</v>
      </c>
      <c r="G1298" s="177">
        <v>0</v>
      </c>
      <c r="H1298" s="97">
        <v>7764032.6522709727</v>
      </c>
      <c r="I1298" s="185">
        <v>39867.80255525776</v>
      </c>
      <c r="J1298" s="174">
        <v>309534920813.31335</v>
      </c>
      <c r="K1298" s="186">
        <v>0.41593900407146389</v>
      </c>
      <c r="L1298" s="182">
        <v>93914865978.323761</v>
      </c>
      <c r="M1298" s="189">
        <v>63171516271.141151</v>
      </c>
      <c r="N1298" s="187">
        <v>17337049.026265413</v>
      </c>
      <c r="O1298" s="185">
        <v>90815065746.469437</v>
      </c>
      <c r="P1298" s="185">
        <v>0</v>
      </c>
      <c r="Q1298" s="174">
        <v>463521502830.92401</v>
      </c>
      <c r="R1298" s="119">
        <v>0.43449915064472838</v>
      </c>
      <c r="S1298" s="174">
        <v>147494433123.00143</v>
      </c>
      <c r="T1298" s="119">
        <v>0.31820407947029394</v>
      </c>
      <c r="U1298" s="97">
        <v>16.53141847141536</v>
      </c>
      <c r="V1298" s="184">
        <v>2615870781364.2773</v>
      </c>
      <c r="W1298" s="199">
        <v>2714.45076523132</v>
      </c>
      <c r="X1298" s="191">
        <v>4.4150448061036317E-2</v>
      </c>
      <c r="Y1298" s="198">
        <v>2.0000000000000001E-4</v>
      </c>
    </row>
    <row r="1299" spans="1:25" x14ac:dyDescent="0.2">
      <c r="A1299">
        <v>1295</v>
      </c>
      <c r="B1299" s="119">
        <v>0.63918583413205998</v>
      </c>
      <c r="C1299" s="97">
        <v>5662.4849032826678</v>
      </c>
      <c r="D1299" s="96">
        <v>0.91718163001028086</v>
      </c>
      <c r="E1299" s="98">
        <v>0.21844353780401399</v>
      </c>
      <c r="F1299" s="119">
        <v>0.63002739568850785</v>
      </c>
      <c r="G1299" s="177">
        <v>1</v>
      </c>
      <c r="H1299" s="97">
        <v>11456680.349787589</v>
      </c>
      <c r="I1299" s="185">
        <v>35145.568512287078</v>
      </c>
      <c r="J1299" s="174">
        <v>402651544156.83282</v>
      </c>
      <c r="K1299" s="186">
        <v>0.44955005142155713</v>
      </c>
      <c r="L1299" s="182">
        <v>128801893723.6264</v>
      </c>
      <c r="M1299" s="189">
        <v>13854336419.341038</v>
      </c>
      <c r="N1299" s="187">
        <v>24113718.97955123</v>
      </c>
      <c r="O1299" s="185">
        <v>0</v>
      </c>
      <c r="P1299" s="185">
        <v>462625996065.60675</v>
      </c>
      <c r="Q1299" s="174">
        <v>879131876641.78064</v>
      </c>
      <c r="R1299" s="119">
        <v>0.62688298977210277</v>
      </c>
      <c r="S1299" s="174">
        <v>375898476431.33691</v>
      </c>
      <c r="T1299" s="119">
        <v>0.42757916806206775</v>
      </c>
      <c r="U1299" s="97">
        <v>17.044714115355077</v>
      </c>
      <c r="V1299" s="184">
        <v>6832995343852.4922</v>
      </c>
      <c r="W1299" s="199">
        <v>7096.4431593553454</v>
      </c>
      <c r="X1299" s="191">
        <v>4.4033506448113824E-2</v>
      </c>
      <c r="Y1299" s="198">
        <v>2.0000000000000001E-4</v>
      </c>
    </row>
    <row r="1300" spans="1:25" x14ac:dyDescent="0.2">
      <c r="A1300">
        <v>1296</v>
      </c>
      <c r="B1300" s="119">
        <v>0.48430219772242145</v>
      </c>
      <c r="C1300" s="97">
        <v>12420.439460747995</v>
      </c>
      <c r="D1300" s="96">
        <v>0.71863837537724395</v>
      </c>
      <c r="E1300" s="98">
        <v>0</v>
      </c>
      <c r="F1300" s="119">
        <v>0</v>
      </c>
      <c r="G1300" s="177">
        <v>0</v>
      </c>
      <c r="H1300" s="97">
        <v>6045952.24448389</v>
      </c>
      <c r="I1300" s="185">
        <v>48137.738322743608</v>
      </c>
      <c r="J1300" s="174">
        <v>291038467056.7699</v>
      </c>
      <c r="K1300" s="186">
        <v>0.48430219772242145</v>
      </c>
      <c r="L1300" s="182">
        <v>113014267583.79788</v>
      </c>
      <c r="M1300" s="189">
        <v>7166469377.2005291</v>
      </c>
      <c r="N1300" s="187">
        <v>14551568.454663513</v>
      </c>
      <c r="O1300" s="185">
        <v>0</v>
      </c>
      <c r="P1300" s="185">
        <v>0</v>
      </c>
      <c r="Q1300" s="174">
        <v>298204936433.9704</v>
      </c>
      <c r="R1300" s="119">
        <v>0.47266343375428327</v>
      </c>
      <c r="S1300" s="174">
        <v>113014267583.79788</v>
      </c>
      <c r="T1300" s="119">
        <v>0.37898188049888942</v>
      </c>
      <c r="U1300" s="97">
        <v>13.180147566325287</v>
      </c>
      <c r="V1300" s="184">
        <v>1593989685777.6206</v>
      </c>
      <c r="W1300" s="199">
        <v>1655.4792114404499</v>
      </c>
      <c r="X1300" s="191">
        <v>5.5285578984284781E-2</v>
      </c>
      <c r="Y1300" s="198">
        <v>2.0000000000000001E-4</v>
      </c>
    </row>
    <row r="1301" spans="1:25" x14ac:dyDescent="0.2">
      <c r="A1301">
        <v>1297</v>
      </c>
      <c r="B1301" s="119">
        <v>0.45448459623814513</v>
      </c>
      <c r="C1301" s="97">
        <v>15003.203684067463</v>
      </c>
      <c r="D1301" s="96">
        <v>0.29419039667259639</v>
      </c>
      <c r="E1301" s="98">
        <v>0</v>
      </c>
      <c r="F1301" s="119">
        <v>0</v>
      </c>
      <c r="G1301" s="177">
        <v>0</v>
      </c>
      <c r="H1301" s="97">
        <v>1845035.8152115068</v>
      </c>
      <c r="I1301" s="185">
        <v>53818.393395249688</v>
      </c>
      <c r="J1301" s="174">
        <v>99296863331.378082</v>
      </c>
      <c r="K1301" s="186">
        <v>0.45448459623814519</v>
      </c>
      <c r="L1301" s="182">
        <v>34082654383.583195</v>
      </c>
      <c r="M1301" s="189">
        <v>3885636681.7046165</v>
      </c>
      <c r="N1301" s="187">
        <v>6921479.5724655045</v>
      </c>
      <c r="O1301" s="185">
        <v>0</v>
      </c>
      <c r="P1301" s="185">
        <v>0</v>
      </c>
      <c r="Q1301" s="174">
        <v>103182500013.0827</v>
      </c>
      <c r="R1301" s="119">
        <v>0.43736965893590163</v>
      </c>
      <c r="S1301" s="174">
        <v>34082654383.583195</v>
      </c>
      <c r="T1301" s="119">
        <v>0.3303142914666905</v>
      </c>
      <c r="U1301" s="97">
        <v>13.268050448735586</v>
      </c>
      <c r="V1301" s="184">
        <v>525717755924.63593</v>
      </c>
      <c r="W1301" s="199">
        <v>545.83560650377706</v>
      </c>
      <c r="X1301" s="191">
        <v>5.0157050958216196E-2</v>
      </c>
      <c r="Y1301" s="198">
        <v>2.0000000000000001E-4</v>
      </c>
    </row>
    <row r="1302" spans="1:25" x14ac:dyDescent="0.2">
      <c r="A1302">
        <v>1298</v>
      </c>
      <c r="B1302" s="119">
        <v>0.44604905467706535</v>
      </c>
      <c r="C1302" s="97">
        <v>12731.466461144271</v>
      </c>
      <c r="D1302" s="96">
        <v>1.1126965166481677</v>
      </c>
      <c r="E1302" s="98">
        <v>0.28968538681253209</v>
      </c>
      <c r="F1302" s="119">
        <v>0</v>
      </c>
      <c r="G1302" s="177">
        <v>0</v>
      </c>
      <c r="H1302" s="97">
        <v>7741477.0805882169</v>
      </c>
      <c r="I1302" s="185">
        <v>36204.57706738366</v>
      </c>
      <c r="J1302" s="174">
        <v>280276903579.54034</v>
      </c>
      <c r="K1302" s="186">
        <v>0.3593311560032324</v>
      </c>
      <c r="L1302" s="182">
        <v>69483471072.164642</v>
      </c>
      <c r="M1302" s="189">
        <v>30332269469.856339</v>
      </c>
      <c r="N1302" s="187">
        <v>15702777.38137354</v>
      </c>
      <c r="O1302" s="185">
        <v>60387979206.56041</v>
      </c>
      <c r="P1302" s="185">
        <v>0</v>
      </c>
      <c r="Q1302" s="174">
        <v>370997152255.95709</v>
      </c>
      <c r="R1302" s="119">
        <v>0.40168126958203143</v>
      </c>
      <c r="S1302" s="174">
        <v>109712491635.24548</v>
      </c>
      <c r="T1302" s="119">
        <v>0.2957232716426702</v>
      </c>
      <c r="U1302" s="97">
        <v>15.969954925590111</v>
      </c>
      <c r="V1302" s="184">
        <v>1789808135707.0835</v>
      </c>
      <c r="W1302" s="199">
        <v>1856.789863080083</v>
      </c>
      <c r="X1302" s="191">
        <v>4.8573734698212565E-2</v>
      </c>
      <c r="Y1302" s="198">
        <v>2.0000000000000001E-4</v>
      </c>
    </row>
    <row r="1303" spans="1:25" x14ac:dyDescent="0.2">
      <c r="A1303">
        <v>1299</v>
      </c>
      <c r="B1303" s="119">
        <v>0.45302207653369742</v>
      </c>
      <c r="C1303" s="97">
        <v>7516.0446674665354</v>
      </c>
      <c r="D1303" s="96">
        <v>0.61407142295955464</v>
      </c>
      <c r="E1303" s="98">
        <v>0</v>
      </c>
      <c r="F1303" s="119">
        <v>0.55044479333479934</v>
      </c>
      <c r="G1303" s="177">
        <v>1</v>
      </c>
      <c r="H1303" s="97">
        <v>4358225.7811198458</v>
      </c>
      <c r="I1303" s="185">
        <v>53715.165440981516</v>
      </c>
      <c r="J1303" s="174">
        <v>234102818862.00342</v>
      </c>
      <c r="K1303" s="186">
        <v>0.45302207653369742</v>
      </c>
      <c r="L1303" s="182">
        <v>77162224400.110703</v>
      </c>
      <c r="M1303" s="189">
        <v>6511768382.3374033</v>
      </c>
      <c r="N1303" s="187">
        <v>11588420.017972438</v>
      </c>
      <c r="O1303" s="185">
        <v>0</v>
      </c>
      <c r="P1303" s="185">
        <v>207426506934.87167</v>
      </c>
      <c r="Q1303" s="174">
        <v>448041094179.21252</v>
      </c>
      <c r="R1303" s="119">
        <v>0.60707590041363169</v>
      </c>
      <c r="S1303" s="174">
        <v>191594514270.31406</v>
      </c>
      <c r="T1303" s="119">
        <v>0.42762710108389729</v>
      </c>
      <c r="U1303" s="97">
        <v>16.679109817342191</v>
      </c>
      <c r="V1303" s="184">
        <v>3459710166440.1191</v>
      </c>
      <c r="W1303" s="199">
        <v>3582.3705335074128</v>
      </c>
      <c r="X1303" s="191">
        <v>4.4246982116337819E-2</v>
      </c>
      <c r="Y1303" s="198">
        <v>2.0000000000000001E-4</v>
      </c>
    </row>
    <row r="1304" spans="1:25" x14ac:dyDescent="0.2">
      <c r="A1304">
        <v>1300</v>
      </c>
      <c r="B1304" s="119">
        <v>0.41442188256068857</v>
      </c>
      <c r="C1304" s="97">
        <v>9363.7068276784576</v>
      </c>
      <c r="D1304" s="96">
        <v>1.1585250150727255</v>
      </c>
      <c r="E1304" s="98">
        <v>5.0095839956826135E-2</v>
      </c>
      <c r="F1304" s="119">
        <v>0</v>
      </c>
      <c r="G1304" s="177">
        <v>0</v>
      </c>
      <c r="H1304" s="97">
        <v>9499471.1107118316</v>
      </c>
      <c r="I1304" s="185">
        <v>31648.16077368542</v>
      </c>
      <c r="J1304" s="174">
        <v>300640788976.78809</v>
      </c>
      <c r="K1304" s="186">
        <v>0.34711940765044613</v>
      </c>
      <c r="L1304" s="182">
        <v>81493311401.674713</v>
      </c>
      <c r="M1304" s="189">
        <v>7295496277.1575165</v>
      </c>
      <c r="N1304" s="187">
        <v>18671709.097330794</v>
      </c>
      <c r="O1304" s="185">
        <v>16875110287.548847</v>
      </c>
      <c r="P1304" s="185">
        <v>0</v>
      </c>
      <c r="Q1304" s="174">
        <v>324811395541.49445</v>
      </c>
      <c r="R1304" s="119">
        <v>0.36285161922580456</v>
      </c>
      <c r="S1304" s="174">
        <v>89447503095.917572</v>
      </c>
      <c r="T1304" s="119">
        <v>0.27538289704029401</v>
      </c>
      <c r="U1304" s="97">
        <v>13.831348671279441</v>
      </c>
      <c r="V1304" s="184">
        <v>1247258659327.6211</v>
      </c>
      <c r="W1304" s="199">
        <v>1295.4114306587303</v>
      </c>
      <c r="X1304" s="191">
        <v>5.8206769863222339E-2</v>
      </c>
      <c r="Y1304" s="198">
        <v>2.0000000000000001E-4</v>
      </c>
    </row>
    <row r="1305" spans="1:25" x14ac:dyDescent="0.2">
      <c r="A1305">
        <v>1301</v>
      </c>
      <c r="B1305" s="119">
        <v>0.53164229673849783</v>
      </c>
      <c r="C1305" s="97">
        <v>4194.7651464317623</v>
      </c>
      <c r="D1305" s="96">
        <v>0.3466710909030894</v>
      </c>
      <c r="E1305" s="98">
        <v>0</v>
      </c>
      <c r="F1305" s="119">
        <v>0</v>
      </c>
      <c r="G1305" s="177">
        <v>0</v>
      </c>
      <c r="H1305" s="97">
        <v>4456054.9433015324</v>
      </c>
      <c r="I1305" s="185">
        <v>41366.834216168725</v>
      </c>
      <c r="J1305" s="174">
        <v>184332886097.69363</v>
      </c>
      <c r="K1305" s="186">
        <v>0.48360779371882856</v>
      </c>
      <c r="L1305" s="182">
        <v>65179856421.612648</v>
      </c>
      <c r="M1305" s="189">
        <v>4558351490.5987663</v>
      </c>
      <c r="N1305" s="187">
        <v>14070472.693938702</v>
      </c>
      <c r="O1305" s="185">
        <v>0</v>
      </c>
      <c r="P1305" s="185">
        <v>0</v>
      </c>
      <c r="Q1305" s="174">
        <v>188891237588.29239</v>
      </c>
      <c r="R1305" s="119">
        <v>0.47193729838241577</v>
      </c>
      <c r="S1305" s="174">
        <v>65179856421.612648</v>
      </c>
      <c r="T1305" s="119">
        <v>0.34506553746912683</v>
      </c>
      <c r="U1305" s="97">
        <v>13.188594421710434</v>
      </c>
      <c r="V1305" s="184">
        <v>1030494822664.6226</v>
      </c>
      <c r="W1305" s="199">
        <v>1068.7196525672637</v>
      </c>
      <c r="X1305" s="191">
        <v>5.0283201804585738E-2</v>
      </c>
      <c r="Y1305" s="198">
        <v>2.0000000000000001E-4</v>
      </c>
    </row>
    <row r="1306" spans="1:25" x14ac:dyDescent="0.2">
      <c r="A1306">
        <v>1302</v>
      </c>
      <c r="B1306" s="119">
        <v>0.27240719221895837</v>
      </c>
      <c r="C1306" s="97">
        <v>9584.1286587427676</v>
      </c>
      <c r="D1306" s="96">
        <v>0.71815918227790643</v>
      </c>
      <c r="E1306" s="98">
        <v>0.44375224691472293</v>
      </c>
      <c r="F1306" s="119">
        <v>0</v>
      </c>
      <c r="G1306" s="177">
        <v>0</v>
      </c>
      <c r="H1306" s="97">
        <v>8533398.5393383056</v>
      </c>
      <c r="I1306" s="185">
        <v>32000.945133585581</v>
      </c>
      <c r="J1306" s="174">
        <v>273076818460.38446</v>
      </c>
      <c r="K1306" s="186">
        <v>0.27240719221895837</v>
      </c>
      <c r="L1306" s="182">
        <v>47131008599.463074</v>
      </c>
      <c r="M1306" s="189">
        <v>29923168451.198364</v>
      </c>
      <c r="N1306" s="187">
        <v>19853999.518307418</v>
      </c>
      <c r="O1306" s="185">
        <v>70374829941.100754</v>
      </c>
      <c r="P1306" s="185">
        <v>0</v>
      </c>
      <c r="Q1306" s="174">
        <v>373374816852.68359</v>
      </c>
      <c r="R1306" s="119">
        <v>0.35001812503418939</v>
      </c>
      <c r="S1306" s="174">
        <v>86798433862.2677</v>
      </c>
      <c r="T1306" s="119">
        <v>0.23246997372218153</v>
      </c>
      <c r="U1306" s="97">
        <v>16.949470256742494</v>
      </c>
      <c r="V1306" s="184">
        <v>1507781252258.8616</v>
      </c>
      <c r="W1306" s="199">
        <v>1564.6819304700391</v>
      </c>
      <c r="X1306" s="191">
        <v>4.6578095936777072E-2</v>
      </c>
      <c r="Y1306" s="198">
        <v>2.0000000000000001E-4</v>
      </c>
    </row>
    <row r="1307" spans="1:25" x14ac:dyDescent="0.2">
      <c r="A1307">
        <v>1303</v>
      </c>
      <c r="B1307" s="119">
        <v>0.48481009870977931</v>
      </c>
      <c r="C1307" s="97">
        <v>4000</v>
      </c>
      <c r="D1307" s="96">
        <v>0.74581709047119882</v>
      </c>
      <c r="E1307" s="98">
        <v>0</v>
      </c>
      <c r="F1307" s="119">
        <v>0.6445250278051986</v>
      </c>
      <c r="G1307" s="177">
        <v>1</v>
      </c>
      <c r="H1307" s="97">
        <v>9832338.2010176945</v>
      </c>
      <c r="I1307" s="185">
        <v>36648.439163222269</v>
      </c>
      <c r="J1307" s="174">
        <v>360339848392.22327</v>
      </c>
      <c r="K1307" s="186">
        <v>0.48481009870977931</v>
      </c>
      <c r="L1307" s="182">
        <v>132055883691.5761</v>
      </c>
      <c r="M1307" s="189">
        <v>11492851497.298767</v>
      </c>
      <c r="N1307" s="187">
        <v>22571413.30016223</v>
      </c>
      <c r="O1307" s="185">
        <v>0</v>
      </c>
      <c r="P1307" s="185">
        <v>460607588030.34308</v>
      </c>
      <c r="Q1307" s="174">
        <v>832440287919.86523</v>
      </c>
      <c r="R1307" s="119">
        <v>0.6525182355718282</v>
      </c>
      <c r="S1307" s="174">
        <v>307332066556.31207</v>
      </c>
      <c r="T1307" s="119">
        <v>0.36919412841524718</v>
      </c>
      <c r="U1307" s="97">
        <v>16.51579968855296</v>
      </c>
      <c r="V1307" s="184">
        <v>5502668134530.7217</v>
      </c>
      <c r="W1307" s="199">
        <v>5701.792383805303</v>
      </c>
      <c r="X1307" s="191">
        <v>4.4499527401884627E-2</v>
      </c>
      <c r="Y1307" s="198">
        <v>2.0000000000000001E-4</v>
      </c>
    </row>
    <row r="1308" spans="1:25" x14ac:dyDescent="0.2">
      <c r="A1308">
        <v>1304</v>
      </c>
      <c r="B1308" s="119">
        <v>0.4217419950254373</v>
      </c>
      <c r="C1308" s="97">
        <v>6043.0491686974965</v>
      </c>
      <c r="D1308" s="96">
        <v>0.80883597551396669</v>
      </c>
      <c r="E1308" s="98">
        <v>0.43085227955846084</v>
      </c>
      <c r="F1308" s="119">
        <v>0.34959562630860985</v>
      </c>
      <c r="G1308" s="177">
        <v>1</v>
      </c>
      <c r="H1308" s="97">
        <v>7675613.2973451614</v>
      </c>
      <c r="I1308" s="185">
        <v>37788.916806739646</v>
      </c>
      <c r="J1308" s="174">
        <v>290053112334.08087</v>
      </c>
      <c r="K1308" s="186">
        <v>0.4217419950254373</v>
      </c>
      <c r="L1308" s="182">
        <v>85696118645.21022</v>
      </c>
      <c r="M1308" s="189">
        <v>5326086020.0381393</v>
      </c>
      <c r="N1308" s="187">
        <v>17434131.126828395</v>
      </c>
      <c r="O1308" s="185">
        <v>0</v>
      </c>
      <c r="P1308" s="185">
        <v>128841417943.9897</v>
      </c>
      <c r="Q1308" s="174">
        <v>424220616298.1087</v>
      </c>
      <c r="R1308" s="119">
        <v>0.53132899240311915</v>
      </c>
      <c r="S1308" s="174">
        <v>125086458874.19865</v>
      </c>
      <c r="T1308" s="119">
        <v>0.29486181026689606</v>
      </c>
      <c r="U1308" s="97">
        <v>15.023687645106701</v>
      </c>
      <c r="V1308" s="184">
        <v>2032709189965.3323</v>
      </c>
      <c r="W1308" s="199">
        <v>2111.4710866505752</v>
      </c>
      <c r="X1308" s="191">
        <v>4.8519364730514575E-2</v>
      </c>
      <c r="Y1308" s="198">
        <v>2.0000000000000001E-4</v>
      </c>
    </row>
    <row r="1309" spans="1:25" x14ac:dyDescent="0.2">
      <c r="A1309">
        <v>1305</v>
      </c>
      <c r="B1309" s="119">
        <v>0.41189154133817818</v>
      </c>
      <c r="C1309" s="97">
        <v>12445.319805062227</v>
      </c>
      <c r="D1309" s="96">
        <v>0.64911062426684873</v>
      </c>
      <c r="E1309" s="98">
        <v>0.7</v>
      </c>
      <c r="F1309" s="119">
        <v>0.71304872038486389</v>
      </c>
      <c r="G1309" s="177">
        <v>1</v>
      </c>
      <c r="H1309" s="97">
        <v>7171770.3141107792</v>
      </c>
      <c r="I1309" s="185">
        <v>37369.323688291668</v>
      </c>
      <c r="J1309" s="174">
        <v>268004206286.08691</v>
      </c>
      <c r="K1309" s="186">
        <v>0.40722253934854935</v>
      </c>
      <c r="L1309" s="182">
        <v>85571405403.203003</v>
      </c>
      <c r="M1309" s="189">
        <v>2911351543.5704937</v>
      </c>
      <c r="N1309" s="187">
        <v>17515910.327168923</v>
      </c>
      <c r="O1309" s="185">
        <v>0</v>
      </c>
      <c r="P1309" s="185">
        <v>292837841295.33472</v>
      </c>
      <c r="Q1309" s="174">
        <v>563753399124.99207</v>
      </c>
      <c r="R1309" s="119">
        <v>0.60914511027195106</v>
      </c>
      <c r="S1309" s="174">
        <v>222858641796.64963</v>
      </c>
      <c r="T1309" s="119">
        <v>0.39531228040939709</v>
      </c>
      <c r="U1309" s="97">
        <v>16.730506485510542</v>
      </c>
      <c r="V1309" s="184">
        <v>3953572820801.3838</v>
      </c>
      <c r="W1309" s="199">
        <v>4104.9112291338906</v>
      </c>
      <c r="X1309" s="191">
        <v>4.4429617619016357E-2</v>
      </c>
      <c r="Y1309" s="198">
        <v>2.0000000000000001E-4</v>
      </c>
    </row>
    <row r="1310" spans="1:25" x14ac:dyDescent="0.2">
      <c r="A1310">
        <v>1306</v>
      </c>
      <c r="B1310" s="119">
        <v>0.43958429114532105</v>
      </c>
      <c r="C1310" s="97">
        <v>10617.247097760761</v>
      </c>
      <c r="D1310" s="96">
        <v>1.0998636688451997</v>
      </c>
      <c r="E1310" s="98">
        <v>0</v>
      </c>
      <c r="F1310" s="119">
        <v>0.49008831997684932</v>
      </c>
      <c r="G1310" s="177">
        <v>1</v>
      </c>
      <c r="H1310" s="97">
        <v>7803575.4100264832</v>
      </c>
      <c r="I1310" s="185">
        <v>40099.534808049793</v>
      </c>
      <c r="J1310" s="174">
        <v>312919743781.59839</v>
      </c>
      <c r="K1310" s="186">
        <v>0.42055019692328133</v>
      </c>
      <c r="L1310" s="182">
        <v>103773544754.21542</v>
      </c>
      <c r="M1310" s="189">
        <v>5464010871.7479477</v>
      </c>
      <c r="N1310" s="187">
        <v>15891487.929551203</v>
      </c>
      <c r="O1310" s="185">
        <v>0</v>
      </c>
      <c r="P1310" s="185">
        <v>281835582014.44409</v>
      </c>
      <c r="Q1310" s="174">
        <v>600219336667.79041</v>
      </c>
      <c r="R1310" s="119">
        <v>0.5948940723276277</v>
      </c>
      <c r="S1310" s="174">
        <v>249368182756.06155</v>
      </c>
      <c r="T1310" s="119">
        <v>0.41546176126291967</v>
      </c>
      <c r="U1310" s="97">
        <v>16.569257140170869</v>
      </c>
      <c r="V1310" s="184">
        <v>4337374884201.916</v>
      </c>
      <c r="W1310" s="199">
        <v>4498.8346759135684</v>
      </c>
      <c r="X1310" s="191">
        <v>4.6473053911614132E-2</v>
      </c>
      <c r="Y1310" s="198">
        <v>2.0000000000000001E-4</v>
      </c>
    </row>
    <row r="1311" spans="1:25" x14ac:dyDescent="0.2">
      <c r="A1311">
        <v>1307</v>
      </c>
      <c r="B1311" s="119">
        <v>0.51574313044485021</v>
      </c>
      <c r="C1311" s="97">
        <v>8178.7811505475911</v>
      </c>
      <c r="D1311" s="96">
        <v>1.053027770806785</v>
      </c>
      <c r="E1311" s="98">
        <v>0.7</v>
      </c>
      <c r="F1311" s="119">
        <v>0.62648211497115103</v>
      </c>
      <c r="G1311" s="177">
        <v>1</v>
      </c>
      <c r="H1311" s="97">
        <v>27459386.919303015</v>
      </c>
      <c r="I1311" s="185">
        <v>28113.555392328959</v>
      </c>
      <c r="J1311" s="174">
        <v>771980995195.21851</v>
      </c>
      <c r="K1311" s="186">
        <v>0.34516926489353461</v>
      </c>
      <c r="L1311" s="182">
        <v>183208418118.71686</v>
      </c>
      <c r="M1311" s="189">
        <v>11749381221.087475</v>
      </c>
      <c r="N1311" s="187">
        <v>52331309.931474395</v>
      </c>
      <c r="O1311" s="185">
        <v>0</v>
      </c>
      <c r="P1311" s="185">
        <v>692411296285.42456</v>
      </c>
      <c r="Q1311" s="174">
        <v>1476141672701.7305</v>
      </c>
      <c r="R1311" s="119">
        <v>0.5557685720979042</v>
      </c>
      <c r="S1311" s="174">
        <v>492852857715.47943</v>
      </c>
      <c r="T1311" s="119">
        <v>0.3338791030900361</v>
      </c>
      <c r="U1311" s="97">
        <v>16.858218374804874</v>
      </c>
      <c r="V1311" s="184">
        <v>8590961721443.0117</v>
      </c>
      <c r="W1311" s="199">
        <v>8915.3408569214425</v>
      </c>
      <c r="X1311" s="191">
        <v>4.5137424253061699E-2</v>
      </c>
      <c r="Y1311" s="198">
        <v>2.0000000000000001E-4</v>
      </c>
    </row>
    <row r="1312" spans="1:25" x14ac:dyDescent="0.2">
      <c r="A1312">
        <v>1308</v>
      </c>
      <c r="B1312" s="119">
        <v>0.53513033374649754</v>
      </c>
      <c r="C1312" s="97">
        <v>9698.1053637227251</v>
      </c>
      <c r="D1312" s="96">
        <v>0.77994689793803951</v>
      </c>
      <c r="E1312" s="98">
        <v>0.499587339584593</v>
      </c>
      <c r="F1312" s="119">
        <v>0.56006111874979936</v>
      </c>
      <c r="G1312" s="177">
        <v>1</v>
      </c>
      <c r="H1312" s="97">
        <v>6516687.3516290607</v>
      </c>
      <c r="I1312" s="185">
        <v>37446.394970812122</v>
      </c>
      <c r="J1312" s="174">
        <v>244026448470.39743</v>
      </c>
      <c r="K1312" s="186">
        <v>0.36514222484002212</v>
      </c>
      <c r="L1312" s="182">
        <v>64803430132.708961</v>
      </c>
      <c r="M1312" s="189">
        <v>1311206330.7624569</v>
      </c>
      <c r="N1312" s="187">
        <v>15181586.841212679</v>
      </c>
      <c r="O1312" s="185">
        <v>0</v>
      </c>
      <c r="P1312" s="185">
        <v>276541526770.72113</v>
      </c>
      <c r="Q1312" s="174">
        <v>521879181571.88098</v>
      </c>
      <c r="R1312" s="119">
        <v>0.59465407452380337</v>
      </c>
      <c r="S1312" s="174">
        <v>247224302355.76468</v>
      </c>
      <c r="T1312" s="119">
        <v>0.47371941837406528</v>
      </c>
      <c r="U1312" s="97">
        <v>17.443835302880615</v>
      </c>
      <c r="V1312" s="184">
        <v>4588318679929.6592</v>
      </c>
      <c r="W1312" s="199">
        <v>4757.032305773293</v>
      </c>
      <c r="X1312" s="191">
        <v>4.262374857691225E-2</v>
      </c>
      <c r="Y1312" s="198">
        <v>2.0000000000000001E-4</v>
      </c>
    </row>
    <row r="1313" spans="1:25" x14ac:dyDescent="0.2">
      <c r="A1313">
        <v>1309</v>
      </c>
      <c r="B1313" s="119">
        <v>0.44001152237500718</v>
      </c>
      <c r="C1313" s="97">
        <v>9375.5014816755393</v>
      </c>
      <c r="D1313" s="96">
        <v>0.38004601163074159</v>
      </c>
      <c r="E1313" s="98">
        <v>0.7</v>
      </c>
      <c r="F1313" s="119">
        <v>0.66738894834420748</v>
      </c>
      <c r="G1313" s="177">
        <v>1</v>
      </c>
      <c r="H1313" s="97">
        <v>5020561.0575756393</v>
      </c>
      <c r="I1313" s="185">
        <v>40894.993339583081</v>
      </c>
      <c r="J1313" s="174">
        <v>205315811010.52597</v>
      </c>
      <c r="K1313" s="186">
        <v>0.44001152237500718</v>
      </c>
      <c r="L1313" s="182">
        <v>63849313848.855957</v>
      </c>
      <c r="M1313" s="189">
        <v>4431712010.3126163</v>
      </c>
      <c r="N1313" s="187">
        <v>14995094.351616772</v>
      </c>
      <c r="O1313" s="185">
        <v>0</v>
      </c>
      <c r="P1313" s="185">
        <v>225605537666.9834</v>
      </c>
      <c r="Q1313" s="174">
        <v>435353060687.82202</v>
      </c>
      <c r="R1313" s="119">
        <v>0.62208303365573014</v>
      </c>
      <c r="S1313" s="174">
        <v>177097234699.82486</v>
      </c>
      <c r="T1313" s="119">
        <v>0.40678991533911762</v>
      </c>
      <c r="U1313" s="97">
        <v>16.911365425091756</v>
      </c>
      <c r="V1313" s="184">
        <v>3262869428011.4507</v>
      </c>
      <c r="W1313" s="199">
        <v>3387.3449462981553</v>
      </c>
      <c r="X1313" s="191">
        <v>4.3302105275291748E-2</v>
      </c>
      <c r="Y1313" s="198">
        <v>2.0000000000000001E-4</v>
      </c>
    </row>
    <row r="1314" spans="1:25" x14ac:dyDescent="0.2">
      <c r="A1314">
        <v>1310</v>
      </c>
      <c r="B1314" s="119">
        <v>0.64201106431984245</v>
      </c>
      <c r="C1314" s="97">
        <v>4000</v>
      </c>
      <c r="D1314" s="96">
        <v>0.63496540726570061</v>
      </c>
      <c r="E1314" s="98">
        <v>0.5010566597991235</v>
      </c>
      <c r="F1314" s="119">
        <v>0.60332952058106382</v>
      </c>
      <c r="G1314" s="177">
        <v>1</v>
      </c>
      <c r="H1314" s="97">
        <v>9579715.007814236</v>
      </c>
      <c r="I1314" s="185">
        <v>39369.655715749497</v>
      </c>
      <c r="J1314" s="174">
        <v>377150081712.64496</v>
      </c>
      <c r="K1314" s="186">
        <v>0.44492998524624217</v>
      </c>
      <c r="L1314" s="182">
        <v>111756067630.86346</v>
      </c>
      <c r="M1314" s="189">
        <v>7900986586.013711</v>
      </c>
      <c r="N1314" s="187">
        <v>23263612.671811331</v>
      </c>
      <c r="O1314" s="185">
        <v>0</v>
      </c>
      <c r="P1314" s="185">
        <v>331078883424.23871</v>
      </c>
      <c r="Q1314" s="174">
        <v>716129951722.89734</v>
      </c>
      <c r="R1314" s="119">
        <v>0.6041759404008783</v>
      </c>
      <c r="S1314" s="174">
        <v>292386636837.68854</v>
      </c>
      <c r="T1314" s="119">
        <v>0.40828712181951299</v>
      </c>
      <c r="U1314" s="97">
        <v>16.80959609024217</v>
      </c>
      <c r="V1314" s="184">
        <v>5349960539693.0879</v>
      </c>
      <c r="W1314" s="199">
        <v>5557.9207147025163</v>
      </c>
      <c r="X1314" s="191">
        <v>4.3453164778497901E-2</v>
      </c>
      <c r="Y1314" s="198">
        <v>2.0000000000000001E-4</v>
      </c>
    </row>
    <row r="1315" spans="1:25" x14ac:dyDescent="0.2">
      <c r="A1315">
        <v>1311</v>
      </c>
      <c r="B1315" s="119">
        <v>0.40287137890318481</v>
      </c>
      <c r="C1315" s="97">
        <v>5010.9609145486256</v>
      </c>
      <c r="D1315" s="96">
        <v>0.3408464572957664</v>
      </c>
      <c r="E1315" s="98">
        <v>2.2696022374619845E-2</v>
      </c>
      <c r="F1315" s="119">
        <v>0.483784799147639</v>
      </c>
      <c r="G1315" s="177">
        <v>1</v>
      </c>
      <c r="H1315" s="97">
        <v>5483807.7755791591</v>
      </c>
      <c r="I1315" s="185">
        <v>49401.426546659815</v>
      </c>
      <c r="J1315" s="174">
        <v>270907927021.27579</v>
      </c>
      <c r="K1315" s="186">
        <v>0.40287137890318481</v>
      </c>
      <c r="L1315" s="182">
        <v>79237301810.202316</v>
      </c>
      <c r="M1315" s="189">
        <v>5470444912.2419605</v>
      </c>
      <c r="N1315" s="187">
        <v>16844089.991945565</v>
      </c>
      <c r="O1315" s="185">
        <v>0</v>
      </c>
      <c r="P1315" s="185">
        <v>329170457110.56342</v>
      </c>
      <c r="Q1315" s="174">
        <v>605548829044.08118</v>
      </c>
      <c r="R1315" s="119">
        <v>0.61510715228581647</v>
      </c>
      <c r="S1315" s="174">
        <v>262316484989.82248</v>
      </c>
      <c r="T1315" s="119">
        <v>0.43318799807426767</v>
      </c>
      <c r="U1315" s="97">
        <v>17.261041360507388</v>
      </c>
      <c r="V1315" s="184">
        <v>4940523311858.9531</v>
      </c>
      <c r="W1315" s="199">
        <v>5131.259455843734</v>
      </c>
      <c r="X1315" s="191">
        <v>4.2492481531198882E-2</v>
      </c>
      <c r="Y1315" s="198">
        <v>2.0000000000000001E-4</v>
      </c>
    </row>
    <row r="1316" spans="1:25" x14ac:dyDescent="0.2">
      <c r="A1316">
        <v>1312</v>
      </c>
      <c r="B1316" s="119">
        <v>0.52381843632908542</v>
      </c>
      <c r="C1316" s="97">
        <v>13272.987591002784</v>
      </c>
      <c r="D1316" s="96">
        <v>0.62942682832671371</v>
      </c>
      <c r="E1316" s="98">
        <v>0</v>
      </c>
      <c r="F1316" s="119">
        <v>0.45753238380304706</v>
      </c>
      <c r="G1316" s="177">
        <v>1</v>
      </c>
      <c r="H1316" s="97">
        <v>3374275.7560908818</v>
      </c>
      <c r="I1316" s="185">
        <v>48555.319419478299</v>
      </c>
      <c r="J1316" s="174">
        <v>163839037146.39441</v>
      </c>
      <c r="K1316" s="186">
        <v>0.47080574255408725</v>
      </c>
      <c r="L1316" s="182">
        <v>59418766022.079071</v>
      </c>
      <c r="M1316" s="189">
        <v>6056260984.0351124</v>
      </c>
      <c r="N1316" s="187">
        <v>9244516.5464157965</v>
      </c>
      <c r="O1316" s="185">
        <v>0</v>
      </c>
      <c r="P1316" s="185">
        <v>148666360623.30917</v>
      </c>
      <c r="Q1316" s="174">
        <v>318561658753.73871</v>
      </c>
      <c r="R1316" s="119">
        <v>0.61548351050391792</v>
      </c>
      <c r="S1316" s="174">
        <v>133470052863.23793</v>
      </c>
      <c r="T1316" s="119">
        <v>0.41897714051776641</v>
      </c>
      <c r="U1316" s="97">
        <v>16.445090380420634</v>
      </c>
      <c r="V1316" s="184">
        <v>2357977476993.3862</v>
      </c>
      <c r="W1316" s="199">
        <v>2447.1992245045485</v>
      </c>
      <c r="X1316" s="191">
        <v>4.5454423613805701E-2</v>
      </c>
      <c r="Y1316" s="198">
        <v>2.0000000000000001E-4</v>
      </c>
    </row>
    <row r="1317" spans="1:25" x14ac:dyDescent="0.2">
      <c r="A1317">
        <v>1313</v>
      </c>
      <c r="B1317" s="119">
        <v>0.55000003705986378</v>
      </c>
      <c r="C1317" s="97">
        <v>11643.790709873188</v>
      </c>
      <c r="D1317" s="96">
        <v>0.46223585210206714</v>
      </c>
      <c r="E1317" s="98">
        <v>0.7</v>
      </c>
      <c r="F1317" s="119">
        <v>0.64276396075786868</v>
      </c>
      <c r="G1317" s="177">
        <v>1</v>
      </c>
      <c r="H1317" s="97">
        <v>2693717.1415562392</v>
      </c>
      <c r="I1317" s="185">
        <v>48055.952952643762</v>
      </c>
      <c r="J1317" s="174">
        <v>129449144222.35667</v>
      </c>
      <c r="K1317" s="186">
        <v>0.42597251251092283</v>
      </c>
      <c r="L1317" s="182">
        <v>40939811493.896744</v>
      </c>
      <c r="M1317" s="189">
        <v>1262671325.0653589</v>
      </c>
      <c r="N1317" s="187">
        <v>8426481.0883740354</v>
      </c>
      <c r="O1317" s="185">
        <v>0</v>
      </c>
      <c r="P1317" s="185">
        <v>158687917962.7099</v>
      </c>
      <c r="Q1317" s="174">
        <v>289399733510.13196</v>
      </c>
      <c r="R1317" s="119">
        <v>0.62920621718740777</v>
      </c>
      <c r="S1317" s="174">
        <v>117446054522.31165</v>
      </c>
      <c r="T1317" s="119">
        <v>0.40582640867635711</v>
      </c>
      <c r="U1317" s="97">
        <v>16.944876419275424</v>
      </c>
      <c r="V1317" s="184">
        <v>2165658733275.1353</v>
      </c>
      <c r="W1317" s="199">
        <v>2249.8518015730333</v>
      </c>
      <c r="X1317" s="191">
        <v>4.3262240802872207E-2</v>
      </c>
      <c r="Y1317" s="198">
        <v>2.0000000000000001E-4</v>
      </c>
    </row>
    <row r="1318" spans="1:25" x14ac:dyDescent="0.2">
      <c r="A1318">
        <v>1314</v>
      </c>
      <c r="B1318" s="119">
        <v>0.43801931938630334</v>
      </c>
      <c r="C1318" s="97">
        <v>4000</v>
      </c>
      <c r="D1318" s="96">
        <v>0.97269691193816599</v>
      </c>
      <c r="E1318" s="98">
        <v>0</v>
      </c>
      <c r="F1318" s="119">
        <v>0.62716576562211235</v>
      </c>
      <c r="G1318" s="177">
        <v>1</v>
      </c>
      <c r="H1318" s="97">
        <v>12326819.204356879</v>
      </c>
      <c r="I1318" s="185">
        <v>34465.112959160586</v>
      </c>
      <c r="J1318" s="174">
        <v>424845216305.30988</v>
      </c>
      <c r="K1318" s="186">
        <v>0.43801931938630334</v>
      </c>
      <c r="L1318" s="182">
        <v>135708946899.70203</v>
      </c>
      <c r="M1318" s="189">
        <v>9536171107.6547184</v>
      </c>
      <c r="N1318" s="187">
        <v>25410900.503401186</v>
      </c>
      <c r="O1318" s="185">
        <v>0</v>
      </c>
      <c r="P1318" s="185">
        <v>291006785829.69904</v>
      </c>
      <c r="Q1318" s="174">
        <v>725388173242.66357</v>
      </c>
      <c r="R1318" s="119">
        <v>0.57747817872708129</v>
      </c>
      <c r="S1318" s="174">
        <v>277871075105.53516</v>
      </c>
      <c r="T1318" s="119">
        <v>0.38306535087742483</v>
      </c>
      <c r="U1318" s="97">
        <v>16.156842042884254</v>
      </c>
      <c r="V1318" s="184">
        <v>4835240183074.1084</v>
      </c>
      <c r="W1318" s="199">
        <v>5018.7159226015983</v>
      </c>
      <c r="X1318" s="191">
        <v>4.580420155151689E-2</v>
      </c>
      <c r="Y1318" s="198">
        <v>2.0000000000000001E-4</v>
      </c>
    </row>
    <row r="1319" spans="1:25" x14ac:dyDescent="0.2">
      <c r="A1319">
        <v>1315</v>
      </c>
      <c r="B1319" s="119">
        <v>0.39521866487749485</v>
      </c>
      <c r="C1319" s="97">
        <v>5582.7965127608059</v>
      </c>
      <c r="D1319" s="96">
        <v>0.44552913063995453</v>
      </c>
      <c r="E1319" s="98">
        <v>0</v>
      </c>
      <c r="F1319" s="119">
        <v>0.66331977778415196</v>
      </c>
      <c r="G1319" s="177">
        <v>1</v>
      </c>
      <c r="H1319" s="97">
        <v>3751449.1763788438</v>
      </c>
      <c r="I1319" s="185">
        <v>49195.783897106659</v>
      </c>
      <c r="J1319" s="174">
        <v>184555482982.11237</v>
      </c>
      <c r="K1319" s="186">
        <v>0.39521866487749491</v>
      </c>
      <c r="L1319" s="182">
        <v>49349747066.401276</v>
      </c>
      <c r="M1319" s="189">
        <v>4084901175.7648554</v>
      </c>
      <c r="N1319" s="187">
        <v>11314130.654976502</v>
      </c>
      <c r="O1319" s="185">
        <v>0</v>
      </c>
      <c r="P1319" s="185">
        <v>338182626221.28973</v>
      </c>
      <c r="Q1319" s="174">
        <v>526823010379.16693</v>
      </c>
      <c r="R1319" s="119">
        <v>0.6519948175950564</v>
      </c>
      <c r="S1319" s="174">
        <v>201658202975.97366</v>
      </c>
      <c r="T1319" s="119">
        <v>0.38278169138974305</v>
      </c>
      <c r="U1319" s="97">
        <v>17.590602814341132</v>
      </c>
      <c r="V1319" s="184">
        <v>3848623295778.2017</v>
      </c>
      <c r="W1319" s="199">
        <v>3996.8644343091055</v>
      </c>
      <c r="X1319" s="191">
        <v>4.1818291226458117E-2</v>
      </c>
      <c r="Y1319" s="198">
        <v>2.0000000000000001E-4</v>
      </c>
    </row>
    <row r="1320" spans="1:25" x14ac:dyDescent="0.2">
      <c r="A1320">
        <v>1316</v>
      </c>
      <c r="B1320" s="119">
        <v>0.48003939083883718</v>
      </c>
      <c r="C1320" s="97">
        <v>9268.5064550959869</v>
      </c>
      <c r="D1320" s="96">
        <v>1.2332978107881392</v>
      </c>
      <c r="E1320" s="98">
        <v>0</v>
      </c>
      <c r="F1320" s="119">
        <v>0</v>
      </c>
      <c r="G1320" s="177">
        <v>0</v>
      </c>
      <c r="H1320" s="97">
        <v>10701053.582354475</v>
      </c>
      <c r="I1320" s="185">
        <v>34544.353083092159</v>
      </c>
      <c r="J1320" s="174">
        <v>369660973309.94122</v>
      </c>
      <c r="K1320" s="186">
        <v>0.43665978268270067</v>
      </c>
      <c r="L1320" s="182">
        <v>125612825523.03461</v>
      </c>
      <c r="M1320" s="189">
        <v>7087663642.524374</v>
      </c>
      <c r="N1320" s="187">
        <v>20402641.825767439</v>
      </c>
      <c r="O1320" s="185">
        <v>0</v>
      </c>
      <c r="P1320" s="185">
        <v>0</v>
      </c>
      <c r="Q1320" s="174">
        <v>376748636952.46558</v>
      </c>
      <c r="R1320" s="119">
        <v>0.42844502790373851</v>
      </c>
      <c r="S1320" s="174">
        <v>125612825523.03461</v>
      </c>
      <c r="T1320" s="119">
        <v>0.33341282012092111</v>
      </c>
      <c r="U1320" s="97">
        <v>13.203307412025561</v>
      </c>
      <c r="V1320" s="184">
        <v>1692503300876.446</v>
      </c>
      <c r="W1320" s="199">
        <v>1757.4413742231695</v>
      </c>
      <c r="X1320" s="191">
        <v>5.9412540254405316E-2</v>
      </c>
      <c r="Y1320" s="198">
        <v>2.0000000000000001E-4</v>
      </c>
    </row>
    <row r="1321" spans="1:25" x14ac:dyDescent="0.2">
      <c r="A1321">
        <v>1317</v>
      </c>
      <c r="B1321" s="119">
        <v>0.47106227130256101</v>
      </c>
      <c r="C1321" s="97">
        <v>11915.07592271778</v>
      </c>
      <c r="D1321" s="96">
        <v>0.71566100688842949</v>
      </c>
      <c r="E1321" s="98">
        <v>0</v>
      </c>
      <c r="F1321" s="119">
        <v>0.7211143978346124</v>
      </c>
      <c r="G1321" s="177">
        <v>1</v>
      </c>
      <c r="H1321" s="97">
        <v>4494936.3715439187</v>
      </c>
      <c r="I1321" s="185">
        <v>53397.801306291869</v>
      </c>
      <c r="J1321" s="174">
        <v>240019719252.12671</v>
      </c>
      <c r="K1321" s="186">
        <v>0.47106227130256095</v>
      </c>
      <c r="L1321" s="182">
        <v>85656184031.203186</v>
      </c>
      <c r="M1321" s="189">
        <v>4753531930.8020916</v>
      </c>
      <c r="N1321" s="187">
        <v>11275292.986159481</v>
      </c>
      <c r="O1321" s="185">
        <v>0</v>
      </c>
      <c r="P1321" s="185">
        <v>278210326720.22119</v>
      </c>
      <c r="Q1321" s="174">
        <v>522983577903.14996</v>
      </c>
      <c r="R1321" s="119">
        <v>0.6417648845307371</v>
      </c>
      <c r="S1321" s="174">
        <v>246853709447.2756</v>
      </c>
      <c r="T1321" s="119">
        <v>0.47201044139284587</v>
      </c>
      <c r="U1321" s="97">
        <v>16.977441724820345</v>
      </c>
      <c r="V1321" s="184">
        <v>4470987041220.2539</v>
      </c>
      <c r="W1321" s="199">
        <v>4641.7948610960466</v>
      </c>
      <c r="X1321" s="191">
        <v>4.3842723226308576E-2</v>
      </c>
      <c r="Y1321" s="198">
        <v>2.0000000000000001E-4</v>
      </c>
    </row>
    <row r="1322" spans="1:25" x14ac:dyDescent="0.2">
      <c r="A1322">
        <v>1318</v>
      </c>
      <c r="B1322" s="119">
        <v>0.24403012626285397</v>
      </c>
      <c r="C1322" s="97">
        <v>4000</v>
      </c>
      <c r="D1322" s="96">
        <v>0.60611494299280766</v>
      </c>
      <c r="E1322" s="98">
        <v>0</v>
      </c>
      <c r="F1322" s="119">
        <v>0</v>
      </c>
      <c r="G1322" s="177">
        <v>0</v>
      </c>
      <c r="H1322" s="97">
        <v>9791959.9614547472</v>
      </c>
      <c r="I1322" s="185">
        <v>34530.665066469614</v>
      </c>
      <c r="J1322" s="174">
        <v>338122889773.2746</v>
      </c>
      <c r="K1322" s="186">
        <v>0.24403012626285392</v>
      </c>
      <c r="L1322" s="182">
        <v>34982771864.325607</v>
      </c>
      <c r="M1322" s="189">
        <v>13175910832.777534</v>
      </c>
      <c r="N1322" s="187">
        <v>24091851.844830655</v>
      </c>
      <c r="O1322" s="185">
        <v>0</v>
      </c>
      <c r="P1322" s="185">
        <v>0</v>
      </c>
      <c r="Q1322" s="174">
        <v>351298800606.05212</v>
      </c>
      <c r="R1322" s="119">
        <v>0.23487746425944309</v>
      </c>
      <c r="S1322" s="174">
        <v>34982771864.325607</v>
      </c>
      <c r="T1322" s="119">
        <v>9.958124480918859E-2</v>
      </c>
      <c r="U1322" s="97">
        <v>14.230944007594358</v>
      </c>
      <c r="V1322" s="184">
        <v>533221935458.22772</v>
      </c>
      <c r="W1322" s="199">
        <v>553.83585525632816</v>
      </c>
      <c r="X1322" s="191">
        <v>4.9956382518098717E-2</v>
      </c>
      <c r="Y1322" s="198">
        <v>2.0000000000000001E-4</v>
      </c>
    </row>
    <row r="1323" spans="1:25" x14ac:dyDescent="0.2">
      <c r="A1323">
        <v>1319</v>
      </c>
      <c r="B1323" s="119">
        <v>0.37281537063262626</v>
      </c>
      <c r="C1323" s="97">
        <v>15187.661863769164</v>
      </c>
      <c r="D1323" s="96">
        <v>0.61144306470176091</v>
      </c>
      <c r="E1323" s="98">
        <v>0</v>
      </c>
      <c r="F1323" s="119">
        <v>0</v>
      </c>
      <c r="G1323" s="177">
        <v>0</v>
      </c>
      <c r="H1323" s="97">
        <v>3536848.6405311357</v>
      </c>
      <c r="I1323" s="185">
        <v>49146.312798141778</v>
      </c>
      <c r="J1323" s="174">
        <v>173823069607.22571</v>
      </c>
      <c r="K1323" s="186">
        <v>0.37281537063262626</v>
      </c>
      <c r="L1323" s="182">
        <v>44177202768.520523</v>
      </c>
      <c r="M1323" s="189">
        <v>7755723191.8829603</v>
      </c>
      <c r="N1323" s="187">
        <v>9641238.3480309155</v>
      </c>
      <c r="O1323" s="185">
        <v>0</v>
      </c>
      <c r="P1323" s="185">
        <v>0</v>
      </c>
      <c r="Q1323" s="174">
        <v>181578792799.10867</v>
      </c>
      <c r="R1323" s="119">
        <v>0.35689141403101537</v>
      </c>
      <c r="S1323" s="174">
        <v>44177202768.520523</v>
      </c>
      <c r="T1323" s="119">
        <v>0.24329494698974219</v>
      </c>
      <c r="U1323" s="97">
        <v>13.513849270041197</v>
      </c>
      <c r="V1323" s="184">
        <v>626211975235.48193</v>
      </c>
      <c r="W1323" s="199">
        <v>649.28502664231473</v>
      </c>
      <c r="X1323" s="191">
        <v>5.4725088525962633E-2</v>
      </c>
      <c r="Y1323" s="198">
        <v>2.0000000000000001E-4</v>
      </c>
    </row>
    <row r="1324" spans="1:25" x14ac:dyDescent="0.2">
      <c r="A1324">
        <v>1320</v>
      </c>
      <c r="B1324" s="119">
        <v>0.58318374445179044</v>
      </c>
      <c r="C1324" s="97">
        <v>16176.876688969831</v>
      </c>
      <c r="D1324" s="96">
        <v>0.52930264434010033</v>
      </c>
      <c r="E1324" s="98">
        <v>0.7</v>
      </c>
      <c r="F1324" s="119">
        <v>0</v>
      </c>
      <c r="G1324" s="177">
        <v>0</v>
      </c>
      <c r="H1324" s="97">
        <v>3187959.7411250556</v>
      </c>
      <c r="I1324" s="185">
        <v>53936.791310995381</v>
      </c>
      <c r="J1324" s="174">
        <v>171948319264.91699</v>
      </c>
      <c r="K1324" s="186">
        <v>0.54845819640317761</v>
      </c>
      <c r="L1324" s="182">
        <v>79097005077.203171</v>
      </c>
      <c r="M1324" s="189">
        <v>22468239884.948082</v>
      </c>
      <c r="N1324" s="187">
        <v>9223531.8725046515</v>
      </c>
      <c r="O1324" s="185">
        <v>50645013645.516098</v>
      </c>
      <c r="P1324" s="185">
        <v>0</v>
      </c>
      <c r="Q1324" s="174">
        <v>245061572795.3812</v>
      </c>
      <c r="R1324" s="119">
        <v>0.55015755606685668</v>
      </c>
      <c r="S1324" s="174">
        <v>108186941469.69722</v>
      </c>
      <c r="T1324" s="119">
        <v>0.44146840418766903</v>
      </c>
      <c r="U1324" s="97">
        <v>15.286728500350316</v>
      </c>
      <c r="V1324" s="184">
        <v>1782704156585.1445</v>
      </c>
      <c r="W1324" s="199">
        <v>1849.8867249869322</v>
      </c>
      <c r="X1324" s="191">
        <v>4.7580845656104168E-2</v>
      </c>
      <c r="Y1324" s="198">
        <v>2.0000000000000001E-4</v>
      </c>
    </row>
    <row r="1325" spans="1:25" x14ac:dyDescent="0.2">
      <c r="A1325">
        <v>1321</v>
      </c>
      <c r="B1325" s="119">
        <v>0.60315867362473319</v>
      </c>
      <c r="C1325" s="97">
        <v>4000</v>
      </c>
      <c r="D1325" s="96">
        <v>0.84503186116483475</v>
      </c>
      <c r="E1325" s="98">
        <v>0.39032943756088767</v>
      </c>
      <c r="F1325" s="119">
        <v>0</v>
      </c>
      <c r="G1325" s="177">
        <v>0</v>
      </c>
      <c r="H1325" s="97">
        <v>10639673.177550545</v>
      </c>
      <c r="I1325" s="185">
        <v>38925.291482520632</v>
      </c>
      <c r="J1325" s="174">
        <v>414152379714.91144</v>
      </c>
      <c r="K1325" s="186">
        <v>0.48827017968168362</v>
      </c>
      <c r="L1325" s="182">
        <v>150883674081.92093</v>
      </c>
      <c r="M1325" s="189">
        <v>18706011747.553913</v>
      </c>
      <c r="N1325" s="187">
        <v>23293642.373130523</v>
      </c>
      <c r="O1325" s="185">
        <v>29705248867.574608</v>
      </c>
      <c r="P1325" s="185">
        <v>0</v>
      </c>
      <c r="Q1325" s="174">
        <v>462563640330.03992</v>
      </c>
      <c r="R1325" s="119">
        <v>0.48854349164110156</v>
      </c>
      <c r="S1325" s="174">
        <v>160506198291.47879</v>
      </c>
      <c r="T1325" s="119">
        <v>0.34699268229763447</v>
      </c>
      <c r="U1325" s="97">
        <v>13.755693801076868</v>
      </c>
      <c r="V1325" s="184">
        <v>2467242331559.7163</v>
      </c>
      <c r="W1325" s="199">
        <v>2562.3906154834244</v>
      </c>
      <c r="X1325" s="191">
        <v>5.184576709525944E-2</v>
      </c>
      <c r="Y1325" s="198">
        <v>2.0000000000000001E-4</v>
      </c>
    </row>
    <row r="1326" spans="1:25" x14ac:dyDescent="0.2">
      <c r="A1326">
        <v>1322</v>
      </c>
      <c r="B1326" s="119">
        <v>0.58295034136426871</v>
      </c>
      <c r="C1326" s="97">
        <v>16998.767107676806</v>
      </c>
      <c r="D1326" s="96">
        <v>0.73795757954355701</v>
      </c>
      <c r="E1326" s="98">
        <v>0</v>
      </c>
      <c r="F1326" s="119">
        <v>0</v>
      </c>
      <c r="G1326" s="177">
        <v>0</v>
      </c>
      <c r="H1326" s="97">
        <v>4123756.25513282</v>
      </c>
      <c r="I1326" s="185">
        <v>38905.404126924819</v>
      </c>
      <c r="J1326" s="174">
        <v>160436403626.87646</v>
      </c>
      <c r="K1326" s="186">
        <v>0.28819858939339393</v>
      </c>
      <c r="L1326" s="182">
        <v>38776222541.93708</v>
      </c>
      <c r="M1326" s="189">
        <v>324034500.72100306</v>
      </c>
      <c r="N1326" s="187">
        <v>10345508.55123253</v>
      </c>
      <c r="O1326" s="185">
        <v>0</v>
      </c>
      <c r="P1326" s="185">
        <v>0</v>
      </c>
      <c r="Q1326" s="174">
        <v>160760438127.59747</v>
      </c>
      <c r="R1326" s="119">
        <v>0.28761768598761656</v>
      </c>
      <c r="S1326" s="174">
        <v>38776222541.93708</v>
      </c>
      <c r="T1326" s="119">
        <v>0.24120500661462449</v>
      </c>
      <c r="U1326" s="97">
        <v>13.025038354692748</v>
      </c>
      <c r="V1326" s="184">
        <v>507812160799.71674</v>
      </c>
      <c r="W1326" s="199">
        <v>527.47469216257753</v>
      </c>
      <c r="X1326" s="191">
        <v>6.3083885675366602E-2</v>
      </c>
      <c r="Y1326" s="198">
        <v>2.0000000000000001E-4</v>
      </c>
    </row>
    <row r="1327" spans="1:25" x14ac:dyDescent="0.2">
      <c r="A1327">
        <v>1323</v>
      </c>
      <c r="B1327" s="119">
        <v>0.46064050220549013</v>
      </c>
      <c r="C1327" s="97">
        <v>5994.5440389279956</v>
      </c>
      <c r="D1327" s="96">
        <v>0.7884223611929585</v>
      </c>
      <c r="E1327" s="98">
        <v>0</v>
      </c>
      <c r="F1327" s="119">
        <v>0</v>
      </c>
      <c r="G1327" s="177">
        <v>0</v>
      </c>
      <c r="H1327" s="97">
        <v>14686633.812078137</v>
      </c>
      <c r="I1327" s="185">
        <v>22742.633561543105</v>
      </c>
      <c r="J1327" s="174">
        <v>334012731040.66199</v>
      </c>
      <c r="K1327" s="186">
        <v>0.19893834413408962</v>
      </c>
      <c r="L1327" s="182">
        <v>36982526395.414352</v>
      </c>
      <c r="M1327" s="189">
        <v>11654976405.088184</v>
      </c>
      <c r="N1327" s="187">
        <v>31939626.117069088</v>
      </c>
      <c r="O1327" s="185">
        <v>0</v>
      </c>
      <c r="P1327" s="185">
        <v>0</v>
      </c>
      <c r="Q1327" s="174">
        <v>345667707445.75018</v>
      </c>
      <c r="R1327" s="119">
        <v>0.19223068340383753</v>
      </c>
      <c r="S1327" s="174">
        <v>36982526395.414352</v>
      </c>
      <c r="T1327" s="119">
        <v>0.10698866454344298</v>
      </c>
      <c r="U1327" s="97">
        <v>13.929598049140736</v>
      </c>
      <c r="V1327" s="184">
        <v>491820417353.08533</v>
      </c>
      <c r="W1327" s="199">
        <v>510.12004492571589</v>
      </c>
      <c r="X1327" s="191">
        <v>6.0211565636531003E-2</v>
      </c>
      <c r="Y1327" s="198">
        <v>2.0000000000000001E-4</v>
      </c>
    </row>
    <row r="1328" spans="1:25" x14ac:dyDescent="0.2">
      <c r="A1328">
        <v>1324</v>
      </c>
      <c r="B1328" s="119">
        <v>0.53333015561031172</v>
      </c>
      <c r="C1328" s="97">
        <v>6465.3835402044142</v>
      </c>
      <c r="D1328" s="96">
        <v>0.9690453429869953</v>
      </c>
      <c r="E1328" s="98">
        <v>0</v>
      </c>
      <c r="F1328" s="119">
        <v>0.44390034914554244</v>
      </c>
      <c r="G1328" s="177">
        <v>1</v>
      </c>
      <c r="H1328" s="97">
        <v>9344034.9685766846</v>
      </c>
      <c r="I1328" s="185">
        <v>27770.321786532175</v>
      </c>
      <c r="J1328" s="174">
        <v>259486857861.98358</v>
      </c>
      <c r="K1328" s="186">
        <v>0.23759476091664478</v>
      </c>
      <c r="L1328" s="182">
        <v>35605248652.846794</v>
      </c>
      <c r="M1328" s="189">
        <v>12740749141.939386</v>
      </c>
      <c r="N1328" s="187">
        <v>19621084.592189308</v>
      </c>
      <c r="O1328" s="185">
        <v>0</v>
      </c>
      <c r="P1328" s="185">
        <v>247732452121.00439</v>
      </c>
      <c r="Q1328" s="174">
        <v>519960059124.92737</v>
      </c>
      <c r="R1328" s="119">
        <v>0.49972815236776325</v>
      </c>
      <c r="S1328" s="174">
        <v>164546736391.0415</v>
      </c>
      <c r="T1328" s="119">
        <v>0.31646033864210127</v>
      </c>
      <c r="U1328" s="97">
        <v>17.920554325182088</v>
      </c>
      <c r="V1328" s="184">
        <v>3109272718890.3071</v>
      </c>
      <c r="W1328" s="199">
        <v>3227.3445447357662</v>
      </c>
      <c r="X1328" s="191">
        <v>4.2792998457771111E-2</v>
      </c>
      <c r="Y1328" s="198">
        <v>2.0000000000000001E-4</v>
      </c>
    </row>
    <row r="1329" spans="1:25" x14ac:dyDescent="0.2">
      <c r="A1329">
        <v>1325</v>
      </c>
      <c r="B1329" s="119">
        <v>0.57523027707568697</v>
      </c>
      <c r="C1329" s="97">
        <v>11181.727703280236</v>
      </c>
      <c r="D1329" s="96">
        <v>0.5459794893429305</v>
      </c>
      <c r="E1329" s="98">
        <v>0.7</v>
      </c>
      <c r="F1329" s="119">
        <v>0</v>
      </c>
      <c r="G1329" s="177">
        <v>0</v>
      </c>
      <c r="H1329" s="97">
        <v>3341683.1012592046</v>
      </c>
      <c r="I1329" s="185">
        <v>48228.586880737384</v>
      </c>
      <c r="J1329" s="174">
        <v>161164653776.9715</v>
      </c>
      <c r="K1329" s="186">
        <v>0.47016789967410666</v>
      </c>
      <c r="L1329" s="182">
        <v>57973394440.375168</v>
      </c>
      <c r="M1329" s="189">
        <v>35964270298.925583</v>
      </c>
      <c r="N1329" s="187">
        <v>9543746.4834367484</v>
      </c>
      <c r="O1329" s="185">
        <v>58992526529.911858</v>
      </c>
      <c r="P1329" s="185">
        <v>0</v>
      </c>
      <c r="Q1329" s="174">
        <v>256121450605.80896</v>
      </c>
      <c r="R1329" s="119">
        <v>0.48011780232031753</v>
      </c>
      <c r="S1329" s="174">
        <v>86983076978.71907</v>
      </c>
      <c r="T1329" s="119">
        <v>0.33961652478922144</v>
      </c>
      <c r="U1329" s="97">
        <v>15.975268926796016</v>
      </c>
      <c r="V1329" s="184">
        <v>1514679669086.6042</v>
      </c>
      <c r="W1329" s="199">
        <v>1572.399790739878</v>
      </c>
      <c r="X1329" s="191">
        <v>4.5280649093612652E-2</v>
      </c>
      <c r="Y1329" s="198">
        <v>2.0000000000000001E-4</v>
      </c>
    </row>
    <row r="1330" spans="1:25" x14ac:dyDescent="0.2">
      <c r="A1330">
        <v>1326</v>
      </c>
      <c r="B1330" s="119">
        <v>0.46815245886927492</v>
      </c>
      <c r="C1330" s="97">
        <v>12494.84580433665</v>
      </c>
      <c r="D1330" s="96">
        <v>0.39480942994913409</v>
      </c>
      <c r="E1330" s="98">
        <v>0</v>
      </c>
      <c r="F1330" s="119">
        <v>0.39376114281736718</v>
      </c>
      <c r="G1330" s="177">
        <v>1</v>
      </c>
      <c r="H1330" s="97">
        <v>2545557.9840305788</v>
      </c>
      <c r="I1330" s="185">
        <v>53762.836291242078</v>
      </c>
      <c r="J1330" s="174">
        <v>136856417165.30022</v>
      </c>
      <c r="K1330" s="186">
        <v>0.46815245886927492</v>
      </c>
      <c r="L1330" s="182">
        <v>49260656594.29155</v>
      </c>
      <c r="M1330" s="189">
        <v>5002778681.1446228</v>
      </c>
      <c r="N1330" s="187">
        <v>8351462.4011881426</v>
      </c>
      <c r="O1330" s="185">
        <v>0</v>
      </c>
      <c r="P1330" s="185">
        <v>201544901446.89001</v>
      </c>
      <c r="Q1330" s="174">
        <v>343404097293.33484</v>
      </c>
      <c r="R1330" s="119">
        <v>0.65609464517550919</v>
      </c>
      <c r="S1330" s="174">
        <v>112468939168.38152</v>
      </c>
      <c r="T1330" s="119">
        <v>0.32751193143834523</v>
      </c>
      <c r="U1330" s="97">
        <v>16.527622132282882</v>
      </c>
      <c r="V1330" s="184">
        <v>2031258383479.3657</v>
      </c>
      <c r="W1330" s="199">
        <v>2107.4275779202671</v>
      </c>
      <c r="X1330" s="191">
        <v>4.4170254940480644E-2</v>
      </c>
      <c r="Y1330" s="198">
        <v>2.0000000000000001E-4</v>
      </c>
    </row>
    <row r="1331" spans="1:25" x14ac:dyDescent="0.2">
      <c r="A1331">
        <v>1327</v>
      </c>
      <c r="B1331" s="119">
        <v>0.57767643777270972</v>
      </c>
      <c r="C1331" s="97">
        <v>5553.733496492152</v>
      </c>
      <c r="D1331" s="96">
        <v>0.82951785638017228</v>
      </c>
      <c r="E1331" s="98">
        <v>0.39732578300691962</v>
      </c>
      <c r="F1331" s="119">
        <v>0.59636089167220319</v>
      </c>
      <c r="G1331" s="177">
        <v>1</v>
      </c>
      <c r="H1331" s="97">
        <v>8883712.591838304</v>
      </c>
      <c r="I1331" s="185">
        <v>35904.589784422962</v>
      </c>
      <c r="J1331" s="174">
        <v>318966056372.66718</v>
      </c>
      <c r="K1331" s="186">
        <v>0.35485094017195606</v>
      </c>
      <c r="L1331" s="182">
        <v>82144015127.029343</v>
      </c>
      <c r="M1331" s="189">
        <v>0</v>
      </c>
      <c r="N1331" s="187">
        <v>19789243.817225985</v>
      </c>
      <c r="O1331" s="185">
        <v>0</v>
      </c>
      <c r="P1331" s="185">
        <v>370464856563.02924</v>
      </c>
      <c r="Q1331" s="174">
        <v>689430912935.69641</v>
      </c>
      <c r="R1331" s="119">
        <v>0.59405124219517713</v>
      </c>
      <c r="S1331" s="174">
        <v>236029694017.93149</v>
      </c>
      <c r="T1331" s="119">
        <v>0.34235438183774347</v>
      </c>
      <c r="U1331" s="97">
        <v>16.911855570491344</v>
      </c>
      <c r="V1331" s="184">
        <v>4296794066430.6016</v>
      </c>
      <c r="W1331" s="199">
        <v>4461.7615048525513</v>
      </c>
      <c r="X1331" s="191">
        <v>4.3715486120039435E-2</v>
      </c>
      <c r="Y1331" s="198">
        <v>2.0000000000000001E-4</v>
      </c>
    </row>
    <row r="1332" spans="1:25" x14ac:dyDescent="0.2">
      <c r="A1332">
        <v>1328</v>
      </c>
      <c r="B1332" s="119">
        <v>0.47219756982365929</v>
      </c>
      <c r="C1332" s="97">
        <v>7572.5259557223453</v>
      </c>
      <c r="D1332" s="96">
        <v>1.0617347366934733</v>
      </c>
      <c r="E1332" s="98">
        <v>0.11394652689265135</v>
      </c>
      <c r="F1332" s="119">
        <v>0</v>
      </c>
      <c r="G1332" s="177">
        <v>0</v>
      </c>
      <c r="H1332" s="97">
        <v>11431708.411636062</v>
      </c>
      <c r="I1332" s="185">
        <v>35948.840012502857</v>
      </c>
      <c r="J1332" s="174">
        <v>410956656759.48792</v>
      </c>
      <c r="K1332" s="186">
        <v>0.46120420802800255</v>
      </c>
      <c r="L1332" s="182">
        <v>145974110296.78339</v>
      </c>
      <c r="M1332" s="189">
        <v>15426585688.265148</v>
      </c>
      <c r="N1332" s="187">
        <v>22814394.173753366</v>
      </c>
      <c r="O1332" s="185">
        <v>23602226022.219204</v>
      </c>
      <c r="P1332" s="185">
        <v>0</v>
      </c>
      <c r="Q1332" s="174">
        <v>449985468469.97223</v>
      </c>
      <c r="R1332" s="119">
        <v>0.46316322378369962</v>
      </c>
      <c r="S1332" s="174">
        <v>158235312558.49579</v>
      </c>
      <c r="T1332" s="119">
        <v>0.35164538334209544</v>
      </c>
      <c r="U1332" s="97">
        <v>13.769860802078135</v>
      </c>
      <c r="V1332" s="184">
        <v>2292299867465.8779</v>
      </c>
      <c r="W1332" s="199">
        <v>2376.9580660132524</v>
      </c>
      <c r="X1332" s="191">
        <v>5.3762363855304855E-2</v>
      </c>
      <c r="Y1332" s="198">
        <v>2.0000000000000001E-4</v>
      </c>
    </row>
    <row r="1333" spans="1:25" x14ac:dyDescent="0.2">
      <c r="A1333">
        <v>1329</v>
      </c>
      <c r="B1333" s="119">
        <v>0.52480047171363009</v>
      </c>
      <c r="C1333" s="97">
        <v>4628.7613056057353</v>
      </c>
      <c r="D1333" s="96">
        <v>1.1634044574547788</v>
      </c>
      <c r="E1333" s="98">
        <v>0.3963829153553976</v>
      </c>
      <c r="F1333" s="119">
        <v>0</v>
      </c>
      <c r="G1333" s="177">
        <v>0</v>
      </c>
      <c r="H1333" s="97">
        <v>17846747.952407647</v>
      </c>
      <c r="I1333" s="185">
        <v>24931.491569886726</v>
      </c>
      <c r="J1333" s="174">
        <v>444946046125.34442</v>
      </c>
      <c r="K1333" s="186">
        <v>0.11091856485435836</v>
      </c>
      <c r="L1333" s="182">
        <v>-12976821288.352058</v>
      </c>
      <c r="M1333" s="189">
        <v>32304173782.425278</v>
      </c>
      <c r="N1333" s="187">
        <v>33661290.122127853</v>
      </c>
      <c r="O1333" s="185">
        <v>118540608250.25565</v>
      </c>
      <c r="P1333" s="185">
        <v>0</v>
      </c>
      <c r="Q1333" s="174">
        <v>595790828158.02539</v>
      </c>
      <c r="R1333" s="119">
        <v>0.24200651748839222</v>
      </c>
      <c r="S1333" s="174">
        <v>47312312564.180305</v>
      </c>
      <c r="T1333" s="119">
        <v>7.9410944794926178E-2</v>
      </c>
      <c r="U1333" s="97">
        <v>23.011858111338245</v>
      </c>
      <c r="V1333" s="184">
        <v>1083709516664.6582</v>
      </c>
      <c r="W1333" s="199">
        <v>1122.6307688784977</v>
      </c>
      <c r="X1333" s="191">
        <v>3.4721092220429385E-2</v>
      </c>
      <c r="Y1333" s="198">
        <v>2.0000000000000001E-4</v>
      </c>
    </row>
    <row r="1334" spans="1:25" x14ac:dyDescent="0.2">
      <c r="A1334">
        <v>1330</v>
      </c>
      <c r="B1334" s="119">
        <v>0.34282267057009147</v>
      </c>
      <c r="C1334" s="97">
        <v>6247.6380269206293</v>
      </c>
      <c r="D1334" s="96">
        <v>0.95877953933401905</v>
      </c>
      <c r="E1334" s="98">
        <v>0</v>
      </c>
      <c r="F1334" s="119">
        <v>0</v>
      </c>
      <c r="G1334" s="177">
        <v>0</v>
      </c>
      <c r="H1334" s="97">
        <v>27033522.71873349</v>
      </c>
      <c r="I1334" s="185">
        <v>24690.832395430123</v>
      </c>
      <c r="J1334" s="174">
        <v>667480178506.30103</v>
      </c>
      <c r="K1334" s="186">
        <v>0.27044454971882959</v>
      </c>
      <c r="L1334" s="182">
        <v>130782816989.93178</v>
      </c>
      <c r="M1334" s="189">
        <v>17946001350.059032</v>
      </c>
      <c r="N1334" s="187">
        <v>53349878.416634545</v>
      </c>
      <c r="O1334" s="185">
        <v>0</v>
      </c>
      <c r="P1334" s="185">
        <v>0</v>
      </c>
      <c r="Q1334" s="174">
        <v>685426179856.36011</v>
      </c>
      <c r="R1334" s="119">
        <v>0.26336370221547434</v>
      </c>
      <c r="S1334" s="174">
        <v>130782816989.93178</v>
      </c>
      <c r="T1334" s="119">
        <v>0.19080510904520601</v>
      </c>
      <c r="U1334" s="97">
        <v>13.440443705255717</v>
      </c>
      <c r="V1334" s="184">
        <v>1714028379816.5754</v>
      </c>
      <c r="W1334" s="199">
        <v>1778.3072506868964</v>
      </c>
      <c r="X1334" s="191">
        <v>5.278833279127107E-2</v>
      </c>
      <c r="Y1334" s="198">
        <v>2.0000000000000001E-4</v>
      </c>
    </row>
    <row r="1335" spans="1:25" x14ac:dyDescent="0.2">
      <c r="A1335">
        <v>1331</v>
      </c>
      <c r="B1335" s="119">
        <v>0.43128053622436047</v>
      </c>
      <c r="C1335" s="97">
        <v>8883.451721979076</v>
      </c>
      <c r="D1335" s="96">
        <v>0.79581388239313844</v>
      </c>
      <c r="E1335" s="98">
        <v>0.26878490154747015</v>
      </c>
      <c r="F1335" s="119">
        <v>0.41258854459554534</v>
      </c>
      <c r="G1335" s="177">
        <v>1</v>
      </c>
      <c r="H1335" s="97">
        <v>6065648.3579354985</v>
      </c>
      <c r="I1335" s="185">
        <v>48879.592637718168</v>
      </c>
      <c r="J1335" s="174">
        <v>296486420819.53131</v>
      </c>
      <c r="K1335" s="186">
        <v>0.43128053622436047</v>
      </c>
      <c r="L1335" s="182">
        <v>87171720383.894211</v>
      </c>
      <c r="M1335" s="189">
        <v>8444341561.7348528</v>
      </c>
      <c r="N1335" s="187">
        <v>14182483.395142727</v>
      </c>
      <c r="O1335" s="185">
        <v>0</v>
      </c>
      <c r="P1335" s="185">
        <v>91526877148.759567</v>
      </c>
      <c r="Q1335" s="174">
        <v>396457639530.02576</v>
      </c>
      <c r="R1335" s="119">
        <v>0.50721768033446335</v>
      </c>
      <c r="S1335" s="174">
        <v>137012285925.34976</v>
      </c>
      <c r="T1335" s="119">
        <v>0.34559123665208907</v>
      </c>
      <c r="U1335" s="97">
        <v>15.391939723485727</v>
      </c>
      <c r="V1335" s="184">
        <v>2263725655878.769</v>
      </c>
      <c r="W1335" s="199">
        <v>2345.9452198110243</v>
      </c>
      <c r="X1335" s="191">
        <v>4.887305161810427E-2</v>
      </c>
      <c r="Y1335" s="198">
        <v>2.0000000000000001E-4</v>
      </c>
    </row>
    <row r="1336" spans="1:25" x14ac:dyDescent="0.2">
      <c r="A1336">
        <v>1332</v>
      </c>
      <c r="B1336" s="119">
        <v>0.55335837838000923</v>
      </c>
      <c r="C1336" s="97">
        <v>9562.7922734622589</v>
      </c>
      <c r="D1336" s="96">
        <v>0.74535937178959299</v>
      </c>
      <c r="E1336" s="98">
        <v>0</v>
      </c>
      <c r="F1336" s="119">
        <v>0</v>
      </c>
      <c r="G1336" s="177">
        <v>0</v>
      </c>
      <c r="H1336" s="97">
        <v>6467165.2103711534</v>
      </c>
      <c r="I1336" s="185">
        <v>36040.632992811516</v>
      </c>
      <c r="J1336" s="174">
        <v>233080727850.86542</v>
      </c>
      <c r="K1336" s="186">
        <v>0.30900638065901287</v>
      </c>
      <c r="L1336" s="182">
        <v>46897664336.180626</v>
      </c>
      <c r="M1336" s="189">
        <v>6022360102.2225056</v>
      </c>
      <c r="N1336" s="187">
        <v>15316047.226142054</v>
      </c>
      <c r="O1336" s="185">
        <v>0</v>
      </c>
      <c r="P1336" s="185">
        <v>0</v>
      </c>
      <c r="Q1336" s="174">
        <v>239103087953.08792</v>
      </c>
      <c r="R1336" s="119">
        <v>0.30122334567546577</v>
      </c>
      <c r="S1336" s="174">
        <v>46897664336.180626</v>
      </c>
      <c r="T1336" s="119">
        <v>0.19613993586474282</v>
      </c>
      <c r="U1336" s="97">
        <v>13.420978384285906</v>
      </c>
      <c r="V1336" s="184">
        <v>666141280094.87439</v>
      </c>
      <c r="W1336" s="199">
        <v>691.11204353490427</v>
      </c>
      <c r="X1336" s="191">
        <v>5.4785646079344073E-2</v>
      </c>
      <c r="Y1336" s="198">
        <v>2.0000000000000001E-4</v>
      </c>
    </row>
    <row r="1337" spans="1:25" x14ac:dyDescent="0.2">
      <c r="A1337">
        <v>1333</v>
      </c>
      <c r="B1337" s="119">
        <v>0.3484231603139909</v>
      </c>
      <c r="C1337" s="97">
        <v>4000</v>
      </c>
      <c r="D1337" s="96">
        <v>0.51341217155874508</v>
      </c>
      <c r="E1337" s="98">
        <v>0</v>
      </c>
      <c r="F1337" s="119">
        <v>0</v>
      </c>
      <c r="G1337" s="177">
        <v>0</v>
      </c>
      <c r="H1337" s="97">
        <v>9246808.8721718993</v>
      </c>
      <c r="I1337" s="185">
        <v>35761.826116690841</v>
      </c>
      <c r="J1337" s="174">
        <v>330682771020.88562</v>
      </c>
      <c r="K1337" s="186">
        <v>0.3484231603139909</v>
      </c>
      <c r="L1337" s="182">
        <v>67391410762.589592</v>
      </c>
      <c r="M1337" s="189">
        <v>10611329509.011496</v>
      </c>
      <c r="N1337" s="187">
        <v>24126300.746368945</v>
      </c>
      <c r="O1337" s="185">
        <v>0</v>
      </c>
      <c r="P1337" s="185">
        <v>0</v>
      </c>
      <c r="Q1337" s="174">
        <v>341294100529.89709</v>
      </c>
      <c r="R1337" s="119">
        <v>0.3375901779772833</v>
      </c>
      <c r="S1337" s="174">
        <v>67391410762.589592</v>
      </c>
      <c r="T1337" s="119">
        <v>0.19745846956615107</v>
      </c>
      <c r="U1337" s="97">
        <v>13.46598082717046</v>
      </c>
      <c r="V1337" s="184">
        <v>1024048348716.5784</v>
      </c>
      <c r="W1337" s="199">
        <v>1063.5464467951081</v>
      </c>
      <c r="X1337" s="191">
        <v>5.1225836410325409E-2</v>
      </c>
      <c r="Y1337" s="198">
        <v>2.0000000000000001E-4</v>
      </c>
    </row>
    <row r="1338" spans="1:25" x14ac:dyDescent="0.2">
      <c r="A1338">
        <v>1334</v>
      </c>
      <c r="B1338" s="119">
        <v>0.65112262024508849</v>
      </c>
      <c r="C1338" s="97">
        <v>10891.723102452283</v>
      </c>
      <c r="D1338" s="96">
        <v>1.26558516306097</v>
      </c>
      <c r="E1338" s="98">
        <v>0.24647637021761937</v>
      </c>
      <c r="F1338" s="119">
        <v>0</v>
      </c>
      <c r="G1338" s="177">
        <v>0</v>
      </c>
      <c r="H1338" s="97">
        <v>11761974.292135788</v>
      </c>
      <c r="I1338" s="185">
        <v>27393.481659278892</v>
      </c>
      <c r="J1338" s="174">
        <v>322201427048.53156</v>
      </c>
      <c r="K1338" s="186">
        <v>0.19261321246611673</v>
      </c>
      <c r="L1338" s="182">
        <v>43348730468.469398</v>
      </c>
      <c r="M1338" s="189">
        <v>25742520003.243412</v>
      </c>
      <c r="N1338" s="187">
        <v>21999190.897053607</v>
      </c>
      <c r="O1338" s="185">
        <v>80982381244.608063</v>
      </c>
      <c r="P1338" s="185">
        <v>0</v>
      </c>
      <c r="Q1338" s="174">
        <v>428926328296.38306</v>
      </c>
      <c r="R1338" s="119">
        <v>0.2957294727616302</v>
      </c>
      <c r="S1338" s="174">
        <v>79175994620.232544</v>
      </c>
      <c r="T1338" s="119">
        <v>0.18459112765286551</v>
      </c>
      <c r="U1338" s="97">
        <v>16.894044498561637</v>
      </c>
      <c r="V1338" s="184">
        <v>1214585353840.854</v>
      </c>
      <c r="W1338" s="199">
        <v>1260.7933141858471</v>
      </c>
      <c r="X1338" s="191">
        <v>4.8906203074445945E-2</v>
      </c>
      <c r="Y1338" s="198">
        <v>2.0000000000000001E-4</v>
      </c>
    </row>
    <row r="1339" spans="1:25" x14ac:dyDescent="0.2">
      <c r="A1339">
        <v>1335</v>
      </c>
      <c r="B1339" s="119">
        <v>0.67628931758673527</v>
      </c>
      <c r="C1339" s="97">
        <v>6154.7278600758127</v>
      </c>
      <c r="D1339" s="96">
        <v>0.38483590198110174</v>
      </c>
      <c r="E1339" s="98">
        <v>0.7</v>
      </c>
      <c r="F1339" s="119">
        <v>0.62775443624893768</v>
      </c>
      <c r="G1339" s="177">
        <v>1</v>
      </c>
      <c r="H1339" s="97">
        <v>3715045.6811750499</v>
      </c>
      <c r="I1339" s="185">
        <v>44034.677884812088</v>
      </c>
      <c r="J1339" s="174">
        <v>163590839897.90564</v>
      </c>
      <c r="K1339" s="186">
        <v>0.43824961464488499</v>
      </c>
      <c r="L1339" s="182">
        <v>47927228983.918114</v>
      </c>
      <c r="M1339" s="189">
        <v>687008271.56247365</v>
      </c>
      <c r="N1339" s="187">
        <v>11613874.690592393</v>
      </c>
      <c r="O1339" s="185">
        <v>0</v>
      </c>
      <c r="P1339" s="185">
        <v>197244209685.88138</v>
      </c>
      <c r="Q1339" s="174">
        <v>361522057855.34949</v>
      </c>
      <c r="R1339" s="119">
        <v>0.63478558308388855</v>
      </c>
      <c r="S1339" s="174">
        <v>155372496681.73672</v>
      </c>
      <c r="T1339" s="119">
        <v>0.42977321384883144</v>
      </c>
      <c r="U1339" s="97">
        <v>17.163347442448472</v>
      </c>
      <c r="V1339" s="184">
        <v>2924383302914.6221</v>
      </c>
      <c r="W1339" s="199">
        <v>3037.8973145799791</v>
      </c>
      <c r="X1339" s="191">
        <v>4.2640463725232461E-2</v>
      </c>
      <c r="Y1339" s="198">
        <v>2.0000000000000001E-4</v>
      </c>
    </row>
    <row r="1340" spans="1:25" x14ac:dyDescent="0.2">
      <c r="A1340">
        <v>1336</v>
      </c>
      <c r="B1340" s="119">
        <v>0.36882825772990802</v>
      </c>
      <c r="C1340" s="97">
        <v>11607.734413084569</v>
      </c>
      <c r="D1340" s="96">
        <v>1.3156240973047211</v>
      </c>
      <c r="E1340" s="98">
        <v>0</v>
      </c>
      <c r="F1340" s="119">
        <v>0</v>
      </c>
      <c r="G1340" s="177">
        <v>0</v>
      </c>
      <c r="H1340" s="97">
        <v>11560927.206261579</v>
      </c>
      <c r="I1340" s="185">
        <v>34499.883775814582</v>
      </c>
      <c r="J1340" s="174">
        <v>398850644956.67725</v>
      </c>
      <c r="K1340" s="186">
        <v>0.36882825772990802</v>
      </c>
      <c r="L1340" s="182">
        <v>112053785789.15027</v>
      </c>
      <c r="M1340" s="189">
        <v>10042642883.5219</v>
      </c>
      <c r="N1340" s="187">
        <v>21361991.388236642</v>
      </c>
      <c r="O1340" s="185">
        <v>0</v>
      </c>
      <c r="P1340" s="185">
        <v>0</v>
      </c>
      <c r="Q1340" s="174">
        <v>408893287840.19916</v>
      </c>
      <c r="R1340" s="119">
        <v>0.35976963390827993</v>
      </c>
      <c r="S1340" s="174">
        <v>112053785789.15027</v>
      </c>
      <c r="T1340" s="119">
        <v>0.27404163658695802</v>
      </c>
      <c r="U1340" s="97">
        <v>13.306701393679893</v>
      </c>
      <c r="V1340" s="184">
        <v>1417345802148.8342</v>
      </c>
      <c r="W1340" s="199">
        <v>1471.8220737574534</v>
      </c>
      <c r="X1340" s="191">
        <v>6.4852483281125237E-2</v>
      </c>
      <c r="Y1340" s="198">
        <v>2.0000000000000001E-4</v>
      </c>
    </row>
    <row r="1341" spans="1:25" x14ac:dyDescent="0.2">
      <c r="A1341">
        <v>1337</v>
      </c>
      <c r="B1341" s="119">
        <v>0.43290189221331926</v>
      </c>
      <c r="C1341" s="97">
        <v>4000</v>
      </c>
      <c r="D1341" s="96">
        <v>0.65446827838970767</v>
      </c>
      <c r="E1341" s="98">
        <v>0</v>
      </c>
      <c r="F1341" s="119">
        <v>0.49547201501804988</v>
      </c>
      <c r="G1341" s="177">
        <v>1</v>
      </c>
      <c r="H1341" s="97">
        <v>11566862.413289985</v>
      </c>
      <c r="I1341" s="185">
        <v>36983.112883572983</v>
      </c>
      <c r="J1341" s="174">
        <v>427778578339.46094</v>
      </c>
      <c r="K1341" s="186">
        <v>0.43290189221331921</v>
      </c>
      <c r="L1341" s="182">
        <v>126642076153.10863</v>
      </c>
      <c r="M1341" s="189">
        <v>3447320071.0989027</v>
      </c>
      <c r="N1341" s="187">
        <v>27378148.092759274</v>
      </c>
      <c r="O1341" s="185">
        <v>0</v>
      </c>
      <c r="P1341" s="185">
        <v>360578103661.67676</v>
      </c>
      <c r="Q1341" s="174">
        <v>791804002072.23657</v>
      </c>
      <c r="R1341" s="119">
        <v>0.59818924595130618</v>
      </c>
      <c r="S1341" s="174">
        <v>306728726197.94781</v>
      </c>
      <c r="T1341" s="119">
        <v>0.38737961085723943</v>
      </c>
      <c r="U1341" s="97">
        <v>16.561155121291655</v>
      </c>
      <c r="V1341" s="184">
        <v>5509021049293.7451</v>
      </c>
      <c r="W1341" s="199">
        <v>5714.6504406565773</v>
      </c>
      <c r="X1341" s="191">
        <v>4.4365016300479287E-2</v>
      </c>
      <c r="Y1341" s="198">
        <v>2.0000000000000001E-4</v>
      </c>
    </row>
    <row r="1342" spans="1:25" x14ac:dyDescent="0.2">
      <c r="A1342">
        <v>1338</v>
      </c>
      <c r="B1342" s="119">
        <v>0.26883812896054066</v>
      </c>
      <c r="C1342" s="97">
        <v>13275.364796622405</v>
      </c>
      <c r="D1342" s="96">
        <v>1.193488073187924</v>
      </c>
      <c r="E1342" s="98">
        <v>0</v>
      </c>
      <c r="F1342" s="119">
        <v>0</v>
      </c>
      <c r="G1342" s="177">
        <v>0</v>
      </c>
      <c r="H1342" s="97">
        <v>9147995.7245648671</v>
      </c>
      <c r="I1342" s="185">
        <v>34561.578027612501</v>
      </c>
      <c r="J1342" s="174">
        <v>316169168030.81421</v>
      </c>
      <c r="K1342" s="186">
        <v>0.2688381289605406</v>
      </c>
      <c r="L1342" s="182">
        <v>52773532364.890289</v>
      </c>
      <c r="M1342" s="189">
        <v>3262412187.2511549</v>
      </c>
      <c r="N1342" s="187">
        <v>18383350.188690737</v>
      </c>
      <c r="O1342" s="185">
        <v>0</v>
      </c>
      <c r="P1342" s="185">
        <v>0</v>
      </c>
      <c r="Q1342" s="174">
        <v>319431580218.06537</v>
      </c>
      <c r="R1342" s="119">
        <v>0.26609243679159494</v>
      </c>
      <c r="S1342" s="174">
        <v>52773532364.890289</v>
      </c>
      <c r="T1342" s="119">
        <v>0.16521075445597316</v>
      </c>
      <c r="U1342" s="97">
        <v>13.22830866862461</v>
      </c>
      <c r="V1342" s="184">
        <v>628233264302.80737</v>
      </c>
      <c r="W1342" s="199">
        <v>652.14331023533543</v>
      </c>
      <c r="X1342" s="191">
        <v>6.0558771607180345E-2</v>
      </c>
      <c r="Y1342" s="198">
        <v>2.0000000000000001E-4</v>
      </c>
    </row>
    <row r="1343" spans="1:25" x14ac:dyDescent="0.2">
      <c r="A1343">
        <v>1339</v>
      </c>
      <c r="B1343" s="119">
        <v>0.45357459924117771</v>
      </c>
      <c r="C1343" s="97">
        <v>12457.474164088195</v>
      </c>
      <c r="D1343" s="96">
        <v>0.55545923433384747</v>
      </c>
      <c r="E1343" s="98">
        <v>0</v>
      </c>
      <c r="F1343" s="119">
        <v>0.7085566150749385</v>
      </c>
      <c r="G1343" s="177">
        <v>1</v>
      </c>
      <c r="H1343" s="97">
        <v>3061298.8855288024</v>
      </c>
      <c r="I1343" s="185">
        <v>53641.435219794424</v>
      </c>
      <c r="J1343" s="174">
        <v>164212465856.52213</v>
      </c>
      <c r="K1343" s="186">
        <v>0.45357459924117771</v>
      </c>
      <c r="L1343" s="182">
        <v>53957004134.771622</v>
      </c>
      <c r="M1343" s="189">
        <v>6655208721.5077581</v>
      </c>
      <c r="N1343" s="187">
        <v>8856980.517305227</v>
      </c>
      <c r="O1343" s="185">
        <v>0</v>
      </c>
      <c r="P1343" s="185">
        <v>139962737512.38049</v>
      </c>
      <c r="Q1343" s="174">
        <v>310830412090.41034</v>
      </c>
      <c r="R1343" s="119">
        <v>0.59985376639062271</v>
      </c>
      <c r="S1343" s="174">
        <v>110428337621.70442</v>
      </c>
      <c r="T1343" s="119">
        <v>0.35526876819757408</v>
      </c>
      <c r="U1343" s="97">
        <v>16.280053125208372</v>
      </c>
      <c r="V1343" s="184">
        <v>1949269746316.1592</v>
      </c>
      <c r="W1343" s="199">
        <v>2021.9252282647085</v>
      </c>
      <c r="X1343" s="191">
        <v>4.5654935282535065E-2</v>
      </c>
      <c r="Y1343" s="198">
        <v>2.0000000000000001E-4</v>
      </c>
    </row>
    <row r="1344" spans="1:25" x14ac:dyDescent="0.2">
      <c r="A1344">
        <v>1340</v>
      </c>
      <c r="B1344" s="119">
        <v>0.51308204302472904</v>
      </c>
      <c r="C1344" s="97">
        <v>8788.0906446554782</v>
      </c>
      <c r="D1344" s="96">
        <v>1.1003969997815666</v>
      </c>
      <c r="E1344" s="98">
        <v>0</v>
      </c>
      <c r="F1344" s="119">
        <v>0</v>
      </c>
      <c r="G1344" s="177">
        <v>0</v>
      </c>
      <c r="H1344" s="97">
        <v>11387617.827412732</v>
      </c>
      <c r="I1344" s="185">
        <v>35691.012845542369</v>
      </c>
      <c r="J1344" s="174">
        <v>406435614158.31512</v>
      </c>
      <c r="K1344" s="186">
        <v>0.32026403969266426</v>
      </c>
      <c r="L1344" s="182">
        <v>96789570917.694168</v>
      </c>
      <c r="M1344" s="189">
        <v>16012741293.791088</v>
      </c>
      <c r="N1344" s="187">
        <v>22407991.097433232</v>
      </c>
      <c r="O1344" s="185">
        <v>0</v>
      </c>
      <c r="P1344" s="185">
        <v>0</v>
      </c>
      <c r="Q1344" s="174">
        <v>422448355452.1062</v>
      </c>
      <c r="R1344" s="119">
        <v>0.30812455531044969</v>
      </c>
      <c r="S1344" s="174">
        <v>96789570917.694168</v>
      </c>
      <c r="T1344" s="119">
        <v>0.22911574792168268</v>
      </c>
      <c r="U1344" s="97">
        <v>13.489506845689171</v>
      </c>
      <c r="V1344" s="184">
        <v>1306524804828.1912</v>
      </c>
      <c r="W1344" s="199">
        <v>1356.8435516502966</v>
      </c>
      <c r="X1344" s="191">
        <v>5.6677207562104405E-2</v>
      </c>
      <c r="Y1344" s="198">
        <v>2.0000000000000001E-4</v>
      </c>
    </row>
    <row r="1345" spans="1:25" x14ac:dyDescent="0.2">
      <c r="A1345">
        <v>1341</v>
      </c>
      <c r="B1345" s="119">
        <v>0.60000036758616104</v>
      </c>
      <c r="C1345" s="97">
        <v>6877.2932653682692</v>
      </c>
      <c r="D1345" s="96">
        <v>0.63038628420740317</v>
      </c>
      <c r="E1345" s="98">
        <v>0</v>
      </c>
      <c r="F1345" s="119">
        <v>0.62247608347530137</v>
      </c>
      <c r="G1345" s="177">
        <v>1</v>
      </c>
      <c r="H1345" s="97">
        <v>16196423.613811163</v>
      </c>
      <c r="I1345" s="185">
        <v>32512.006068508887</v>
      </c>
      <c r="J1345" s="174">
        <v>526578222820.36914</v>
      </c>
      <c r="K1345" s="186">
        <v>0.38079600946107228</v>
      </c>
      <c r="L1345" s="182">
        <v>140524695369.82736</v>
      </c>
      <c r="M1345" s="189">
        <v>3381747499.2417946</v>
      </c>
      <c r="N1345" s="187">
        <v>37841157.317490242</v>
      </c>
      <c r="O1345" s="185">
        <v>0</v>
      </c>
      <c r="P1345" s="185">
        <v>503522710644.12195</v>
      </c>
      <c r="Q1345" s="174">
        <v>1033482680963.7329</v>
      </c>
      <c r="R1345" s="119">
        <v>0.58379019363128526</v>
      </c>
      <c r="S1345" s="174">
        <v>333428424214.85889</v>
      </c>
      <c r="T1345" s="119">
        <v>0.32262603946486412</v>
      </c>
      <c r="U1345" s="97">
        <v>16.508147572902377</v>
      </c>
      <c r="V1345" s="184">
        <v>5886989455733.7871</v>
      </c>
      <c r="W1345" s="199">
        <v>6113.4271706370682</v>
      </c>
      <c r="X1345" s="191">
        <v>4.5097466619679845E-2</v>
      </c>
      <c r="Y1345" s="198">
        <v>2.0000000000000001E-4</v>
      </c>
    </row>
    <row r="1346" spans="1:25" x14ac:dyDescent="0.2">
      <c r="A1346">
        <v>1342</v>
      </c>
      <c r="B1346" s="119">
        <v>0.47071575686578737</v>
      </c>
      <c r="C1346" s="97">
        <v>7144.361829671614</v>
      </c>
      <c r="D1346" s="96">
        <v>0.63296363524161769</v>
      </c>
      <c r="E1346" s="98">
        <v>7.1942838050303964E-2</v>
      </c>
      <c r="F1346" s="119">
        <v>0</v>
      </c>
      <c r="G1346" s="177">
        <v>0</v>
      </c>
      <c r="H1346" s="97">
        <v>7806412.0816457113</v>
      </c>
      <c r="I1346" s="185">
        <v>29715.437009945173</v>
      </c>
      <c r="J1346" s="174">
        <v>231970946485.81812</v>
      </c>
      <c r="K1346" s="186">
        <v>0.32485104238045903</v>
      </c>
      <c r="L1346" s="182">
        <v>50538991631.377533</v>
      </c>
      <c r="M1346" s="189">
        <v>8107811787.8589249</v>
      </c>
      <c r="N1346" s="187">
        <v>19148642.179859329</v>
      </c>
      <c r="O1346" s="185">
        <v>11362567106.960833</v>
      </c>
      <c r="P1346" s="185">
        <v>0</v>
      </c>
      <c r="Q1346" s="174">
        <v>251441325380.63788</v>
      </c>
      <c r="R1346" s="119">
        <v>0.33584796502974162</v>
      </c>
      <c r="S1346" s="174">
        <v>56036018918.937668</v>
      </c>
      <c r="T1346" s="119">
        <v>0.22285922504627673</v>
      </c>
      <c r="U1346" s="97">
        <v>14.071027749881868</v>
      </c>
      <c r="V1346" s="184">
        <v>839301627618.90454</v>
      </c>
      <c r="W1346" s="199">
        <v>871.85363583155117</v>
      </c>
      <c r="X1346" s="191">
        <v>4.9529167136474705E-2</v>
      </c>
      <c r="Y1346" s="198">
        <v>2.0000000000000001E-4</v>
      </c>
    </row>
    <row r="1347" spans="1:25" x14ac:dyDescent="0.2">
      <c r="A1347">
        <v>1343</v>
      </c>
      <c r="B1347" s="119">
        <v>0.37686972906922755</v>
      </c>
      <c r="C1347" s="97">
        <v>17000</v>
      </c>
      <c r="D1347" s="96">
        <v>1.276779993249864</v>
      </c>
      <c r="E1347" s="98">
        <v>0.45164135486167928</v>
      </c>
      <c r="F1347" s="119">
        <v>0.57675771064067849</v>
      </c>
      <c r="G1347" s="177">
        <v>1</v>
      </c>
      <c r="H1347" s="97">
        <v>11156884.631002164</v>
      </c>
      <c r="I1347" s="185">
        <v>25331.52715875359</v>
      </c>
      <c r="J1347" s="174">
        <v>282620926037.31183</v>
      </c>
      <c r="K1347" s="186">
        <v>0.11049983913969286</v>
      </c>
      <c r="L1347" s="182">
        <v>38848430733.445328</v>
      </c>
      <c r="M1347" s="189">
        <v>0</v>
      </c>
      <c r="N1347" s="187">
        <v>20852654.533796441</v>
      </c>
      <c r="O1347" s="185">
        <v>0</v>
      </c>
      <c r="P1347" s="185">
        <v>373239977386.93182</v>
      </c>
      <c r="Q1347" s="174">
        <v>655860903424.24365</v>
      </c>
      <c r="R1347" s="119">
        <v>0.50288338129652832</v>
      </c>
      <c r="S1347" s="174">
        <v>214122024701.7045</v>
      </c>
      <c r="T1347" s="119">
        <v>0.32647475033772466</v>
      </c>
      <c r="U1347" s="97">
        <v>17.911412384011438</v>
      </c>
      <c r="V1347" s="184">
        <v>3704137858327.2334</v>
      </c>
      <c r="W1347" s="199">
        <v>3846.8895039240624</v>
      </c>
      <c r="X1347" s="191">
        <v>4.3268214394909237E-2</v>
      </c>
      <c r="Y1347" s="198">
        <v>2.0000000000000001E-4</v>
      </c>
    </row>
    <row r="1348" spans="1:25" x14ac:dyDescent="0.2">
      <c r="A1348">
        <v>1344</v>
      </c>
      <c r="B1348" s="119">
        <v>0.43914893138911398</v>
      </c>
      <c r="C1348" s="97">
        <v>4000</v>
      </c>
      <c r="D1348" s="96">
        <v>0.80869428365265239</v>
      </c>
      <c r="E1348" s="98">
        <v>0.7</v>
      </c>
      <c r="F1348" s="119">
        <v>0.4823305495167991</v>
      </c>
      <c r="G1348" s="177">
        <v>1</v>
      </c>
      <c r="H1348" s="97">
        <v>9519137.1333672889</v>
      </c>
      <c r="I1348" s="185">
        <v>36525.563215491602</v>
      </c>
      <c r="J1348" s="174">
        <v>347691845121.74042</v>
      </c>
      <c r="K1348" s="186">
        <v>0.42233795046095612</v>
      </c>
      <c r="L1348" s="182">
        <v>103672583882.8734</v>
      </c>
      <c r="M1348" s="189">
        <v>1768249185.0821307</v>
      </c>
      <c r="N1348" s="187">
        <v>21325362.609447177</v>
      </c>
      <c r="O1348" s="185">
        <v>0</v>
      </c>
      <c r="P1348" s="185">
        <v>317960964006.08807</v>
      </c>
      <c r="Q1348" s="174">
        <v>667421058312.91064</v>
      </c>
      <c r="R1348" s="119">
        <v>0.60113810834759729</v>
      </c>
      <c r="S1348" s="174">
        <v>251193515225.36902</v>
      </c>
      <c r="T1348" s="119">
        <v>0.37636438361763619</v>
      </c>
      <c r="U1348" s="97">
        <v>16.546051425673326</v>
      </c>
      <c r="V1348" s="184">
        <v>4498705594797.1943</v>
      </c>
      <c r="W1348" s="199">
        <v>4669.2905360271234</v>
      </c>
      <c r="X1348" s="191">
        <v>4.4429017545555477E-2</v>
      </c>
      <c r="Y1348" s="198">
        <v>2.0000000000000001E-4</v>
      </c>
    </row>
    <row r="1349" spans="1:25" x14ac:dyDescent="0.2">
      <c r="A1349">
        <v>1345</v>
      </c>
      <c r="B1349" s="119">
        <v>0.38745716934413721</v>
      </c>
      <c r="C1349" s="97">
        <v>10159.252410974526</v>
      </c>
      <c r="D1349" s="96">
        <v>0.95986272536726092</v>
      </c>
      <c r="E1349" s="98">
        <v>0.24870697675462905</v>
      </c>
      <c r="F1349" s="119">
        <v>0</v>
      </c>
      <c r="G1349" s="177">
        <v>0</v>
      </c>
      <c r="H1349" s="97">
        <v>7591670.9657541802</v>
      </c>
      <c r="I1349" s="185">
        <v>33119.414824386171</v>
      </c>
      <c r="J1349" s="174">
        <v>251431699925.06107</v>
      </c>
      <c r="K1349" s="186">
        <v>0.30496724736487579</v>
      </c>
      <c r="L1349" s="182">
        <v>52231183054.600906</v>
      </c>
      <c r="M1349" s="189">
        <v>9625426110.6608028</v>
      </c>
      <c r="N1349" s="187">
        <v>16219553.343089186</v>
      </c>
      <c r="O1349" s="185">
        <v>35924549324.342247</v>
      </c>
      <c r="P1349" s="185">
        <v>0</v>
      </c>
      <c r="Q1349" s="174">
        <v>296981675360.06415</v>
      </c>
      <c r="R1349" s="119">
        <v>0.3549649073737664</v>
      </c>
      <c r="S1349" s="174">
        <v>74547317210.501236</v>
      </c>
      <c r="T1349" s="119">
        <v>0.25101655555050384</v>
      </c>
      <c r="U1349" s="97">
        <v>15.169421460276054</v>
      </c>
      <c r="V1349" s="184">
        <v>1136981510953.6257</v>
      </c>
      <c r="W1349" s="199">
        <v>1180.8842624549113</v>
      </c>
      <c r="X1349" s="191">
        <v>5.179217135441621E-2</v>
      </c>
      <c r="Y1349" s="198">
        <v>2.0000000000000001E-4</v>
      </c>
    </row>
    <row r="1350" spans="1:25" x14ac:dyDescent="0.2">
      <c r="A1350">
        <v>1346</v>
      </c>
      <c r="B1350" s="119">
        <v>0.42579086517346398</v>
      </c>
      <c r="C1350" s="97">
        <v>15397.297725239954</v>
      </c>
      <c r="D1350" s="96">
        <v>0.73124725415920733</v>
      </c>
      <c r="E1350" s="98">
        <v>0</v>
      </c>
      <c r="F1350" s="119">
        <v>0</v>
      </c>
      <c r="G1350" s="177">
        <v>0</v>
      </c>
      <c r="H1350" s="97">
        <v>4794760.9262236524</v>
      </c>
      <c r="I1350" s="185">
        <v>50269.665420311459</v>
      </c>
      <c r="J1350" s="174">
        <v>241031027531.64569</v>
      </c>
      <c r="K1350" s="186">
        <v>0.42579086517346398</v>
      </c>
      <c r="L1350" s="182">
        <v>80675629783.36853</v>
      </c>
      <c r="M1350" s="189">
        <v>7926177903.3417263</v>
      </c>
      <c r="N1350" s="187">
        <v>11790119.830118299</v>
      </c>
      <c r="O1350" s="185">
        <v>0</v>
      </c>
      <c r="P1350" s="185">
        <v>0</v>
      </c>
      <c r="Q1350" s="174">
        <v>248957205434.98743</v>
      </c>
      <c r="R1350" s="119">
        <v>0.41223474358587653</v>
      </c>
      <c r="S1350" s="174">
        <v>80675629783.36853</v>
      </c>
      <c r="T1350" s="119">
        <v>0.32405420699677689</v>
      </c>
      <c r="U1350" s="97">
        <v>13.312846843673325</v>
      </c>
      <c r="V1350" s="184">
        <v>1114199696814.7131</v>
      </c>
      <c r="W1350" s="199">
        <v>1156.1421511745516</v>
      </c>
      <c r="X1350" s="191">
        <v>5.5166313163525355E-2</v>
      </c>
      <c r="Y1350" s="198">
        <v>2.0000000000000001E-4</v>
      </c>
    </row>
    <row r="1351" spans="1:25" x14ac:dyDescent="0.2">
      <c r="A1351">
        <v>1347</v>
      </c>
      <c r="B1351" s="119">
        <v>0.52563813131808346</v>
      </c>
      <c r="C1351" s="97">
        <v>6541.4210476403696</v>
      </c>
      <c r="D1351" s="96">
        <v>0.84639587719023368</v>
      </c>
      <c r="E1351" s="98">
        <v>7.1345685415457702E-2</v>
      </c>
      <c r="F1351" s="119">
        <v>0.54173778479767754</v>
      </c>
      <c r="G1351" s="177">
        <v>1</v>
      </c>
      <c r="H1351" s="97">
        <v>9015839.8745274972</v>
      </c>
      <c r="I1351" s="185">
        <v>31984.148881805024</v>
      </c>
      <c r="J1351" s="174">
        <v>288363964841.40179</v>
      </c>
      <c r="K1351" s="186">
        <v>0.40075069973277344</v>
      </c>
      <c r="L1351" s="182">
        <v>84122209897.220734</v>
      </c>
      <c r="M1351" s="189">
        <v>8288262604.4009924</v>
      </c>
      <c r="N1351" s="187">
        <v>19842439.432497762</v>
      </c>
      <c r="O1351" s="185">
        <v>0</v>
      </c>
      <c r="P1351" s="185">
        <v>344965256085.59235</v>
      </c>
      <c r="Q1351" s="174">
        <v>641617483531.39514</v>
      </c>
      <c r="R1351" s="119">
        <v>0.61023004454526253</v>
      </c>
      <c r="S1351" s="174">
        <v>195064189039.09238</v>
      </c>
      <c r="T1351" s="119">
        <v>0.30401944156116134</v>
      </c>
      <c r="U1351" s="97">
        <v>16.545183765148273</v>
      </c>
      <c r="V1351" s="184">
        <v>3432273143034.0679</v>
      </c>
      <c r="W1351" s="199">
        <v>3561.2252280237208</v>
      </c>
      <c r="X1351" s="191">
        <v>4.46272488846709E-2</v>
      </c>
      <c r="Y1351" s="198">
        <v>2.0000000000000001E-4</v>
      </c>
    </row>
    <row r="1352" spans="1:25" x14ac:dyDescent="0.2">
      <c r="A1352">
        <v>1348</v>
      </c>
      <c r="B1352" s="119">
        <v>0.35593959432869249</v>
      </c>
      <c r="C1352" s="97">
        <v>8134.5869826927064</v>
      </c>
      <c r="D1352" s="96">
        <v>1.3296776205778231</v>
      </c>
      <c r="E1352" s="98">
        <v>0.15354321979118168</v>
      </c>
      <c r="F1352" s="119">
        <v>0</v>
      </c>
      <c r="G1352" s="177">
        <v>0</v>
      </c>
      <c r="H1352" s="97">
        <v>23222473.786429096</v>
      </c>
      <c r="I1352" s="185">
        <v>19917.292251455474</v>
      </c>
      <c r="J1352" s="174">
        <v>462528797206.07208</v>
      </c>
      <c r="K1352" s="186">
        <v>0.12623916659182988</v>
      </c>
      <c r="L1352" s="182">
        <v>28083831523.389946</v>
      </c>
      <c r="M1352" s="189">
        <v>18873860109.188778</v>
      </c>
      <c r="N1352" s="187">
        <v>41112593.938516706</v>
      </c>
      <c r="O1352" s="185">
        <v>37573369500.172729</v>
      </c>
      <c r="P1352" s="185">
        <v>0</v>
      </c>
      <c r="Q1352" s="174">
        <v>518976026815.43359</v>
      </c>
      <c r="R1352" s="119">
        <v>0.17042780574450206</v>
      </c>
      <c r="S1352" s="174">
        <v>39612557756.461975</v>
      </c>
      <c r="T1352" s="119">
        <v>7.6328299785896697E-2</v>
      </c>
      <c r="U1352" s="97">
        <v>16.388876838623336</v>
      </c>
      <c r="V1352" s="184">
        <v>317042572134.20642</v>
      </c>
      <c r="W1352" s="199">
        <v>329.0851778615247</v>
      </c>
      <c r="X1352" s="191">
        <v>8.6309552800656386E-2</v>
      </c>
      <c r="Y1352" s="198">
        <v>2.0000000000000001E-4</v>
      </c>
    </row>
    <row r="1353" spans="1:25" x14ac:dyDescent="0.2">
      <c r="A1353">
        <v>1349</v>
      </c>
      <c r="B1353" s="119">
        <v>0.57831804895155425</v>
      </c>
      <c r="C1353" s="97">
        <v>8864.0082998349535</v>
      </c>
      <c r="D1353" s="96">
        <v>0.66862402138364985</v>
      </c>
      <c r="E1353" s="98">
        <v>0</v>
      </c>
      <c r="F1353" s="119">
        <v>0</v>
      </c>
      <c r="G1353" s="177">
        <v>0</v>
      </c>
      <c r="H1353" s="97">
        <v>6018842.3322969237</v>
      </c>
      <c r="I1353" s="185">
        <v>35413.075696763422</v>
      </c>
      <c r="J1353" s="174">
        <v>213145719120.51508</v>
      </c>
      <c r="K1353" s="186">
        <v>0.33205036714300951</v>
      </c>
      <c r="L1353" s="182">
        <v>44715912970.072678</v>
      </c>
      <c r="M1353" s="189">
        <v>4607406844.4175673</v>
      </c>
      <c r="N1353" s="187">
        <v>14856052.423520923</v>
      </c>
      <c r="O1353" s="185">
        <v>0</v>
      </c>
      <c r="P1353" s="185">
        <v>0</v>
      </c>
      <c r="Q1353" s="174">
        <v>217753125964.93265</v>
      </c>
      <c r="R1353" s="119">
        <v>0.32502456153178516</v>
      </c>
      <c r="S1353" s="174">
        <v>44715912970.072678</v>
      </c>
      <c r="T1353" s="119">
        <v>0.20535141698619661</v>
      </c>
      <c r="U1353" s="97">
        <v>13.224358746327564</v>
      </c>
      <c r="V1353" s="184">
        <v>630474044915.02991</v>
      </c>
      <c r="W1353" s="199">
        <v>654.21568333856499</v>
      </c>
      <c r="X1353" s="191">
        <v>5.4481995500784725E-2</v>
      </c>
      <c r="Y1353" s="198">
        <v>2.0000000000000001E-4</v>
      </c>
    </row>
    <row r="1354" spans="1:25" x14ac:dyDescent="0.2">
      <c r="A1354">
        <v>1350</v>
      </c>
      <c r="B1354" s="119">
        <v>0.38893542858759905</v>
      </c>
      <c r="C1354" s="97">
        <v>7578.132664234975</v>
      </c>
      <c r="D1354" s="96">
        <v>0.4885707049179292</v>
      </c>
      <c r="E1354" s="98">
        <v>0.21684977096598135</v>
      </c>
      <c r="F1354" s="119">
        <v>0.6018240070643931</v>
      </c>
      <c r="G1354" s="177">
        <v>1</v>
      </c>
      <c r="H1354" s="97">
        <v>3422286.4675331661</v>
      </c>
      <c r="I1354" s="185">
        <v>43753.741843119438</v>
      </c>
      <c r="J1354" s="174">
        <v>149737838613.64731</v>
      </c>
      <c r="K1354" s="186">
        <v>0.388935428587599</v>
      </c>
      <c r="L1354" s="182">
        <v>39354637122.47995</v>
      </c>
      <c r="M1354" s="189">
        <v>2598744472.0517492</v>
      </c>
      <c r="N1354" s="187">
        <v>10131235.85903017</v>
      </c>
      <c r="O1354" s="185">
        <v>0</v>
      </c>
      <c r="P1354" s="185">
        <v>268482859694.91843</v>
      </c>
      <c r="Q1354" s="174">
        <v>420819442780.61749</v>
      </c>
      <c r="R1354" s="119">
        <v>0.6487928323579103</v>
      </c>
      <c r="S1354" s="174">
        <v>127183209991.23299</v>
      </c>
      <c r="T1354" s="119">
        <v>0.30222750439203544</v>
      </c>
      <c r="U1354" s="97">
        <v>17.208442191110496</v>
      </c>
      <c r="V1354" s="184">
        <v>2379407995880.7397</v>
      </c>
      <c r="W1354" s="199">
        <v>2468.5285421783201</v>
      </c>
      <c r="X1354" s="191">
        <v>4.2562486950923205E-2</v>
      </c>
      <c r="Y1354" s="198">
        <v>2.0000000000000001E-4</v>
      </c>
    </row>
    <row r="1355" spans="1:25" x14ac:dyDescent="0.2">
      <c r="A1355">
        <v>1351</v>
      </c>
      <c r="B1355" s="119">
        <v>0.32976145500711967</v>
      </c>
      <c r="C1355" s="97">
        <v>9346.4219154600214</v>
      </c>
      <c r="D1355" s="96">
        <v>0.76736638756197129</v>
      </c>
      <c r="E1355" s="98">
        <v>0.7</v>
      </c>
      <c r="F1355" s="119">
        <v>0.52215200374931769</v>
      </c>
      <c r="G1355" s="177">
        <v>1</v>
      </c>
      <c r="H1355" s="97">
        <v>5037293.0452948138</v>
      </c>
      <c r="I1355" s="185">
        <v>39866.249877730042</v>
      </c>
      <c r="J1355" s="174">
        <v>200817983251.07477</v>
      </c>
      <c r="K1355" s="186">
        <v>0.32976145500711973</v>
      </c>
      <c r="L1355" s="182">
        <v>38655671005.500542</v>
      </c>
      <c r="M1355" s="189">
        <v>1267932905.0428061</v>
      </c>
      <c r="N1355" s="187">
        <v>12202306.574352568</v>
      </c>
      <c r="O1355" s="185">
        <v>0</v>
      </c>
      <c r="P1355" s="185">
        <v>168807352392.28595</v>
      </c>
      <c r="Q1355" s="174">
        <v>370893268548.4035</v>
      </c>
      <c r="R1355" s="119">
        <v>0.54265722602628486</v>
      </c>
      <c r="S1355" s="174">
        <v>122988727108.23064</v>
      </c>
      <c r="T1355" s="119">
        <v>0.33160140001888433</v>
      </c>
      <c r="U1355" s="97">
        <v>17.149966084561768</v>
      </c>
      <c r="V1355" s="184">
        <v>2238995684223.8135</v>
      </c>
      <c r="W1355" s="199">
        <v>2323.1477399862101</v>
      </c>
      <c r="X1355" s="191">
        <v>4.4162269898230036E-2</v>
      </c>
      <c r="Y1355" s="198">
        <v>2.0000000000000001E-4</v>
      </c>
    </row>
    <row r="1356" spans="1:25" x14ac:dyDescent="0.2">
      <c r="A1356">
        <v>1352</v>
      </c>
      <c r="B1356" s="119">
        <v>0.37829350809066725</v>
      </c>
      <c r="C1356" s="97">
        <v>4000</v>
      </c>
      <c r="D1356" s="96">
        <v>1.1073061457362152</v>
      </c>
      <c r="E1356" s="98">
        <v>0</v>
      </c>
      <c r="F1356" s="119">
        <v>0</v>
      </c>
      <c r="G1356" s="177">
        <v>0</v>
      </c>
      <c r="H1356" s="97">
        <v>14647319.34089255</v>
      </c>
      <c r="I1356" s="185">
        <v>34510.529682411317</v>
      </c>
      <c r="J1356" s="174">
        <v>505486748881.6297</v>
      </c>
      <c r="K1356" s="186">
        <v>0.37829350809066731</v>
      </c>
      <c r="L1356" s="182">
        <v>136634485097.55573</v>
      </c>
      <c r="M1356" s="189">
        <v>14753645641.103476</v>
      </c>
      <c r="N1356" s="187">
        <v>28508180.914983854</v>
      </c>
      <c r="O1356" s="185">
        <v>0</v>
      </c>
      <c r="P1356" s="185">
        <v>0</v>
      </c>
      <c r="Q1356" s="174">
        <v>520240394522.73315</v>
      </c>
      <c r="R1356" s="119">
        <v>0.36756537466338934</v>
      </c>
      <c r="S1356" s="174">
        <v>136634485097.55573</v>
      </c>
      <c r="T1356" s="119">
        <v>0.26263720875212654</v>
      </c>
      <c r="U1356" s="97">
        <v>13.311019085020241</v>
      </c>
      <c r="V1356" s="184">
        <v>1958258551661.9673</v>
      </c>
      <c r="W1356" s="199">
        <v>2029.2549571285708</v>
      </c>
      <c r="X1356" s="191">
        <v>5.5683942136357578E-2</v>
      </c>
      <c r="Y1356" s="198">
        <v>2.0000000000000001E-4</v>
      </c>
    </row>
    <row r="1357" spans="1:25" x14ac:dyDescent="0.2">
      <c r="A1357">
        <v>1353</v>
      </c>
      <c r="B1357" s="119">
        <v>0.47214805386220199</v>
      </c>
      <c r="C1357" s="97">
        <v>14304.168327875066</v>
      </c>
      <c r="D1357" s="96">
        <v>0.97745228771072323</v>
      </c>
      <c r="E1357" s="98">
        <v>0.28697796571815737</v>
      </c>
      <c r="F1357" s="119">
        <v>0</v>
      </c>
      <c r="G1357" s="177">
        <v>0</v>
      </c>
      <c r="H1357" s="97">
        <v>6190074.9900923297</v>
      </c>
      <c r="I1357" s="185">
        <v>42870.20663865305</v>
      </c>
      <c r="J1357" s="174">
        <v>265369793934.01639</v>
      </c>
      <c r="K1357" s="186">
        <v>0.37209381037043254</v>
      </c>
      <c r="L1357" s="182">
        <v>71824757230.326233</v>
      </c>
      <c r="M1357" s="189">
        <v>19495994202.298649</v>
      </c>
      <c r="N1357" s="187">
        <v>13443171.585820343</v>
      </c>
      <c r="O1357" s="185">
        <v>41859318695.321411</v>
      </c>
      <c r="P1357" s="185">
        <v>0</v>
      </c>
      <c r="Q1357" s="174">
        <v>326725106831.63641</v>
      </c>
      <c r="R1357" s="119">
        <v>0.40471304461619079</v>
      </c>
      <c r="S1357" s="174">
        <v>87493497586.853943</v>
      </c>
      <c r="T1357" s="119">
        <v>0.26778933041083958</v>
      </c>
      <c r="U1357" s="97">
        <v>14.723750266542826</v>
      </c>
      <c r="V1357" s="184">
        <v>1309381384289.9368</v>
      </c>
      <c r="W1357" s="199">
        <v>1359.0469390597216</v>
      </c>
      <c r="X1357" s="191">
        <v>5.5129088342156463E-2</v>
      </c>
      <c r="Y1357" s="198">
        <v>2.0000000000000001E-4</v>
      </c>
    </row>
    <row r="1358" spans="1:25" x14ac:dyDescent="0.2">
      <c r="A1358">
        <v>1354</v>
      </c>
      <c r="B1358" s="119">
        <v>0.56642630928613791</v>
      </c>
      <c r="C1358" s="97">
        <v>4000</v>
      </c>
      <c r="D1358" s="96">
        <v>0.63717707642599342</v>
      </c>
      <c r="E1358" s="98">
        <v>0</v>
      </c>
      <c r="F1358" s="119">
        <v>0</v>
      </c>
      <c r="G1358" s="177">
        <v>0</v>
      </c>
      <c r="H1358" s="97">
        <v>9432748.2819644995</v>
      </c>
      <c r="I1358" s="185">
        <v>38083.760290282298</v>
      </c>
      <c r="J1358" s="174">
        <v>359234524448.9082</v>
      </c>
      <c r="K1358" s="186">
        <v>0.4983849956755726</v>
      </c>
      <c r="L1358" s="182">
        <v>131222214168.48372</v>
      </c>
      <c r="M1358" s="189">
        <v>10164114994.813406</v>
      </c>
      <c r="N1358" s="187">
        <v>22894718.319816925</v>
      </c>
      <c r="O1358" s="185">
        <v>0</v>
      </c>
      <c r="P1358" s="185">
        <v>0</v>
      </c>
      <c r="Q1358" s="174">
        <v>369398639443.72162</v>
      </c>
      <c r="R1358" s="119">
        <v>0.48467178217980972</v>
      </c>
      <c r="S1358" s="174">
        <v>131222214168.48372</v>
      </c>
      <c r="T1358" s="119">
        <v>0.35523199101678227</v>
      </c>
      <c r="U1358" s="97">
        <v>13.249384584333432</v>
      </c>
      <c r="V1358" s="184">
        <v>1985871967877.5168</v>
      </c>
      <c r="W1358" s="199">
        <v>2062.6737293116962</v>
      </c>
      <c r="X1358" s="191">
        <v>5.2412991553632868E-2</v>
      </c>
      <c r="Y1358" s="198">
        <v>2.0000000000000001E-4</v>
      </c>
    </row>
    <row r="1359" spans="1:25" x14ac:dyDescent="0.2">
      <c r="A1359">
        <v>1355</v>
      </c>
      <c r="B1359" s="119">
        <v>0.49176468379373872</v>
      </c>
      <c r="C1359" s="97">
        <v>14174.910573334408</v>
      </c>
      <c r="D1359" s="96">
        <v>0.66227841666352016</v>
      </c>
      <c r="E1359" s="98">
        <v>0.7</v>
      </c>
      <c r="F1359" s="119">
        <v>0.52256314124418468</v>
      </c>
      <c r="G1359" s="177">
        <v>1</v>
      </c>
      <c r="H1359" s="97">
        <v>4233316.6295804009</v>
      </c>
      <c r="I1359" s="185">
        <v>51084.324375102573</v>
      </c>
      <c r="J1359" s="174">
        <v>216256119888.00113</v>
      </c>
      <c r="K1359" s="186">
        <v>0.49176468379373872</v>
      </c>
      <c r="L1359" s="182">
        <v>79778841014.872528</v>
      </c>
      <c r="M1359" s="189">
        <v>2578684763.7348714</v>
      </c>
      <c r="N1359" s="187">
        <v>10959361.042216938</v>
      </c>
      <c r="O1359" s="185">
        <v>0</v>
      </c>
      <c r="P1359" s="185">
        <v>165974576115.89886</v>
      </c>
      <c r="Q1359" s="174">
        <v>384809380767.63489</v>
      </c>
      <c r="R1359" s="119">
        <v>0.62141620048576274</v>
      </c>
      <c r="S1359" s="174">
        <v>155763465124.75272</v>
      </c>
      <c r="T1359" s="119">
        <v>0.404780841917182</v>
      </c>
      <c r="U1359" s="97">
        <v>15.976863638818877</v>
      </c>
      <c r="V1359" s="184">
        <v>2657658493217.5127</v>
      </c>
      <c r="W1359" s="199">
        <v>2758.1563290490817</v>
      </c>
      <c r="X1359" s="191">
        <v>4.6170298239869755E-2</v>
      </c>
      <c r="Y1359" s="198">
        <v>2.0000000000000001E-4</v>
      </c>
    </row>
    <row r="1360" spans="1:25" x14ac:dyDescent="0.2">
      <c r="A1360">
        <v>1356</v>
      </c>
      <c r="B1360" s="119">
        <v>0.58404927310707988</v>
      </c>
      <c r="C1360" s="97">
        <v>10931.623557649855</v>
      </c>
      <c r="D1360" s="96">
        <v>0.68180585271963567</v>
      </c>
      <c r="E1360" s="98">
        <v>0.7</v>
      </c>
      <c r="F1360" s="119">
        <v>0.2755607273677933</v>
      </c>
      <c r="G1360" s="177">
        <v>1</v>
      </c>
      <c r="H1360" s="97">
        <v>4859518.9558821451</v>
      </c>
      <c r="I1360" s="185">
        <v>39538.943043164305</v>
      </c>
      <c r="J1360" s="174">
        <v>192140243213.80142</v>
      </c>
      <c r="K1360" s="186">
        <v>0.33064311582124761</v>
      </c>
      <c r="L1360" s="182">
        <v>46094695003.152161</v>
      </c>
      <c r="M1360" s="189">
        <v>11432170521.158388</v>
      </c>
      <c r="N1360" s="187">
        <v>12262290.023976922</v>
      </c>
      <c r="O1360" s="185">
        <v>19742468916.602249</v>
      </c>
      <c r="P1360" s="185">
        <v>118109546253.78018</v>
      </c>
      <c r="Q1360" s="174">
        <v>341424428905.34222</v>
      </c>
      <c r="R1360" s="119">
        <v>0.50907740077192221</v>
      </c>
      <c r="S1360" s="174">
        <v>112611394933.17151</v>
      </c>
      <c r="T1360" s="119">
        <v>0.32982817103691286</v>
      </c>
      <c r="U1360" s="97">
        <v>16.870252932284927</v>
      </c>
      <c r="V1360" s="184">
        <v>2032964001097.2092</v>
      </c>
      <c r="W1360" s="199">
        <v>2112.095830122842</v>
      </c>
      <c r="X1360" s="191">
        <v>4.3349491919001649E-2</v>
      </c>
      <c r="Y1360" s="198">
        <v>2.0000000000000001E-4</v>
      </c>
    </row>
    <row r="1361" spans="1:25" x14ac:dyDescent="0.2">
      <c r="A1361">
        <v>1357</v>
      </c>
      <c r="B1361" s="119">
        <v>0.33004260318256673</v>
      </c>
      <c r="C1361" s="97">
        <v>12072.859186755777</v>
      </c>
      <c r="D1361" s="96">
        <v>0.54727513393957894</v>
      </c>
      <c r="E1361" s="98">
        <v>0</v>
      </c>
      <c r="F1361" s="119">
        <v>0.62535995662958233</v>
      </c>
      <c r="G1361" s="177">
        <v>1</v>
      </c>
      <c r="H1361" s="97">
        <v>3515959.5054551945</v>
      </c>
      <c r="I1361" s="185">
        <v>43674.966780401679</v>
      </c>
      <c r="J1361" s="174">
        <v>153559414601.99313</v>
      </c>
      <c r="K1361" s="186">
        <v>0.33004260318256673</v>
      </c>
      <c r="L1361" s="182">
        <v>34283228096.557491</v>
      </c>
      <c r="M1361" s="189">
        <v>5958841878.5613012</v>
      </c>
      <c r="N1361" s="187">
        <v>9965828.9039825462</v>
      </c>
      <c r="O1361" s="185">
        <v>0</v>
      </c>
      <c r="P1361" s="185">
        <v>170283531846.5715</v>
      </c>
      <c r="Q1361" s="174">
        <v>329801788327.12592</v>
      </c>
      <c r="R1361" s="119">
        <v>0.56672820169882943</v>
      </c>
      <c r="S1361" s="174">
        <v>106099970952.08801</v>
      </c>
      <c r="T1361" s="119">
        <v>0.3217082948223704</v>
      </c>
      <c r="U1361" s="97">
        <v>17.196142656942762</v>
      </c>
      <c r="V1361" s="184">
        <v>1958379498998.1147</v>
      </c>
      <c r="W1361" s="199">
        <v>2031.6177421141415</v>
      </c>
      <c r="X1361" s="191">
        <v>4.3568406492477223E-2</v>
      </c>
      <c r="Y1361" s="198">
        <v>2.0000000000000001E-4</v>
      </c>
    </row>
    <row r="1362" spans="1:25" x14ac:dyDescent="0.2">
      <c r="A1362">
        <v>1358</v>
      </c>
      <c r="B1362" s="119">
        <v>0.50064754393783362</v>
      </c>
      <c r="C1362" s="97">
        <v>11605.793859414372</v>
      </c>
      <c r="D1362" s="96">
        <v>1.2221986645276293</v>
      </c>
      <c r="E1362" s="98">
        <v>0.59080207734523138</v>
      </c>
      <c r="F1362" s="119">
        <v>0</v>
      </c>
      <c r="G1362" s="177">
        <v>0</v>
      </c>
      <c r="H1362" s="97">
        <v>9983064.9872939456</v>
      </c>
      <c r="I1362" s="185">
        <v>36801.008632024212</v>
      </c>
      <c r="J1362" s="174">
        <v>367386860771.4632</v>
      </c>
      <c r="K1362" s="186">
        <v>0.36849560145149451</v>
      </c>
      <c r="L1362" s="182">
        <v>109534272047.80453</v>
      </c>
      <c r="M1362" s="189">
        <v>47888062044.428513</v>
      </c>
      <c r="N1362" s="187">
        <v>19176737.541782357</v>
      </c>
      <c r="O1362" s="185">
        <v>90907467714.92897</v>
      </c>
      <c r="P1362" s="185">
        <v>0</v>
      </c>
      <c r="Q1362" s="174">
        <v>506182390530.82068</v>
      </c>
      <c r="R1362" s="119">
        <v>0.41112930890200278</v>
      </c>
      <c r="S1362" s="174">
        <v>165093496328.34518</v>
      </c>
      <c r="T1362" s="119">
        <v>0.32615416777975187</v>
      </c>
      <c r="U1362" s="97">
        <v>15.736135350657515</v>
      </c>
      <c r="V1362" s="184">
        <v>2625430866056.1382</v>
      </c>
      <c r="W1362" s="199">
        <v>2726.8893379934107</v>
      </c>
      <c r="X1362" s="191">
        <v>5.0916135766798251E-2</v>
      </c>
      <c r="Y1362" s="198">
        <v>2.0000000000000001E-4</v>
      </c>
    </row>
    <row r="1363" spans="1:25" x14ac:dyDescent="0.2">
      <c r="A1363">
        <v>1359</v>
      </c>
      <c r="B1363" s="119">
        <v>0.42800281873331059</v>
      </c>
      <c r="C1363" s="97">
        <v>7443.3175056353157</v>
      </c>
      <c r="D1363" s="96">
        <v>0.32498959165331093</v>
      </c>
      <c r="E1363" s="98">
        <v>0</v>
      </c>
      <c r="F1363" s="119">
        <v>0</v>
      </c>
      <c r="G1363" s="177">
        <v>0</v>
      </c>
      <c r="H1363" s="97">
        <v>3655678.6724594906</v>
      </c>
      <c r="I1363" s="185">
        <v>53545.954894549737</v>
      </c>
      <c r="J1363" s="174">
        <v>195746805304.48334</v>
      </c>
      <c r="K1363" s="186">
        <v>0.42800281873331059</v>
      </c>
      <c r="L1363" s="182">
        <v>55921495320.743675</v>
      </c>
      <c r="M1363" s="189">
        <v>5855421551.2480793</v>
      </c>
      <c r="N1363" s="187">
        <v>11901058.663188789</v>
      </c>
      <c r="O1363" s="185">
        <v>0</v>
      </c>
      <c r="P1363" s="185">
        <v>0</v>
      </c>
      <c r="Q1363" s="174">
        <v>201602226855.73141</v>
      </c>
      <c r="R1363" s="119">
        <v>0.41557172128020869</v>
      </c>
      <c r="S1363" s="174">
        <v>55921495320.743675</v>
      </c>
      <c r="T1363" s="119">
        <v>0.27738530567304526</v>
      </c>
      <c r="U1363" s="97">
        <v>13.339300880800756</v>
      </c>
      <c r="V1363" s="184">
        <v>866480335730.93152</v>
      </c>
      <c r="W1363" s="199">
        <v>900.01361944483892</v>
      </c>
      <c r="X1363" s="191">
        <v>5.0606808336195144E-2</v>
      </c>
      <c r="Y1363" s="198">
        <v>2.0000000000000001E-4</v>
      </c>
    </row>
    <row r="1364" spans="1:25" x14ac:dyDescent="0.2">
      <c r="A1364">
        <v>1360</v>
      </c>
      <c r="B1364" s="119">
        <v>0.55056034522481223</v>
      </c>
      <c r="C1364" s="97">
        <v>4280.3374215637732</v>
      </c>
      <c r="D1364" s="96">
        <v>1.1139533075198391</v>
      </c>
      <c r="E1364" s="98">
        <v>0.28661776764663915</v>
      </c>
      <c r="F1364" s="119">
        <v>0.70582822000243606</v>
      </c>
      <c r="G1364" s="177">
        <v>1</v>
      </c>
      <c r="H1364" s="97">
        <v>18024116.103433788</v>
      </c>
      <c r="I1364" s="185">
        <v>31325.51424874994</v>
      </c>
      <c r="J1364" s="174">
        <v>564614705819.2384</v>
      </c>
      <c r="K1364" s="186">
        <v>0.44949207877677044</v>
      </c>
      <c r="L1364" s="182">
        <v>199262675392.00769</v>
      </c>
      <c r="M1364" s="189">
        <v>9528393148.5313931</v>
      </c>
      <c r="N1364" s="187">
        <v>34519472.470449939</v>
      </c>
      <c r="O1364" s="185">
        <v>0</v>
      </c>
      <c r="P1364" s="185">
        <v>470970139831.65082</v>
      </c>
      <c r="Q1364" s="174">
        <v>1045113238799.4205</v>
      </c>
      <c r="R1364" s="119">
        <v>0.60334701186668616</v>
      </c>
      <c r="S1364" s="174">
        <v>461345419400.22101</v>
      </c>
      <c r="T1364" s="119">
        <v>0.44143103567436776</v>
      </c>
      <c r="U1364" s="97">
        <v>16.480005432526156</v>
      </c>
      <c r="V1364" s="184">
        <v>8131184387309.1045</v>
      </c>
      <c r="W1364" s="199">
        <v>8443.6791276661297</v>
      </c>
      <c r="X1364" s="191">
        <v>4.5115328703023656E-2</v>
      </c>
      <c r="Y1364" s="198">
        <v>2.0000000000000001E-4</v>
      </c>
    </row>
    <row r="1365" spans="1:25" x14ac:dyDescent="0.2">
      <c r="A1365">
        <v>1361</v>
      </c>
      <c r="B1365" s="119">
        <v>0.42351871290611076</v>
      </c>
      <c r="C1365" s="97">
        <v>8752.8331074873386</v>
      </c>
      <c r="D1365" s="96">
        <v>0.76748926987184918</v>
      </c>
      <c r="E1365" s="98">
        <v>0</v>
      </c>
      <c r="F1365" s="119">
        <v>0</v>
      </c>
      <c r="G1365" s="177">
        <v>0</v>
      </c>
      <c r="H1365" s="97">
        <v>7540097.6558188545</v>
      </c>
      <c r="I1365" s="185">
        <v>38026.132888827968</v>
      </c>
      <c r="J1365" s="174">
        <v>286720755454.90802</v>
      </c>
      <c r="K1365" s="186">
        <v>0.42039781659665687</v>
      </c>
      <c r="L1365" s="182">
        <v>98449798409.284485</v>
      </c>
      <c r="M1365" s="189">
        <v>3913605721.8272643</v>
      </c>
      <c r="N1365" s="187">
        <v>17389606.413044419</v>
      </c>
      <c r="O1365" s="185">
        <v>0</v>
      </c>
      <c r="P1365" s="185">
        <v>0</v>
      </c>
      <c r="Q1365" s="174">
        <v>290634361176.73529</v>
      </c>
      <c r="R1365" s="119">
        <v>0.41473685037843372</v>
      </c>
      <c r="S1365" s="174">
        <v>98449798409.284485</v>
      </c>
      <c r="T1365" s="119">
        <v>0.33874108350669857</v>
      </c>
      <c r="U1365" s="97">
        <v>13.116571055518014</v>
      </c>
      <c r="V1365" s="184">
        <v>1389089705270.5337</v>
      </c>
      <c r="W1365" s="199">
        <v>1442.1610893404168</v>
      </c>
      <c r="X1365" s="191">
        <v>5.4098550839031555E-2</v>
      </c>
      <c r="Y1365" s="198">
        <v>2.0000000000000001E-4</v>
      </c>
    </row>
    <row r="1366" spans="1:25" x14ac:dyDescent="0.2">
      <c r="A1366">
        <v>1362</v>
      </c>
      <c r="B1366" s="119">
        <v>0.39333704292152694</v>
      </c>
      <c r="C1366" s="97">
        <v>16883.674210230012</v>
      </c>
      <c r="D1366" s="96">
        <v>0.80200578294886649</v>
      </c>
      <c r="E1366" s="98">
        <v>0.21188475809876675</v>
      </c>
      <c r="F1366" s="119">
        <v>0.47290260835827969</v>
      </c>
      <c r="G1366" s="177">
        <v>1</v>
      </c>
      <c r="H1366" s="97">
        <v>4328093.4314704482</v>
      </c>
      <c r="I1366" s="185">
        <v>45034.506517271417</v>
      </c>
      <c r="J1366" s="174">
        <v>194913551846.9155</v>
      </c>
      <c r="K1366" s="186">
        <v>0.39333704292152694</v>
      </c>
      <c r="L1366" s="182">
        <v>61190251049.603638</v>
      </c>
      <c r="M1366" s="189">
        <v>4410394523.8991652</v>
      </c>
      <c r="N1366" s="187">
        <v>10484972.154490178</v>
      </c>
      <c r="O1366" s="185">
        <v>0</v>
      </c>
      <c r="P1366" s="185">
        <v>193157609696.71167</v>
      </c>
      <c r="Q1366" s="174">
        <v>392481556067.52637</v>
      </c>
      <c r="R1366" s="119">
        <v>0.58905394226064001</v>
      </c>
      <c r="S1366" s="174">
        <v>156461746620.27347</v>
      </c>
      <c r="T1366" s="119">
        <v>0.39864738661338334</v>
      </c>
      <c r="U1366" s="97">
        <v>16.736846546696789</v>
      </c>
      <c r="V1366" s="184">
        <v>2738797979458.0913</v>
      </c>
      <c r="W1366" s="199">
        <v>2840.3745105274961</v>
      </c>
      <c r="X1366" s="191">
        <v>4.5336487147248299E-2</v>
      </c>
      <c r="Y1366" s="198">
        <v>2.0000000000000001E-4</v>
      </c>
    </row>
    <row r="1367" spans="1:25" x14ac:dyDescent="0.2">
      <c r="A1367">
        <v>1363</v>
      </c>
      <c r="B1367" s="119">
        <v>0.55639651152473124</v>
      </c>
      <c r="C1367" s="97">
        <v>11054.731341403769</v>
      </c>
      <c r="D1367" s="96">
        <v>0.49702524692305394</v>
      </c>
      <c r="E1367" s="98">
        <v>0.26492045458432928</v>
      </c>
      <c r="F1367" s="119">
        <v>0</v>
      </c>
      <c r="G1367" s="177">
        <v>0</v>
      </c>
      <c r="H1367" s="97">
        <v>3839105.98907131</v>
      </c>
      <c r="I1367" s="185">
        <v>37005.253206789937</v>
      </c>
      <c r="J1367" s="174">
        <v>142067089213.28754</v>
      </c>
      <c r="K1367" s="186">
        <v>0.29855471921545929</v>
      </c>
      <c r="L1367" s="182">
        <v>29019209004.216751</v>
      </c>
      <c r="M1367" s="189">
        <v>12817441193.063805</v>
      </c>
      <c r="N1367" s="187">
        <v>11029487.384514086</v>
      </c>
      <c r="O1367" s="185">
        <v>24577258294.105751</v>
      </c>
      <c r="P1367" s="185">
        <v>0</v>
      </c>
      <c r="Q1367" s="174">
        <v>179461788700.45709</v>
      </c>
      <c r="R1367" s="119">
        <v>0.34590431208020805</v>
      </c>
      <c r="S1367" s="174">
        <v>42143778885.332672</v>
      </c>
      <c r="T1367" s="119">
        <v>0.23483427413997091</v>
      </c>
      <c r="U1367" s="97">
        <v>15.746836327325838</v>
      </c>
      <c r="V1367" s="184">
        <v>725717399970.67212</v>
      </c>
      <c r="W1367" s="199">
        <v>753.33684726913339</v>
      </c>
      <c r="X1367" s="191">
        <v>4.5095956135620716E-2</v>
      </c>
      <c r="Y1367" s="198">
        <v>2.0000000000000001E-4</v>
      </c>
    </row>
    <row r="1368" spans="1:25" x14ac:dyDescent="0.2">
      <c r="A1368">
        <v>1364</v>
      </c>
      <c r="B1368" s="119">
        <v>0.56571829081020908</v>
      </c>
      <c r="C1368" s="97">
        <v>9336.5951471929875</v>
      </c>
      <c r="D1368" s="96">
        <v>0.31166380613530204</v>
      </c>
      <c r="E1368" s="98">
        <v>0</v>
      </c>
      <c r="F1368" s="119">
        <v>0</v>
      </c>
      <c r="G1368" s="177">
        <v>0</v>
      </c>
      <c r="H1368" s="97">
        <v>2171480.1756469319</v>
      </c>
      <c r="I1368" s="185">
        <v>53660.021256422951</v>
      </c>
      <c r="J1368" s="174">
        <v>116521672383.1154</v>
      </c>
      <c r="K1368" s="186">
        <v>0.49693381875827503</v>
      </c>
      <c r="L1368" s="182">
        <v>45986834354.303299</v>
      </c>
      <c r="M1368" s="189">
        <v>2746406690.6403317</v>
      </c>
      <c r="N1368" s="187">
        <v>7833317.1207193788</v>
      </c>
      <c r="O1368" s="185">
        <v>0</v>
      </c>
      <c r="P1368" s="185">
        <v>0</v>
      </c>
      <c r="Q1368" s="174">
        <v>119268079073.75574</v>
      </c>
      <c r="R1368" s="119">
        <v>0.48549083774238061</v>
      </c>
      <c r="S1368" s="174">
        <v>45986834354.303299</v>
      </c>
      <c r="T1368" s="119">
        <v>0.38557537533462666</v>
      </c>
      <c r="U1368" s="97">
        <v>13.194232585565095</v>
      </c>
      <c r="V1368" s="184">
        <v>708134720838.96411</v>
      </c>
      <c r="W1368" s="199">
        <v>735.00418053387432</v>
      </c>
      <c r="X1368" s="191">
        <v>5.1356558929478296E-2</v>
      </c>
      <c r="Y1368" s="198">
        <v>2.0000000000000001E-4</v>
      </c>
    </row>
    <row r="1369" spans="1:25" x14ac:dyDescent="0.2">
      <c r="A1369">
        <v>1365</v>
      </c>
      <c r="B1369" s="119">
        <v>0.58872961972214388</v>
      </c>
      <c r="C1369" s="97">
        <v>8175.2180048642767</v>
      </c>
      <c r="D1369" s="96">
        <v>0.8693682470306614</v>
      </c>
      <c r="E1369" s="98">
        <v>0.7</v>
      </c>
      <c r="F1369" s="119">
        <v>0.55075599295654365</v>
      </c>
      <c r="G1369" s="177">
        <v>1</v>
      </c>
      <c r="H1369" s="97">
        <v>10983634.415286226</v>
      </c>
      <c r="I1369" s="185">
        <v>25170.565924396127</v>
      </c>
      <c r="J1369" s="174">
        <v>276464294139.42804</v>
      </c>
      <c r="K1369" s="186">
        <v>0.11642638601304234</v>
      </c>
      <c r="L1369" s="182">
        <v>7591804048.7185116</v>
      </c>
      <c r="M1369" s="189">
        <v>3936387707.092514</v>
      </c>
      <c r="N1369" s="187">
        <v>23473873.559287235</v>
      </c>
      <c r="O1369" s="185">
        <v>0</v>
      </c>
      <c r="P1369" s="185">
        <v>306170415855.53217</v>
      </c>
      <c r="Q1369" s="174">
        <v>586571097702.05273</v>
      </c>
      <c r="R1369" s="119">
        <v>0.47244753858208427</v>
      </c>
      <c r="S1369" s="174">
        <v>119824242911.15219</v>
      </c>
      <c r="T1369" s="119">
        <v>0.20427914600732103</v>
      </c>
      <c r="U1369" s="97">
        <v>18.741804206619005</v>
      </c>
      <c r="V1369" s="184">
        <v>2292269309579.3394</v>
      </c>
      <c r="W1369" s="199">
        <v>2381.440515615785</v>
      </c>
      <c r="X1369" s="191">
        <v>4.0977433105107201E-2</v>
      </c>
      <c r="Y1369" s="198">
        <v>2.0000000000000001E-4</v>
      </c>
    </row>
    <row r="1370" spans="1:25" x14ac:dyDescent="0.2">
      <c r="A1370">
        <v>1366</v>
      </c>
      <c r="B1370" s="119">
        <v>0.45032086677811622</v>
      </c>
      <c r="C1370" s="97">
        <v>11073.285070088965</v>
      </c>
      <c r="D1370" s="96">
        <v>0.79591090939843401</v>
      </c>
      <c r="E1370" s="98">
        <v>0</v>
      </c>
      <c r="F1370" s="119">
        <v>0.48892683288586725</v>
      </c>
      <c r="G1370" s="177">
        <v>1</v>
      </c>
      <c r="H1370" s="97">
        <v>6331879.861080722</v>
      </c>
      <c r="I1370" s="185">
        <v>40852.735742056095</v>
      </c>
      <c r="J1370" s="174">
        <v>258674614715.17758</v>
      </c>
      <c r="K1370" s="186">
        <v>0.45032086677811622</v>
      </c>
      <c r="L1370" s="182">
        <v>93346658848.85112</v>
      </c>
      <c r="M1370" s="189">
        <v>3689261407.3431072</v>
      </c>
      <c r="N1370" s="187">
        <v>14673249.164470799</v>
      </c>
      <c r="O1370" s="185">
        <v>0</v>
      </c>
      <c r="P1370" s="185">
        <v>313427899630.53973</v>
      </c>
      <c r="Q1370" s="174">
        <v>575791775753.06042</v>
      </c>
      <c r="R1370" s="119">
        <v>0.63778072539535391</v>
      </c>
      <c r="S1370" s="174">
        <v>264219502598.94553</v>
      </c>
      <c r="T1370" s="119">
        <v>0.45888029965933591</v>
      </c>
      <c r="U1370" s="97">
        <v>16.929237024912261</v>
      </c>
      <c r="V1370" s="184">
        <v>4752910753192.3525</v>
      </c>
      <c r="W1370" s="199">
        <v>4932.7716483772592</v>
      </c>
      <c r="X1370" s="191">
        <v>4.3945352534677663E-2</v>
      </c>
      <c r="Y1370" s="198">
        <v>2.0000000000000001E-4</v>
      </c>
    </row>
    <row r="1371" spans="1:25" x14ac:dyDescent="0.2">
      <c r="A1371">
        <v>1367</v>
      </c>
      <c r="B1371" s="119">
        <v>0.37927518530206322</v>
      </c>
      <c r="C1371" s="97">
        <v>7917.9755050748845</v>
      </c>
      <c r="D1371" s="96">
        <v>0.58132325435811005</v>
      </c>
      <c r="E1371" s="98">
        <v>0.7</v>
      </c>
      <c r="F1371" s="119">
        <v>0.51996849626728225</v>
      </c>
      <c r="G1371" s="177">
        <v>1</v>
      </c>
      <c r="H1371" s="97">
        <v>4441311.125273373</v>
      </c>
      <c r="I1371" s="185">
        <v>47909.946101884088</v>
      </c>
      <c r="J1371" s="174">
        <v>212782976633.54547</v>
      </c>
      <c r="K1371" s="186">
        <v>0.37927518530206328</v>
      </c>
      <c r="L1371" s="182">
        <v>54113429992.655571</v>
      </c>
      <c r="M1371" s="189">
        <v>2785381891.335773</v>
      </c>
      <c r="N1371" s="187">
        <v>11993905.772587925</v>
      </c>
      <c r="O1371" s="185">
        <v>0</v>
      </c>
      <c r="P1371" s="185">
        <v>225424424198.8125</v>
      </c>
      <c r="Q1371" s="174">
        <v>440992782723.69373</v>
      </c>
      <c r="R1371" s="119">
        <v>0.5919435702294028</v>
      </c>
      <c r="S1371" s="174">
        <v>126558893171.33679</v>
      </c>
      <c r="T1371" s="119">
        <v>0.28698631390217766</v>
      </c>
      <c r="U1371" s="97">
        <v>16.509959018029527</v>
      </c>
      <c r="V1371" s="184">
        <v>2269884281783.792</v>
      </c>
      <c r="W1371" s="199">
        <v>2357.250476026225</v>
      </c>
      <c r="X1371" s="191">
        <v>4.4463296224330873E-2</v>
      </c>
      <c r="Y1371" s="198">
        <v>2.0000000000000001E-4</v>
      </c>
    </row>
    <row r="1372" spans="1:25" x14ac:dyDescent="0.2">
      <c r="A1372">
        <v>1368</v>
      </c>
      <c r="B1372" s="119">
        <v>0.4812282801929646</v>
      </c>
      <c r="C1372" s="97">
        <v>13687.515546527466</v>
      </c>
      <c r="D1372" s="96">
        <v>0.53550438516894672</v>
      </c>
      <c r="E1372" s="98">
        <v>0.45268578724027697</v>
      </c>
      <c r="F1372" s="119">
        <v>0.51726479300219508</v>
      </c>
      <c r="G1372" s="177">
        <v>1</v>
      </c>
      <c r="H1372" s="97">
        <v>2834946.8435962652</v>
      </c>
      <c r="I1372" s="185">
        <v>51192.009479473811</v>
      </c>
      <c r="J1372" s="174">
        <v>145126625691.18436</v>
      </c>
      <c r="K1372" s="186">
        <v>0.46667836297733478</v>
      </c>
      <c r="L1372" s="182">
        <v>51979199038.042145</v>
      </c>
      <c r="M1372" s="189">
        <v>3242976047.9068422</v>
      </c>
      <c r="N1372" s="187">
        <v>8381229.6795473322</v>
      </c>
      <c r="O1372" s="185">
        <v>0</v>
      </c>
      <c r="P1372" s="185">
        <v>146667264497.95474</v>
      </c>
      <c r="Q1372" s="174">
        <v>295036866237.04596</v>
      </c>
      <c r="R1372" s="119">
        <v>0.62724794382700477</v>
      </c>
      <c r="S1372" s="174">
        <v>139690984076.52325</v>
      </c>
      <c r="T1372" s="119">
        <v>0.47346958994707189</v>
      </c>
      <c r="U1372" s="97">
        <v>16.825063792623219</v>
      </c>
      <c r="V1372" s="184">
        <v>2530814071406.1074</v>
      </c>
      <c r="W1372" s="199">
        <v>2625.2421459613561</v>
      </c>
      <c r="X1372" s="191">
        <v>4.426984116772209E-2</v>
      </c>
      <c r="Y1372" s="198">
        <v>2.0000000000000001E-4</v>
      </c>
    </row>
    <row r="1373" spans="1:25" x14ac:dyDescent="0.2">
      <c r="A1373">
        <v>1369</v>
      </c>
      <c r="B1373" s="119">
        <v>0.42597448804313898</v>
      </c>
      <c r="C1373" s="97">
        <v>15831.584204230829</v>
      </c>
      <c r="D1373" s="96">
        <v>0.99732397803698103</v>
      </c>
      <c r="E1373" s="98">
        <v>8.2303864221616743E-2</v>
      </c>
      <c r="F1373" s="119">
        <v>0.42505238633298154</v>
      </c>
      <c r="G1373" s="177">
        <v>1</v>
      </c>
      <c r="H1373" s="97">
        <v>7075515.949109518</v>
      </c>
      <c r="I1373" s="185">
        <v>38336.217620494899</v>
      </c>
      <c r="J1373" s="174">
        <v>271248519202.345</v>
      </c>
      <c r="K1373" s="186">
        <v>0.37154236437913768</v>
      </c>
      <c r="L1373" s="182">
        <v>78181333407.107819</v>
      </c>
      <c r="M1373" s="189">
        <v>5074245750.5443602</v>
      </c>
      <c r="N1373" s="187">
        <v>15003923.603149444</v>
      </c>
      <c r="O1373" s="185">
        <v>0</v>
      </c>
      <c r="P1373" s="185">
        <v>191392847712.74927</v>
      </c>
      <c r="Q1373" s="174">
        <v>467715612665.63861</v>
      </c>
      <c r="R1373" s="119">
        <v>0.54283968175012209</v>
      </c>
      <c r="S1373" s="174">
        <v>206238680750.6445</v>
      </c>
      <c r="T1373" s="119">
        <v>0.44094889109053709</v>
      </c>
      <c r="U1373" s="97">
        <v>16.79191434608838</v>
      </c>
      <c r="V1373" s="184">
        <v>3569594148802.0908</v>
      </c>
      <c r="W1373" s="199">
        <v>3704.8401304089211</v>
      </c>
      <c r="X1373" s="191">
        <v>4.5722542474926985E-2</v>
      </c>
      <c r="Y1373" s="198">
        <v>2.0000000000000001E-4</v>
      </c>
    </row>
    <row r="1374" spans="1:25" x14ac:dyDescent="0.2">
      <c r="A1374">
        <v>1370</v>
      </c>
      <c r="B1374" s="119">
        <v>0.39833951043089677</v>
      </c>
      <c r="C1374" s="97">
        <v>6404.4731398000959</v>
      </c>
      <c r="D1374" s="96">
        <v>0.72749196697135055</v>
      </c>
      <c r="E1374" s="98">
        <v>0.60930107298683622</v>
      </c>
      <c r="F1374" s="119">
        <v>0.63197623293738192</v>
      </c>
      <c r="G1374" s="177">
        <v>1</v>
      </c>
      <c r="H1374" s="97">
        <v>7998521.3905898631</v>
      </c>
      <c r="I1374" s="185">
        <v>37025.633464890961</v>
      </c>
      <c r="J1374" s="174">
        <v>296150321269.07025</v>
      </c>
      <c r="K1374" s="186">
        <v>0.39833951043089677</v>
      </c>
      <c r="L1374" s="182">
        <v>86159989447.405396</v>
      </c>
      <c r="M1374" s="189">
        <v>8158031356.9008312</v>
      </c>
      <c r="N1374" s="187">
        <v>18718289.382926822</v>
      </c>
      <c r="O1374" s="185">
        <v>0</v>
      </c>
      <c r="P1374" s="185">
        <v>368000845351.15454</v>
      </c>
      <c r="Q1374" s="174">
        <v>672309197977.12573</v>
      </c>
      <c r="R1374" s="119">
        <v>0.61336220225746207</v>
      </c>
      <c r="S1374" s="174">
        <v>292197478299.49359</v>
      </c>
      <c r="T1374" s="119">
        <v>0.43461770146633505</v>
      </c>
      <c r="U1374" s="97">
        <v>17.327727677197629</v>
      </c>
      <c r="V1374" s="184">
        <v>5423137264525.6875</v>
      </c>
      <c r="W1374" s="199">
        <v>5624.3948698886898</v>
      </c>
      <c r="X1374" s="191">
        <v>4.2945724388813999E-2</v>
      </c>
      <c r="Y1374" s="198">
        <v>2.0000000000000001E-4</v>
      </c>
    </row>
    <row r="1375" spans="1:25" x14ac:dyDescent="0.2">
      <c r="A1375">
        <v>1371</v>
      </c>
      <c r="B1375" s="119">
        <v>0.59665455477907092</v>
      </c>
      <c r="C1375" s="97">
        <v>7291.0690508855259</v>
      </c>
      <c r="D1375" s="96">
        <v>0.81937871482056179</v>
      </c>
      <c r="E1375" s="98">
        <v>4.3285787683750701E-2</v>
      </c>
      <c r="F1375" s="119">
        <v>0.51853069851740263</v>
      </c>
      <c r="G1375" s="177">
        <v>1</v>
      </c>
      <c r="H1375" s="97">
        <v>6850825.4075284265</v>
      </c>
      <c r="I1375" s="185">
        <v>47034.181224214059</v>
      </c>
      <c r="J1375" s="174">
        <v>322222963753.14215</v>
      </c>
      <c r="K1375" s="186">
        <v>0.49742258095766556</v>
      </c>
      <c r="L1375" s="182">
        <v>117489626122.05669</v>
      </c>
      <c r="M1375" s="189">
        <v>6580952935.858057</v>
      </c>
      <c r="N1375" s="187">
        <v>15677008.780381691</v>
      </c>
      <c r="O1375" s="185">
        <v>0</v>
      </c>
      <c r="P1375" s="185">
        <v>169052646084.09323</v>
      </c>
      <c r="Q1375" s="174">
        <v>497856562773.09338</v>
      </c>
      <c r="R1375" s="119">
        <v>0.59359083968906245</v>
      </c>
      <c r="S1375" s="174">
        <v>207148182824.32681</v>
      </c>
      <c r="T1375" s="119">
        <v>0.41608004857965109</v>
      </c>
      <c r="U1375" s="97">
        <v>15.688771101939619</v>
      </c>
      <c r="V1375" s="184">
        <v>3500219785175.7905</v>
      </c>
      <c r="W1375" s="199">
        <v>3630.2214158390798</v>
      </c>
      <c r="X1375" s="191">
        <v>4.7171756555781742E-2</v>
      </c>
      <c r="Y1375" s="198">
        <v>2.0000000000000001E-4</v>
      </c>
    </row>
    <row r="1376" spans="1:25" x14ac:dyDescent="0.2">
      <c r="A1376">
        <v>1372</v>
      </c>
      <c r="B1376" s="119">
        <v>0.33204545927760509</v>
      </c>
      <c r="C1376" s="97">
        <v>14592.321061841085</v>
      </c>
      <c r="D1376" s="96">
        <v>0.2</v>
      </c>
      <c r="E1376" s="98">
        <v>6.0504458722076424E-2</v>
      </c>
      <c r="F1376" s="119">
        <v>0.52366732761556223</v>
      </c>
      <c r="G1376" s="177">
        <v>1</v>
      </c>
      <c r="H1376" s="97">
        <v>1999655.7800205788</v>
      </c>
      <c r="I1376" s="185">
        <v>53866.31952480878</v>
      </c>
      <c r="J1376" s="174">
        <v>107714097186.21924</v>
      </c>
      <c r="K1376" s="186">
        <v>0.3320454592776052</v>
      </c>
      <c r="L1376" s="182">
        <v>24082366706.842499</v>
      </c>
      <c r="M1376" s="189">
        <v>4218277062.3206167</v>
      </c>
      <c r="N1376" s="187">
        <v>7939907.9613581179</v>
      </c>
      <c r="O1376" s="185">
        <v>0</v>
      </c>
      <c r="P1376" s="185">
        <v>172197700524.53</v>
      </c>
      <c r="Q1376" s="174">
        <v>284130074773.06989</v>
      </c>
      <c r="R1376" s="119">
        <v>0.61072076734251268</v>
      </c>
      <c r="S1376" s="174">
        <v>83763696840.252838</v>
      </c>
      <c r="T1376" s="119">
        <v>0.29480756976238282</v>
      </c>
      <c r="U1376" s="97">
        <v>17.445234031887068</v>
      </c>
      <c r="V1376" s="184">
        <v>1601262472425.5457</v>
      </c>
      <c r="W1376" s="199">
        <v>1662.8406811338036</v>
      </c>
      <c r="X1376" s="191">
        <v>4.136580399759094E-2</v>
      </c>
      <c r="Y1376" s="198">
        <v>2.0000000000000001E-4</v>
      </c>
    </row>
    <row r="1377" spans="1:25" x14ac:dyDescent="0.2">
      <c r="A1377">
        <v>1373</v>
      </c>
      <c r="B1377" s="119">
        <v>0.40339710103000637</v>
      </c>
      <c r="C1377" s="97">
        <v>9607.3651515319434</v>
      </c>
      <c r="D1377" s="96">
        <v>0.95547358133607996</v>
      </c>
      <c r="E1377" s="98">
        <v>0</v>
      </c>
      <c r="F1377" s="119">
        <v>0.63698133160451731</v>
      </c>
      <c r="G1377" s="177">
        <v>1</v>
      </c>
      <c r="H1377" s="97">
        <v>9888774.4787064828</v>
      </c>
      <c r="I1377" s="185">
        <v>38587.174115220187</v>
      </c>
      <c r="J1377" s="174">
        <v>381579862595.9928</v>
      </c>
      <c r="K1377" s="186">
        <v>0.35159673238631439</v>
      </c>
      <c r="L1377" s="182">
        <v>93907800912.706055</v>
      </c>
      <c r="M1377" s="189">
        <v>13932798031.079826</v>
      </c>
      <c r="N1377" s="187">
        <v>20619434.503879353</v>
      </c>
      <c r="O1377" s="185">
        <v>0</v>
      </c>
      <c r="P1377" s="185">
        <v>493443096544.10663</v>
      </c>
      <c r="Q1377" s="174">
        <v>888955757171.1792</v>
      </c>
      <c r="R1377" s="119">
        <v>0.59498653988311578</v>
      </c>
      <c r="S1377" s="174">
        <v>443040256118.55756</v>
      </c>
      <c r="T1377" s="119">
        <v>0.49838279638167055</v>
      </c>
      <c r="U1377" s="97">
        <v>17.810491801327053</v>
      </c>
      <c r="V1377" s="184">
        <v>8315490914731.4482</v>
      </c>
      <c r="W1377" s="199">
        <v>8637.1294264279713</v>
      </c>
      <c r="X1377" s="191">
        <v>4.2068751689141634E-2</v>
      </c>
      <c r="Y1377" s="198">
        <v>2.0000000000000001E-4</v>
      </c>
    </row>
    <row r="1378" spans="1:25" x14ac:dyDescent="0.2">
      <c r="A1378">
        <v>1374</v>
      </c>
      <c r="B1378" s="119">
        <v>0.61561583197688163</v>
      </c>
      <c r="C1378" s="97">
        <v>10646.723997433639</v>
      </c>
      <c r="D1378" s="96">
        <v>1.1109649978480098</v>
      </c>
      <c r="E1378" s="98">
        <v>0.20739139084417871</v>
      </c>
      <c r="F1378" s="119">
        <v>0.45305126707392307</v>
      </c>
      <c r="G1378" s="177">
        <v>1</v>
      </c>
      <c r="H1378" s="97">
        <v>8724198.3585787322</v>
      </c>
      <c r="I1378" s="185">
        <v>35676.652715345102</v>
      </c>
      <c r="J1378" s="174">
        <v>311250195058.79724</v>
      </c>
      <c r="K1378" s="186">
        <v>0.36663037345290295</v>
      </c>
      <c r="L1378" s="182">
        <v>81798149540.304459</v>
      </c>
      <c r="M1378" s="189">
        <v>8164206216.8288832</v>
      </c>
      <c r="N1378" s="187">
        <v>17484457.982157893</v>
      </c>
      <c r="O1378" s="185">
        <v>0</v>
      </c>
      <c r="P1378" s="185">
        <v>198600314161.33017</v>
      </c>
      <c r="Q1378" s="174">
        <v>518014715436.9563</v>
      </c>
      <c r="R1378" s="119">
        <v>0.52700052420418919</v>
      </c>
      <c r="S1378" s="174">
        <v>211741611587.15903</v>
      </c>
      <c r="T1378" s="119">
        <v>0.40875597792342738</v>
      </c>
      <c r="U1378" s="97">
        <v>16.832749432622201</v>
      </c>
      <c r="V1378" s="184">
        <v>3691619527982.811</v>
      </c>
      <c r="W1378" s="199">
        <v>3831.0186348994021</v>
      </c>
      <c r="X1378" s="191">
        <v>4.5714221793404598E-2</v>
      </c>
      <c r="Y1378" s="198">
        <v>2.0000000000000001E-4</v>
      </c>
    </row>
    <row r="1379" spans="1:25" x14ac:dyDescent="0.2">
      <c r="A1379">
        <v>1375</v>
      </c>
      <c r="B1379" s="119">
        <v>0.58301875915118062</v>
      </c>
      <c r="C1379" s="97">
        <v>4884.6523853454864</v>
      </c>
      <c r="D1379" s="96">
        <v>0.62494496540234035</v>
      </c>
      <c r="E1379" s="98">
        <v>0</v>
      </c>
      <c r="F1379" s="119">
        <v>0</v>
      </c>
      <c r="G1379" s="177">
        <v>0</v>
      </c>
      <c r="H1379" s="97">
        <v>5893638.1912874859</v>
      </c>
      <c r="I1379" s="185">
        <v>46259.413162706223</v>
      </c>
      <c r="J1379" s="174">
        <v>272636244122.27243</v>
      </c>
      <c r="K1379" s="186">
        <v>0.48011368159980294</v>
      </c>
      <c r="L1379" s="182">
        <v>100774623083.60147</v>
      </c>
      <c r="M1379" s="189">
        <v>6893950679.7382679</v>
      </c>
      <c r="N1379" s="187">
        <v>15095192.397234429</v>
      </c>
      <c r="O1379" s="185">
        <v>0</v>
      </c>
      <c r="P1379" s="185">
        <v>0</v>
      </c>
      <c r="Q1379" s="174">
        <v>279530194802.01068</v>
      </c>
      <c r="R1379" s="119">
        <v>0.46827281394698655</v>
      </c>
      <c r="S1379" s="174">
        <v>100774623083.60147</v>
      </c>
      <c r="T1379" s="119">
        <v>0.36051426628518413</v>
      </c>
      <c r="U1379" s="97">
        <v>13.156279373046486</v>
      </c>
      <c r="V1379" s="184">
        <v>1509597271760.3965</v>
      </c>
      <c r="W1379" s="199">
        <v>1567.6527892101396</v>
      </c>
      <c r="X1379" s="191">
        <v>5.3212144442715839E-2</v>
      </c>
      <c r="Y1379" s="198">
        <v>2.0000000000000001E-4</v>
      </c>
    </row>
    <row r="1380" spans="1:25" x14ac:dyDescent="0.2">
      <c r="A1380">
        <v>1376</v>
      </c>
      <c r="B1380" s="119">
        <v>0.60185085407650951</v>
      </c>
      <c r="C1380" s="97">
        <v>8097.4987037473011</v>
      </c>
      <c r="D1380" s="96">
        <v>0.70955486255741484</v>
      </c>
      <c r="E1380" s="98">
        <v>0.46964357099206006</v>
      </c>
      <c r="F1380" s="119">
        <v>0</v>
      </c>
      <c r="G1380" s="177">
        <v>0</v>
      </c>
      <c r="H1380" s="97">
        <v>8063288.0273279985</v>
      </c>
      <c r="I1380" s="185">
        <v>38070.494447099351</v>
      </c>
      <c r="J1380" s="174">
        <v>306973362069.75323</v>
      </c>
      <c r="K1380" s="186">
        <v>0.454349965931658</v>
      </c>
      <c r="L1380" s="182">
        <v>109400453147.04929</v>
      </c>
      <c r="M1380" s="189">
        <v>51444484924.637421</v>
      </c>
      <c r="N1380" s="187">
        <v>18975996.463353995</v>
      </c>
      <c r="O1380" s="185">
        <v>95498146322.16011</v>
      </c>
      <c r="P1380" s="185">
        <v>0</v>
      </c>
      <c r="Q1380" s="174">
        <v>453915993316.55078</v>
      </c>
      <c r="R1380" s="119">
        <v>0.47557666359973977</v>
      </c>
      <c r="S1380" s="174">
        <v>144145286696.49109</v>
      </c>
      <c r="T1380" s="119">
        <v>0.31755939164709585</v>
      </c>
      <c r="U1380" s="97">
        <v>15.513065470523985</v>
      </c>
      <c r="V1380" s="184">
        <v>2421921559773.4214</v>
      </c>
      <c r="W1380" s="199">
        <v>2514.0599250433738</v>
      </c>
      <c r="X1380" s="191">
        <v>4.6039147632509991E-2</v>
      </c>
      <c r="Y1380" s="198">
        <v>2.0000000000000001E-4</v>
      </c>
    </row>
    <row r="1381" spans="1:25" x14ac:dyDescent="0.2">
      <c r="A1381">
        <v>1377</v>
      </c>
      <c r="B1381" s="119">
        <v>0.47538137718712808</v>
      </c>
      <c r="C1381" s="97">
        <v>10110.501119536193</v>
      </c>
      <c r="D1381" s="96">
        <v>1.2001713181248601</v>
      </c>
      <c r="E1381" s="98">
        <v>0.7</v>
      </c>
      <c r="F1381" s="119">
        <v>0.51187101969322946</v>
      </c>
      <c r="G1381" s="177">
        <v>1</v>
      </c>
      <c r="H1381" s="97">
        <v>10004896.476865495</v>
      </c>
      <c r="I1381" s="185">
        <v>34890.317639394663</v>
      </c>
      <c r="J1381" s="174">
        <v>349074016027.09772</v>
      </c>
      <c r="K1381" s="186">
        <v>0.3900669338076409</v>
      </c>
      <c r="L1381" s="182">
        <v>106780974363.7587</v>
      </c>
      <c r="M1381" s="189">
        <v>2437922066.9105439</v>
      </c>
      <c r="N1381" s="187">
        <v>19334685.284421451</v>
      </c>
      <c r="O1381" s="185">
        <v>0</v>
      </c>
      <c r="P1381" s="185">
        <v>301803472565.23224</v>
      </c>
      <c r="Q1381" s="174">
        <v>653315410659.24048</v>
      </c>
      <c r="R1381" s="119">
        <v>0.5779827063542945</v>
      </c>
      <c r="S1381" s="174">
        <v>289895894877.8811</v>
      </c>
      <c r="T1381" s="119">
        <v>0.44373037915232411</v>
      </c>
      <c r="U1381" s="97">
        <v>16.820838883418428</v>
      </c>
      <c r="V1381" s="184">
        <v>5067626522129.8887</v>
      </c>
      <c r="W1381" s="199">
        <v>5258.6977202896887</v>
      </c>
      <c r="X1381" s="191">
        <v>4.559930608485481E-2</v>
      </c>
      <c r="Y1381" s="198">
        <v>2.0000000000000001E-4</v>
      </c>
    </row>
    <row r="1382" spans="1:25" x14ac:dyDescent="0.2">
      <c r="A1382">
        <v>1378</v>
      </c>
      <c r="B1382" s="119">
        <v>0.32204110762362165</v>
      </c>
      <c r="C1382" s="97">
        <v>11855.160421429635</v>
      </c>
      <c r="D1382" s="96">
        <v>0.39335246318697492</v>
      </c>
      <c r="E1382" s="98">
        <v>0</v>
      </c>
      <c r="F1382" s="119">
        <v>0.55946854627783416</v>
      </c>
      <c r="G1382" s="177">
        <v>1</v>
      </c>
      <c r="H1382" s="97">
        <v>2223385.675337241</v>
      </c>
      <c r="I1382" s="185">
        <v>53727.16977005433</v>
      </c>
      <c r="J1382" s="174">
        <v>119456219643.15085</v>
      </c>
      <c r="K1382" s="186">
        <v>0.32204110762362159</v>
      </c>
      <c r="L1382" s="182">
        <v>23959910319.80582</v>
      </c>
      <c r="M1382" s="189">
        <v>3062097395.8625579</v>
      </c>
      <c r="N1382" s="187">
        <v>7533952.0440322431</v>
      </c>
      <c r="O1382" s="185">
        <v>0</v>
      </c>
      <c r="P1382" s="185">
        <v>166179541615.85324</v>
      </c>
      <c r="Q1382" s="174">
        <v>288697858654.86664</v>
      </c>
      <c r="R1382" s="119">
        <v>0.5937468583167268</v>
      </c>
      <c r="S1382" s="174">
        <v>102596884383.98349</v>
      </c>
      <c r="T1382" s="119">
        <v>0.35537805809164769</v>
      </c>
      <c r="U1382" s="97">
        <v>17.688060122063547</v>
      </c>
      <c r="V1382" s="184">
        <v>1965757525721.4956</v>
      </c>
      <c r="W1382" s="199">
        <v>2039.5433837183612</v>
      </c>
      <c r="X1382" s="191">
        <v>4.2047103215253276E-2</v>
      </c>
      <c r="Y1382" s="198">
        <v>2.0000000000000001E-4</v>
      </c>
    </row>
    <row r="1383" spans="1:25" x14ac:dyDescent="0.2">
      <c r="A1383">
        <v>1379</v>
      </c>
      <c r="B1383" s="119">
        <v>0.618162099579872</v>
      </c>
      <c r="C1383" s="97">
        <v>11075.253736985205</v>
      </c>
      <c r="D1383" s="96">
        <v>0.86148838138198591</v>
      </c>
      <c r="E1383" s="98">
        <v>0.41538483419850669</v>
      </c>
      <c r="F1383" s="119">
        <v>0</v>
      </c>
      <c r="G1383" s="177">
        <v>0</v>
      </c>
      <c r="H1383" s="97">
        <v>5652288.6002224544</v>
      </c>
      <c r="I1383" s="185">
        <v>41508.409602250744</v>
      </c>
      <c r="J1383" s="174">
        <v>234617510408.16614</v>
      </c>
      <c r="K1383" s="186">
        <v>0.46028993820717179</v>
      </c>
      <c r="L1383" s="182">
        <v>82865081901.944778</v>
      </c>
      <c r="M1383" s="189">
        <v>26597901066.7411</v>
      </c>
      <c r="N1383" s="187">
        <v>12973781.384607865</v>
      </c>
      <c r="O1383" s="185">
        <v>62921834408.052727</v>
      </c>
      <c r="P1383" s="185">
        <v>0</v>
      </c>
      <c r="Q1383" s="174">
        <v>324137245882.95996</v>
      </c>
      <c r="R1383" s="119">
        <v>0.48846452823785447</v>
      </c>
      <c r="S1383" s="174">
        <v>119111114238.84584</v>
      </c>
      <c r="T1383" s="119">
        <v>0.36747123556993105</v>
      </c>
      <c r="U1383" s="97">
        <v>15.648557907497498</v>
      </c>
      <c r="V1383" s="184">
        <v>1991668064775.1191</v>
      </c>
      <c r="W1383" s="199">
        <v>2068.4272867911868</v>
      </c>
      <c r="X1383" s="191">
        <v>4.8557339155808413E-2</v>
      </c>
      <c r="Y1383" s="198">
        <v>2.0000000000000001E-4</v>
      </c>
    </row>
    <row r="1384" spans="1:25" x14ac:dyDescent="0.2">
      <c r="A1384">
        <v>1380</v>
      </c>
      <c r="B1384" s="119">
        <v>0.46219988433094683</v>
      </c>
      <c r="C1384" s="97">
        <v>10031.290709701536</v>
      </c>
      <c r="D1384" s="96">
        <v>0.84772086774893363</v>
      </c>
      <c r="E1384" s="98">
        <v>0.29401227278754222</v>
      </c>
      <c r="F1384" s="119">
        <v>0</v>
      </c>
      <c r="G1384" s="177">
        <v>0</v>
      </c>
      <c r="H1384" s="97">
        <v>6393828.5417809673</v>
      </c>
      <c r="I1384" s="185">
        <v>39845.231999890559</v>
      </c>
      <c r="J1384" s="174">
        <v>254763581614.78458</v>
      </c>
      <c r="K1384" s="186">
        <v>0.3571461001949453</v>
      </c>
      <c r="L1384" s="182">
        <v>67473512043.715073</v>
      </c>
      <c r="M1384" s="189">
        <v>24823669033.869576</v>
      </c>
      <c r="N1384" s="187">
        <v>14530662.725091718</v>
      </c>
      <c r="O1384" s="185">
        <v>40488106451.330223</v>
      </c>
      <c r="P1384" s="185">
        <v>0</v>
      </c>
      <c r="Q1384" s="174">
        <v>320075357099.98438</v>
      </c>
      <c r="R1384" s="119">
        <v>0.38546642866961023</v>
      </c>
      <c r="S1384" s="174">
        <v>91373017476.074707</v>
      </c>
      <c r="T1384" s="119">
        <v>0.2854734532016216</v>
      </c>
      <c r="U1384" s="97">
        <v>15.526759384917723</v>
      </c>
      <c r="V1384" s="184">
        <v>1506948828052.7837</v>
      </c>
      <c r="W1384" s="199">
        <v>1564.2909995943323</v>
      </c>
      <c r="X1384" s="191">
        <v>4.8199112013530325E-2</v>
      </c>
      <c r="Y1384" s="198">
        <v>2.0000000000000001E-4</v>
      </c>
    </row>
    <row r="1385" spans="1:25" x14ac:dyDescent="0.2">
      <c r="A1385">
        <v>1381</v>
      </c>
      <c r="B1385" s="119">
        <v>0.45354602162481628</v>
      </c>
      <c r="C1385" s="97">
        <v>5527.009593157798</v>
      </c>
      <c r="D1385" s="96">
        <v>1.1200310862729606</v>
      </c>
      <c r="E1385" s="98">
        <v>8.6026409969378353E-2</v>
      </c>
      <c r="F1385" s="119">
        <v>0</v>
      </c>
      <c r="G1385" s="177">
        <v>0</v>
      </c>
      <c r="H1385" s="97">
        <v>25322349.499366917</v>
      </c>
      <c r="I1385" s="185">
        <v>29252.119234374961</v>
      </c>
      <c r="J1385" s="174">
        <v>740732386849.99609</v>
      </c>
      <c r="K1385" s="186">
        <v>0.38064769119711528</v>
      </c>
      <c r="L1385" s="182">
        <v>207281527224.82092</v>
      </c>
      <c r="M1385" s="189">
        <v>24644085020.814751</v>
      </c>
      <c r="N1385" s="187">
        <v>47504778.442284182</v>
      </c>
      <c r="O1385" s="185">
        <v>44429848706.217384</v>
      </c>
      <c r="P1385" s="185">
        <v>0</v>
      </c>
      <c r="Q1385" s="174">
        <v>809806320577.0282</v>
      </c>
      <c r="R1385" s="119">
        <v>0.39207146665404774</v>
      </c>
      <c r="S1385" s="174">
        <v>229118430370.00351</v>
      </c>
      <c r="T1385" s="119">
        <v>0.28292991119993355</v>
      </c>
      <c r="U1385" s="97">
        <v>13.921442328923128</v>
      </c>
      <c r="V1385" s="184">
        <v>3327952485717.4023</v>
      </c>
      <c r="W1385" s="199">
        <v>3455.0405637673002</v>
      </c>
      <c r="X1385" s="191">
        <v>5.1820659575331655E-2</v>
      </c>
      <c r="Y1385" s="198">
        <v>2.0000000000000001E-4</v>
      </c>
    </row>
    <row r="1386" spans="1:25" x14ac:dyDescent="0.2">
      <c r="A1386">
        <v>1382</v>
      </c>
      <c r="B1386" s="119">
        <v>0.55983377914358157</v>
      </c>
      <c r="C1386" s="97">
        <v>8902.2185206938557</v>
      </c>
      <c r="D1386" s="96">
        <v>0.74082195326730826</v>
      </c>
      <c r="E1386" s="98">
        <v>0.55900042628295254</v>
      </c>
      <c r="F1386" s="119">
        <v>0.72825476854026272</v>
      </c>
      <c r="G1386" s="177">
        <v>1</v>
      </c>
      <c r="H1386" s="97">
        <v>7502327.7016128702</v>
      </c>
      <c r="I1386" s="185">
        <v>41874.391149355484</v>
      </c>
      <c r="J1386" s="174">
        <v>314155404707.98242</v>
      </c>
      <c r="K1386" s="186">
        <v>0.49942875821949984</v>
      </c>
      <c r="L1386" s="182">
        <v>122567775780.65958</v>
      </c>
      <c r="M1386" s="189">
        <v>1266589398.8694694</v>
      </c>
      <c r="N1386" s="187">
        <v>17474776.077501383</v>
      </c>
      <c r="O1386" s="185">
        <v>0</v>
      </c>
      <c r="P1386" s="185">
        <v>362690992144.44879</v>
      </c>
      <c r="Q1386" s="174">
        <v>678112986251.30066</v>
      </c>
      <c r="R1386" s="119">
        <v>0.65925744889235793</v>
      </c>
      <c r="S1386" s="174">
        <v>298670361019.88403</v>
      </c>
      <c r="T1386" s="119">
        <v>0.44044335837155069</v>
      </c>
      <c r="U1386" s="97">
        <v>16.548489444333153</v>
      </c>
      <c r="V1386" s="184">
        <v>5297183435302.1562</v>
      </c>
      <c r="W1386" s="199">
        <v>5500.8103586123698</v>
      </c>
      <c r="X1386" s="191">
        <v>4.4649692673788904E-2</v>
      </c>
      <c r="Y1386" s="198">
        <v>2.0000000000000001E-4</v>
      </c>
    </row>
    <row r="1387" spans="1:25" x14ac:dyDescent="0.2">
      <c r="A1387">
        <v>1383</v>
      </c>
      <c r="B1387" s="119">
        <v>0.4670673615625488</v>
      </c>
      <c r="C1387" s="97">
        <v>10553.240270339305</v>
      </c>
      <c r="D1387" s="96">
        <v>1.2892689620136704</v>
      </c>
      <c r="E1387" s="98">
        <v>0.62239556032137555</v>
      </c>
      <c r="F1387" s="119">
        <v>0</v>
      </c>
      <c r="G1387" s="177">
        <v>0</v>
      </c>
      <c r="H1387" s="97">
        <v>12462072.919802517</v>
      </c>
      <c r="I1387" s="185">
        <v>27124.483740338779</v>
      </c>
      <c r="J1387" s="174">
        <v>338027294284.09961</v>
      </c>
      <c r="K1387" s="186">
        <v>0.28982964283415058</v>
      </c>
      <c r="L1387" s="182">
        <v>74450431646.323547</v>
      </c>
      <c r="M1387" s="189">
        <v>35934773125.188751</v>
      </c>
      <c r="N1387" s="187">
        <v>23105236.672303669</v>
      </c>
      <c r="O1387" s="185">
        <v>116421639843.88808</v>
      </c>
      <c r="P1387" s="185">
        <v>0</v>
      </c>
      <c r="Q1387" s="174">
        <v>490383707253.17639</v>
      </c>
      <c r="R1387" s="119">
        <v>0.38971042271394202</v>
      </c>
      <c r="S1387" s="174">
        <v>135419068514.41356</v>
      </c>
      <c r="T1387" s="119">
        <v>0.27614920012931649</v>
      </c>
      <c r="U1387" s="97">
        <v>16.466677194764817</v>
      </c>
      <c r="V1387" s="184">
        <v>2175533498737.8342</v>
      </c>
      <c r="W1387" s="199">
        <v>2258.1806214239245</v>
      </c>
      <c r="X1387" s="191">
        <v>4.7872359649315729E-2</v>
      </c>
      <c r="Y1387" s="198">
        <v>2.0000000000000001E-4</v>
      </c>
    </row>
    <row r="1388" spans="1:25" x14ac:dyDescent="0.2">
      <c r="A1388">
        <v>1384</v>
      </c>
      <c r="B1388" s="119">
        <v>0.64054007506837363</v>
      </c>
      <c r="C1388" s="97">
        <v>11089.279772719929</v>
      </c>
      <c r="D1388" s="96">
        <v>0.91130339994468357</v>
      </c>
      <c r="E1388" s="98">
        <v>1.8435574143754158E-2</v>
      </c>
      <c r="F1388" s="119">
        <v>0.49731615390698714</v>
      </c>
      <c r="G1388" s="177">
        <v>1</v>
      </c>
      <c r="H1388" s="97">
        <v>6062224.9960887628</v>
      </c>
      <c r="I1388" s="185">
        <v>46858.751942752497</v>
      </c>
      <c r="J1388" s="174">
        <v>284068297312.87708</v>
      </c>
      <c r="K1388" s="186">
        <v>0.49380656496579889</v>
      </c>
      <c r="L1388" s="182">
        <v>110429404862.7092</v>
      </c>
      <c r="M1388" s="189">
        <v>3589437157.1972628</v>
      </c>
      <c r="N1388" s="187">
        <v>13523113.573985774</v>
      </c>
      <c r="O1388" s="185">
        <v>0</v>
      </c>
      <c r="P1388" s="185">
        <v>227901498562.93433</v>
      </c>
      <c r="Q1388" s="174">
        <v>515559233033.00867</v>
      </c>
      <c r="R1388" s="119">
        <v>0.62572051530196982</v>
      </c>
      <c r="S1388" s="174">
        <v>216595854308.79202</v>
      </c>
      <c r="T1388" s="119">
        <v>0.42011827241376254</v>
      </c>
      <c r="U1388" s="97">
        <v>15.993113225995895</v>
      </c>
      <c r="V1388" s="184">
        <v>3674319536886.3691</v>
      </c>
      <c r="W1388" s="199">
        <v>3816.1871225834029</v>
      </c>
      <c r="X1388" s="191">
        <v>4.6950790181672905E-2</v>
      </c>
      <c r="Y1388" s="198">
        <v>2.0000000000000001E-4</v>
      </c>
    </row>
    <row r="1389" spans="1:25" x14ac:dyDescent="0.2">
      <c r="A1389">
        <v>1385</v>
      </c>
      <c r="B1389" s="119">
        <v>0.31668583149079221</v>
      </c>
      <c r="C1389" s="97">
        <v>12571.074317491477</v>
      </c>
      <c r="D1389" s="96">
        <v>1.0520888851782613</v>
      </c>
      <c r="E1389" s="98">
        <v>0.42031913851589647</v>
      </c>
      <c r="F1389" s="119">
        <v>0.48449418406980771</v>
      </c>
      <c r="G1389" s="177">
        <v>1</v>
      </c>
      <c r="H1389" s="97">
        <v>7182927.4699095543</v>
      </c>
      <c r="I1389" s="185">
        <v>40610.584952617348</v>
      </c>
      <c r="J1389" s="174">
        <v>291702886225.25073</v>
      </c>
      <c r="K1389" s="186">
        <v>0.31668583149079221</v>
      </c>
      <c r="L1389" s="182">
        <v>68391510966.015213</v>
      </c>
      <c r="M1389" s="189">
        <v>4236756082.7149615</v>
      </c>
      <c r="N1389" s="187">
        <v>14952971.091145171</v>
      </c>
      <c r="O1389" s="185">
        <v>0</v>
      </c>
      <c r="P1389" s="185">
        <v>202426909304.67667</v>
      </c>
      <c r="Q1389" s="174">
        <v>498366551612.64233</v>
      </c>
      <c r="R1389" s="119">
        <v>0.51030651574289432</v>
      </c>
      <c r="S1389" s="174">
        <v>143353775842.89172</v>
      </c>
      <c r="T1389" s="119">
        <v>0.28764726561006065</v>
      </c>
      <c r="U1389" s="97">
        <v>16.229806407342107</v>
      </c>
      <c r="V1389" s="184">
        <v>2370406397497.7129</v>
      </c>
      <c r="W1389" s="199">
        <v>2460.2453870040649</v>
      </c>
      <c r="X1389" s="191">
        <v>4.7737895113632661E-2</v>
      </c>
      <c r="Y1389" s="198">
        <v>2.0000000000000001E-4</v>
      </c>
    </row>
    <row r="1390" spans="1:25" x14ac:dyDescent="0.2">
      <c r="A1390">
        <v>1386</v>
      </c>
      <c r="B1390" s="119">
        <v>0.45307899471145008</v>
      </c>
      <c r="C1390" s="97">
        <v>4000</v>
      </c>
      <c r="D1390" s="96">
        <v>0.2</v>
      </c>
      <c r="E1390" s="98">
        <v>0.34922694094520046</v>
      </c>
      <c r="F1390" s="119">
        <v>0</v>
      </c>
      <c r="G1390" s="177">
        <v>0</v>
      </c>
      <c r="H1390" s="97">
        <v>2912418.2437739768</v>
      </c>
      <c r="I1390" s="185">
        <v>53578.31862602436</v>
      </c>
      <c r="J1390" s="174">
        <v>156042472637.16843</v>
      </c>
      <c r="K1390" s="186">
        <v>0.45307899471145008</v>
      </c>
      <c r="L1390" s="182">
        <v>49389713597.28125</v>
      </c>
      <c r="M1390" s="189">
        <v>12769324514.35409</v>
      </c>
      <c r="N1390" s="187">
        <v>11074706.255037276</v>
      </c>
      <c r="O1390" s="185">
        <v>21394248785.977314</v>
      </c>
      <c r="P1390" s="185">
        <v>0</v>
      </c>
      <c r="Q1390" s="174">
        <v>190206045937.49985</v>
      </c>
      <c r="R1390" s="119">
        <v>0.46168335622924611</v>
      </c>
      <c r="S1390" s="174">
        <v>61382175478.922058</v>
      </c>
      <c r="T1390" s="119">
        <v>0.32271411340463774</v>
      </c>
      <c r="U1390" s="97">
        <v>14.747082761137687</v>
      </c>
      <c r="V1390" s="184">
        <v>1069183726005.1074</v>
      </c>
      <c r="W1390" s="199">
        <v>1110.0121426582359</v>
      </c>
      <c r="X1390" s="191">
        <v>4.5800557227806828E-2</v>
      </c>
      <c r="Y1390" s="198">
        <v>2.0000000000000001E-4</v>
      </c>
    </row>
    <row r="1391" spans="1:25" x14ac:dyDescent="0.2">
      <c r="A1391">
        <v>1387</v>
      </c>
      <c r="B1391" s="119">
        <v>0.73632221047927504</v>
      </c>
      <c r="C1391" s="97">
        <v>9175.4870924841489</v>
      </c>
      <c r="D1391" s="96">
        <v>1.0343601631471766</v>
      </c>
      <c r="E1391" s="98">
        <v>0.46967808919534521</v>
      </c>
      <c r="F1391" s="119">
        <v>0.46228866155707582</v>
      </c>
      <c r="G1391" s="177">
        <v>1</v>
      </c>
      <c r="H1391" s="97">
        <v>8177439.7152258726</v>
      </c>
      <c r="I1391" s="185">
        <v>37197.137743625433</v>
      </c>
      <c r="J1391" s="174">
        <v>304177351477.44989</v>
      </c>
      <c r="K1391" s="186">
        <v>0.40315621412192681</v>
      </c>
      <c r="L1391" s="182">
        <v>95768827112.944702</v>
      </c>
      <c r="M1391" s="189">
        <v>0</v>
      </c>
      <c r="N1391" s="187">
        <v>16939774.160109039</v>
      </c>
      <c r="O1391" s="185">
        <v>0</v>
      </c>
      <c r="P1391" s="185">
        <v>118222973998.87451</v>
      </c>
      <c r="Q1391" s="174">
        <v>422400325476.3244</v>
      </c>
      <c r="R1391" s="119">
        <v>0.51422632877340813</v>
      </c>
      <c r="S1391" s="174">
        <v>169812469925.33862</v>
      </c>
      <c r="T1391" s="119">
        <v>0.40201784819613412</v>
      </c>
      <c r="U1391" s="97">
        <v>15.616191008055486</v>
      </c>
      <c r="V1391" s="184">
        <v>2800325745869.7134</v>
      </c>
      <c r="W1391" s="199">
        <v>2905.8034760314604</v>
      </c>
      <c r="X1391" s="191">
        <v>4.8432550027784148E-2</v>
      </c>
      <c r="Y1391" s="198">
        <v>2.0000000000000001E-4</v>
      </c>
    </row>
    <row r="1392" spans="1:25" x14ac:dyDescent="0.2">
      <c r="A1392">
        <v>1388</v>
      </c>
      <c r="B1392" s="119">
        <v>0.47608778982686312</v>
      </c>
      <c r="C1392" s="97">
        <v>9092.1377044551609</v>
      </c>
      <c r="D1392" s="96">
        <v>0.88120908675454734</v>
      </c>
      <c r="E1392" s="98">
        <v>0.40372665218497283</v>
      </c>
      <c r="F1392" s="119">
        <v>0</v>
      </c>
      <c r="G1392" s="177">
        <v>0</v>
      </c>
      <c r="H1392" s="97">
        <v>16421412.144794689</v>
      </c>
      <c r="I1392" s="185">
        <v>33733.134564500608</v>
      </c>
      <c r="J1392" s="174">
        <v>553945705619.48376</v>
      </c>
      <c r="K1392" s="186">
        <v>0.40541868969722117</v>
      </c>
      <c r="L1392" s="182">
        <v>174148399163.81329</v>
      </c>
      <c r="M1392" s="189">
        <v>54223089970.703949</v>
      </c>
      <c r="N1392" s="187">
        <v>34034350.101555437</v>
      </c>
      <c r="O1392" s="185">
        <v>97266071293.140823</v>
      </c>
      <c r="P1392" s="185">
        <v>0</v>
      </c>
      <c r="Q1392" s="174">
        <v>705434866883.32861</v>
      </c>
      <c r="R1392" s="119">
        <v>0.42866154391568928</v>
      </c>
      <c r="S1392" s="174">
        <v>233494871366.73489</v>
      </c>
      <c r="T1392" s="119">
        <v>0.33099423111638238</v>
      </c>
      <c r="U1392" s="97">
        <v>15.414740821620105</v>
      </c>
      <c r="V1392" s="184">
        <v>3736699677369.1777</v>
      </c>
      <c r="W1392" s="199">
        <v>3877.6696880417367</v>
      </c>
      <c r="X1392" s="191">
        <v>4.9517718577021905E-2</v>
      </c>
      <c r="Y1392" s="198">
        <v>2.0000000000000001E-4</v>
      </c>
    </row>
    <row r="1393" spans="1:25" x14ac:dyDescent="0.2">
      <c r="A1393">
        <v>1389</v>
      </c>
      <c r="B1393" s="119">
        <v>0.41904960127686508</v>
      </c>
      <c r="C1393" s="97">
        <v>10082.455381247491</v>
      </c>
      <c r="D1393" s="96">
        <v>0.2</v>
      </c>
      <c r="E1393" s="98">
        <v>4.7677225281024971E-2</v>
      </c>
      <c r="F1393" s="119">
        <v>0</v>
      </c>
      <c r="G1393" s="177">
        <v>0</v>
      </c>
      <c r="H1393" s="97">
        <v>2058351.3910335135</v>
      </c>
      <c r="I1393" s="185">
        <v>53940.278030223024</v>
      </c>
      <c r="J1393" s="174">
        <v>111028046316.24403</v>
      </c>
      <c r="K1393" s="186">
        <v>0.41904960127686508</v>
      </c>
      <c r="L1393" s="182">
        <v>32779150204.878258</v>
      </c>
      <c r="M1393" s="189">
        <v>5217423737.9581156</v>
      </c>
      <c r="N1393" s="187">
        <v>8187201.6914899806</v>
      </c>
      <c r="O1393" s="185">
        <v>4658226503.7281675</v>
      </c>
      <c r="P1393" s="185">
        <v>0</v>
      </c>
      <c r="Q1393" s="174">
        <v>120903696557.93031</v>
      </c>
      <c r="R1393" s="119">
        <v>0.41564353425931477</v>
      </c>
      <c r="S1393" s="174">
        <v>34949984871.641396</v>
      </c>
      <c r="T1393" s="119">
        <v>0.28907292222364195</v>
      </c>
      <c r="U1393" s="97">
        <v>13.860854546736398</v>
      </c>
      <c r="V1393" s="184">
        <v>582171496372.04517</v>
      </c>
      <c r="W1393" s="199">
        <v>604.6719671788851</v>
      </c>
      <c r="X1393" s="191">
        <v>4.7326186479951071E-2</v>
      </c>
      <c r="Y1393" s="198">
        <v>2.0000000000000001E-4</v>
      </c>
    </row>
    <row r="1394" spans="1:25" x14ac:dyDescent="0.2">
      <c r="A1394">
        <v>1390</v>
      </c>
      <c r="B1394" s="119">
        <v>0.49068661711564365</v>
      </c>
      <c r="C1394" s="97">
        <v>14384.253932668802</v>
      </c>
      <c r="D1394" s="96">
        <v>0.76957243276298848</v>
      </c>
      <c r="E1394" s="98">
        <v>0.26511584820809042</v>
      </c>
      <c r="F1394" s="119">
        <v>0</v>
      </c>
      <c r="G1394" s="177">
        <v>0</v>
      </c>
      <c r="H1394" s="97">
        <v>4547321.1903203549</v>
      </c>
      <c r="I1394" s="185">
        <v>42983.798231528475</v>
      </c>
      <c r="J1394" s="174">
        <v>195461136538.68402</v>
      </c>
      <c r="K1394" s="186">
        <v>0.45234364274649752</v>
      </c>
      <c r="L1394" s="182">
        <v>70453980808.376129</v>
      </c>
      <c r="M1394" s="189">
        <v>12499091688.240896</v>
      </c>
      <c r="N1394" s="187">
        <v>11124390.107948018</v>
      </c>
      <c r="O1394" s="185">
        <v>7590686996.0388718</v>
      </c>
      <c r="P1394" s="185">
        <v>0</v>
      </c>
      <c r="Q1394" s="174">
        <v>215550915222.96381</v>
      </c>
      <c r="R1394" s="119">
        <v>0.43835653407628689</v>
      </c>
      <c r="S1394" s="174">
        <v>73843767775.55249</v>
      </c>
      <c r="T1394" s="119">
        <v>0.34258155526349404</v>
      </c>
      <c r="U1394" s="97">
        <v>13.834049093676491</v>
      </c>
      <c r="V1394" s="184">
        <v>1079759711756.869</v>
      </c>
      <c r="W1394" s="199">
        <v>1121.9781951620432</v>
      </c>
      <c r="X1394" s="191">
        <v>5.4792877287376536E-2</v>
      </c>
      <c r="Y1394" s="198">
        <v>2.0000000000000001E-4</v>
      </c>
    </row>
    <row r="1395" spans="1:25" x14ac:dyDescent="0.2">
      <c r="A1395">
        <v>1391</v>
      </c>
      <c r="B1395" s="119">
        <v>0.59424357812772843</v>
      </c>
      <c r="C1395" s="97">
        <v>12281.693020290728</v>
      </c>
      <c r="D1395" s="96">
        <v>0.84155582502538095</v>
      </c>
      <c r="E1395" s="98">
        <v>0</v>
      </c>
      <c r="F1395" s="119">
        <v>0</v>
      </c>
      <c r="G1395" s="177">
        <v>0</v>
      </c>
      <c r="H1395" s="97">
        <v>6213820.3892234089</v>
      </c>
      <c r="I1395" s="185">
        <v>43662.523688101923</v>
      </c>
      <c r="J1395" s="174">
        <v>271311079938.07779</v>
      </c>
      <c r="K1395" s="186">
        <v>0.45342284164612545</v>
      </c>
      <c r="L1395" s="182">
        <v>93285609415.819885</v>
      </c>
      <c r="M1395" s="189">
        <v>8753928165.1285439</v>
      </c>
      <c r="N1395" s="187">
        <v>14171913.110859433</v>
      </c>
      <c r="O1395" s="185">
        <v>0</v>
      </c>
      <c r="P1395" s="185">
        <v>0</v>
      </c>
      <c r="Q1395" s="174">
        <v>280065008103.20636</v>
      </c>
      <c r="R1395" s="119">
        <v>0.43925030716535962</v>
      </c>
      <c r="S1395" s="174">
        <v>93285609415.819885</v>
      </c>
      <c r="T1395" s="119">
        <v>0.33308555769824461</v>
      </c>
      <c r="U1395" s="97">
        <v>13.30344862956917</v>
      </c>
      <c r="V1395" s="184">
        <v>1300777123497.3284</v>
      </c>
      <c r="W1395" s="199">
        <v>1349.3066246109593</v>
      </c>
      <c r="X1395" s="191">
        <v>5.5202224558558936E-2</v>
      </c>
      <c r="Y1395" s="198">
        <v>2.0000000000000001E-4</v>
      </c>
    </row>
    <row r="1396" spans="1:25" x14ac:dyDescent="0.2">
      <c r="A1396">
        <v>1392</v>
      </c>
      <c r="B1396" s="119">
        <v>0.61377812118301478</v>
      </c>
      <c r="C1396" s="97">
        <v>6064.0679823312294</v>
      </c>
      <c r="D1396" s="96">
        <v>0.73407641643060906</v>
      </c>
      <c r="E1396" s="98">
        <v>0</v>
      </c>
      <c r="F1396" s="119">
        <v>0.58032114531086587</v>
      </c>
      <c r="G1396" s="177">
        <v>1</v>
      </c>
      <c r="H1396" s="97">
        <v>6468714.2422540225</v>
      </c>
      <c r="I1396" s="185">
        <v>36801.897633678527</v>
      </c>
      <c r="J1396" s="174">
        <v>238060959364.9509</v>
      </c>
      <c r="K1396" s="186">
        <v>0.36854607011241891</v>
      </c>
      <c r="L1396" s="182">
        <v>59921318248.312866</v>
      </c>
      <c r="M1396" s="189">
        <v>7284348207.8851299</v>
      </c>
      <c r="N1396" s="187">
        <v>15496834.159481784</v>
      </c>
      <c r="O1396" s="185">
        <v>0</v>
      </c>
      <c r="P1396" s="185">
        <v>221829835686.66718</v>
      </c>
      <c r="Q1396" s="174">
        <v>467175143259.50317</v>
      </c>
      <c r="R1396" s="119">
        <v>0.56766782950001049</v>
      </c>
      <c r="S1396" s="174">
        <v>195139545585.0271</v>
      </c>
      <c r="T1396" s="119">
        <v>0.41770104510169187</v>
      </c>
      <c r="U1396" s="97">
        <v>17.269177512459439</v>
      </c>
      <c r="V1396" s="184">
        <v>3629257006983.0005</v>
      </c>
      <c r="W1396" s="199">
        <v>3766.6830062782251</v>
      </c>
      <c r="X1396" s="191">
        <v>4.2805520487004277E-2</v>
      </c>
      <c r="Y1396" s="198">
        <v>2.0000000000000001E-4</v>
      </c>
    </row>
    <row r="1397" spans="1:25" x14ac:dyDescent="0.2">
      <c r="A1397">
        <v>1393</v>
      </c>
      <c r="B1397" s="119">
        <v>0.52259686197443189</v>
      </c>
      <c r="C1397" s="97">
        <v>12516.294379316247</v>
      </c>
      <c r="D1397" s="96">
        <v>0.59879413103331536</v>
      </c>
      <c r="E1397" s="98">
        <v>0.7</v>
      </c>
      <c r="F1397" s="119">
        <v>0.39555759427082349</v>
      </c>
      <c r="G1397" s="177">
        <v>1</v>
      </c>
      <c r="H1397" s="97">
        <v>3620238.0873008887</v>
      </c>
      <c r="I1397" s="185">
        <v>37380.379870854078</v>
      </c>
      <c r="J1397" s="174">
        <v>135325874926.24141</v>
      </c>
      <c r="K1397" s="186">
        <v>0.33511687238750354</v>
      </c>
      <c r="L1397" s="182">
        <v>29656582093.713001</v>
      </c>
      <c r="M1397" s="189">
        <v>1534351073.2954712</v>
      </c>
      <c r="N1397" s="187">
        <v>9921774.9981689025</v>
      </c>
      <c r="O1397" s="185">
        <v>0</v>
      </c>
      <c r="P1397" s="185">
        <v>150054316411.61618</v>
      </c>
      <c r="Q1397" s="174">
        <v>286914542411.15308</v>
      </c>
      <c r="R1397" s="119">
        <v>0.57645539922011357</v>
      </c>
      <c r="S1397" s="174">
        <v>116851564102.5686</v>
      </c>
      <c r="T1397" s="119">
        <v>0.40726957623193066</v>
      </c>
      <c r="U1397" s="97">
        <v>17.519708018631484</v>
      </c>
      <c r="V1397" s="184">
        <v>2190300554769.2773</v>
      </c>
      <c r="W1397" s="199">
        <v>2275.2779856867287</v>
      </c>
      <c r="X1397" s="191">
        <v>4.2676604014625537E-2</v>
      </c>
      <c r="Y1397" s="198">
        <v>2.0000000000000001E-4</v>
      </c>
    </row>
    <row r="1398" spans="1:25" x14ac:dyDescent="0.2">
      <c r="A1398">
        <v>1394</v>
      </c>
      <c r="B1398" s="119">
        <v>0.4897259505096157</v>
      </c>
      <c r="C1398" s="97">
        <v>13678.140364357503</v>
      </c>
      <c r="D1398" s="96">
        <v>0.58251883142633565</v>
      </c>
      <c r="E1398" s="98">
        <v>0</v>
      </c>
      <c r="F1398" s="119">
        <v>0</v>
      </c>
      <c r="G1398" s="177">
        <v>0</v>
      </c>
      <c r="H1398" s="97">
        <v>3879711.9177068439</v>
      </c>
      <c r="I1398" s="185">
        <v>45772.737661590189</v>
      </c>
      <c r="J1398" s="174">
        <v>177585035811.74036</v>
      </c>
      <c r="K1398" s="186">
        <v>0.39747071946358981</v>
      </c>
      <c r="L1398" s="182">
        <v>52194356589.730873</v>
      </c>
      <c r="M1398" s="189">
        <v>4265939170.6196475</v>
      </c>
      <c r="N1398" s="187">
        <v>10590072.030505078</v>
      </c>
      <c r="O1398" s="185">
        <v>0</v>
      </c>
      <c r="P1398" s="185">
        <v>0</v>
      </c>
      <c r="Q1398" s="174">
        <v>181850974982.36002</v>
      </c>
      <c r="R1398" s="119">
        <v>0.38814667865765745</v>
      </c>
      <c r="S1398" s="174">
        <v>52194356589.730873</v>
      </c>
      <c r="T1398" s="119">
        <v>0.28701719413268945</v>
      </c>
      <c r="U1398" s="97">
        <v>13.274040477676627</v>
      </c>
      <c r="V1398" s="184">
        <v>746670339278.2666</v>
      </c>
      <c r="W1398" s="199">
        <v>773.99494166452735</v>
      </c>
      <c r="X1398" s="191">
        <v>5.2879205504365236E-2</v>
      </c>
      <c r="Y1398" s="198">
        <v>2.0000000000000001E-4</v>
      </c>
    </row>
    <row r="1399" spans="1:25" x14ac:dyDescent="0.2">
      <c r="A1399">
        <v>1395</v>
      </c>
      <c r="B1399" s="119">
        <v>0.35267999685854978</v>
      </c>
      <c r="C1399" s="97">
        <v>12028.060656201576</v>
      </c>
      <c r="D1399" s="96">
        <v>0.61046810331110302</v>
      </c>
      <c r="E1399" s="98">
        <v>0</v>
      </c>
      <c r="F1399" s="119">
        <v>0.56409682645081971</v>
      </c>
      <c r="G1399" s="177">
        <v>1</v>
      </c>
      <c r="H1399" s="97">
        <v>5026383.6261815568</v>
      </c>
      <c r="I1399" s="185">
        <v>41144.018080611204</v>
      </c>
      <c r="J1399" s="174">
        <v>206805618795.70209</v>
      </c>
      <c r="K1399" s="186">
        <v>0.35267999685854978</v>
      </c>
      <c r="L1399" s="182">
        <v>56796330090.054237</v>
      </c>
      <c r="M1399" s="189">
        <v>2789470390.5057158</v>
      </c>
      <c r="N1399" s="187">
        <v>13030711.015946925</v>
      </c>
      <c r="O1399" s="185">
        <v>0</v>
      </c>
      <c r="P1399" s="185">
        <v>219203379750.08218</v>
      </c>
      <c r="Q1399" s="174">
        <v>428798468936.29004</v>
      </c>
      <c r="R1399" s="119">
        <v>0.57905735858435659</v>
      </c>
      <c r="S1399" s="174">
        <v>149930706213.87021</v>
      </c>
      <c r="T1399" s="119">
        <v>0.34965308198464345</v>
      </c>
      <c r="U1399" s="97">
        <v>16.77917231794973</v>
      </c>
      <c r="V1399" s="184">
        <v>2676252633292.7886</v>
      </c>
      <c r="W1399" s="199">
        <v>2780.1229719305311</v>
      </c>
      <c r="X1399" s="191">
        <v>4.3789658888872075E-2</v>
      </c>
      <c r="Y1399" s="198">
        <v>2.0000000000000001E-4</v>
      </c>
    </row>
    <row r="1400" spans="1:25" x14ac:dyDescent="0.2">
      <c r="A1400">
        <v>1396</v>
      </c>
      <c r="B1400" s="119">
        <v>0.39483087870982303</v>
      </c>
      <c r="C1400" s="97">
        <v>9765.3210346835676</v>
      </c>
      <c r="D1400" s="96">
        <v>0.62659715080198419</v>
      </c>
      <c r="E1400" s="98">
        <v>0</v>
      </c>
      <c r="F1400" s="119">
        <v>0</v>
      </c>
      <c r="G1400" s="177">
        <v>0</v>
      </c>
      <c r="H1400" s="97">
        <v>4149581.9439381477</v>
      </c>
      <c r="I1400" s="185">
        <v>46222.527950227559</v>
      </c>
      <c r="J1400" s="174">
        <v>191804167385.44064</v>
      </c>
      <c r="K1400" s="186">
        <v>0.39483087870982303</v>
      </c>
      <c r="L1400" s="182">
        <v>52109239795.463661</v>
      </c>
      <c r="M1400" s="189">
        <v>2376785491.3012147</v>
      </c>
      <c r="N1400" s="187">
        <v>11006622.923324605</v>
      </c>
      <c r="O1400" s="185">
        <v>0</v>
      </c>
      <c r="P1400" s="185">
        <v>0</v>
      </c>
      <c r="Q1400" s="174">
        <v>194180952876.74185</v>
      </c>
      <c r="R1400" s="119">
        <v>0.38999812714416926</v>
      </c>
      <c r="S1400" s="174">
        <v>52109239795.463661</v>
      </c>
      <c r="T1400" s="119">
        <v>0.26835402249025159</v>
      </c>
      <c r="U1400" s="97">
        <v>13.140528358237194</v>
      </c>
      <c r="V1400" s="184">
        <v>751979752477.00879</v>
      </c>
      <c r="W1400" s="199">
        <v>779.91328653095775</v>
      </c>
      <c r="X1400" s="191">
        <v>5.4313764836879636E-2</v>
      </c>
      <c r="Y1400" s="198">
        <v>2.0000000000000001E-4</v>
      </c>
    </row>
    <row r="1401" spans="1:25" x14ac:dyDescent="0.2">
      <c r="A1401">
        <v>1397</v>
      </c>
      <c r="B1401" s="119">
        <v>0.46485854276567962</v>
      </c>
      <c r="C1401" s="97">
        <v>17000</v>
      </c>
      <c r="D1401" s="96">
        <v>0.61984511938413112</v>
      </c>
      <c r="E1401" s="98">
        <v>0.7</v>
      </c>
      <c r="F1401" s="119">
        <v>0</v>
      </c>
      <c r="G1401" s="177">
        <v>0</v>
      </c>
      <c r="H1401" s="97">
        <v>3170350.4449939458</v>
      </c>
      <c r="I1401" s="185">
        <v>53804.875203534895</v>
      </c>
      <c r="J1401" s="174">
        <v>170580310044.37057</v>
      </c>
      <c r="K1401" s="186">
        <v>0.46485854276567962</v>
      </c>
      <c r="L1401" s="182">
        <v>63311087652.354156</v>
      </c>
      <c r="M1401" s="189">
        <v>22270916397.916561</v>
      </c>
      <c r="N1401" s="187">
        <v>8785123.1223630905</v>
      </c>
      <c r="O1401" s="185">
        <v>54002075047.997528</v>
      </c>
      <c r="P1401" s="185">
        <v>0</v>
      </c>
      <c r="Q1401" s="174">
        <v>246853301490.28467</v>
      </c>
      <c r="R1401" s="119">
        <v>0.49623551174162855</v>
      </c>
      <c r="S1401" s="174">
        <v>96156163658.932724</v>
      </c>
      <c r="T1401" s="119">
        <v>0.38952755777794251</v>
      </c>
      <c r="U1401" s="97">
        <v>15.76581166435661</v>
      </c>
      <c r="V1401" s="184">
        <v>1627325021403.5894</v>
      </c>
      <c r="W1401" s="199">
        <v>1689.1293375111736</v>
      </c>
      <c r="X1401" s="191">
        <v>4.702031985376965E-2</v>
      </c>
      <c r="Y1401" s="198">
        <v>2.0000000000000001E-4</v>
      </c>
    </row>
    <row r="1402" spans="1:25" x14ac:dyDescent="0.2">
      <c r="A1402">
        <v>1398</v>
      </c>
      <c r="B1402" s="119">
        <v>0.49710739562188949</v>
      </c>
      <c r="C1402" s="97">
        <v>8262.6522057549373</v>
      </c>
      <c r="D1402" s="96">
        <v>0.97001575838197618</v>
      </c>
      <c r="E1402" s="98">
        <v>0.17078757854366641</v>
      </c>
      <c r="F1402" s="119">
        <v>0</v>
      </c>
      <c r="G1402" s="177">
        <v>0</v>
      </c>
      <c r="H1402" s="97">
        <v>23137955.401083838</v>
      </c>
      <c r="I1402" s="185">
        <v>25769.838727381764</v>
      </c>
      <c r="J1402" s="174">
        <v>596261379167.28235</v>
      </c>
      <c r="K1402" s="186">
        <v>0.25177776717002742</v>
      </c>
      <c r="L1402" s="182">
        <v>99543738368.575226</v>
      </c>
      <c r="M1402" s="189">
        <v>34412722651.793304</v>
      </c>
      <c r="N1402" s="187">
        <v>45662391.600272074</v>
      </c>
      <c r="O1402" s="185">
        <v>85992801533.407837</v>
      </c>
      <c r="P1402" s="185">
        <v>0</v>
      </c>
      <c r="Q1402" s="174">
        <v>716666903352.48352</v>
      </c>
      <c r="R1402" s="119">
        <v>0.30546910831113533</v>
      </c>
      <c r="S1402" s="174">
        <v>157088623574.45288</v>
      </c>
      <c r="T1402" s="119">
        <v>0.21919335585278288</v>
      </c>
      <c r="U1402" s="97">
        <v>15.944982536149857</v>
      </c>
      <c r="V1402" s="184">
        <v>2479570646598.0996</v>
      </c>
      <c r="W1402" s="199">
        <v>2576.7742528017243</v>
      </c>
      <c r="X1402" s="191">
        <v>4.8968197097796158E-2</v>
      </c>
      <c r="Y1402" s="198">
        <v>2.0000000000000001E-4</v>
      </c>
    </row>
    <row r="1403" spans="1:25" x14ac:dyDescent="0.2">
      <c r="A1403">
        <v>1399</v>
      </c>
      <c r="B1403" s="119">
        <v>0.50680322327892868</v>
      </c>
      <c r="C1403" s="97">
        <v>17000</v>
      </c>
      <c r="D1403" s="96">
        <v>0.77441211973759505</v>
      </c>
      <c r="E1403" s="98">
        <v>0</v>
      </c>
      <c r="F1403" s="119">
        <v>0.6040890068685193</v>
      </c>
      <c r="G1403" s="177">
        <v>1</v>
      </c>
      <c r="H1403" s="97">
        <v>6471807.2027599933</v>
      </c>
      <c r="I1403" s="185">
        <v>32609.624342322273</v>
      </c>
      <c r="J1403" s="174">
        <v>211043201697.9389</v>
      </c>
      <c r="K1403" s="186">
        <v>0.17179506299961755</v>
      </c>
      <c r="L1403" s="182">
        <v>30431816425.91737</v>
      </c>
      <c r="M1403" s="189">
        <v>5070799155.7006931</v>
      </c>
      <c r="N1403" s="187">
        <v>15024119.728336126</v>
      </c>
      <c r="O1403" s="185">
        <v>0</v>
      </c>
      <c r="P1403" s="185">
        <v>194896899120.93112</v>
      </c>
      <c r="Q1403" s="174">
        <v>411010899974.57068</v>
      </c>
      <c r="R1403" s="119">
        <v>0.46756351094331838</v>
      </c>
      <c r="S1403" s="174">
        <v>127589885759.83421</v>
      </c>
      <c r="T1403" s="119">
        <v>0.31042944546660012</v>
      </c>
      <c r="U1403" s="97">
        <v>17.717336559480234</v>
      </c>
      <c r="V1403" s="184">
        <v>2268542462764.8091</v>
      </c>
      <c r="W1403" s="199">
        <v>2352.7933911437667</v>
      </c>
      <c r="X1403" s="191">
        <v>4.177286156265194E-2</v>
      </c>
      <c r="Y1403" s="198">
        <v>2.0000000000000001E-4</v>
      </c>
    </row>
    <row r="1404" spans="1:25" x14ac:dyDescent="0.2">
      <c r="A1404">
        <v>1400</v>
      </c>
      <c r="B1404" s="119">
        <v>0.46898193793148851</v>
      </c>
      <c r="C1404" s="97">
        <v>15860.635296370296</v>
      </c>
      <c r="D1404" s="96">
        <v>0.9305050581730856</v>
      </c>
      <c r="E1404" s="98">
        <v>0.7</v>
      </c>
      <c r="F1404" s="119">
        <v>0</v>
      </c>
      <c r="G1404" s="177">
        <v>0</v>
      </c>
      <c r="H1404" s="97">
        <v>5713693.6768786339</v>
      </c>
      <c r="I1404" s="185">
        <v>49768.463010314314</v>
      </c>
      <c r="J1404" s="174">
        <v>284361752410.0011</v>
      </c>
      <c r="K1404" s="186">
        <v>0.46898193793148857</v>
      </c>
      <c r="L1404" s="182">
        <v>107172055054.09198</v>
      </c>
      <c r="M1404" s="189">
        <v>16254761827.317209</v>
      </c>
      <c r="N1404" s="187">
        <v>12724334.132576346</v>
      </c>
      <c r="O1404" s="185">
        <v>24810128507.367985</v>
      </c>
      <c r="P1404" s="185">
        <v>0</v>
      </c>
      <c r="Q1404" s="174">
        <v>325426642744.68628</v>
      </c>
      <c r="R1404" s="119">
        <v>0.4707931324631302</v>
      </c>
      <c r="S1404" s="174">
        <v>121016401525.48306</v>
      </c>
      <c r="T1404" s="119">
        <v>0.37186998736433075</v>
      </c>
      <c r="U1404" s="97">
        <v>14.188422388211368</v>
      </c>
      <c r="V1404" s="184">
        <v>1771100205826.832</v>
      </c>
      <c r="W1404" s="199">
        <v>1839.7816410224734</v>
      </c>
      <c r="X1404" s="191">
        <v>5.4821882992956213E-2</v>
      </c>
      <c r="Y1404" s="198">
        <v>2.0000000000000001E-4</v>
      </c>
    </row>
    <row r="1405" spans="1:25" x14ac:dyDescent="0.2">
      <c r="A1405">
        <v>1401</v>
      </c>
      <c r="B1405" s="119">
        <v>0.58032778349746472</v>
      </c>
      <c r="C1405" s="97">
        <v>14048.756383222611</v>
      </c>
      <c r="D1405" s="96">
        <v>1.2617681279689865</v>
      </c>
      <c r="E1405" s="98">
        <v>0.39508682948499779</v>
      </c>
      <c r="F1405" s="119">
        <v>0</v>
      </c>
      <c r="G1405" s="177">
        <v>0</v>
      </c>
      <c r="H1405" s="97">
        <v>10065531.096165461</v>
      </c>
      <c r="I1405" s="185">
        <v>35512.624283449586</v>
      </c>
      <c r="J1405" s="174">
        <v>357453424031.5025</v>
      </c>
      <c r="K1405" s="186">
        <v>0.40450971949116243</v>
      </c>
      <c r="L1405" s="182">
        <v>122829820485.73634</v>
      </c>
      <c r="M1405" s="189">
        <v>36532636319.926117</v>
      </c>
      <c r="N1405" s="187">
        <v>19086522.763743706</v>
      </c>
      <c r="O1405" s="185">
        <v>98618193009.520035</v>
      </c>
      <c r="P1405" s="185">
        <v>0</v>
      </c>
      <c r="Q1405" s="174">
        <v>492604253360.94861</v>
      </c>
      <c r="R1405" s="119">
        <v>0.45368657937672557</v>
      </c>
      <c r="S1405" s="174">
        <v>158395808289.58612</v>
      </c>
      <c r="T1405" s="119">
        <v>0.32154778853182964</v>
      </c>
      <c r="U1405" s="97">
        <v>14.939892779808439</v>
      </c>
      <c r="V1405" s="184">
        <v>2319994879720.4844</v>
      </c>
      <c r="W1405" s="199">
        <v>2407.0794699233743</v>
      </c>
      <c r="X1405" s="191">
        <v>5.2235149972728601E-2</v>
      </c>
      <c r="Y1405" s="198">
        <v>2.0000000000000001E-4</v>
      </c>
    </row>
    <row r="1406" spans="1:25" x14ac:dyDescent="0.2">
      <c r="A1406">
        <v>1402</v>
      </c>
      <c r="B1406" s="119">
        <v>0.67584143787144546</v>
      </c>
      <c r="C1406" s="97">
        <v>12344.418581265349</v>
      </c>
      <c r="D1406" s="96">
        <v>0.50156842997416373</v>
      </c>
      <c r="E1406" s="98">
        <v>0.11482223930532211</v>
      </c>
      <c r="F1406" s="119">
        <v>0.58195372321915129</v>
      </c>
      <c r="G1406" s="177">
        <v>1</v>
      </c>
      <c r="H1406" s="97">
        <v>3039480.562925383</v>
      </c>
      <c r="I1406" s="185">
        <v>53688.352120875774</v>
      </c>
      <c r="J1406" s="174">
        <v>163184702726.89569</v>
      </c>
      <c r="K1406" s="186">
        <v>0.522306293362928</v>
      </c>
      <c r="L1406" s="182">
        <v>70039248612.307159</v>
      </c>
      <c r="M1406" s="189">
        <v>4943304536.2534761</v>
      </c>
      <c r="N1406" s="187">
        <v>9050891.7127051111</v>
      </c>
      <c r="O1406" s="185">
        <v>0</v>
      </c>
      <c r="P1406" s="185">
        <v>266116184319.2916</v>
      </c>
      <c r="Q1406" s="174">
        <v>434244191582.44073</v>
      </c>
      <c r="R1406" s="119">
        <v>0.68653847408722501</v>
      </c>
      <c r="S1406" s="174">
        <v>250425371851.13202</v>
      </c>
      <c r="T1406" s="119">
        <v>0.57669250782273063</v>
      </c>
      <c r="U1406" s="97">
        <v>17.384350450607112</v>
      </c>
      <c r="V1406" s="184">
        <v>4682755923504.7891</v>
      </c>
      <c r="W1406" s="199">
        <v>4862.3645273365655</v>
      </c>
      <c r="X1406" s="191">
        <v>4.2600230810418062E-2</v>
      </c>
      <c r="Y1406" s="198">
        <v>2.0000000000000001E-4</v>
      </c>
    </row>
    <row r="1407" spans="1:25" x14ac:dyDescent="0.2">
      <c r="A1407">
        <v>1403</v>
      </c>
      <c r="B1407" s="119">
        <v>0.57414285812796928</v>
      </c>
      <c r="C1407" s="97">
        <v>8226.714621331781</v>
      </c>
      <c r="D1407" s="96">
        <v>0.82924267695277931</v>
      </c>
      <c r="E1407" s="98">
        <v>0</v>
      </c>
      <c r="F1407" s="119">
        <v>0.77160352791739784</v>
      </c>
      <c r="G1407" s="177">
        <v>1</v>
      </c>
      <c r="H1407" s="97">
        <v>6829791.158448074</v>
      </c>
      <c r="I1407" s="185">
        <v>32255.701369535462</v>
      </c>
      <c r="J1407" s="174">
        <v>220299704023.19473</v>
      </c>
      <c r="K1407" s="186">
        <v>0.37108744401304417</v>
      </c>
      <c r="L1407" s="182">
        <v>57849701065.603912</v>
      </c>
      <c r="M1407" s="189">
        <v>7956822133.391366</v>
      </c>
      <c r="N1407" s="187">
        <v>15547156.674316619</v>
      </c>
      <c r="O1407" s="185">
        <v>0</v>
      </c>
      <c r="P1407" s="185">
        <v>499805294208.44983</v>
      </c>
      <c r="Q1407" s="174">
        <v>728061820365.03589</v>
      </c>
      <c r="R1407" s="119">
        <v>0.66147499563717715</v>
      </c>
      <c r="S1407" s="174">
        <v>457693936432.36377</v>
      </c>
      <c r="T1407" s="119">
        <v>0.62864707862703884</v>
      </c>
      <c r="U1407" s="97">
        <v>18.29938192954268</v>
      </c>
      <c r="V1407" s="184">
        <v>8898201278019.623</v>
      </c>
      <c r="W1407" s="199">
        <v>9231.6650012009104</v>
      </c>
      <c r="X1407" s="191">
        <v>4.111336459763832E-2</v>
      </c>
      <c r="Y1407" s="198">
        <v>2.0000000000000001E-4</v>
      </c>
    </row>
    <row r="1408" spans="1:25" x14ac:dyDescent="0.2">
      <c r="A1408">
        <v>1404</v>
      </c>
      <c r="B1408" s="119">
        <v>0.53826067529231714</v>
      </c>
      <c r="C1408" s="97">
        <v>5979.6116365972939</v>
      </c>
      <c r="D1408" s="96">
        <v>0.44003153228750003</v>
      </c>
      <c r="E1408" s="98">
        <v>0</v>
      </c>
      <c r="F1408" s="119">
        <v>0</v>
      </c>
      <c r="G1408" s="177">
        <v>0</v>
      </c>
      <c r="H1408" s="97">
        <v>5873903.4759747507</v>
      </c>
      <c r="I1408" s="185">
        <v>40078.474078763087</v>
      </c>
      <c r="J1408" s="174">
        <v>235417088203.01044</v>
      </c>
      <c r="K1408" s="186">
        <v>0.42823750154605966</v>
      </c>
      <c r="L1408" s="182">
        <v>77939800434.681076</v>
      </c>
      <c r="M1408" s="189">
        <v>8376705627.1857338</v>
      </c>
      <c r="N1408" s="187">
        <v>16652216.090383556</v>
      </c>
      <c r="O1408" s="185">
        <v>0</v>
      </c>
      <c r="P1408" s="185">
        <v>0</v>
      </c>
      <c r="Q1408" s="174">
        <v>243793793830.19617</v>
      </c>
      <c r="R1408" s="119">
        <v>0.41352334729047036</v>
      </c>
      <c r="S1408" s="174">
        <v>77939800434.681076</v>
      </c>
      <c r="T1408" s="119">
        <v>0.31969558867838371</v>
      </c>
      <c r="U1408" s="97">
        <v>13.401102965990191</v>
      </c>
      <c r="V1408" s="184">
        <v>1222141422331.9763</v>
      </c>
      <c r="W1408" s="199">
        <v>1268.3932737747919</v>
      </c>
      <c r="X1408" s="191">
        <v>5.1366196299927058E-2</v>
      </c>
      <c r="Y1408" s="198">
        <v>2.0000000000000001E-4</v>
      </c>
    </row>
    <row r="1409" spans="1:25" x14ac:dyDescent="0.2">
      <c r="A1409">
        <v>1405</v>
      </c>
      <c r="B1409" s="119">
        <v>0.46904269491311995</v>
      </c>
      <c r="C1409" s="97">
        <v>9945.1638343767536</v>
      </c>
      <c r="D1409" s="96">
        <v>0.891242532683446</v>
      </c>
      <c r="E1409" s="98">
        <v>0</v>
      </c>
      <c r="F1409" s="119">
        <v>0</v>
      </c>
      <c r="G1409" s="177">
        <v>0</v>
      </c>
      <c r="H1409" s="97">
        <v>8903448.8902105484</v>
      </c>
      <c r="I1409" s="185">
        <v>36361.298200961188</v>
      </c>
      <c r="J1409" s="174">
        <v>323740960113.96271</v>
      </c>
      <c r="K1409" s="186">
        <v>0.37430678465353273</v>
      </c>
      <c r="L1409" s="182">
        <v>99132954716.006607</v>
      </c>
      <c r="M1409" s="189">
        <v>10347333595.101236</v>
      </c>
      <c r="N1409" s="187">
        <v>19186365.493926004</v>
      </c>
      <c r="O1409" s="185">
        <v>0</v>
      </c>
      <c r="P1409" s="185">
        <v>0</v>
      </c>
      <c r="Q1409" s="174">
        <v>334088293709.06396</v>
      </c>
      <c r="R1409" s="119">
        <v>0.36271380986019069</v>
      </c>
      <c r="S1409" s="174">
        <v>99132954716.006607</v>
      </c>
      <c r="T1409" s="119">
        <v>0.29672681318889649</v>
      </c>
      <c r="U1409" s="97">
        <v>13.242908770255861</v>
      </c>
      <c r="V1409" s="184">
        <v>1366321688078.7996</v>
      </c>
      <c r="W1409" s="199">
        <v>1418.1144180469093</v>
      </c>
      <c r="X1409" s="191">
        <v>5.582729629486162E-2</v>
      </c>
      <c r="Y1409" s="198">
        <v>2.0000000000000001E-4</v>
      </c>
    </row>
    <row r="1410" spans="1:25" x14ac:dyDescent="0.2">
      <c r="A1410">
        <v>1406</v>
      </c>
      <c r="B1410" s="119">
        <v>0.60087818298434148</v>
      </c>
      <c r="C1410" s="97">
        <v>4000</v>
      </c>
      <c r="D1410" s="96">
        <v>0.89526332816876908</v>
      </c>
      <c r="E1410" s="98">
        <v>4.6228310813957368E-2</v>
      </c>
      <c r="F1410" s="119">
        <v>0</v>
      </c>
      <c r="G1410" s="177">
        <v>0</v>
      </c>
      <c r="H1410" s="97">
        <v>15021229.729808602</v>
      </c>
      <c r="I1410" s="185">
        <v>31896.047263858236</v>
      </c>
      <c r="J1410" s="174">
        <v>479117853423.24768</v>
      </c>
      <c r="K1410" s="186">
        <v>0.46707729829498634</v>
      </c>
      <c r="L1410" s="182">
        <v>154369473170.81818</v>
      </c>
      <c r="M1410" s="189">
        <v>23572997632.8536</v>
      </c>
      <c r="N1410" s="187">
        <v>31352541.541463509</v>
      </c>
      <c r="O1410" s="185">
        <v>14263259521.441824</v>
      </c>
      <c r="P1410" s="185">
        <v>0</v>
      </c>
      <c r="Q1410" s="174">
        <v>516954110577.54309</v>
      </c>
      <c r="R1410" s="119">
        <v>0.45496432922492047</v>
      </c>
      <c r="S1410" s="174">
        <v>160139022000.28189</v>
      </c>
      <c r="T1410" s="119">
        <v>0.30977415349570192</v>
      </c>
      <c r="U1410" s="97">
        <v>13.680712922448066</v>
      </c>
      <c r="V1410" s="184">
        <v>2388383169773.4277</v>
      </c>
      <c r="W1410" s="199">
        <v>2479.8558637319275</v>
      </c>
      <c r="X1410" s="191">
        <v>5.214640598898064E-2</v>
      </c>
      <c r="Y1410" s="198">
        <v>2.0000000000000001E-4</v>
      </c>
    </row>
    <row r="1411" spans="1:25" x14ac:dyDescent="0.2">
      <c r="A1411">
        <v>1407</v>
      </c>
      <c r="B1411" s="119">
        <v>0.57443731500271089</v>
      </c>
      <c r="C1411" s="97">
        <v>7943.8132859368725</v>
      </c>
      <c r="D1411" s="96">
        <v>1.2389597743191572</v>
      </c>
      <c r="E1411" s="98">
        <v>3.6224721538021268E-2</v>
      </c>
      <c r="F1411" s="119">
        <v>0</v>
      </c>
      <c r="G1411" s="177">
        <v>0</v>
      </c>
      <c r="H1411" s="97">
        <v>11680284.408239838</v>
      </c>
      <c r="I1411" s="185">
        <v>36445.719986041222</v>
      </c>
      <c r="J1411" s="174">
        <v>425696374900.03235</v>
      </c>
      <c r="K1411" s="186">
        <v>0.48117900546751768</v>
      </c>
      <c r="L1411" s="182">
        <v>172727718948.90106</v>
      </c>
      <c r="M1411" s="189">
        <v>8623182884.5381107</v>
      </c>
      <c r="N1411" s="187">
        <v>22095492.552417427</v>
      </c>
      <c r="O1411" s="185">
        <v>5241482794.7140484</v>
      </c>
      <c r="P1411" s="185">
        <v>0</v>
      </c>
      <c r="Q1411" s="174">
        <v>439561040579.28448</v>
      </c>
      <c r="R1411" s="119">
        <v>0.47554110861559246</v>
      </c>
      <c r="S1411" s="174">
        <v>174856991054.87103</v>
      </c>
      <c r="T1411" s="119">
        <v>0.39779911073199797</v>
      </c>
      <c r="U1411" s="97">
        <v>13.183270926924196</v>
      </c>
      <c r="V1411" s="184">
        <v>2417347057046.7305</v>
      </c>
      <c r="W1411" s="199">
        <v>2509.6673496591925</v>
      </c>
      <c r="X1411" s="191">
        <v>5.7691976837045036E-2</v>
      </c>
      <c r="Y1411" s="198">
        <v>2.0000000000000001E-4</v>
      </c>
    </row>
    <row r="1412" spans="1:25" x14ac:dyDescent="0.2">
      <c r="A1412">
        <v>1408</v>
      </c>
      <c r="B1412" s="119">
        <v>0.64196131796589428</v>
      </c>
      <c r="C1412" s="97">
        <v>11653.041467409948</v>
      </c>
      <c r="D1412" s="96">
        <v>1.4579686736538571</v>
      </c>
      <c r="E1412" s="98">
        <v>0.43941089584794807</v>
      </c>
      <c r="F1412" s="119">
        <v>0</v>
      </c>
      <c r="G1412" s="177">
        <v>0</v>
      </c>
      <c r="H1412" s="97">
        <v>10722384.012963563</v>
      </c>
      <c r="I1412" s="185">
        <v>40793.849902276663</v>
      </c>
      <c r="J1412" s="174">
        <v>437407324019.40649</v>
      </c>
      <c r="K1412" s="186">
        <v>0.45588707807134965</v>
      </c>
      <c r="L1412" s="182">
        <v>154910034250.47281</v>
      </c>
      <c r="M1412" s="189">
        <v>29108891592.499538</v>
      </c>
      <c r="N1412" s="187">
        <v>20648204.124756899</v>
      </c>
      <c r="O1412" s="185">
        <v>38725353903.136665</v>
      </c>
      <c r="P1412" s="185">
        <v>0</v>
      </c>
      <c r="Q1412" s="174">
        <v>505241569515.04266</v>
      </c>
      <c r="R1412" s="119">
        <v>0.45599698025216673</v>
      </c>
      <c r="S1412" s="174">
        <v>169638071554.08838</v>
      </c>
      <c r="T1412" s="119">
        <v>0.33575636248006252</v>
      </c>
      <c r="U1412" s="97">
        <v>14.010256532916891</v>
      </c>
      <c r="V1412" s="184">
        <v>2406647821759.2744</v>
      </c>
      <c r="W1412" s="199">
        <v>2498.8879873954183</v>
      </c>
      <c r="X1412" s="191">
        <v>5.5490354557683239E-2</v>
      </c>
      <c r="Y1412" s="198">
        <v>2.0000000000000001E-4</v>
      </c>
    </row>
    <row r="1413" spans="1:25" x14ac:dyDescent="0.2">
      <c r="A1413">
        <v>1409</v>
      </c>
      <c r="B1413" s="119">
        <v>0.61440430068136265</v>
      </c>
      <c r="C1413" s="97">
        <v>10728.529412721302</v>
      </c>
      <c r="D1413" s="96">
        <v>0.81734611214116781</v>
      </c>
      <c r="E1413" s="98">
        <v>0.7</v>
      </c>
      <c r="F1413" s="119">
        <v>0.53823573712406581</v>
      </c>
      <c r="G1413" s="177">
        <v>1</v>
      </c>
      <c r="H1413" s="97">
        <v>6296831.8424405167</v>
      </c>
      <c r="I1413" s="185">
        <v>44620.351369855132</v>
      </c>
      <c r="J1413" s="174">
        <v>280966849326.58813</v>
      </c>
      <c r="K1413" s="186">
        <v>0.49608298659964212</v>
      </c>
      <c r="L1413" s="182">
        <v>105997657965.01163</v>
      </c>
      <c r="M1413" s="189">
        <v>3864860523.4589329</v>
      </c>
      <c r="N1413" s="187">
        <v>14500336.489570312</v>
      </c>
      <c r="O1413" s="185">
        <v>0</v>
      </c>
      <c r="P1413" s="185">
        <v>310007623746.42517</v>
      </c>
      <c r="Q1413" s="174">
        <v>594839333596.47229</v>
      </c>
      <c r="R1413" s="119">
        <v>0.65124975916498984</v>
      </c>
      <c r="S1413" s="174">
        <v>293043606253.28235</v>
      </c>
      <c r="T1413" s="119">
        <v>0.49264328988048656</v>
      </c>
      <c r="U1413" s="97">
        <v>16.874380981992417</v>
      </c>
      <c r="V1413" s="184">
        <v>5269944013511.6514</v>
      </c>
      <c r="W1413" s="199">
        <v>5469.1989128144296</v>
      </c>
      <c r="X1413" s="191">
        <v>4.4065271498376496E-2</v>
      </c>
      <c r="Y1413" s="198">
        <v>2.0000000000000001E-4</v>
      </c>
    </row>
    <row r="1414" spans="1:25" x14ac:dyDescent="0.2">
      <c r="A1414">
        <v>1410</v>
      </c>
      <c r="B1414" s="119">
        <v>0.35852076538436095</v>
      </c>
      <c r="C1414" s="97">
        <v>12736.220936594189</v>
      </c>
      <c r="D1414" s="96">
        <v>0.29659618911373409</v>
      </c>
      <c r="E1414" s="98">
        <v>0.13035556263826492</v>
      </c>
      <c r="F1414" s="119">
        <v>0</v>
      </c>
      <c r="G1414" s="177">
        <v>0</v>
      </c>
      <c r="H1414" s="97">
        <v>1764466.3995242752</v>
      </c>
      <c r="I1414" s="185">
        <v>53661.16402715462</v>
      </c>
      <c r="J1414" s="174">
        <v>94683320885.27507</v>
      </c>
      <c r="K1414" s="186">
        <v>0.35852076538436095</v>
      </c>
      <c r="L1414" s="182">
        <v>22919954199.782154</v>
      </c>
      <c r="M1414" s="189">
        <v>5387806313.7890244</v>
      </c>
      <c r="N1414" s="187">
        <v>6694545.8454066506</v>
      </c>
      <c r="O1414" s="185">
        <v>9149191678.9422092</v>
      </c>
      <c r="P1414" s="185">
        <v>0</v>
      </c>
      <c r="Q1414" s="174">
        <v>109220318878.00632</v>
      </c>
      <c r="R1414" s="119">
        <v>0.37781697068809073</v>
      </c>
      <c r="S1414" s="174">
        <v>28025585052.229889</v>
      </c>
      <c r="T1414" s="119">
        <v>0.25659680671261431</v>
      </c>
      <c r="U1414" s="97">
        <v>14.715909688867859</v>
      </c>
      <c r="V1414" s="184">
        <v>478997045585.64587</v>
      </c>
      <c r="W1414" s="199">
        <v>497.28274177976095</v>
      </c>
      <c r="X1414" s="191">
        <v>4.7348213742837111E-2</v>
      </c>
      <c r="Y1414" s="198">
        <v>2.0000000000000001E-4</v>
      </c>
    </row>
    <row r="1415" spans="1:25" x14ac:dyDescent="0.2">
      <c r="A1415">
        <v>1411</v>
      </c>
      <c r="B1415" s="119">
        <v>0.58642013033424334</v>
      </c>
      <c r="C1415" s="97">
        <v>11230.808570670242</v>
      </c>
      <c r="D1415" s="96">
        <v>1.1836982145525032</v>
      </c>
      <c r="E1415" s="98">
        <v>0.7</v>
      </c>
      <c r="F1415" s="119">
        <v>0.5899845175983055</v>
      </c>
      <c r="G1415" s="177">
        <v>1</v>
      </c>
      <c r="H1415" s="97">
        <v>9765244.0140531026</v>
      </c>
      <c r="I1415" s="185">
        <v>34986.893378991663</v>
      </c>
      <c r="J1415" s="174">
        <v>341655551139.51245</v>
      </c>
      <c r="K1415" s="186">
        <v>0.39476399215289248</v>
      </c>
      <c r="L1415" s="182">
        <v>109160627424.28159</v>
      </c>
      <c r="M1415" s="189">
        <v>5029181927.4364805</v>
      </c>
      <c r="N1415" s="187">
        <v>18966573.992460273</v>
      </c>
      <c r="O1415" s="185">
        <v>0</v>
      </c>
      <c r="P1415" s="185">
        <v>253988981892.44397</v>
      </c>
      <c r="Q1415" s="174">
        <v>600673714959.39294</v>
      </c>
      <c r="R1415" s="119">
        <v>0.56280887011318592</v>
      </c>
      <c r="S1415" s="174">
        <v>261051795221.49506</v>
      </c>
      <c r="T1415" s="119">
        <v>0.43459833303866613</v>
      </c>
      <c r="U1415" s="97">
        <v>16.549231917160554</v>
      </c>
      <c r="V1415" s="184">
        <v>4469603293945.8232</v>
      </c>
      <c r="W1415" s="199">
        <v>4638.6379662236259</v>
      </c>
      <c r="X1415" s="191">
        <v>4.584700757551563E-2</v>
      </c>
      <c r="Y1415" s="198">
        <v>2.0000000000000001E-4</v>
      </c>
    </row>
    <row r="1416" spans="1:25" x14ac:dyDescent="0.2">
      <c r="A1416">
        <v>1412</v>
      </c>
      <c r="B1416" s="119">
        <v>0.58675934369281912</v>
      </c>
      <c r="C1416" s="97">
        <v>12581.917708478719</v>
      </c>
      <c r="D1416" s="96">
        <v>1.1196603146442647</v>
      </c>
      <c r="E1416" s="98">
        <v>0</v>
      </c>
      <c r="F1416" s="119">
        <v>0</v>
      </c>
      <c r="G1416" s="177">
        <v>0</v>
      </c>
      <c r="H1416" s="97">
        <v>7581623.9764323821</v>
      </c>
      <c r="I1416" s="185">
        <v>38268.579309137443</v>
      </c>
      <c r="J1416" s="174">
        <v>290137978434.16058</v>
      </c>
      <c r="K1416" s="186">
        <v>0.37414394642945781</v>
      </c>
      <c r="L1416" s="182">
        <v>79517209777.536469</v>
      </c>
      <c r="M1416" s="189">
        <v>6466182310.216958</v>
      </c>
      <c r="N1416" s="187">
        <v>15456541.837640792</v>
      </c>
      <c r="O1416" s="185">
        <v>0</v>
      </c>
      <c r="P1416" s="185">
        <v>0</v>
      </c>
      <c r="Q1416" s="174">
        <v>296604160744.37756</v>
      </c>
      <c r="R1416" s="119">
        <v>0.36598734147217965</v>
      </c>
      <c r="S1416" s="174">
        <v>79517209777.536469</v>
      </c>
      <c r="T1416" s="119">
        <v>0.26809202398905929</v>
      </c>
      <c r="U1416" s="97">
        <v>13.259190337893484</v>
      </c>
      <c r="V1416" s="184">
        <v>1065981871802.1508</v>
      </c>
      <c r="W1416" s="199">
        <v>1106.7753526577658</v>
      </c>
      <c r="X1416" s="191">
        <v>6.1068582194191333E-2</v>
      </c>
      <c r="Y1416" s="198">
        <v>2.0000000000000001E-4</v>
      </c>
    </row>
    <row r="1417" spans="1:25" x14ac:dyDescent="0.2">
      <c r="A1417">
        <v>1413</v>
      </c>
      <c r="B1417" s="119">
        <v>0.58423215176416188</v>
      </c>
      <c r="C1417" s="97">
        <v>4007.8073204072389</v>
      </c>
      <c r="D1417" s="96">
        <v>1.4009057311143891</v>
      </c>
      <c r="E1417" s="98">
        <v>0.39325245596440739</v>
      </c>
      <c r="F1417" s="119">
        <v>0</v>
      </c>
      <c r="G1417" s="177">
        <v>0</v>
      </c>
      <c r="H1417" s="97">
        <v>23381424.429076642</v>
      </c>
      <c r="I1417" s="185">
        <v>27948.558447032272</v>
      </c>
      <c r="J1417" s="174">
        <v>653477107230.91675</v>
      </c>
      <c r="K1417" s="186">
        <v>0.3465832514321423</v>
      </c>
      <c r="L1417" s="182">
        <v>152865779892.48856</v>
      </c>
      <c r="M1417" s="189">
        <v>52272072029.273659</v>
      </c>
      <c r="N1417" s="187">
        <v>40900898.625885442</v>
      </c>
      <c r="O1417" s="185">
        <v>111184656441.81985</v>
      </c>
      <c r="P1417" s="185">
        <v>0</v>
      </c>
      <c r="Q1417" s="174">
        <v>816933835702.01025</v>
      </c>
      <c r="R1417" s="119">
        <v>0.38611688233351199</v>
      </c>
      <c r="S1417" s="174">
        <v>217024110009.48526</v>
      </c>
      <c r="T1417" s="119">
        <v>0.26565689964719286</v>
      </c>
      <c r="U1417" s="97">
        <v>15.727050362826521</v>
      </c>
      <c r="V1417" s="184">
        <v>3583733347601.1826</v>
      </c>
      <c r="W1417" s="199">
        <v>3721.534280930136</v>
      </c>
      <c r="X1417" s="191">
        <v>4.8255789532487686E-2</v>
      </c>
      <c r="Y1417" s="198">
        <v>2.0000000000000001E-4</v>
      </c>
    </row>
    <row r="1418" spans="1:25" x14ac:dyDescent="0.2">
      <c r="A1418">
        <v>1414</v>
      </c>
      <c r="B1418" s="119">
        <v>0.5912276225981562</v>
      </c>
      <c r="C1418" s="97">
        <v>15237.702175898608</v>
      </c>
      <c r="D1418" s="96">
        <v>0.71537160442394465</v>
      </c>
      <c r="E1418" s="98">
        <v>0</v>
      </c>
      <c r="F1418" s="119">
        <v>0.60426498061223588</v>
      </c>
      <c r="G1418" s="177">
        <v>1</v>
      </c>
      <c r="H1418" s="97">
        <v>3776601.0149551546</v>
      </c>
      <c r="I1418" s="185">
        <v>40816.600177449836</v>
      </c>
      <c r="J1418" s="174">
        <v>154148013657.17578</v>
      </c>
      <c r="K1418" s="186">
        <v>0.36334475782544873</v>
      </c>
      <c r="L1418" s="182">
        <v>43993092488.321884</v>
      </c>
      <c r="M1418" s="189">
        <v>0</v>
      </c>
      <c r="N1418" s="187">
        <v>9729769.4743424505</v>
      </c>
      <c r="O1418" s="185">
        <v>0</v>
      </c>
      <c r="P1418" s="185">
        <v>153232042101.09259</v>
      </c>
      <c r="Q1418" s="174">
        <v>307380055758.26837</v>
      </c>
      <c r="R1418" s="119">
        <v>0.5810217775250387</v>
      </c>
      <c r="S1418" s="174">
        <v>118264724988.12436</v>
      </c>
      <c r="T1418" s="119">
        <v>0.38475080855971605</v>
      </c>
      <c r="U1418" s="97">
        <v>16.768070276606682</v>
      </c>
      <c r="V1418" s="184">
        <v>2104509559802.5967</v>
      </c>
      <c r="W1418" s="199">
        <v>2182.9677106974873</v>
      </c>
      <c r="X1418" s="191">
        <v>4.5125768978586764E-2</v>
      </c>
      <c r="Y1418" s="198">
        <v>2.0000000000000001E-4</v>
      </c>
    </row>
    <row r="1419" spans="1:25" x14ac:dyDescent="0.2">
      <c r="A1419">
        <v>1415</v>
      </c>
      <c r="B1419" s="119">
        <v>0.47900992641412882</v>
      </c>
      <c r="C1419" s="97">
        <v>7322.4262157154735</v>
      </c>
      <c r="D1419" s="96">
        <v>1.0145038898014274</v>
      </c>
      <c r="E1419" s="98">
        <v>0.19759408238730972</v>
      </c>
      <c r="F1419" s="119">
        <v>0.58868008618613299</v>
      </c>
      <c r="G1419" s="177">
        <v>1</v>
      </c>
      <c r="H1419" s="97">
        <v>9127227.3474914562</v>
      </c>
      <c r="I1419" s="185">
        <v>36701.144805295895</v>
      </c>
      <c r="J1419" s="174">
        <v>334979692551.14069</v>
      </c>
      <c r="K1419" s="186">
        <v>0.40904327362647908</v>
      </c>
      <c r="L1419" s="182">
        <v>104065120797.8376</v>
      </c>
      <c r="M1419" s="189">
        <v>7719791837.9164267</v>
      </c>
      <c r="N1419" s="187">
        <v>18866002.442196541</v>
      </c>
      <c r="O1419" s="185">
        <v>0</v>
      </c>
      <c r="P1419" s="185">
        <v>374324123852.53967</v>
      </c>
      <c r="Q1419" s="174">
        <v>717023608241.5968</v>
      </c>
      <c r="R1419" s="119">
        <v>0.60873935544737645</v>
      </c>
      <c r="S1419" s="174">
        <v>294758205035.54541</v>
      </c>
      <c r="T1419" s="119">
        <v>0.41108577409103719</v>
      </c>
      <c r="U1419" s="97">
        <v>16.97709670052307</v>
      </c>
      <c r="V1419" s="184">
        <v>5313914412815.5596</v>
      </c>
      <c r="W1419" s="199">
        <v>5520.5930924399818</v>
      </c>
      <c r="X1419" s="191">
        <v>4.408558096036095E-2</v>
      </c>
      <c r="Y1419" s="198">
        <v>2.0000000000000001E-4</v>
      </c>
    </row>
    <row r="1420" spans="1:25" x14ac:dyDescent="0.2">
      <c r="A1420">
        <v>1416</v>
      </c>
      <c r="B1420" s="119">
        <v>0.39961349208853097</v>
      </c>
      <c r="C1420" s="97">
        <v>7619.7606658252316</v>
      </c>
      <c r="D1420" s="96">
        <v>1.1918014202660263</v>
      </c>
      <c r="E1420" s="98">
        <v>0.35467109221872428</v>
      </c>
      <c r="F1420" s="119">
        <v>0</v>
      </c>
      <c r="G1420" s="177">
        <v>0</v>
      </c>
      <c r="H1420" s="97">
        <v>10971097.727024704</v>
      </c>
      <c r="I1420" s="185">
        <v>34895.872295483794</v>
      </c>
      <c r="J1420" s="174">
        <v>382846025223.52661</v>
      </c>
      <c r="K1420" s="186">
        <v>0.39961349208853103</v>
      </c>
      <c r="L1420" s="182">
        <v>111402387693.46292</v>
      </c>
      <c r="M1420" s="189">
        <v>35986372822.672348</v>
      </c>
      <c r="N1420" s="187">
        <v>21102166.964658424</v>
      </c>
      <c r="O1420" s="185">
        <v>81986679873.083496</v>
      </c>
      <c r="P1420" s="185">
        <v>0</v>
      </c>
      <c r="Q1420" s="174">
        <v>500819077919.28247</v>
      </c>
      <c r="R1420" s="119">
        <v>0.43644459767461735</v>
      </c>
      <c r="S1420" s="174">
        <v>147511742034.81149</v>
      </c>
      <c r="T1420" s="119">
        <v>0.29454098004346813</v>
      </c>
      <c r="U1420" s="97">
        <v>15.303634625879175</v>
      </c>
      <c r="V1420" s="184">
        <v>2318677713415.4517</v>
      </c>
      <c r="W1420" s="199">
        <v>2407.2987497513363</v>
      </c>
      <c r="X1420" s="191">
        <v>4.9963614153892805E-2</v>
      </c>
      <c r="Y1420" s="198">
        <v>2.0000000000000001E-4</v>
      </c>
    </row>
    <row r="1421" spans="1:25" x14ac:dyDescent="0.2">
      <c r="A1421">
        <v>1417</v>
      </c>
      <c r="B1421" s="119">
        <v>0.4779635302539299</v>
      </c>
      <c r="C1421" s="97">
        <v>7062.4322192021973</v>
      </c>
      <c r="D1421" s="96">
        <v>0.87879342099517999</v>
      </c>
      <c r="E1421" s="98">
        <v>0</v>
      </c>
      <c r="F1421" s="119">
        <v>0</v>
      </c>
      <c r="G1421" s="177">
        <v>0</v>
      </c>
      <c r="H1421" s="97">
        <v>10981680.77075359</v>
      </c>
      <c r="I1421" s="185">
        <v>30279.320669670171</v>
      </c>
      <c r="J1421" s="174">
        <v>332517833549.59863</v>
      </c>
      <c r="K1421" s="186">
        <v>0.2328212001397334</v>
      </c>
      <c r="L1421" s="182">
        <v>44756595918.043579</v>
      </c>
      <c r="M1421" s="189">
        <v>10590993045.133125</v>
      </c>
      <c r="N1421" s="187">
        <v>23428720.576901183</v>
      </c>
      <c r="O1421" s="185">
        <v>0</v>
      </c>
      <c r="P1421" s="185">
        <v>0</v>
      </c>
      <c r="Q1421" s="174">
        <v>343108826594.73175</v>
      </c>
      <c r="R1421" s="119">
        <v>0.2256345365498981</v>
      </c>
      <c r="S1421" s="174">
        <v>44756595918.043579</v>
      </c>
      <c r="T1421" s="119">
        <v>0.13044431518198313</v>
      </c>
      <c r="U1421" s="97">
        <v>13.686738674403829</v>
      </c>
      <c r="V1421" s="184">
        <v>596877807183.7561</v>
      </c>
      <c r="W1421" s="199">
        <v>619.15325822098293</v>
      </c>
      <c r="X1421" s="191">
        <v>5.1690188701602885E-2</v>
      </c>
      <c r="Y1421" s="198">
        <v>2.0000000000000001E-4</v>
      </c>
    </row>
    <row r="1422" spans="1:25" x14ac:dyDescent="0.2">
      <c r="A1422">
        <v>1418</v>
      </c>
      <c r="B1422" s="119">
        <v>0.42098710447611676</v>
      </c>
      <c r="C1422" s="97">
        <v>11856.682248652502</v>
      </c>
      <c r="D1422" s="96">
        <v>0.9377637821823801</v>
      </c>
      <c r="E1422" s="98">
        <v>0.17669200551361589</v>
      </c>
      <c r="F1422" s="119">
        <v>0.63932852705627619</v>
      </c>
      <c r="G1422" s="177">
        <v>1</v>
      </c>
      <c r="H1422" s="97">
        <v>22307433.757557485</v>
      </c>
      <c r="I1422" s="185">
        <v>31570.239024499901</v>
      </c>
      <c r="J1422" s="174">
        <v>704251015749.28772</v>
      </c>
      <c r="K1422" s="186">
        <v>0.41914542645784658</v>
      </c>
      <c r="L1422" s="182">
        <v>234903452834.54037</v>
      </c>
      <c r="M1422" s="189">
        <v>19997885742.710167</v>
      </c>
      <c r="N1422" s="187">
        <v>44550346.503074765</v>
      </c>
      <c r="O1422" s="185">
        <v>0</v>
      </c>
      <c r="P1422" s="185">
        <v>544591062954.29071</v>
      </c>
      <c r="Q1422" s="174">
        <v>1268839964446.2886</v>
      </c>
      <c r="R1422" s="119">
        <v>0.57600364362102929</v>
      </c>
      <c r="S1422" s="174">
        <v>507405459370.56128</v>
      </c>
      <c r="T1422" s="119">
        <v>0.39989712933733834</v>
      </c>
      <c r="U1422" s="97">
        <v>16.327556605086176</v>
      </c>
      <c r="V1422" s="184">
        <v>8467177064119.8906</v>
      </c>
      <c r="W1422" s="199">
        <v>8791.6949552808564</v>
      </c>
      <c r="X1422" s="191">
        <v>4.5535450736739959E-2</v>
      </c>
      <c r="Y1422" s="198">
        <v>2.0000000000000001E-4</v>
      </c>
    </row>
    <row r="1423" spans="1:25" x14ac:dyDescent="0.2">
      <c r="A1423">
        <v>1419</v>
      </c>
      <c r="B1423" s="119">
        <v>0.44162052854106676</v>
      </c>
      <c r="C1423" s="97">
        <v>12832.685353698209</v>
      </c>
      <c r="D1423" s="96">
        <v>0.77112608171230423</v>
      </c>
      <c r="E1423" s="98">
        <v>0</v>
      </c>
      <c r="F1423" s="119">
        <v>0.73687218871339311</v>
      </c>
      <c r="G1423" s="177">
        <v>1</v>
      </c>
      <c r="H1423" s="97">
        <v>6893727.6446710452</v>
      </c>
      <c r="I1423" s="185">
        <v>34894.150923350819</v>
      </c>
      <c r="J1423" s="174">
        <v>240550772857.62723</v>
      </c>
      <c r="K1423" s="186">
        <v>0.30858703307310409</v>
      </c>
      <c r="L1423" s="182">
        <v>56736469542.442078</v>
      </c>
      <c r="M1423" s="189">
        <v>6919543102.0127134</v>
      </c>
      <c r="N1423" s="187">
        <v>15952171.398195574</v>
      </c>
      <c r="O1423" s="185">
        <v>0</v>
      </c>
      <c r="P1423" s="185">
        <v>210381554077.2695</v>
      </c>
      <c r="Q1423" s="174">
        <v>457851870036.90942</v>
      </c>
      <c r="R1423" s="119">
        <v>0.52972611543956583</v>
      </c>
      <c r="S1423" s="174">
        <v>153859159867.94815</v>
      </c>
      <c r="T1423" s="119">
        <v>0.33604571682877454</v>
      </c>
      <c r="U1423" s="97">
        <v>16.901268182388588</v>
      </c>
      <c r="V1423" s="184">
        <v>2702274932324.9697</v>
      </c>
      <c r="W1423" s="199">
        <v>2803.8589475371141</v>
      </c>
      <c r="X1423" s="191">
        <v>4.3495883008104183E-2</v>
      </c>
      <c r="Y1423" s="198">
        <v>2.0000000000000001E-4</v>
      </c>
    </row>
    <row r="1424" spans="1:25" x14ac:dyDescent="0.2">
      <c r="A1424">
        <v>1420</v>
      </c>
      <c r="B1424" s="119">
        <v>0.61861400670893107</v>
      </c>
      <c r="C1424" s="97">
        <v>13870.73146803809</v>
      </c>
      <c r="D1424" s="96">
        <v>0.66292305304879684</v>
      </c>
      <c r="E1424" s="98">
        <v>0</v>
      </c>
      <c r="F1424" s="119">
        <v>0.58939238210058575</v>
      </c>
      <c r="G1424" s="177">
        <v>1</v>
      </c>
      <c r="H1424" s="97">
        <v>3724080.2297612689</v>
      </c>
      <c r="I1424" s="185">
        <v>41216.763563856381</v>
      </c>
      <c r="J1424" s="174">
        <v>153494534322.90216</v>
      </c>
      <c r="K1424" s="186">
        <v>0.43369570004866287</v>
      </c>
      <c r="L1424" s="182">
        <v>49624815546.617638</v>
      </c>
      <c r="M1424" s="189">
        <v>4055346344.9342079</v>
      </c>
      <c r="N1424" s="187">
        <v>9860278.5054389611</v>
      </c>
      <c r="O1424" s="185">
        <v>0</v>
      </c>
      <c r="P1424" s="185">
        <v>132621619229.27551</v>
      </c>
      <c r="Q1424" s="174">
        <v>290171499897.11188</v>
      </c>
      <c r="R1424" s="119">
        <v>0.59505228791062803</v>
      </c>
      <c r="S1424" s="174">
        <v>119772530118.19693</v>
      </c>
      <c r="T1424" s="119">
        <v>0.41276462423313631</v>
      </c>
      <c r="U1424" s="97">
        <v>16.610430002380451</v>
      </c>
      <c r="V1424" s="184">
        <v>2126942337332.9424</v>
      </c>
      <c r="W1424" s="199">
        <v>2209.6247554280681</v>
      </c>
      <c r="X1424" s="191">
        <v>4.4790034963949697E-2</v>
      </c>
      <c r="Y1424" s="198">
        <v>2.0000000000000001E-4</v>
      </c>
    </row>
    <row r="1425" spans="1:25" x14ac:dyDescent="0.2">
      <c r="A1425">
        <v>1421</v>
      </c>
      <c r="B1425" s="119">
        <v>0.45555387092941424</v>
      </c>
      <c r="C1425" s="97">
        <v>4000</v>
      </c>
      <c r="D1425" s="96">
        <v>0.8514897565258297</v>
      </c>
      <c r="E1425" s="98">
        <v>0.26699823546746193</v>
      </c>
      <c r="F1425" s="119">
        <v>0.57746469158527525</v>
      </c>
      <c r="G1425" s="177">
        <v>1</v>
      </c>
      <c r="H1425" s="97">
        <v>12582798.058129514</v>
      </c>
      <c r="I1425" s="185">
        <v>34718.418038282682</v>
      </c>
      <c r="J1425" s="174">
        <v>436854843073.43201</v>
      </c>
      <c r="K1425" s="186">
        <v>0.45555387092941424</v>
      </c>
      <c r="L1425" s="182">
        <v>140004844242.66513</v>
      </c>
      <c r="M1425" s="189">
        <v>13764605349.101372</v>
      </c>
      <c r="N1425" s="187">
        <v>27066321.735871412</v>
      </c>
      <c r="O1425" s="185">
        <v>0</v>
      </c>
      <c r="P1425" s="185">
        <v>287849889486.81757</v>
      </c>
      <c r="Q1425" s="174">
        <v>738469337909.35083</v>
      </c>
      <c r="R1425" s="119">
        <v>0.58132518758485607</v>
      </c>
      <c r="S1425" s="174">
        <v>260343721369.99371</v>
      </c>
      <c r="T1425" s="119">
        <v>0.35254506586155865</v>
      </c>
      <c r="U1425" s="97">
        <v>15.938303116267678</v>
      </c>
      <c r="V1425" s="184">
        <v>4488219898812.2246</v>
      </c>
      <c r="W1425" s="199">
        <v>4660.8792857405761</v>
      </c>
      <c r="X1425" s="191">
        <v>4.6102687800006953E-2</v>
      </c>
      <c r="Y1425" s="198">
        <v>2.0000000000000001E-4</v>
      </c>
    </row>
    <row r="1426" spans="1:25" x14ac:dyDescent="0.2">
      <c r="A1426">
        <v>1422</v>
      </c>
      <c r="B1426" s="119">
        <v>0.62250816031199707</v>
      </c>
      <c r="C1426" s="97">
        <v>8247.6102530516273</v>
      </c>
      <c r="D1426" s="96">
        <v>1.0551881765762607</v>
      </c>
      <c r="E1426" s="98">
        <v>0.7</v>
      </c>
      <c r="F1426" s="119">
        <v>0.50941247740338125</v>
      </c>
      <c r="G1426" s="177">
        <v>1</v>
      </c>
      <c r="H1426" s="97">
        <v>9258055.7190901265</v>
      </c>
      <c r="I1426" s="185">
        <v>38504.917166461935</v>
      </c>
      <c r="J1426" s="174">
        <v>356480668586.0545</v>
      </c>
      <c r="K1426" s="186">
        <v>0.48820668377419352</v>
      </c>
      <c r="L1426" s="182">
        <v>139882082870.81509</v>
      </c>
      <c r="M1426" s="189">
        <v>4993581105.1123037</v>
      </c>
      <c r="N1426" s="187">
        <v>18856461.02604568</v>
      </c>
      <c r="O1426" s="185">
        <v>0</v>
      </c>
      <c r="P1426" s="185">
        <v>233091257571.88452</v>
      </c>
      <c r="Q1426" s="174">
        <v>594565507263.05127</v>
      </c>
      <c r="R1426" s="119">
        <v>0.60634067515459478</v>
      </c>
      <c r="S1426" s="174">
        <v>243915964466.48779</v>
      </c>
      <c r="T1426" s="119">
        <v>0.410242372769487</v>
      </c>
      <c r="U1426" s="97">
        <v>15.619678864303546</v>
      </c>
      <c r="V1426" s="184">
        <v>4059593192072.8145</v>
      </c>
      <c r="W1426" s="199">
        <v>4211.973747022118</v>
      </c>
      <c r="X1426" s="191">
        <v>4.8245243830321978E-2</v>
      </c>
      <c r="Y1426" s="198">
        <v>2.0000000000000001E-4</v>
      </c>
    </row>
    <row r="1427" spans="1:25" x14ac:dyDescent="0.2">
      <c r="A1427">
        <v>1423</v>
      </c>
      <c r="B1427" s="119">
        <v>0.50858067364427684</v>
      </c>
      <c r="C1427" s="97">
        <v>11106.752658770143</v>
      </c>
      <c r="D1427" s="96">
        <v>0.61349043245870272</v>
      </c>
      <c r="E1427" s="98">
        <v>0</v>
      </c>
      <c r="F1427" s="119">
        <v>0</v>
      </c>
      <c r="G1427" s="177">
        <v>0</v>
      </c>
      <c r="H1427" s="97">
        <v>3793870.8530425662</v>
      </c>
      <c r="I1427" s="185">
        <v>49681.527834200591</v>
      </c>
      <c r="J1427" s="174">
        <v>188485300384.7966</v>
      </c>
      <c r="K1427" s="186">
        <v>0.49675350977707478</v>
      </c>
      <c r="L1427" s="182">
        <v>73535534450.975082</v>
      </c>
      <c r="M1427" s="189">
        <v>2236420536.8891215</v>
      </c>
      <c r="N1427" s="187">
        <v>10225643.507562589</v>
      </c>
      <c r="O1427" s="185">
        <v>0</v>
      </c>
      <c r="P1427" s="185">
        <v>0</v>
      </c>
      <c r="Q1427" s="174">
        <v>190721720921.68573</v>
      </c>
      <c r="R1427" s="119">
        <v>0.4909285321831835</v>
      </c>
      <c r="S1427" s="174">
        <v>73535534450.975082</v>
      </c>
      <c r="T1427" s="119">
        <v>0.38556454973039117</v>
      </c>
      <c r="U1427" s="97">
        <v>13.099306897421227</v>
      </c>
      <c r="V1427" s="184">
        <v>1052757005948.8579</v>
      </c>
      <c r="W1427" s="199">
        <v>1091.8727773636422</v>
      </c>
      <c r="X1427" s="191">
        <v>5.4636673605434685E-2</v>
      </c>
      <c r="Y1427" s="198">
        <v>2.0000000000000001E-4</v>
      </c>
    </row>
    <row r="1428" spans="1:25" x14ac:dyDescent="0.2">
      <c r="A1428">
        <v>1424</v>
      </c>
      <c r="B1428" s="119">
        <v>0.35138986610930401</v>
      </c>
      <c r="C1428" s="97">
        <v>10754.726922160175</v>
      </c>
      <c r="D1428" s="96">
        <v>1.0159157457340084</v>
      </c>
      <c r="E1428" s="98">
        <v>0.35074112792273748</v>
      </c>
      <c r="F1428" s="119">
        <v>0</v>
      </c>
      <c r="G1428" s="177">
        <v>0</v>
      </c>
      <c r="H1428" s="97">
        <v>6780713.0829416122</v>
      </c>
      <c r="I1428" s="185">
        <v>39637.944300944102</v>
      </c>
      <c r="J1428" s="174">
        <v>268773527502.3226</v>
      </c>
      <c r="K1428" s="186">
        <v>0.35138986610930401</v>
      </c>
      <c r="L1428" s="182">
        <v>69748666547.721222</v>
      </c>
      <c r="M1428" s="189">
        <v>28592287222.317696</v>
      </c>
      <c r="N1428" s="187">
        <v>14391901.085902989</v>
      </c>
      <c r="O1428" s="185">
        <v>78426752558.254791</v>
      </c>
      <c r="P1428" s="185">
        <v>0</v>
      </c>
      <c r="Q1428" s="174">
        <v>375792567282.89508</v>
      </c>
      <c r="R1428" s="119">
        <v>0.41827782019712373</v>
      </c>
      <c r="S1428" s="174">
        <v>97424421018.665787</v>
      </c>
      <c r="T1428" s="119">
        <v>0.25925052675489746</v>
      </c>
      <c r="U1428" s="97">
        <v>15.604485065355513</v>
      </c>
      <c r="V1428" s="184">
        <v>1572351269993.8152</v>
      </c>
      <c r="W1428" s="199">
        <v>1632.1121016139539</v>
      </c>
      <c r="X1428" s="191">
        <v>5.0157298469505847E-2</v>
      </c>
      <c r="Y1428" s="198">
        <v>2.0000000000000001E-4</v>
      </c>
    </row>
    <row r="1429" spans="1:25" x14ac:dyDescent="0.2">
      <c r="A1429">
        <v>1425</v>
      </c>
      <c r="B1429" s="119">
        <v>0.54368015353102883</v>
      </c>
      <c r="C1429" s="97">
        <v>6561.9005733631857</v>
      </c>
      <c r="D1429" s="96">
        <v>0.54244731660321532</v>
      </c>
      <c r="E1429" s="98">
        <v>0</v>
      </c>
      <c r="F1429" s="119">
        <v>0.43261983026638196</v>
      </c>
      <c r="G1429" s="177">
        <v>1</v>
      </c>
      <c r="H1429" s="97">
        <v>4679331.4781190362</v>
      </c>
      <c r="I1429" s="185">
        <v>35151.374660156129</v>
      </c>
      <c r="J1429" s="174">
        <v>164484933946.42441</v>
      </c>
      <c r="K1429" s="186">
        <v>0.37283236968198996</v>
      </c>
      <c r="L1429" s="182">
        <v>45498340488.247154</v>
      </c>
      <c r="M1429" s="189">
        <v>6347568400.2885828</v>
      </c>
      <c r="N1429" s="187">
        <v>12831888.663387999</v>
      </c>
      <c r="O1429" s="185">
        <v>0</v>
      </c>
      <c r="P1429" s="185">
        <v>102539332547.29785</v>
      </c>
      <c r="Q1429" s="174">
        <v>273371834894.01083</v>
      </c>
      <c r="R1429" s="119">
        <v>0.52440213452731965</v>
      </c>
      <c r="S1429" s="174">
        <v>89733927592.43721</v>
      </c>
      <c r="T1429" s="119">
        <v>0.3282486201522114</v>
      </c>
      <c r="U1429" s="97">
        <v>16.167740194763017</v>
      </c>
      <c r="V1429" s="184">
        <v>1594378467386.5564</v>
      </c>
      <c r="W1429" s="199">
        <v>1654.7430405094385</v>
      </c>
      <c r="X1429" s="191">
        <v>4.4624065472734745E-2</v>
      </c>
      <c r="Y1429" s="198">
        <v>2.0000000000000001E-4</v>
      </c>
    </row>
    <row r="1430" spans="1:25" x14ac:dyDescent="0.2">
      <c r="A1430">
        <v>1426</v>
      </c>
      <c r="B1430" s="119">
        <v>0.54150306115532154</v>
      </c>
      <c r="C1430" s="97">
        <v>4964.9830482185789</v>
      </c>
      <c r="D1430" s="96">
        <v>1.4001447083351035</v>
      </c>
      <c r="E1430" s="98">
        <v>0.23713762470137464</v>
      </c>
      <c r="F1430" s="119">
        <v>0.47793425117731281</v>
      </c>
      <c r="G1430" s="177">
        <v>1</v>
      </c>
      <c r="H1430" s="97">
        <v>19688918.989155099</v>
      </c>
      <c r="I1430" s="185">
        <v>25243.989336756949</v>
      </c>
      <c r="J1430" s="174">
        <v>497026861014.50275</v>
      </c>
      <c r="K1430" s="186">
        <v>0.25618493056351288</v>
      </c>
      <c r="L1430" s="182">
        <v>70107816579.99173</v>
      </c>
      <c r="M1430" s="189">
        <v>13366538311.28125</v>
      </c>
      <c r="N1430" s="187">
        <v>34698331.486371905</v>
      </c>
      <c r="O1430" s="185">
        <v>0</v>
      </c>
      <c r="P1430" s="185">
        <v>307436483383.54364</v>
      </c>
      <c r="Q1430" s="174">
        <v>817829882709.32764</v>
      </c>
      <c r="R1430" s="119">
        <v>0.45642741415540439</v>
      </c>
      <c r="S1430" s="174">
        <v>226176273124.63062</v>
      </c>
      <c r="T1430" s="119">
        <v>0.27655662614741844</v>
      </c>
      <c r="U1430" s="97">
        <v>17.33890233970574</v>
      </c>
      <c r="V1430" s="184">
        <v>4049979047380.5654</v>
      </c>
      <c r="W1430" s="199">
        <v>4205.0429725423037</v>
      </c>
      <c r="X1430" s="191">
        <v>4.4155315661953833E-2</v>
      </c>
      <c r="Y1430" s="198">
        <v>2.0000000000000001E-4</v>
      </c>
    </row>
    <row r="1431" spans="1:25" x14ac:dyDescent="0.2">
      <c r="A1431">
        <v>1427</v>
      </c>
      <c r="B1431" s="119">
        <v>0.41149009275698106</v>
      </c>
      <c r="C1431" s="97">
        <v>15570.352283737884</v>
      </c>
      <c r="D1431" s="96">
        <v>0.74358147403053176</v>
      </c>
      <c r="E1431" s="98">
        <v>0.42966026894144937</v>
      </c>
      <c r="F1431" s="119">
        <v>0.50361882769645561</v>
      </c>
      <c r="G1431" s="177">
        <v>1</v>
      </c>
      <c r="H1431" s="97">
        <v>5072829.3637197837</v>
      </c>
      <c r="I1431" s="185">
        <v>47289.377529629171</v>
      </c>
      <c r="J1431" s="174">
        <v>239890942924.33337</v>
      </c>
      <c r="K1431" s="186">
        <v>0.41149009275698112</v>
      </c>
      <c r="L1431" s="182">
        <v>74005576097.762939</v>
      </c>
      <c r="M1431" s="189">
        <v>1819338998.0492332</v>
      </c>
      <c r="N1431" s="187">
        <v>12308101.173664054</v>
      </c>
      <c r="O1431" s="185">
        <v>0</v>
      </c>
      <c r="P1431" s="185">
        <v>134299469946.25664</v>
      </c>
      <c r="Q1431" s="174">
        <v>376009751868.63928</v>
      </c>
      <c r="R1431" s="119">
        <v>0.54826323330177662</v>
      </c>
      <c r="S1431" s="174">
        <v>121939321655.18814</v>
      </c>
      <c r="T1431" s="119">
        <v>0.32429829558725964</v>
      </c>
      <c r="U1431" s="97">
        <v>15.404605806514887</v>
      </c>
      <c r="V1431" s="184">
        <v>1967427478991.6663</v>
      </c>
      <c r="W1431" s="199">
        <v>2042.5075885717506</v>
      </c>
      <c r="X1431" s="191">
        <v>5.0008670289338815E-2</v>
      </c>
      <c r="Y1431" s="198">
        <v>2.0000000000000001E-4</v>
      </c>
    </row>
    <row r="1432" spans="1:25" x14ac:dyDescent="0.2">
      <c r="A1432">
        <v>1428</v>
      </c>
      <c r="B1432" s="119">
        <v>0.50607406440849323</v>
      </c>
      <c r="C1432" s="97">
        <v>6298.4015887134874</v>
      </c>
      <c r="D1432" s="96">
        <v>0.72049322465454924</v>
      </c>
      <c r="E1432" s="98">
        <v>0</v>
      </c>
      <c r="F1432" s="119">
        <v>0.62516708364082185</v>
      </c>
      <c r="G1432" s="177">
        <v>1</v>
      </c>
      <c r="H1432" s="97">
        <v>18620071.269345056</v>
      </c>
      <c r="I1432" s="185">
        <v>25559.599675539779</v>
      </c>
      <c r="J1432" s="174">
        <v>475921567574.47949</v>
      </c>
      <c r="K1432" s="186">
        <v>0.26054023968900919</v>
      </c>
      <c r="L1432" s="182">
        <v>84531632002.49176</v>
      </c>
      <c r="M1432" s="189">
        <v>14847415391.297871</v>
      </c>
      <c r="N1432" s="187">
        <v>41272421.886203378</v>
      </c>
      <c r="O1432" s="185">
        <v>0</v>
      </c>
      <c r="P1432" s="185">
        <v>563629365983.89734</v>
      </c>
      <c r="Q1432" s="174">
        <v>1054398348949.6747</v>
      </c>
      <c r="R1432" s="119">
        <v>0.54524005339046788</v>
      </c>
      <c r="S1432" s="174">
        <v>314906140503.28271</v>
      </c>
      <c r="T1432" s="119">
        <v>0.29865955387446536</v>
      </c>
      <c r="U1432" s="97">
        <v>17.532782613951628</v>
      </c>
      <c r="V1432" s="184">
        <v>5838633954942.8779</v>
      </c>
      <c r="W1432" s="199">
        <v>6059.2596646565135</v>
      </c>
      <c r="X1432" s="191">
        <v>4.2150457107343463E-2</v>
      </c>
      <c r="Y1432" s="198">
        <v>2.0000000000000001E-4</v>
      </c>
    </row>
    <row r="1433" spans="1:25" x14ac:dyDescent="0.2">
      <c r="A1433">
        <v>1429</v>
      </c>
      <c r="B1433" s="119">
        <v>0.44177498810616356</v>
      </c>
      <c r="C1433" s="97">
        <v>8738.3124325314511</v>
      </c>
      <c r="D1433" s="96">
        <v>1.2397297654932495</v>
      </c>
      <c r="E1433" s="98">
        <v>0</v>
      </c>
      <c r="F1433" s="119">
        <v>0.49289221583051812</v>
      </c>
      <c r="G1433" s="177">
        <v>1</v>
      </c>
      <c r="H1433" s="97">
        <v>21932474.742906459</v>
      </c>
      <c r="I1433" s="185">
        <v>24581.22263835874</v>
      </c>
      <c r="J1433" s="174">
        <v>539127044665.56354</v>
      </c>
      <c r="K1433" s="186">
        <v>0.25446339359428816</v>
      </c>
      <c r="L1433" s="182">
        <v>104354909568.52982</v>
      </c>
      <c r="M1433" s="189">
        <v>11261029809.579906</v>
      </c>
      <c r="N1433" s="187">
        <v>39852235.184165828</v>
      </c>
      <c r="O1433" s="185">
        <v>0</v>
      </c>
      <c r="P1433" s="185">
        <v>483157635268.84821</v>
      </c>
      <c r="Q1433" s="174">
        <v>1033545709743.9917</v>
      </c>
      <c r="R1433" s="119">
        <v>0.50671605584707113</v>
      </c>
      <c r="S1433" s="174">
        <v>343494987248.1366</v>
      </c>
      <c r="T1433" s="119">
        <v>0.33234619815046207</v>
      </c>
      <c r="U1433" s="97">
        <v>17.287943193666042</v>
      </c>
      <c r="V1433" s="184">
        <v>6038132595467.3438</v>
      </c>
      <c r="W1433" s="199">
        <v>6268.5537514173893</v>
      </c>
      <c r="X1433" s="191">
        <v>4.3924205712983333E-2</v>
      </c>
      <c r="Y1433" s="198">
        <v>2.0000000000000001E-4</v>
      </c>
    </row>
    <row r="1434" spans="1:25" x14ac:dyDescent="0.2">
      <c r="A1434">
        <v>1430</v>
      </c>
      <c r="B1434" s="119">
        <v>0.57614148023460898</v>
      </c>
      <c r="C1434" s="97">
        <v>4000</v>
      </c>
      <c r="D1434" s="96">
        <v>0.75286586130816258</v>
      </c>
      <c r="E1434" s="98">
        <v>0</v>
      </c>
      <c r="F1434" s="119">
        <v>0</v>
      </c>
      <c r="G1434" s="177">
        <v>0</v>
      </c>
      <c r="H1434" s="97">
        <v>8879657.2791847382</v>
      </c>
      <c r="I1434" s="185">
        <v>35046.440641035602</v>
      </c>
      <c r="J1434" s="174">
        <v>311200381747.68762</v>
      </c>
      <c r="K1434" s="186">
        <v>0.42938775089344272</v>
      </c>
      <c r="L1434" s="182">
        <v>98667076188.915588</v>
      </c>
      <c r="M1434" s="189">
        <v>7729018743.5004234</v>
      </c>
      <c r="N1434" s="187">
        <v>20525509.596751593</v>
      </c>
      <c r="O1434" s="185">
        <v>0</v>
      </c>
      <c r="P1434" s="185">
        <v>0</v>
      </c>
      <c r="Q1434" s="174">
        <v>318929400491.18805</v>
      </c>
      <c r="R1434" s="119">
        <v>0.41898185551417177</v>
      </c>
      <c r="S1434" s="174">
        <v>98667076188.915588</v>
      </c>
      <c r="T1434" s="119">
        <v>0.30936964744221424</v>
      </c>
      <c r="U1434" s="97">
        <v>13.184061453882251</v>
      </c>
      <c r="V1434" s="184">
        <v>1477423053758.9546</v>
      </c>
      <c r="W1434" s="199">
        <v>1531.389198571278</v>
      </c>
      <c r="X1434" s="191">
        <v>5.3792566497519706E-2</v>
      </c>
      <c r="Y1434" s="198">
        <v>2.0000000000000001E-4</v>
      </c>
    </row>
    <row r="1435" spans="1:25" x14ac:dyDescent="0.2">
      <c r="A1435">
        <v>1431</v>
      </c>
      <c r="B1435" s="119">
        <v>0.57176742432823091</v>
      </c>
      <c r="C1435" s="97">
        <v>4000</v>
      </c>
      <c r="D1435" s="96">
        <v>0.8893961920583574</v>
      </c>
      <c r="E1435" s="98">
        <v>0</v>
      </c>
      <c r="F1435" s="119">
        <v>0.6456299778932042</v>
      </c>
      <c r="G1435" s="177">
        <v>1</v>
      </c>
      <c r="H1435" s="97">
        <v>12138743.85475627</v>
      </c>
      <c r="I1435" s="185">
        <v>29826.987201125594</v>
      </c>
      <c r="J1435" s="174">
        <v>362062157593.55719</v>
      </c>
      <c r="K1435" s="186">
        <v>0.35371611422507787</v>
      </c>
      <c r="L1435" s="182">
        <v>84536018583.971649</v>
      </c>
      <c r="M1435" s="189">
        <v>4209309536.6052165</v>
      </c>
      <c r="N1435" s="187">
        <v>25789655.874822699</v>
      </c>
      <c r="O1435" s="185">
        <v>0</v>
      </c>
      <c r="P1435" s="185">
        <v>257573139934.47595</v>
      </c>
      <c r="Q1435" s="174">
        <v>623844607064.63843</v>
      </c>
      <c r="R1435" s="119">
        <v>0.53559127971254838</v>
      </c>
      <c r="S1435" s="174">
        <v>234782779044.05103</v>
      </c>
      <c r="T1435" s="119">
        <v>0.37634817450577795</v>
      </c>
      <c r="U1435" s="97">
        <v>16.908533416531792</v>
      </c>
      <c r="V1435" s="184">
        <v>4256652354745.6997</v>
      </c>
      <c r="W1435" s="199">
        <v>4418.0250874223684</v>
      </c>
      <c r="X1435" s="191">
        <v>4.3912748764172296E-2</v>
      </c>
      <c r="Y1435" s="198">
        <v>2.0000000000000001E-4</v>
      </c>
    </row>
    <row r="1436" spans="1:25" x14ac:dyDescent="0.2">
      <c r="A1436">
        <v>1432</v>
      </c>
      <c r="B1436" s="119">
        <v>0.59636228506593658</v>
      </c>
      <c r="C1436" s="97">
        <v>11297.043093407805</v>
      </c>
      <c r="D1436" s="96">
        <v>0.81402826008467322</v>
      </c>
      <c r="E1436" s="98">
        <v>0</v>
      </c>
      <c r="F1436" s="119">
        <v>0</v>
      </c>
      <c r="G1436" s="177">
        <v>0</v>
      </c>
      <c r="H1436" s="97">
        <v>5243350.3857163675</v>
      </c>
      <c r="I1436" s="185">
        <v>48506.395265926985</v>
      </c>
      <c r="J1436" s="174">
        <v>254336026327.30884</v>
      </c>
      <c r="K1436" s="186">
        <v>0.53422213552300368</v>
      </c>
      <c r="L1436" s="182">
        <v>113668584762.16946</v>
      </c>
      <c r="M1436" s="189">
        <v>4341626100.1894627</v>
      </c>
      <c r="N1436" s="187">
        <v>12354354.227856077</v>
      </c>
      <c r="O1436" s="185">
        <v>0</v>
      </c>
      <c r="P1436" s="185">
        <v>0</v>
      </c>
      <c r="Q1436" s="174">
        <v>258677652427.49829</v>
      </c>
      <c r="R1436" s="119">
        <v>0.525255791715876</v>
      </c>
      <c r="S1436" s="174">
        <v>113668584762.16946</v>
      </c>
      <c r="T1436" s="119">
        <v>0.4394217424484641</v>
      </c>
      <c r="U1436" s="97">
        <v>13.134123468798036</v>
      </c>
      <c r="V1436" s="184">
        <v>1608248850911.833</v>
      </c>
      <c r="W1436" s="199">
        <v>1668.6994896043464</v>
      </c>
      <c r="X1436" s="191">
        <v>5.7371558803434537E-2</v>
      </c>
      <c r="Y1436" s="198">
        <v>2.0000000000000001E-4</v>
      </c>
    </row>
    <row r="1437" spans="1:25" x14ac:dyDescent="0.2">
      <c r="A1437">
        <v>1433</v>
      </c>
      <c r="B1437" s="119">
        <v>0.4477639891766273</v>
      </c>
      <c r="C1437" s="97">
        <v>11653.83485949366</v>
      </c>
      <c r="D1437" s="96">
        <v>0.2</v>
      </c>
      <c r="E1437" s="98">
        <v>0</v>
      </c>
      <c r="F1437" s="119">
        <v>0.28736232190894057</v>
      </c>
      <c r="G1437" s="177">
        <v>1</v>
      </c>
      <c r="H1437" s="97">
        <v>1587724.8167240534</v>
      </c>
      <c r="I1437" s="185">
        <v>54146.182402025232</v>
      </c>
      <c r="J1437" s="174">
        <v>85969237530.562668</v>
      </c>
      <c r="K1437" s="186">
        <v>0.4477639891766273</v>
      </c>
      <c r="L1437" s="182">
        <v>29451350157.145958</v>
      </c>
      <c r="M1437" s="189">
        <v>572908911.48652256</v>
      </c>
      <c r="N1437" s="187">
        <v>6668957.3257139521</v>
      </c>
      <c r="O1437" s="185">
        <v>0</v>
      </c>
      <c r="P1437" s="185">
        <v>76992770710.938049</v>
      </c>
      <c r="Q1437" s="174">
        <v>163534917152.98724</v>
      </c>
      <c r="R1437" s="119">
        <v>0.6120292048595074</v>
      </c>
      <c r="S1437" s="174">
        <v>77811482681.722107</v>
      </c>
      <c r="T1437" s="119">
        <v>0.47580959489482794</v>
      </c>
      <c r="U1437" s="97">
        <v>16.751227771477431</v>
      </c>
      <c r="V1437" s="184">
        <v>1454627476843.9116</v>
      </c>
      <c r="W1437" s="199">
        <v>1509.7471768576829</v>
      </c>
      <c r="X1437" s="191">
        <v>4.2722175452636013E-2</v>
      </c>
      <c r="Y1437" s="198">
        <v>2.0000000000000001E-4</v>
      </c>
    </row>
    <row r="1438" spans="1:25" x14ac:dyDescent="0.2">
      <c r="A1438">
        <v>1434</v>
      </c>
      <c r="B1438" s="119">
        <v>0.45031333940507173</v>
      </c>
      <c r="C1438" s="97">
        <v>14210.680015920601</v>
      </c>
      <c r="D1438" s="96">
        <v>1.591785268234297</v>
      </c>
      <c r="E1438" s="98">
        <v>0.15494879143828807</v>
      </c>
      <c r="F1438" s="119">
        <v>0.46119030994003685</v>
      </c>
      <c r="G1438" s="177">
        <v>1</v>
      </c>
      <c r="H1438" s="97">
        <v>13608735.318164468</v>
      </c>
      <c r="I1438" s="185">
        <v>23354.510484465158</v>
      </c>
      <c r="J1438" s="174">
        <v>317825351668.38336</v>
      </c>
      <c r="K1438" s="186">
        <v>-1.7299626396402923E-2</v>
      </c>
      <c r="L1438" s="182">
        <v>-18090513291.049713</v>
      </c>
      <c r="M1438" s="189">
        <v>5383933249.902669</v>
      </c>
      <c r="N1438" s="187">
        <v>24874843.200383343</v>
      </c>
      <c r="O1438" s="185">
        <v>0</v>
      </c>
      <c r="P1438" s="185">
        <v>231564337197.03006</v>
      </c>
      <c r="Q1438" s="174">
        <v>554773622115.31616</v>
      </c>
      <c r="R1438" s="119">
        <v>0.32401181806205603</v>
      </c>
      <c r="S1438" s="174">
        <v>149175349617.40216</v>
      </c>
      <c r="T1438" s="119">
        <v>0.26889409242026713</v>
      </c>
      <c r="U1438" s="97">
        <v>19.848649407764931</v>
      </c>
      <c r="V1438" s="184">
        <v>2836389298217.7324</v>
      </c>
      <c r="W1438" s="199">
        <v>2943.1032883738003</v>
      </c>
      <c r="X1438" s="191">
        <v>4.1048523822596064E-2</v>
      </c>
      <c r="Y1438" s="198">
        <v>2.0000000000000001E-4</v>
      </c>
    </row>
    <row r="1439" spans="1:25" x14ac:dyDescent="0.2">
      <c r="A1439">
        <v>1435</v>
      </c>
      <c r="B1439" s="119">
        <v>0.45388358786105004</v>
      </c>
      <c r="C1439" s="97">
        <v>7955.4374427183539</v>
      </c>
      <c r="D1439" s="96">
        <v>0.2</v>
      </c>
      <c r="E1439" s="98">
        <v>0</v>
      </c>
      <c r="F1439" s="119">
        <v>0</v>
      </c>
      <c r="G1439" s="177">
        <v>0</v>
      </c>
      <c r="H1439" s="97">
        <v>2419773.4947137707</v>
      </c>
      <c r="I1439" s="185">
        <v>53616.205354608828</v>
      </c>
      <c r="J1439" s="174">
        <v>129739072604.21298</v>
      </c>
      <c r="K1439" s="186">
        <v>0.4538835878610501</v>
      </c>
      <c r="L1439" s="182">
        <v>40610131955.412651</v>
      </c>
      <c r="M1439" s="189">
        <v>6043148651.8720102</v>
      </c>
      <c r="N1439" s="187">
        <v>9306594.7212862149</v>
      </c>
      <c r="O1439" s="185">
        <v>0</v>
      </c>
      <c r="P1439" s="185">
        <v>0</v>
      </c>
      <c r="Q1439" s="174">
        <v>135782221256.08499</v>
      </c>
      <c r="R1439" s="119">
        <v>0.43368296095484965</v>
      </c>
      <c r="S1439" s="174">
        <v>40610131955.412651</v>
      </c>
      <c r="T1439" s="119">
        <v>0.29908283705877831</v>
      </c>
      <c r="U1439" s="97">
        <v>13.407795901089138</v>
      </c>
      <c r="V1439" s="184">
        <v>653393990494.55078</v>
      </c>
      <c r="W1439" s="199">
        <v>677.99615776838959</v>
      </c>
      <c r="X1439" s="191">
        <v>4.8671250180512146E-2</v>
      </c>
      <c r="Y1439" s="198">
        <v>2.0000000000000001E-4</v>
      </c>
    </row>
    <row r="1440" spans="1:25" x14ac:dyDescent="0.2">
      <c r="A1440">
        <v>1436</v>
      </c>
      <c r="B1440" s="119">
        <v>0.44458834469424191</v>
      </c>
      <c r="C1440" s="97">
        <v>17000</v>
      </c>
      <c r="D1440" s="96">
        <v>0.46782048253678943</v>
      </c>
      <c r="E1440" s="98">
        <v>0.36332283753598404</v>
      </c>
      <c r="F1440" s="119">
        <v>0.54444158878722682</v>
      </c>
      <c r="G1440" s="177">
        <v>1</v>
      </c>
      <c r="H1440" s="97">
        <v>2229917.1432359023</v>
      </c>
      <c r="I1440" s="185">
        <v>53927.882483117064</v>
      </c>
      <c r="J1440" s="174">
        <v>120254709647.51385</v>
      </c>
      <c r="K1440" s="186">
        <v>0.44390189308653305</v>
      </c>
      <c r="L1440" s="182">
        <v>41720875035.579025</v>
      </c>
      <c r="M1440" s="189">
        <v>1699416648.7468319</v>
      </c>
      <c r="N1440" s="187">
        <v>7162202.5814474607</v>
      </c>
      <c r="O1440" s="185">
        <v>0</v>
      </c>
      <c r="P1440" s="185">
        <v>133780236571.64214</v>
      </c>
      <c r="Q1440" s="174">
        <v>255734362867.90283</v>
      </c>
      <c r="R1440" s="119">
        <v>0.62723476314863658</v>
      </c>
      <c r="S1440" s="174">
        <v>111074710901.01231</v>
      </c>
      <c r="T1440" s="119">
        <v>0.4343362763430697</v>
      </c>
      <c r="U1440" s="97">
        <v>16.804502056308689</v>
      </c>
      <c r="V1440" s="184">
        <v>2007525751258.4951</v>
      </c>
      <c r="W1440" s="199">
        <v>2084.9160007853975</v>
      </c>
      <c r="X1440" s="191">
        <v>4.4302155953171003E-2</v>
      </c>
      <c r="Y1440" s="198">
        <v>2.0000000000000001E-4</v>
      </c>
    </row>
    <row r="1441" spans="1:25" x14ac:dyDescent="0.2">
      <c r="A1441">
        <v>1437</v>
      </c>
      <c r="B1441" s="119">
        <v>0.58624411903814055</v>
      </c>
      <c r="C1441" s="97">
        <v>9835.6053807477801</v>
      </c>
      <c r="D1441" s="96">
        <v>0.99804534793497413</v>
      </c>
      <c r="E1441" s="98">
        <v>0.11940874909007505</v>
      </c>
      <c r="F1441" s="119">
        <v>0.59710590405567443</v>
      </c>
      <c r="G1441" s="177">
        <v>1</v>
      </c>
      <c r="H1441" s="97">
        <v>7725195.8188058678</v>
      </c>
      <c r="I1441" s="185">
        <v>38499.83704906801</v>
      </c>
      <c r="J1441" s="174">
        <v>297418780196.16742</v>
      </c>
      <c r="K1441" s="186">
        <v>0.40129625281687287</v>
      </c>
      <c r="L1441" s="182">
        <v>89230989830.795502</v>
      </c>
      <c r="M1441" s="189">
        <v>5930580990.0032692</v>
      </c>
      <c r="N1441" s="187">
        <v>16280404.29554414</v>
      </c>
      <c r="O1441" s="185">
        <v>0</v>
      </c>
      <c r="P1441" s="185">
        <v>185315645997.98959</v>
      </c>
      <c r="Q1441" s="174">
        <v>488665007184.16028</v>
      </c>
      <c r="R1441" s="119">
        <v>0.54762578632447056</v>
      </c>
      <c r="S1441" s="174">
        <v>202044904613.42313</v>
      </c>
      <c r="T1441" s="119">
        <v>0.41346300971634675</v>
      </c>
      <c r="U1441" s="97">
        <v>16.44842382357254</v>
      </c>
      <c r="V1441" s="184">
        <v>3508028454100.23</v>
      </c>
      <c r="W1441" s="199">
        <v>3635.6355476222748</v>
      </c>
      <c r="X1441" s="191">
        <v>4.6404692443919468E-2</v>
      </c>
      <c r="Y1441" s="198">
        <v>2.0000000000000001E-4</v>
      </c>
    </row>
    <row r="1442" spans="1:25" x14ac:dyDescent="0.2">
      <c r="A1442">
        <v>1438</v>
      </c>
      <c r="B1442" s="119">
        <v>0.50425946103805896</v>
      </c>
      <c r="C1442" s="97">
        <v>9830.5648423613547</v>
      </c>
      <c r="D1442" s="96">
        <v>0.75144412301810304</v>
      </c>
      <c r="E1442" s="98">
        <v>0.64375589057405735</v>
      </c>
      <c r="F1442" s="119">
        <v>0</v>
      </c>
      <c r="G1442" s="177">
        <v>0</v>
      </c>
      <c r="H1442" s="97">
        <v>4440498.6680208035</v>
      </c>
      <c r="I1442" s="185">
        <v>53741.176666615254</v>
      </c>
      <c r="J1442" s="174">
        <v>238637623405.97571</v>
      </c>
      <c r="K1442" s="186">
        <v>0.50425946103805896</v>
      </c>
      <c r="L1442" s="182">
        <v>91005051908.518936</v>
      </c>
      <c r="M1442" s="189">
        <v>15512121494.036079</v>
      </c>
      <c r="N1442" s="187">
        <v>11022844.504351731</v>
      </c>
      <c r="O1442" s="185">
        <v>27108633682.343914</v>
      </c>
      <c r="P1442" s="185">
        <v>0</v>
      </c>
      <c r="Q1442" s="174">
        <v>281258378582.35571</v>
      </c>
      <c r="R1442" s="119">
        <v>0.50495273073754854</v>
      </c>
      <c r="S1442" s="174">
        <v>103548824997.32921</v>
      </c>
      <c r="T1442" s="119">
        <v>0.3681626322360701</v>
      </c>
      <c r="U1442" s="97">
        <v>14.238480410900298</v>
      </c>
      <c r="V1442" s="184">
        <v>1599473999152.2085</v>
      </c>
      <c r="W1442" s="199">
        <v>1656.1816591619124</v>
      </c>
      <c r="X1442" s="191">
        <v>5.2534599714727889E-2</v>
      </c>
      <c r="Y1442" s="198">
        <v>2.0000000000000001E-4</v>
      </c>
    </row>
    <row r="1443" spans="1:25" x14ac:dyDescent="0.2">
      <c r="A1443">
        <v>1439</v>
      </c>
      <c r="B1443" s="119">
        <v>0.49605354648921646</v>
      </c>
      <c r="C1443" s="97">
        <v>9552.5147962952251</v>
      </c>
      <c r="D1443" s="96">
        <v>0.79985544667897412</v>
      </c>
      <c r="E1443" s="98">
        <v>0.1615160111538817</v>
      </c>
      <c r="F1443" s="119">
        <v>0.71343705848816663</v>
      </c>
      <c r="G1443" s="177">
        <v>1</v>
      </c>
      <c r="H1443" s="97">
        <v>6644686.7572775744</v>
      </c>
      <c r="I1443" s="185">
        <v>42439.640114904636</v>
      </c>
      <c r="J1443" s="174">
        <v>281998114655.13293</v>
      </c>
      <c r="K1443" s="186">
        <v>0.43056548060694166</v>
      </c>
      <c r="L1443" s="182">
        <v>91152732843.135712</v>
      </c>
      <c r="M1443" s="189">
        <v>8339913085.784729</v>
      </c>
      <c r="N1443" s="187">
        <v>15302180.522402417</v>
      </c>
      <c r="O1443" s="185">
        <v>0</v>
      </c>
      <c r="P1443" s="185">
        <v>269019586271.8302</v>
      </c>
      <c r="Q1443" s="174">
        <v>559357614012.7478</v>
      </c>
      <c r="R1443" s="119">
        <v>0.60182308124714468</v>
      </c>
      <c r="S1443" s="174">
        <v>221414453538.58923</v>
      </c>
      <c r="T1443" s="119">
        <v>0.39583702445774371</v>
      </c>
      <c r="U1443" s="97">
        <v>16.642584883874282</v>
      </c>
      <c r="V1443" s="184">
        <v>3932989642999.0698</v>
      </c>
      <c r="W1443" s="199">
        <v>4079.4931092082261</v>
      </c>
      <c r="X1443" s="191">
        <v>4.4550869932903629E-2</v>
      </c>
      <c r="Y1443" s="198">
        <v>2.0000000000000001E-4</v>
      </c>
    </row>
    <row r="1444" spans="1:25" x14ac:dyDescent="0.2">
      <c r="A1444">
        <v>1440</v>
      </c>
      <c r="B1444" s="119">
        <v>0.59842043641282494</v>
      </c>
      <c r="C1444" s="97">
        <v>15763.386921957419</v>
      </c>
      <c r="D1444" s="96">
        <v>0.85813338599876388</v>
      </c>
      <c r="E1444" s="98">
        <v>0</v>
      </c>
      <c r="F1444" s="119">
        <v>0.59668324729510591</v>
      </c>
      <c r="G1444" s="177">
        <v>1</v>
      </c>
      <c r="H1444" s="97">
        <v>5011000.9649933726</v>
      </c>
      <c r="I1444" s="185">
        <v>37156.166562078011</v>
      </c>
      <c r="J1444" s="174">
        <v>186189586498.0274</v>
      </c>
      <c r="K1444" s="186">
        <v>0.27710594883681405</v>
      </c>
      <c r="L1444" s="182">
        <v>36529022694.035126</v>
      </c>
      <c r="M1444" s="189">
        <v>4790276848.3882704</v>
      </c>
      <c r="N1444" s="187">
        <v>11653921.263631545</v>
      </c>
      <c r="O1444" s="185">
        <v>0</v>
      </c>
      <c r="P1444" s="185">
        <v>127298220140.76651</v>
      </c>
      <c r="Q1444" s="174">
        <v>318278083487.18219</v>
      </c>
      <c r="R1444" s="119">
        <v>0.4820715786070211</v>
      </c>
      <c r="S1444" s="174">
        <v>82671439243.122971</v>
      </c>
      <c r="T1444" s="119">
        <v>0.25974593769492882</v>
      </c>
      <c r="U1444" s="97">
        <v>16.535724206257758</v>
      </c>
      <c r="V1444" s="184">
        <v>1391478101837.8042</v>
      </c>
      <c r="W1444" s="199">
        <v>1445.0997590758618</v>
      </c>
      <c r="X1444" s="191">
        <v>4.7566078903023473E-2</v>
      </c>
      <c r="Y1444" s="198">
        <v>2.0000000000000001E-4</v>
      </c>
    </row>
    <row r="1445" spans="1:25" x14ac:dyDescent="0.2">
      <c r="A1445">
        <v>1441</v>
      </c>
      <c r="B1445" s="119">
        <v>0.34081981864288402</v>
      </c>
      <c r="C1445" s="97">
        <v>5243.0049500654313</v>
      </c>
      <c r="D1445" s="96">
        <v>0.46204644558310476</v>
      </c>
      <c r="E1445" s="98">
        <v>0.19486902571713371</v>
      </c>
      <c r="F1445" s="119">
        <v>0.57202835006296504</v>
      </c>
      <c r="G1445" s="177">
        <v>1</v>
      </c>
      <c r="H1445" s="97">
        <v>9899903.9529489893</v>
      </c>
      <c r="I1445" s="185">
        <v>37609.06319737024</v>
      </c>
      <c r="J1445" s="174">
        <v>372326113414.354</v>
      </c>
      <c r="K1445" s="186">
        <v>0.34081981864288402</v>
      </c>
      <c r="L1445" s="182">
        <v>89756159822.783463</v>
      </c>
      <c r="M1445" s="189">
        <v>5559891783.5580282</v>
      </c>
      <c r="N1445" s="187">
        <v>26384473.313856095</v>
      </c>
      <c r="O1445" s="185">
        <v>0</v>
      </c>
      <c r="P1445" s="185">
        <v>365628226631.11316</v>
      </c>
      <c r="Q1445" s="174">
        <v>743514231829.02515</v>
      </c>
      <c r="R1445" s="119">
        <v>0.56407622315859507</v>
      </c>
      <c r="S1445" s="174">
        <v>334386923682.33124</v>
      </c>
      <c r="T1445" s="119">
        <v>0.44973843050690276</v>
      </c>
      <c r="U1445" s="97">
        <v>17.445413103490726</v>
      </c>
      <c r="V1445" s="184">
        <v>6289351576009.1133</v>
      </c>
      <c r="W1445" s="199">
        <v>6528.8527862150686</v>
      </c>
      <c r="X1445" s="191">
        <v>4.2314439796157684E-2</v>
      </c>
      <c r="Y1445" s="198">
        <v>2.0000000000000001E-4</v>
      </c>
    </row>
    <row r="1446" spans="1:25" x14ac:dyDescent="0.2">
      <c r="A1446">
        <v>1442</v>
      </c>
      <c r="B1446" s="119">
        <v>0.370526890594015</v>
      </c>
      <c r="C1446" s="97">
        <v>6048.4422898778212</v>
      </c>
      <c r="D1446" s="96">
        <v>0.64559576773022287</v>
      </c>
      <c r="E1446" s="98">
        <v>0.25291155115069919</v>
      </c>
      <c r="F1446" s="119">
        <v>0</v>
      </c>
      <c r="G1446" s="177">
        <v>0</v>
      </c>
      <c r="H1446" s="97">
        <v>14026648.4871924</v>
      </c>
      <c r="I1446" s="185">
        <v>32764.205332875506</v>
      </c>
      <c r="J1446" s="174">
        <v>459571991166.43939</v>
      </c>
      <c r="K1446" s="186">
        <v>0.370526890594015</v>
      </c>
      <c r="L1446" s="182">
        <v>124838808613.31856</v>
      </c>
      <c r="M1446" s="189">
        <v>28867428356.060181</v>
      </c>
      <c r="N1446" s="187">
        <v>32751462.628035787</v>
      </c>
      <c r="O1446" s="185">
        <v>58912625832.211708</v>
      </c>
      <c r="P1446" s="185">
        <v>0</v>
      </c>
      <c r="Q1446" s="174">
        <v>547352045354.7113</v>
      </c>
      <c r="R1446" s="119">
        <v>0.39721032085643398</v>
      </c>
      <c r="S1446" s="174">
        <v>148633887173.85751</v>
      </c>
      <c r="T1446" s="119">
        <v>0.27155080251419428</v>
      </c>
      <c r="U1446" s="97">
        <v>14.489068762468241</v>
      </c>
      <c r="V1446" s="184">
        <v>2318254396633.6919</v>
      </c>
      <c r="W1446" s="199">
        <v>2408.5702927623561</v>
      </c>
      <c r="X1446" s="191">
        <v>4.9952228607418978E-2</v>
      </c>
      <c r="Y1446" s="198">
        <v>2.0000000000000001E-4</v>
      </c>
    </row>
    <row r="1447" spans="1:25" x14ac:dyDescent="0.2">
      <c r="A1447">
        <v>1443</v>
      </c>
      <c r="B1447" s="119">
        <v>0.549948363907235</v>
      </c>
      <c r="C1447" s="97">
        <v>16522.372592898661</v>
      </c>
      <c r="D1447" s="96">
        <v>0.63001453771290383</v>
      </c>
      <c r="E1447" s="98">
        <v>0.17047323288452615</v>
      </c>
      <c r="F1447" s="119">
        <v>0</v>
      </c>
      <c r="G1447" s="177">
        <v>0</v>
      </c>
      <c r="H1447" s="97">
        <v>4029651.2123427284</v>
      </c>
      <c r="I1447" s="185">
        <v>49003.027031944563</v>
      </c>
      <c r="J1447" s="174">
        <v>197465107287.73889</v>
      </c>
      <c r="K1447" s="186">
        <v>0.49942959896945582</v>
      </c>
      <c r="L1447" s="182">
        <v>83856154304.932816</v>
      </c>
      <c r="M1447" s="189">
        <v>10126454581.811626</v>
      </c>
      <c r="N1447" s="187">
        <v>10656201.488794334</v>
      </c>
      <c r="O1447" s="185">
        <v>23623249624.296818</v>
      </c>
      <c r="P1447" s="185">
        <v>0</v>
      </c>
      <c r="Q1447" s="174">
        <v>231214811493.84732</v>
      </c>
      <c r="R1447" s="119">
        <v>0.50826553144819042</v>
      </c>
      <c r="S1447" s="174">
        <v>93784949751.896606</v>
      </c>
      <c r="T1447" s="119">
        <v>0.40561826098408166</v>
      </c>
      <c r="U1447" s="97">
        <v>14.021859434152013</v>
      </c>
      <c r="V1447" s="184">
        <v>1402057362968.5752</v>
      </c>
      <c r="W1447" s="199">
        <v>1454.5513637715267</v>
      </c>
      <c r="X1447" s="191">
        <v>5.2442114882732135E-2</v>
      </c>
      <c r="Y1447" s="198">
        <v>2.0000000000000001E-4</v>
      </c>
    </row>
    <row r="1448" spans="1:25" x14ac:dyDescent="0.2">
      <c r="A1448">
        <v>1444</v>
      </c>
      <c r="B1448" s="119">
        <v>0.36985859978198821</v>
      </c>
      <c r="C1448" s="97">
        <v>10722.138198348584</v>
      </c>
      <c r="D1448" s="96">
        <v>0.99940624944331591</v>
      </c>
      <c r="E1448" s="98">
        <v>9.9382846815240455E-2</v>
      </c>
      <c r="F1448" s="119">
        <v>0</v>
      </c>
      <c r="G1448" s="177">
        <v>0</v>
      </c>
      <c r="H1448" s="97">
        <v>10873222.673256636</v>
      </c>
      <c r="I1448" s="185">
        <v>35804.910718672458</v>
      </c>
      <c r="J1448" s="174">
        <v>389314767040.19891</v>
      </c>
      <c r="K1448" s="186">
        <v>0.36985859978198821</v>
      </c>
      <c r="L1448" s="182">
        <v>103710745277.60144</v>
      </c>
      <c r="M1448" s="189">
        <v>5442290029.6581182</v>
      </c>
      <c r="N1448" s="187">
        <v>22169529.556375459</v>
      </c>
      <c r="O1448" s="185">
        <v>28397406594.128647</v>
      </c>
      <c r="P1448" s="185">
        <v>0</v>
      </c>
      <c r="Q1448" s="174">
        <v>423154463663.98572</v>
      </c>
      <c r="R1448" s="119">
        <v>0.39396805233660659</v>
      </c>
      <c r="S1448" s="174">
        <v>121137726966.57791</v>
      </c>
      <c r="T1448" s="119">
        <v>0.28627306898213356</v>
      </c>
      <c r="U1448" s="97">
        <v>13.980362129270341</v>
      </c>
      <c r="V1448" s="184">
        <v>1697537724264.21</v>
      </c>
      <c r="W1448" s="199">
        <v>1760.9050986362126</v>
      </c>
      <c r="X1448" s="191">
        <v>5.7905795075090596E-2</v>
      </c>
      <c r="Y1448" s="198">
        <v>2.0000000000000001E-4</v>
      </c>
    </row>
    <row r="1449" spans="1:25" x14ac:dyDescent="0.2">
      <c r="A1449">
        <v>1445</v>
      </c>
      <c r="B1449" s="119">
        <v>0.54191696042713933</v>
      </c>
      <c r="C1449" s="97">
        <v>8616.1264823817946</v>
      </c>
      <c r="D1449" s="96">
        <v>0.79060214747961577</v>
      </c>
      <c r="E1449" s="98">
        <v>0.51668883859494152</v>
      </c>
      <c r="F1449" s="119">
        <v>0</v>
      </c>
      <c r="G1449" s="177">
        <v>0</v>
      </c>
      <c r="H1449" s="97">
        <v>6229374.255354899</v>
      </c>
      <c r="I1449" s="185">
        <v>39077.507175405924</v>
      </c>
      <c r="J1449" s="174">
        <v>243428417161.92001</v>
      </c>
      <c r="K1449" s="186">
        <v>0.36215096360980537</v>
      </c>
      <c r="L1449" s="182">
        <v>59026021845.545929</v>
      </c>
      <c r="M1449" s="189">
        <v>12909196013.629284</v>
      </c>
      <c r="N1449" s="187">
        <v>14544729.309434719</v>
      </c>
      <c r="O1449" s="185">
        <v>39758457539.428154</v>
      </c>
      <c r="P1449" s="185">
        <v>0</v>
      </c>
      <c r="Q1449" s="174">
        <v>296096070714.97742</v>
      </c>
      <c r="R1449" s="119">
        <v>0.40515431895825349</v>
      </c>
      <c r="S1449" s="174">
        <v>71272375204.382187</v>
      </c>
      <c r="T1449" s="119">
        <v>0.24070692674942348</v>
      </c>
      <c r="U1449" s="97">
        <v>14.651273679644756</v>
      </c>
      <c r="V1449" s="184">
        <v>1124529950777.4626</v>
      </c>
      <c r="W1449" s="199">
        <v>1167.8743212538843</v>
      </c>
      <c r="X1449" s="191">
        <v>5.1053929446609206E-2</v>
      </c>
      <c r="Y1449" s="198">
        <v>2.0000000000000001E-4</v>
      </c>
    </row>
    <row r="1450" spans="1:25" x14ac:dyDescent="0.2">
      <c r="A1450">
        <v>1446</v>
      </c>
      <c r="B1450" s="119">
        <v>0.50409972907728595</v>
      </c>
      <c r="C1450" s="97">
        <v>7639.4777797993411</v>
      </c>
      <c r="D1450" s="96">
        <v>0.45477070335720599</v>
      </c>
      <c r="E1450" s="98">
        <v>0.7</v>
      </c>
      <c r="F1450" s="119">
        <v>0.67602777005839809</v>
      </c>
      <c r="G1450" s="177">
        <v>1</v>
      </c>
      <c r="H1450" s="97">
        <v>3408262.6107534477</v>
      </c>
      <c r="I1450" s="185">
        <v>51525.018532306283</v>
      </c>
      <c r="J1450" s="174">
        <v>175610794182.03799</v>
      </c>
      <c r="K1450" s="186">
        <v>0.50409972907728595</v>
      </c>
      <c r="L1450" s="182">
        <v>67510175693.926842</v>
      </c>
      <c r="M1450" s="189">
        <v>765157501.26067829</v>
      </c>
      <c r="N1450" s="187">
        <v>10301726.95367771</v>
      </c>
      <c r="O1450" s="185">
        <v>0</v>
      </c>
      <c r="P1450" s="185">
        <v>175521852273.15543</v>
      </c>
      <c r="Q1450" s="174">
        <v>351897803956.4541</v>
      </c>
      <c r="R1450" s="119">
        <v>0.65059466985780756</v>
      </c>
      <c r="S1450" s="174">
        <v>123106659440.92194</v>
      </c>
      <c r="T1450" s="119">
        <v>0.34983639584223114</v>
      </c>
      <c r="U1450" s="97">
        <v>15.736118431035559</v>
      </c>
      <c r="V1450" s="184">
        <v>2137450710806.1826</v>
      </c>
      <c r="W1450" s="199">
        <v>2219.2387179476113</v>
      </c>
      <c r="X1450" s="191">
        <v>4.6048917848255197E-2</v>
      </c>
      <c r="Y1450" s="198">
        <v>2.0000000000000001E-4</v>
      </c>
    </row>
    <row r="1451" spans="1:25" x14ac:dyDescent="0.2">
      <c r="A1451">
        <v>1447</v>
      </c>
      <c r="B1451" s="119">
        <v>0.34610430385873237</v>
      </c>
      <c r="C1451" s="97">
        <v>4000</v>
      </c>
      <c r="D1451" s="96">
        <v>0.84920880645063979</v>
      </c>
      <c r="E1451" s="98">
        <v>0.17058305762365683</v>
      </c>
      <c r="F1451" s="119">
        <v>0.54559414195010958</v>
      </c>
      <c r="G1451" s="177">
        <v>1</v>
      </c>
      <c r="H1451" s="97">
        <v>13589991.936230941</v>
      </c>
      <c r="I1451" s="185">
        <v>35337.525581839254</v>
      </c>
      <c r="J1451" s="174">
        <v>480236687703.55005</v>
      </c>
      <c r="K1451" s="186">
        <v>0.34610430385873237</v>
      </c>
      <c r="L1451" s="182">
        <v>108779103137.96501</v>
      </c>
      <c r="M1451" s="189">
        <v>6263487860.8248959</v>
      </c>
      <c r="N1451" s="187">
        <v>29107030.50407825</v>
      </c>
      <c r="O1451" s="185">
        <v>0</v>
      </c>
      <c r="P1451" s="185">
        <v>282537916748.72797</v>
      </c>
      <c r="Q1451" s="174">
        <v>769038092313.10303</v>
      </c>
      <c r="R1451" s="119">
        <v>0.51004276875838694</v>
      </c>
      <c r="S1451" s="174">
        <v>234735177625.68607</v>
      </c>
      <c r="T1451" s="119">
        <v>0.30523218546906117</v>
      </c>
      <c r="U1451" s="97">
        <v>16.292614303879883</v>
      </c>
      <c r="V1451" s="184">
        <v>4095577393898.4888</v>
      </c>
      <c r="W1451" s="199">
        <v>4243.2682712501837</v>
      </c>
      <c r="X1451" s="191">
        <v>4.5285039597261781E-2</v>
      </c>
      <c r="Y1451" s="198">
        <v>2.0000000000000001E-4</v>
      </c>
    </row>
    <row r="1452" spans="1:25" x14ac:dyDescent="0.2">
      <c r="A1452">
        <v>1448</v>
      </c>
      <c r="B1452" s="119">
        <v>0.48676068616348744</v>
      </c>
      <c r="C1452" s="97">
        <v>9022.1337153251607</v>
      </c>
      <c r="D1452" s="96">
        <v>0.75159621925543418</v>
      </c>
      <c r="E1452" s="98">
        <v>0.29052271428149085</v>
      </c>
      <c r="F1452" s="119">
        <v>0.55195936520032918</v>
      </c>
      <c r="G1452" s="177">
        <v>1</v>
      </c>
      <c r="H1452" s="97">
        <v>5178288.8708719825</v>
      </c>
      <c r="I1452" s="185">
        <v>41908.82168722713</v>
      </c>
      <c r="J1452" s="174">
        <v>217015984934.32663</v>
      </c>
      <c r="K1452" s="186">
        <v>0.43531412325571417</v>
      </c>
      <c r="L1452" s="182">
        <v>68857096397.783081</v>
      </c>
      <c r="M1452" s="189">
        <v>5200816511.522418</v>
      </c>
      <c r="N1452" s="187">
        <v>12569849.323681053</v>
      </c>
      <c r="O1452" s="185">
        <v>0</v>
      </c>
      <c r="P1452" s="185">
        <v>179919351609.37445</v>
      </c>
      <c r="Q1452" s="174">
        <v>402136153055.22345</v>
      </c>
      <c r="R1452" s="119">
        <v>0.59284797621496654</v>
      </c>
      <c r="S1452" s="174">
        <v>143415353159.20087</v>
      </c>
      <c r="T1452" s="119">
        <v>0.35663382182776865</v>
      </c>
      <c r="U1452" s="97">
        <v>16.214576339893327</v>
      </c>
      <c r="V1452" s="184">
        <v>2502323690728.4858</v>
      </c>
      <c r="W1452" s="199">
        <v>2597.7108852948154</v>
      </c>
      <c r="X1452" s="191">
        <v>4.5624666260256956E-2</v>
      </c>
      <c r="Y1452" s="198">
        <v>2.0000000000000001E-4</v>
      </c>
    </row>
    <row r="1453" spans="1:25" x14ac:dyDescent="0.2">
      <c r="A1453">
        <v>1449</v>
      </c>
      <c r="B1453" s="119">
        <v>0.60335554694182147</v>
      </c>
      <c r="C1453" s="97">
        <v>10775.534383266651</v>
      </c>
      <c r="D1453" s="96">
        <v>1.3486330909353479</v>
      </c>
      <c r="E1453" s="98">
        <v>0</v>
      </c>
      <c r="F1453" s="119">
        <v>0</v>
      </c>
      <c r="G1453" s="177">
        <v>0</v>
      </c>
      <c r="H1453" s="97">
        <v>12288488.393135428</v>
      </c>
      <c r="I1453" s="185">
        <v>35500.699815125583</v>
      </c>
      <c r="J1453" s="174">
        <v>436249937626.35577</v>
      </c>
      <c r="K1453" s="186">
        <v>0.40101718075690751</v>
      </c>
      <c r="L1453" s="182">
        <v>128365055164.27052</v>
      </c>
      <c r="M1453" s="189">
        <v>8480870066.7888823</v>
      </c>
      <c r="N1453" s="187">
        <v>22447033.859485988</v>
      </c>
      <c r="O1453" s="185">
        <v>0</v>
      </c>
      <c r="P1453" s="185">
        <v>0</v>
      </c>
      <c r="Q1453" s="174">
        <v>444730807693.14465</v>
      </c>
      <c r="R1453" s="119">
        <v>0.3933699151622651</v>
      </c>
      <c r="S1453" s="174">
        <v>128365055164.27052</v>
      </c>
      <c r="T1453" s="119">
        <v>0.28863540133437265</v>
      </c>
      <c r="U1453" s="97">
        <v>13.172643272484182</v>
      </c>
      <c r="V1453" s="184">
        <v>1632943007072.6763</v>
      </c>
      <c r="W1453" s="199">
        <v>1694.7529579601423</v>
      </c>
      <c r="X1453" s="191">
        <v>6.1165186855384635E-2</v>
      </c>
      <c r="Y1453" s="198">
        <v>2.0000000000000001E-4</v>
      </c>
    </row>
    <row r="1454" spans="1:25" x14ac:dyDescent="0.2">
      <c r="A1454">
        <v>1450</v>
      </c>
      <c r="B1454" s="119">
        <v>0.40710557293029337</v>
      </c>
      <c r="C1454" s="97">
        <v>7677.9132028398963</v>
      </c>
      <c r="D1454" s="96">
        <v>0.81581507300167733</v>
      </c>
      <c r="E1454" s="98">
        <v>0.44799056547014082</v>
      </c>
      <c r="F1454" s="119">
        <v>0.45281274579203434</v>
      </c>
      <c r="G1454" s="177">
        <v>1</v>
      </c>
      <c r="H1454" s="97">
        <v>6801839.5950344596</v>
      </c>
      <c r="I1454" s="185">
        <v>32417.286190969731</v>
      </c>
      <c r="J1454" s="174">
        <v>220497180777.30173</v>
      </c>
      <c r="K1454" s="186">
        <v>0.22396684543630707</v>
      </c>
      <c r="L1454" s="182">
        <v>23218473736.719345</v>
      </c>
      <c r="M1454" s="189">
        <v>3894449378.1112919</v>
      </c>
      <c r="N1454" s="187">
        <v>15593396.298842229</v>
      </c>
      <c r="O1454" s="185">
        <v>0</v>
      </c>
      <c r="P1454" s="185">
        <v>253365917018.59128</v>
      </c>
      <c r="Q1454" s="174">
        <v>477757547174.00427</v>
      </c>
      <c r="R1454" s="119">
        <v>0.52762492840192732</v>
      </c>
      <c r="S1454" s="174">
        <v>148720035903.52536</v>
      </c>
      <c r="T1454" s="119">
        <v>0.31128767464422696</v>
      </c>
      <c r="U1454" s="97">
        <v>18.137093975102793</v>
      </c>
      <c r="V1454" s="184">
        <v>2846680939943.3745</v>
      </c>
      <c r="W1454" s="199">
        <v>2954.5912458234593</v>
      </c>
      <c r="X1454" s="191">
        <v>4.1399955603911423E-2</v>
      </c>
      <c r="Y1454" s="198">
        <v>2.0000000000000001E-4</v>
      </c>
    </row>
    <row r="1455" spans="1:25" x14ac:dyDescent="0.2">
      <c r="A1455">
        <v>1451</v>
      </c>
      <c r="B1455" s="119">
        <v>0.57595608953909749</v>
      </c>
      <c r="C1455" s="97">
        <v>5900.2026477519994</v>
      </c>
      <c r="D1455" s="96">
        <v>0.87811637883721094</v>
      </c>
      <c r="E1455" s="98">
        <v>0.7</v>
      </c>
      <c r="F1455" s="119">
        <v>0</v>
      </c>
      <c r="G1455" s="177">
        <v>0</v>
      </c>
      <c r="H1455" s="97">
        <v>8166846.4276095629</v>
      </c>
      <c r="I1455" s="185">
        <v>38540.95533552979</v>
      </c>
      <c r="J1455" s="174">
        <v>314758063398.63116</v>
      </c>
      <c r="K1455" s="186">
        <v>0.46194384106003805</v>
      </c>
      <c r="L1455" s="182">
        <v>99282772507.335602</v>
      </c>
      <c r="M1455" s="189">
        <v>45603881229.365288</v>
      </c>
      <c r="N1455" s="187">
        <v>17963373.286155511</v>
      </c>
      <c r="O1455" s="185">
        <v>53899212255.213234</v>
      </c>
      <c r="P1455" s="185">
        <v>0</v>
      </c>
      <c r="Q1455" s="174">
        <v>414261156883.20972</v>
      </c>
      <c r="R1455" s="119">
        <v>0.45507505466727022</v>
      </c>
      <c r="S1455" s="174">
        <v>121923037299.69247</v>
      </c>
      <c r="T1455" s="119">
        <v>0.29431443251162825</v>
      </c>
      <c r="U1455" s="97">
        <v>15.493958664425698</v>
      </c>
      <c r="V1455" s="184">
        <v>2052122278463.5325</v>
      </c>
      <c r="W1455" s="199">
        <v>2131.2391367998616</v>
      </c>
      <c r="X1455" s="191">
        <v>4.7820762773715844E-2</v>
      </c>
      <c r="Y1455" s="198">
        <v>2.0000000000000001E-4</v>
      </c>
    </row>
    <row r="1456" spans="1:25" x14ac:dyDescent="0.2">
      <c r="A1456">
        <v>1452</v>
      </c>
      <c r="B1456" s="119">
        <v>0.79005909857150125</v>
      </c>
      <c r="C1456" s="97">
        <v>12552.458385293483</v>
      </c>
      <c r="D1456" s="96">
        <v>0.2</v>
      </c>
      <c r="E1456" s="98">
        <v>9.4753225343573722E-2</v>
      </c>
      <c r="F1456" s="119">
        <v>0</v>
      </c>
      <c r="G1456" s="177">
        <v>0</v>
      </c>
      <c r="H1456" s="97">
        <v>1555788.5864352628</v>
      </c>
      <c r="I1456" s="185">
        <v>53960.280516190956</v>
      </c>
      <c r="J1456" s="174">
        <v>83950788547.934982</v>
      </c>
      <c r="K1456" s="186">
        <v>0.50932158844646702</v>
      </c>
      <c r="L1456" s="182">
        <v>32514935685.644768</v>
      </c>
      <c r="M1456" s="189">
        <v>6145037401.5683699</v>
      </c>
      <c r="N1456" s="187">
        <v>6577882.1954700854</v>
      </c>
      <c r="O1456" s="185">
        <v>12412910876.304375</v>
      </c>
      <c r="P1456" s="185">
        <v>0</v>
      </c>
      <c r="Q1456" s="174">
        <v>102508736825.80772</v>
      </c>
      <c r="R1456" s="119">
        <v>0.51398816634667921</v>
      </c>
      <c r="S1456" s="174">
        <v>40315986119.610794</v>
      </c>
      <c r="T1456" s="119">
        <v>0.39329317059207769</v>
      </c>
      <c r="U1456" s="97">
        <v>14.611404686418417</v>
      </c>
      <c r="V1456" s="184">
        <v>685727375874.69873</v>
      </c>
      <c r="W1456" s="199">
        <v>711.79459020185038</v>
      </c>
      <c r="X1456" s="191">
        <v>4.6488391773199224E-2</v>
      </c>
      <c r="Y1456" s="198">
        <v>2.0000000000000001E-4</v>
      </c>
    </row>
    <row r="1457" spans="1:25" x14ac:dyDescent="0.2">
      <c r="A1457">
        <v>1453</v>
      </c>
      <c r="B1457" s="119">
        <v>0.69383804533169591</v>
      </c>
      <c r="C1457" s="97">
        <v>13877.861356011081</v>
      </c>
      <c r="D1457" s="96">
        <v>1.1005756938669362</v>
      </c>
      <c r="E1457" s="98">
        <v>0</v>
      </c>
      <c r="F1457" s="119">
        <v>0.58162040632079015</v>
      </c>
      <c r="G1457" s="177">
        <v>1</v>
      </c>
      <c r="H1457" s="97">
        <v>8587233.6676471252</v>
      </c>
      <c r="I1457" s="185">
        <v>34512.428637774588</v>
      </c>
      <c r="J1457" s="174">
        <v>296366289150.56677</v>
      </c>
      <c r="K1457" s="186">
        <v>0.37663763364205705</v>
      </c>
      <c r="L1457" s="182">
        <v>87956612313.792328</v>
      </c>
      <c r="M1457" s="189">
        <v>3586505976.8154526</v>
      </c>
      <c r="N1457" s="187">
        <v>17261510.323607184</v>
      </c>
      <c r="O1457" s="185">
        <v>0</v>
      </c>
      <c r="P1457" s="185">
        <v>331185270822.8606</v>
      </c>
      <c r="Q1457" s="174">
        <v>631138065950.2428</v>
      </c>
      <c r="R1457" s="119">
        <v>0.59665378276347447</v>
      </c>
      <c r="S1457" s="174">
        <v>295814383958.97626</v>
      </c>
      <c r="T1457" s="119">
        <v>0.4686999563456809</v>
      </c>
      <c r="U1457" s="97">
        <v>17.248890567234742</v>
      </c>
      <c r="V1457" s="184">
        <v>5261113308101.0498</v>
      </c>
      <c r="W1457" s="199">
        <v>5453.7392914957945</v>
      </c>
      <c r="X1457" s="191">
        <v>4.391811155888873E-2</v>
      </c>
      <c r="Y1457" s="198">
        <v>2.0000000000000001E-4</v>
      </c>
    </row>
    <row r="1458" spans="1:25" x14ac:dyDescent="0.2">
      <c r="A1458">
        <v>1454</v>
      </c>
      <c r="B1458" s="119">
        <v>0.29672897724910896</v>
      </c>
      <c r="C1458" s="97">
        <v>7817.2770548771086</v>
      </c>
      <c r="D1458" s="96">
        <v>0.64137746081669156</v>
      </c>
      <c r="E1458" s="98">
        <v>0.4152640145898559</v>
      </c>
      <c r="F1458" s="119">
        <v>0</v>
      </c>
      <c r="G1458" s="177">
        <v>0</v>
      </c>
      <c r="H1458" s="97">
        <v>5250630.5644978229</v>
      </c>
      <c r="I1458" s="185">
        <v>40440.668086289275</v>
      </c>
      <c r="J1458" s="174">
        <v>212339007902.58215</v>
      </c>
      <c r="K1458" s="186">
        <v>0.29672897724910896</v>
      </c>
      <c r="L1458" s="182">
        <v>39944871790.542763</v>
      </c>
      <c r="M1458" s="189">
        <v>23344866283.455605</v>
      </c>
      <c r="N1458" s="187">
        <v>13391862.538546074</v>
      </c>
      <c r="O1458" s="185">
        <v>40528827437.984947</v>
      </c>
      <c r="P1458" s="185">
        <v>0</v>
      </c>
      <c r="Q1458" s="174">
        <v>276212701624.02271</v>
      </c>
      <c r="R1458" s="119">
        <v>0.34549533035345353</v>
      </c>
      <c r="S1458" s="174">
        <v>67917927094.498657</v>
      </c>
      <c r="T1458" s="119">
        <v>0.24588994892402774</v>
      </c>
      <c r="U1458" s="97">
        <v>16.374421686631504</v>
      </c>
      <c r="V1458" s="184">
        <v>1192854221732.2209</v>
      </c>
      <c r="W1458" s="199">
        <v>1238.1809745006101</v>
      </c>
      <c r="X1458" s="191">
        <v>4.4822964654317093E-2</v>
      </c>
      <c r="Y1458" s="198">
        <v>2.0000000000000001E-4</v>
      </c>
    </row>
    <row r="1459" spans="1:25" x14ac:dyDescent="0.2">
      <c r="A1459">
        <v>1455</v>
      </c>
      <c r="B1459" s="119">
        <v>0.37637125186567466</v>
      </c>
      <c r="C1459" s="97">
        <v>4000</v>
      </c>
      <c r="D1459" s="96">
        <v>1.0228709064759658</v>
      </c>
      <c r="E1459" s="98">
        <v>0.22881576589955965</v>
      </c>
      <c r="F1459" s="119">
        <v>0.38233212084906765</v>
      </c>
      <c r="G1459" s="177">
        <v>1</v>
      </c>
      <c r="H1459" s="97">
        <v>16812334.192598525</v>
      </c>
      <c r="I1459" s="185">
        <v>28585.536850183551</v>
      </c>
      <c r="J1459" s="174">
        <v>480589598600.12604</v>
      </c>
      <c r="K1459" s="186">
        <v>0.37637125186567466</v>
      </c>
      <c r="L1459" s="182">
        <v>123814418569.95224</v>
      </c>
      <c r="M1459" s="189">
        <v>13352634759.766544</v>
      </c>
      <c r="N1459" s="187">
        <v>33328334.925508231</v>
      </c>
      <c r="O1459" s="185">
        <v>0</v>
      </c>
      <c r="P1459" s="185">
        <v>236430451561.2674</v>
      </c>
      <c r="Q1459" s="174">
        <v>730372684921.16003</v>
      </c>
      <c r="R1459" s="119">
        <v>0.50662419028951999</v>
      </c>
      <c r="S1459" s="174">
        <v>217362337337.19788</v>
      </c>
      <c r="T1459" s="119">
        <v>0.29760469117305643</v>
      </c>
      <c r="U1459" s="97">
        <v>15.773691944526618</v>
      </c>
      <c r="V1459" s="184">
        <v>3651196771527.9487</v>
      </c>
      <c r="W1459" s="199">
        <v>3791.4489688164967</v>
      </c>
      <c r="X1459" s="191">
        <v>4.722590999492797E-2</v>
      </c>
      <c r="Y1459" s="198">
        <v>2.0000000000000001E-4</v>
      </c>
    </row>
    <row r="1460" spans="1:25" x14ac:dyDescent="0.2">
      <c r="A1460">
        <v>1456</v>
      </c>
      <c r="B1460" s="119">
        <v>0.41770898406448287</v>
      </c>
      <c r="C1460" s="97">
        <v>9695.2961922744398</v>
      </c>
      <c r="D1460" s="96">
        <v>0.42407648293131339</v>
      </c>
      <c r="E1460" s="98">
        <v>0.16400582030437258</v>
      </c>
      <c r="F1460" s="119">
        <v>0.6893076563811299</v>
      </c>
      <c r="G1460" s="177">
        <v>1</v>
      </c>
      <c r="H1460" s="97">
        <v>3211088.0562913171</v>
      </c>
      <c r="I1460" s="185">
        <v>53707.968631403441</v>
      </c>
      <c r="J1460" s="174">
        <v>172461016599.96829</v>
      </c>
      <c r="K1460" s="186">
        <v>0.41770898406448287</v>
      </c>
      <c r="L1460" s="182">
        <v>49307973982.853668</v>
      </c>
      <c r="M1460" s="189">
        <v>3878624046.8350921</v>
      </c>
      <c r="N1460" s="187">
        <v>9935213.1039373241</v>
      </c>
      <c r="O1460" s="185">
        <v>0</v>
      </c>
      <c r="P1460" s="185">
        <v>292203598339.21497</v>
      </c>
      <c r="Q1460" s="174">
        <v>468543238986.01831</v>
      </c>
      <c r="R1460" s="119">
        <v>0.65266419246143037</v>
      </c>
      <c r="S1460" s="174">
        <v>207928905908.35263</v>
      </c>
      <c r="T1460" s="119">
        <v>0.44377741178879199</v>
      </c>
      <c r="U1460" s="97">
        <v>17.635020744363008</v>
      </c>
      <c r="V1460" s="184">
        <v>3963978126265.248</v>
      </c>
      <c r="W1460" s="199">
        <v>4114.8157404676758</v>
      </c>
      <c r="X1460" s="191">
        <v>4.1936127031546609E-2</v>
      </c>
      <c r="Y1460" s="198">
        <v>2.0000000000000001E-4</v>
      </c>
    </row>
    <row r="1461" spans="1:25" x14ac:dyDescent="0.2">
      <c r="A1461">
        <v>1457</v>
      </c>
      <c r="B1461" s="119">
        <v>0.44466858818677663</v>
      </c>
      <c r="C1461" s="97">
        <v>6353.2874314959863</v>
      </c>
      <c r="D1461" s="96">
        <v>0.6606636128766592</v>
      </c>
      <c r="E1461" s="98">
        <v>0.52441550503254819</v>
      </c>
      <c r="F1461" s="119">
        <v>0</v>
      </c>
      <c r="G1461" s="177">
        <v>0</v>
      </c>
      <c r="H1461" s="97">
        <v>5169089.7131556598</v>
      </c>
      <c r="I1461" s="185">
        <v>38867.556497123158</v>
      </c>
      <c r="J1461" s="174">
        <v>200909886464.77576</v>
      </c>
      <c r="K1461" s="186">
        <v>0.34053744573623479</v>
      </c>
      <c r="L1461" s="182">
        <v>45477883414.124596</v>
      </c>
      <c r="M1461" s="189">
        <v>18721581278.647739</v>
      </c>
      <c r="N1461" s="187">
        <v>13157840.919633847</v>
      </c>
      <c r="O1461" s="185">
        <v>29106349320.890289</v>
      </c>
      <c r="P1461" s="185">
        <v>0</v>
      </c>
      <c r="Q1461" s="174">
        <v>248737817064.31378</v>
      </c>
      <c r="R1461" s="119">
        <v>0.36867099703167883</v>
      </c>
      <c r="S1461" s="174">
        <v>57018893530.850647</v>
      </c>
      <c r="T1461" s="119">
        <v>0.22923290959053408</v>
      </c>
      <c r="U1461" s="97">
        <v>15.410436437303243</v>
      </c>
      <c r="V1461" s="184">
        <v>980060961327.33301</v>
      </c>
      <c r="W1461" s="199">
        <v>1016.4605330211714</v>
      </c>
      <c r="X1461" s="191">
        <v>4.6640665514321812E-2</v>
      </c>
      <c r="Y1461" s="198">
        <v>2.0000000000000001E-4</v>
      </c>
    </row>
    <row r="1462" spans="1:25" x14ac:dyDescent="0.2">
      <c r="A1462">
        <v>1458</v>
      </c>
      <c r="B1462" s="119">
        <v>0.52841983482504806</v>
      </c>
      <c r="C1462" s="97">
        <v>6618.5678023566788</v>
      </c>
      <c r="D1462" s="96">
        <v>1.2446601744214076</v>
      </c>
      <c r="E1462" s="98">
        <v>0.32316694840545862</v>
      </c>
      <c r="F1462" s="119">
        <v>0.63759277249500745</v>
      </c>
      <c r="G1462" s="177">
        <v>1</v>
      </c>
      <c r="H1462" s="97">
        <v>14337810.183810782</v>
      </c>
      <c r="I1462" s="185">
        <v>33547.57353788324</v>
      </c>
      <c r="J1462" s="174">
        <v>480998741513.60339</v>
      </c>
      <c r="K1462" s="186">
        <v>0.33515521407070237</v>
      </c>
      <c r="L1462" s="182">
        <v>106037815426.67505</v>
      </c>
      <c r="M1462" s="189">
        <v>9119137225.7523251</v>
      </c>
      <c r="N1462" s="187">
        <v>26674181.741000704</v>
      </c>
      <c r="O1462" s="185">
        <v>0</v>
      </c>
      <c r="P1462" s="185">
        <v>382988967406.33014</v>
      </c>
      <c r="Q1462" s="174">
        <v>873106846145.68591</v>
      </c>
      <c r="R1462" s="119">
        <v>0.53555920695045256</v>
      </c>
      <c r="S1462" s="174">
        <v>387325886979.0163</v>
      </c>
      <c r="T1462" s="119">
        <v>0.44361797034218581</v>
      </c>
      <c r="U1462" s="97">
        <v>17.438263513662388</v>
      </c>
      <c r="V1462" s="184">
        <v>7065373246437.4482</v>
      </c>
      <c r="W1462" s="199">
        <v>7320.5520628843124</v>
      </c>
      <c r="X1462" s="191">
        <v>4.3655912911838624E-2</v>
      </c>
      <c r="Y1462" s="198">
        <v>2.0000000000000001E-4</v>
      </c>
    </row>
    <row r="1463" spans="1:25" x14ac:dyDescent="0.2">
      <c r="A1463">
        <v>1459</v>
      </c>
      <c r="B1463" s="119">
        <v>0.46605318768805465</v>
      </c>
      <c r="C1463" s="97">
        <v>9420.1002950286129</v>
      </c>
      <c r="D1463" s="96">
        <v>0.46671656068013434</v>
      </c>
      <c r="E1463" s="98">
        <v>0.35186959087320113</v>
      </c>
      <c r="F1463" s="119">
        <v>0.59939981593587244</v>
      </c>
      <c r="G1463" s="177">
        <v>1</v>
      </c>
      <c r="H1463" s="97">
        <v>3425264.6571811484</v>
      </c>
      <c r="I1463" s="185">
        <v>53594.028963146542</v>
      </c>
      <c r="J1463" s="174">
        <v>183573733243.40869</v>
      </c>
      <c r="K1463" s="186">
        <v>0.4660531876880547</v>
      </c>
      <c r="L1463" s="182">
        <v>66120370505.416359</v>
      </c>
      <c r="M1463" s="189">
        <v>3638971192.9889197</v>
      </c>
      <c r="N1463" s="187">
        <v>10241843.19550148</v>
      </c>
      <c r="O1463" s="185">
        <v>0</v>
      </c>
      <c r="P1463" s="185">
        <v>157953752832.20645</v>
      </c>
      <c r="Q1463" s="174">
        <v>345166457268.604</v>
      </c>
      <c r="R1463" s="119">
        <v>0.61395921114878349</v>
      </c>
      <c r="S1463" s="174">
        <v>140390563017.96027</v>
      </c>
      <c r="T1463" s="119">
        <v>0.40673292569883224</v>
      </c>
      <c r="U1463" s="97">
        <v>16.255180354344656</v>
      </c>
      <c r="V1463" s="184">
        <v>2495034565064.5957</v>
      </c>
      <c r="W1463" s="199">
        <v>2590.3747069985939</v>
      </c>
      <c r="X1463" s="191">
        <v>4.4628742534839339E-2</v>
      </c>
      <c r="Y1463" s="198">
        <v>2.0000000000000001E-4</v>
      </c>
    </row>
    <row r="1464" spans="1:25" x14ac:dyDescent="0.2">
      <c r="A1464">
        <v>1460</v>
      </c>
      <c r="B1464" s="119">
        <v>0.51298849971206872</v>
      </c>
      <c r="C1464" s="97">
        <v>13153.442705763562</v>
      </c>
      <c r="D1464" s="96">
        <v>0.66081354381970459</v>
      </c>
      <c r="E1464" s="98">
        <v>0.28508228031839872</v>
      </c>
      <c r="F1464" s="119">
        <v>0</v>
      </c>
      <c r="G1464" s="177">
        <v>0</v>
      </c>
      <c r="H1464" s="97">
        <v>5946486.1395700937</v>
      </c>
      <c r="I1464" s="185">
        <v>37661.164880634569</v>
      </c>
      <c r="J1464" s="174">
        <v>223951594962.75745</v>
      </c>
      <c r="K1464" s="186">
        <v>0.37961906498416509</v>
      </c>
      <c r="L1464" s="182">
        <v>63360721809.619072</v>
      </c>
      <c r="M1464" s="189">
        <v>16377690567.042204</v>
      </c>
      <c r="N1464" s="187">
        <v>14718237.80526375</v>
      </c>
      <c r="O1464" s="185">
        <v>33305522140.37743</v>
      </c>
      <c r="P1464" s="185">
        <v>0</v>
      </c>
      <c r="Q1464" s="174">
        <v>273634807670.17709</v>
      </c>
      <c r="R1464" s="119">
        <v>0.40806472591880744</v>
      </c>
      <c r="S1464" s="174">
        <v>84188160161.967087</v>
      </c>
      <c r="T1464" s="119">
        <v>0.30766612215300626</v>
      </c>
      <c r="U1464" s="97">
        <v>15.080768041836235</v>
      </c>
      <c r="V1464" s="184">
        <v>1341671402881.8623</v>
      </c>
      <c r="W1464" s="199">
        <v>1392.5616870099609</v>
      </c>
      <c r="X1464" s="191">
        <v>5.0373302597755749E-2</v>
      </c>
      <c r="Y1464" s="198">
        <v>2.0000000000000001E-4</v>
      </c>
    </row>
    <row r="1465" spans="1:25" x14ac:dyDescent="0.2">
      <c r="A1465">
        <v>1461</v>
      </c>
      <c r="B1465" s="119">
        <v>0.52073401018101373</v>
      </c>
      <c r="C1465" s="97">
        <v>9571.1170886327272</v>
      </c>
      <c r="D1465" s="96">
        <v>0.85775511582635589</v>
      </c>
      <c r="E1465" s="98">
        <v>0</v>
      </c>
      <c r="F1465" s="119">
        <v>0.49672477854964003</v>
      </c>
      <c r="G1465" s="177">
        <v>1</v>
      </c>
      <c r="H1465" s="97">
        <v>9771759.4604800884</v>
      </c>
      <c r="I1465" s="185">
        <v>35889.299203301169</v>
      </c>
      <c r="J1465" s="174">
        <v>350701599019.8587</v>
      </c>
      <c r="K1465" s="186">
        <v>0.41955354076152784</v>
      </c>
      <c r="L1465" s="182">
        <v>117785280864.32141</v>
      </c>
      <c r="M1465" s="189">
        <v>1781423692.0005</v>
      </c>
      <c r="N1465" s="187">
        <v>21156509.064041451</v>
      </c>
      <c r="O1465" s="185">
        <v>0</v>
      </c>
      <c r="P1465" s="185">
        <v>468962148633.58014</v>
      </c>
      <c r="Q1465" s="174">
        <v>821445171345.43933</v>
      </c>
      <c r="R1465" s="119">
        <v>0.63584014459649341</v>
      </c>
      <c r="S1465" s="174">
        <v>375697549138.51031</v>
      </c>
      <c r="T1465" s="119">
        <v>0.45736168674916905</v>
      </c>
      <c r="U1465" s="97">
        <v>17.131208949455019</v>
      </c>
      <c r="V1465" s="184">
        <v>6810021808300.1084</v>
      </c>
      <c r="W1465" s="199">
        <v>7069.3284103467713</v>
      </c>
      <c r="X1465" s="191">
        <v>4.3469159528565546E-2</v>
      </c>
      <c r="Y1465" s="198">
        <v>2.0000000000000001E-4</v>
      </c>
    </row>
    <row r="1466" spans="1:25" x14ac:dyDescent="0.2">
      <c r="A1466">
        <v>1462</v>
      </c>
      <c r="B1466" s="119">
        <v>0.46427759726380391</v>
      </c>
      <c r="C1466" s="97">
        <v>6809.035217591414</v>
      </c>
      <c r="D1466" s="96">
        <v>0.54889102896352038</v>
      </c>
      <c r="E1466" s="98">
        <v>0</v>
      </c>
      <c r="F1466" s="119">
        <v>0.79963613998767458</v>
      </c>
      <c r="G1466" s="177">
        <v>1</v>
      </c>
      <c r="H1466" s="97">
        <v>5138377.9584623612</v>
      </c>
      <c r="I1466" s="185">
        <v>34779.795028221641</v>
      </c>
      <c r="J1466" s="174">
        <v>178711732172.85291</v>
      </c>
      <c r="K1466" s="186">
        <v>0.38648051038818143</v>
      </c>
      <c r="L1466" s="182">
        <v>46815699877.407852</v>
      </c>
      <c r="M1466" s="189">
        <v>8735811260.7641582</v>
      </c>
      <c r="N1466" s="187">
        <v>13843594.124438412</v>
      </c>
      <c r="O1466" s="185">
        <v>0</v>
      </c>
      <c r="P1466" s="185">
        <v>183217287775.97971</v>
      </c>
      <c r="Q1466" s="174">
        <v>370664831209.5968</v>
      </c>
      <c r="R1466" s="119">
        <v>0.58177203102758457</v>
      </c>
      <c r="S1466" s="174">
        <v>103352877133.30682</v>
      </c>
      <c r="T1466" s="119">
        <v>0.27883108520447875</v>
      </c>
      <c r="U1466" s="97">
        <v>16.504372132733025</v>
      </c>
      <c r="V1466" s="184">
        <v>1856948533905.146</v>
      </c>
      <c r="W1466" s="199">
        <v>1927.8582894404572</v>
      </c>
      <c r="X1466" s="191">
        <v>4.4176786503011635E-2</v>
      </c>
      <c r="Y1466" s="198">
        <v>2.0000000000000001E-4</v>
      </c>
    </row>
    <row r="1467" spans="1:25" x14ac:dyDescent="0.2">
      <c r="A1467">
        <v>1463</v>
      </c>
      <c r="B1467" s="119">
        <v>0.44053531652147104</v>
      </c>
      <c r="C1467" s="97">
        <v>6715.0374489981396</v>
      </c>
      <c r="D1467" s="96">
        <v>1.1681196900652582</v>
      </c>
      <c r="E1467" s="98">
        <v>0.3658465643835751</v>
      </c>
      <c r="F1467" s="119">
        <v>0</v>
      </c>
      <c r="G1467" s="177">
        <v>0</v>
      </c>
      <c r="H1467" s="97">
        <v>51766217.039147593</v>
      </c>
      <c r="I1467" s="185">
        <v>20840.512327408145</v>
      </c>
      <c r="J1467" s="174">
        <v>1078834484347.641</v>
      </c>
      <c r="K1467" s="186">
        <v>0.19736123350708457</v>
      </c>
      <c r="L1467" s="182">
        <v>115336260102.55902</v>
      </c>
      <c r="M1467" s="189">
        <v>55410398465.878571</v>
      </c>
      <c r="N1467" s="187">
        <v>93575535.830975592</v>
      </c>
      <c r="O1467" s="185">
        <v>143792246768.01996</v>
      </c>
      <c r="P1467" s="185">
        <v>0</v>
      </c>
      <c r="Q1467" s="174">
        <v>1278037129581.5396</v>
      </c>
      <c r="R1467" s="119">
        <v>0.25660749160130114</v>
      </c>
      <c r="S1467" s="174">
        <v>205814052215.56345</v>
      </c>
      <c r="T1467" s="119">
        <v>0.16103918067149736</v>
      </c>
      <c r="U1467" s="97">
        <v>16.457221686731806</v>
      </c>
      <c r="V1467" s="184">
        <v>3031661106485.48</v>
      </c>
      <c r="W1467" s="199">
        <v>3149.146004112748</v>
      </c>
      <c r="X1467" s="191">
        <v>4.9644359874123099E-2</v>
      </c>
      <c r="Y1467" s="198">
        <v>2.0000000000000001E-4</v>
      </c>
    </row>
    <row r="1468" spans="1:25" x14ac:dyDescent="0.2">
      <c r="A1468">
        <v>1464</v>
      </c>
      <c r="B1468" s="119">
        <v>0.69890799103361245</v>
      </c>
      <c r="C1468" s="97">
        <v>4000</v>
      </c>
      <c r="D1468" s="96">
        <v>1.0041080319158007</v>
      </c>
      <c r="E1468" s="98">
        <v>0</v>
      </c>
      <c r="F1468" s="119">
        <v>0</v>
      </c>
      <c r="G1468" s="177">
        <v>0</v>
      </c>
      <c r="H1468" s="97">
        <v>17033196.553552624</v>
      </c>
      <c r="I1468" s="185">
        <v>29859.651201095592</v>
      </c>
      <c r="J1468" s="174">
        <v>508605307928.78491</v>
      </c>
      <c r="K1468" s="186">
        <v>0.37385126703614413</v>
      </c>
      <c r="L1468" s="182">
        <v>138702087403.65845</v>
      </c>
      <c r="M1468" s="189">
        <v>14389489350.571228</v>
      </c>
      <c r="N1468" s="187">
        <v>33937857.054891191</v>
      </c>
      <c r="O1468" s="185">
        <v>0</v>
      </c>
      <c r="P1468" s="185">
        <v>0</v>
      </c>
      <c r="Q1468" s="174">
        <v>522994797279.35614</v>
      </c>
      <c r="R1468" s="119">
        <v>0.36356525873606405</v>
      </c>
      <c r="S1468" s="174">
        <v>138702087403.65845</v>
      </c>
      <c r="T1468" s="119">
        <v>0.2652073942708289</v>
      </c>
      <c r="U1468" s="97">
        <v>13.328400349496416</v>
      </c>
      <c r="V1468" s="184">
        <v>2012484824218.197</v>
      </c>
      <c r="W1468" s="199">
        <v>2085.7732778497352</v>
      </c>
      <c r="X1468" s="191">
        <v>5.3761504448924427E-2</v>
      </c>
      <c r="Y1468" s="198">
        <v>2.0000000000000001E-4</v>
      </c>
    </row>
    <row r="1469" spans="1:25" x14ac:dyDescent="0.2">
      <c r="A1469">
        <v>1465</v>
      </c>
      <c r="B1469" s="119">
        <v>0.58081100561528198</v>
      </c>
      <c r="C1469" s="97">
        <v>4000</v>
      </c>
      <c r="D1469" s="96">
        <v>1.2944737847479109</v>
      </c>
      <c r="E1469" s="98">
        <v>0.7</v>
      </c>
      <c r="F1469" s="119">
        <v>0.52296133027468705</v>
      </c>
      <c r="G1469" s="177">
        <v>1</v>
      </c>
      <c r="H1469" s="97">
        <v>17021105.370512284</v>
      </c>
      <c r="I1469" s="185">
        <v>30637.54437979517</v>
      </c>
      <c r="J1469" s="174">
        <v>521484871182.24005</v>
      </c>
      <c r="K1469" s="186">
        <v>0.35127984245454313</v>
      </c>
      <c r="L1469" s="182">
        <v>138203880494.13766</v>
      </c>
      <c r="M1469" s="189">
        <v>6529633608.1878872</v>
      </c>
      <c r="N1469" s="187">
        <v>31112287.919750229</v>
      </c>
      <c r="O1469" s="185">
        <v>0</v>
      </c>
      <c r="P1469" s="185">
        <v>359376359936.75244</v>
      </c>
      <c r="Q1469" s="174">
        <v>887390864727.1803</v>
      </c>
      <c r="R1469" s="119">
        <v>0.53041813934543436</v>
      </c>
      <c r="S1469" s="174">
        <v>367975201718.31354</v>
      </c>
      <c r="T1469" s="119">
        <v>0.41467093740191246</v>
      </c>
      <c r="U1469" s="97">
        <v>16.810276189028006</v>
      </c>
      <c r="V1469" s="184">
        <v>6573437319250.0967</v>
      </c>
      <c r="W1469" s="199">
        <v>6820.9499025072364</v>
      </c>
      <c r="X1469" s="191">
        <v>4.4823624702702035E-2</v>
      </c>
      <c r="Y1469" s="198">
        <v>2.0000000000000001E-4</v>
      </c>
    </row>
    <row r="1470" spans="1:25" x14ac:dyDescent="0.2">
      <c r="A1470">
        <v>1466</v>
      </c>
      <c r="B1470" s="119">
        <v>0.41068311536492114</v>
      </c>
      <c r="C1470" s="97">
        <v>9441.5045953396402</v>
      </c>
      <c r="D1470" s="96">
        <v>1.1646072362777788</v>
      </c>
      <c r="E1470" s="98">
        <v>0</v>
      </c>
      <c r="F1470" s="119">
        <v>0</v>
      </c>
      <c r="G1470" s="177">
        <v>0</v>
      </c>
      <c r="H1470" s="97">
        <v>12608153.328005711</v>
      </c>
      <c r="I1470" s="185">
        <v>34467.426590288342</v>
      </c>
      <c r="J1470" s="174">
        <v>434570599272.13647</v>
      </c>
      <c r="K1470" s="186">
        <v>0.3703663362131292</v>
      </c>
      <c r="L1470" s="182">
        <v>129433912851.60883</v>
      </c>
      <c r="M1470" s="189">
        <v>11354062488.049627</v>
      </c>
      <c r="N1470" s="187">
        <v>24155290.389992177</v>
      </c>
      <c r="O1470" s="185">
        <v>0</v>
      </c>
      <c r="P1470" s="185">
        <v>0</v>
      </c>
      <c r="Q1470" s="174">
        <v>445924661760.1861</v>
      </c>
      <c r="R1470" s="119">
        <v>0.36093612773747563</v>
      </c>
      <c r="S1470" s="174">
        <v>129433912851.60883</v>
      </c>
      <c r="T1470" s="119">
        <v>0.29025959753088765</v>
      </c>
      <c r="U1470" s="97">
        <v>13.297255604517737</v>
      </c>
      <c r="V1470" s="184">
        <v>1696559803542.6882</v>
      </c>
      <c r="W1470" s="199">
        <v>1759.9657309707472</v>
      </c>
      <c r="X1470" s="191">
        <v>5.7096290890194246E-2</v>
      </c>
      <c r="Y1470" s="198">
        <v>2.0000000000000001E-4</v>
      </c>
    </row>
    <row r="1471" spans="1:25" x14ac:dyDescent="0.2">
      <c r="A1471">
        <v>1467</v>
      </c>
      <c r="B1471" s="119">
        <v>0.45335515385775893</v>
      </c>
      <c r="C1471" s="97">
        <v>8953.129654569897</v>
      </c>
      <c r="D1471" s="96">
        <v>1.0780501298555354</v>
      </c>
      <c r="E1471" s="98">
        <v>0</v>
      </c>
      <c r="F1471" s="119">
        <v>0</v>
      </c>
      <c r="G1471" s="177">
        <v>0</v>
      </c>
      <c r="H1471" s="97">
        <v>14497230.696411712</v>
      </c>
      <c r="I1471" s="185">
        <v>22845.852046398199</v>
      </c>
      <c r="J1471" s="174">
        <v>331201587572.7243</v>
      </c>
      <c r="K1471" s="186">
        <v>0.15728446371517757</v>
      </c>
      <c r="L1471" s="182">
        <v>34820503319.256844</v>
      </c>
      <c r="M1471" s="189">
        <v>3666254054.3356557</v>
      </c>
      <c r="N1471" s="187">
        <v>28230188.587319344</v>
      </c>
      <c r="O1471" s="185">
        <v>0</v>
      </c>
      <c r="P1471" s="185">
        <v>0</v>
      </c>
      <c r="Q1471" s="174">
        <v>334867841627.05994</v>
      </c>
      <c r="R1471" s="119">
        <v>0.15556245660939527</v>
      </c>
      <c r="S1471" s="174">
        <v>34820503319.256844</v>
      </c>
      <c r="T1471" s="119">
        <v>0.10398282244741854</v>
      </c>
      <c r="U1471" s="97">
        <v>13.317470531440929</v>
      </c>
      <c r="V1471" s="184">
        <v>307238102191.41595</v>
      </c>
      <c r="W1471" s="199">
        <v>318.86033925868429</v>
      </c>
      <c r="X1471" s="191">
        <v>6.6902469200418202E-2</v>
      </c>
      <c r="Y1471" s="198">
        <v>2.0000000000000001E-4</v>
      </c>
    </row>
    <row r="1472" spans="1:25" x14ac:dyDescent="0.2">
      <c r="A1472">
        <v>1468</v>
      </c>
      <c r="B1472" s="119">
        <v>0.5376978345232164</v>
      </c>
      <c r="C1472" s="97">
        <v>10564.515719266252</v>
      </c>
      <c r="D1472" s="96">
        <v>0.71566465552703362</v>
      </c>
      <c r="E1472" s="98">
        <v>0.41295699857857665</v>
      </c>
      <c r="F1472" s="119">
        <v>0.65792786170481055</v>
      </c>
      <c r="G1472" s="177">
        <v>1</v>
      </c>
      <c r="H1472" s="97">
        <v>4812457.5353917023</v>
      </c>
      <c r="I1472" s="185">
        <v>44562.110349241128</v>
      </c>
      <c r="J1472" s="174">
        <v>214453263743.16202</v>
      </c>
      <c r="K1472" s="186">
        <v>0.43546791549833408</v>
      </c>
      <c r="L1472" s="182">
        <v>69981580359.299423</v>
      </c>
      <c r="M1472" s="189">
        <v>4020817331.1415353</v>
      </c>
      <c r="N1472" s="187">
        <v>11955879.866822442</v>
      </c>
      <c r="O1472" s="185">
        <v>0</v>
      </c>
      <c r="P1472" s="185">
        <v>244393327382.01907</v>
      </c>
      <c r="Q1472" s="174">
        <v>462867408456.32263</v>
      </c>
      <c r="R1472" s="119">
        <v>0.62415752840141059</v>
      </c>
      <c r="S1472" s="174">
        <v>243788563200.34525</v>
      </c>
      <c r="T1472" s="119">
        <v>0.5266920045491813</v>
      </c>
      <c r="U1472" s="97">
        <v>17.331643595521154</v>
      </c>
      <c r="V1472" s="184">
        <v>4512122614050.7012</v>
      </c>
      <c r="W1472" s="199">
        <v>4674.2331834718807</v>
      </c>
      <c r="X1472" s="191">
        <v>4.2847921244246384E-2</v>
      </c>
      <c r="Y1472" s="198">
        <v>2.0000000000000001E-4</v>
      </c>
    </row>
    <row r="1473" spans="1:25" x14ac:dyDescent="0.2">
      <c r="A1473">
        <v>1469</v>
      </c>
      <c r="B1473" s="119">
        <v>0.51994130807932648</v>
      </c>
      <c r="C1473" s="97">
        <v>8377.7571646349043</v>
      </c>
      <c r="D1473" s="96">
        <v>1.2313502800639009</v>
      </c>
      <c r="E1473" s="98">
        <v>0.69874254684829828</v>
      </c>
      <c r="F1473" s="119">
        <v>0</v>
      </c>
      <c r="G1473" s="177">
        <v>0</v>
      </c>
      <c r="H1473" s="97">
        <v>12264854.413561651</v>
      </c>
      <c r="I1473" s="185">
        <v>39210.742622834601</v>
      </c>
      <c r="J1473" s="174">
        <v>480914049716.70294</v>
      </c>
      <c r="K1473" s="186">
        <v>0.46683286323468765</v>
      </c>
      <c r="L1473" s="182">
        <v>185100452099.52295</v>
      </c>
      <c r="M1473" s="189">
        <v>80333259102.809998</v>
      </c>
      <c r="N1473" s="187">
        <v>23128281.795854419</v>
      </c>
      <c r="O1473" s="185">
        <v>172124671048.5499</v>
      </c>
      <c r="P1473" s="185">
        <v>0</v>
      </c>
      <c r="Q1473" s="174">
        <v>733371979868.06274</v>
      </c>
      <c r="R1473" s="119">
        <v>0.49389154423794596</v>
      </c>
      <c r="S1473" s="174">
        <v>260112453442.04977</v>
      </c>
      <c r="T1473" s="119">
        <v>0.3546801085703401</v>
      </c>
      <c r="U1473" s="97">
        <v>15.789575635631422</v>
      </c>
      <c r="V1473" s="184">
        <v>4303176899632.3193</v>
      </c>
      <c r="W1473" s="199">
        <v>4462.0736096447254</v>
      </c>
      <c r="X1473" s="191">
        <v>4.7630824699912762E-2</v>
      </c>
      <c r="Y1473" s="198">
        <v>2.0000000000000001E-4</v>
      </c>
    </row>
    <row r="1474" spans="1:25" x14ac:dyDescent="0.2">
      <c r="A1474">
        <v>1470</v>
      </c>
      <c r="B1474" s="119">
        <v>0.56524782744139512</v>
      </c>
      <c r="C1474" s="97">
        <v>9525.2218770200416</v>
      </c>
      <c r="D1474" s="96">
        <v>0.90393632204467966</v>
      </c>
      <c r="E1474" s="98">
        <v>0.13304065335566873</v>
      </c>
      <c r="F1474" s="119">
        <v>0</v>
      </c>
      <c r="G1474" s="177">
        <v>0</v>
      </c>
      <c r="H1474" s="97">
        <v>14490102.399031891</v>
      </c>
      <c r="I1474" s="185">
        <v>26369.556842128524</v>
      </c>
      <c r="J1474" s="174">
        <v>382097578859.53436</v>
      </c>
      <c r="K1474" s="186">
        <v>0.231050872946853</v>
      </c>
      <c r="L1474" s="182">
        <v>54571019874.567772</v>
      </c>
      <c r="M1474" s="189">
        <v>14901212739.187103</v>
      </c>
      <c r="N1474" s="187">
        <v>30002473.506998699</v>
      </c>
      <c r="O1474" s="185">
        <v>33504392962.323471</v>
      </c>
      <c r="P1474" s="185">
        <v>0</v>
      </c>
      <c r="Q1474" s="174">
        <v>430503184561.04492</v>
      </c>
      <c r="R1474" s="119">
        <v>0.26733250215925852</v>
      </c>
      <c r="S1474" s="174">
        <v>73141766945.143188</v>
      </c>
      <c r="T1474" s="119">
        <v>0.16989831798740565</v>
      </c>
      <c r="U1474" s="97">
        <v>15.197724420826612</v>
      </c>
      <c r="V1474" s="184">
        <v>1045182977370.6179</v>
      </c>
      <c r="W1474" s="199">
        <v>1085.3520803538399</v>
      </c>
      <c r="X1474" s="191">
        <v>4.6302092692788559E-2</v>
      </c>
      <c r="Y1474" s="198">
        <v>2.0000000000000001E-4</v>
      </c>
    </row>
    <row r="1475" spans="1:25" x14ac:dyDescent="0.2">
      <c r="A1475">
        <v>1471</v>
      </c>
      <c r="B1475" s="119">
        <v>0.32196596841662561</v>
      </c>
      <c r="C1475" s="97">
        <v>13506.386634710221</v>
      </c>
      <c r="D1475" s="96">
        <v>0.54764917031856664</v>
      </c>
      <c r="E1475" s="98">
        <v>0.7</v>
      </c>
      <c r="F1475" s="119">
        <v>0</v>
      </c>
      <c r="G1475" s="177">
        <v>0</v>
      </c>
      <c r="H1475" s="97">
        <v>10706448.237306859</v>
      </c>
      <c r="I1475" s="185">
        <v>37031.880160105786</v>
      </c>
      <c r="J1475" s="174">
        <v>396479908064.32343</v>
      </c>
      <c r="K1475" s="186">
        <v>0.32196596841662561</v>
      </c>
      <c r="L1475" s="182">
        <v>86260338403.38028</v>
      </c>
      <c r="M1475" s="189">
        <v>34755556626.106499</v>
      </c>
      <c r="N1475" s="187">
        <v>26719339.321504649</v>
      </c>
      <c r="O1475" s="185">
        <v>63485676573.72393</v>
      </c>
      <c r="P1475" s="185">
        <v>0</v>
      </c>
      <c r="Q1475" s="174">
        <v>494721141264.15387</v>
      </c>
      <c r="R1475" s="119">
        <v>0.36069123377398937</v>
      </c>
      <c r="S1475" s="174">
        <v>126298425734.31268</v>
      </c>
      <c r="T1475" s="119">
        <v>0.25529215390226528</v>
      </c>
      <c r="U1475" s="97">
        <v>15.854028976268676</v>
      </c>
      <c r="V1475" s="184">
        <v>2049266197766.865</v>
      </c>
      <c r="W1475" s="199">
        <v>2126.305803809043</v>
      </c>
      <c r="X1475" s="191">
        <v>4.851865709595115E-2</v>
      </c>
      <c r="Y1475" s="198">
        <v>2.0000000000000001E-4</v>
      </c>
    </row>
    <row r="1476" spans="1:25" x14ac:dyDescent="0.2">
      <c r="A1476">
        <v>1472</v>
      </c>
      <c r="B1476" s="119">
        <v>0.51981101698058774</v>
      </c>
      <c r="C1476" s="97">
        <v>4000</v>
      </c>
      <c r="D1476" s="96">
        <v>0.32632089810726816</v>
      </c>
      <c r="E1476" s="98">
        <v>7.3717902285627676E-2</v>
      </c>
      <c r="F1476" s="119">
        <v>0.38466505991283456</v>
      </c>
      <c r="G1476" s="177">
        <v>1</v>
      </c>
      <c r="H1476" s="97">
        <v>4445997.5606941972</v>
      </c>
      <c r="I1476" s="185">
        <v>53630.103146777205</v>
      </c>
      <c r="J1476" s="174">
        <v>238439307770.34964</v>
      </c>
      <c r="K1476" s="186">
        <v>0.51981101698058774</v>
      </c>
      <c r="L1476" s="182">
        <v>86740714451.53096</v>
      </c>
      <c r="M1476" s="189">
        <v>6269991156.0971994</v>
      </c>
      <c r="N1476" s="187">
        <v>14272298.077923542</v>
      </c>
      <c r="O1476" s="185">
        <v>0</v>
      </c>
      <c r="P1476" s="185">
        <v>225157073399.49646</v>
      </c>
      <c r="Q1476" s="174">
        <v>469866372325.9433</v>
      </c>
      <c r="R1476" s="119">
        <v>0.64713939044975799</v>
      </c>
      <c r="S1476" s="174">
        <v>217855577859.30164</v>
      </c>
      <c r="T1476" s="119">
        <v>0.46365432959347136</v>
      </c>
      <c r="U1476" s="97">
        <v>16.683468862539232</v>
      </c>
      <c r="V1476" s="184">
        <v>4004239961884.4043</v>
      </c>
      <c r="W1476" s="199">
        <v>4156.6797961126485</v>
      </c>
      <c r="X1476" s="191">
        <v>4.341720356841549E-2</v>
      </c>
      <c r="Y1476" s="198">
        <v>2.0000000000000001E-4</v>
      </c>
    </row>
    <row r="1477" spans="1:25" x14ac:dyDescent="0.2">
      <c r="A1477">
        <v>1473</v>
      </c>
      <c r="B1477" s="119">
        <v>0.48808871018405842</v>
      </c>
      <c r="C1477" s="97">
        <v>11059.413302422045</v>
      </c>
      <c r="D1477" s="96">
        <v>0.72377377012976418</v>
      </c>
      <c r="E1477" s="98">
        <v>0</v>
      </c>
      <c r="F1477" s="119">
        <v>0</v>
      </c>
      <c r="G1477" s="177">
        <v>0</v>
      </c>
      <c r="H1477" s="97">
        <v>5973389.458626139</v>
      </c>
      <c r="I1477" s="185">
        <v>43912.415042030392</v>
      </c>
      <c r="J1477" s="174">
        <v>262305957114.88025</v>
      </c>
      <c r="K1477" s="186">
        <v>0.48808871018405842</v>
      </c>
      <c r="L1477" s="182">
        <v>98840520660.593658</v>
      </c>
      <c r="M1477" s="189">
        <v>2686515627.0511827</v>
      </c>
      <c r="N1477" s="187">
        <v>14374550.247919779</v>
      </c>
      <c r="O1477" s="185">
        <v>0</v>
      </c>
      <c r="P1477" s="185">
        <v>0</v>
      </c>
      <c r="Q1477" s="174">
        <v>264992472741.93143</v>
      </c>
      <c r="R1477" s="119">
        <v>0.48314042643196209</v>
      </c>
      <c r="S1477" s="174">
        <v>98840520660.593658</v>
      </c>
      <c r="T1477" s="119">
        <v>0.37299369162403195</v>
      </c>
      <c r="U1477" s="97">
        <v>13.071142833540151</v>
      </c>
      <c r="V1477" s="184">
        <v>1388285401449.3906</v>
      </c>
      <c r="W1477" s="199">
        <v>1442.4316106795361</v>
      </c>
      <c r="X1477" s="191">
        <v>5.4872815035797447E-2</v>
      </c>
      <c r="Y1477" s="198">
        <v>2.0000000000000001E-4</v>
      </c>
    </row>
    <row r="1478" spans="1:25" x14ac:dyDescent="0.2">
      <c r="A1478">
        <v>1474</v>
      </c>
      <c r="B1478" s="119">
        <v>0.39460308367138092</v>
      </c>
      <c r="C1478" s="97">
        <v>4430.4881498872337</v>
      </c>
      <c r="D1478" s="96">
        <v>0.42628689451885293</v>
      </c>
      <c r="E1478" s="98">
        <v>9.0274221997534654E-2</v>
      </c>
      <c r="F1478" s="119">
        <v>0</v>
      </c>
      <c r="G1478" s="177">
        <v>0</v>
      </c>
      <c r="H1478" s="97">
        <v>5633972.7824845081</v>
      </c>
      <c r="I1478" s="185">
        <v>34754.705789315318</v>
      </c>
      <c r="J1478" s="174">
        <v>195807066480.25928</v>
      </c>
      <c r="K1478" s="186">
        <v>0.36967934245963141</v>
      </c>
      <c r="L1478" s="182">
        <v>48979594774.146408</v>
      </c>
      <c r="M1478" s="189">
        <v>12625106675.33704</v>
      </c>
      <c r="N1478" s="187">
        <v>16254886.349863652</v>
      </c>
      <c r="O1478" s="185">
        <v>19766776311.015713</v>
      </c>
      <c r="P1478" s="185">
        <v>0</v>
      </c>
      <c r="Q1478" s="174">
        <v>228198949466.61203</v>
      </c>
      <c r="R1478" s="119">
        <v>0.38650155419356413</v>
      </c>
      <c r="S1478" s="174">
        <v>59939115961.184235</v>
      </c>
      <c r="T1478" s="119">
        <v>0.26266166475036279</v>
      </c>
      <c r="U1478" s="97">
        <v>14.617633992583556</v>
      </c>
      <c r="V1478" s="184">
        <v>987831853741.67993</v>
      </c>
      <c r="W1478" s="199">
        <v>1025.0245756494803</v>
      </c>
      <c r="X1478" s="191">
        <v>4.8889780105676753E-2</v>
      </c>
      <c r="Y1478" s="198">
        <v>2.0000000000000001E-4</v>
      </c>
    </row>
    <row r="1479" spans="1:25" x14ac:dyDescent="0.2">
      <c r="A1479">
        <v>1475</v>
      </c>
      <c r="B1479" s="119">
        <v>0.35835340025171236</v>
      </c>
      <c r="C1479" s="97">
        <v>9002.9942587411315</v>
      </c>
      <c r="D1479" s="96">
        <v>0.69115927172528502</v>
      </c>
      <c r="E1479" s="98">
        <v>0.49034048919101403</v>
      </c>
      <c r="F1479" s="119">
        <v>0.42796340986015935</v>
      </c>
      <c r="G1479" s="177">
        <v>1</v>
      </c>
      <c r="H1479" s="97">
        <v>4976954.4098530831</v>
      </c>
      <c r="I1479" s="185">
        <v>38479.598556724413</v>
      </c>
      <c r="J1479" s="174">
        <v>191511207726.2659</v>
      </c>
      <c r="K1479" s="186">
        <v>0.35835340025171236</v>
      </c>
      <c r="L1479" s="182">
        <v>49021063441.855942</v>
      </c>
      <c r="M1479" s="189">
        <v>1599296567.068758</v>
      </c>
      <c r="N1479" s="187">
        <v>12476877.863854505</v>
      </c>
      <c r="O1479" s="185">
        <v>0</v>
      </c>
      <c r="P1479" s="185">
        <v>160672806809.12753</v>
      </c>
      <c r="Q1479" s="174">
        <v>353783311102.46222</v>
      </c>
      <c r="R1479" s="119">
        <v>0.55730988923108982</v>
      </c>
      <c r="S1479" s="174">
        <v>115259514296.27667</v>
      </c>
      <c r="T1479" s="119">
        <v>0.32579127019051324</v>
      </c>
      <c r="U1479" s="97">
        <v>16.497333523203139</v>
      </c>
      <c r="V1479" s="184">
        <v>2044028026804.791</v>
      </c>
      <c r="W1479" s="199">
        <v>2119.8828351705711</v>
      </c>
      <c r="X1479" s="191">
        <v>4.5534537855860847E-2</v>
      </c>
      <c r="Y1479" s="198">
        <v>2.0000000000000001E-4</v>
      </c>
    </row>
    <row r="1480" spans="1:25" x14ac:dyDescent="0.2">
      <c r="A1480">
        <v>1476</v>
      </c>
      <c r="B1480" s="119">
        <v>0.57888690704603118</v>
      </c>
      <c r="C1480" s="97">
        <v>6450.1638738899055</v>
      </c>
      <c r="D1480" s="96">
        <v>0.63757821616265375</v>
      </c>
      <c r="E1480" s="98">
        <v>0</v>
      </c>
      <c r="F1480" s="119">
        <v>0.64238988073478853</v>
      </c>
      <c r="G1480" s="177">
        <v>1</v>
      </c>
      <c r="H1480" s="97">
        <v>23136709.352198254</v>
      </c>
      <c r="I1480" s="185">
        <v>30281.985071533487</v>
      </c>
      <c r="J1480" s="174">
        <v>700625487207.67676</v>
      </c>
      <c r="K1480" s="186">
        <v>0.42572938996902965</v>
      </c>
      <c r="L1480" s="182">
        <v>232190636155.27783</v>
      </c>
      <c r="M1480" s="189">
        <v>10538051709.139067</v>
      </c>
      <c r="N1480" s="187">
        <v>53014162.424811453</v>
      </c>
      <c r="O1480" s="185">
        <v>0</v>
      </c>
      <c r="P1480" s="185">
        <v>530685874447.60449</v>
      </c>
      <c r="Q1480" s="174">
        <v>1241849413364.4204</v>
      </c>
      <c r="R1480" s="119">
        <v>0.58205572515067006</v>
      </c>
      <c r="S1480" s="174">
        <v>557644550788.46533</v>
      </c>
      <c r="T1480" s="119">
        <v>0.44904361574540169</v>
      </c>
      <c r="U1480" s="97">
        <v>16.560097848037564</v>
      </c>
      <c r="V1480" s="184">
        <v>9891019844276.2344</v>
      </c>
      <c r="W1480" s="199">
        <v>10266.853376169034</v>
      </c>
      <c r="X1480" s="191">
        <v>4.4831774435512846E-2</v>
      </c>
      <c r="Y1480" s="198">
        <v>2.0000000000000001E-4</v>
      </c>
    </row>
    <row r="1481" spans="1:25" x14ac:dyDescent="0.2">
      <c r="A1481">
        <v>1477</v>
      </c>
      <c r="B1481" s="119">
        <v>0.41637995257396343</v>
      </c>
      <c r="C1481" s="97">
        <v>9215.36872963516</v>
      </c>
      <c r="D1481" s="96">
        <v>1.0204026035235536</v>
      </c>
      <c r="E1481" s="98">
        <v>2.2502262411558976E-2</v>
      </c>
      <c r="F1481" s="119">
        <v>0.59353088515643515</v>
      </c>
      <c r="G1481" s="177">
        <v>1</v>
      </c>
      <c r="H1481" s="97">
        <v>8088109.6953582773</v>
      </c>
      <c r="I1481" s="185">
        <v>36341.56195071579</v>
      </c>
      <c r="J1481" s="174">
        <v>293934539558.04785</v>
      </c>
      <c r="K1481" s="186">
        <v>0.41637995257396343</v>
      </c>
      <c r="L1481" s="182">
        <v>93035790455.958405</v>
      </c>
      <c r="M1481" s="189">
        <v>9998052094.7152576</v>
      </c>
      <c r="N1481" s="187">
        <v>16835573.875704169</v>
      </c>
      <c r="O1481" s="185">
        <v>0</v>
      </c>
      <c r="P1481" s="185">
        <v>248020890717.47891</v>
      </c>
      <c r="Q1481" s="174">
        <v>551953482370.24194</v>
      </c>
      <c r="R1481" s="119">
        <v>0.58121775196957937</v>
      </c>
      <c r="S1481" s="174">
        <v>230674780182.65652</v>
      </c>
      <c r="T1481" s="119">
        <v>0.41792431346220482</v>
      </c>
      <c r="U1481" s="97">
        <v>16.743677831231349</v>
      </c>
      <c r="V1481" s="184">
        <v>4057032271836.4707</v>
      </c>
      <c r="W1481" s="199">
        <v>4213.5278116535737</v>
      </c>
      <c r="X1481" s="191">
        <v>4.5180401602096763E-2</v>
      </c>
      <c r="Y1481" s="198">
        <v>2.0000000000000001E-4</v>
      </c>
    </row>
    <row r="1482" spans="1:25" x14ac:dyDescent="0.2">
      <c r="A1482">
        <v>1478</v>
      </c>
      <c r="B1482" s="119">
        <v>0.32817695365237398</v>
      </c>
      <c r="C1482" s="97">
        <v>6493.6815674405843</v>
      </c>
      <c r="D1482" s="96">
        <v>0.36628138764298268</v>
      </c>
      <c r="E1482" s="98">
        <v>0.24716801071114644</v>
      </c>
      <c r="F1482" s="119">
        <v>0.58989752015582564</v>
      </c>
      <c r="G1482" s="177">
        <v>1</v>
      </c>
      <c r="H1482" s="97">
        <v>3673071.1236963323</v>
      </c>
      <c r="I1482" s="185">
        <v>45702.925177919366</v>
      </c>
      <c r="J1482" s="174">
        <v>167870094739.4697</v>
      </c>
      <c r="K1482" s="186">
        <v>0.32817695365237398</v>
      </c>
      <c r="L1482" s="182">
        <v>38642184065.154144</v>
      </c>
      <c r="M1482" s="189">
        <v>4327032410.1697989</v>
      </c>
      <c r="N1482" s="187">
        <v>11631350.729534833</v>
      </c>
      <c r="O1482" s="185">
        <v>0</v>
      </c>
      <c r="P1482" s="185">
        <v>201493690656.97806</v>
      </c>
      <c r="Q1482" s="174">
        <v>373690817806.61755</v>
      </c>
      <c r="R1482" s="119">
        <v>0.57878341805669842</v>
      </c>
      <c r="S1482" s="174">
        <v>111861950299.43115</v>
      </c>
      <c r="T1482" s="119">
        <v>0.2993435882530005</v>
      </c>
      <c r="U1482" s="97">
        <v>17.04212310797697</v>
      </c>
      <c r="V1482" s="184">
        <v>2090889688055.3433</v>
      </c>
      <c r="W1482" s="199">
        <v>2169.7822047336631</v>
      </c>
      <c r="X1482" s="191">
        <v>4.2493257480125959E-2</v>
      </c>
      <c r="Y1482" s="198">
        <v>2.0000000000000001E-4</v>
      </c>
    </row>
    <row r="1483" spans="1:25" x14ac:dyDescent="0.2">
      <c r="A1483">
        <v>1479</v>
      </c>
      <c r="B1483" s="119">
        <v>0.50213289949905759</v>
      </c>
      <c r="C1483" s="97">
        <v>11955.250915150084</v>
      </c>
      <c r="D1483" s="96">
        <v>0.73372082021542084</v>
      </c>
      <c r="E1483" s="98">
        <v>0.19119876646766354</v>
      </c>
      <c r="F1483" s="119">
        <v>0</v>
      </c>
      <c r="G1483" s="177">
        <v>0</v>
      </c>
      <c r="H1483" s="97">
        <v>16320212.077315014</v>
      </c>
      <c r="I1483" s="185">
        <v>33672.025592409685</v>
      </c>
      <c r="J1483" s="174">
        <v>549534598740.90479</v>
      </c>
      <c r="K1483" s="186">
        <v>0.41956477223752342</v>
      </c>
      <c r="L1483" s="182">
        <v>183913917320.86368</v>
      </c>
      <c r="M1483" s="189">
        <v>26355469436.559368</v>
      </c>
      <c r="N1483" s="187">
        <v>36035931.02197215</v>
      </c>
      <c r="O1483" s="185">
        <v>36242929968.405914</v>
      </c>
      <c r="P1483" s="185">
        <v>0</v>
      </c>
      <c r="Q1483" s="174">
        <v>612132998145.87</v>
      </c>
      <c r="R1483" s="119">
        <v>0.42402501338481796</v>
      </c>
      <c r="S1483" s="174">
        <v>200281180555.70065</v>
      </c>
      <c r="T1483" s="119">
        <v>0.32718572787669598</v>
      </c>
      <c r="U1483" s="97">
        <v>13.896762639992886</v>
      </c>
      <c r="V1483" s="184">
        <v>2847636973185.9229</v>
      </c>
      <c r="W1483" s="199">
        <v>2955.0532412281123</v>
      </c>
      <c r="X1483" s="191">
        <v>5.6662513453855201E-2</v>
      </c>
      <c r="Y1483" s="198">
        <v>2.0000000000000001E-4</v>
      </c>
    </row>
    <row r="1484" spans="1:25" x14ac:dyDescent="0.2">
      <c r="A1484">
        <v>1480</v>
      </c>
      <c r="B1484" s="119">
        <v>0.55696465991173771</v>
      </c>
      <c r="C1484" s="97">
        <v>8169.0346099449316</v>
      </c>
      <c r="D1484" s="96">
        <v>0.88291578154089967</v>
      </c>
      <c r="E1484" s="98">
        <v>0</v>
      </c>
      <c r="F1484" s="119">
        <v>0</v>
      </c>
      <c r="G1484" s="177">
        <v>0</v>
      </c>
      <c r="H1484" s="97">
        <v>9499011.9621579964</v>
      </c>
      <c r="I1484" s="185">
        <v>37287.983479237308</v>
      </c>
      <c r="J1484" s="174">
        <v>354199001114.0249</v>
      </c>
      <c r="K1484" s="186">
        <v>0.42693662722191272</v>
      </c>
      <c r="L1484" s="182">
        <v>108450217896.07706</v>
      </c>
      <c r="M1484" s="189">
        <v>7121834389.587574</v>
      </c>
      <c r="N1484" s="187">
        <v>20463214.066766188</v>
      </c>
      <c r="O1484" s="185">
        <v>0</v>
      </c>
      <c r="P1484" s="185">
        <v>0</v>
      </c>
      <c r="Q1484" s="174">
        <v>361320835503.61249</v>
      </c>
      <c r="R1484" s="119">
        <v>0.4185214691265165</v>
      </c>
      <c r="S1484" s="174">
        <v>108450217896.07706</v>
      </c>
      <c r="T1484" s="119">
        <v>0.30014936101018941</v>
      </c>
      <c r="U1484" s="97">
        <v>13.184558995515955</v>
      </c>
      <c r="V1484" s="184">
        <v>1526593520962.5952</v>
      </c>
      <c r="W1484" s="199">
        <v>1584.8536321957818</v>
      </c>
      <c r="X1484" s="191">
        <v>5.6941629209593607E-2</v>
      </c>
      <c r="Y1484" s="198">
        <v>2.0000000000000001E-4</v>
      </c>
    </row>
    <row r="1485" spans="1:25" x14ac:dyDescent="0.2">
      <c r="A1485">
        <v>1481</v>
      </c>
      <c r="B1485" s="119">
        <v>0.5228076156028717</v>
      </c>
      <c r="C1485" s="97">
        <v>7109.4001145531583</v>
      </c>
      <c r="D1485" s="96">
        <v>0.94273051277592446</v>
      </c>
      <c r="E1485" s="98">
        <v>0.27819592274302052</v>
      </c>
      <c r="F1485" s="119">
        <v>0.50553640384973053</v>
      </c>
      <c r="G1485" s="177">
        <v>1</v>
      </c>
      <c r="H1485" s="97">
        <v>18960588.592781026</v>
      </c>
      <c r="I1485" s="185">
        <v>29064.101475551848</v>
      </c>
      <c r="J1485" s="174">
        <v>551072470896.77856</v>
      </c>
      <c r="K1485" s="186">
        <v>0.45221230901777965</v>
      </c>
      <c r="L1485" s="182">
        <v>195464304865.24814</v>
      </c>
      <c r="M1485" s="189">
        <v>2418657490.6513829</v>
      </c>
      <c r="N1485" s="187">
        <v>38155200.298680186</v>
      </c>
      <c r="O1485" s="185">
        <v>0</v>
      </c>
      <c r="P1485" s="185">
        <v>464085327172.54651</v>
      </c>
      <c r="Q1485" s="174">
        <v>1017576455559.9764</v>
      </c>
      <c r="R1485" s="119">
        <v>0.60975272457238161</v>
      </c>
      <c r="S1485" s="174">
        <v>403424651726.76501</v>
      </c>
      <c r="T1485" s="119">
        <v>0.3964563542350818</v>
      </c>
      <c r="U1485" s="97">
        <v>16.108523593787815</v>
      </c>
      <c r="V1485" s="184">
        <v>6846981956487.2871</v>
      </c>
      <c r="W1485" s="199">
        <v>7110.7199429533675</v>
      </c>
      <c r="X1485" s="191">
        <v>4.553930858325976E-2</v>
      </c>
      <c r="Y1485" s="198">
        <v>2.0000000000000001E-4</v>
      </c>
    </row>
    <row r="1486" spans="1:25" x14ac:dyDescent="0.2">
      <c r="A1486">
        <v>1482</v>
      </c>
      <c r="B1486" s="119">
        <v>0.20945282964834294</v>
      </c>
      <c r="C1486" s="97">
        <v>6016.8398772702112</v>
      </c>
      <c r="D1486" s="96">
        <v>0.60675737043833033</v>
      </c>
      <c r="E1486" s="98">
        <v>0.68374305066550467</v>
      </c>
      <c r="F1486" s="119">
        <v>0.49006218261639573</v>
      </c>
      <c r="G1486" s="177">
        <v>1</v>
      </c>
      <c r="H1486" s="97">
        <v>4627577.3170278715</v>
      </c>
      <c r="I1486" s="185">
        <v>53931.323014451445</v>
      </c>
      <c r="J1486" s="174">
        <v>249571367058.97873</v>
      </c>
      <c r="K1486" s="186">
        <v>0.20945282964834289</v>
      </c>
      <c r="L1486" s="182">
        <v>21731505153.774746</v>
      </c>
      <c r="M1486" s="189">
        <v>1500904441.3518872</v>
      </c>
      <c r="N1486" s="187">
        <v>12299533.348336421</v>
      </c>
      <c r="O1486" s="185">
        <v>0</v>
      </c>
      <c r="P1486" s="185">
        <v>187581833294.42542</v>
      </c>
      <c r="Q1486" s="174">
        <v>438654104794.75604</v>
      </c>
      <c r="R1486" s="119">
        <v>0.46127208990765506</v>
      </c>
      <c r="S1486" s="174">
        <v>101741607129.86172</v>
      </c>
      <c r="T1486" s="119">
        <v>0.23194039681326153</v>
      </c>
      <c r="U1486" s="97">
        <v>17.759390611089444</v>
      </c>
      <c r="V1486" s="184">
        <v>1933680409223.5061</v>
      </c>
      <c r="W1486" s="199">
        <v>2006.0339378598749</v>
      </c>
      <c r="X1486" s="191">
        <v>4.2232668245338119E-2</v>
      </c>
      <c r="Y1486" s="198">
        <v>2.0000000000000001E-4</v>
      </c>
    </row>
    <row r="1487" spans="1:25" x14ac:dyDescent="0.2">
      <c r="A1487">
        <v>1483</v>
      </c>
      <c r="B1487" s="119">
        <v>0.29708408339414716</v>
      </c>
      <c r="C1487" s="97">
        <v>8664.436574996229</v>
      </c>
      <c r="D1487" s="96">
        <v>1.1000503859151975</v>
      </c>
      <c r="E1487" s="98">
        <v>0</v>
      </c>
      <c r="F1487" s="119">
        <v>0</v>
      </c>
      <c r="G1487" s="177">
        <v>0</v>
      </c>
      <c r="H1487" s="97">
        <v>10271724.250310574</v>
      </c>
      <c r="I1487" s="185">
        <v>37426.328813345681</v>
      </c>
      <c r="J1487" s="174">
        <v>384432929272.1402</v>
      </c>
      <c r="K1487" s="186">
        <v>0.29708408339414716</v>
      </c>
      <c r="L1487" s="182">
        <v>73186928161.976425</v>
      </c>
      <c r="M1487" s="189">
        <v>7390535392.8556633</v>
      </c>
      <c r="N1487" s="187">
        <v>20402946.194041945</v>
      </c>
      <c r="O1487" s="185">
        <v>0</v>
      </c>
      <c r="P1487" s="185">
        <v>0</v>
      </c>
      <c r="Q1487" s="174">
        <v>391823464664.99585</v>
      </c>
      <c r="R1487" s="119">
        <v>0.29148051282989895</v>
      </c>
      <c r="S1487" s="174">
        <v>73186928161.976425</v>
      </c>
      <c r="T1487" s="119">
        <v>0.186785465297619</v>
      </c>
      <c r="U1487" s="97">
        <v>13.270773120751981</v>
      </c>
      <c r="V1487" s="184">
        <v>931718714983.69373</v>
      </c>
      <c r="W1487" s="199">
        <v>966.85650358554267</v>
      </c>
      <c r="X1487" s="191">
        <v>6.1485993818354678E-2</v>
      </c>
      <c r="Y1487" s="198">
        <v>2.0000000000000001E-4</v>
      </c>
    </row>
    <row r="1488" spans="1:25" x14ac:dyDescent="0.2">
      <c r="A1488">
        <v>1484</v>
      </c>
      <c r="B1488" s="119">
        <v>0.52652291277642316</v>
      </c>
      <c r="C1488" s="97">
        <v>10836.469935457797</v>
      </c>
      <c r="D1488" s="96">
        <v>0.31671348289555074</v>
      </c>
      <c r="E1488" s="98">
        <v>0</v>
      </c>
      <c r="F1488" s="119">
        <v>0.46040771753324472</v>
      </c>
      <c r="G1488" s="177">
        <v>1</v>
      </c>
      <c r="H1488" s="97">
        <v>2127854.6300721569</v>
      </c>
      <c r="I1488" s="185">
        <v>55154.287405827177</v>
      </c>
      <c r="J1488" s="174">
        <v>117360305824.81981</v>
      </c>
      <c r="K1488" s="186">
        <v>0.51913193921924949</v>
      </c>
      <c r="L1488" s="182">
        <v>49162739434.58091</v>
      </c>
      <c r="M1488" s="189">
        <v>3640726197.1809597</v>
      </c>
      <c r="N1488" s="187">
        <v>7646055.4275656454</v>
      </c>
      <c r="O1488" s="185">
        <v>0</v>
      </c>
      <c r="P1488" s="185">
        <v>122862034737.80882</v>
      </c>
      <c r="Q1488" s="174">
        <v>243863066759.8096</v>
      </c>
      <c r="R1488" s="119">
        <v>0.65288734803481829</v>
      </c>
      <c r="S1488" s="174">
        <v>109676124227.51881</v>
      </c>
      <c r="T1488" s="119">
        <v>0.44974470995045418</v>
      </c>
      <c r="U1488" s="97">
        <v>16.397229233525461</v>
      </c>
      <c r="V1488" s="184">
        <v>1991314114082.5283</v>
      </c>
      <c r="W1488" s="199">
        <v>2068.0888968159034</v>
      </c>
      <c r="X1488" s="191">
        <v>4.3848000034565141E-2</v>
      </c>
      <c r="Y1488" s="198">
        <v>2.0000000000000001E-4</v>
      </c>
    </row>
    <row r="1489" spans="1:25" x14ac:dyDescent="0.2">
      <c r="A1489">
        <v>1485</v>
      </c>
      <c r="B1489" s="119">
        <v>0.40666580084921589</v>
      </c>
      <c r="C1489" s="97">
        <v>4000</v>
      </c>
      <c r="D1489" s="96">
        <v>0.77659029101165622</v>
      </c>
      <c r="E1489" s="98">
        <v>0</v>
      </c>
      <c r="F1489" s="119">
        <v>0.60672668402887797</v>
      </c>
      <c r="G1489" s="177">
        <v>1</v>
      </c>
      <c r="H1489" s="97">
        <v>9692708.5266754106</v>
      </c>
      <c r="I1489" s="185">
        <v>27308.143954460949</v>
      </c>
      <c r="J1489" s="174">
        <v>264689879755.08322</v>
      </c>
      <c r="K1489" s="186">
        <v>0.2354778419887783</v>
      </c>
      <c r="L1489" s="182">
        <v>33771224909.956871</v>
      </c>
      <c r="M1489" s="189">
        <v>9320510028.9658527</v>
      </c>
      <c r="N1489" s="187">
        <v>21977732.098458253</v>
      </c>
      <c r="O1489" s="185">
        <v>0</v>
      </c>
      <c r="P1489" s="185">
        <v>249072461434.07806</v>
      </c>
      <c r="Q1489" s="174">
        <v>523082851218.12714</v>
      </c>
      <c r="R1489" s="119">
        <v>0.50008630605857174</v>
      </c>
      <c r="S1489" s="174">
        <v>154811004812.92465</v>
      </c>
      <c r="T1489" s="119">
        <v>0.2959588609192772</v>
      </c>
      <c r="U1489" s="97">
        <v>17.900372286341931</v>
      </c>
      <c r="V1489" s="184">
        <v>2980416423117.9502</v>
      </c>
      <c r="W1489" s="199">
        <v>3095.9156374455406</v>
      </c>
      <c r="X1489" s="191">
        <v>4.1078853968297489E-2</v>
      </c>
      <c r="Y1489" s="198">
        <v>2.0000000000000001E-4</v>
      </c>
    </row>
    <row r="1490" spans="1:25" x14ac:dyDescent="0.2">
      <c r="A1490">
        <v>1486</v>
      </c>
      <c r="B1490" s="119">
        <v>0.48525220494845384</v>
      </c>
      <c r="C1490" s="97">
        <v>6440.4904977203532</v>
      </c>
      <c r="D1490" s="96">
        <v>1.3242328053572094</v>
      </c>
      <c r="E1490" s="98">
        <v>0.15714729807348043</v>
      </c>
      <c r="F1490" s="119">
        <v>0.69732692766495441</v>
      </c>
      <c r="G1490" s="177">
        <v>1</v>
      </c>
      <c r="H1490" s="97">
        <v>68097307.819314048</v>
      </c>
      <c r="I1490" s="185">
        <v>20801.072671638649</v>
      </c>
      <c r="J1490" s="174">
        <v>1416497048692.4983</v>
      </c>
      <c r="K1490" s="186">
        <v>0.29158693970613725</v>
      </c>
      <c r="L1490" s="182">
        <v>272383674357.08163</v>
      </c>
      <c r="M1490" s="189">
        <v>20822785620.747452</v>
      </c>
      <c r="N1490" s="187">
        <v>117299600.56002708</v>
      </c>
      <c r="O1490" s="185">
        <v>0</v>
      </c>
      <c r="P1490" s="185">
        <v>911062652721.6886</v>
      </c>
      <c r="Q1490" s="174">
        <v>2348382487034.9346</v>
      </c>
      <c r="R1490" s="119">
        <v>0.48624198486086956</v>
      </c>
      <c r="S1490" s="174">
        <v>635383461625.87146</v>
      </c>
      <c r="T1490" s="119">
        <v>0.27056216997602722</v>
      </c>
      <c r="U1490" s="97">
        <v>16.545174342948407</v>
      </c>
      <c r="V1490" s="184">
        <v>10435463832572.602</v>
      </c>
      <c r="W1490" s="199">
        <v>10834.222566543012</v>
      </c>
      <c r="X1490" s="191">
        <v>4.6053771819203893E-2</v>
      </c>
      <c r="Y1490" s="198">
        <v>2.0000000000000001E-4</v>
      </c>
    </row>
    <row r="1491" spans="1:25" x14ac:dyDescent="0.2">
      <c r="A1491">
        <v>1487</v>
      </c>
      <c r="B1491" s="119">
        <v>0.51497183127143642</v>
      </c>
      <c r="C1491" s="97">
        <v>5196.0334192206319</v>
      </c>
      <c r="D1491" s="96">
        <v>1.1588800265616759</v>
      </c>
      <c r="E1491" s="98">
        <v>0.17388473050932376</v>
      </c>
      <c r="F1491" s="119">
        <v>0.44089001611479184</v>
      </c>
      <c r="G1491" s="177">
        <v>1</v>
      </c>
      <c r="H1491" s="97">
        <v>13863395.168201016</v>
      </c>
      <c r="I1491" s="185">
        <v>32127.045416717214</v>
      </c>
      <c r="J1491" s="174">
        <v>445389926198.69202</v>
      </c>
      <c r="K1491" s="186">
        <v>0.43777473794395194</v>
      </c>
      <c r="L1491" s="182">
        <v>147500208255.80933</v>
      </c>
      <c r="M1491" s="189">
        <v>1300588236.611357</v>
      </c>
      <c r="N1491" s="187">
        <v>26560875.840847284</v>
      </c>
      <c r="O1491" s="185">
        <v>0</v>
      </c>
      <c r="P1491" s="185">
        <v>275358467927.04156</v>
      </c>
      <c r="Q1491" s="174">
        <v>722048982362.34497</v>
      </c>
      <c r="R1491" s="119">
        <v>0.57512335410750381</v>
      </c>
      <c r="S1491" s="174">
        <v>276704146584.48822</v>
      </c>
      <c r="T1491" s="119">
        <v>0.38322074172750531</v>
      </c>
      <c r="U1491" s="97">
        <v>15.819059589127201</v>
      </c>
      <c r="V1491" s="184">
        <v>4649182343671.9033</v>
      </c>
      <c r="W1491" s="199">
        <v>4827.2925534052583</v>
      </c>
      <c r="X1491" s="191">
        <v>4.7361001556860766E-2</v>
      </c>
      <c r="Y1491" s="198">
        <v>2.0000000000000001E-4</v>
      </c>
    </row>
    <row r="1492" spans="1:25" x14ac:dyDescent="0.2">
      <c r="A1492">
        <v>1488</v>
      </c>
      <c r="B1492" s="119">
        <v>0.4363561935342774</v>
      </c>
      <c r="C1492" s="97">
        <v>13317.589351946677</v>
      </c>
      <c r="D1492" s="96">
        <v>0.58470506317578841</v>
      </c>
      <c r="E1492" s="98">
        <v>0.11319043499341214</v>
      </c>
      <c r="F1492" s="119">
        <v>0</v>
      </c>
      <c r="G1492" s="177">
        <v>0</v>
      </c>
      <c r="H1492" s="97">
        <v>3376582.2115560072</v>
      </c>
      <c r="I1492" s="185">
        <v>53584.590516338561</v>
      </c>
      <c r="J1492" s="174">
        <v>180932775150.98151</v>
      </c>
      <c r="K1492" s="186">
        <v>0.43635619353427746</v>
      </c>
      <c r="L1492" s="182">
        <v>55867480639.660156</v>
      </c>
      <c r="M1492" s="189">
        <v>4550767217.2698326</v>
      </c>
      <c r="N1492" s="187">
        <v>9414885.8800502643</v>
      </c>
      <c r="O1492" s="185">
        <v>11054187973.465494</v>
      </c>
      <c r="P1492" s="185">
        <v>0</v>
      </c>
      <c r="Q1492" s="174">
        <v>196537730341.71683</v>
      </c>
      <c r="R1492" s="119">
        <v>0.44670551184549251</v>
      </c>
      <c r="S1492" s="174">
        <v>60879939827.542221</v>
      </c>
      <c r="T1492" s="119">
        <v>0.30976209871606486</v>
      </c>
      <c r="U1492" s="97">
        <v>13.789754382804198</v>
      </c>
      <c r="V1492" s="184">
        <v>907420631636.77087</v>
      </c>
      <c r="W1492" s="199">
        <v>942.16881111591283</v>
      </c>
      <c r="X1492" s="191">
        <v>5.2246558230449013E-2</v>
      </c>
      <c r="Y1492" s="198">
        <v>2.0000000000000001E-4</v>
      </c>
    </row>
    <row r="1493" spans="1:25" x14ac:dyDescent="0.2">
      <c r="A1493">
        <v>1489</v>
      </c>
      <c r="B1493" s="119">
        <v>0.8</v>
      </c>
      <c r="C1493" s="97">
        <v>9413.0245021869669</v>
      </c>
      <c r="D1493" s="96">
        <v>1.0343913558260356</v>
      </c>
      <c r="E1493" s="98">
        <v>0</v>
      </c>
      <c r="F1493" s="119">
        <v>0.50781834274655713</v>
      </c>
      <c r="G1493" s="177">
        <v>1</v>
      </c>
      <c r="H1493" s="97">
        <v>12007642.606306126</v>
      </c>
      <c r="I1493" s="185">
        <v>34421.607659723901</v>
      </c>
      <c r="J1493" s="174">
        <v>413322362712.45404</v>
      </c>
      <c r="K1493" s="186">
        <v>0.41244941080746222</v>
      </c>
      <c r="L1493" s="182">
        <v>127788532779.2195</v>
      </c>
      <c r="M1493" s="189">
        <v>9589418539.248373</v>
      </c>
      <c r="N1493" s="187">
        <v>24027430.944300056</v>
      </c>
      <c r="O1493" s="185">
        <v>0</v>
      </c>
      <c r="P1493" s="185">
        <v>299647660080.69238</v>
      </c>
      <c r="Q1493" s="174">
        <v>722559441332.3949</v>
      </c>
      <c r="R1493" s="119">
        <v>0.56769404643369004</v>
      </c>
      <c r="S1493" s="174">
        <v>267390578989.54233</v>
      </c>
      <c r="T1493" s="119">
        <v>0.37006032126087213</v>
      </c>
      <c r="U1493" s="97">
        <v>16.224945405992841</v>
      </c>
      <c r="V1493" s="184">
        <v>4531141879849.873</v>
      </c>
      <c r="W1493" s="199">
        <v>4700.5613830609982</v>
      </c>
      <c r="X1493" s="191">
        <v>4.7166902157654525E-2</v>
      </c>
      <c r="Y1493" s="198">
        <v>2.0000000000000001E-4</v>
      </c>
    </row>
    <row r="1494" spans="1:25" x14ac:dyDescent="0.2">
      <c r="A1494">
        <v>1490</v>
      </c>
      <c r="B1494" s="119">
        <v>0.5088298160175061</v>
      </c>
      <c r="C1494" s="97">
        <v>11320.354973202186</v>
      </c>
      <c r="D1494" s="96">
        <v>1.1303809280026065</v>
      </c>
      <c r="E1494" s="98">
        <v>3.1844831421503295E-2</v>
      </c>
      <c r="F1494" s="119">
        <v>0</v>
      </c>
      <c r="G1494" s="177">
        <v>0</v>
      </c>
      <c r="H1494" s="97">
        <v>8932293.8154435195</v>
      </c>
      <c r="I1494" s="185">
        <v>28731.460062881557</v>
      </c>
      <c r="J1494" s="174">
        <v>256637843028.33942</v>
      </c>
      <c r="K1494" s="186">
        <v>0.22541138922621862</v>
      </c>
      <c r="L1494" s="182">
        <v>35620160485.035835</v>
      </c>
      <c r="M1494" s="189">
        <v>6271158877.3020172</v>
      </c>
      <c r="N1494" s="187">
        <v>17767096.151972067</v>
      </c>
      <c r="O1494" s="185">
        <v>8262591074.143712</v>
      </c>
      <c r="P1494" s="185">
        <v>0</v>
      </c>
      <c r="Q1494" s="174">
        <v>271171592979.78516</v>
      </c>
      <c r="R1494" s="119">
        <v>0.2377061877169353</v>
      </c>
      <c r="S1494" s="174">
        <v>41159917120.3368</v>
      </c>
      <c r="T1494" s="119">
        <v>0.15178550477226838</v>
      </c>
      <c r="U1494" s="97">
        <v>14.315890974462192</v>
      </c>
      <c r="V1494" s="184">
        <v>538139450338.94238</v>
      </c>
      <c r="W1494" s="199">
        <v>557.71124215448162</v>
      </c>
      <c r="X1494" s="191">
        <v>5.6528445652194975E-2</v>
      </c>
      <c r="Y1494" s="198">
        <v>2.0000000000000001E-4</v>
      </c>
    </row>
    <row r="1495" spans="1:25" x14ac:dyDescent="0.2">
      <c r="A1495">
        <v>1491</v>
      </c>
      <c r="B1495" s="119">
        <v>0.57875713630865788</v>
      </c>
      <c r="C1495" s="97">
        <v>10868.576012210138</v>
      </c>
      <c r="D1495" s="96">
        <v>0.75479016574379398</v>
      </c>
      <c r="E1495" s="98">
        <v>0.32702997576366333</v>
      </c>
      <c r="F1495" s="119">
        <v>0.63033183946387294</v>
      </c>
      <c r="G1495" s="177">
        <v>1</v>
      </c>
      <c r="H1495" s="97">
        <v>5711517.5887341388</v>
      </c>
      <c r="I1495" s="185">
        <v>50395.395304817706</v>
      </c>
      <c r="J1495" s="174">
        <v>287834186674.67615</v>
      </c>
      <c r="K1495" s="186">
        <v>0.51693199029219639</v>
      </c>
      <c r="L1495" s="182">
        <v>115891886201.62692</v>
      </c>
      <c r="M1495" s="189">
        <v>0</v>
      </c>
      <c r="N1495" s="187">
        <v>13650766.298047975</v>
      </c>
      <c r="O1495" s="185">
        <v>0</v>
      </c>
      <c r="P1495" s="185">
        <v>278750296466.03833</v>
      </c>
      <c r="Q1495" s="174">
        <v>566584483140.71448</v>
      </c>
      <c r="R1495" s="119">
        <v>0.65619682011723968</v>
      </c>
      <c r="S1495" s="174">
        <v>205095915515.16302</v>
      </c>
      <c r="T1495" s="119">
        <v>0.36198646736364343</v>
      </c>
      <c r="U1495" s="97">
        <v>15.609628643929025</v>
      </c>
      <c r="V1495" s="184">
        <v>3419933576096.9731</v>
      </c>
      <c r="W1495" s="199">
        <v>3545.3514185087201</v>
      </c>
      <c r="X1495" s="191">
        <v>4.7212413584909046E-2</v>
      </c>
      <c r="Y1495" s="198">
        <v>2.0000000000000001E-4</v>
      </c>
    </row>
    <row r="1496" spans="1:25" x14ac:dyDescent="0.2">
      <c r="A1496">
        <v>1492</v>
      </c>
      <c r="B1496" s="119">
        <v>0.54812699340024673</v>
      </c>
      <c r="C1496" s="97">
        <v>9474.9468438497024</v>
      </c>
      <c r="D1496" s="96">
        <v>1.2291109682654793</v>
      </c>
      <c r="E1496" s="98">
        <v>0.48845501649403195</v>
      </c>
      <c r="F1496" s="119">
        <v>0.73616550830393934</v>
      </c>
      <c r="G1496" s="177">
        <v>1</v>
      </c>
      <c r="H1496" s="97">
        <v>11763271.169938156</v>
      </c>
      <c r="I1496" s="185">
        <v>38679.794216750772</v>
      </c>
      <c r="J1496" s="174">
        <v>455000908169.04498</v>
      </c>
      <c r="K1496" s="186">
        <v>0.45483687066106726</v>
      </c>
      <c r="L1496" s="182">
        <v>160889356721.30811</v>
      </c>
      <c r="M1496" s="189">
        <v>6469262173.3244247</v>
      </c>
      <c r="N1496" s="187">
        <v>22269161.730645902</v>
      </c>
      <c r="O1496" s="185">
        <v>0</v>
      </c>
      <c r="P1496" s="185">
        <v>326746871941.91858</v>
      </c>
      <c r="Q1496" s="174">
        <v>788217042284.28809</v>
      </c>
      <c r="R1496" s="119">
        <v>0.59418746569573222</v>
      </c>
      <c r="S1496" s="174">
        <v>335239590219.53845</v>
      </c>
      <c r="T1496" s="119">
        <v>0.42531380601464691</v>
      </c>
      <c r="U1496" s="97">
        <v>16.184202249865468</v>
      </c>
      <c r="V1496" s="184">
        <v>5683869842906.8008</v>
      </c>
      <c r="W1496" s="199">
        <v>5893.1126863286809</v>
      </c>
      <c r="X1496" s="191">
        <v>4.6940177264829998E-2</v>
      </c>
      <c r="Y1496" s="198">
        <v>2.0000000000000001E-4</v>
      </c>
    </row>
    <row r="1497" spans="1:25" x14ac:dyDescent="0.2">
      <c r="A1497">
        <v>1493</v>
      </c>
      <c r="B1497" s="119">
        <v>0.41554075133752116</v>
      </c>
      <c r="C1497" s="97">
        <v>17000</v>
      </c>
      <c r="D1497" s="96">
        <v>0.93716087672405979</v>
      </c>
      <c r="E1497" s="98">
        <v>0.65044958534809538</v>
      </c>
      <c r="F1497" s="119">
        <v>0.71205469328408</v>
      </c>
      <c r="G1497" s="177">
        <v>1</v>
      </c>
      <c r="H1497" s="97">
        <v>6392579.2216777923</v>
      </c>
      <c r="I1497" s="185">
        <v>37407.185925153586</v>
      </c>
      <c r="J1497" s="174">
        <v>239128399486.57477</v>
      </c>
      <c r="K1497" s="186">
        <v>0.32405813265709627</v>
      </c>
      <c r="L1497" s="182">
        <v>62748795850.029205</v>
      </c>
      <c r="M1497" s="189">
        <v>2809284391.5139813</v>
      </c>
      <c r="N1497" s="187">
        <v>13987691.030606661</v>
      </c>
      <c r="O1497" s="185">
        <v>0</v>
      </c>
      <c r="P1497" s="185">
        <v>257745754198.44632</v>
      </c>
      <c r="Q1497" s="174">
        <v>499683438076.5351</v>
      </c>
      <c r="R1497" s="119">
        <v>0.56773565890772015</v>
      </c>
      <c r="S1497" s="174">
        <v>231550980460.45132</v>
      </c>
      <c r="T1497" s="119">
        <v>0.46339534756600304</v>
      </c>
      <c r="U1497" s="97">
        <v>17.418369636366943</v>
      </c>
      <c r="V1497" s="184">
        <v>4177218837498.4141</v>
      </c>
      <c r="W1497" s="199">
        <v>4337.6637047657496</v>
      </c>
      <c r="X1497" s="191">
        <v>4.3093118155730747E-2</v>
      </c>
      <c r="Y1497" s="198">
        <v>2.0000000000000001E-4</v>
      </c>
    </row>
    <row r="1498" spans="1:25" x14ac:dyDescent="0.2">
      <c r="A1498">
        <v>1494</v>
      </c>
      <c r="B1498" s="119">
        <v>0.38914682762999769</v>
      </c>
      <c r="C1498" s="97">
        <v>11340.616117653009</v>
      </c>
      <c r="D1498" s="96">
        <v>0.63151270246398306</v>
      </c>
      <c r="E1498" s="98">
        <v>0.68234150782469238</v>
      </c>
      <c r="F1498" s="119">
        <v>0</v>
      </c>
      <c r="G1498" s="177">
        <v>0</v>
      </c>
      <c r="H1498" s="97">
        <v>4076270.9734225394</v>
      </c>
      <c r="I1498" s="185">
        <v>47141.000827122589</v>
      </c>
      <c r="J1498" s="174">
        <v>192159493329.68774</v>
      </c>
      <c r="K1498" s="186">
        <v>0.38914682762999764</v>
      </c>
      <c r="L1498" s="182">
        <v>50486557903.541756</v>
      </c>
      <c r="M1498" s="189">
        <v>25292532169.590958</v>
      </c>
      <c r="N1498" s="187">
        <v>10800630.44621381</v>
      </c>
      <c r="O1498" s="185">
        <v>47413009279.077271</v>
      </c>
      <c r="P1498" s="185">
        <v>0</v>
      </c>
      <c r="Q1498" s="174">
        <v>264865034778.35596</v>
      </c>
      <c r="R1498" s="119">
        <v>0.42553244049677691</v>
      </c>
      <c r="S1498" s="174">
        <v>73622994232.666183</v>
      </c>
      <c r="T1498" s="119">
        <v>0.27796418766363512</v>
      </c>
      <c r="U1498" s="97">
        <v>15.924457609558255</v>
      </c>
      <c r="V1498" s="184">
        <v>1262229864370.1455</v>
      </c>
      <c r="W1498" s="199">
        <v>1310.4576129086122</v>
      </c>
      <c r="X1498" s="191">
        <v>4.6725309383583088E-2</v>
      </c>
      <c r="Y1498" s="198">
        <v>2.0000000000000001E-4</v>
      </c>
    </row>
    <row r="1499" spans="1:25" x14ac:dyDescent="0.2">
      <c r="A1499">
        <v>1495</v>
      </c>
      <c r="B1499" s="119">
        <v>0.38041971686070908</v>
      </c>
      <c r="C1499" s="97">
        <v>6003.0762929726243</v>
      </c>
      <c r="D1499" s="96">
        <v>0.57033009014547442</v>
      </c>
      <c r="E1499" s="98">
        <v>0</v>
      </c>
      <c r="F1499" s="119">
        <v>0.50315752237912315</v>
      </c>
      <c r="G1499" s="177">
        <v>1</v>
      </c>
      <c r="H1499" s="97">
        <v>4960698.0274436185</v>
      </c>
      <c r="I1499" s="185">
        <v>45955.206503948939</v>
      </c>
      <c r="J1499" s="174">
        <v>227969902254.90366</v>
      </c>
      <c r="K1499" s="186">
        <v>0.38041971686070908</v>
      </c>
      <c r="L1499" s="182">
        <v>57752830379.341301</v>
      </c>
      <c r="M1499" s="189">
        <v>2116048366.7885623</v>
      </c>
      <c r="N1499" s="187">
        <v>13316349.630256407</v>
      </c>
      <c r="O1499" s="185">
        <v>0</v>
      </c>
      <c r="P1499" s="185">
        <v>205336493090.63992</v>
      </c>
      <c r="Q1499" s="174">
        <v>435422443712.33215</v>
      </c>
      <c r="R1499" s="119">
        <v>0.57643661636079602</v>
      </c>
      <c r="S1499" s="174">
        <v>154633194953.86786</v>
      </c>
      <c r="T1499" s="119">
        <v>0.3551337263083949</v>
      </c>
      <c r="U1499" s="97">
        <v>16.801742567319387</v>
      </c>
      <c r="V1499" s="184">
        <v>2821689465211.7383</v>
      </c>
      <c r="W1499" s="199">
        <v>2927.1955310171952</v>
      </c>
      <c r="X1499" s="191">
        <v>4.3653526840204404E-2</v>
      </c>
      <c r="Y1499" s="198">
        <v>2.0000000000000001E-4</v>
      </c>
    </row>
    <row r="1500" spans="1:25" x14ac:dyDescent="0.2">
      <c r="A1500">
        <v>1496</v>
      </c>
      <c r="B1500" s="119">
        <v>0.41091331661736097</v>
      </c>
      <c r="C1500" s="97">
        <v>4000</v>
      </c>
      <c r="D1500" s="96">
        <v>0.74333290234656746</v>
      </c>
      <c r="E1500" s="98">
        <v>0.29409279421411427</v>
      </c>
      <c r="F1500" s="119">
        <v>0.5346859721976861</v>
      </c>
      <c r="G1500" s="177">
        <v>1</v>
      </c>
      <c r="H1500" s="97">
        <v>14735468.709176503</v>
      </c>
      <c r="I1500" s="185">
        <v>31739.425751452945</v>
      </c>
      <c r="J1500" s="174">
        <v>467695315007.76581</v>
      </c>
      <c r="K1500" s="186">
        <v>0.38880801206880733</v>
      </c>
      <c r="L1500" s="182">
        <v>112266210973.22307</v>
      </c>
      <c r="M1500" s="189">
        <v>8974032270.5617695</v>
      </c>
      <c r="N1500" s="187">
        <v>32848259.005841605</v>
      </c>
      <c r="O1500" s="185">
        <v>0</v>
      </c>
      <c r="P1500" s="185">
        <v>316282014598.63641</v>
      </c>
      <c r="Q1500" s="174">
        <v>792951361876.96399</v>
      </c>
      <c r="R1500" s="119">
        <v>0.54841862725553703</v>
      </c>
      <c r="S1500" s="174">
        <v>279087503698.18457</v>
      </c>
      <c r="T1500" s="119">
        <v>0.3519604317691914</v>
      </c>
      <c r="U1500" s="97">
        <v>16.704628194744188</v>
      </c>
      <c r="V1500" s="184">
        <v>5009064378632.2061</v>
      </c>
      <c r="W1500" s="199">
        <v>5203.3931168055988</v>
      </c>
      <c r="X1500" s="191">
        <v>4.4155827739585936E-2</v>
      </c>
      <c r="Y1500" s="198">
        <v>2.0000000000000001E-4</v>
      </c>
    </row>
    <row r="1501" spans="1:25" x14ac:dyDescent="0.2">
      <c r="A1501">
        <v>1497</v>
      </c>
      <c r="B1501" s="119">
        <v>0.61045565674111024</v>
      </c>
      <c r="C1501" s="97">
        <v>4000</v>
      </c>
      <c r="D1501" s="96">
        <v>0.57920428598699014</v>
      </c>
      <c r="E1501" s="98">
        <v>0.6735020051531172</v>
      </c>
      <c r="F1501" s="119">
        <v>0</v>
      </c>
      <c r="G1501" s="177">
        <v>0</v>
      </c>
      <c r="H1501" s="97">
        <v>12186284.00583824</v>
      </c>
      <c r="I1501" s="185">
        <v>27929.184789499988</v>
      </c>
      <c r="J1501" s="174">
        <v>340352977896.38434</v>
      </c>
      <c r="K1501" s="186">
        <v>0.39971879361992491</v>
      </c>
      <c r="L1501" s="182">
        <v>95387896504.870178</v>
      </c>
      <c r="M1501" s="189">
        <v>50148454377.707458</v>
      </c>
      <c r="N1501" s="187">
        <v>29936218.617872663</v>
      </c>
      <c r="O1501" s="185">
        <v>164656823700.50391</v>
      </c>
      <c r="P1501" s="185">
        <v>0</v>
      </c>
      <c r="Q1501" s="174">
        <v>555158255974.5957</v>
      </c>
      <c r="R1501" s="119">
        <v>0.48233262823411593</v>
      </c>
      <c r="S1501" s="174">
        <v>191680088710.96768</v>
      </c>
      <c r="T1501" s="119">
        <v>0.34527107657701672</v>
      </c>
      <c r="U1501" s="97">
        <v>16.731584101844277</v>
      </c>
      <c r="V1501" s="184">
        <v>3514408326275.2544</v>
      </c>
      <c r="W1501" s="199">
        <v>3649.2612406944372</v>
      </c>
      <c r="X1501" s="191">
        <v>4.2810179627747268E-2</v>
      </c>
      <c r="Y1501" s="198">
        <v>2.0000000000000001E-4</v>
      </c>
    </row>
    <row r="1502" spans="1:25" x14ac:dyDescent="0.2">
      <c r="A1502">
        <v>1498</v>
      </c>
      <c r="B1502" s="119">
        <v>0.46117956931584519</v>
      </c>
      <c r="C1502" s="97">
        <v>4000</v>
      </c>
      <c r="D1502" s="96">
        <v>0.53493894036381195</v>
      </c>
      <c r="E1502" s="98">
        <v>4.2138318927139221E-2</v>
      </c>
      <c r="F1502" s="119">
        <v>0.68582218271478657</v>
      </c>
      <c r="G1502" s="177">
        <v>1</v>
      </c>
      <c r="H1502" s="97">
        <v>5493430.4202680504</v>
      </c>
      <c r="I1502" s="185">
        <v>40090.518252741247</v>
      </c>
      <c r="J1502" s="174">
        <v>220234472533.92029</v>
      </c>
      <c r="K1502" s="186">
        <v>0.43361158807468503</v>
      </c>
      <c r="L1502" s="182">
        <v>63716935066.828079</v>
      </c>
      <c r="M1502" s="189">
        <v>3480829700.3463669</v>
      </c>
      <c r="N1502" s="187">
        <v>14970706.699930537</v>
      </c>
      <c r="O1502" s="185">
        <v>0</v>
      </c>
      <c r="P1502" s="185">
        <v>140875821947.496</v>
      </c>
      <c r="Q1502" s="174">
        <v>364591124181.76263</v>
      </c>
      <c r="R1502" s="119">
        <v>0.57104208833791159</v>
      </c>
      <c r="S1502" s="174">
        <v>157622271885.61395</v>
      </c>
      <c r="T1502" s="119">
        <v>0.43232613585796786</v>
      </c>
      <c r="U1502" s="97">
        <v>16.642837818541647</v>
      </c>
      <c r="V1502" s="184">
        <v>2881828533645.5796</v>
      </c>
      <c r="W1502" s="199">
        <v>2993.6313933006309</v>
      </c>
      <c r="X1502" s="191">
        <v>4.3663768617431736E-2</v>
      </c>
      <c r="Y1502" s="198">
        <v>2.0000000000000001E-4</v>
      </c>
    </row>
    <row r="1503" spans="1:25" x14ac:dyDescent="0.2">
      <c r="A1503">
        <v>1499</v>
      </c>
      <c r="B1503" s="119">
        <v>0.67331095883580594</v>
      </c>
      <c r="C1503" s="97">
        <v>4106.7751998713284</v>
      </c>
      <c r="D1503" s="96">
        <v>0.80808524212855337</v>
      </c>
      <c r="E1503" s="98">
        <v>0.61281260088679512</v>
      </c>
      <c r="F1503" s="119">
        <v>0</v>
      </c>
      <c r="G1503" s="177">
        <v>0</v>
      </c>
      <c r="H1503" s="97">
        <v>10258409.991080265</v>
      </c>
      <c r="I1503" s="185">
        <v>36499.571611952939</v>
      </c>
      <c r="J1503" s="174">
        <v>374427570094.20764</v>
      </c>
      <c r="K1503" s="186">
        <v>0.46855021924254636</v>
      </c>
      <c r="L1503" s="182">
        <v>124066885914.81131</v>
      </c>
      <c r="M1503" s="189">
        <v>76076674385.25946</v>
      </c>
      <c r="N1503" s="187">
        <v>22853380.052789629</v>
      </c>
      <c r="O1503" s="185">
        <v>82587045762.500183</v>
      </c>
      <c r="P1503" s="185">
        <v>0</v>
      </c>
      <c r="Q1503" s="174">
        <v>533091290241.96729</v>
      </c>
      <c r="R1503" s="119">
        <v>0.45303264391822262</v>
      </c>
      <c r="S1503" s="174">
        <v>166012901998.4122</v>
      </c>
      <c r="T1503" s="119">
        <v>0.31141552120099325</v>
      </c>
      <c r="U1503" s="97">
        <v>16.045957694055634</v>
      </c>
      <c r="V1503" s="184">
        <v>2923247520156.0435</v>
      </c>
      <c r="W1503" s="199">
        <v>3034.2542156796094</v>
      </c>
      <c r="X1503" s="191">
        <v>4.4933857799665855E-2</v>
      </c>
      <c r="Y1503" s="198">
        <v>2.0000000000000001E-4</v>
      </c>
    </row>
    <row r="1504" spans="1:25" x14ac:dyDescent="0.2">
      <c r="A1504">
        <v>1500</v>
      </c>
      <c r="B1504" s="119">
        <v>0.5482590044228477</v>
      </c>
      <c r="C1504" s="97">
        <v>4524.4149887445692</v>
      </c>
      <c r="D1504" s="96">
        <v>0.79072313914964054</v>
      </c>
      <c r="E1504" s="98">
        <v>0</v>
      </c>
      <c r="F1504" s="119">
        <v>0.54387740772629889</v>
      </c>
      <c r="G1504" s="177">
        <v>1</v>
      </c>
      <c r="H1504" s="97">
        <v>8858082.1667806357</v>
      </c>
      <c r="I1504" s="185">
        <v>31856.705333166585</v>
      </c>
      <c r="J1504" s="174">
        <v>282189313404.10852</v>
      </c>
      <c r="K1504" s="186">
        <v>0.37344446239542239</v>
      </c>
      <c r="L1504" s="182">
        <v>63484272259.031464</v>
      </c>
      <c r="M1504" s="189">
        <v>6793749974.6827965</v>
      </c>
      <c r="N1504" s="187">
        <v>20126763.922970984</v>
      </c>
      <c r="O1504" s="185">
        <v>0</v>
      </c>
      <c r="P1504" s="185">
        <v>304876999045.80017</v>
      </c>
      <c r="Q1504" s="174">
        <v>593860062424.59143</v>
      </c>
      <c r="R1504" s="119">
        <v>0.58815815000006499</v>
      </c>
      <c r="S1504" s="174">
        <v>248982574378.98755</v>
      </c>
      <c r="T1504" s="119">
        <v>0.41926135487618088</v>
      </c>
      <c r="U1504" s="97">
        <v>17.559432648273258</v>
      </c>
      <c r="V1504" s="184">
        <v>4681026114383.1709</v>
      </c>
      <c r="W1504" s="199">
        <v>4855.1954607630778</v>
      </c>
      <c r="X1504" s="191">
        <v>4.2442168757128591E-2</v>
      </c>
      <c r="Y1504" s="198">
        <v>2.0000000000000001E-4</v>
      </c>
    </row>
    <row r="1505" spans="1:25" x14ac:dyDescent="0.2">
      <c r="A1505">
        <v>1501</v>
      </c>
      <c r="B1505" s="119">
        <v>0.51535772903712285</v>
      </c>
      <c r="C1505" s="97">
        <v>10540.707531115462</v>
      </c>
      <c r="D1505" s="96">
        <v>0.76254722088872828</v>
      </c>
      <c r="E1505" s="98">
        <v>0.14213892108450324</v>
      </c>
      <c r="F1505" s="119">
        <v>0.59646497622605799</v>
      </c>
      <c r="G1505" s="177">
        <v>1</v>
      </c>
      <c r="H1505" s="97">
        <v>10064369.680381918</v>
      </c>
      <c r="I1505" s="185">
        <v>35036.449682913299</v>
      </c>
      <c r="J1505" s="174">
        <v>352619781896.93927</v>
      </c>
      <c r="K1505" s="186">
        <v>0.42920025002473461</v>
      </c>
      <c r="L1505" s="182">
        <v>110367901591.06377</v>
      </c>
      <c r="M1505" s="189">
        <v>10170650393.725615</v>
      </c>
      <c r="N1505" s="187">
        <v>22617130.173632465</v>
      </c>
      <c r="O1505" s="185">
        <v>0</v>
      </c>
      <c r="P1505" s="185">
        <v>274593688456.58209</v>
      </c>
      <c r="Q1505" s="174">
        <v>637384120747.24695</v>
      </c>
      <c r="R1505" s="119">
        <v>0.58209710164120354</v>
      </c>
      <c r="S1505" s="174">
        <v>219172317120.99576</v>
      </c>
      <c r="T1505" s="119">
        <v>0.34386221743969048</v>
      </c>
      <c r="U1505" s="97">
        <v>16.121266460290567</v>
      </c>
      <c r="V1505" s="184">
        <v>3718266952738.4023</v>
      </c>
      <c r="W1505" s="199">
        <v>3862.7223059766125</v>
      </c>
      <c r="X1505" s="191">
        <v>4.5907837176101744E-2</v>
      </c>
      <c r="Y1505" s="198">
        <v>2.0000000000000001E-4</v>
      </c>
    </row>
    <row r="1506" spans="1:25" x14ac:dyDescent="0.2">
      <c r="A1506">
        <v>1502</v>
      </c>
      <c r="B1506" s="119">
        <v>0.53732608986373875</v>
      </c>
      <c r="C1506" s="97">
        <v>4000</v>
      </c>
      <c r="D1506" s="96">
        <v>0.62447049809167354</v>
      </c>
      <c r="E1506" s="98">
        <v>0</v>
      </c>
      <c r="F1506" s="119">
        <v>0.51729236443831705</v>
      </c>
      <c r="G1506" s="177">
        <v>1</v>
      </c>
      <c r="H1506" s="97">
        <v>14534277.212835109</v>
      </c>
      <c r="I1506" s="185">
        <v>35346.489231249776</v>
      </c>
      <c r="J1506" s="174">
        <v>513735672987.47516</v>
      </c>
      <c r="K1506" s="186">
        <v>0.46519006315309552</v>
      </c>
      <c r="L1506" s="182">
        <v>175329344156.43048</v>
      </c>
      <c r="M1506" s="189">
        <v>12752708194.755117</v>
      </c>
      <c r="N1506" s="187">
        <v>34400646.670762338</v>
      </c>
      <c r="O1506" s="185">
        <v>0</v>
      </c>
      <c r="P1506" s="185">
        <v>452808626123.85168</v>
      </c>
      <c r="Q1506" s="174">
        <v>979297007306.08203</v>
      </c>
      <c r="R1506" s="119">
        <v>0.61394206923396255</v>
      </c>
      <c r="S1506" s="174">
        <v>397768173389.08557</v>
      </c>
      <c r="T1506" s="119">
        <v>0.40617725819799427</v>
      </c>
      <c r="U1506" s="97">
        <v>16.46765946887334</v>
      </c>
      <c r="V1506" s="184">
        <v>7090222335166.3613</v>
      </c>
      <c r="W1506" s="199">
        <v>7360.8108902120302</v>
      </c>
      <c r="X1506" s="191">
        <v>4.4457267538348874E-2</v>
      </c>
      <c r="Y1506" s="198">
        <v>2.0000000000000001E-4</v>
      </c>
    </row>
    <row r="1507" spans="1:25" x14ac:dyDescent="0.2">
      <c r="A1507">
        <v>1503</v>
      </c>
      <c r="B1507" s="119">
        <v>0.48012700543899639</v>
      </c>
      <c r="C1507" s="97">
        <v>9152.2347072184384</v>
      </c>
      <c r="D1507" s="96">
        <v>0.39195554136966521</v>
      </c>
      <c r="E1507" s="98">
        <v>0.24543691207598595</v>
      </c>
      <c r="F1507" s="119">
        <v>0.57524300101052683</v>
      </c>
      <c r="G1507" s="177">
        <v>1</v>
      </c>
      <c r="H1507" s="97">
        <v>10983139.786576321</v>
      </c>
      <c r="I1507" s="185">
        <v>34723.857826216627</v>
      </c>
      <c r="J1507" s="174">
        <v>381376984434.53943</v>
      </c>
      <c r="K1507" s="186">
        <v>0.4575362361418468</v>
      </c>
      <c r="L1507" s="182">
        <v>131243353940.56383</v>
      </c>
      <c r="M1507" s="189">
        <v>12986706124.01965</v>
      </c>
      <c r="N1507" s="187">
        <v>30424566.421481729</v>
      </c>
      <c r="O1507" s="185">
        <v>0</v>
      </c>
      <c r="P1507" s="185">
        <v>316080328047.50342</v>
      </c>
      <c r="Q1507" s="174">
        <v>710444018606.0625</v>
      </c>
      <c r="R1507" s="119">
        <v>0.6015365620021883</v>
      </c>
      <c r="S1507" s="174">
        <v>325710717956.34503</v>
      </c>
      <c r="T1507" s="119">
        <v>0.45846077864855656</v>
      </c>
      <c r="U1507" s="97">
        <v>16.719538505281431</v>
      </c>
      <c r="V1507" s="184">
        <v>5875094596898.6953</v>
      </c>
      <c r="W1507" s="199">
        <v>6098.812546266834</v>
      </c>
      <c r="X1507" s="191">
        <v>4.4139300631233155E-2</v>
      </c>
      <c r="Y1507" s="198">
        <v>2.0000000000000001E-4</v>
      </c>
    </row>
    <row r="1508" spans="1:25" x14ac:dyDescent="0.2">
      <c r="A1508">
        <v>1504</v>
      </c>
      <c r="B1508" s="119">
        <v>0.57560415861767167</v>
      </c>
      <c r="C1508" s="97">
        <v>7489.6562428629913</v>
      </c>
      <c r="D1508" s="96">
        <v>0.816523933968057</v>
      </c>
      <c r="E1508" s="98">
        <v>0</v>
      </c>
      <c r="F1508" s="119">
        <v>0</v>
      </c>
      <c r="G1508" s="177">
        <v>0</v>
      </c>
      <c r="H1508" s="97">
        <v>7022321.479860289</v>
      </c>
      <c r="I1508" s="185">
        <v>42769.519507871548</v>
      </c>
      <c r="J1508" s="174">
        <v>300341315523.43005</v>
      </c>
      <c r="K1508" s="186">
        <v>0.49826707222288313</v>
      </c>
      <c r="L1508" s="182">
        <v>109775993932.89041</v>
      </c>
      <c r="M1508" s="189">
        <v>14898711364.701494</v>
      </c>
      <c r="N1508" s="187">
        <v>16030802.042114643</v>
      </c>
      <c r="O1508" s="185">
        <v>0</v>
      </c>
      <c r="P1508" s="185">
        <v>0</v>
      </c>
      <c r="Q1508" s="174">
        <v>315240026888.13153</v>
      </c>
      <c r="R1508" s="119">
        <v>0.47471823115449313</v>
      </c>
      <c r="S1508" s="174">
        <v>109775993932.89041</v>
      </c>
      <c r="T1508" s="119">
        <v>0.3482298711129293</v>
      </c>
      <c r="U1508" s="97">
        <v>13.421097642447977</v>
      </c>
      <c r="V1508" s="184">
        <v>1618260846138.2646</v>
      </c>
      <c r="W1508" s="199">
        <v>1679.3181348315322</v>
      </c>
      <c r="X1508" s="191">
        <v>5.491494138184385E-2</v>
      </c>
      <c r="Y1508" s="198">
        <v>2.0000000000000001E-4</v>
      </c>
    </row>
    <row r="1509" spans="1:25" x14ac:dyDescent="0.2">
      <c r="A1509">
        <v>1505</v>
      </c>
      <c r="B1509" s="119">
        <v>0.5627497924413849</v>
      </c>
      <c r="C1509" s="97">
        <v>7315.5229253540774</v>
      </c>
      <c r="D1509" s="96">
        <v>0.71609033350459728</v>
      </c>
      <c r="E1509" s="98">
        <v>0.4755883033939533</v>
      </c>
      <c r="F1509" s="119">
        <v>0</v>
      </c>
      <c r="G1509" s="177">
        <v>0</v>
      </c>
      <c r="H1509" s="97">
        <v>5395148.4043825436</v>
      </c>
      <c r="I1509" s="185">
        <v>45902.904168478992</v>
      </c>
      <c r="J1509" s="174">
        <v>247652980181.09424</v>
      </c>
      <c r="K1509" s="186">
        <v>0.51392204186405943</v>
      </c>
      <c r="L1509" s="182">
        <v>95903390923.275696</v>
      </c>
      <c r="M1509" s="189">
        <v>31540173487.74733</v>
      </c>
      <c r="N1509" s="187">
        <v>13265524.21744144</v>
      </c>
      <c r="O1509" s="185">
        <v>52207782483.622604</v>
      </c>
      <c r="P1509" s="185">
        <v>0</v>
      </c>
      <c r="Q1509" s="174">
        <v>331400936152.46417</v>
      </c>
      <c r="R1509" s="119">
        <v>0.51007867750113045</v>
      </c>
      <c r="S1509" s="174">
        <v>114826589552.78545</v>
      </c>
      <c r="T1509" s="119">
        <v>0.3464884284453511</v>
      </c>
      <c r="U1509" s="97">
        <v>14.92412194879333</v>
      </c>
      <c r="V1509" s="184">
        <v>1878773037483.7898</v>
      </c>
      <c r="W1509" s="199">
        <v>1950.7978024762228</v>
      </c>
      <c r="X1509" s="191">
        <v>4.9038022068562073E-2</v>
      </c>
      <c r="Y1509" s="198">
        <v>2.0000000000000001E-4</v>
      </c>
    </row>
    <row r="1510" spans="1:25" x14ac:dyDescent="0.2">
      <c r="A1510">
        <v>1506</v>
      </c>
      <c r="B1510" s="119">
        <v>0.36523655493539475</v>
      </c>
      <c r="C1510" s="97">
        <v>13732.290685505814</v>
      </c>
      <c r="D1510" s="96">
        <v>1.2104416557792632</v>
      </c>
      <c r="E1510" s="98">
        <v>0</v>
      </c>
      <c r="F1510" s="119">
        <v>0.39062805545999857</v>
      </c>
      <c r="G1510" s="177">
        <v>1</v>
      </c>
      <c r="H1510" s="97">
        <v>9774584.3974689413</v>
      </c>
      <c r="I1510" s="185">
        <v>35379.782402323879</v>
      </c>
      <c r="J1510" s="174">
        <v>345822669055.6012</v>
      </c>
      <c r="K1510" s="186">
        <v>0.36523655493539475</v>
      </c>
      <c r="L1510" s="182">
        <v>100948403431.87854</v>
      </c>
      <c r="M1510" s="189">
        <v>5459742233.179987</v>
      </c>
      <c r="N1510" s="187">
        <v>18820267.664696343</v>
      </c>
      <c r="O1510" s="185">
        <v>0</v>
      </c>
      <c r="P1510" s="185">
        <v>224946834512.44614</v>
      </c>
      <c r="Q1510" s="174">
        <v>576229245801.22729</v>
      </c>
      <c r="R1510" s="119">
        <v>0.53149775042836866</v>
      </c>
      <c r="S1510" s="174">
        <v>193978282722.45117</v>
      </c>
      <c r="T1510" s="119">
        <v>0.33663387295230202</v>
      </c>
      <c r="U1510" s="97">
        <v>15.967378510243165</v>
      </c>
      <c r="V1510" s="184">
        <v>3088144695585.519</v>
      </c>
      <c r="W1510" s="199">
        <v>3206.6792503853494</v>
      </c>
      <c r="X1510" s="191">
        <v>4.9459007148246192E-2</v>
      </c>
      <c r="Y1510" s="198">
        <v>2.0000000000000001E-4</v>
      </c>
    </row>
    <row r="1511" spans="1:25" x14ac:dyDescent="0.2">
      <c r="A1511">
        <v>1507</v>
      </c>
      <c r="B1511" s="119">
        <v>0.57166945036884798</v>
      </c>
      <c r="C1511" s="97">
        <v>17000</v>
      </c>
      <c r="D1511" s="96">
        <v>0.32411158018739744</v>
      </c>
      <c r="E1511" s="98">
        <v>0</v>
      </c>
      <c r="F1511" s="119">
        <v>0</v>
      </c>
      <c r="G1511" s="177">
        <v>0</v>
      </c>
      <c r="H1511" s="97">
        <v>2421487.6215813188</v>
      </c>
      <c r="I1511" s="185">
        <v>53982.957546645222</v>
      </c>
      <c r="J1511" s="174">
        <v>130719063475.55124</v>
      </c>
      <c r="K1511" s="186">
        <v>0.51245582231931919</v>
      </c>
      <c r="L1511" s="182">
        <v>53135780605.791382</v>
      </c>
      <c r="M1511" s="189">
        <v>4311287155.3491573</v>
      </c>
      <c r="N1511" s="187">
        <v>8369108.3668673746</v>
      </c>
      <c r="O1511" s="185">
        <v>0</v>
      </c>
      <c r="P1511" s="185">
        <v>0</v>
      </c>
      <c r="Q1511" s="174">
        <v>135030350630.90039</v>
      </c>
      <c r="R1511" s="119">
        <v>0.49609398815295225</v>
      </c>
      <c r="S1511" s="174">
        <v>53135780605.791382</v>
      </c>
      <c r="T1511" s="119">
        <v>0.39350990616202824</v>
      </c>
      <c r="U1511" s="97">
        <v>13.240495322613809</v>
      </c>
      <c r="V1511" s="184">
        <v>799418046693.24927</v>
      </c>
      <c r="W1511" s="199">
        <v>829.41944046686183</v>
      </c>
      <c r="X1511" s="191">
        <v>5.3681266829534766E-2</v>
      </c>
      <c r="Y1511" s="198">
        <v>2.0000000000000001E-4</v>
      </c>
    </row>
    <row r="1512" spans="1:25" x14ac:dyDescent="0.2">
      <c r="A1512">
        <v>1508</v>
      </c>
      <c r="B1512" s="119">
        <v>0.42518899500819268</v>
      </c>
      <c r="C1512" s="97">
        <v>6853.5538532764749</v>
      </c>
      <c r="D1512" s="96">
        <v>1.1415948813576735</v>
      </c>
      <c r="E1512" s="98">
        <v>0</v>
      </c>
      <c r="F1512" s="119">
        <v>0.58199715029127053</v>
      </c>
      <c r="G1512" s="177">
        <v>1</v>
      </c>
      <c r="H1512" s="97">
        <v>13213015.086022193</v>
      </c>
      <c r="I1512" s="185">
        <v>36728.232992632969</v>
      </c>
      <c r="J1512" s="174">
        <v>485290696614.59747</v>
      </c>
      <c r="K1512" s="186">
        <v>0.42518899500819263</v>
      </c>
      <c r="L1512" s="182">
        <v>144563591177.41718</v>
      </c>
      <c r="M1512" s="189">
        <v>8715299284.0993309</v>
      </c>
      <c r="N1512" s="187">
        <v>25476253.660911467</v>
      </c>
      <c r="O1512" s="185">
        <v>0</v>
      </c>
      <c r="P1512" s="185">
        <v>267426469639.78879</v>
      </c>
      <c r="Q1512" s="174">
        <v>761432465538.4856</v>
      </c>
      <c r="R1512" s="119">
        <v>0.55196154394992092</v>
      </c>
      <c r="S1512" s="174">
        <v>245620351403.69226</v>
      </c>
      <c r="T1512" s="119">
        <v>0.32257667294234604</v>
      </c>
      <c r="U1512" s="97">
        <v>15.589603347283651</v>
      </c>
      <c r="V1512" s="184">
        <v>4007953940666.9336</v>
      </c>
      <c r="W1512" s="199">
        <v>4161.978723938194</v>
      </c>
      <c r="X1512" s="191">
        <v>4.8336468762511353E-2</v>
      </c>
      <c r="Y1512" s="198">
        <v>2.0000000000000001E-4</v>
      </c>
    </row>
    <row r="1513" spans="1:25" x14ac:dyDescent="0.2">
      <c r="A1513">
        <v>1509</v>
      </c>
      <c r="B1513" s="119">
        <v>0.35614524203822107</v>
      </c>
      <c r="C1513" s="97">
        <v>12094.571510903892</v>
      </c>
      <c r="D1513" s="96">
        <v>0.98823841640968668</v>
      </c>
      <c r="E1513" s="98">
        <v>0</v>
      </c>
      <c r="F1513" s="119">
        <v>0.56350286639552605</v>
      </c>
      <c r="G1513" s="177">
        <v>1</v>
      </c>
      <c r="H1513" s="97">
        <v>8512886.2487186529</v>
      </c>
      <c r="I1513" s="185">
        <v>36817.047380699645</v>
      </c>
      <c r="J1513" s="174">
        <v>313419336365.58112</v>
      </c>
      <c r="K1513" s="186">
        <v>0.35614524203822107</v>
      </c>
      <c r="L1513" s="182">
        <v>86507148715.933777</v>
      </c>
      <c r="M1513" s="189">
        <v>11526254683.785414</v>
      </c>
      <c r="N1513" s="187">
        <v>17794497.012516469</v>
      </c>
      <c r="O1513" s="185">
        <v>0</v>
      </c>
      <c r="P1513" s="185">
        <v>248870534740.78592</v>
      </c>
      <c r="Q1513" s="174">
        <v>573816125790.15247</v>
      </c>
      <c r="R1513" s="119">
        <v>0.54149616791292288</v>
      </c>
      <c r="S1513" s="174">
        <v>230993826887.34058</v>
      </c>
      <c r="T1513" s="119">
        <v>0.40255722435346164</v>
      </c>
      <c r="U1513" s="97">
        <v>16.912121125907333</v>
      </c>
      <c r="V1513" s="184">
        <v>4060979170888.7197</v>
      </c>
      <c r="W1513" s="199">
        <v>4214.6574619822741</v>
      </c>
      <c r="X1513" s="191">
        <v>4.5879536304493276E-2</v>
      </c>
      <c r="Y1513" s="198">
        <v>2.0000000000000001E-4</v>
      </c>
    </row>
    <row r="1514" spans="1:25" x14ac:dyDescent="0.2">
      <c r="A1514">
        <v>1510</v>
      </c>
      <c r="B1514" s="119">
        <v>0.3970952550212774</v>
      </c>
      <c r="C1514" s="97">
        <v>10491.208869500902</v>
      </c>
      <c r="D1514" s="96">
        <v>0.55961526177790644</v>
      </c>
      <c r="E1514" s="98">
        <v>0</v>
      </c>
      <c r="F1514" s="119">
        <v>0.47963186956347631</v>
      </c>
      <c r="G1514" s="177">
        <v>1</v>
      </c>
      <c r="H1514" s="97">
        <v>3753706.8197773038</v>
      </c>
      <c r="I1514" s="185">
        <v>48160.417004540512</v>
      </c>
      <c r="J1514" s="174">
        <v>180780085753.26254</v>
      </c>
      <c r="K1514" s="186">
        <v>0.3970952550212774</v>
      </c>
      <c r="L1514" s="182">
        <v>49404605546.689728</v>
      </c>
      <c r="M1514" s="189">
        <v>8128661763.7242069</v>
      </c>
      <c r="N1514" s="187">
        <v>10469336.026729779</v>
      </c>
      <c r="O1514" s="185">
        <v>0</v>
      </c>
      <c r="P1514" s="185">
        <v>209341824494.38199</v>
      </c>
      <c r="Q1514" s="174">
        <v>398250572011.36871</v>
      </c>
      <c r="R1514" s="119">
        <v>0.60077848135177503</v>
      </c>
      <c r="S1514" s="174">
        <v>148099556667.88025</v>
      </c>
      <c r="T1514" s="119">
        <v>0.37187531437783472</v>
      </c>
      <c r="U1514" s="97">
        <v>17.177797787130064</v>
      </c>
      <c r="V1514" s="184">
        <v>2739650922563.1743</v>
      </c>
      <c r="W1514" s="199">
        <v>2844.9563846179685</v>
      </c>
      <c r="X1514" s="191">
        <v>4.3289717914087006E-2</v>
      </c>
      <c r="Y1514" s="198">
        <v>2.0000000000000001E-4</v>
      </c>
    </row>
    <row r="1515" spans="1:25" x14ac:dyDescent="0.2">
      <c r="A1515">
        <v>1511</v>
      </c>
      <c r="B1515" s="119">
        <v>0.49477398542188372</v>
      </c>
      <c r="C1515" s="97">
        <v>10125.21052118632</v>
      </c>
      <c r="D1515" s="96">
        <v>0.42092246658154714</v>
      </c>
      <c r="E1515" s="98">
        <v>0</v>
      </c>
      <c r="F1515" s="119">
        <v>0.56141145336021547</v>
      </c>
      <c r="G1515" s="177">
        <v>1</v>
      </c>
      <c r="H1515" s="97">
        <v>2979469.9166046055</v>
      </c>
      <c r="I1515" s="185">
        <v>53684.120315624779</v>
      </c>
      <c r="J1515" s="174">
        <v>159950221479.78616</v>
      </c>
      <c r="K1515" s="186">
        <v>0.49477398542188378</v>
      </c>
      <c r="L1515" s="182">
        <v>58232336883.895767</v>
      </c>
      <c r="M1515" s="189">
        <v>3599170957.732409</v>
      </c>
      <c r="N1515" s="187">
        <v>9376797.0171854869</v>
      </c>
      <c r="O1515" s="185">
        <v>0</v>
      </c>
      <c r="P1515" s="185">
        <v>155922384881.16666</v>
      </c>
      <c r="Q1515" s="174">
        <v>319471777318.68524</v>
      </c>
      <c r="R1515" s="119">
        <v>0.63816941254320869</v>
      </c>
      <c r="S1515" s="174">
        <v>129720679820.4758</v>
      </c>
      <c r="T1515" s="119">
        <v>0.40604738518443367</v>
      </c>
      <c r="U1515" s="97">
        <v>16.38985069457426</v>
      </c>
      <c r="V1515" s="184">
        <v>2319902134324.1255</v>
      </c>
      <c r="W1515" s="199">
        <v>2407.2854227063694</v>
      </c>
      <c r="X1515" s="191">
        <v>4.4424523071982316E-2</v>
      </c>
      <c r="Y1515" s="198">
        <v>2.0000000000000001E-4</v>
      </c>
    </row>
    <row r="1516" spans="1:25" x14ac:dyDescent="0.2">
      <c r="A1516">
        <v>1512</v>
      </c>
      <c r="B1516" s="119">
        <v>0.6141269284431049</v>
      </c>
      <c r="C1516" s="97">
        <v>7482.5672884471269</v>
      </c>
      <c r="D1516" s="96">
        <v>0.91179394191241048</v>
      </c>
      <c r="E1516" s="98">
        <v>0</v>
      </c>
      <c r="F1516" s="119">
        <v>0.6972090186311275</v>
      </c>
      <c r="G1516" s="177">
        <v>1</v>
      </c>
      <c r="H1516" s="97">
        <v>15970752.292577591</v>
      </c>
      <c r="I1516" s="185">
        <v>36251.984440754721</v>
      </c>
      <c r="J1516" s="174">
        <v>578971463617.67065</v>
      </c>
      <c r="K1516" s="186">
        <v>0.46663644658909653</v>
      </c>
      <c r="L1516" s="182">
        <v>211600987053.99216</v>
      </c>
      <c r="M1516" s="189">
        <v>10419263415.81946</v>
      </c>
      <c r="N1516" s="187">
        <v>32795829.994109888</v>
      </c>
      <c r="O1516" s="185">
        <v>0</v>
      </c>
      <c r="P1516" s="185">
        <v>381207390204.85791</v>
      </c>
      <c r="Q1516" s="174">
        <v>970598117238.34802</v>
      </c>
      <c r="R1516" s="119">
        <v>0.59255740188262662</v>
      </c>
      <c r="S1516" s="174">
        <v>375303113272.77295</v>
      </c>
      <c r="T1516" s="119">
        <v>0.38667199802594554</v>
      </c>
      <c r="U1516" s="97">
        <v>15.683657128472285</v>
      </c>
      <c r="V1516" s="184">
        <v>6229298132946.8887</v>
      </c>
      <c r="W1516" s="199">
        <v>6465.5075294904209</v>
      </c>
      <c r="X1516" s="191">
        <v>4.7329185218163913E-2</v>
      </c>
      <c r="Y1516" s="198">
        <v>2.0000000000000001E-4</v>
      </c>
    </row>
    <row r="1517" spans="1:25" x14ac:dyDescent="0.2">
      <c r="A1517">
        <v>1513</v>
      </c>
      <c r="B1517" s="119">
        <v>0.46629853962117068</v>
      </c>
      <c r="C1517" s="97">
        <v>8112.5182725987843</v>
      </c>
      <c r="D1517" s="96">
        <v>0.93322744693982362</v>
      </c>
      <c r="E1517" s="98">
        <v>0</v>
      </c>
      <c r="F1517" s="119">
        <v>0.53034310085053349</v>
      </c>
      <c r="G1517" s="177">
        <v>1</v>
      </c>
      <c r="H1517" s="97">
        <v>6992586.9367986564</v>
      </c>
      <c r="I1517" s="185">
        <v>42549.578888842785</v>
      </c>
      <c r="J1517" s="174">
        <v>297531629504.40594</v>
      </c>
      <c r="K1517" s="186">
        <v>0.46629853962117074</v>
      </c>
      <c r="L1517" s="182">
        <v>99684179268.706482</v>
      </c>
      <c r="M1517" s="189">
        <v>8952153859.0530205</v>
      </c>
      <c r="N1517" s="187">
        <v>15271491.887145909</v>
      </c>
      <c r="O1517" s="185">
        <v>0</v>
      </c>
      <c r="P1517" s="185">
        <v>292453743576.57001</v>
      </c>
      <c r="Q1517" s="174">
        <v>598937526940.02893</v>
      </c>
      <c r="R1517" s="119">
        <v>0.62227117591779479</v>
      </c>
      <c r="S1517" s="174">
        <v>308967958849.03595</v>
      </c>
      <c r="T1517" s="119">
        <v>0.51586007713951876</v>
      </c>
      <c r="U1517" s="97">
        <v>17.148278029237684</v>
      </c>
      <c r="V1517" s="184">
        <v>5641806424280.5312</v>
      </c>
      <c r="W1517" s="199">
        <v>5858.0106941629037</v>
      </c>
      <c r="X1517" s="191">
        <v>4.3930556680290653E-2</v>
      </c>
      <c r="Y1517" s="198">
        <v>2.0000000000000001E-4</v>
      </c>
    </row>
    <row r="1518" spans="1:25" x14ac:dyDescent="0.2">
      <c r="A1518">
        <v>1514</v>
      </c>
      <c r="B1518" s="119">
        <v>0.40764739213540574</v>
      </c>
      <c r="C1518" s="97">
        <v>7997.9838558951124</v>
      </c>
      <c r="D1518" s="96">
        <v>0.85330037785072888</v>
      </c>
      <c r="E1518" s="98">
        <v>0</v>
      </c>
      <c r="F1518" s="119">
        <v>0</v>
      </c>
      <c r="G1518" s="177">
        <v>0</v>
      </c>
      <c r="H1518" s="97">
        <v>29023494.931257762</v>
      </c>
      <c r="I1518" s="185">
        <v>23034.451796552221</v>
      </c>
      <c r="J1518" s="174">
        <v>668540294961.53467</v>
      </c>
      <c r="K1518" s="186">
        <v>0.27465318346419298</v>
      </c>
      <c r="L1518" s="182">
        <v>132187721303.03091</v>
      </c>
      <c r="M1518" s="189">
        <v>14746078049.747225</v>
      </c>
      <c r="N1518" s="187">
        <v>59528245.331565902</v>
      </c>
      <c r="O1518" s="185">
        <v>0</v>
      </c>
      <c r="P1518" s="185">
        <v>0</v>
      </c>
      <c r="Q1518" s="174">
        <v>683286373011.28186</v>
      </c>
      <c r="R1518" s="119">
        <v>0.26872586303172818</v>
      </c>
      <c r="S1518" s="174">
        <v>132187721303.03091</v>
      </c>
      <c r="T1518" s="119">
        <v>0.19345874076263531</v>
      </c>
      <c r="U1518" s="97">
        <v>13.32633468135233</v>
      </c>
      <c r="V1518" s="184">
        <v>1656398411026.8291</v>
      </c>
      <c r="W1518" s="199">
        <v>1717.2882514658834</v>
      </c>
      <c r="X1518" s="191">
        <v>5.6927282384895667E-2</v>
      </c>
      <c r="Y1518" s="198">
        <v>2.0000000000000001E-4</v>
      </c>
    </row>
    <row r="1519" spans="1:25" x14ac:dyDescent="0.2">
      <c r="A1519">
        <v>1515</v>
      </c>
      <c r="B1519" s="119">
        <v>0.72866254061510727</v>
      </c>
      <c r="C1519" s="97">
        <v>12341.047494830416</v>
      </c>
      <c r="D1519" s="96">
        <v>0.86171270774416664</v>
      </c>
      <c r="E1519" s="98">
        <v>0.65188218992724156</v>
      </c>
      <c r="F1519" s="119">
        <v>0</v>
      </c>
      <c r="G1519" s="177">
        <v>0</v>
      </c>
      <c r="H1519" s="97">
        <v>5626262.9966722885</v>
      </c>
      <c r="I1519" s="185">
        <v>39060.413830813573</v>
      </c>
      <c r="J1519" s="174">
        <v>219764160971.01288</v>
      </c>
      <c r="K1519" s="186">
        <v>0.4261417997996878</v>
      </c>
      <c r="L1519" s="182">
        <v>73894569138.235184</v>
      </c>
      <c r="M1519" s="189">
        <v>44420880982.131943</v>
      </c>
      <c r="N1519" s="187">
        <v>12864720.902401242</v>
      </c>
      <c r="O1519" s="185">
        <v>66990438730.645035</v>
      </c>
      <c r="P1519" s="185">
        <v>0</v>
      </c>
      <c r="Q1519" s="174">
        <v>331175480683.78986</v>
      </c>
      <c r="R1519" s="119">
        <v>0.44460732952860449</v>
      </c>
      <c r="S1519" s="174">
        <v>96875997013.857498</v>
      </c>
      <c r="T1519" s="119">
        <v>0.29252164687383908</v>
      </c>
      <c r="U1519" s="97">
        <v>15.809460480179238</v>
      </c>
      <c r="V1519" s="184">
        <v>1604443012461.6006</v>
      </c>
      <c r="W1519" s="199">
        <v>1666.8703522410344</v>
      </c>
      <c r="X1519" s="191">
        <v>4.880292992164996E-2</v>
      </c>
      <c r="Y1519" s="198">
        <v>2.0000000000000001E-4</v>
      </c>
    </row>
    <row r="1520" spans="1:25" x14ac:dyDescent="0.2">
      <c r="A1520">
        <v>1516</v>
      </c>
      <c r="B1520" s="119">
        <v>0.40150747672389075</v>
      </c>
      <c r="C1520" s="97">
        <v>15597.189138703978</v>
      </c>
      <c r="D1520" s="96">
        <v>1.4345222775189719</v>
      </c>
      <c r="E1520" s="98">
        <v>0.41737751340335166</v>
      </c>
      <c r="F1520" s="119">
        <v>0</v>
      </c>
      <c r="G1520" s="177">
        <v>0</v>
      </c>
      <c r="H1520" s="97">
        <v>13676949.18144455</v>
      </c>
      <c r="I1520" s="185">
        <v>35844.193886918962</v>
      </c>
      <c r="J1520" s="174">
        <v>490239218241.23602</v>
      </c>
      <c r="K1520" s="186">
        <v>0.37490213572624953</v>
      </c>
      <c r="L1520" s="182">
        <v>160837694038.53476</v>
      </c>
      <c r="M1520" s="189">
        <v>51307631450.190865</v>
      </c>
      <c r="N1520" s="187">
        <v>24263422.070495091</v>
      </c>
      <c r="O1520" s="185">
        <v>81248497413.755341</v>
      </c>
      <c r="P1520" s="185">
        <v>0</v>
      </c>
      <c r="Q1520" s="174">
        <v>622795347105.18225</v>
      </c>
      <c r="R1520" s="119">
        <v>0.39947396688625719</v>
      </c>
      <c r="S1520" s="174">
        <v>208034683338.4877</v>
      </c>
      <c r="T1520" s="119">
        <v>0.33403377900213066</v>
      </c>
      <c r="U1520" s="97">
        <v>15.064331343015599</v>
      </c>
      <c r="V1520" s="184">
        <v>2946652009239.7524</v>
      </c>
      <c r="W1520" s="199">
        <v>3060.1958206214545</v>
      </c>
      <c r="X1520" s="191">
        <v>5.6187838613564564E-2</v>
      </c>
      <c r="Y1520" s="198">
        <v>2.0000000000000001E-4</v>
      </c>
    </row>
    <row r="1521" spans="1:25" x14ac:dyDescent="0.2">
      <c r="A1521">
        <v>1517</v>
      </c>
      <c r="B1521" s="119">
        <v>0.51557631600762577</v>
      </c>
      <c r="C1521" s="97">
        <v>7522.4032409536212</v>
      </c>
      <c r="D1521" s="96">
        <v>1.0687145611884912</v>
      </c>
      <c r="E1521" s="98">
        <v>0.20074877904189914</v>
      </c>
      <c r="F1521" s="119">
        <v>0.58121070560352428</v>
      </c>
      <c r="G1521" s="177">
        <v>1</v>
      </c>
      <c r="H1521" s="97">
        <v>12699443.076144379</v>
      </c>
      <c r="I1521" s="185">
        <v>32320.069724714234</v>
      </c>
      <c r="J1521" s="174">
        <v>410446885686.02576</v>
      </c>
      <c r="K1521" s="186">
        <v>0.3746665472870595</v>
      </c>
      <c r="L1521" s="182">
        <v>125440823008.73045</v>
      </c>
      <c r="M1521" s="189">
        <v>13650356431.740614</v>
      </c>
      <c r="N1521" s="187">
        <v>25070053.835443079</v>
      </c>
      <c r="O1521" s="185">
        <v>0</v>
      </c>
      <c r="P1521" s="185">
        <v>404818214260.68011</v>
      </c>
      <c r="Q1521" s="174">
        <v>828915456378.44641</v>
      </c>
      <c r="R1521" s="119">
        <v>0.57621713437466227</v>
      </c>
      <c r="S1521" s="174">
        <v>312996884058.50806</v>
      </c>
      <c r="T1521" s="119">
        <v>0.37759807909240795</v>
      </c>
      <c r="U1521" s="97">
        <v>16.721397970944668</v>
      </c>
      <c r="V1521" s="184">
        <v>5507200792206.4609</v>
      </c>
      <c r="W1521" s="199">
        <v>5715.1565724789407</v>
      </c>
      <c r="X1521" s="191">
        <v>4.5365190382920022E-2</v>
      </c>
      <c r="Y1521" s="198">
        <v>2.0000000000000001E-4</v>
      </c>
    </row>
    <row r="1522" spans="1:25" x14ac:dyDescent="0.2">
      <c r="A1522">
        <v>1518</v>
      </c>
      <c r="B1522" s="119">
        <v>0.29752502835381417</v>
      </c>
      <c r="C1522" s="97">
        <v>11446.55457147659</v>
      </c>
      <c r="D1522" s="96">
        <v>0.55907668326347792</v>
      </c>
      <c r="E1522" s="98">
        <v>0</v>
      </c>
      <c r="F1522" s="119">
        <v>0.68868644213556718</v>
      </c>
      <c r="G1522" s="177">
        <v>1</v>
      </c>
      <c r="H1522" s="97">
        <v>3994381.8539812914</v>
      </c>
      <c r="I1522" s="185">
        <v>47526.005593801048</v>
      </c>
      <c r="J1522" s="174">
        <v>189837014336.09225</v>
      </c>
      <c r="K1522" s="186">
        <v>0.29752502835381422</v>
      </c>
      <c r="L1522" s="182">
        <v>40470774079.937027</v>
      </c>
      <c r="M1522" s="189">
        <v>857258155.84390974</v>
      </c>
      <c r="N1522" s="187">
        <v>11009799.130884774</v>
      </c>
      <c r="O1522" s="185">
        <v>0</v>
      </c>
      <c r="P1522" s="185">
        <v>246941911159.9277</v>
      </c>
      <c r="Q1522" s="174">
        <v>437636183651.86389</v>
      </c>
      <c r="R1522" s="119">
        <v>0.58047026614914021</v>
      </c>
      <c r="S1522" s="174">
        <v>183930408057.2948</v>
      </c>
      <c r="T1522" s="119">
        <v>0.42028153733195422</v>
      </c>
      <c r="U1522" s="97">
        <v>17.695291211950696</v>
      </c>
      <c r="V1522" s="184">
        <v>3473196183199.6079</v>
      </c>
      <c r="W1522" s="199">
        <v>3605.5573880303373</v>
      </c>
      <c r="X1522" s="191">
        <v>4.1861938250633432E-2</v>
      </c>
      <c r="Y1522" s="198">
        <v>2.0000000000000001E-4</v>
      </c>
    </row>
    <row r="1523" spans="1:25" x14ac:dyDescent="0.2">
      <c r="A1523">
        <v>1519</v>
      </c>
      <c r="B1523" s="119">
        <v>0.8</v>
      </c>
      <c r="C1523" s="97">
        <v>17000</v>
      </c>
      <c r="D1523" s="96">
        <v>0.88659405802069502</v>
      </c>
      <c r="E1523" s="98">
        <v>0.7</v>
      </c>
      <c r="F1523" s="119">
        <v>0.57755897397870959</v>
      </c>
      <c r="G1523" s="177">
        <v>1</v>
      </c>
      <c r="H1523" s="97">
        <v>6502774.0544446493</v>
      </c>
      <c r="I1523" s="185">
        <v>42080.369333385555</v>
      </c>
      <c r="J1523" s="174">
        <v>273639133902.58786</v>
      </c>
      <c r="K1523" s="186">
        <v>0.43053538087832166</v>
      </c>
      <c r="L1523" s="182">
        <v>94534518945.345154</v>
      </c>
      <c r="M1523" s="189">
        <v>2560223884.6700592</v>
      </c>
      <c r="N1523" s="187">
        <v>14460818.709177867</v>
      </c>
      <c r="O1523" s="185">
        <v>0</v>
      </c>
      <c r="P1523" s="185">
        <v>247313189391.62</v>
      </c>
      <c r="Q1523" s="174">
        <v>523512547178.87793</v>
      </c>
      <c r="R1523" s="119">
        <v>0.60296908250300807</v>
      </c>
      <c r="S1523" s="174">
        <v>235726574457.98404</v>
      </c>
      <c r="T1523" s="119">
        <v>0.45027874829032344</v>
      </c>
      <c r="U1523" s="97">
        <v>16.628830431375452</v>
      </c>
      <c r="V1523" s="184">
        <v>4092637252738.1934</v>
      </c>
      <c r="W1523" s="199">
        <v>4246.4318734431818</v>
      </c>
      <c r="X1523" s="191">
        <v>4.5607752528326426E-2</v>
      </c>
      <c r="Y1523" s="198">
        <v>2.0000000000000001E-4</v>
      </c>
    </row>
    <row r="1524" spans="1:25" x14ac:dyDescent="0.2">
      <c r="A1524">
        <v>1520</v>
      </c>
      <c r="B1524" s="119">
        <v>0.57146587224595202</v>
      </c>
      <c r="C1524" s="97">
        <v>4805.3223451713493</v>
      </c>
      <c r="D1524" s="96">
        <v>0.65597938120574828</v>
      </c>
      <c r="E1524" s="98">
        <v>9.970619251325058E-3</v>
      </c>
      <c r="F1524" s="119">
        <v>0</v>
      </c>
      <c r="G1524" s="177">
        <v>0</v>
      </c>
      <c r="H1524" s="97">
        <v>33270953.838871177</v>
      </c>
      <c r="I1524" s="185">
        <v>26094.1060270333</v>
      </c>
      <c r="J1524" s="174">
        <v>868175797092.03516</v>
      </c>
      <c r="K1524" s="186">
        <v>0.41831629826441175</v>
      </c>
      <c r="L1524" s="182">
        <v>267440766346.60632</v>
      </c>
      <c r="M1524" s="189">
        <v>12350981259.180222</v>
      </c>
      <c r="N1524" s="187">
        <v>74818636.306681246</v>
      </c>
      <c r="O1524" s="185">
        <v>13988126814.399384</v>
      </c>
      <c r="P1524" s="185">
        <v>0</v>
      </c>
      <c r="Q1524" s="174">
        <v>894514905165.61475</v>
      </c>
      <c r="R1524" s="119">
        <v>0.41850905442934283</v>
      </c>
      <c r="S1524" s="174">
        <v>274722481600.64792</v>
      </c>
      <c r="T1524" s="119">
        <v>0.30711895354028168</v>
      </c>
      <c r="U1524" s="97">
        <v>13.313783207327045</v>
      </c>
      <c r="V1524" s="184">
        <v>4037931102480.3721</v>
      </c>
      <c r="W1524" s="199">
        <v>4190.4573971989685</v>
      </c>
      <c r="X1524" s="191">
        <v>5.2809270284569033E-2</v>
      </c>
      <c r="Y1524" s="198">
        <v>2.0000000000000001E-4</v>
      </c>
    </row>
    <row r="1525" spans="1:25" x14ac:dyDescent="0.2">
      <c r="A1525">
        <v>1521</v>
      </c>
      <c r="B1525" s="119">
        <v>0.49979182094470537</v>
      </c>
      <c r="C1525" s="97">
        <v>7814.5219813934573</v>
      </c>
      <c r="D1525" s="96">
        <v>0.2</v>
      </c>
      <c r="E1525" s="98">
        <v>0.54772104203863559</v>
      </c>
      <c r="F1525" s="119">
        <v>0.6310240492852871</v>
      </c>
      <c r="G1525" s="177">
        <v>1</v>
      </c>
      <c r="H1525" s="97">
        <v>1890820.4040162209</v>
      </c>
      <c r="I1525" s="185">
        <v>53648.015553560414</v>
      </c>
      <c r="J1525" s="174">
        <v>101438762443.65161</v>
      </c>
      <c r="K1525" s="186">
        <v>0.49979182094470542</v>
      </c>
      <c r="L1525" s="182">
        <v>40886250961.030975</v>
      </c>
      <c r="M1525" s="189">
        <v>1084801043.273145</v>
      </c>
      <c r="N1525" s="187">
        <v>7697549.4372456968</v>
      </c>
      <c r="O1525" s="185">
        <v>0</v>
      </c>
      <c r="P1525" s="185">
        <v>158731441112.73694</v>
      </c>
      <c r="Q1525" s="174">
        <v>261255004599.66168</v>
      </c>
      <c r="R1525" s="119">
        <v>0.68011488223376104</v>
      </c>
      <c r="S1525" s="174">
        <v>114459391950.71114</v>
      </c>
      <c r="T1525" s="119">
        <v>0.43811368178804777</v>
      </c>
      <c r="U1525" s="97">
        <v>16.89080929405932</v>
      </c>
      <c r="V1525" s="184">
        <v>2146206183842.5891</v>
      </c>
      <c r="W1525" s="199">
        <v>2225.482349456383</v>
      </c>
      <c r="X1525" s="191">
        <v>4.273887778900725E-2</v>
      </c>
      <c r="Y1525" s="198">
        <v>2.0000000000000001E-4</v>
      </c>
    </row>
    <row r="1526" spans="1:25" x14ac:dyDescent="0.2">
      <c r="A1526">
        <v>1522</v>
      </c>
      <c r="B1526" s="119">
        <v>0.55165047234952425</v>
      </c>
      <c r="C1526" s="97">
        <v>13447.978690018132</v>
      </c>
      <c r="D1526" s="96">
        <v>0.78658260949247083</v>
      </c>
      <c r="E1526" s="98">
        <v>0.53207911443113787</v>
      </c>
      <c r="F1526" s="119">
        <v>0</v>
      </c>
      <c r="G1526" s="177">
        <v>0</v>
      </c>
      <c r="H1526" s="97">
        <v>4822279.7922060853</v>
      </c>
      <c r="I1526" s="185">
        <v>44807.430233086059</v>
      </c>
      <c r="J1526" s="174">
        <v>216073965353.69492</v>
      </c>
      <c r="K1526" s="186">
        <v>0.4487770984792413</v>
      </c>
      <c r="L1526" s="182">
        <v>75092688387.87262</v>
      </c>
      <c r="M1526" s="189">
        <v>29090402632.58205</v>
      </c>
      <c r="N1526" s="187">
        <v>11612860.64071485</v>
      </c>
      <c r="O1526" s="185">
        <v>82042781086.255417</v>
      </c>
      <c r="P1526" s="185">
        <v>0</v>
      </c>
      <c r="Q1526" s="174">
        <v>327207149072.53235</v>
      </c>
      <c r="R1526" s="119">
        <v>0.49694290775197952</v>
      </c>
      <c r="S1526" s="174">
        <v>115485084041.73508</v>
      </c>
      <c r="T1526" s="119">
        <v>0.35294181184328394</v>
      </c>
      <c r="U1526" s="97">
        <v>15.855375765946455</v>
      </c>
      <c r="V1526" s="184">
        <v>1939870513207.9312</v>
      </c>
      <c r="W1526" s="199">
        <v>2012.7404323479416</v>
      </c>
      <c r="X1526" s="191">
        <v>4.7137557838745077E-2</v>
      </c>
      <c r="Y1526" s="198">
        <v>2.0000000000000001E-4</v>
      </c>
    </row>
    <row r="1527" spans="1:25" x14ac:dyDescent="0.2">
      <c r="A1527">
        <v>1523</v>
      </c>
      <c r="B1527" s="119">
        <v>0.32961297734985351</v>
      </c>
      <c r="C1527" s="97">
        <v>5140.3249194064574</v>
      </c>
      <c r="D1527" s="96">
        <v>0.86446742885547201</v>
      </c>
      <c r="E1527" s="98">
        <v>0.26702225967411314</v>
      </c>
      <c r="F1527" s="119">
        <v>0.45079016359549906</v>
      </c>
      <c r="G1527" s="177">
        <v>1</v>
      </c>
      <c r="H1527" s="97">
        <v>13030752.335250609</v>
      </c>
      <c r="I1527" s="185">
        <v>27765.570699014308</v>
      </c>
      <c r="J1527" s="174">
        <v>361806275225.74658</v>
      </c>
      <c r="K1527" s="186">
        <v>0.25828377356283416</v>
      </c>
      <c r="L1527" s="182">
        <v>54106876341.336517</v>
      </c>
      <c r="M1527" s="189">
        <v>4428644713.8240709</v>
      </c>
      <c r="N1527" s="187">
        <v>27750681.846852895</v>
      </c>
      <c r="O1527" s="185">
        <v>0</v>
      </c>
      <c r="P1527" s="185">
        <v>278789555601.5401</v>
      </c>
      <c r="Q1527" s="174">
        <v>645024475541.11072</v>
      </c>
      <c r="R1527" s="119">
        <v>0.49064856690865272</v>
      </c>
      <c r="S1527" s="174">
        <v>255989327589.13116</v>
      </c>
      <c r="T1527" s="119">
        <v>0.3968676186657597</v>
      </c>
      <c r="U1527" s="97">
        <v>17.791177486930113</v>
      </c>
      <c r="V1527" s="184">
        <v>4827655352812.7842</v>
      </c>
      <c r="W1527" s="199">
        <v>5014.1026532861424</v>
      </c>
      <c r="X1527" s="191">
        <v>4.1963099940463953E-2</v>
      </c>
      <c r="Y1527" s="198">
        <v>2.0000000000000001E-4</v>
      </c>
    </row>
    <row r="1528" spans="1:25" x14ac:dyDescent="0.2">
      <c r="A1528">
        <v>1524</v>
      </c>
      <c r="B1528" s="119">
        <v>0.48047249806011644</v>
      </c>
      <c r="C1528" s="97">
        <v>6114.2075476021582</v>
      </c>
      <c r="D1528" s="96">
        <v>0.67233083537036986</v>
      </c>
      <c r="E1528" s="98">
        <v>0.7</v>
      </c>
      <c r="F1528" s="119">
        <v>0</v>
      </c>
      <c r="G1528" s="177">
        <v>0</v>
      </c>
      <c r="H1528" s="97">
        <v>5877393.1709150858</v>
      </c>
      <c r="I1528" s="185">
        <v>42364.658044162963</v>
      </c>
      <c r="J1528" s="174">
        <v>248993751876.91626</v>
      </c>
      <c r="K1528" s="186">
        <v>0.48047249806011649</v>
      </c>
      <c r="L1528" s="182">
        <v>88399749031.887314</v>
      </c>
      <c r="M1528" s="189">
        <v>34059243444.967464</v>
      </c>
      <c r="N1528" s="187">
        <v>14634680.366450975</v>
      </c>
      <c r="O1528" s="185">
        <v>88265755896.059006</v>
      </c>
      <c r="P1528" s="185">
        <v>0</v>
      </c>
      <c r="Q1528" s="174">
        <v>371318751217.94275</v>
      </c>
      <c r="R1528" s="119">
        <v>0.51235563530925976</v>
      </c>
      <c r="S1528" s="174">
        <v>138486659303.64978</v>
      </c>
      <c r="T1528" s="119">
        <v>0.37295897082872087</v>
      </c>
      <c r="U1528" s="97">
        <v>16.071067247370529</v>
      </c>
      <c r="V1528" s="184">
        <v>2439634853812.54</v>
      </c>
      <c r="W1528" s="199">
        <v>2528.7753937385633</v>
      </c>
      <c r="X1528" s="191">
        <v>4.4988630772536224E-2</v>
      </c>
      <c r="Y1528" s="198">
        <v>2.0000000000000001E-4</v>
      </c>
    </row>
    <row r="1529" spans="1:25" x14ac:dyDescent="0.2">
      <c r="A1529">
        <v>1525</v>
      </c>
      <c r="B1529" s="119">
        <v>0.440536566956858</v>
      </c>
      <c r="C1529" s="97">
        <v>13388.750100486001</v>
      </c>
      <c r="D1529" s="96">
        <v>0.70438044918951137</v>
      </c>
      <c r="E1529" s="98">
        <v>6.4243773654893976E-2</v>
      </c>
      <c r="F1529" s="119">
        <v>0</v>
      </c>
      <c r="G1529" s="177">
        <v>0</v>
      </c>
      <c r="H1529" s="97">
        <v>5232627.7586533511</v>
      </c>
      <c r="I1529" s="185">
        <v>40266.07100084352</v>
      </c>
      <c r="J1529" s="174">
        <v>210697360850.92053</v>
      </c>
      <c r="K1529" s="186">
        <v>0.39616095204281288</v>
      </c>
      <c r="L1529" s="182">
        <v>60231912252.336632</v>
      </c>
      <c r="M1529" s="189">
        <v>6996120504.720993</v>
      </c>
      <c r="N1529" s="187">
        <v>12887438.693369001</v>
      </c>
      <c r="O1529" s="185">
        <v>13179220424.270403</v>
      </c>
      <c r="P1529" s="185">
        <v>0</v>
      </c>
      <c r="Q1529" s="174">
        <v>230872701779.91193</v>
      </c>
      <c r="R1529" s="119">
        <v>0.40720900601166321</v>
      </c>
      <c r="S1529" s="174">
        <v>66942041489.428452</v>
      </c>
      <c r="T1529" s="119">
        <v>0.28995217266198697</v>
      </c>
      <c r="U1529" s="97">
        <v>13.983955468895163</v>
      </c>
      <c r="V1529" s="184">
        <v>975933429312.02295</v>
      </c>
      <c r="W1529" s="199">
        <v>1012.7075210347846</v>
      </c>
      <c r="X1529" s="191">
        <v>5.2091718687966991E-2</v>
      </c>
      <c r="Y1529" s="198">
        <v>2.0000000000000001E-4</v>
      </c>
    </row>
    <row r="1530" spans="1:25" x14ac:dyDescent="0.2">
      <c r="A1530">
        <v>1526</v>
      </c>
      <c r="B1530" s="119">
        <v>0.52897276835428331</v>
      </c>
      <c r="C1530" s="97">
        <v>6549.650226121923</v>
      </c>
      <c r="D1530" s="96">
        <v>0.70458084120403086</v>
      </c>
      <c r="E1530" s="98">
        <v>0.7</v>
      </c>
      <c r="F1530" s="119">
        <v>0</v>
      </c>
      <c r="G1530" s="177">
        <v>0</v>
      </c>
      <c r="H1530" s="97">
        <v>8485814.8106067292</v>
      </c>
      <c r="I1530" s="185">
        <v>39737.608206591882</v>
      </c>
      <c r="J1530" s="174">
        <v>337205984257.5849</v>
      </c>
      <c r="K1530" s="186">
        <v>0.38743734552347819</v>
      </c>
      <c r="L1530" s="182">
        <v>89486029007.936401</v>
      </c>
      <c r="M1530" s="189">
        <v>52214973398.527458</v>
      </c>
      <c r="N1530" s="187">
        <v>19981783.59960888</v>
      </c>
      <c r="O1530" s="185">
        <v>56888361388.281174</v>
      </c>
      <c r="P1530" s="185">
        <v>0</v>
      </c>
      <c r="Q1530" s="174">
        <v>446309319044.39355</v>
      </c>
      <c r="R1530" s="119">
        <v>0.3946968459524669</v>
      </c>
      <c r="S1530" s="174">
        <v>117127812858.11891</v>
      </c>
      <c r="T1530" s="119">
        <v>0.26243640421603748</v>
      </c>
      <c r="U1530" s="97">
        <v>15.816189778381835</v>
      </c>
      <c r="V1530" s="184">
        <v>2022136413016.3513</v>
      </c>
      <c r="W1530" s="199">
        <v>2099.1903697292264</v>
      </c>
      <c r="X1530" s="191">
        <v>4.509041722158523E-2</v>
      </c>
      <c r="Y1530" s="198">
        <v>2.0000000000000001E-4</v>
      </c>
    </row>
    <row r="1531" spans="1:25" x14ac:dyDescent="0.2">
      <c r="A1531">
        <v>1527</v>
      </c>
      <c r="B1531" s="119">
        <v>0.69926246152106164</v>
      </c>
      <c r="C1531" s="97">
        <v>4277.0022689610214</v>
      </c>
      <c r="D1531" s="96">
        <v>0.81512538318547922</v>
      </c>
      <c r="E1531" s="98">
        <v>0.7</v>
      </c>
      <c r="F1531" s="119">
        <v>0</v>
      </c>
      <c r="G1531" s="177">
        <v>0</v>
      </c>
      <c r="H1531" s="97">
        <v>12177279.252108622</v>
      </c>
      <c r="I1531" s="185">
        <v>37449.720484754274</v>
      </c>
      <c r="J1531" s="174">
        <v>456035704256.2655</v>
      </c>
      <c r="K1531" s="186">
        <v>0.45488181564970076</v>
      </c>
      <c r="L1531" s="182">
        <v>153208458617.22208</v>
      </c>
      <c r="M1531" s="189">
        <v>55790514273.973335</v>
      </c>
      <c r="N1531" s="187">
        <v>26640160.646975249</v>
      </c>
      <c r="O1531" s="185">
        <v>108365220545.3931</v>
      </c>
      <c r="P1531" s="185">
        <v>0</v>
      </c>
      <c r="Q1531" s="174">
        <v>620191439075.63196</v>
      </c>
      <c r="R1531" s="119">
        <v>0.47426408534095388</v>
      </c>
      <c r="S1531" s="174">
        <v>183739200560.65414</v>
      </c>
      <c r="T1531" s="119">
        <v>0.29626207165082663</v>
      </c>
      <c r="U1531" s="97">
        <v>14.969352853425868</v>
      </c>
      <c r="V1531" s="184">
        <v>3037245469972.4419</v>
      </c>
      <c r="W1531" s="199">
        <v>3149.9908758222286</v>
      </c>
      <c r="X1531" s="191">
        <v>4.8271372740580396E-2</v>
      </c>
      <c r="Y1531" s="198">
        <v>2.0000000000000001E-4</v>
      </c>
    </row>
    <row r="1532" spans="1:25" x14ac:dyDescent="0.2">
      <c r="A1532">
        <v>1528</v>
      </c>
      <c r="B1532" s="119">
        <v>0.49470449761772989</v>
      </c>
      <c r="C1532" s="97">
        <v>12375.681880474751</v>
      </c>
      <c r="D1532" s="96">
        <v>0.80765316571792123</v>
      </c>
      <c r="E1532" s="98">
        <v>2.3452971473309436E-2</v>
      </c>
      <c r="F1532" s="119">
        <v>0.43060161991709933</v>
      </c>
      <c r="G1532" s="177">
        <v>1</v>
      </c>
      <c r="H1532" s="97">
        <v>5460867.0106931841</v>
      </c>
      <c r="I1532" s="185">
        <v>47656.295861799161</v>
      </c>
      <c r="J1532" s="174">
        <v>260244693923.53314</v>
      </c>
      <c r="K1532" s="186">
        <v>0.49470449761772994</v>
      </c>
      <c r="L1532" s="182">
        <v>93833261974.600845</v>
      </c>
      <c r="M1532" s="189">
        <v>5418489081.3851957</v>
      </c>
      <c r="N1532" s="187">
        <v>12834047.474036068</v>
      </c>
      <c r="O1532" s="185">
        <v>0</v>
      </c>
      <c r="P1532" s="185">
        <v>185857622803.44882</v>
      </c>
      <c r="Q1532" s="174">
        <v>451520805808.36713</v>
      </c>
      <c r="R1532" s="119">
        <v>0.61443529343280456</v>
      </c>
      <c r="S1532" s="174">
        <v>200258761353.44196</v>
      </c>
      <c r="T1532" s="119">
        <v>0.44352056157171876</v>
      </c>
      <c r="U1532" s="97">
        <v>16.270151107483809</v>
      </c>
      <c r="V1532" s="184">
        <v>3463354389405.1221</v>
      </c>
      <c r="W1532" s="199">
        <v>3594.8606512562669</v>
      </c>
      <c r="X1532" s="191">
        <v>4.6554474468927153E-2</v>
      </c>
      <c r="Y1532" s="198">
        <v>2.0000000000000001E-4</v>
      </c>
    </row>
    <row r="1533" spans="1:25" x14ac:dyDescent="0.2">
      <c r="A1533">
        <v>1529</v>
      </c>
      <c r="B1533" s="119">
        <v>0.60271977989819359</v>
      </c>
      <c r="C1533" s="97">
        <v>11357.996823965197</v>
      </c>
      <c r="D1533" s="96">
        <v>0.35807371721739878</v>
      </c>
      <c r="E1533" s="98">
        <v>0.38843380082268614</v>
      </c>
      <c r="F1533" s="119">
        <v>0.45678270703366558</v>
      </c>
      <c r="G1533" s="177">
        <v>1</v>
      </c>
      <c r="H1533" s="97">
        <v>3098494.8985908697</v>
      </c>
      <c r="I1533" s="185">
        <v>53468.13419956607</v>
      </c>
      <c r="J1533" s="174">
        <v>165670741054.5275</v>
      </c>
      <c r="K1533" s="186">
        <v>0.5801648795832367</v>
      </c>
      <c r="L1533" s="182">
        <v>77836171563.567322</v>
      </c>
      <c r="M1533" s="189">
        <v>1297820194.4346566</v>
      </c>
      <c r="N1533" s="187">
        <v>10038522.592689134</v>
      </c>
      <c r="O1533" s="185">
        <v>0</v>
      </c>
      <c r="P1533" s="185">
        <v>196468107916.89163</v>
      </c>
      <c r="Q1533" s="174">
        <v>363436669165.85376</v>
      </c>
      <c r="R1533" s="119">
        <v>0.69693251495294206</v>
      </c>
      <c r="S1533" s="174">
        <v>149593416366.21024</v>
      </c>
      <c r="T1533" s="119">
        <v>0.41160793353502673</v>
      </c>
      <c r="U1533" s="97">
        <v>15.90342211529958</v>
      </c>
      <c r="V1533" s="184">
        <v>2609267047066.8604</v>
      </c>
      <c r="W1533" s="199">
        <v>2710.0731919971768</v>
      </c>
      <c r="X1533" s="191">
        <v>4.5523166962318576E-2</v>
      </c>
      <c r="Y1533" s="198">
        <v>2.0000000000000001E-4</v>
      </c>
    </row>
    <row r="1534" spans="1:25" x14ac:dyDescent="0.2">
      <c r="A1534">
        <v>1530</v>
      </c>
      <c r="B1534" s="119">
        <v>0.48051989604144962</v>
      </c>
      <c r="C1534" s="97">
        <v>12395.117989162381</v>
      </c>
      <c r="D1534" s="96">
        <v>0.98256795491432147</v>
      </c>
      <c r="E1534" s="98">
        <v>0.16673008055312302</v>
      </c>
      <c r="F1534" s="119">
        <v>0</v>
      </c>
      <c r="G1534" s="177">
        <v>0</v>
      </c>
      <c r="H1534" s="97">
        <v>6336230.1931804987</v>
      </c>
      <c r="I1534" s="185">
        <v>38578.689637243398</v>
      </c>
      <c r="J1534" s="174">
        <v>244443458092.84125</v>
      </c>
      <c r="K1534" s="186">
        <v>0.40161889857964006</v>
      </c>
      <c r="L1534" s="182">
        <v>78711953222.831482</v>
      </c>
      <c r="M1534" s="189">
        <v>7457403428.5579872</v>
      </c>
      <c r="N1534" s="187">
        <v>13677050.423055287</v>
      </c>
      <c r="O1534" s="185">
        <v>25792889588.708668</v>
      </c>
      <c r="P1534" s="185">
        <v>0</v>
      </c>
      <c r="Q1534" s="174">
        <v>277693751110.10791</v>
      </c>
      <c r="R1534" s="119">
        <v>0.42783614539494658</v>
      </c>
      <c r="S1534" s="174">
        <v>88113196269.281036</v>
      </c>
      <c r="T1534" s="119">
        <v>0.31730348960694982</v>
      </c>
      <c r="U1534" s="97">
        <v>13.87490884069468</v>
      </c>
      <c r="V1534" s="184">
        <v>1247781640123.8628</v>
      </c>
      <c r="W1534" s="199">
        <v>1293.3219601607377</v>
      </c>
      <c r="X1534" s="191">
        <v>5.5356045110292296E-2</v>
      </c>
      <c r="Y1534" s="198">
        <v>2.0000000000000001E-4</v>
      </c>
    </row>
    <row r="1535" spans="1:25" x14ac:dyDescent="0.2">
      <c r="A1535">
        <v>1531</v>
      </c>
      <c r="B1535" s="119">
        <v>0.31671542000608066</v>
      </c>
      <c r="C1535" s="97">
        <v>13250.071737830953</v>
      </c>
      <c r="D1535" s="96">
        <v>0.51607507211545833</v>
      </c>
      <c r="E1535" s="98">
        <v>0.69431290022233949</v>
      </c>
      <c r="F1535" s="119">
        <v>0</v>
      </c>
      <c r="G1535" s="177">
        <v>0</v>
      </c>
      <c r="H1535" s="97">
        <v>3229775.3168614171</v>
      </c>
      <c r="I1535" s="185">
        <v>53723.488985791009</v>
      </c>
      <c r="J1535" s="174">
        <v>173514798661.98401</v>
      </c>
      <c r="K1535" s="186">
        <v>0.31671542000608066</v>
      </c>
      <c r="L1535" s="182">
        <v>31665307946.380199</v>
      </c>
      <c r="M1535" s="189">
        <v>26513295656.791306</v>
      </c>
      <c r="N1535" s="187">
        <v>9430847.1404296104</v>
      </c>
      <c r="O1535" s="185">
        <v>47730953708.753838</v>
      </c>
      <c r="P1535" s="185">
        <v>0</v>
      </c>
      <c r="Q1535" s="174">
        <v>247759048027.52917</v>
      </c>
      <c r="R1535" s="119">
        <v>0.3759280480128212</v>
      </c>
      <c r="S1535" s="174">
        <v>53400801117.84761</v>
      </c>
      <c r="T1535" s="119">
        <v>0.21553522078400181</v>
      </c>
      <c r="U1535" s="97">
        <v>17.19614059521464</v>
      </c>
      <c r="V1535" s="184">
        <v>978130602792.99573</v>
      </c>
      <c r="W1535" s="199">
        <v>1014.545485940151</v>
      </c>
      <c r="X1535" s="191">
        <v>4.2175345427875523E-2</v>
      </c>
      <c r="Y1535" s="198">
        <v>2.0000000000000001E-4</v>
      </c>
    </row>
    <row r="1536" spans="1:25" x14ac:dyDescent="0.2">
      <c r="A1536">
        <v>1532</v>
      </c>
      <c r="B1536" s="119">
        <v>0.32845570639029653</v>
      </c>
      <c r="C1536" s="97">
        <v>9669.1950162805952</v>
      </c>
      <c r="D1536" s="96">
        <v>0.58226998708065236</v>
      </c>
      <c r="E1536" s="98">
        <v>0.64018664877230358</v>
      </c>
      <c r="F1536" s="119">
        <v>0.54345477220641536</v>
      </c>
      <c r="G1536" s="177">
        <v>1</v>
      </c>
      <c r="H1536" s="97">
        <v>5229429.8218403226</v>
      </c>
      <c r="I1536" s="185">
        <v>48574.845813185006</v>
      </c>
      <c r="J1536" s="174">
        <v>254018747286.7652</v>
      </c>
      <c r="K1536" s="186">
        <v>0.32845570639029653</v>
      </c>
      <c r="L1536" s="182">
        <v>56597898792.423355</v>
      </c>
      <c r="M1536" s="189">
        <v>4193049080.4544716</v>
      </c>
      <c r="N1536" s="187">
        <v>13712320.801964171</v>
      </c>
      <c r="O1536" s="185">
        <v>0</v>
      </c>
      <c r="P1536" s="185">
        <v>208469112056.27402</v>
      </c>
      <c r="Q1536" s="174">
        <v>466680908423.49365</v>
      </c>
      <c r="R1536" s="119">
        <v>0.53614620226636189</v>
      </c>
      <c r="S1536" s="174">
        <v>136933263378.50395</v>
      </c>
      <c r="T1536" s="119">
        <v>0.29341946693530191</v>
      </c>
      <c r="U1536" s="97">
        <v>16.616861408812174</v>
      </c>
      <c r="V1536" s="184">
        <v>2439871723291.043</v>
      </c>
      <c r="W1536" s="199">
        <v>2534.4200852330114</v>
      </c>
      <c r="X1536" s="191">
        <v>4.4561581727128194E-2</v>
      </c>
      <c r="Y1536" s="198">
        <v>2.0000000000000001E-4</v>
      </c>
    </row>
    <row r="1537" spans="1:25" x14ac:dyDescent="0.2">
      <c r="A1537">
        <v>1533</v>
      </c>
      <c r="B1537" s="119">
        <v>0.31412623057312899</v>
      </c>
      <c r="C1537" s="97">
        <v>11767.945914881733</v>
      </c>
      <c r="D1537" s="96">
        <v>0.83628299295442399</v>
      </c>
      <c r="E1537" s="98">
        <v>0</v>
      </c>
      <c r="F1537" s="119">
        <v>0.54382258687566187</v>
      </c>
      <c r="G1537" s="177">
        <v>1</v>
      </c>
      <c r="H1537" s="97">
        <v>5674765.7142141936</v>
      </c>
      <c r="I1537" s="185">
        <v>39383.247145941161</v>
      </c>
      <c r="J1537" s="174">
        <v>223490700618.21091</v>
      </c>
      <c r="K1537" s="186">
        <v>0.31412623057312894</v>
      </c>
      <c r="L1537" s="182">
        <v>49601858917.612701</v>
      </c>
      <c r="M1537" s="189">
        <v>5383570786.0897894</v>
      </c>
      <c r="N1537" s="187">
        <v>13119795.661720742</v>
      </c>
      <c r="O1537" s="185">
        <v>0</v>
      </c>
      <c r="P1537" s="185">
        <v>211972438403.58774</v>
      </c>
      <c r="Q1537" s="174">
        <v>440846709807.88843</v>
      </c>
      <c r="R1537" s="119">
        <v>0.54391296734574346</v>
      </c>
      <c r="S1537" s="174">
        <v>185262009464.20688</v>
      </c>
      <c r="T1537" s="119">
        <v>0.42024133410214198</v>
      </c>
      <c r="U1537" s="97">
        <v>17.478534291423905</v>
      </c>
      <c r="V1537" s="184">
        <v>3406100748357.8232</v>
      </c>
      <c r="W1537" s="199">
        <v>3535.6192498464666</v>
      </c>
      <c r="X1537" s="191">
        <v>4.3902969691766033E-2</v>
      </c>
      <c r="Y1537" s="198">
        <v>2.0000000000000001E-4</v>
      </c>
    </row>
    <row r="1538" spans="1:25" x14ac:dyDescent="0.2">
      <c r="A1538">
        <v>1534</v>
      </c>
      <c r="B1538" s="119">
        <v>0.32160683162016235</v>
      </c>
      <c r="C1538" s="97">
        <v>12302.265612302812</v>
      </c>
      <c r="D1538" s="96">
        <v>0.838341591068266</v>
      </c>
      <c r="E1538" s="98">
        <v>0.7</v>
      </c>
      <c r="F1538" s="119">
        <v>0.47852550583360126</v>
      </c>
      <c r="G1538" s="177">
        <v>1</v>
      </c>
      <c r="H1538" s="97">
        <v>5903718.8635279974</v>
      </c>
      <c r="I1538" s="185">
        <v>44354.720942180902</v>
      </c>
      <c r="J1538" s="174">
        <v>261857802712.87369</v>
      </c>
      <c r="K1538" s="186">
        <v>0.32160683162016235</v>
      </c>
      <c r="L1538" s="182">
        <v>60240227985.808998</v>
      </c>
      <c r="M1538" s="189">
        <v>1578128379.6447265</v>
      </c>
      <c r="N1538" s="187">
        <v>13557539.558411416</v>
      </c>
      <c r="O1538" s="185">
        <v>0</v>
      </c>
      <c r="P1538" s="185">
        <v>201255050913.76013</v>
      </c>
      <c r="Q1538" s="174">
        <v>464690982006.2785</v>
      </c>
      <c r="R1538" s="119">
        <v>0.52770401942768874</v>
      </c>
      <c r="S1538" s="174">
        <v>185990878123.90234</v>
      </c>
      <c r="T1538" s="119">
        <v>0.40024636871775876</v>
      </c>
      <c r="U1538" s="97">
        <v>17.085981268400346</v>
      </c>
      <c r="V1538" s="184">
        <v>3340816262957.3472</v>
      </c>
      <c r="W1538" s="199">
        <v>3468.240881608092</v>
      </c>
      <c r="X1538" s="191">
        <v>4.4817275783961046E-2</v>
      </c>
      <c r="Y1538" s="198">
        <v>2.0000000000000001E-4</v>
      </c>
    </row>
    <row r="1539" spans="1:25" x14ac:dyDescent="0.2">
      <c r="A1539">
        <v>1535</v>
      </c>
      <c r="B1539" s="119">
        <v>0.39613359951771193</v>
      </c>
      <c r="C1539" s="97">
        <v>7451.9019938964411</v>
      </c>
      <c r="D1539" s="96">
        <v>0.93067402538022781</v>
      </c>
      <c r="E1539" s="98">
        <v>0.24852653518798412</v>
      </c>
      <c r="F1539" s="119">
        <v>0</v>
      </c>
      <c r="G1539" s="177">
        <v>0</v>
      </c>
      <c r="H1539" s="97">
        <v>6978751.5929423217</v>
      </c>
      <c r="I1539" s="185">
        <v>37982.374992010664</v>
      </c>
      <c r="J1539" s="174">
        <v>265069559979.22702</v>
      </c>
      <c r="K1539" s="186">
        <v>0.38694491262502628</v>
      </c>
      <c r="L1539" s="182">
        <v>78406840050.960205</v>
      </c>
      <c r="M1539" s="189">
        <v>18684469714.756641</v>
      </c>
      <c r="N1539" s="187">
        <v>15247403.343941486</v>
      </c>
      <c r="O1539" s="185">
        <v>27639036632.801498</v>
      </c>
      <c r="P1539" s="185">
        <v>0</v>
      </c>
      <c r="Q1539" s="174">
        <v>311393066326.78516</v>
      </c>
      <c r="R1539" s="119">
        <v>0.40038960566037773</v>
      </c>
      <c r="S1539" s="174">
        <v>88529215215.508286</v>
      </c>
      <c r="T1539" s="119">
        <v>0.2843005345616883</v>
      </c>
      <c r="U1539" s="97">
        <v>14.334306170987619</v>
      </c>
      <c r="V1539" s="184">
        <v>1356483958517.7058</v>
      </c>
      <c r="W1539" s="199">
        <v>1406.4535620613833</v>
      </c>
      <c r="X1539" s="191">
        <v>5.3388761725563047E-2</v>
      </c>
      <c r="Y1539" s="198">
        <v>2.0000000000000001E-4</v>
      </c>
    </row>
    <row r="1540" spans="1:25" x14ac:dyDescent="0.2">
      <c r="A1540">
        <v>1536</v>
      </c>
      <c r="B1540" s="119">
        <v>0.51908412159247175</v>
      </c>
      <c r="C1540" s="97">
        <v>9185.510570348064</v>
      </c>
      <c r="D1540" s="96">
        <v>0.25555630604671287</v>
      </c>
      <c r="E1540" s="98">
        <v>0</v>
      </c>
      <c r="F1540" s="119">
        <v>0</v>
      </c>
      <c r="G1540" s="177">
        <v>0</v>
      </c>
      <c r="H1540" s="97">
        <v>2385583.7119645374</v>
      </c>
      <c r="I1540" s="185">
        <v>53895.175640213703</v>
      </c>
      <c r="J1540" s="174">
        <v>128571453160.76172</v>
      </c>
      <c r="K1540" s="186">
        <v>0.51908412159247175</v>
      </c>
      <c r="L1540" s="182">
        <v>49061413050.71048</v>
      </c>
      <c r="M1540" s="189">
        <v>5428295331.4425936</v>
      </c>
      <c r="N1540" s="187">
        <v>8805840.1168425716</v>
      </c>
      <c r="O1540" s="185">
        <v>0</v>
      </c>
      <c r="P1540" s="185">
        <v>0</v>
      </c>
      <c r="Q1540" s="174">
        <v>133999748492.20432</v>
      </c>
      <c r="R1540" s="119">
        <v>0.49805615739423803</v>
      </c>
      <c r="S1540" s="174">
        <v>49061413050.71048</v>
      </c>
      <c r="T1540" s="119">
        <v>0.36613063533895152</v>
      </c>
      <c r="U1540" s="97">
        <v>13.407200947228052</v>
      </c>
      <c r="V1540" s="184">
        <v>773465827976.92676</v>
      </c>
      <c r="W1540" s="199">
        <v>803.15843044943654</v>
      </c>
      <c r="X1540" s="191">
        <v>4.9680591520697974E-2</v>
      </c>
      <c r="Y1540" s="198">
        <v>2.0000000000000001E-4</v>
      </c>
    </row>
    <row r="1541" spans="1:25" x14ac:dyDescent="0.2">
      <c r="A1541">
        <v>1537</v>
      </c>
      <c r="B1541" s="119">
        <v>0.63269177384615927</v>
      </c>
      <c r="C1541" s="97">
        <v>10450.037447192379</v>
      </c>
      <c r="D1541" s="96">
        <v>0.6416366650505162</v>
      </c>
      <c r="E1541" s="98">
        <v>0.30000090467258811</v>
      </c>
      <c r="F1541" s="119">
        <v>0.63521719219791239</v>
      </c>
      <c r="G1541" s="177">
        <v>1</v>
      </c>
      <c r="H1541" s="97">
        <v>3819839.6837547603</v>
      </c>
      <c r="I1541" s="185">
        <v>53696.118682546556</v>
      </c>
      <c r="J1541" s="174">
        <v>205110565007.19672</v>
      </c>
      <c r="K1541" s="186">
        <v>0.45743608961683768</v>
      </c>
      <c r="L1541" s="182">
        <v>73590803174.439438</v>
      </c>
      <c r="M1541" s="189">
        <v>4923688733.905961</v>
      </c>
      <c r="N1541" s="187">
        <v>10188613.497187093</v>
      </c>
      <c r="O1541" s="185">
        <v>0</v>
      </c>
      <c r="P1541" s="185">
        <v>217394798127.92578</v>
      </c>
      <c r="Q1541" s="174">
        <v>427429051869.02844</v>
      </c>
      <c r="R1541" s="119">
        <v>0.62639825750630829</v>
      </c>
      <c r="S1541" s="174">
        <v>194221549877.83176</v>
      </c>
      <c r="T1541" s="119">
        <v>0.454394826529818</v>
      </c>
      <c r="U1541" s="97">
        <v>16.80602889352032</v>
      </c>
      <c r="V1541" s="184">
        <v>3506298533879.3242</v>
      </c>
      <c r="W1541" s="199">
        <v>3642.7124740054733</v>
      </c>
      <c r="X1541" s="191">
        <v>4.4214887735051563E-2</v>
      </c>
      <c r="Y1541" s="198">
        <v>2.0000000000000001E-4</v>
      </c>
    </row>
    <row r="1542" spans="1:25" x14ac:dyDescent="0.2">
      <c r="A1542">
        <v>1538</v>
      </c>
      <c r="B1542" s="119">
        <v>0.57245963017434731</v>
      </c>
      <c r="C1542" s="97">
        <v>9365.1089044930322</v>
      </c>
      <c r="D1542" s="96">
        <v>0.86718898601814698</v>
      </c>
      <c r="E1542" s="98">
        <v>0.22955033969731531</v>
      </c>
      <c r="F1542" s="119">
        <v>0.64036746975837211</v>
      </c>
      <c r="G1542" s="177">
        <v>1</v>
      </c>
      <c r="H1542" s="97">
        <v>8150387.9775259728</v>
      </c>
      <c r="I1542" s="185">
        <v>31868.731902218929</v>
      </c>
      <c r="J1542" s="174">
        <v>259742529354.8436</v>
      </c>
      <c r="K1542" s="186">
        <v>0.23380569261549644</v>
      </c>
      <c r="L1542" s="182">
        <v>32627341841.55299</v>
      </c>
      <c r="M1542" s="189">
        <v>3928702634.1160822</v>
      </c>
      <c r="N1542" s="187">
        <v>17890809.580659203</v>
      </c>
      <c r="O1542" s="185">
        <v>0</v>
      </c>
      <c r="P1542" s="185">
        <v>424432771956.26434</v>
      </c>
      <c r="Q1542" s="174">
        <v>688104003945.224</v>
      </c>
      <c r="R1542" s="119">
        <v>0.58170784830135247</v>
      </c>
      <c r="S1542" s="174">
        <v>231311440825.2196</v>
      </c>
      <c r="T1542" s="119">
        <v>0.33615767311191663</v>
      </c>
      <c r="U1542" s="97">
        <v>18.215627843332207</v>
      </c>
      <c r="V1542" s="184">
        <v>4404775887549.0957</v>
      </c>
      <c r="W1542" s="199">
        <v>4569.3338575946327</v>
      </c>
      <c r="X1542" s="191">
        <v>4.1053073177137252E-2</v>
      </c>
      <c r="Y1542" s="198">
        <v>2.0000000000000001E-4</v>
      </c>
    </row>
    <row r="1543" spans="1:25" x14ac:dyDescent="0.2">
      <c r="A1543">
        <v>1539</v>
      </c>
      <c r="B1543" s="119">
        <v>0.52567395774009584</v>
      </c>
      <c r="C1543" s="97">
        <v>10823.789518070796</v>
      </c>
      <c r="D1543" s="96">
        <v>1.0630624116901173</v>
      </c>
      <c r="E1543" s="98">
        <v>0</v>
      </c>
      <c r="F1543" s="119">
        <v>0</v>
      </c>
      <c r="G1543" s="177">
        <v>0</v>
      </c>
      <c r="H1543" s="97">
        <v>7707417.4077389333</v>
      </c>
      <c r="I1543" s="185">
        <v>29532.327338644496</v>
      </c>
      <c r="J1543" s="174">
        <v>227617973820.91299</v>
      </c>
      <c r="K1543" s="186">
        <v>0.25629660609967098</v>
      </c>
      <c r="L1543" s="182">
        <v>37886353294.016685</v>
      </c>
      <c r="M1543" s="189">
        <v>6079865081.7013073</v>
      </c>
      <c r="N1543" s="187">
        <v>15871605.804417448</v>
      </c>
      <c r="O1543" s="185">
        <v>0</v>
      </c>
      <c r="P1543" s="185">
        <v>0</v>
      </c>
      <c r="Q1543" s="174">
        <v>233697838902.61429</v>
      </c>
      <c r="R1543" s="119">
        <v>0.2496288132210501</v>
      </c>
      <c r="S1543" s="174">
        <v>37886353294.016685</v>
      </c>
      <c r="T1543" s="119">
        <v>0.16211683202515428</v>
      </c>
      <c r="U1543" s="97">
        <v>13.519453211595799</v>
      </c>
      <c r="V1543" s="184">
        <v>486105127297.04523</v>
      </c>
      <c r="W1543" s="199">
        <v>504.35090842713106</v>
      </c>
      <c r="X1543" s="191">
        <v>6.0552152635914201E-2</v>
      </c>
      <c r="Y1543" s="198">
        <v>2.0000000000000001E-4</v>
      </c>
    </row>
    <row r="1544" spans="1:25" x14ac:dyDescent="0.2">
      <c r="A1544">
        <v>1540</v>
      </c>
      <c r="B1544" s="119">
        <v>0.41917331334165775</v>
      </c>
      <c r="C1544" s="97">
        <v>14033.657501326652</v>
      </c>
      <c r="D1544" s="96">
        <v>0.61456120877058029</v>
      </c>
      <c r="E1544" s="98">
        <v>3.1640234502630094E-3</v>
      </c>
      <c r="F1544" s="119">
        <v>0</v>
      </c>
      <c r="G1544" s="177">
        <v>0</v>
      </c>
      <c r="H1544" s="97">
        <v>4261050.3569683135</v>
      </c>
      <c r="I1544" s="185">
        <v>49325.339224788549</v>
      </c>
      <c r="J1544" s="174">
        <v>210177754311.36841</v>
      </c>
      <c r="K1544" s="186">
        <v>0.41917331334165775</v>
      </c>
      <c r="L1544" s="182">
        <v>57709102168.910385</v>
      </c>
      <c r="M1544" s="189">
        <v>5110222960.8455076</v>
      </c>
      <c r="N1544" s="187">
        <v>11289287.004058367</v>
      </c>
      <c r="O1544" s="185">
        <v>646357304.59266901</v>
      </c>
      <c r="P1544" s="185">
        <v>0</v>
      </c>
      <c r="Q1544" s="174">
        <v>215934334576.80661</v>
      </c>
      <c r="R1544" s="119">
        <v>0.41039324145812672</v>
      </c>
      <c r="S1544" s="174">
        <v>58039722321.087593</v>
      </c>
      <c r="T1544" s="119">
        <v>0.26878413029977499</v>
      </c>
      <c r="U1544" s="97">
        <v>13.3511476999088</v>
      </c>
      <c r="V1544" s="184">
        <v>819440455855.75952</v>
      </c>
      <c r="W1544" s="199">
        <v>849.95970832414662</v>
      </c>
      <c r="X1544" s="191">
        <v>5.4174544767886725E-2</v>
      </c>
      <c r="Y1544" s="198">
        <v>2.0000000000000001E-4</v>
      </c>
    </row>
    <row r="1545" spans="1:25" x14ac:dyDescent="0.2">
      <c r="A1545">
        <v>1541</v>
      </c>
      <c r="B1545" s="119">
        <v>0.52676908361763186</v>
      </c>
      <c r="C1545" s="97">
        <v>4000</v>
      </c>
      <c r="D1545" s="96">
        <v>0.46367779256188058</v>
      </c>
      <c r="E1545" s="98">
        <v>1.7758583750769857E-2</v>
      </c>
      <c r="F1545" s="119">
        <v>0.37307984864382882</v>
      </c>
      <c r="G1545" s="177">
        <v>1</v>
      </c>
      <c r="H1545" s="97">
        <v>7996860.0344494553</v>
      </c>
      <c r="I1545" s="185">
        <v>35380.563498312709</v>
      </c>
      <c r="J1545" s="174">
        <v>282933414235.95813</v>
      </c>
      <c r="K1545" s="186">
        <v>0.41651997631551596</v>
      </c>
      <c r="L1545" s="182">
        <v>85459492975.879257</v>
      </c>
      <c r="M1545" s="189">
        <v>8531669744.0354385</v>
      </c>
      <c r="N1545" s="187">
        <v>21793821.256384686</v>
      </c>
      <c r="O1545" s="185">
        <v>0</v>
      </c>
      <c r="P1545" s="185">
        <v>312750843293.716</v>
      </c>
      <c r="Q1545" s="174">
        <v>604215927273.70947</v>
      </c>
      <c r="R1545" s="119">
        <v>0.60913338596034161</v>
      </c>
      <c r="S1545" s="174">
        <v>245327177996.78409</v>
      </c>
      <c r="T1545" s="119">
        <v>0.40602567215288088</v>
      </c>
      <c r="U1545" s="97">
        <v>17.02067396776253</v>
      </c>
      <c r="V1545" s="184">
        <v>4558924506657.2314</v>
      </c>
      <c r="W1545" s="199">
        <v>4727.9883151347822</v>
      </c>
      <c r="X1545" s="191">
        <v>4.2841928655332047E-2</v>
      </c>
      <c r="Y1545" s="198">
        <v>2.0000000000000001E-4</v>
      </c>
    </row>
    <row r="1546" spans="1:25" x14ac:dyDescent="0.2">
      <c r="A1546">
        <v>1542</v>
      </c>
      <c r="B1546" s="119">
        <v>0.59804802504068588</v>
      </c>
      <c r="C1546" s="97">
        <v>7844.0142851019045</v>
      </c>
      <c r="D1546" s="96">
        <v>1.1591235466786993</v>
      </c>
      <c r="E1546" s="98">
        <v>8.4294732458029861E-2</v>
      </c>
      <c r="F1546" s="119">
        <v>0.77799195554888745</v>
      </c>
      <c r="G1546" s="177">
        <v>1</v>
      </c>
      <c r="H1546" s="97">
        <v>10959973.280983601</v>
      </c>
      <c r="I1546" s="185">
        <v>34582.66409214733</v>
      </c>
      <c r="J1546" s="174">
        <v>379025074435.16571</v>
      </c>
      <c r="K1546" s="186">
        <v>0.39825157104969522</v>
      </c>
      <c r="L1546" s="182">
        <v>110008560099.34164</v>
      </c>
      <c r="M1546" s="189">
        <v>5093336119.7984724</v>
      </c>
      <c r="N1546" s="187">
        <v>21314848.24036064</v>
      </c>
      <c r="O1546" s="185">
        <v>0</v>
      </c>
      <c r="P1546" s="185">
        <v>367834754967.12915</v>
      </c>
      <c r="Q1546" s="174">
        <v>751953165522.09338</v>
      </c>
      <c r="R1546" s="119">
        <v>0.59207827794117407</v>
      </c>
      <c r="S1546" s="174">
        <v>365436695328.93872</v>
      </c>
      <c r="T1546" s="119">
        <v>0.48598331928719263</v>
      </c>
      <c r="U1546" s="97">
        <v>17.23581893469758</v>
      </c>
      <c r="V1546" s="184">
        <v>6636923189488.6377</v>
      </c>
      <c r="W1546" s="199">
        <v>6889.8546799318328</v>
      </c>
      <c r="X1546" s="191">
        <v>4.3958123356291894E-2</v>
      </c>
      <c r="Y1546" s="198">
        <v>2.0000000000000001E-4</v>
      </c>
    </row>
    <row r="1547" spans="1:25" x14ac:dyDescent="0.2">
      <c r="A1547">
        <v>1543</v>
      </c>
      <c r="B1547" s="119">
        <v>0.55003385493491075</v>
      </c>
      <c r="C1547" s="97">
        <v>4913.0420115210009</v>
      </c>
      <c r="D1547" s="96">
        <v>1.1037722239610748</v>
      </c>
      <c r="E1547" s="98">
        <v>0</v>
      </c>
      <c r="F1547" s="119">
        <v>0.41804838263039035</v>
      </c>
      <c r="G1547" s="177">
        <v>1</v>
      </c>
      <c r="H1547" s="97">
        <v>13436489.523501439</v>
      </c>
      <c r="I1547" s="185">
        <v>32204.138350283971</v>
      </c>
      <c r="J1547" s="174">
        <v>432710567556.98151</v>
      </c>
      <c r="K1547" s="186">
        <v>0.38669646216166553</v>
      </c>
      <c r="L1547" s="182">
        <v>128675984375.9184</v>
      </c>
      <c r="M1547" s="189">
        <v>3357658992.9240227</v>
      </c>
      <c r="N1547" s="187">
        <v>26258348.684208073</v>
      </c>
      <c r="O1547" s="185">
        <v>0</v>
      </c>
      <c r="P1547" s="185">
        <v>341142132439.5788</v>
      </c>
      <c r="Q1547" s="174">
        <v>777210358989.48438</v>
      </c>
      <c r="R1547" s="119">
        <v>0.56643783304472228</v>
      </c>
      <c r="S1547" s="174">
        <v>351511397254.18054</v>
      </c>
      <c r="T1547" s="119">
        <v>0.45227317570909586</v>
      </c>
      <c r="U1547" s="97">
        <v>16.83439776555706</v>
      </c>
      <c r="V1547" s="184">
        <v>6295718270462.874</v>
      </c>
      <c r="W1547" s="199">
        <v>6533.3196917675114</v>
      </c>
      <c r="X1547" s="191">
        <v>4.4661512712436763E-2</v>
      </c>
      <c r="Y1547" s="198">
        <v>2.0000000000000001E-4</v>
      </c>
    </row>
    <row r="1548" spans="1:25" x14ac:dyDescent="0.2">
      <c r="A1548">
        <v>1544</v>
      </c>
      <c r="B1548" s="119">
        <v>0.67168348664046595</v>
      </c>
      <c r="C1548" s="97">
        <v>10723.834683914629</v>
      </c>
      <c r="D1548" s="96">
        <v>0.48818398625340426</v>
      </c>
      <c r="E1548" s="98">
        <v>0.104928551972926</v>
      </c>
      <c r="F1548" s="119">
        <v>0.33743981800523415</v>
      </c>
      <c r="G1548" s="177">
        <v>1</v>
      </c>
      <c r="H1548" s="97">
        <v>3671917.0948959133</v>
      </c>
      <c r="I1548" s="185">
        <v>43284.288348103088</v>
      </c>
      <c r="J1548" s="174">
        <v>158936318325.80371</v>
      </c>
      <c r="K1548" s="186">
        <v>0.38357419550625416</v>
      </c>
      <c r="L1548" s="182">
        <v>41546418251.686317</v>
      </c>
      <c r="M1548" s="189">
        <v>4698933278.1795044</v>
      </c>
      <c r="N1548" s="187">
        <v>10665736.917498656</v>
      </c>
      <c r="O1548" s="185">
        <v>0</v>
      </c>
      <c r="P1548" s="185">
        <v>127796533620.73233</v>
      </c>
      <c r="Q1548" s="174">
        <v>291431785224.71552</v>
      </c>
      <c r="R1548" s="119">
        <v>0.55999758986238168</v>
      </c>
      <c r="S1548" s="174">
        <v>107108742336.06859</v>
      </c>
      <c r="T1548" s="119">
        <v>0.36752594523442184</v>
      </c>
      <c r="U1548" s="97">
        <v>16.817977987258075</v>
      </c>
      <c r="V1548" s="184">
        <v>1950699797582.6313</v>
      </c>
      <c r="W1548" s="199">
        <v>2022.02726269749</v>
      </c>
      <c r="X1548" s="191">
        <v>4.3186137101811968E-2</v>
      </c>
      <c r="Y1548" s="198">
        <v>2.0000000000000001E-4</v>
      </c>
    </row>
    <row r="1549" spans="1:25" x14ac:dyDescent="0.2">
      <c r="A1549">
        <v>1545</v>
      </c>
      <c r="B1549" s="119">
        <v>0.45136645972472789</v>
      </c>
      <c r="C1549" s="97">
        <v>8169.4375829131059</v>
      </c>
      <c r="D1549" s="96">
        <v>0.99811319375200147</v>
      </c>
      <c r="E1549" s="98">
        <v>0</v>
      </c>
      <c r="F1549" s="119">
        <v>0.55674035267473299</v>
      </c>
      <c r="G1549" s="177">
        <v>1</v>
      </c>
      <c r="H1549" s="97">
        <v>7919611.2100293217</v>
      </c>
      <c r="I1549" s="185">
        <v>37490.172730398546</v>
      </c>
      <c r="J1549" s="174">
        <v>296907592221.59991</v>
      </c>
      <c r="K1549" s="186">
        <v>0.39743808308437989</v>
      </c>
      <c r="L1549" s="182">
        <v>88540240699.726135</v>
      </c>
      <c r="M1549" s="189">
        <v>12063099192.706602</v>
      </c>
      <c r="N1549" s="187">
        <v>16665636.607231777</v>
      </c>
      <c r="O1549" s="185">
        <v>0</v>
      </c>
      <c r="P1549" s="185">
        <v>267215413784.59161</v>
      </c>
      <c r="Q1549" s="174">
        <v>576186105198.89807</v>
      </c>
      <c r="R1549" s="119">
        <v>0.57581172530860814</v>
      </c>
      <c r="S1549" s="174">
        <v>270790635447.47562</v>
      </c>
      <c r="T1549" s="119">
        <v>0.46997078375223805</v>
      </c>
      <c r="U1549" s="97">
        <v>17.179387550375626</v>
      </c>
      <c r="V1549" s="184">
        <v>4932471225812.9834</v>
      </c>
      <c r="W1549" s="199">
        <v>5122.64837206019</v>
      </c>
      <c r="X1549" s="191">
        <v>4.3967284894749784E-2</v>
      </c>
      <c r="Y1549" s="198">
        <v>2.0000000000000001E-4</v>
      </c>
    </row>
    <row r="1550" spans="1:25" x14ac:dyDescent="0.2">
      <c r="A1550">
        <v>1546</v>
      </c>
      <c r="B1550" s="119">
        <v>0.57019132854065702</v>
      </c>
      <c r="C1550" s="97">
        <v>5285.4390275836649</v>
      </c>
      <c r="D1550" s="96">
        <v>0.51669283861334669</v>
      </c>
      <c r="E1550" s="98">
        <v>0</v>
      </c>
      <c r="F1550" s="119">
        <v>0</v>
      </c>
      <c r="G1550" s="177">
        <v>0</v>
      </c>
      <c r="H1550" s="97">
        <v>7167619.3315893793</v>
      </c>
      <c r="I1550" s="185">
        <v>46071.160832910522</v>
      </c>
      <c r="J1550" s="174">
        <v>330220543014.73291</v>
      </c>
      <c r="K1550" s="186">
        <v>0.57019132854065702</v>
      </c>
      <c r="L1550" s="182">
        <v>146404606880.1731</v>
      </c>
      <c r="M1550" s="189">
        <v>3509387028.0719795</v>
      </c>
      <c r="N1550" s="187">
        <v>19005964.911483634</v>
      </c>
      <c r="O1550" s="185">
        <v>0</v>
      </c>
      <c r="P1550" s="185">
        <v>0</v>
      </c>
      <c r="Q1550" s="174">
        <v>333729930042.80487</v>
      </c>
      <c r="R1550" s="119">
        <v>0.56419539628596516</v>
      </c>
      <c r="S1550" s="174">
        <v>146404606880.1731</v>
      </c>
      <c r="T1550" s="119">
        <v>0.43869186938490939</v>
      </c>
      <c r="U1550" s="97">
        <v>13.079031088366849</v>
      </c>
      <c r="V1550" s="184">
        <v>2190923919889.9834</v>
      </c>
      <c r="W1550" s="199">
        <v>2274.5238180257393</v>
      </c>
      <c r="X1550" s="191">
        <v>5.3093310478857E-2</v>
      </c>
      <c r="Y1550" s="198">
        <v>2.0000000000000001E-4</v>
      </c>
    </row>
    <row r="1551" spans="1:25" x14ac:dyDescent="0.2">
      <c r="A1551">
        <v>1547</v>
      </c>
      <c r="B1551" s="119">
        <v>0.52294953425683477</v>
      </c>
      <c r="C1551" s="97">
        <v>7904.0894932855117</v>
      </c>
      <c r="D1551" s="96">
        <v>1.1510883738434039</v>
      </c>
      <c r="E1551" s="98">
        <v>0.46512764489129182</v>
      </c>
      <c r="F1551" s="119">
        <v>0.54881024536998213</v>
      </c>
      <c r="G1551" s="177">
        <v>1</v>
      </c>
      <c r="H1551" s="97">
        <v>11737318.118896523</v>
      </c>
      <c r="I1551" s="185">
        <v>35796.404400596701</v>
      </c>
      <c r="J1551" s="174">
        <v>420153785962.47089</v>
      </c>
      <c r="K1551" s="186">
        <v>0.420276554325411</v>
      </c>
      <c r="L1551" s="182">
        <v>134768314902.16628</v>
      </c>
      <c r="M1551" s="189">
        <v>7940756431.0408983</v>
      </c>
      <c r="N1551" s="187">
        <v>22743124.897317491</v>
      </c>
      <c r="O1551" s="185">
        <v>0</v>
      </c>
      <c r="P1551" s="185">
        <v>396854751095.25012</v>
      </c>
      <c r="Q1551" s="174">
        <v>824949293488.76184</v>
      </c>
      <c r="R1551" s="119">
        <v>0.59890297528209735</v>
      </c>
      <c r="S1551" s="174">
        <v>308879135641.81604</v>
      </c>
      <c r="T1551" s="119">
        <v>0.3744219651798803</v>
      </c>
      <c r="U1551" s="97">
        <v>16.460109536183282</v>
      </c>
      <c r="V1551" s="184">
        <v>5341428223811.5576</v>
      </c>
      <c r="W1551" s="199">
        <v>5534.9450605963048</v>
      </c>
      <c r="X1551" s="191">
        <v>4.6347267634862153E-2</v>
      </c>
      <c r="Y1551" s="198">
        <v>2.0000000000000001E-4</v>
      </c>
    </row>
    <row r="1552" spans="1:25" x14ac:dyDescent="0.2">
      <c r="A1552">
        <v>1548</v>
      </c>
      <c r="B1552" s="119">
        <v>0.50382756520914318</v>
      </c>
      <c r="C1552" s="97">
        <v>17000</v>
      </c>
      <c r="D1552" s="96">
        <v>0.5746046985640747</v>
      </c>
      <c r="E1552" s="98">
        <v>0</v>
      </c>
      <c r="F1552" s="119">
        <v>0.73286467110302111</v>
      </c>
      <c r="G1552" s="177">
        <v>1</v>
      </c>
      <c r="H1552" s="97">
        <v>3211895.6197152664</v>
      </c>
      <c r="I1552" s="185">
        <v>53701.101258996394</v>
      </c>
      <c r="J1552" s="174">
        <v>172482331907.65649</v>
      </c>
      <c r="K1552" s="186">
        <v>0.50382756520914318</v>
      </c>
      <c r="L1552" s="182">
        <v>67657148125.795792</v>
      </c>
      <c r="M1552" s="189">
        <v>4666537509.3595495</v>
      </c>
      <c r="N1552" s="187">
        <v>9053959.0507585872</v>
      </c>
      <c r="O1552" s="185">
        <v>0</v>
      </c>
      <c r="P1552" s="185">
        <v>296260725148.62335</v>
      </c>
      <c r="Q1552" s="174">
        <v>473409594565.6394</v>
      </c>
      <c r="R1552" s="119">
        <v>0.68420652467494014</v>
      </c>
      <c r="S1552" s="174">
        <v>198882286700.57135</v>
      </c>
      <c r="T1552" s="119">
        <v>0.42010615962071685</v>
      </c>
      <c r="U1552" s="97">
        <v>17.032487772186052</v>
      </c>
      <c r="V1552" s="184">
        <v>3614021956472.895</v>
      </c>
      <c r="W1552" s="199">
        <v>3752.9167923496575</v>
      </c>
      <c r="X1552" s="191">
        <v>4.3503116428717251E-2</v>
      </c>
      <c r="Y1552" s="198">
        <v>2.0000000000000001E-4</v>
      </c>
    </row>
    <row r="1553" spans="1:25" x14ac:dyDescent="0.2">
      <c r="A1553">
        <v>1549</v>
      </c>
      <c r="B1553" s="119">
        <v>0.5158388725766927</v>
      </c>
      <c r="C1553" s="97">
        <v>4000</v>
      </c>
      <c r="D1553" s="96">
        <v>0.85159540283864543</v>
      </c>
      <c r="E1553" s="98">
        <v>0.34516213389457501</v>
      </c>
      <c r="F1553" s="119">
        <v>0</v>
      </c>
      <c r="G1553" s="177">
        <v>0</v>
      </c>
      <c r="H1553" s="97">
        <v>12274027.44699654</v>
      </c>
      <c r="I1553" s="185">
        <v>25478.071881002925</v>
      </c>
      <c r="J1553" s="174">
        <v>312718553563.98065</v>
      </c>
      <c r="K1553" s="186">
        <v>0.33294541939384603</v>
      </c>
      <c r="L1553" s="182">
        <v>70663455811.323441</v>
      </c>
      <c r="M1553" s="189">
        <v>30367576795.328514</v>
      </c>
      <c r="N1553" s="187">
        <v>26475051.346209455</v>
      </c>
      <c r="O1553" s="185">
        <v>51530697673.480911</v>
      </c>
      <c r="P1553" s="185">
        <v>0</v>
      </c>
      <c r="Q1553" s="174">
        <v>394616828032.79004</v>
      </c>
      <c r="R1553" s="119">
        <v>0.36831365968839053</v>
      </c>
      <c r="S1553" s="174">
        <v>88901902039.772583</v>
      </c>
      <c r="T1553" s="119">
        <v>0.22528664700630918</v>
      </c>
      <c r="U1553" s="97">
        <v>15.436363863551632</v>
      </c>
      <c r="V1553" s="184">
        <v>1503644732377.7925</v>
      </c>
      <c r="W1553" s="199">
        <v>1561.259440288236</v>
      </c>
      <c r="X1553" s="191">
        <v>4.6371540535929845E-2</v>
      </c>
      <c r="Y1553" s="198">
        <v>2.0000000000000001E-4</v>
      </c>
    </row>
    <row r="1554" spans="1:25" x14ac:dyDescent="0.2">
      <c r="A1554">
        <v>1550</v>
      </c>
      <c r="B1554" s="119">
        <v>0.4756605111248256</v>
      </c>
      <c r="C1554" s="97">
        <v>16130.900871859169</v>
      </c>
      <c r="D1554" s="96">
        <v>0.83021849016000027</v>
      </c>
      <c r="E1554" s="98">
        <v>0.48698175555579903</v>
      </c>
      <c r="F1554" s="119">
        <v>0</v>
      </c>
      <c r="G1554" s="177">
        <v>0</v>
      </c>
      <c r="H1554" s="97">
        <v>5949046.7218138352</v>
      </c>
      <c r="I1554" s="185">
        <v>48512.78642743003</v>
      </c>
      <c r="J1554" s="174">
        <v>288604833062.15735</v>
      </c>
      <c r="K1554" s="186">
        <v>0.47566051112482555</v>
      </c>
      <c r="L1554" s="182">
        <v>106760451435.64034</v>
      </c>
      <c r="M1554" s="189">
        <v>38239944005.872299</v>
      </c>
      <c r="N1554" s="187">
        <v>13649949.332007241</v>
      </c>
      <c r="O1554" s="185">
        <v>64910757765.063995</v>
      </c>
      <c r="P1554" s="185">
        <v>0</v>
      </c>
      <c r="Q1554" s="174">
        <v>391755534833.09363</v>
      </c>
      <c r="R1554" s="119">
        <v>0.48297091373604417</v>
      </c>
      <c r="S1554" s="174">
        <v>133962947437.31123</v>
      </c>
      <c r="T1554" s="119">
        <v>0.34195546846424463</v>
      </c>
      <c r="U1554" s="97">
        <v>15.228432636396921</v>
      </c>
      <c r="V1554" s="184">
        <v>2107426013171.6113</v>
      </c>
      <c r="W1554" s="199">
        <v>2184.7735156788876</v>
      </c>
      <c r="X1554" s="191">
        <v>5.0262042792202574E-2</v>
      </c>
      <c r="Y1554" s="198">
        <v>2.0000000000000001E-4</v>
      </c>
    </row>
    <row r="1555" spans="1:25" x14ac:dyDescent="0.2">
      <c r="A1555">
        <v>1551</v>
      </c>
      <c r="B1555" s="119">
        <v>0.47543492771865092</v>
      </c>
      <c r="C1555" s="97">
        <v>7975.7291870044282</v>
      </c>
      <c r="D1555" s="96">
        <v>0.96599018946414927</v>
      </c>
      <c r="E1555" s="98">
        <v>0</v>
      </c>
      <c r="F1555" s="119">
        <v>0.59844268841821768</v>
      </c>
      <c r="G1555" s="177">
        <v>1</v>
      </c>
      <c r="H1555" s="97">
        <v>13899665.596326964</v>
      </c>
      <c r="I1555" s="185">
        <v>36664.787130186851</v>
      </c>
      <c r="J1555" s="174">
        <v>509628280270.1098</v>
      </c>
      <c r="K1555" s="186">
        <v>0.43366458714689293</v>
      </c>
      <c r="L1555" s="182">
        <v>163236358704.46713</v>
      </c>
      <c r="M1555" s="189">
        <v>16205526126.523788</v>
      </c>
      <c r="N1555" s="187">
        <v>28216221.771690112</v>
      </c>
      <c r="O1555" s="185">
        <v>0</v>
      </c>
      <c r="P1555" s="185">
        <v>203990659197.58676</v>
      </c>
      <c r="Q1555" s="174">
        <v>729824465594.22034</v>
      </c>
      <c r="R1555" s="119">
        <v>0.52642831698848735</v>
      </c>
      <c r="S1555" s="174">
        <v>281072887664.41583</v>
      </c>
      <c r="T1555" s="119">
        <v>0.38512395913662245</v>
      </c>
      <c r="U1555" s="97">
        <v>15.726795467781814</v>
      </c>
      <c r="V1555" s="184">
        <v>4660259920450.8818</v>
      </c>
      <c r="W1555" s="199">
        <v>4836.6774128661282</v>
      </c>
      <c r="X1555" s="191">
        <v>4.7039019871334839E-2</v>
      </c>
      <c r="Y1555" s="198">
        <v>2.0000000000000001E-4</v>
      </c>
    </row>
    <row r="1556" spans="1:25" x14ac:dyDescent="0.2">
      <c r="A1556">
        <v>1552</v>
      </c>
      <c r="B1556" s="119">
        <v>0.50190576326671965</v>
      </c>
      <c r="C1556" s="97">
        <v>4842.3918079910345</v>
      </c>
      <c r="D1556" s="96">
        <v>0.79650427553639203</v>
      </c>
      <c r="E1556" s="98">
        <v>0.15124102277962048</v>
      </c>
      <c r="F1556" s="119">
        <v>0</v>
      </c>
      <c r="G1556" s="177">
        <v>0</v>
      </c>
      <c r="H1556" s="97">
        <v>9504168.115031207</v>
      </c>
      <c r="I1556" s="185">
        <v>37571.699020158085</v>
      </c>
      <c r="J1556" s="174">
        <v>357087743854.93573</v>
      </c>
      <c r="K1556" s="186">
        <v>0.46139507656311973</v>
      </c>
      <c r="L1556" s="182">
        <v>125936990984.69409</v>
      </c>
      <c r="M1556" s="189">
        <v>18625049009.615486</v>
      </c>
      <c r="N1556" s="187">
        <v>21348523.045129001</v>
      </c>
      <c r="O1556" s="185">
        <v>33332546061.32859</v>
      </c>
      <c r="P1556" s="185">
        <v>0</v>
      </c>
      <c r="Q1556" s="174">
        <v>409045338925.87976</v>
      </c>
      <c r="R1556" s="119">
        <v>0.46797884133682632</v>
      </c>
      <c r="S1556" s="174">
        <v>145809083692.00375</v>
      </c>
      <c r="T1556" s="119">
        <v>0.35646191220485901</v>
      </c>
      <c r="U1556" s="97">
        <v>14.315659572637173</v>
      </c>
      <c r="V1556" s="184">
        <v>2310199423777.3564</v>
      </c>
      <c r="W1556" s="199">
        <v>2397.4075512120594</v>
      </c>
      <c r="X1556" s="191">
        <v>4.9800283347049404E-2</v>
      </c>
      <c r="Y1556" s="198">
        <v>2.0000000000000001E-4</v>
      </c>
    </row>
    <row r="1557" spans="1:25" x14ac:dyDescent="0.2">
      <c r="A1557">
        <v>1553</v>
      </c>
      <c r="B1557" s="119">
        <v>0.35866983410657294</v>
      </c>
      <c r="C1557" s="97">
        <v>8439.6474556378853</v>
      </c>
      <c r="D1557" s="96">
        <v>0.71730799476520046</v>
      </c>
      <c r="E1557" s="98">
        <v>0.31902235316689176</v>
      </c>
      <c r="F1557" s="119">
        <v>0.47027400572662242</v>
      </c>
      <c r="G1557" s="177">
        <v>1</v>
      </c>
      <c r="H1557" s="97">
        <v>6326121.0734186647</v>
      </c>
      <c r="I1557" s="185">
        <v>38925.118012806808</v>
      </c>
      <c r="J1557" s="174">
        <v>246245009346.12561</v>
      </c>
      <c r="K1557" s="186">
        <v>0.35866983410657294</v>
      </c>
      <c r="L1557" s="182">
        <v>60481322340.67897</v>
      </c>
      <c r="M1557" s="189">
        <v>4887260464.5905685</v>
      </c>
      <c r="N1557" s="187">
        <v>15230784.355885815</v>
      </c>
      <c r="O1557" s="185">
        <v>0</v>
      </c>
      <c r="P1557" s="185">
        <v>181957152513.8746</v>
      </c>
      <c r="Q1557" s="174">
        <v>433089422324.59082</v>
      </c>
      <c r="R1557" s="119">
        <v>0.54004177106766982</v>
      </c>
      <c r="S1557" s="174">
        <v>160691823590.71997</v>
      </c>
      <c r="T1557" s="119">
        <v>0.37103613089466092</v>
      </c>
      <c r="U1557" s="97">
        <v>16.846769313604245</v>
      </c>
      <c r="V1557" s="184">
        <v>2887681379069.6201</v>
      </c>
      <c r="W1557" s="199">
        <v>3000.2704251726659</v>
      </c>
      <c r="X1557" s="191">
        <v>4.38769555301389E-2</v>
      </c>
      <c r="Y1557" s="198">
        <v>2.0000000000000001E-4</v>
      </c>
    </row>
    <row r="1558" spans="1:25" x14ac:dyDescent="0.2">
      <c r="A1558">
        <v>1554</v>
      </c>
      <c r="B1558" s="119">
        <v>0.45996607577202914</v>
      </c>
      <c r="C1558" s="97">
        <v>8869.3570046739896</v>
      </c>
      <c r="D1558" s="96">
        <v>0.81397200749269705</v>
      </c>
      <c r="E1558" s="98">
        <v>0.36821130685307391</v>
      </c>
      <c r="F1558" s="119">
        <v>0</v>
      </c>
      <c r="G1558" s="177">
        <v>0</v>
      </c>
      <c r="H1558" s="97">
        <v>7573517.4135164265</v>
      </c>
      <c r="I1558" s="185">
        <v>42779.814312566064</v>
      </c>
      <c r="J1558" s="174">
        <v>323993668643.21832</v>
      </c>
      <c r="K1558" s="186">
        <v>0.45996607577202919</v>
      </c>
      <c r="L1558" s="182">
        <v>113087763022.76634</v>
      </c>
      <c r="M1558" s="189">
        <v>27754718035.369957</v>
      </c>
      <c r="N1558" s="187">
        <v>17138540.020775311</v>
      </c>
      <c r="O1558" s="185">
        <v>58442564781.013275</v>
      </c>
      <c r="P1558" s="185">
        <v>0</v>
      </c>
      <c r="Q1558" s="174">
        <v>410190951459.6015</v>
      </c>
      <c r="R1558" s="119">
        <v>0.47729026559206472</v>
      </c>
      <c r="S1558" s="174">
        <v>148893792294.07745</v>
      </c>
      <c r="T1558" s="119">
        <v>0.36298653533009873</v>
      </c>
      <c r="U1558" s="97">
        <v>15.039048480193783</v>
      </c>
      <c r="V1558" s="184">
        <v>2403589032688.7656</v>
      </c>
      <c r="W1558" s="199">
        <v>2496.3766934451128</v>
      </c>
      <c r="X1558" s="191">
        <v>4.8608899611929345E-2</v>
      </c>
      <c r="Y1558" s="198">
        <v>2.0000000000000001E-4</v>
      </c>
    </row>
    <row r="1559" spans="1:25" x14ac:dyDescent="0.2">
      <c r="A1559">
        <v>1555</v>
      </c>
      <c r="B1559" s="119">
        <v>0.59001213138891451</v>
      </c>
      <c r="C1559" s="97">
        <v>14222.2223890762</v>
      </c>
      <c r="D1559" s="96">
        <v>0.61520937622434402</v>
      </c>
      <c r="E1559" s="98">
        <v>0</v>
      </c>
      <c r="F1559" s="119">
        <v>0</v>
      </c>
      <c r="G1559" s="177">
        <v>0</v>
      </c>
      <c r="H1559" s="97">
        <v>4068515.9087083791</v>
      </c>
      <c r="I1559" s="185">
        <v>50544.383613111655</v>
      </c>
      <c r="J1559" s="174">
        <v>205640628825.80386</v>
      </c>
      <c r="K1559" s="186">
        <v>0.49401434791145804</v>
      </c>
      <c r="L1559" s="182">
        <v>79732769043.533844</v>
      </c>
      <c r="M1559" s="189">
        <v>7005334655.6233702</v>
      </c>
      <c r="N1559" s="187">
        <v>10842909.28503692</v>
      </c>
      <c r="O1559" s="185">
        <v>0</v>
      </c>
      <c r="P1559" s="185">
        <v>0</v>
      </c>
      <c r="Q1559" s="174">
        <v>212645963481.42725</v>
      </c>
      <c r="R1559" s="119">
        <v>0.47773971106841451</v>
      </c>
      <c r="S1559" s="174">
        <v>79732769043.533844</v>
      </c>
      <c r="T1559" s="119">
        <v>0.37495547875987684</v>
      </c>
      <c r="U1559" s="97">
        <v>13.303564587062484</v>
      </c>
      <c r="V1559" s="184">
        <v>1139736871926.6733</v>
      </c>
      <c r="W1559" s="199">
        <v>1183.0662091828538</v>
      </c>
      <c r="X1559" s="191">
        <v>5.4626663295600578E-2</v>
      </c>
      <c r="Y1559" s="198">
        <v>2.0000000000000001E-4</v>
      </c>
    </row>
    <row r="1560" spans="1:25" x14ac:dyDescent="0.2">
      <c r="A1560">
        <v>1556</v>
      </c>
      <c r="B1560" s="119">
        <v>0.60653564442272923</v>
      </c>
      <c r="C1560" s="97">
        <v>8427.4001377811419</v>
      </c>
      <c r="D1560" s="96">
        <v>0.8633169506676861</v>
      </c>
      <c r="E1560" s="98">
        <v>0</v>
      </c>
      <c r="F1560" s="119">
        <v>0.67104791591831037</v>
      </c>
      <c r="G1560" s="177">
        <v>1</v>
      </c>
      <c r="H1560" s="97">
        <v>7700741.9302545087</v>
      </c>
      <c r="I1560" s="185">
        <v>30444.385238294995</v>
      </c>
      <c r="J1560" s="174">
        <v>234444353945.35968</v>
      </c>
      <c r="K1560" s="186">
        <v>0.2904204539241626</v>
      </c>
      <c r="L1560" s="182">
        <v>41043733373.020126</v>
      </c>
      <c r="M1560" s="189">
        <v>11012317521.197712</v>
      </c>
      <c r="N1560" s="187">
        <v>17069949.220517796</v>
      </c>
      <c r="O1560" s="185">
        <v>0</v>
      </c>
      <c r="P1560" s="185">
        <v>260409178346.4313</v>
      </c>
      <c r="Q1560" s="174">
        <v>505865849812.98871</v>
      </c>
      <c r="R1560" s="119">
        <v>0.54641913161779943</v>
      </c>
      <c r="S1560" s="174">
        <v>181109848020.57559</v>
      </c>
      <c r="T1560" s="119">
        <v>0.35801951858882997</v>
      </c>
      <c r="U1560" s="97">
        <v>17.851061704424691</v>
      </c>
      <c r="V1560" s="184">
        <v>3397079462583.5776</v>
      </c>
      <c r="W1560" s="199">
        <v>3527.0971213444564</v>
      </c>
      <c r="X1560" s="191">
        <v>4.2070013593372937E-2</v>
      </c>
      <c r="Y1560" s="198">
        <v>2.0000000000000001E-4</v>
      </c>
    </row>
    <row r="1561" spans="1:25" x14ac:dyDescent="0.2">
      <c r="A1561">
        <v>1557</v>
      </c>
      <c r="B1561" s="119">
        <v>0.54846246027728673</v>
      </c>
      <c r="C1561" s="97">
        <v>9486.7357205303324</v>
      </c>
      <c r="D1561" s="96">
        <v>0.76766475445293481</v>
      </c>
      <c r="E1561" s="98">
        <v>0</v>
      </c>
      <c r="F1561" s="119">
        <v>0.89682709751180045</v>
      </c>
      <c r="G1561" s="177">
        <v>1</v>
      </c>
      <c r="H1561" s="97">
        <v>14572836.427726572</v>
      </c>
      <c r="I1561" s="185">
        <v>35758.838894168432</v>
      </c>
      <c r="J1561" s="174">
        <v>521107710050.14349</v>
      </c>
      <c r="K1561" s="186">
        <v>0.4678543614804973</v>
      </c>
      <c r="L1561" s="182">
        <v>173513451746.45483</v>
      </c>
      <c r="M1561" s="189">
        <v>6286720632.1377945</v>
      </c>
      <c r="N1561" s="187">
        <v>31913887.982563742</v>
      </c>
      <c r="O1561" s="185">
        <v>0</v>
      </c>
      <c r="P1561" s="185">
        <v>631775897285.651</v>
      </c>
      <c r="Q1561" s="174">
        <v>1159170327967.9321</v>
      </c>
      <c r="R1561" s="119">
        <v>0.64634438503098202</v>
      </c>
      <c r="S1561" s="174">
        <v>447211223958.66028</v>
      </c>
      <c r="T1561" s="119">
        <v>0.38580285672308218</v>
      </c>
      <c r="U1561" s="97">
        <v>16.713089957376038</v>
      </c>
      <c r="V1561" s="184">
        <v>7884457941384.1689</v>
      </c>
      <c r="W1561" s="199">
        <v>8179.8943673226722</v>
      </c>
      <c r="X1561" s="191">
        <v>4.4268756051808703E-2</v>
      </c>
      <c r="Y1561" s="198">
        <v>2.0000000000000001E-4</v>
      </c>
    </row>
    <row r="1562" spans="1:25" x14ac:dyDescent="0.2">
      <c r="A1562">
        <v>1558</v>
      </c>
      <c r="B1562" s="119">
        <v>0.47067289258409689</v>
      </c>
      <c r="C1562" s="97">
        <v>15510.137629927462</v>
      </c>
      <c r="D1562" s="96">
        <v>0.63020479248340799</v>
      </c>
      <c r="E1562" s="98">
        <v>0.31809883179237175</v>
      </c>
      <c r="F1562" s="119">
        <v>0</v>
      </c>
      <c r="G1562" s="177">
        <v>0</v>
      </c>
      <c r="H1562" s="97">
        <v>3260061.7854642426</v>
      </c>
      <c r="I1562" s="185">
        <v>47245.767084929124</v>
      </c>
      <c r="J1562" s="174">
        <v>154024119798.52179</v>
      </c>
      <c r="K1562" s="186">
        <v>0.44088275169888624</v>
      </c>
      <c r="L1562" s="182">
        <v>53121991904.264671</v>
      </c>
      <c r="M1562" s="189">
        <v>11869762083.858089</v>
      </c>
      <c r="N1562" s="187">
        <v>8950800.739991121</v>
      </c>
      <c r="O1562" s="185">
        <v>22477539399.789921</v>
      </c>
      <c r="P1562" s="185">
        <v>0</v>
      </c>
      <c r="Q1562" s="174">
        <v>188371421282.1698</v>
      </c>
      <c r="R1562" s="119">
        <v>0.45595350239432991</v>
      </c>
      <c r="S1562" s="174">
        <v>65716158542.019363</v>
      </c>
      <c r="T1562" s="119">
        <v>0.34886480175557127</v>
      </c>
      <c r="U1562" s="97">
        <v>14.640698190476199</v>
      </c>
      <c r="V1562" s="184">
        <v>1030050488937.0232</v>
      </c>
      <c r="W1562" s="199">
        <v>1069.0990737170682</v>
      </c>
      <c r="X1562" s="191">
        <v>5.0863976033057604E-2</v>
      </c>
      <c r="Y1562" s="198">
        <v>2.0000000000000001E-4</v>
      </c>
    </row>
    <row r="1563" spans="1:25" x14ac:dyDescent="0.2">
      <c r="A1563">
        <v>1559</v>
      </c>
      <c r="B1563" s="119">
        <v>0.37929537304660993</v>
      </c>
      <c r="C1563" s="97">
        <v>12248.984177985782</v>
      </c>
      <c r="D1563" s="96">
        <v>0.85897990141332636</v>
      </c>
      <c r="E1563" s="98">
        <v>0</v>
      </c>
      <c r="F1563" s="119">
        <v>0.58812504395178467</v>
      </c>
      <c r="G1563" s="177">
        <v>1</v>
      </c>
      <c r="H1563" s="97">
        <v>5176401.5192983113</v>
      </c>
      <c r="I1563" s="185">
        <v>46123.345032927893</v>
      </c>
      <c r="J1563" s="174">
        <v>238752953303.56818</v>
      </c>
      <c r="K1563" s="186">
        <v>0.37929537304660998</v>
      </c>
      <c r="L1563" s="182">
        <v>70384630075.860016</v>
      </c>
      <c r="M1563" s="189">
        <v>8066088482.5285158</v>
      </c>
      <c r="N1563" s="187">
        <v>12008768.81873345</v>
      </c>
      <c r="O1563" s="185">
        <v>0</v>
      </c>
      <c r="P1563" s="185">
        <v>252417467770.21207</v>
      </c>
      <c r="Q1563" s="174">
        <v>499236509556.30878</v>
      </c>
      <c r="R1563" s="119">
        <v>0.58587835446044501</v>
      </c>
      <c r="S1563" s="174">
        <v>224588184501.34729</v>
      </c>
      <c r="T1563" s="119">
        <v>0.44986330166627375</v>
      </c>
      <c r="U1563" s="97">
        <v>17.22996397274289</v>
      </c>
      <c r="V1563" s="184">
        <v>4096191351138.1895</v>
      </c>
      <c r="W1563" s="199">
        <v>4252.0906964614214</v>
      </c>
      <c r="X1563" s="191">
        <v>4.4113035817128624E-2</v>
      </c>
      <c r="Y1563" s="198">
        <v>2.0000000000000001E-4</v>
      </c>
    </row>
    <row r="1564" spans="1:25" x14ac:dyDescent="0.2">
      <c r="A1564">
        <v>1560</v>
      </c>
      <c r="B1564" s="119">
        <v>0.53718803608199928</v>
      </c>
      <c r="C1564" s="97">
        <v>11237.772711817661</v>
      </c>
      <c r="D1564" s="96">
        <v>0.79260134337446808</v>
      </c>
      <c r="E1564" s="98">
        <v>0.7</v>
      </c>
      <c r="F1564" s="119">
        <v>0</v>
      </c>
      <c r="G1564" s="177">
        <v>0</v>
      </c>
      <c r="H1564" s="97">
        <v>5608936.211464555</v>
      </c>
      <c r="I1564" s="185">
        <v>53094.61850884882</v>
      </c>
      <c r="J1564" s="174">
        <v>297804328388.17834</v>
      </c>
      <c r="K1564" s="186">
        <v>0.53718803608199928</v>
      </c>
      <c r="L1564" s="182">
        <v>129429483066.52583</v>
      </c>
      <c r="M1564" s="189">
        <v>50847853694.442116</v>
      </c>
      <c r="N1564" s="187">
        <v>13206310.647858866</v>
      </c>
      <c r="O1564" s="185">
        <v>86591953075.961151</v>
      </c>
      <c r="P1564" s="185">
        <v>0</v>
      </c>
      <c r="Q1564" s="174">
        <v>435244135158.5816</v>
      </c>
      <c r="R1564" s="119">
        <v>0.52671699914073644</v>
      </c>
      <c r="S1564" s="174">
        <v>159792572392.97433</v>
      </c>
      <c r="T1564" s="119">
        <v>0.36713320062257421</v>
      </c>
      <c r="U1564" s="97">
        <v>14.963942923918781</v>
      </c>
      <c r="V1564" s="184">
        <v>2553384877372.0635</v>
      </c>
      <c r="W1564" s="199">
        <v>2651.7304282298228</v>
      </c>
      <c r="X1564" s="191">
        <v>4.9138314952939084E-2</v>
      </c>
      <c r="Y1564" s="198">
        <v>2.0000000000000001E-4</v>
      </c>
    </row>
    <row r="1565" spans="1:25" x14ac:dyDescent="0.2">
      <c r="A1565">
        <v>1561</v>
      </c>
      <c r="B1565" s="119">
        <v>0.55824784021342078</v>
      </c>
      <c r="C1565" s="97">
        <v>10188.560794599702</v>
      </c>
      <c r="D1565" s="96">
        <v>0.62725181162973542</v>
      </c>
      <c r="E1565" s="98">
        <v>0.48861274340561817</v>
      </c>
      <c r="F1565" s="119">
        <v>0</v>
      </c>
      <c r="G1565" s="177">
        <v>0</v>
      </c>
      <c r="H1565" s="97">
        <v>4921204.6632625116</v>
      </c>
      <c r="I1565" s="185">
        <v>49091.555882791799</v>
      </c>
      <c r="J1565" s="174">
        <v>241589593737.20718</v>
      </c>
      <c r="K1565" s="186">
        <v>0.51619527998212189</v>
      </c>
      <c r="L1565" s="182">
        <v>100129790651.15099</v>
      </c>
      <c r="M1565" s="189">
        <v>34468916753.754189</v>
      </c>
      <c r="N1565" s="187">
        <v>12738289.84283876</v>
      </c>
      <c r="O1565" s="185">
        <v>42442416649.21376</v>
      </c>
      <c r="P1565" s="185">
        <v>0</v>
      </c>
      <c r="Q1565" s="174">
        <v>318500927140.17517</v>
      </c>
      <c r="R1565" s="119">
        <v>0.49815032792506586</v>
      </c>
      <c r="S1565" s="174">
        <v>119211022808.83051</v>
      </c>
      <c r="T1565" s="119">
        <v>0.37428783608019028</v>
      </c>
      <c r="U1565" s="97">
        <v>14.955028410926465</v>
      </c>
      <c r="V1565" s="184">
        <v>1943227875993.0095</v>
      </c>
      <c r="W1565" s="199">
        <v>2015.3419839690152</v>
      </c>
      <c r="X1565" s="191">
        <v>4.8667918732415001E-2</v>
      </c>
      <c r="Y1565" s="198">
        <v>2.0000000000000001E-4</v>
      </c>
    </row>
    <row r="1566" spans="1:25" x14ac:dyDescent="0.2">
      <c r="A1566">
        <v>1562</v>
      </c>
      <c r="B1566" s="119">
        <v>0.47146201828586121</v>
      </c>
      <c r="C1566" s="97">
        <v>6088.6132546646604</v>
      </c>
      <c r="D1566" s="96">
        <v>0.71875572451267988</v>
      </c>
      <c r="E1566" s="98">
        <v>0.47680903804177521</v>
      </c>
      <c r="F1566" s="119">
        <v>0.61786744779846847</v>
      </c>
      <c r="G1566" s="177">
        <v>1</v>
      </c>
      <c r="H1566" s="97">
        <v>6873157.9255022621</v>
      </c>
      <c r="I1566" s="185">
        <v>41786.235219447757</v>
      </c>
      <c r="J1566" s="174">
        <v>287203393775.4491</v>
      </c>
      <c r="K1566" s="186">
        <v>0.47146201828586121</v>
      </c>
      <c r="L1566" s="182">
        <v>100382026490.27196</v>
      </c>
      <c r="M1566" s="189">
        <v>7063055896.6875744</v>
      </c>
      <c r="N1566" s="187">
        <v>16434480.980856042</v>
      </c>
      <c r="O1566" s="185">
        <v>0</v>
      </c>
      <c r="P1566" s="185">
        <v>330870053967.40991</v>
      </c>
      <c r="Q1566" s="174">
        <v>625136503639.54663</v>
      </c>
      <c r="R1566" s="119">
        <v>0.64002267110056399</v>
      </c>
      <c r="S1566" s="174">
        <v>312192482990.16711</v>
      </c>
      <c r="T1566" s="119">
        <v>0.49939890115611796</v>
      </c>
      <c r="U1566" s="97">
        <v>17.154181424029424</v>
      </c>
      <c r="V1566" s="184">
        <v>5760395075310.0586</v>
      </c>
      <c r="W1566" s="199">
        <v>5973.6747935721623</v>
      </c>
      <c r="X1566" s="191">
        <v>4.3171362018739792E-2</v>
      </c>
      <c r="Y1566" s="198">
        <v>2.0000000000000001E-4</v>
      </c>
    </row>
    <row r="1567" spans="1:25" x14ac:dyDescent="0.2">
      <c r="A1567">
        <v>1563</v>
      </c>
      <c r="B1567" s="119">
        <v>0.52607527791500941</v>
      </c>
      <c r="C1567" s="97">
        <v>4000</v>
      </c>
      <c r="D1567" s="96">
        <v>0.25835475449234391</v>
      </c>
      <c r="E1567" s="98">
        <v>0</v>
      </c>
      <c r="F1567" s="119">
        <v>0.50563839824113233</v>
      </c>
      <c r="G1567" s="177">
        <v>1</v>
      </c>
      <c r="H1567" s="97">
        <v>3339561.5612142798</v>
      </c>
      <c r="I1567" s="185">
        <v>53730.811761638754</v>
      </c>
      <c r="J1567" s="174">
        <v>179437353612.00891</v>
      </c>
      <c r="K1567" s="186">
        <v>0.52607527791500941</v>
      </c>
      <c r="L1567" s="182">
        <v>69836779064.235519</v>
      </c>
      <c r="M1567" s="189">
        <v>4823854832.5952311</v>
      </c>
      <c r="N1567" s="187">
        <v>11845960.8579464</v>
      </c>
      <c r="O1567" s="185">
        <v>0</v>
      </c>
      <c r="P1567" s="185">
        <v>241847520680.46347</v>
      </c>
      <c r="Q1567" s="174">
        <v>426108729125.06763</v>
      </c>
      <c r="R1567" s="119">
        <v>0.67559182090739933</v>
      </c>
      <c r="S1567" s="174">
        <v>203648783766.43848</v>
      </c>
      <c r="T1567" s="119">
        <v>0.47792680564087975</v>
      </c>
      <c r="U1567" s="97">
        <v>17.03450090146206</v>
      </c>
      <c r="V1567" s="184">
        <v>3816352066341.8438</v>
      </c>
      <c r="W1567" s="199">
        <v>3961.9395089860495</v>
      </c>
      <c r="X1567" s="191">
        <v>4.2574853522946418E-2</v>
      </c>
      <c r="Y1567" s="198">
        <v>2.0000000000000001E-4</v>
      </c>
    </row>
    <row r="1568" spans="1:25" x14ac:dyDescent="0.2">
      <c r="A1568">
        <v>1564</v>
      </c>
      <c r="B1568" s="119">
        <v>0.38872484945487368</v>
      </c>
      <c r="C1568" s="97">
        <v>4000</v>
      </c>
      <c r="D1568" s="96">
        <v>1.0379977483996286</v>
      </c>
      <c r="E1568" s="98">
        <v>0</v>
      </c>
      <c r="F1568" s="119">
        <v>0</v>
      </c>
      <c r="G1568" s="177">
        <v>0</v>
      </c>
      <c r="H1568" s="97">
        <v>14727206.091871955</v>
      </c>
      <c r="I1568" s="185">
        <v>37613.263893605807</v>
      </c>
      <c r="J1568" s="174">
        <v>553938289149.09888</v>
      </c>
      <c r="K1568" s="186">
        <v>0.38872484945487362</v>
      </c>
      <c r="L1568" s="182">
        <v>146941152123.31683</v>
      </c>
      <c r="M1568" s="189">
        <v>12641795963.631351</v>
      </c>
      <c r="N1568" s="187">
        <v>29301213.76322902</v>
      </c>
      <c r="O1568" s="185">
        <v>0</v>
      </c>
      <c r="P1568" s="185">
        <v>0</v>
      </c>
      <c r="Q1568" s="174">
        <v>566580085112.73022</v>
      </c>
      <c r="R1568" s="119">
        <v>0.38005144147262154</v>
      </c>
      <c r="S1568" s="174">
        <v>146941152123.31683</v>
      </c>
      <c r="T1568" s="119">
        <v>0.25934754147611899</v>
      </c>
      <c r="U1568" s="97">
        <v>13.266047135360967</v>
      </c>
      <c r="V1568" s="184">
        <v>2116624459812.533</v>
      </c>
      <c r="W1568" s="199">
        <v>2194.6700098041724</v>
      </c>
      <c r="X1568" s="191">
        <v>5.5060878668469093E-2</v>
      </c>
      <c r="Y1568" s="198">
        <v>2.0000000000000001E-4</v>
      </c>
    </row>
    <row r="1569" spans="1:25" x14ac:dyDescent="0.2">
      <c r="A1569">
        <v>1565</v>
      </c>
      <c r="B1569" s="119">
        <v>0.50199308893539984</v>
      </c>
      <c r="C1569" s="97">
        <v>7576.0434608461874</v>
      </c>
      <c r="D1569" s="96">
        <v>0.28511688330342222</v>
      </c>
      <c r="E1569" s="98">
        <v>0.65815213291934871</v>
      </c>
      <c r="F1569" s="119">
        <v>0.55984461416317877</v>
      </c>
      <c r="G1569" s="177">
        <v>1</v>
      </c>
      <c r="H1569" s="97">
        <v>2257989.7306975811</v>
      </c>
      <c r="I1569" s="185">
        <v>53671.825847513923</v>
      </c>
      <c r="J1569" s="174">
        <v>121190431591.47543</v>
      </c>
      <c r="K1569" s="186">
        <v>0.50199308893539984</v>
      </c>
      <c r="L1569" s="182">
        <v>43860709170.975685</v>
      </c>
      <c r="M1569" s="189">
        <v>2199465468.7478743</v>
      </c>
      <c r="N1569" s="187">
        <v>8299609.4627408702</v>
      </c>
      <c r="O1569" s="185">
        <v>0</v>
      </c>
      <c r="P1569" s="185">
        <v>196348258133.54599</v>
      </c>
      <c r="Q1569" s="174">
        <v>319738155193.76929</v>
      </c>
      <c r="R1569" s="119">
        <v>0.68154320049414707</v>
      </c>
      <c r="S1569" s="174">
        <v>140098374871.04095</v>
      </c>
      <c r="T1569" s="119">
        <v>0.43816595734762354</v>
      </c>
      <c r="U1569" s="97">
        <v>17.17604865624422</v>
      </c>
      <c r="V1569" s="184">
        <v>2640037751082.3457</v>
      </c>
      <c r="W1569" s="199">
        <v>2738.5127496181594</v>
      </c>
      <c r="X1569" s="191">
        <v>4.2579094936689252E-2</v>
      </c>
      <c r="Y1569" s="198">
        <v>2.0000000000000001E-4</v>
      </c>
    </row>
    <row r="1570" spans="1:25" x14ac:dyDescent="0.2">
      <c r="A1570">
        <v>1566</v>
      </c>
      <c r="B1570" s="119">
        <v>0.60425736573521782</v>
      </c>
      <c r="C1570" s="97">
        <v>6180.5875423149546</v>
      </c>
      <c r="D1570" s="96">
        <v>0.44968545007658889</v>
      </c>
      <c r="E1570" s="98">
        <v>5.2570468611535748E-2</v>
      </c>
      <c r="F1570" s="119">
        <v>0</v>
      </c>
      <c r="G1570" s="177">
        <v>0</v>
      </c>
      <c r="H1570" s="97">
        <v>4411965.4421875449</v>
      </c>
      <c r="I1570" s="185">
        <v>50501.484410677469</v>
      </c>
      <c r="J1570" s="174">
        <v>222810803999.08203</v>
      </c>
      <c r="K1570" s="186">
        <v>0.53884456036987161</v>
      </c>
      <c r="L1570" s="182">
        <v>89266770432.477509</v>
      </c>
      <c r="M1570" s="189">
        <v>8444852748.5661221</v>
      </c>
      <c r="N1570" s="187">
        <v>12878791.819642223</v>
      </c>
      <c r="O1570" s="185">
        <v>8523804712.4934378</v>
      </c>
      <c r="P1570" s="185">
        <v>0</v>
      </c>
      <c r="Q1570" s="174">
        <v>239779461460.1416</v>
      </c>
      <c r="R1570" s="119">
        <v>0.52915054827424757</v>
      </c>
      <c r="S1570" s="174">
        <v>92966967373.730621</v>
      </c>
      <c r="T1570" s="119">
        <v>0.3877186428212262</v>
      </c>
      <c r="U1570" s="97">
        <v>13.534700898581306</v>
      </c>
      <c r="V1570" s="184">
        <v>1426805988540.3984</v>
      </c>
      <c r="W1570" s="199">
        <v>1479.5041513240299</v>
      </c>
      <c r="X1570" s="191">
        <v>5.1513576155410218E-2</v>
      </c>
      <c r="Y1570" s="198">
        <v>2.0000000000000001E-4</v>
      </c>
    </row>
    <row r="1571" spans="1:25" x14ac:dyDescent="0.2">
      <c r="A1571">
        <v>1567</v>
      </c>
      <c r="B1571" s="119">
        <v>0.76702583127991653</v>
      </c>
      <c r="C1571" s="97">
        <v>6843.3888970567405</v>
      </c>
      <c r="D1571" s="96">
        <v>0.49303902451725101</v>
      </c>
      <c r="E1571" s="98">
        <v>0.7</v>
      </c>
      <c r="F1571" s="119">
        <v>0</v>
      </c>
      <c r="G1571" s="177">
        <v>0</v>
      </c>
      <c r="H1571" s="97">
        <v>4809040.8677744484</v>
      </c>
      <c r="I1571" s="185">
        <v>37180.866812935419</v>
      </c>
      <c r="J1571" s="174">
        <v>178804308002.68515</v>
      </c>
      <c r="K1571" s="186">
        <v>0.37502306035491484</v>
      </c>
      <c r="L1571" s="182">
        <v>45322192183.789452</v>
      </c>
      <c r="M1571" s="189">
        <v>18421915209.130924</v>
      </c>
      <c r="N1571" s="187">
        <v>13486128.117313884</v>
      </c>
      <c r="O1571" s="185">
        <v>52390326505.557587</v>
      </c>
      <c r="P1571" s="185">
        <v>0</v>
      </c>
      <c r="Q1571" s="174">
        <v>249616549717.37366</v>
      </c>
      <c r="R1571" s="119">
        <v>0.43654156793543542</v>
      </c>
      <c r="S1571" s="174">
        <v>74280201438.035217</v>
      </c>
      <c r="T1571" s="119">
        <v>0.297577230043995</v>
      </c>
      <c r="U1571" s="97">
        <v>15.977084925218929</v>
      </c>
      <c r="V1571" s="184">
        <v>1322091038613.3655</v>
      </c>
      <c r="W1571" s="199">
        <v>1373.1344756518104</v>
      </c>
      <c r="X1571" s="191">
        <v>4.4747128716573374E-2</v>
      </c>
      <c r="Y1571" s="198">
        <v>2.0000000000000001E-4</v>
      </c>
    </row>
    <row r="1572" spans="1:25" x14ac:dyDescent="0.2">
      <c r="A1572">
        <v>1568</v>
      </c>
      <c r="B1572" s="119">
        <v>0.46540208288384255</v>
      </c>
      <c r="C1572" s="97">
        <v>4748.0547544859564</v>
      </c>
      <c r="D1572" s="96">
        <v>1.0497399640563978</v>
      </c>
      <c r="E1572" s="98">
        <v>0</v>
      </c>
      <c r="F1572" s="119">
        <v>0</v>
      </c>
      <c r="G1572" s="177">
        <v>0</v>
      </c>
      <c r="H1572" s="97">
        <v>12186311.377081517</v>
      </c>
      <c r="I1572" s="185">
        <v>30930.604567000624</v>
      </c>
      <c r="J1572" s="174">
        <v>376929978334.84924</v>
      </c>
      <c r="K1572" s="186">
        <v>0.30617184066053249</v>
      </c>
      <c r="L1572" s="182">
        <v>73464244312.680313</v>
      </c>
      <c r="M1572" s="189">
        <v>8361461922.0784273</v>
      </c>
      <c r="N1572" s="187">
        <v>24410373.412450388</v>
      </c>
      <c r="O1572" s="185">
        <v>0</v>
      </c>
      <c r="P1572" s="185">
        <v>0</v>
      </c>
      <c r="Q1572" s="174">
        <v>385291440256.92767</v>
      </c>
      <c r="R1572" s="119">
        <v>0.2995274049949268</v>
      </c>
      <c r="S1572" s="174">
        <v>73464244312.680313</v>
      </c>
      <c r="T1572" s="119">
        <v>0.19067188272776428</v>
      </c>
      <c r="U1572" s="97">
        <v>13.39423950085437</v>
      </c>
      <c r="V1572" s="184">
        <v>1047739003590.7148</v>
      </c>
      <c r="W1572" s="199">
        <v>1085.8085678707446</v>
      </c>
      <c r="X1572" s="191">
        <v>5.6050311519920848E-2</v>
      </c>
      <c r="Y1572" s="198">
        <v>2.0000000000000001E-4</v>
      </c>
    </row>
    <row r="1573" spans="1:25" x14ac:dyDescent="0.2">
      <c r="A1573">
        <v>1569</v>
      </c>
      <c r="B1573" s="119">
        <v>0.5210283592154481</v>
      </c>
      <c r="C1573" s="97">
        <v>4000</v>
      </c>
      <c r="D1573" s="96">
        <v>0.92782590875950133</v>
      </c>
      <c r="E1573" s="98">
        <v>0.65754670075037103</v>
      </c>
      <c r="F1573" s="119">
        <v>0</v>
      </c>
      <c r="G1573" s="177">
        <v>0</v>
      </c>
      <c r="H1573" s="97">
        <v>13657625.144572325</v>
      </c>
      <c r="I1573" s="185">
        <v>35324.644779258932</v>
      </c>
      <c r="J1573" s="174">
        <v>482450756760.2923</v>
      </c>
      <c r="K1573" s="186">
        <v>0.51186230466102789</v>
      </c>
      <c r="L1573" s="182">
        <v>191984137877.25919</v>
      </c>
      <c r="M1573" s="189">
        <v>67640299532.282646</v>
      </c>
      <c r="N1573" s="187">
        <v>28334121.275741067</v>
      </c>
      <c r="O1573" s="185">
        <v>124386065159.88617</v>
      </c>
      <c r="P1573" s="185">
        <v>0</v>
      </c>
      <c r="Q1573" s="174">
        <v>674477121452.46106</v>
      </c>
      <c r="R1573" s="119">
        <v>0.51366784335487403</v>
      </c>
      <c r="S1573" s="174">
        <v>251312358245.05399</v>
      </c>
      <c r="T1573" s="119">
        <v>0.37260323627265857</v>
      </c>
      <c r="U1573" s="97">
        <v>15.243472372037751</v>
      </c>
      <c r="V1573" s="184">
        <v>4179216056045.2266</v>
      </c>
      <c r="W1573" s="199">
        <v>4339.7702524828655</v>
      </c>
      <c r="X1573" s="191">
        <v>4.797592834245807E-2</v>
      </c>
      <c r="Y1573" s="198">
        <v>2.0000000000000001E-4</v>
      </c>
    </row>
    <row r="1574" spans="1:25" x14ac:dyDescent="0.2">
      <c r="A1574">
        <v>1570</v>
      </c>
      <c r="B1574" s="119">
        <v>0.55584929958672258</v>
      </c>
      <c r="C1574" s="97">
        <v>4000</v>
      </c>
      <c r="D1574" s="96">
        <v>0.49870764898486442</v>
      </c>
      <c r="E1574" s="98">
        <v>0.7</v>
      </c>
      <c r="F1574" s="119">
        <v>0.60439550649891416</v>
      </c>
      <c r="G1574" s="177">
        <v>1</v>
      </c>
      <c r="H1574" s="97">
        <v>7060176.7831674693</v>
      </c>
      <c r="I1574" s="185">
        <v>39496.433838483834</v>
      </c>
      <c r="J1574" s="174">
        <v>278851805204.3736</v>
      </c>
      <c r="K1574" s="186">
        <v>0.42753890179833121</v>
      </c>
      <c r="L1574" s="182">
        <v>86930671707.461533</v>
      </c>
      <c r="M1574" s="189">
        <v>3985310276.5097032</v>
      </c>
      <c r="N1574" s="187">
        <v>19057113.053275716</v>
      </c>
      <c r="O1574" s="185">
        <v>0</v>
      </c>
      <c r="P1574" s="185">
        <v>445705904151.24377</v>
      </c>
      <c r="Q1574" s="174">
        <v>728543019632.12708</v>
      </c>
      <c r="R1574" s="119">
        <v>0.6530633127509744</v>
      </c>
      <c r="S1574" s="174">
        <v>211172936690.22058</v>
      </c>
      <c r="T1574" s="119">
        <v>0.28985650949871283</v>
      </c>
      <c r="U1574" s="97">
        <v>16.586145806679276</v>
      </c>
      <c r="V1574" s="184">
        <v>3855793280220.5186</v>
      </c>
      <c r="W1574" s="199">
        <v>4001.8325464206937</v>
      </c>
      <c r="X1574" s="191">
        <v>4.3724517287430507E-2</v>
      </c>
      <c r="Y1574" s="198">
        <v>2.0000000000000001E-4</v>
      </c>
    </row>
    <row r="1575" spans="1:25" x14ac:dyDescent="0.2">
      <c r="A1575">
        <v>1571</v>
      </c>
      <c r="B1575" s="119">
        <v>0.42973803234007935</v>
      </c>
      <c r="C1575" s="97">
        <v>5148.9457665517639</v>
      </c>
      <c r="D1575" s="96">
        <v>1.0665100195834192</v>
      </c>
      <c r="E1575" s="98">
        <v>0</v>
      </c>
      <c r="F1575" s="119">
        <v>0</v>
      </c>
      <c r="G1575" s="177">
        <v>0</v>
      </c>
      <c r="H1575" s="97">
        <v>11467313.886090139</v>
      </c>
      <c r="I1575" s="185">
        <v>35161.436456843199</v>
      </c>
      <c r="J1575" s="174">
        <v>403207228536.43408</v>
      </c>
      <c r="K1575" s="186">
        <v>0.42973803234007935</v>
      </c>
      <c r="L1575" s="182">
        <v>131529676010.94746</v>
      </c>
      <c r="M1575" s="189">
        <v>7731759270.7987299</v>
      </c>
      <c r="N1575" s="187">
        <v>22928223.8116396</v>
      </c>
      <c r="O1575" s="185">
        <v>0</v>
      </c>
      <c r="P1575" s="185">
        <v>0</v>
      </c>
      <c r="Q1575" s="174">
        <v>410938987807.23279</v>
      </c>
      <c r="R1575" s="119">
        <v>0.42165257168985065</v>
      </c>
      <c r="S1575" s="174">
        <v>131529676010.94746</v>
      </c>
      <c r="T1575" s="119">
        <v>0.32007105656435469</v>
      </c>
      <c r="U1575" s="97">
        <v>13.162360146707757</v>
      </c>
      <c r="V1575" s="184">
        <v>1862696624379.1147</v>
      </c>
      <c r="W1575" s="199">
        <v>1933.4897662942205</v>
      </c>
      <c r="X1575" s="191">
        <v>5.640381129010244E-2</v>
      </c>
      <c r="Y1575" s="198">
        <v>2.0000000000000001E-4</v>
      </c>
    </row>
    <row r="1576" spans="1:25" x14ac:dyDescent="0.2">
      <c r="A1576">
        <v>1572</v>
      </c>
      <c r="B1576" s="119">
        <v>0.44324282803297338</v>
      </c>
      <c r="C1576" s="97">
        <v>10753.444834734728</v>
      </c>
      <c r="D1576" s="96">
        <v>0.8016862633841586</v>
      </c>
      <c r="E1576" s="98">
        <v>0</v>
      </c>
      <c r="F1576" s="119">
        <v>0.70651074252223578</v>
      </c>
      <c r="G1576" s="177">
        <v>1</v>
      </c>
      <c r="H1576" s="97">
        <v>6296807.9302148372</v>
      </c>
      <c r="I1576" s="185">
        <v>47758.006405620399</v>
      </c>
      <c r="J1576" s="174">
        <v>300722993466.1615</v>
      </c>
      <c r="K1576" s="186">
        <v>0.44324282803297343</v>
      </c>
      <c r="L1576" s="182">
        <v>97875526164.878403</v>
      </c>
      <c r="M1576" s="189">
        <v>12398544679.035549</v>
      </c>
      <c r="N1576" s="187">
        <v>14550718.411913157</v>
      </c>
      <c r="O1576" s="185">
        <v>0</v>
      </c>
      <c r="P1576" s="185">
        <v>300232166904.90698</v>
      </c>
      <c r="Q1576" s="174">
        <v>613353705050.104</v>
      </c>
      <c r="R1576" s="119">
        <v>0.60891299836837132</v>
      </c>
      <c r="S1576" s="174">
        <v>274285691292.423</v>
      </c>
      <c r="T1576" s="119">
        <v>0.44719007814588319</v>
      </c>
      <c r="U1576" s="97">
        <v>16.972273424219075</v>
      </c>
      <c r="V1576" s="184">
        <v>4934166112217.5146</v>
      </c>
      <c r="W1576" s="199">
        <v>5120.3138816145683</v>
      </c>
      <c r="X1576" s="191">
        <v>4.376696452240865E-2</v>
      </c>
      <c r="Y1576" s="198">
        <v>2.0000000000000001E-4</v>
      </c>
    </row>
    <row r="1577" spans="1:25" x14ac:dyDescent="0.2">
      <c r="A1577">
        <v>1573</v>
      </c>
      <c r="B1577" s="119">
        <v>0.45631558052303833</v>
      </c>
      <c r="C1577" s="97">
        <v>7798.404866556094</v>
      </c>
      <c r="D1577" s="96">
        <v>0.39457632816273902</v>
      </c>
      <c r="E1577" s="98">
        <v>0.7</v>
      </c>
      <c r="F1577" s="119">
        <v>0</v>
      </c>
      <c r="G1577" s="177">
        <v>0</v>
      </c>
      <c r="H1577" s="97">
        <v>3153392.3596077389</v>
      </c>
      <c r="I1577" s="185">
        <v>53710.114964513908</v>
      </c>
      <c r="J1577" s="174">
        <v>169369066162.75143</v>
      </c>
      <c r="K1577" s="186">
        <v>0.45631558052303833</v>
      </c>
      <c r="L1577" s="182">
        <v>58769416238.005951</v>
      </c>
      <c r="M1577" s="189">
        <v>24886186354.45393</v>
      </c>
      <c r="N1577" s="187">
        <v>10032884.459095459</v>
      </c>
      <c r="O1577" s="185">
        <v>30013480504.334747</v>
      </c>
      <c r="P1577" s="185">
        <v>0</v>
      </c>
      <c r="Q1577" s="174">
        <v>224268733021.5401</v>
      </c>
      <c r="R1577" s="119">
        <v>0.45167476886953961</v>
      </c>
      <c r="S1577" s="174">
        <v>68527214710.845657</v>
      </c>
      <c r="T1577" s="119">
        <v>0.30555848685453579</v>
      </c>
      <c r="U1577" s="97">
        <v>15.320728584209098</v>
      </c>
      <c r="V1577" s="184">
        <v>1189780724377.8696</v>
      </c>
      <c r="W1577" s="199">
        <v>1234.9768004380985</v>
      </c>
      <c r="X1577" s="191">
        <v>4.6080703645654593E-2</v>
      </c>
      <c r="Y1577" s="198">
        <v>2.0000000000000001E-4</v>
      </c>
    </row>
    <row r="1578" spans="1:25" x14ac:dyDescent="0.2">
      <c r="A1578">
        <v>1574</v>
      </c>
      <c r="B1578" s="119">
        <v>0.48997189682489128</v>
      </c>
      <c r="C1578" s="97">
        <v>6026.0240260759401</v>
      </c>
      <c r="D1578" s="96">
        <v>1.1176849150371906</v>
      </c>
      <c r="E1578" s="98">
        <v>0</v>
      </c>
      <c r="F1578" s="119">
        <v>0</v>
      </c>
      <c r="G1578" s="177">
        <v>0</v>
      </c>
      <c r="H1578" s="97">
        <v>18478830.443753798</v>
      </c>
      <c r="I1578" s="185">
        <v>22615.062511573215</v>
      </c>
      <c r="J1578" s="174">
        <v>417899905626.25433</v>
      </c>
      <c r="K1578" s="186">
        <v>0.10595493554459623</v>
      </c>
      <c r="L1578" s="182">
        <v>3032004232.4402542</v>
      </c>
      <c r="M1578" s="189">
        <v>14019273534.584454</v>
      </c>
      <c r="N1578" s="187">
        <v>35167507.765519723</v>
      </c>
      <c r="O1578" s="185">
        <v>0</v>
      </c>
      <c r="P1578" s="185">
        <v>0</v>
      </c>
      <c r="Q1578" s="174">
        <v>431919179160.83881</v>
      </c>
      <c r="R1578" s="119">
        <v>0.10251584023369821</v>
      </c>
      <c r="S1578" s="174">
        <v>3032004232.4402542</v>
      </c>
      <c r="T1578" s="119">
        <v>7.0198416248406304E-3</v>
      </c>
      <c r="U1578" s="97">
        <v>26.859451935931776</v>
      </c>
      <c r="V1578" s="184">
        <v>-60879742640.81398</v>
      </c>
      <c r="W1578" s="199">
        <v>-63.218978944113083</v>
      </c>
      <c r="X1578" s="191">
        <v>4.1225557629021886E-2</v>
      </c>
      <c r="Y1578" s="198">
        <v>2.0000000000000001E-4</v>
      </c>
    </row>
    <row r="1579" spans="1:25" x14ac:dyDescent="0.2">
      <c r="A1579">
        <v>1575</v>
      </c>
      <c r="B1579" s="119">
        <v>0.55446110641376789</v>
      </c>
      <c r="C1579" s="97">
        <v>9227.7013413140885</v>
      </c>
      <c r="D1579" s="96">
        <v>0.93038618994571309</v>
      </c>
      <c r="E1579" s="98">
        <v>0</v>
      </c>
      <c r="F1579" s="119">
        <v>0.6035907532482736</v>
      </c>
      <c r="G1579" s="177">
        <v>1</v>
      </c>
      <c r="H1579" s="97">
        <v>6519869.0173815573</v>
      </c>
      <c r="I1579" s="185">
        <v>40851.410318219758</v>
      </c>
      <c r="J1579" s="174">
        <v>266345844450.10226</v>
      </c>
      <c r="K1579" s="186">
        <v>0.45689209898297789</v>
      </c>
      <c r="L1579" s="182">
        <v>96981531062.272949</v>
      </c>
      <c r="M1579" s="189">
        <v>8195515450.9601164</v>
      </c>
      <c r="N1579" s="187">
        <v>14339845.832374834</v>
      </c>
      <c r="O1579" s="185">
        <v>0</v>
      </c>
      <c r="P1579" s="185">
        <v>170591594255.82852</v>
      </c>
      <c r="Q1579" s="174">
        <v>445132954156.89093</v>
      </c>
      <c r="R1579" s="119">
        <v>0.57997185991282829</v>
      </c>
      <c r="S1579" s="174">
        <v>176389293152.67651</v>
      </c>
      <c r="T1579" s="119">
        <v>0.39626204149896888</v>
      </c>
      <c r="U1579" s="97">
        <v>15.855524273615707</v>
      </c>
      <c r="V1579" s="184">
        <v>2991160784960.3604</v>
      </c>
      <c r="W1579" s="199">
        <v>3106.1977609739693</v>
      </c>
      <c r="X1579" s="191">
        <v>4.7756658723691864E-2</v>
      </c>
      <c r="Y1579" s="198">
        <v>2.0000000000000001E-4</v>
      </c>
    </row>
    <row r="1580" spans="1:25" x14ac:dyDescent="0.2">
      <c r="A1580">
        <v>1576</v>
      </c>
      <c r="B1580" s="119">
        <v>0.44328738504483595</v>
      </c>
      <c r="C1580" s="97">
        <v>8400.420544083765</v>
      </c>
      <c r="D1580" s="96">
        <v>1.0800698308702454</v>
      </c>
      <c r="E1580" s="98">
        <v>0</v>
      </c>
      <c r="F1580" s="119">
        <v>0.52233808357383993</v>
      </c>
      <c r="G1580" s="177">
        <v>1</v>
      </c>
      <c r="H1580" s="97">
        <v>12260065.953442575</v>
      </c>
      <c r="I1580" s="185">
        <v>34197.995646472453</v>
      </c>
      <c r="J1580" s="174">
        <v>419269682101.29431</v>
      </c>
      <c r="K1580" s="186">
        <v>0.443287385044836</v>
      </c>
      <c r="L1580" s="182">
        <v>138078423071.1084</v>
      </c>
      <c r="M1580" s="189">
        <v>15511490254.228777</v>
      </c>
      <c r="N1580" s="187">
        <v>24171710.658359803</v>
      </c>
      <c r="O1580" s="185">
        <v>0</v>
      </c>
      <c r="P1580" s="185">
        <v>291530162244.15289</v>
      </c>
      <c r="Q1580" s="174">
        <v>726311334599.67603</v>
      </c>
      <c r="R1580" s="119">
        <v>0.57699924376585887</v>
      </c>
      <c r="S1580" s="174">
        <v>306347126438.03271</v>
      </c>
      <c r="T1580" s="119">
        <v>0.42178486255743664</v>
      </c>
      <c r="U1580" s="97">
        <v>16.463926116017699</v>
      </c>
      <c r="V1580" s="184">
        <v>5289396323124.4414</v>
      </c>
      <c r="W1580" s="199">
        <v>5492.9521893191522</v>
      </c>
      <c r="X1580" s="191">
        <v>4.6626314681052522E-2</v>
      </c>
      <c r="Y1580" s="198">
        <v>2.0000000000000001E-4</v>
      </c>
    </row>
    <row r="1581" spans="1:25" x14ac:dyDescent="0.2">
      <c r="A1581">
        <v>1577</v>
      </c>
      <c r="B1581" s="119">
        <v>0.49130686683410801</v>
      </c>
      <c r="C1581" s="97">
        <v>4000</v>
      </c>
      <c r="D1581" s="96">
        <v>0.85885052010337337</v>
      </c>
      <c r="E1581" s="98">
        <v>0.63881161957555266</v>
      </c>
      <c r="F1581" s="119">
        <v>0</v>
      </c>
      <c r="G1581" s="177">
        <v>0</v>
      </c>
      <c r="H1581" s="97">
        <v>15927828.737235423</v>
      </c>
      <c r="I1581" s="185">
        <v>29200.100602222003</v>
      </c>
      <c r="J1581" s="174">
        <v>465094201502.237</v>
      </c>
      <c r="K1581" s="186">
        <v>0.34765530759246588</v>
      </c>
      <c r="L1581" s="182">
        <v>98135358133.037537</v>
      </c>
      <c r="M1581" s="189">
        <v>62133055647.361038</v>
      </c>
      <c r="N1581" s="187">
        <v>33640494.833653003</v>
      </c>
      <c r="O1581" s="185">
        <v>138056336462.24026</v>
      </c>
      <c r="P1581" s="185">
        <v>0</v>
      </c>
      <c r="Q1581" s="174">
        <v>665283593611.83838</v>
      </c>
      <c r="R1581" s="119">
        <v>0.40905493456570063</v>
      </c>
      <c r="S1581" s="174">
        <v>157980370275.67685</v>
      </c>
      <c r="T1581" s="119">
        <v>0.2374631988412613</v>
      </c>
      <c r="U1581" s="97">
        <v>16.469849951973092</v>
      </c>
      <c r="V1581" s="184">
        <v>2802698411493.0449</v>
      </c>
      <c r="W1581" s="199">
        <v>2908.01326215165</v>
      </c>
      <c r="X1581" s="191">
        <v>4.3731257713744399E-2</v>
      </c>
      <c r="Y1581" s="198">
        <v>2.0000000000000001E-4</v>
      </c>
    </row>
    <row r="1582" spans="1:25" x14ac:dyDescent="0.2">
      <c r="A1582">
        <v>1578</v>
      </c>
      <c r="B1582" s="119">
        <v>0.49652914794427011</v>
      </c>
      <c r="C1582" s="97">
        <v>10964.493079541462</v>
      </c>
      <c r="D1582" s="96">
        <v>0.85373993264657388</v>
      </c>
      <c r="E1582" s="98">
        <v>0</v>
      </c>
      <c r="F1582" s="119">
        <v>0</v>
      </c>
      <c r="G1582" s="177">
        <v>0</v>
      </c>
      <c r="H1582" s="97">
        <v>6704163.4075470045</v>
      </c>
      <c r="I1582" s="185">
        <v>39635.184125694155</v>
      </c>
      <c r="J1582" s="174">
        <v>265720751066.86667</v>
      </c>
      <c r="K1582" s="186">
        <v>0.44949053940636374</v>
      </c>
      <c r="L1582" s="182">
        <v>86086777099.690369</v>
      </c>
      <c r="M1582" s="189">
        <v>8979372202.895895</v>
      </c>
      <c r="N1582" s="187">
        <v>15096228.710461726</v>
      </c>
      <c r="O1582" s="185">
        <v>0</v>
      </c>
      <c r="P1582" s="185">
        <v>0</v>
      </c>
      <c r="Q1582" s="174">
        <v>274700123269.76257</v>
      </c>
      <c r="R1582" s="119">
        <v>0.43479763425958817</v>
      </c>
      <c r="S1582" s="174">
        <v>86086777099.690369</v>
      </c>
      <c r="T1582" s="119">
        <v>0.31338455940607984</v>
      </c>
      <c r="U1582" s="97">
        <v>13.269931398619974</v>
      </c>
      <c r="V1582" s="184">
        <v>1203484992941.7585</v>
      </c>
      <c r="W1582" s="199">
        <v>1250.2427795204399</v>
      </c>
      <c r="X1582" s="191">
        <v>5.68053673292764E-2</v>
      </c>
      <c r="Y1582" s="198">
        <v>2.0000000000000001E-4</v>
      </c>
    </row>
    <row r="1583" spans="1:25" x14ac:dyDescent="0.2">
      <c r="A1583">
        <v>1579</v>
      </c>
      <c r="B1583" s="119">
        <v>0.53791384242952334</v>
      </c>
      <c r="C1583" s="97">
        <v>10717.690653043479</v>
      </c>
      <c r="D1583" s="96">
        <v>0.67439261336674305</v>
      </c>
      <c r="E1583" s="98">
        <v>0.2847938167484797</v>
      </c>
      <c r="F1583" s="119">
        <v>0.5181510698166143</v>
      </c>
      <c r="G1583" s="177">
        <v>1</v>
      </c>
      <c r="H1583" s="97">
        <v>4503635.7226567678</v>
      </c>
      <c r="I1583" s="185">
        <v>43907.339868902454</v>
      </c>
      <c r="J1583" s="174">
        <v>197742664320.42081</v>
      </c>
      <c r="K1583" s="186">
        <v>0.44158440956846834</v>
      </c>
      <c r="L1583" s="182">
        <v>62443200492.93354</v>
      </c>
      <c r="M1583" s="189">
        <v>4163575273.4858794</v>
      </c>
      <c r="N1583" s="187">
        <v>11528662.212754065</v>
      </c>
      <c r="O1583" s="185">
        <v>0</v>
      </c>
      <c r="P1583" s="185">
        <v>152839423150.9823</v>
      </c>
      <c r="Q1583" s="174">
        <v>354745662744.88898</v>
      </c>
      <c r="R1583" s="119">
        <v>0.59082220926810869</v>
      </c>
      <c r="S1583" s="174">
        <v>169911284502.82526</v>
      </c>
      <c r="T1583" s="119">
        <v>0.47896648880247167</v>
      </c>
      <c r="U1583" s="97">
        <v>16.866083041989658</v>
      </c>
      <c r="V1583" s="184">
        <v>3079723531492.0127</v>
      </c>
      <c r="W1583" s="199">
        <v>3196.6803603891467</v>
      </c>
      <c r="X1583" s="191">
        <v>4.4391021975915268E-2</v>
      </c>
      <c r="Y1583" s="198">
        <v>2.0000000000000001E-4</v>
      </c>
    </row>
    <row r="1584" spans="1:25" x14ac:dyDescent="0.2">
      <c r="A1584">
        <v>1580</v>
      </c>
      <c r="B1584" s="119">
        <v>0.66424556843663107</v>
      </c>
      <c r="C1584" s="97">
        <v>9773.0513983964902</v>
      </c>
      <c r="D1584" s="96">
        <v>1.205681526816353</v>
      </c>
      <c r="E1584" s="98">
        <v>0.57322524696886168</v>
      </c>
      <c r="F1584" s="119">
        <v>0</v>
      </c>
      <c r="G1584" s="177">
        <v>0</v>
      </c>
      <c r="H1584" s="97">
        <v>10981995.197583415</v>
      </c>
      <c r="I1584" s="185">
        <v>37574.094612597044</v>
      </c>
      <c r="J1584" s="174">
        <v>412638526589.08557</v>
      </c>
      <c r="K1584" s="186">
        <v>0.43890400100834237</v>
      </c>
      <c r="L1584" s="182">
        <v>138555882013.02966</v>
      </c>
      <c r="M1584" s="189">
        <v>22288197678.506092</v>
      </c>
      <c r="N1584" s="187">
        <v>21022333.991631892</v>
      </c>
      <c r="O1584" s="185">
        <v>51645382433.552917</v>
      </c>
      <c r="P1584" s="185">
        <v>0</v>
      </c>
      <c r="Q1584" s="174">
        <v>486572106701.14459</v>
      </c>
      <c r="R1584" s="119">
        <v>0.45712650432219293</v>
      </c>
      <c r="S1584" s="174">
        <v>157033461656.28986</v>
      </c>
      <c r="T1584" s="119">
        <v>0.32273420422913951</v>
      </c>
      <c r="U1584" s="97">
        <v>14.193759947564633</v>
      </c>
      <c r="V1584" s="184">
        <v>2275227682237.1982</v>
      </c>
      <c r="W1584" s="199">
        <v>2355.893474814859</v>
      </c>
      <c r="X1584" s="191">
        <v>5.3291969900976663E-2</v>
      </c>
      <c r="Y1584" s="198">
        <v>2.0000000000000001E-4</v>
      </c>
    </row>
    <row r="1585" spans="1:25" x14ac:dyDescent="0.2">
      <c r="A1585">
        <v>1581</v>
      </c>
      <c r="B1585" s="119">
        <v>0.60278579071015792</v>
      </c>
      <c r="C1585" s="97">
        <v>15365.762757818498</v>
      </c>
      <c r="D1585" s="96">
        <v>1.3639745357708679</v>
      </c>
      <c r="E1585" s="98">
        <v>0</v>
      </c>
      <c r="F1585" s="119">
        <v>0.55308913697860329</v>
      </c>
      <c r="G1585" s="177">
        <v>1</v>
      </c>
      <c r="H1585" s="97">
        <v>10077428.590661556</v>
      </c>
      <c r="I1585" s="185">
        <v>33074.193506081239</v>
      </c>
      <c r="J1585" s="174">
        <v>333302823251.25586</v>
      </c>
      <c r="K1585" s="186">
        <v>0.31836951490244403</v>
      </c>
      <c r="L1585" s="182">
        <v>81071238842.834564</v>
      </c>
      <c r="M1585" s="189">
        <v>6378492628.699213</v>
      </c>
      <c r="N1585" s="187">
        <v>19083478.662611604</v>
      </c>
      <c r="O1585" s="185">
        <v>0</v>
      </c>
      <c r="P1585" s="185">
        <v>277795334265.43372</v>
      </c>
      <c r="Q1585" s="174">
        <v>617476650145.38879</v>
      </c>
      <c r="R1585" s="119">
        <v>0.53176055400500133</v>
      </c>
      <c r="S1585" s="174">
        <v>241404252635.5968</v>
      </c>
      <c r="T1585" s="119">
        <v>0.39095284425533605</v>
      </c>
      <c r="U1585" s="97">
        <v>17.073753175108994</v>
      </c>
      <c r="V1585" s="184">
        <v>4174386082055.6445</v>
      </c>
      <c r="W1585" s="199">
        <v>4333.0118517185028</v>
      </c>
      <c r="X1585" s="191">
        <v>4.5684777030770722E-2</v>
      </c>
      <c r="Y1585" s="198">
        <v>2.0000000000000001E-4</v>
      </c>
    </row>
    <row r="1586" spans="1:25" x14ac:dyDescent="0.2">
      <c r="A1586">
        <v>1582</v>
      </c>
      <c r="B1586" s="119">
        <v>0.47089116194540787</v>
      </c>
      <c r="C1586" s="97">
        <v>11453.307980773672</v>
      </c>
      <c r="D1586" s="96">
        <v>0.62547350708739358</v>
      </c>
      <c r="E1586" s="98">
        <v>0.7</v>
      </c>
      <c r="F1586" s="119">
        <v>0.62108857661805172</v>
      </c>
      <c r="G1586" s="177">
        <v>1</v>
      </c>
      <c r="H1586" s="97">
        <v>3906952.299200777</v>
      </c>
      <c r="I1586" s="185">
        <v>48453.292185140846</v>
      </c>
      <c r="J1586" s="174">
        <v>189304701306.58307</v>
      </c>
      <c r="K1586" s="186">
        <v>0.47089116194540792</v>
      </c>
      <c r="L1586" s="182">
        <v>69759544722.129486</v>
      </c>
      <c r="M1586" s="189">
        <v>2098222317.0202432</v>
      </c>
      <c r="N1586" s="187">
        <v>10464543.422316713</v>
      </c>
      <c r="O1586" s="185">
        <v>0</v>
      </c>
      <c r="P1586" s="185">
        <v>128065946962.85001</v>
      </c>
      <c r="Q1586" s="174">
        <v>319468870586.45337</v>
      </c>
      <c r="R1586" s="119">
        <v>0.59972875597723285</v>
      </c>
      <c r="S1586" s="174">
        <v>141489509839.84259</v>
      </c>
      <c r="T1586" s="119">
        <v>0.44288981765299501</v>
      </c>
      <c r="U1586" s="97">
        <v>16.078317932851849</v>
      </c>
      <c r="V1586" s="184">
        <v>2465626399205.5137</v>
      </c>
      <c r="W1586" s="199">
        <v>2557.0965110776579</v>
      </c>
      <c r="X1586" s="191">
        <v>4.6053581241094099E-2</v>
      </c>
      <c r="Y1586" s="198">
        <v>2.0000000000000001E-4</v>
      </c>
    </row>
    <row r="1587" spans="1:25" x14ac:dyDescent="0.2">
      <c r="A1587">
        <v>1583</v>
      </c>
      <c r="B1587" s="119">
        <v>0.67619435652192439</v>
      </c>
      <c r="C1587" s="97">
        <v>8709.9114274675667</v>
      </c>
      <c r="D1587" s="96">
        <v>0.46267227934847394</v>
      </c>
      <c r="E1587" s="98">
        <v>0.10961569638342994</v>
      </c>
      <c r="F1587" s="119">
        <v>0.66440559343402639</v>
      </c>
      <c r="G1587" s="177">
        <v>1</v>
      </c>
      <c r="H1587" s="97">
        <v>4301600.4014376737</v>
      </c>
      <c r="I1587" s="185">
        <v>49288.406368458505</v>
      </c>
      <c r="J1587" s="174">
        <v>212019028620.7843</v>
      </c>
      <c r="K1587" s="186">
        <v>0.5455036967607374</v>
      </c>
      <c r="L1587" s="182">
        <v>90000282017.262314</v>
      </c>
      <c r="M1587" s="189">
        <v>7514202575.7918825</v>
      </c>
      <c r="N1587" s="187">
        <v>12414271.498041641</v>
      </c>
      <c r="O1587" s="185">
        <v>0</v>
      </c>
      <c r="P1587" s="185">
        <v>294893251256.92725</v>
      </c>
      <c r="Q1587" s="174">
        <v>514426482453.50342</v>
      </c>
      <c r="R1587" s="119">
        <v>0.68342470089217688</v>
      </c>
      <c r="S1587" s="174">
        <v>209672554063.98645</v>
      </c>
      <c r="T1587" s="119">
        <v>0.40758507039523917</v>
      </c>
      <c r="U1587" s="97">
        <v>16.523948839224268</v>
      </c>
      <c r="V1587" s="184">
        <v>3764665409525.4907</v>
      </c>
      <c r="W1587" s="199">
        <v>3909.7267785672043</v>
      </c>
      <c r="X1587" s="191">
        <v>4.4265071311613682E-2</v>
      </c>
      <c r="Y1587" s="198">
        <v>2.0000000000000001E-4</v>
      </c>
    </row>
    <row r="1588" spans="1:25" x14ac:dyDescent="0.2">
      <c r="A1588">
        <v>1584</v>
      </c>
      <c r="B1588" s="119">
        <v>0.27583916617628873</v>
      </c>
      <c r="C1588" s="97">
        <v>7201.787331053737</v>
      </c>
      <c r="D1588" s="96">
        <v>1.0582331873057413</v>
      </c>
      <c r="E1588" s="98">
        <v>8.5163101053598186E-2</v>
      </c>
      <c r="F1588" s="119">
        <v>0.51976685954384094</v>
      </c>
      <c r="G1588" s="177">
        <v>1</v>
      </c>
      <c r="H1588" s="97">
        <v>42123852.799078755</v>
      </c>
      <c r="I1588" s="185">
        <v>23508.931068788053</v>
      </c>
      <c r="J1588" s="174">
        <v>990286751805.31714</v>
      </c>
      <c r="K1588" s="186">
        <v>0.27583916617628867</v>
      </c>
      <c r="L1588" s="182">
        <v>170952751277.63147</v>
      </c>
      <c r="M1588" s="189">
        <v>16434093324.730093</v>
      </c>
      <c r="N1588" s="187">
        <v>79197957.54799369</v>
      </c>
      <c r="O1588" s="185">
        <v>0</v>
      </c>
      <c r="P1588" s="185">
        <v>669166486236.45227</v>
      </c>
      <c r="Q1588" s="174">
        <v>1675887331366.4995</v>
      </c>
      <c r="R1588" s="119">
        <v>0.48242685874552788</v>
      </c>
      <c r="S1588" s="174">
        <v>493567522501.80676</v>
      </c>
      <c r="T1588" s="119">
        <v>0.2945111603053634</v>
      </c>
      <c r="U1588" s="97">
        <v>17.033743674159368</v>
      </c>
      <c r="V1588" s="184">
        <v>8449937764528.665</v>
      </c>
      <c r="W1588" s="199">
        <v>8767.1263565522986</v>
      </c>
      <c r="X1588" s="191">
        <v>4.6299463950575208E-2</v>
      </c>
      <c r="Y1588" s="198">
        <v>2.0000000000000001E-4</v>
      </c>
    </row>
    <row r="1589" spans="1:25" x14ac:dyDescent="0.2">
      <c r="A1589">
        <v>1585</v>
      </c>
      <c r="B1589" s="119">
        <v>0.37620095726123431</v>
      </c>
      <c r="C1589" s="97">
        <v>6372.2460123726178</v>
      </c>
      <c r="D1589" s="96">
        <v>0.95779106553001148</v>
      </c>
      <c r="E1589" s="98">
        <v>0.28373485133201282</v>
      </c>
      <c r="F1589" s="119">
        <v>0.54224194684896421</v>
      </c>
      <c r="G1589" s="177">
        <v>1</v>
      </c>
      <c r="H1589" s="97">
        <v>9166616.2423786297</v>
      </c>
      <c r="I1589" s="185">
        <v>39526.726029843499</v>
      </c>
      <c r="J1589" s="174">
        <v>362326328833.21362</v>
      </c>
      <c r="K1589" s="186">
        <v>0.37620095726123437</v>
      </c>
      <c r="L1589" s="182">
        <v>95963607041.598663</v>
      </c>
      <c r="M1589" s="189">
        <v>8680978317.303009</v>
      </c>
      <c r="N1589" s="187">
        <v>19347119.439839814</v>
      </c>
      <c r="O1589" s="185">
        <v>0</v>
      </c>
      <c r="P1589" s="185">
        <v>240412173595.67834</v>
      </c>
      <c r="Q1589" s="174">
        <v>611419480746.19495</v>
      </c>
      <c r="R1589" s="119">
        <v>0.53749882196011733</v>
      </c>
      <c r="S1589" s="174">
        <v>228235643484.52496</v>
      </c>
      <c r="T1589" s="119">
        <v>0.37328814450919889</v>
      </c>
      <c r="U1589" s="97">
        <v>16.60316365020557</v>
      </c>
      <c r="V1589" s="184">
        <v>4036996471339.0342</v>
      </c>
      <c r="W1589" s="199">
        <v>4192.66039576613</v>
      </c>
      <c r="X1589" s="191">
        <v>4.5426712951042392E-2</v>
      </c>
      <c r="Y1589" s="198">
        <v>2.0000000000000001E-4</v>
      </c>
    </row>
    <row r="1590" spans="1:25" x14ac:dyDescent="0.2">
      <c r="A1590">
        <v>1586</v>
      </c>
      <c r="B1590" s="119">
        <v>0.49659447955532154</v>
      </c>
      <c r="C1590" s="97">
        <v>5226.2426706357928</v>
      </c>
      <c r="D1590" s="96">
        <v>0.74360504928468973</v>
      </c>
      <c r="E1590" s="98">
        <v>0.49490629044141471</v>
      </c>
      <c r="F1590" s="119">
        <v>0.51624509401157526</v>
      </c>
      <c r="G1590" s="177">
        <v>1</v>
      </c>
      <c r="H1590" s="97">
        <v>7486762.5920419553</v>
      </c>
      <c r="I1590" s="185">
        <v>37565.188685837806</v>
      </c>
      <c r="J1590" s="174">
        <v>281241649416.12817</v>
      </c>
      <c r="K1590" s="186">
        <v>0.40894832197864861</v>
      </c>
      <c r="L1590" s="182">
        <v>75043832484.279877</v>
      </c>
      <c r="M1590" s="189">
        <v>4496805113.0128117</v>
      </c>
      <c r="N1590" s="187">
        <v>17578136.725943908</v>
      </c>
      <c r="O1590" s="185">
        <v>0</v>
      </c>
      <c r="P1590" s="185">
        <v>260924612037.08902</v>
      </c>
      <c r="Q1590" s="174">
        <v>546663066566.22998</v>
      </c>
      <c r="R1590" s="119">
        <v>0.59223497987984253</v>
      </c>
      <c r="S1590" s="174">
        <v>233901076278.56189</v>
      </c>
      <c r="T1590" s="119">
        <v>0.42787064022409865</v>
      </c>
      <c r="U1590" s="97">
        <v>17.123435912786611</v>
      </c>
      <c r="V1590" s="184">
        <v>4323043246066.2588</v>
      </c>
      <c r="W1590" s="199">
        <v>4487.3273286328058</v>
      </c>
      <c r="X1590" s="191">
        <v>4.3453011185219804E-2</v>
      </c>
      <c r="Y1590" s="198">
        <v>2.0000000000000001E-4</v>
      </c>
    </row>
    <row r="1591" spans="1:25" x14ac:dyDescent="0.2">
      <c r="A1591">
        <v>1587</v>
      </c>
      <c r="B1591" s="119">
        <v>0.42493326716427055</v>
      </c>
      <c r="C1591" s="97">
        <v>7015.8628356702593</v>
      </c>
      <c r="D1591" s="96">
        <v>0.72538908157546733</v>
      </c>
      <c r="E1591" s="98">
        <v>0.21046374741787885</v>
      </c>
      <c r="F1591" s="119">
        <v>0</v>
      </c>
      <c r="G1591" s="177">
        <v>0</v>
      </c>
      <c r="H1591" s="97">
        <v>6325280.7087215614</v>
      </c>
      <c r="I1591" s="185">
        <v>45078.571306619073</v>
      </c>
      <c r="J1591" s="174">
        <v>285134617462.48694</v>
      </c>
      <c r="K1591" s="186">
        <v>0.42493326716427049</v>
      </c>
      <c r="L1591" s="182">
        <v>87547146191.413681</v>
      </c>
      <c r="M1591" s="189">
        <v>17268779751.236305</v>
      </c>
      <c r="N1591" s="187">
        <v>15172005.268350111</v>
      </c>
      <c r="O1591" s="185">
        <v>25809316954.590549</v>
      </c>
      <c r="P1591" s="185">
        <v>0</v>
      </c>
      <c r="Q1591" s="174">
        <v>328212714168.31384</v>
      </c>
      <c r="R1591" s="119">
        <v>0.43206930146806632</v>
      </c>
      <c r="S1591" s="174">
        <v>103057622523.79518</v>
      </c>
      <c r="T1591" s="119">
        <v>0.31399643607634664</v>
      </c>
      <c r="U1591" s="97">
        <v>14.373432606284693</v>
      </c>
      <c r="V1591" s="184">
        <v>1621415788717.1318</v>
      </c>
      <c r="W1591" s="199">
        <v>1683.287322611159</v>
      </c>
      <c r="X1591" s="191">
        <v>5.0988802174515915E-2</v>
      </c>
      <c r="Y1591" s="198">
        <v>2.0000000000000001E-4</v>
      </c>
    </row>
    <row r="1592" spans="1:25" x14ac:dyDescent="0.2">
      <c r="A1592">
        <v>1588</v>
      </c>
      <c r="B1592" s="119">
        <v>0.40529068522405048</v>
      </c>
      <c r="C1592" s="97">
        <v>4505.1941916439855</v>
      </c>
      <c r="D1592" s="96">
        <v>0.7528408329219396</v>
      </c>
      <c r="E1592" s="98">
        <v>0</v>
      </c>
      <c r="F1592" s="119">
        <v>0</v>
      </c>
      <c r="G1592" s="177">
        <v>0</v>
      </c>
      <c r="H1592" s="97">
        <v>8186408.7773279482</v>
      </c>
      <c r="I1592" s="185">
        <v>34740.296731069349</v>
      </c>
      <c r="J1592" s="174">
        <v>284398270086.20355</v>
      </c>
      <c r="K1592" s="186">
        <v>0.40529068522405054</v>
      </c>
      <c r="L1592" s="182">
        <v>73165729701.636032</v>
      </c>
      <c r="M1592" s="189">
        <v>3132901894.1542091</v>
      </c>
      <c r="N1592" s="187">
        <v>19023723.704708993</v>
      </c>
      <c r="O1592" s="185">
        <v>0</v>
      </c>
      <c r="P1592" s="185">
        <v>0</v>
      </c>
      <c r="Q1592" s="174">
        <v>287531171980.35779</v>
      </c>
      <c r="R1592" s="119">
        <v>0.40087469113660518</v>
      </c>
      <c r="S1592" s="174">
        <v>73165729701.636032</v>
      </c>
      <c r="T1592" s="119">
        <v>0.25446190476570041</v>
      </c>
      <c r="U1592" s="97">
        <v>13.120085153566006</v>
      </c>
      <c r="V1592" s="184">
        <v>1066095696794.512</v>
      </c>
      <c r="W1592" s="199">
        <v>1105.4725572600262</v>
      </c>
      <c r="X1592" s="191">
        <v>5.3853418197394046E-2</v>
      </c>
      <c r="Y1592" s="198">
        <v>2.0000000000000001E-4</v>
      </c>
    </row>
    <row r="1593" spans="1:25" x14ac:dyDescent="0.2">
      <c r="A1593">
        <v>1589</v>
      </c>
      <c r="B1593" s="119">
        <v>0.51257089514036414</v>
      </c>
      <c r="C1593" s="97">
        <v>15422.000253132221</v>
      </c>
      <c r="D1593" s="96">
        <v>0.60607953126214753</v>
      </c>
      <c r="E1593" s="98">
        <v>0</v>
      </c>
      <c r="F1593" s="119">
        <v>0.607396959599799</v>
      </c>
      <c r="G1593" s="177">
        <v>1</v>
      </c>
      <c r="H1593" s="97">
        <v>4948621.6163222995</v>
      </c>
      <c r="I1593" s="185">
        <v>34606.147438782718</v>
      </c>
      <c r="J1593" s="174">
        <v>171252729273.19675</v>
      </c>
      <c r="K1593" s="186">
        <v>0.36512781925375881</v>
      </c>
      <c r="L1593" s="182">
        <v>48253947089.148201</v>
      </c>
      <c r="M1593" s="189">
        <v>4378144640.6950464</v>
      </c>
      <c r="N1593" s="187">
        <v>12851693.075632256</v>
      </c>
      <c r="O1593" s="185">
        <v>0</v>
      </c>
      <c r="P1593" s="185">
        <v>325557604961.25177</v>
      </c>
      <c r="Q1593" s="174">
        <v>501188478875.14355</v>
      </c>
      <c r="R1593" s="119">
        <v>0.64441868311629302</v>
      </c>
      <c r="S1593" s="174">
        <v>210080339217.51385</v>
      </c>
      <c r="T1593" s="119">
        <v>0.41916434250247248</v>
      </c>
      <c r="U1593" s="97">
        <v>17.686899179724456</v>
      </c>
      <c r="V1593" s="184">
        <v>3921368161773.7637</v>
      </c>
      <c r="W1593" s="199">
        <v>4070.79292985243</v>
      </c>
      <c r="X1593" s="191">
        <v>4.222863969614888E-2</v>
      </c>
      <c r="Y1593" s="198">
        <v>2.0000000000000001E-4</v>
      </c>
    </row>
    <row r="1594" spans="1:25" x14ac:dyDescent="0.2">
      <c r="A1594">
        <v>1590</v>
      </c>
      <c r="B1594" s="119">
        <v>0.44907510784585503</v>
      </c>
      <c r="C1594" s="97">
        <v>14992.430514915774</v>
      </c>
      <c r="D1594" s="96">
        <v>0.6773644213583474</v>
      </c>
      <c r="E1594" s="98">
        <v>0.7</v>
      </c>
      <c r="F1594" s="119">
        <v>0.62855896454169602</v>
      </c>
      <c r="G1594" s="177">
        <v>1</v>
      </c>
      <c r="H1594" s="97">
        <v>4448623.4097876735</v>
      </c>
      <c r="I1594" s="185">
        <v>47578.190748267429</v>
      </c>
      <c r="J1594" s="174">
        <v>211657453158.08578</v>
      </c>
      <c r="K1594" s="186">
        <v>0.43048341572838</v>
      </c>
      <c r="L1594" s="182">
        <v>63366205592.510567</v>
      </c>
      <c r="M1594" s="189">
        <v>2825425667.1860256</v>
      </c>
      <c r="N1594" s="187">
        <v>11337548.232006835</v>
      </c>
      <c r="O1594" s="185">
        <v>0</v>
      </c>
      <c r="P1594" s="185">
        <v>204078374512.19162</v>
      </c>
      <c r="Q1594" s="174">
        <v>418561253337.46344</v>
      </c>
      <c r="R1594" s="119">
        <v>0.60774312237765726</v>
      </c>
      <c r="S1594" s="174">
        <v>162058147836.17416</v>
      </c>
      <c r="T1594" s="119">
        <v>0.38717904857169227</v>
      </c>
      <c r="U1594" s="97">
        <v>16.702012404698849</v>
      </c>
      <c r="V1594" s="184">
        <v>2866710262963.752</v>
      </c>
      <c r="W1594" s="199">
        <v>2975.5264369578108</v>
      </c>
      <c r="X1594" s="191">
        <v>4.4769043415822066E-2</v>
      </c>
      <c r="Y1594" s="198">
        <v>2.0000000000000001E-4</v>
      </c>
    </row>
    <row r="1595" spans="1:25" x14ac:dyDescent="0.2">
      <c r="A1595">
        <v>1591</v>
      </c>
      <c r="B1595" s="119">
        <v>0.36269882953866117</v>
      </c>
      <c r="C1595" s="97">
        <v>4000</v>
      </c>
      <c r="D1595" s="96">
        <v>0.67683079971113935</v>
      </c>
      <c r="E1595" s="98">
        <v>3.0467033267316049E-2</v>
      </c>
      <c r="F1595" s="119">
        <v>0.5181129177888808</v>
      </c>
      <c r="G1595" s="177">
        <v>1</v>
      </c>
      <c r="H1595" s="97">
        <v>7518333.6924178954</v>
      </c>
      <c r="I1595" s="185">
        <v>35540.287717947482</v>
      </c>
      <c r="J1595" s="174">
        <v>267203742588.07047</v>
      </c>
      <c r="K1595" s="186">
        <v>0.36269882953866117</v>
      </c>
      <c r="L1595" s="182">
        <v>60981872854.442642</v>
      </c>
      <c r="M1595" s="189">
        <v>10016825637.430056</v>
      </c>
      <c r="N1595" s="187">
        <v>18302292.202946842</v>
      </c>
      <c r="O1595" s="185">
        <v>0</v>
      </c>
      <c r="P1595" s="185">
        <v>260931788641.01791</v>
      </c>
      <c r="Q1595" s="174">
        <v>538152356866.51843</v>
      </c>
      <c r="R1595" s="119">
        <v>0.56798026004682545</v>
      </c>
      <c r="S1595" s="174">
        <v>253129567793.18219</v>
      </c>
      <c r="T1595" s="119">
        <v>0.4703678513405965</v>
      </c>
      <c r="U1595" s="97">
        <v>17.698726650412933</v>
      </c>
      <c r="V1595" s="184">
        <v>4811700267825.1611</v>
      </c>
      <c r="W1595" s="199">
        <v>4995.1158781196818</v>
      </c>
      <c r="X1595" s="191">
        <v>4.1979333893024627E-2</v>
      </c>
      <c r="Y1595" s="198">
        <v>2.0000000000000001E-4</v>
      </c>
    </row>
    <row r="1596" spans="1:25" x14ac:dyDescent="0.2">
      <c r="A1596">
        <v>1592</v>
      </c>
      <c r="B1596" s="119">
        <v>0.45424307471489173</v>
      </c>
      <c r="C1596" s="97">
        <v>14092.280939691424</v>
      </c>
      <c r="D1596" s="96">
        <v>0.50392228171162279</v>
      </c>
      <c r="E1596" s="98">
        <v>0</v>
      </c>
      <c r="F1596" s="119">
        <v>0</v>
      </c>
      <c r="G1596" s="177">
        <v>0</v>
      </c>
      <c r="H1596" s="97">
        <v>3725983.8762849625</v>
      </c>
      <c r="I1596" s="185">
        <v>53639.016564290636</v>
      </c>
      <c r="J1596" s="174">
        <v>199858110858.32895</v>
      </c>
      <c r="K1596" s="186">
        <v>0.45424307471489178</v>
      </c>
      <c r="L1596" s="182">
        <v>73487213148.955017</v>
      </c>
      <c r="M1596" s="189">
        <v>2577822382.9256248</v>
      </c>
      <c r="N1596" s="187">
        <v>10654476.818583956</v>
      </c>
      <c r="O1596" s="185">
        <v>0</v>
      </c>
      <c r="P1596" s="185">
        <v>0</v>
      </c>
      <c r="Q1596" s="174">
        <v>202435933241.25458</v>
      </c>
      <c r="R1596" s="119">
        <v>0.44845873620077281</v>
      </c>
      <c r="S1596" s="174">
        <v>73487213148.955017</v>
      </c>
      <c r="T1596" s="119">
        <v>0.36301466825741885</v>
      </c>
      <c r="U1596" s="97">
        <v>13.098658426362036</v>
      </c>
      <c r="V1596" s="184">
        <v>1056262547690.8597</v>
      </c>
      <c r="W1596" s="199">
        <v>1097.6039070610566</v>
      </c>
      <c r="X1596" s="191">
        <v>5.3111118888824325E-2</v>
      </c>
      <c r="Y1596" s="198">
        <v>2.0000000000000001E-4</v>
      </c>
    </row>
    <row r="1597" spans="1:25" x14ac:dyDescent="0.2">
      <c r="A1597">
        <v>1593</v>
      </c>
      <c r="B1597" s="119">
        <v>0.34552260711730509</v>
      </c>
      <c r="C1597" s="97">
        <v>7320.7253346278749</v>
      </c>
      <c r="D1597" s="96">
        <v>0.69078645139172634</v>
      </c>
      <c r="E1597" s="98">
        <v>4.9740384646557292E-2</v>
      </c>
      <c r="F1597" s="119">
        <v>0</v>
      </c>
      <c r="G1597" s="177">
        <v>0</v>
      </c>
      <c r="H1597" s="97">
        <v>10441012.674609253</v>
      </c>
      <c r="I1597" s="185">
        <v>34228.217984134884</v>
      </c>
      <c r="J1597" s="174">
        <v>357377257801.64069</v>
      </c>
      <c r="K1597" s="186">
        <v>0.34552260711730509</v>
      </c>
      <c r="L1597" s="182">
        <v>79657233032.861084</v>
      </c>
      <c r="M1597" s="189">
        <v>7935520453.7666645</v>
      </c>
      <c r="N1597" s="187">
        <v>24252659.666426904</v>
      </c>
      <c r="O1597" s="185">
        <v>11497580211.499315</v>
      </c>
      <c r="P1597" s="185">
        <v>0</v>
      </c>
      <c r="Q1597" s="174">
        <v>376810358466.90668</v>
      </c>
      <c r="R1597" s="119">
        <v>0.35211342530252709</v>
      </c>
      <c r="S1597" s="174">
        <v>85551563209.198578</v>
      </c>
      <c r="T1597" s="119">
        <v>0.22704143155000908</v>
      </c>
      <c r="U1597" s="97">
        <v>13.712728931627847</v>
      </c>
      <c r="V1597" s="184">
        <v>1235236347765.8235</v>
      </c>
      <c r="W1597" s="199">
        <v>1282.7881306569557</v>
      </c>
      <c r="X1597" s="191">
        <v>5.5057805080960941E-2</v>
      </c>
      <c r="Y1597" s="198">
        <v>2.0000000000000001E-4</v>
      </c>
    </row>
    <row r="1598" spans="1:25" x14ac:dyDescent="0.2">
      <c r="A1598">
        <v>1594</v>
      </c>
      <c r="B1598" s="119">
        <v>0.57225784723329021</v>
      </c>
      <c r="C1598" s="97">
        <v>10801.565551850745</v>
      </c>
      <c r="D1598" s="96">
        <v>0.63237036261128299</v>
      </c>
      <c r="E1598" s="98">
        <v>0.4266106378527284</v>
      </c>
      <c r="F1598" s="119">
        <v>0</v>
      </c>
      <c r="G1598" s="177">
        <v>0</v>
      </c>
      <c r="H1598" s="97">
        <v>3816229.399931645</v>
      </c>
      <c r="I1598" s="185">
        <v>44472.067935962295</v>
      </c>
      <c r="J1598" s="174">
        <v>169715613132.97675</v>
      </c>
      <c r="K1598" s="186">
        <v>0.46900341730569428</v>
      </c>
      <c r="L1598" s="182">
        <v>62279010708.342941</v>
      </c>
      <c r="M1598" s="189">
        <v>20133867337.401131</v>
      </c>
      <c r="N1598" s="187">
        <v>10212807.806198565</v>
      </c>
      <c r="O1598" s="185">
        <v>47014296972.490959</v>
      </c>
      <c r="P1598" s="185">
        <v>0</v>
      </c>
      <c r="Q1598" s="174">
        <v>236863777442.86884</v>
      </c>
      <c r="R1598" s="119">
        <v>0.49483564508195255</v>
      </c>
      <c r="S1598" s="174">
        <v>85428791750.203903</v>
      </c>
      <c r="T1598" s="119">
        <v>0.36066634025884009</v>
      </c>
      <c r="U1598" s="97">
        <v>15.325769423707152</v>
      </c>
      <c r="V1598" s="184">
        <v>1428752442795.8496</v>
      </c>
      <c r="W1598" s="199">
        <v>1482.4835049827921</v>
      </c>
      <c r="X1598" s="191">
        <v>4.7610201312479283E-2</v>
      </c>
      <c r="Y1598" s="198">
        <v>2.0000000000000001E-4</v>
      </c>
    </row>
    <row r="1599" spans="1:25" x14ac:dyDescent="0.2">
      <c r="A1599">
        <v>1595</v>
      </c>
      <c r="B1599" s="119">
        <v>0.55225693565210121</v>
      </c>
      <c r="C1599" s="97">
        <v>4000</v>
      </c>
      <c r="D1599" s="96">
        <v>0.96272136777577</v>
      </c>
      <c r="E1599" s="98">
        <v>1.5263172816362885E-2</v>
      </c>
      <c r="F1599" s="119">
        <v>0</v>
      </c>
      <c r="G1599" s="177">
        <v>0</v>
      </c>
      <c r="H1599" s="97">
        <v>14565215.742535917</v>
      </c>
      <c r="I1599" s="185">
        <v>36173.334006850273</v>
      </c>
      <c r="J1599" s="174">
        <v>526872413936.58545</v>
      </c>
      <c r="K1599" s="186">
        <v>0.51846356956514694</v>
      </c>
      <c r="L1599" s="182">
        <v>208904761355.70187</v>
      </c>
      <c r="M1599" s="189">
        <v>10121607915.186407</v>
      </c>
      <c r="N1599" s="187">
        <v>29748557.382841121</v>
      </c>
      <c r="O1599" s="185">
        <v>10796128581.913557</v>
      </c>
      <c r="P1599" s="185">
        <v>0</v>
      </c>
      <c r="Q1599" s="174">
        <v>547790150433.68542</v>
      </c>
      <c r="R1599" s="119">
        <v>0.51443249769532495</v>
      </c>
      <c r="S1599" s="174">
        <v>213776652164.85764</v>
      </c>
      <c r="T1599" s="119">
        <v>0.39025282217215967</v>
      </c>
      <c r="U1599" s="97">
        <v>13.285448432734368</v>
      </c>
      <c r="V1599" s="184">
        <v>3119441417759.9121</v>
      </c>
      <c r="W1599" s="199">
        <v>3240.0833545184801</v>
      </c>
      <c r="X1599" s="191">
        <v>5.4762018377292707E-2</v>
      </c>
      <c r="Y1599" s="198">
        <v>2.0000000000000001E-4</v>
      </c>
    </row>
    <row r="1600" spans="1:25" x14ac:dyDescent="0.2">
      <c r="A1600">
        <v>1596</v>
      </c>
      <c r="B1600" s="119">
        <v>0.45635515304951002</v>
      </c>
      <c r="C1600" s="97">
        <v>5915.6176850498014</v>
      </c>
      <c r="D1600" s="96">
        <v>0.76434330680868334</v>
      </c>
      <c r="E1600" s="98">
        <v>0.24313526766228355</v>
      </c>
      <c r="F1600" s="119">
        <v>0.66648818543704436</v>
      </c>
      <c r="G1600" s="177">
        <v>1</v>
      </c>
      <c r="H1600" s="97">
        <v>7385795.3538046302</v>
      </c>
      <c r="I1600" s="185">
        <v>36349.808758370498</v>
      </c>
      <c r="J1600" s="174">
        <v>268472248639.25967</v>
      </c>
      <c r="K1600" s="186">
        <v>0.32786412998248649</v>
      </c>
      <c r="L1600" s="182">
        <v>52604420811.148041</v>
      </c>
      <c r="M1600" s="189">
        <v>5409087778.4018631</v>
      </c>
      <c r="N1600" s="187">
        <v>17175613.262575518</v>
      </c>
      <c r="O1600" s="185">
        <v>0</v>
      </c>
      <c r="P1600" s="185">
        <v>374621590517.44067</v>
      </c>
      <c r="Q1600" s="174">
        <v>648502926935.10217</v>
      </c>
      <c r="R1600" s="119">
        <v>0.59786883996177498</v>
      </c>
      <c r="S1600" s="174">
        <v>269892367490.64883</v>
      </c>
      <c r="T1600" s="119">
        <v>0.41617756263058142</v>
      </c>
      <c r="U1600" s="97">
        <v>17.899795972305107</v>
      </c>
      <c r="V1600" s="184">
        <v>5166024517576.2236</v>
      </c>
      <c r="W1600" s="199">
        <v>5361.9658803564735</v>
      </c>
      <c r="X1600" s="191">
        <v>4.1622729064924105E-2</v>
      </c>
      <c r="Y1600" s="198">
        <v>2.0000000000000001E-4</v>
      </c>
    </row>
    <row r="1601" spans="1:25" x14ac:dyDescent="0.2">
      <c r="A1601">
        <v>1597</v>
      </c>
      <c r="B1601" s="119">
        <v>0.50573635323649213</v>
      </c>
      <c r="C1601" s="97">
        <v>10729.512221327477</v>
      </c>
      <c r="D1601" s="96">
        <v>1.302622971733538</v>
      </c>
      <c r="E1601" s="98">
        <v>0.10075102545823307</v>
      </c>
      <c r="F1601" s="119">
        <v>0</v>
      </c>
      <c r="G1601" s="177">
        <v>0</v>
      </c>
      <c r="H1601" s="97">
        <v>12267483.193295058</v>
      </c>
      <c r="I1601" s="185">
        <v>36940.57926975366</v>
      </c>
      <c r="J1601" s="174">
        <v>453167935342.28687</v>
      </c>
      <c r="K1601" s="186">
        <v>0.37809400873298582</v>
      </c>
      <c r="L1601" s="182">
        <v>127010120284.59814</v>
      </c>
      <c r="M1601" s="189">
        <v>18086050261.249207</v>
      </c>
      <c r="N1601" s="187">
        <v>22686303.050655559</v>
      </c>
      <c r="O1601" s="185">
        <v>33507569231.745483</v>
      </c>
      <c r="P1601" s="185">
        <v>0</v>
      </c>
      <c r="Q1601" s="174">
        <v>504761554835.28156</v>
      </c>
      <c r="R1601" s="119">
        <v>0.39255393916217141</v>
      </c>
      <c r="S1601" s="174">
        <v>143273665304.50537</v>
      </c>
      <c r="T1601" s="119">
        <v>0.28384425068042229</v>
      </c>
      <c r="U1601" s="97">
        <v>14.049848025283556</v>
      </c>
      <c r="V1601" s="184">
        <v>1985404918302.5107</v>
      </c>
      <c r="W1601" s="199">
        <v>2060.4379278360834</v>
      </c>
      <c r="X1601" s="191">
        <v>5.7706052284652039E-2</v>
      </c>
      <c r="Y1601" s="198">
        <v>2.0000000000000001E-4</v>
      </c>
    </row>
    <row r="1602" spans="1:25" x14ac:dyDescent="0.2">
      <c r="A1602">
        <v>1598</v>
      </c>
      <c r="B1602" s="119">
        <v>0.59212358813035715</v>
      </c>
      <c r="C1602" s="97">
        <v>6264.5330876903572</v>
      </c>
      <c r="D1602" s="96">
        <v>0.66619371810169437</v>
      </c>
      <c r="E1602" s="98">
        <v>0.32975723780524924</v>
      </c>
      <c r="F1602" s="119">
        <v>0.52689574956547347</v>
      </c>
      <c r="G1602" s="177">
        <v>1</v>
      </c>
      <c r="H1602" s="97">
        <v>25560064.678054098</v>
      </c>
      <c r="I1602" s="185">
        <v>23551.900614036087</v>
      </c>
      <c r="J1602" s="174">
        <v>601988102985.86438</v>
      </c>
      <c r="K1602" s="186">
        <v>0.32807801793835312</v>
      </c>
      <c r="L1602" s="182">
        <v>127762849702.83644</v>
      </c>
      <c r="M1602" s="189">
        <v>26976755032.784599</v>
      </c>
      <c r="N1602" s="187">
        <v>57509744.583092868</v>
      </c>
      <c r="O1602" s="185">
        <v>0</v>
      </c>
      <c r="P1602" s="185">
        <v>451692403595.63214</v>
      </c>
      <c r="Q1602" s="174">
        <v>1080657261614.2811</v>
      </c>
      <c r="R1602" s="119">
        <v>0.51714174917194844</v>
      </c>
      <c r="S1602" s="174">
        <v>378460367465.22528</v>
      </c>
      <c r="T1602" s="119">
        <v>0.35021313501367013</v>
      </c>
      <c r="U1602" s="97">
        <v>17.167018227533475</v>
      </c>
      <c r="V1602" s="184">
        <v>6838451564394.2949</v>
      </c>
      <c r="W1602" s="199">
        <v>7091.3868952697358</v>
      </c>
      <c r="X1602" s="191">
        <v>4.270929318800841E-2</v>
      </c>
      <c r="Y1602" s="198">
        <v>2.0000000000000001E-4</v>
      </c>
    </row>
    <row r="1603" spans="1:25" x14ac:dyDescent="0.2">
      <c r="A1603">
        <v>1599</v>
      </c>
      <c r="B1603" s="119">
        <v>0.33205951774587117</v>
      </c>
      <c r="C1603" s="97">
        <v>7947.4559805599038</v>
      </c>
      <c r="D1603" s="96">
        <v>0.47284610615652006</v>
      </c>
      <c r="E1603" s="98">
        <v>0</v>
      </c>
      <c r="F1603" s="119">
        <v>0</v>
      </c>
      <c r="G1603" s="177">
        <v>0</v>
      </c>
      <c r="H1603" s="97">
        <v>4446106.9639259148</v>
      </c>
      <c r="I1603" s="185">
        <v>53706.052537979151</v>
      </c>
      <c r="J1603" s="174">
        <v>238782854194.08017</v>
      </c>
      <c r="K1603" s="186">
        <v>0.33205951774587117</v>
      </c>
      <c r="L1603" s="182">
        <v>49255519852.789062</v>
      </c>
      <c r="M1603" s="189">
        <v>5784565533.8203802</v>
      </c>
      <c r="N1603" s="187">
        <v>12716057.958517907</v>
      </c>
      <c r="O1603" s="185">
        <v>0</v>
      </c>
      <c r="P1603" s="185">
        <v>0</v>
      </c>
      <c r="Q1603" s="174">
        <v>244567419727.90054</v>
      </c>
      <c r="R1603" s="119">
        <v>0.32420556874617679</v>
      </c>
      <c r="S1603" s="174">
        <v>49255519852.789062</v>
      </c>
      <c r="T1603" s="119">
        <v>0.20139853422663367</v>
      </c>
      <c r="U1603" s="97">
        <v>13.383796754057386</v>
      </c>
      <c r="V1603" s="184">
        <v>738514358847.94153</v>
      </c>
      <c r="W1603" s="199">
        <v>766.58511883570031</v>
      </c>
      <c r="X1603" s="191">
        <v>5.2864127389645209E-2</v>
      </c>
      <c r="Y1603" s="198">
        <v>2.0000000000000001E-4</v>
      </c>
    </row>
    <row r="1604" spans="1:25" x14ac:dyDescent="0.2">
      <c r="A1604">
        <v>1600</v>
      </c>
      <c r="B1604" s="119">
        <v>0.49141934474060234</v>
      </c>
      <c r="C1604" s="97">
        <v>11567.640046234577</v>
      </c>
      <c r="D1604" s="96">
        <v>0.87223647897799628</v>
      </c>
      <c r="E1604" s="98">
        <v>0</v>
      </c>
      <c r="F1604" s="119">
        <v>0</v>
      </c>
      <c r="G1604" s="177">
        <v>0</v>
      </c>
      <c r="H1604" s="97">
        <v>8731004.4531447534</v>
      </c>
      <c r="I1604" s="185">
        <v>35963.310768666881</v>
      </c>
      <c r="J1604" s="174">
        <v>313995826471.0592</v>
      </c>
      <c r="K1604" s="186">
        <v>0.37050233684387002</v>
      </c>
      <c r="L1604" s="182">
        <v>85316293080.268997</v>
      </c>
      <c r="M1604" s="189">
        <v>10543383419.124479</v>
      </c>
      <c r="N1604" s="187">
        <v>18937263.646009345</v>
      </c>
      <c r="O1604" s="185">
        <v>0</v>
      </c>
      <c r="P1604" s="185">
        <v>0</v>
      </c>
      <c r="Q1604" s="174">
        <v>324539209890.18365</v>
      </c>
      <c r="R1604" s="119">
        <v>0.3584657382573746</v>
      </c>
      <c r="S1604" s="174">
        <v>85316293080.268997</v>
      </c>
      <c r="T1604" s="119">
        <v>0.26288439264130209</v>
      </c>
      <c r="U1604" s="97">
        <v>13.433819793389352</v>
      </c>
      <c r="V1604" s="184">
        <v>1150733306154.6421</v>
      </c>
      <c r="W1604" s="199">
        <v>1194.2603355672961</v>
      </c>
      <c r="X1604" s="191">
        <v>5.9650730285318039E-2</v>
      </c>
      <c r="Y1604" s="198">
        <v>2.0000000000000001E-4</v>
      </c>
    </row>
    <row r="1605" spans="1:25" x14ac:dyDescent="0.2">
      <c r="A1605">
        <v>1601</v>
      </c>
      <c r="B1605" s="119">
        <v>0.38313394626801195</v>
      </c>
      <c r="C1605" s="97">
        <v>16564.063443076324</v>
      </c>
      <c r="D1605" s="96">
        <v>1.0198686614302424</v>
      </c>
      <c r="E1605" s="98">
        <v>0.63948591205784089</v>
      </c>
      <c r="F1605" s="119">
        <v>0</v>
      </c>
      <c r="G1605" s="177">
        <v>0</v>
      </c>
      <c r="H1605" s="97">
        <v>7498667.1082593258</v>
      </c>
      <c r="I1605" s="185">
        <v>38343.3066292652</v>
      </c>
      <c r="J1605" s="174">
        <v>287523692242.77271</v>
      </c>
      <c r="K1605" s="186">
        <v>0.38313394626801189</v>
      </c>
      <c r="L1605" s="182">
        <v>90343725426.913025</v>
      </c>
      <c r="M1605" s="189">
        <v>21520035155.85083</v>
      </c>
      <c r="N1605" s="187">
        <v>15668867.763716539</v>
      </c>
      <c r="O1605" s="185">
        <v>35851319681.233162</v>
      </c>
      <c r="P1605" s="185">
        <v>0</v>
      </c>
      <c r="Q1605" s="174">
        <v>344895047079.85669</v>
      </c>
      <c r="R1605" s="119">
        <v>0.40256055798725993</v>
      </c>
      <c r="S1605" s="174">
        <v>108702168128.41702</v>
      </c>
      <c r="T1605" s="119">
        <v>0.31517462790136336</v>
      </c>
      <c r="U1605" s="97">
        <v>14.647032509100011</v>
      </c>
      <c r="V1605" s="184">
        <v>1549230869411.0696</v>
      </c>
      <c r="W1605" s="199">
        <v>1608.6265937488367</v>
      </c>
      <c r="X1605" s="191">
        <v>5.5159832589833258E-2</v>
      </c>
      <c r="Y1605" s="198">
        <v>2.0000000000000001E-4</v>
      </c>
    </row>
    <row r="1606" spans="1:25" x14ac:dyDescent="0.2">
      <c r="A1606">
        <v>1602</v>
      </c>
      <c r="B1606" s="119">
        <v>0.36885184097987844</v>
      </c>
      <c r="C1606" s="97">
        <v>4000</v>
      </c>
      <c r="D1606" s="96">
        <v>0.64571866336026662</v>
      </c>
      <c r="E1606" s="98">
        <v>0</v>
      </c>
      <c r="F1606" s="119">
        <v>0.52891450011887486</v>
      </c>
      <c r="G1606" s="177">
        <v>1</v>
      </c>
      <c r="H1606" s="97">
        <v>13337308.628324028</v>
      </c>
      <c r="I1606" s="185">
        <v>35240.979784684801</v>
      </c>
      <c r="J1606" s="174">
        <v>470019823752.86926</v>
      </c>
      <c r="K1606" s="186">
        <v>0.36885184097987844</v>
      </c>
      <c r="L1606" s="182">
        <v>110095099498.4155</v>
      </c>
      <c r="M1606" s="189">
        <v>20489217584.31868</v>
      </c>
      <c r="N1606" s="187">
        <v>31391141.720623653</v>
      </c>
      <c r="O1606" s="185">
        <v>0</v>
      </c>
      <c r="P1606" s="185">
        <v>285569127499.30304</v>
      </c>
      <c r="Q1606" s="174">
        <v>776078168836.49109</v>
      </c>
      <c r="R1606" s="119">
        <v>0.51776096200482713</v>
      </c>
      <c r="S1606" s="174">
        <v>265201651441.33344</v>
      </c>
      <c r="T1606" s="119">
        <v>0.34172028294382772</v>
      </c>
      <c r="U1606" s="97">
        <v>16.760653634971916</v>
      </c>
      <c r="V1606" s="184">
        <v>4794356140695.1533</v>
      </c>
      <c r="W1606" s="199">
        <v>4981.2889816886163</v>
      </c>
      <c r="X1606" s="191">
        <v>4.3648969151971702E-2</v>
      </c>
      <c r="Y1606" s="198">
        <v>2.0000000000000001E-4</v>
      </c>
    </row>
    <row r="1607" spans="1:25" x14ac:dyDescent="0.2">
      <c r="A1607">
        <v>1603</v>
      </c>
      <c r="B1607" s="119">
        <v>0.69345242565718879</v>
      </c>
      <c r="C1607" s="97">
        <v>4000</v>
      </c>
      <c r="D1607" s="96">
        <v>0.35822814782016238</v>
      </c>
      <c r="E1607" s="98">
        <v>0</v>
      </c>
      <c r="F1607" s="119">
        <v>0</v>
      </c>
      <c r="G1607" s="177">
        <v>0</v>
      </c>
      <c r="H1607" s="97">
        <v>3751443.8517202786</v>
      </c>
      <c r="I1607" s="185">
        <v>41670.217279946657</v>
      </c>
      <c r="J1607" s="174">
        <v>156323480414.70401</v>
      </c>
      <c r="K1607" s="186">
        <v>0.5118828343431403</v>
      </c>
      <c r="L1607" s="182">
        <v>59016871223.956818</v>
      </c>
      <c r="M1607" s="189">
        <v>7316175250.0143909</v>
      </c>
      <c r="N1607" s="187">
        <v>12079633.430954041</v>
      </c>
      <c r="O1607" s="185">
        <v>0</v>
      </c>
      <c r="P1607" s="185">
        <v>0</v>
      </c>
      <c r="Q1607" s="174">
        <v>163639655664.71841</v>
      </c>
      <c r="R1607" s="119">
        <v>0.48899703378143722</v>
      </c>
      <c r="S1607" s="174">
        <v>59016871223.956818</v>
      </c>
      <c r="T1607" s="119">
        <v>0.36065140191248379</v>
      </c>
      <c r="U1607" s="97">
        <v>13.393297024320526</v>
      </c>
      <c r="V1607" s="184">
        <v>947403236035.63794</v>
      </c>
      <c r="W1607" s="199">
        <v>980.99241637222281</v>
      </c>
      <c r="X1607" s="191">
        <v>4.9499069656224012E-2</v>
      </c>
      <c r="Y1607" s="198">
        <v>2.0000000000000001E-4</v>
      </c>
    </row>
    <row r="1608" spans="1:25" x14ac:dyDescent="0.2">
      <c r="A1608">
        <v>1604</v>
      </c>
      <c r="B1608" s="119">
        <v>0.61220568609374815</v>
      </c>
      <c r="C1608" s="97">
        <v>6742.746081811234</v>
      </c>
      <c r="D1608" s="96">
        <v>0.88453092907250475</v>
      </c>
      <c r="E1608" s="98">
        <v>0.51654561868777249</v>
      </c>
      <c r="F1608" s="119">
        <v>0</v>
      </c>
      <c r="G1608" s="177">
        <v>0</v>
      </c>
      <c r="H1608" s="97">
        <v>7542706.1828610403</v>
      </c>
      <c r="I1608" s="185">
        <v>39544.491285517564</v>
      </c>
      <c r="J1608" s="174">
        <v>298272478917.36786</v>
      </c>
      <c r="K1608" s="186">
        <v>0.47399684330797465</v>
      </c>
      <c r="L1608" s="182">
        <v>94409335304.102966</v>
      </c>
      <c r="M1608" s="189">
        <v>38331026676.327072</v>
      </c>
      <c r="N1608" s="187">
        <v>16651927.651754189</v>
      </c>
      <c r="O1608" s="185">
        <v>69153018177.487656</v>
      </c>
      <c r="P1608" s="185">
        <v>0</v>
      </c>
      <c r="Q1608" s="174">
        <v>405756523771.18262</v>
      </c>
      <c r="R1608" s="119">
        <v>0.48477995169682842</v>
      </c>
      <c r="S1608" s="174">
        <v>121350124090.2361</v>
      </c>
      <c r="T1608" s="119">
        <v>0.2990712828530363</v>
      </c>
      <c r="U1608" s="97">
        <v>15.484370778508438</v>
      </c>
      <c r="V1608" s="184">
        <v>2029051742393.2559</v>
      </c>
      <c r="W1608" s="199">
        <v>2107.0145547657776</v>
      </c>
      <c r="X1608" s="191">
        <v>4.7991015528812686E-2</v>
      </c>
      <c r="Y1608" s="198">
        <v>2.0000000000000001E-4</v>
      </c>
    </row>
    <row r="1609" spans="1:25" x14ac:dyDescent="0.2">
      <c r="A1609">
        <v>1605</v>
      </c>
      <c r="B1609" s="119">
        <v>0.33601833364341105</v>
      </c>
      <c r="C1609" s="97">
        <v>11471.614551921499</v>
      </c>
      <c r="D1609" s="96">
        <v>0.88507468817475066</v>
      </c>
      <c r="E1609" s="98">
        <v>3.1493426830494678E-2</v>
      </c>
      <c r="F1609" s="119">
        <v>0</v>
      </c>
      <c r="G1609" s="177">
        <v>0</v>
      </c>
      <c r="H1609" s="97">
        <v>7959458.3170159711</v>
      </c>
      <c r="I1609" s="185">
        <v>35614.740416288056</v>
      </c>
      <c r="J1609" s="174">
        <v>283474041814.78882</v>
      </c>
      <c r="K1609" s="186">
        <v>0.33601833364341105</v>
      </c>
      <c r="L1609" s="182">
        <v>68622438473.958313</v>
      </c>
      <c r="M1609" s="189">
        <v>3152123370.6084919</v>
      </c>
      <c r="N1609" s="187">
        <v>17359016.351206768</v>
      </c>
      <c r="O1609" s="185">
        <v>9457567028.5921097</v>
      </c>
      <c r="P1609" s="185">
        <v>0</v>
      </c>
      <c r="Q1609" s="174">
        <v>296083732213.98944</v>
      </c>
      <c r="R1609" s="119">
        <v>0.34726166147598853</v>
      </c>
      <c r="S1609" s="174">
        <v>73684729309.76384</v>
      </c>
      <c r="T1609" s="119">
        <v>0.24886449775129646</v>
      </c>
      <c r="U1609" s="97">
        <v>13.548664204418971</v>
      </c>
      <c r="V1609" s="184">
        <v>974537242004.22852</v>
      </c>
      <c r="W1609" s="199">
        <v>1011.5874722646874</v>
      </c>
      <c r="X1609" s="191">
        <v>5.4849705575318708E-2</v>
      </c>
      <c r="Y1609" s="198">
        <v>2.0000000000000001E-4</v>
      </c>
    </row>
    <row r="1610" spans="1:25" x14ac:dyDescent="0.2">
      <c r="A1610">
        <v>1606</v>
      </c>
      <c r="B1610" s="119">
        <v>0.34298242219899977</v>
      </c>
      <c r="C1610" s="97">
        <v>7806.4024782582246</v>
      </c>
      <c r="D1610" s="96">
        <v>0.94286267399399215</v>
      </c>
      <c r="E1610" s="98">
        <v>1.8114568764272837E-2</v>
      </c>
      <c r="F1610" s="119">
        <v>0.40495467924340678</v>
      </c>
      <c r="G1610" s="177">
        <v>1</v>
      </c>
      <c r="H1610" s="97">
        <v>8957963.1812178604</v>
      </c>
      <c r="I1610" s="185">
        <v>34958.145491157469</v>
      </c>
      <c r="J1610" s="174">
        <v>313153780193.44574</v>
      </c>
      <c r="K1610" s="186">
        <v>0.33977971605750634</v>
      </c>
      <c r="L1610" s="182">
        <v>75379039644.084213</v>
      </c>
      <c r="M1610" s="189">
        <v>1698080855.6868858</v>
      </c>
      <c r="N1610" s="187">
        <v>18995269.130482059</v>
      </c>
      <c r="O1610" s="185">
        <v>0</v>
      </c>
      <c r="P1610" s="185">
        <v>172367146254.63837</v>
      </c>
      <c r="Q1610" s="174">
        <v>487219007303.771</v>
      </c>
      <c r="R1610" s="119">
        <v>0.50141110231329766</v>
      </c>
      <c r="S1610" s="174">
        <v>138594414279.94925</v>
      </c>
      <c r="T1610" s="119">
        <v>0.28446019593307553</v>
      </c>
      <c r="U1610" s="97">
        <v>15.765522048612281</v>
      </c>
      <c r="V1610" s="184">
        <v>2284502258989.373</v>
      </c>
      <c r="W1610" s="199">
        <v>2372.7902595272349</v>
      </c>
      <c r="X1610" s="191">
        <v>4.7204158293768589E-2</v>
      </c>
      <c r="Y1610" s="198">
        <v>2.0000000000000001E-4</v>
      </c>
    </row>
    <row r="1611" spans="1:25" x14ac:dyDescent="0.2">
      <c r="A1611">
        <v>1607</v>
      </c>
      <c r="B1611" s="119">
        <v>0.56005777698985304</v>
      </c>
      <c r="C1611" s="97">
        <v>6783.4057883879232</v>
      </c>
      <c r="D1611" s="96">
        <v>0.52674391959391231</v>
      </c>
      <c r="E1611" s="98">
        <v>0</v>
      </c>
      <c r="F1611" s="119">
        <v>0.48934625646683511</v>
      </c>
      <c r="G1611" s="177">
        <v>1</v>
      </c>
      <c r="H1611" s="97">
        <v>3869580.9775429443</v>
      </c>
      <c r="I1611" s="185">
        <v>44925.107371434708</v>
      </c>
      <c r="J1611" s="174">
        <v>173841340898.57803</v>
      </c>
      <c r="K1611" s="186">
        <v>0.43733575084350562</v>
      </c>
      <c r="L1611" s="182">
        <v>53496043594.061043</v>
      </c>
      <c r="M1611" s="189">
        <v>4109766257.5780821</v>
      </c>
      <c r="N1611" s="187">
        <v>10992040.076028382</v>
      </c>
      <c r="O1611" s="185">
        <v>0</v>
      </c>
      <c r="P1611" s="185">
        <v>205686759638.41287</v>
      </c>
      <c r="Q1611" s="174">
        <v>383637866794.56897</v>
      </c>
      <c r="R1611" s="119">
        <v>0.62709253148119504</v>
      </c>
      <c r="S1611" s="174">
        <v>149811899123.51193</v>
      </c>
      <c r="T1611" s="119">
        <v>0.39050342025734769</v>
      </c>
      <c r="U1611" s="97">
        <v>16.966780687750347</v>
      </c>
      <c r="V1611" s="184">
        <v>2771701893424.9282</v>
      </c>
      <c r="W1611" s="199">
        <v>2877.1261492558865</v>
      </c>
      <c r="X1611" s="191">
        <v>4.3314879893581758E-2</v>
      </c>
      <c r="Y1611" s="198">
        <v>2.0000000000000001E-4</v>
      </c>
    </row>
    <row r="1612" spans="1:25" x14ac:dyDescent="0.2">
      <c r="A1612">
        <v>1608</v>
      </c>
      <c r="B1612" s="119">
        <v>0.57547909216387216</v>
      </c>
      <c r="C1612" s="97">
        <v>7085.6737870838024</v>
      </c>
      <c r="D1612" s="96">
        <v>0.50428190940768014</v>
      </c>
      <c r="E1612" s="98">
        <v>0.33256479055684174</v>
      </c>
      <c r="F1612" s="119">
        <v>0</v>
      </c>
      <c r="G1612" s="177">
        <v>0</v>
      </c>
      <c r="H1612" s="97">
        <v>4201377.5173520483</v>
      </c>
      <c r="I1612" s="185">
        <v>45515.190828179169</v>
      </c>
      <c r="J1612" s="174">
        <v>191226499443.50012</v>
      </c>
      <c r="K1612" s="186">
        <v>0.4952269694179926</v>
      </c>
      <c r="L1612" s="182">
        <v>67450338381.812347</v>
      </c>
      <c r="M1612" s="189">
        <v>14357205685.199181</v>
      </c>
      <c r="N1612" s="187">
        <v>11957592.282911036</v>
      </c>
      <c r="O1612" s="185">
        <v>46148193723.491585</v>
      </c>
      <c r="P1612" s="185">
        <v>0</v>
      </c>
      <c r="Q1612" s="174">
        <v>251731898852.19089</v>
      </c>
      <c r="R1612" s="119">
        <v>0.52285417688718061</v>
      </c>
      <c r="S1612" s="174">
        <v>92974385529.81337</v>
      </c>
      <c r="T1612" s="119">
        <v>0.36933891157117527</v>
      </c>
      <c r="U1612" s="97">
        <v>15.166034313048492</v>
      </c>
      <c r="V1612" s="184">
        <v>1575474554692.0264</v>
      </c>
      <c r="W1612" s="199">
        <v>1635.0996929161122</v>
      </c>
      <c r="X1612" s="191">
        <v>4.6633561533838262E-2</v>
      </c>
      <c r="Y1612" s="198">
        <v>2.0000000000000001E-4</v>
      </c>
    </row>
    <row r="1613" spans="1:25" x14ac:dyDescent="0.2">
      <c r="A1613">
        <v>1609</v>
      </c>
      <c r="B1613" s="119">
        <v>0.69312184653710496</v>
      </c>
      <c r="C1613" s="97">
        <v>7824.3363149427896</v>
      </c>
      <c r="D1613" s="96">
        <v>1.0582755933527275</v>
      </c>
      <c r="E1613" s="98">
        <v>0.49496245523335919</v>
      </c>
      <c r="F1613" s="119">
        <v>0</v>
      </c>
      <c r="G1613" s="177">
        <v>0</v>
      </c>
      <c r="H1613" s="97">
        <v>9682620.3943494428</v>
      </c>
      <c r="I1613" s="185">
        <v>40309.446828495929</v>
      </c>
      <c r="J1613" s="174">
        <v>390301071946.53912</v>
      </c>
      <c r="K1613" s="186">
        <v>0.46595882263773292</v>
      </c>
      <c r="L1613" s="182">
        <v>131039963414.15974</v>
      </c>
      <c r="M1613" s="189">
        <v>34567333318.34584</v>
      </c>
      <c r="N1613" s="187">
        <v>19604084.128726363</v>
      </c>
      <c r="O1613" s="185">
        <v>77973440534.869736</v>
      </c>
      <c r="P1613" s="185">
        <v>0</v>
      </c>
      <c r="Q1613" s="174">
        <v>502841845799.75464</v>
      </c>
      <c r="R1613" s="119">
        <v>0.48572524825949842</v>
      </c>
      <c r="S1613" s="174">
        <v>182827973713.85614</v>
      </c>
      <c r="T1613" s="119">
        <v>0.36358941731087202</v>
      </c>
      <c r="U1613" s="97">
        <v>15.42052155101244</v>
      </c>
      <c r="V1613" s="184">
        <v>2995560739939.769</v>
      </c>
      <c r="W1613" s="199">
        <v>3109.8321306110765</v>
      </c>
      <c r="X1613" s="191">
        <v>4.8716289624644485E-2</v>
      </c>
      <c r="Y1613" s="198">
        <v>2.0000000000000001E-4</v>
      </c>
    </row>
    <row r="1614" spans="1:25" x14ac:dyDescent="0.2">
      <c r="A1614">
        <v>1610</v>
      </c>
      <c r="B1614" s="119">
        <v>0.52304731687575723</v>
      </c>
      <c r="C1614" s="97">
        <v>4430.3198585720575</v>
      </c>
      <c r="D1614" s="96">
        <v>0.85917549674220484</v>
      </c>
      <c r="E1614" s="98">
        <v>0.11983955146537559</v>
      </c>
      <c r="F1614" s="119">
        <v>0</v>
      </c>
      <c r="G1614" s="177">
        <v>0</v>
      </c>
      <c r="H1614" s="97">
        <v>12867888.1779115</v>
      </c>
      <c r="I1614" s="185">
        <v>26669.021220340037</v>
      </c>
      <c r="J1614" s="174">
        <v>343173982877.68445</v>
      </c>
      <c r="K1614" s="186">
        <v>0.1864223275063589</v>
      </c>
      <c r="L1614" s="182">
        <v>25530596876.097481</v>
      </c>
      <c r="M1614" s="189">
        <v>12093007341.817772</v>
      </c>
      <c r="N1614" s="187">
        <v>27528645.725357302</v>
      </c>
      <c r="O1614" s="185">
        <v>27133009210.55724</v>
      </c>
      <c r="P1614" s="185">
        <v>0</v>
      </c>
      <c r="Q1614" s="174">
        <v>382399999430.05945</v>
      </c>
      <c r="R1614" s="119">
        <v>0.22406302333638514</v>
      </c>
      <c r="S1614" s="174">
        <v>32274746912.568642</v>
      </c>
      <c r="T1614" s="119">
        <v>8.4400488913890959E-2</v>
      </c>
      <c r="U1614" s="97">
        <v>15.323832027852056</v>
      </c>
      <c r="V1614" s="184">
        <v>534655451925.36108</v>
      </c>
      <c r="W1614" s="199">
        <v>555.36682308981472</v>
      </c>
      <c r="X1614" s="191">
        <v>4.2887945231932956E-2</v>
      </c>
      <c r="Y1614" s="198">
        <v>2.0000000000000001E-4</v>
      </c>
    </row>
    <row r="1615" spans="1:25" x14ac:dyDescent="0.2">
      <c r="A1615">
        <v>1611</v>
      </c>
      <c r="B1615" s="119">
        <v>0.60482719069348989</v>
      </c>
      <c r="C1615" s="97">
        <v>13345.247966393043</v>
      </c>
      <c r="D1615" s="96">
        <v>0.96027596769817969</v>
      </c>
      <c r="E1615" s="98">
        <v>0</v>
      </c>
      <c r="F1615" s="119">
        <v>0.39569250926798155</v>
      </c>
      <c r="G1615" s="177">
        <v>1</v>
      </c>
      <c r="H1615" s="97">
        <v>21765523.038210154</v>
      </c>
      <c r="I1615" s="185">
        <v>21809.011645672668</v>
      </c>
      <c r="J1615" s="174">
        <v>474684545414.48199</v>
      </c>
      <c r="K1615" s="186">
        <v>5.0991928930397501E-2</v>
      </c>
      <c r="L1615" s="182">
        <v>12993323940.405922</v>
      </c>
      <c r="M1615" s="189">
        <v>13204799720.113811</v>
      </c>
      <c r="N1615" s="187">
        <v>43154918.457413398</v>
      </c>
      <c r="O1615" s="185">
        <v>0</v>
      </c>
      <c r="P1615" s="185">
        <v>340706205480.18488</v>
      </c>
      <c r="Q1615" s="174">
        <v>828595550614.78064</v>
      </c>
      <c r="R1615" s="119">
        <v>0.35816031689778111</v>
      </c>
      <c r="S1615" s="174">
        <v>207247827174.23767</v>
      </c>
      <c r="T1615" s="119">
        <v>0.25011940628991924</v>
      </c>
      <c r="U1615" s="97">
        <v>18.805437698467667</v>
      </c>
      <c r="V1615" s="184">
        <v>3627264280663.8984</v>
      </c>
      <c r="W1615" s="199">
        <v>3764.2112030333151</v>
      </c>
      <c r="X1615" s="191">
        <v>4.0288879241315065E-2</v>
      </c>
      <c r="Y1615" s="198">
        <v>2.0000000000000001E-4</v>
      </c>
    </row>
    <row r="1616" spans="1:25" x14ac:dyDescent="0.2">
      <c r="A1616">
        <v>1612</v>
      </c>
      <c r="B1616" s="119">
        <v>0.38526303950081603</v>
      </c>
      <c r="C1616" s="97">
        <v>8944.6691830950385</v>
      </c>
      <c r="D1616" s="96">
        <v>0.33016623389136063</v>
      </c>
      <c r="E1616" s="98">
        <v>0.17886554906102523</v>
      </c>
      <c r="F1616" s="119">
        <v>0.60041693567026422</v>
      </c>
      <c r="G1616" s="177">
        <v>1</v>
      </c>
      <c r="H1616" s="97">
        <v>3255244.0231500827</v>
      </c>
      <c r="I1616" s="185">
        <v>53302.920691344872</v>
      </c>
      <c r="J1616" s="174">
        <v>173514013996.94327</v>
      </c>
      <c r="K1616" s="186">
        <v>0.38526303950081608</v>
      </c>
      <c r="L1616" s="182">
        <v>47813216864.118462</v>
      </c>
      <c r="M1616" s="189">
        <v>3472640823.9786005</v>
      </c>
      <c r="N1616" s="187">
        <v>10743112.863067588</v>
      </c>
      <c r="O1616" s="185">
        <v>0</v>
      </c>
      <c r="P1616" s="185">
        <v>229789170731.36429</v>
      </c>
      <c r="Q1616" s="174">
        <v>406775825552.28613</v>
      </c>
      <c r="R1616" s="119">
        <v>0.6162604984531439</v>
      </c>
      <c r="S1616" s="174">
        <v>144268431104.29446</v>
      </c>
      <c r="T1616" s="119">
        <v>0.35466323719807802</v>
      </c>
      <c r="U1616" s="97">
        <v>17.100760623961946</v>
      </c>
      <c r="V1616" s="184">
        <v>2695614939307.2085</v>
      </c>
      <c r="W1616" s="199">
        <v>2798.8454893678359</v>
      </c>
      <c r="X1616" s="191">
        <v>4.2690320260491771E-2</v>
      </c>
      <c r="Y1616" s="198">
        <v>2.0000000000000001E-4</v>
      </c>
    </row>
    <row r="1617" spans="1:25" x14ac:dyDescent="0.2">
      <c r="A1617">
        <v>1613</v>
      </c>
      <c r="B1617" s="119">
        <v>0.57045526344170172</v>
      </c>
      <c r="C1617" s="97">
        <v>9958.1343663693406</v>
      </c>
      <c r="D1617" s="96">
        <v>0.95127776220273896</v>
      </c>
      <c r="E1617" s="98">
        <v>0.7</v>
      </c>
      <c r="F1617" s="119">
        <v>0.47531223831458008</v>
      </c>
      <c r="G1617" s="177">
        <v>1</v>
      </c>
      <c r="H1617" s="97">
        <v>8784407.0320668891</v>
      </c>
      <c r="I1617" s="185">
        <v>40299.04672768552</v>
      </c>
      <c r="J1617" s="174">
        <v>354003229460.27283</v>
      </c>
      <c r="K1617" s="186">
        <v>0.50221165931240186</v>
      </c>
      <c r="L1617" s="182">
        <v>142982820793.61011</v>
      </c>
      <c r="M1617" s="189">
        <v>3726475156.8938398</v>
      </c>
      <c r="N1617" s="187">
        <v>18555785.293125346</v>
      </c>
      <c r="O1617" s="185">
        <v>0</v>
      </c>
      <c r="P1617" s="185">
        <v>295081068246.28632</v>
      </c>
      <c r="Q1617" s="174">
        <v>652810772863.45288</v>
      </c>
      <c r="R1617" s="119">
        <v>0.6339500220729134</v>
      </c>
      <c r="S1617" s="174">
        <v>324651135494.49744</v>
      </c>
      <c r="T1617" s="119">
        <v>0.49731277268980373</v>
      </c>
      <c r="U1617" s="97">
        <v>16.394092567639117</v>
      </c>
      <c r="V1617" s="184">
        <v>5659466439579.1221</v>
      </c>
      <c r="W1617" s="199">
        <v>5873.8675920297619</v>
      </c>
      <c r="X1617" s="191">
        <v>4.572320287080394E-2</v>
      </c>
      <c r="Y1617" s="198">
        <v>2.0000000000000001E-4</v>
      </c>
    </row>
    <row r="1618" spans="1:25" x14ac:dyDescent="0.2">
      <c r="A1618">
        <v>1614</v>
      </c>
      <c r="B1618" s="119">
        <v>0.5211360630245323</v>
      </c>
      <c r="C1618" s="97">
        <v>5584.8595071200916</v>
      </c>
      <c r="D1618" s="96">
        <v>0.88247531832740511</v>
      </c>
      <c r="E1618" s="98">
        <v>0.60994479273086277</v>
      </c>
      <c r="F1618" s="119">
        <v>0.5109577420795971</v>
      </c>
      <c r="G1618" s="177">
        <v>1</v>
      </c>
      <c r="H1618" s="97">
        <v>9036365.0677768309</v>
      </c>
      <c r="I1618" s="185">
        <v>39167.708192494851</v>
      </c>
      <c r="J1618" s="174">
        <v>353933710095.53687</v>
      </c>
      <c r="K1618" s="186">
        <v>0.47642103067485619</v>
      </c>
      <c r="L1618" s="182">
        <v>126250008866.17859</v>
      </c>
      <c r="M1618" s="189">
        <v>4733724895.7331514</v>
      </c>
      <c r="N1618" s="187">
        <v>19642868.746490233</v>
      </c>
      <c r="O1618" s="185">
        <v>0</v>
      </c>
      <c r="P1618" s="185">
        <v>306289406589.97064</v>
      </c>
      <c r="Q1618" s="174">
        <v>664956841581.24072</v>
      </c>
      <c r="R1618" s="119">
        <v>0.62207494134900199</v>
      </c>
      <c r="S1618" s="174">
        <v>282547679630.06665</v>
      </c>
      <c r="T1618" s="119">
        <v>0.42491130545883188</v>
      </c>
      <c r="U1618" s="97">
        <v>16.378388598378017</v>
      </c>
      <c r="V1618" s="184">
        <v>4992520164160.3916</v>
      </c>
      <c r="W1618" s="199">
        <v>5184.5455633106048</v>
      </c>
      <c r="X1618" s="191">
        <v>4.5406684102136101E-2</v>
      </c>
      <c r="Y1618" s="198">
        <v>2.0000000000000001E-4</v>
      </c>
    </row>
    <row r="1619" spans="1:25" x14ac:dyDescent="0.2">
      <c r="A1619">
        <v>1615</v>
      </c>
      <c r="B1619" s="119">
        <v>0.60163758449363147</v>
      </c>
      <c r="C1619" s="97">
        <v>7367.479077769688</v>
      </c>
      <c r="D1619" s="96">
        <v>0.62908809015123934</v>
      </c>
      <c r="E1619" s="98">
        <v>0.3646163352730768</v>
      </c>
      <c r="F1619" s="119">
        <v>0</v>
      </c>
      <c r="G1619" s="177">
        <v>0</v>
      </c>
      <c r="H1619" s="97">
        <v>7811149.5899903849</v>
      </c>
      <c r="I1619" s="185">
        <v>42100.846045646926</v>
      </c>
      <c r="J1619" s="174">
        <v>328856006327.70331</v>
      </c>
      <c r="K1619" s="186">
        <v>0.42808411002460589</v>
      </c>
      <c r="L1619" s="182">
        <v>104222434596.3851</v>
      </c>
      <c r="M1619" s="189">
        <v>22322069026.167713</v>
      </c>
      <c r="N1619" s="187">
        <v>19175438.438190371</v>
      </c>
      <c r="O1619" s="185">
        <v>50302981824.949631</v>
      </c>
      <c r="P1619" s="185">
        <v>0</v>
      </c>
      <c r="Q1619" s="174">
        <v>401481057178.82068</v>
      </c>
      <c r="R1619" s="119">
        <v>0.45088158710903714</v>
      </c>
      <c r="S1619" s="174">
        <v>127737160582.26338</v>
      </c>
      <c r="T1619" s="119">
        <v>0.31816485061552713</v>
      </c>
      <c r="U1619" s="97">
        <v>14.686792396790745</v>
      </c>
      <c r="V1619" s="184">
        <v>2067925164565.1431</v>
      </c>
      <c r="W1619" s="199">
        <v>2146.6019004944833</v>
      </c>
      <c r="X1619" s="191">
        <v>4.8797712325951648E-2</v>
      </c>
      <c r="Y1619" s="198">
        <v>2.0000000000000001E-4</v>
      </c>
    </row>
    <row r="1620" spans="1:25" x14ac:dyDescent="0.2">
      <c r="A1620">
        <v>1616</v>
      </c>
      <c r="B1620" s="119">
        <v>0.62419365518227954</v>
      </c>
      <c r="C1620" s="97">
        <v>13330.273628506471</v>
      </c>
      <c r="D1620" s="96">
        <v>0.5729474183026918</v>
      </c>
      <c r="E1620" s="98">
        <v>0.36065433118241991</v>
      </c>
      <c r="F1620" s="119">
        <v>0.70334848586154275</v>
      </c>
      <c r="G1620" s="177">
        <v>1</v>
      </c>
      <c r="H1620" s="97">
        <v>3344802.5927832043</v>
      </c>
      <c r="I1620" s="185">
        <v>38044.251549455694</v>
      </c>
      <c r="J1620" s="174">
        <v>127250511223.11584</v>
      </c>
      <c r="K1620" s="186">
        <v>0.29026249509259627</v>
      </c>
      <c r="L1620" s="182">
        <v>25652660488.213043</v>
      </c>
      <c r="M1620" s="189">
        <v>1462556837.02987</v>
      </c>
      <c r="N1620" s="187">
        <v>9398234.0483867861</v>
      </c>
      <c r="O1620" s="185">
        <v>0</v>
      </c>
      <c r="P1620" s="185">
        <v>181813009824.01279</v>
      </c>
      <c r="Q1620" s="174">
        <v>310526077884.15851</v>
      </c>
      <c r="R1620" s="119">
        <v>0.58734667307613175</v>
      </c>
      <c r="S1620" s="174">
        <v>117168507585.31506</v>
      </c>
      <c r="T1620" s="119">
        <v>0.37732260164321746</v>
      </c>
      <c r="U1620" s="97">
        <v>17.728057150804087</v>
      </c>
      <c r="V1620" s="184">
        <v>2220349694882.833</v>
      </c>
      <c r="W1620" s="199">
        <v>2305.2159558423418</v>
      </c>
      <c r="X1620" s="191">
        <v>4.2122836615110459E-2</v>
      </c>
      <c r="Y1620" s="198">
        <v>2.0000000000000001E-4</v>
      </c>
    </row>
    <row r="1621" spans="1:25" x14ac:dyDescent="0.2">
      <c r="A1621">
        <v>1617</v>
      </c>
      <c r="B1621" s="119">
        <v>0.5249667528019597</v>
      </c>
      <c r="C1621" s="97">
        <v>6713.5817882872307</v>
      </c>
      <c r="D1621" s="96">
        <v>1.0427467543495368</v>
      </c>
      <c r="E1621" s="98">
        <v>0</v>
      </c>
      <c r="F1621" s="119">
        <v>0.45065318298229456</v>
      </c>
      <c r="G1621" s="177">
        <v>1</v>
      </c>
      <c r="H1621" s="97">
        <v>8957771.1433799881</v>
      </c>
      <c r="I1621" s="185">
        <v>38621.368462904036</v>
      </c>
      <c r="J1621" s="174">
        <v>345961379934.84772</v>
      </c>
      <c r="K1621" s="186">
        <v>0.48337910710240239</v>
      </c>
      <c r="L1621" s="182">
        <v>131237934260.36496</v>
      </c>
      <c r="M1621" s="189">
        <v>4784371407.1765299</v>
      </c>
      <c r="N1621" s="187">
        <v>18386552.353569102</v>
      </c>
      <c r="O1621" s="185">
        <v>0</v>
      </c>
      <c r="P1621" s="185">
        <v>314452450365.69775</v>
      </c>
      <c r="Q1621" s="174">
        <v>665198201707.72192</v>
      </c>
      <c r="R1621" s="119">
        <v>0.62957545907706913</v>
      </c>
      <c r="S1621" s="174">
        <v>216620094015.86777</v>
      </c>
      <c r="T1621" s="119">
        <v>0.32564744381411809</v>
      </c>
      <c r="U1621" s="97">
        <v>15.435059016992103</v>
      </c>
      <c r="V1621" s="184">
        <v>3581409350359.4258</v>
      </c>
      <c r="W1621" s="199">
        <v>3717.0225966119224</v>
      </c>
      <c r="X1621" s="191">
        <v>4.8634340883530892E-2</v>
      </c>
      <c r="Y1621" s="198">
        <v>2.0000000000000001E-4</v>
      </c>
    </row>
    <row r="1622" spans="1:25" x14ac:dyDescent="0.2">
      <c r="A1622">
        <v>1618</v>
      </c>
      <c r="B1622" s="119">
        <v>0.43887698699176214</v>
      </c>
      <c r="C1622" s="97">
        <v>13478.854650509547</v>
      </c>
      <c r="D1622" s="96">
        <v>0.96928606055670952</v>
      </c>
      <c r="E1622" s="98">
        <v>0</v>
      </c>
      <c r="F1622" s="119">
        <v>0</v>
      </c>
      <c r="G1622" s="177">
        <v>0</v>
      </c>
      <c r="H1622" s="97">
        <v>6865979.9098397177</v>
      </c>
      <c r="I1622" s="185">
        <v>45202.680121746394</v>
      </c>
      <c r="J1622" s="174">
        <v>310360693586.8219</v>
      </c>
      <c r="K1622" s="186">
        <v>0.43887698699176214</v>
      </c>
      <c r="L1622" s="182">
        <v>103396677786.84691</v>
      </c>
      <c r="M1622" s="189">
        <v>7733446561.5089169</v>
      </c>
      <c r="N1622" s="187">
        <v>14745138.478364887</v>
      </c>
      <c r="O1622" s="185">
        <v>0</v>
      </c>
      <c r="P1622" s="185">
        <v>0</v>
      </c>
      <c r="Q1622" s="174">
        <v>318094140148.33081</v>
      </c>
      <c r="R1622" s="119">
        <v>0.42820708994683648</v>
      </c>
      <c r="S1622" s="174">
        <v>103396677786.84691</v>
      </c>
      <c r="T1622" s="119">
        <v>0.32505055811035027</v>
      </c>
      <c r="U1622" s="97">
        <v>13.263626568406149</v>
      </c>
      <c r="V1622" s="184">
        <v>1394687802034.1697</v>
      </c>
      <c r="W1622" s="199">
        <v>1448.5594337358261</v>
      </c>
      <c r="X1622" s="191">
        <v>6.0034365259975221E-2</v>
      </c>
      <c r="Y1622" s="198">
        <v>2.0000000000000001E-4</v>
      </c>
    </row>
    <row r="1623" spans="1:25" x14ac:dyDescent="0.2">
      <c r="A1623">
        <v>1619</v>
      </c>
      <c r="B1623" s="119">
        <v>0.52101569635479406</v>
      </c>
      <c r="C1623" s="97">
        <v>12012.479361811525</v>
      </c>
      <c r="D1623" s="96">
        <v>0.83678013813366703</v>
      </c>
      <c r="E1623" s="98">
        <v>0.33402384253419071</v>
      </c>
      <c r="F1623" s="119">
        <v>0</v>
      </c>
      <c r="G1623" s="177">
        <v>0</v>
      </c>
      <c r="H1623" s="97">
        <v>5376954.1213553296</v>
      </c>
      <c r="I1623" s="185">
        <v>43806.436295965214</v>
      </c>
      <c r="J1623" s="174">
        <v>235545198183.47986</v>
      </c>
      <c r="K1623" s="186">
        <v>0.45202986471565543</v>
      </c>
      <c r="L1623" s="182">
        <v>82251275088.58168</v>
      </c>
      <c r="M1623" s="189">
        <v>16010898148.177349</v>
      </c>
      <c r="N1623" s="187">
        <v>12527427.558239866</v>
      </c>
      <c r="O1623" s="185">
        <v>31463573797.93222</v>
      </c>
      <c r="P1623" s="185">
        <v>0</v>
      </c>
      <c r="Q1623" s="174">
        <v>283019670129.58942</v>
      </c>
      <c r="R1623" s="119">
        <v>0.46514195655506541</v>
      </c>
      <c r="S1623" s="174">
        <v>94989319422.112381</v>
      </c>
      <c r="T1623" s="119">
        <v>0.33562797730143118</v>
      </c>
      <c r="U1623" s="97">
        <v>14.421483724829036</v>
      </c>
      <c r="V1623" s="184">
        <v>1455350791617.2109</v>
      </c>
      <c r="W1623" s="199">
        <v>1510.8681733520723</v>
      </c>
      <c r="X1623" s="191">
        <v>5.2745622834434992E-2</v>
      </c>
      <c r="Y1623" s="198">
        <v>2.0000000000000001E-4</v>
      </c>
    </row>
    <row r="1624" spans="1:25" x14ac:dyDescent="0.2">
      <c r="A1624">
        <v>1620</v>
      </c>
      <c r="B1624" s="119">
        <v>0.61881158486672128</v>
      </c>
      <c r="C1624" s="97">
        <v>5090.6134201045024</v>
      </c>
      <c r="D1624" s="96">
        <v>0.71523814528990604</v>
      </c>
      <c r="E1624" s="98">
        <v>0.7</v>
      </c>
      <c r="F1624" s="119">
        <v>0</v>
      </c>
      <c r="G1624" s="177">
        <v>0</v>
      </c>
      <c r="H1624" s="97">
        <v>8094589.1844436741</v>
      </c>
      <c r="I1624" s="185">
        <v>28992.668843963762</v>
      </c>
      <c r="J1624" s="174">
        <v>234683743652.50613</v>
      </c>
      <c r="K1624" s="186">
        <v>0.30832421554523415</v>
      </c>
      <c r="L1624" s="182">
        <v>46664029828.212997</v>
      </c>
      <c r="M1624" s="189">
        <v>44871792488.277817</v>
      </c>
      <c r="N1624" s="187">
        <v>19100183.03152217</v>
      </c>
      <c r="O1624" s="185">
        <v>105668602116.37064</v>
      </c>
      <c r="P1624" s="185">
        <v>0</v>
      </c>
      <c r="Q1624" s="174">
        <v>385224138257.1546</v>
      </c>
      <c r="R1624" s="119">
        <v>0.40727863930281732</v>
      </c>
      <c r="S1624" s="174">
        <v>92093510349.343262</v>
      </c>
      <c r="T1624" s="119">
        <v>0.23906474491966198</v>
      </c>
      <c r="U1624" s="97">
        <v>17.976083155091235</v>
      </c>
      <c r="V1624" s="184">
        <v>1784037932929.8071</v>
      </c>
      <c r="W1624" s="199">
        <v>1852.995156297271</v>
      </c>
      <c r="X1624" s="191">
        <v>4.0847514830583201E-2</v>
      </c>
      <c r="Y1624" s="198">
        <v>2.0000000000000001E-4</v>
      </c>
    </row>
    <row r="1625" spans="1:25" x14ac:dyDescent="0.2">
      <c r="A1625">
        <v>1621</v>
      </c>
      <c r="B1625" s="119">
        <v>0.52010498383957127</v>
      </c>
      <c r="C1625" s="97">
        <v>10413.918066333437</v>
      </c>
      <c r="D1625" s="96">
        <v>0.7956277727938359</v>
      </c>
      <c r="E1625" s="98">
        <v>6.5782559279299116E-2</v>
      </c>
      <c r="F1625" s="119">
        <v>0</v>
      </c>
      <c r="G1625" s="177">
        <v>0</v>
      </c>
      <c r="H1625" s="97">
        <v>6222893.906624293</v>
      </c>
      <c r="I1625" s="185">
        <v>41648.654084604845</v>
      </c>
      <c r="J1625" s="174">
        <v>259175155722.19046</v>
      </c>
      <c r="K1625" s="186">
        <v>0.37511410186819716</v>
      </c>
      <c r="L1625" s="182">
        <v>76223312383.828217</v>
      </c>
      <c r="M1625" s="189">
        <v>5422121336.3086052</v>
      </c>
      <c r="N1625" s="187">
        <v>14449036.799733311</v>
      </c>
      <c r="O1625" s="185">
        <v>9307489184.5342388</v>
      </c>
      <c r="P1625" s="185">
        <v>0</v>
      </c>
      <c r="Q1625" s="174">
        <v>273904766243.03329</v>
      </c>
      <c r="R1625" s="119">
        <v>0.38212641769087569</v>
      </c>
      <c r="S1625" s="174">
        <v>79941366830.168839</v>
      </c>
      <c r="T1625" s="119">
        <v>0.29185825397151932</v>
      </c>
      <c r="U1625" s="97">
        <v>13.514202947312548</v>
      </c>
      <c r="V1625" s="184">
        <v>1153977201287.176</v>
      </c>
      <c r="W1625" s="199">
        <v>1197.3533207765354</v>
      </c>
      <c r="X1625" s="191">
        <v>5.3839292797283986E-2</v>
      </c>
      <c r="Y1625" s="198">
        <v>2.0000000000000001E-4</v>
      </c>
    </row>
    <row r="1626" spans="1:25" x14ac:dyDescent="0.2">
      <c r="A1626">
        <v>1622</v>
      </c>
      <c r="B1626" s="119">
        <v>0.61989460511392169</v>
      </c>
      <c r="C1626" s="97">
        <v>7650.283711623606</v>
      </c>
      <c r="D1626" s="96">
        <v>0.74941713006701005</v>
      </c>
      <c r="E1626" s="98">
        <v>0</v>
      </c>
      <c r="F1626" s="119">
        <v>0.670479196823212</v>
      </c>
      <c r="G1626" s="177">
        <v>1</v>
      </c>
      <c r="H1626" s="97">
        <v>8289832.7881974308</v>
      </c>
      <c r="I1626" s="185">
        <v>29234.845738059692</v>
      </c>
      <c r="J1626" s="174">
        <v>242351982757.26114</v>
      </c>
      <c r="K1626" s="186">
        <v>0.22567531979075728</v>
      </c>
      <c r="L1626" s="182">
        <v>32256102784.998161</v>
      </c>
      <c r="M1626" s="189">
        <v>3308729514.0567675</v>
      </c>
      <c r="N1626" s="187">
        <v>19106411.65473533</v>
      </c>
      <c r="O1626" s="185">
        <v>0</v>
      </c>
      <c r="P1626" s="185">
        <v>347588675570.65839</v>
      </c>
      <c r="Q1626" s="174">
        <v>593249387841.97632</v>
      </c>
      <c r="R1626" s="119">
        <v>0.56091722720130976</v>
      </c>
      <c r="S1626" s="174">
        <v>237790747064.86203</v>
      </c>
      <c r="T1626" s="119">
        <v>0.40082763157979406</v>
      </c>
      <c r="U1626" s="97">
        <v>18.226830109099282</v>
      </c>
      <c r="V1626" s="184">
        <v>4576104041140.335</v>
      </c>
      <c r="W1626" s="199">
        <v>4746.2826994230954</v>
      </c>
      <c r="X1626" s="191">
        <v>4.1009026183617847E-2</v>
      </c>
      <c r="Y1626" s="198">
        <v>2.0000000000000001E-4</v>
      </c>
    </row>
    <row r="1627" spans="1:25" x14ac:dyDescent="0.2">
      <c r="A1627">
        <v>1623</v>
      </c>
      <c r="B1627" s="119">
        <v>0.36219953123668902</v>
      </c>
      <c r="C1627" s="97">
        <v>6912.7673603628755</v>
      </c>
      <c r="D1627" s="96">
        <v>0.85138952920836031</v>
      </c>
      <c r="E1627" s="98">
        <v>0</v>
      </c>
      <c r="F1627" s="119">
        <v>0</v>
      </c>
      <c r="G1627" s="177">
        <v>0</v>
      </c>
      <c r="H1627" s="97">
        <v>8610351.2287426293</v>
      </c>
      <c r="I1627" s="185">
        <v>39291.626599411473</v>
      </c>
      <c r="J1627" s="174">
        <v>338314705369.53912</v>
      </c>
      <c r="K1627" s="186">
        <v>0.36219953123668902</v>
      </c>
      <c r="L1627" s="182">
        <v>85413970820.771774</v>
      </c>
      <c r="M1627" s="189">
        <v>16789947101.525875</v>
      </c>
      <c r="N1627" s="187">
        <v>18983513.459209803</v>
      </c>
      <c r="O1627" s="185">
        <v>0</v>
      </c>
      <c r="P1627" s="185">
        <v>0</v>
      </c>
      <c r="Q1627" s="174">
        <v>355104652471.065</v>
      </c>
      <c r="R1627" s="119">
        <v>0.34507412629664247</v>
      </c>
      <c r="S1627" s="174">
        <v>85413970820.771774</v>
      </c>
      <c r="T1627" s="119">
        <v>0.24053182695974834</v>
      </c>
      <c r="U1627" s="97">
        <v>13.74990701979473</v>
      </c>
      <c r="V1627" s="184">
        <v>1254730739528.2385</v>
      </c>
      <c r="W1627" s="199">
        <v>1300.7695547532435</v>
      </c>
      <c r="X1627" s="191">
        <v>5.4734009132352122E-2</v>
      </c>
      <c r="Y1627" s="198">
        <v>2.0000000000000001E-4</v>
      </c>
    </row>
    <row r="1628" spans="1:25" x14ac:dyDescent="0.2">
      <c r="A1628">
        <v>1624</v>
      </c>
      <c r="B1628" s="119">
        <v>0.41971157515336782</v>
      </c>
      <c r="C1628" s="97">
        <v>10156.19408365223</v>
      </c>
      <c r="D1628" s="96">
        <v>0.77197679639337902</v>
      </c>
      <c r="E1628" s="98">
        <v>0.21900349863733753</v>
      </c>
      <c r="F1628" s="119">
        <v>0</v>
      </c>
      <c r="G1628" s="177">
        <v>0</v>
      </c>
      <c r="H1628" s="97">
        <v>7440617.3097124966</v>
      </c>
      <c r="I1628" s="185">
        <v>35629.756791709049</v>
      </c>
      <c r="J1628" s="174">
        <v>265107385125.23672</v>
      </c>
      <c r="K1628" s="186">
        <v>0.34861641846098612</v>
      </c>
      <c r="L1628" s="182">
        <v>61034002125.170166</v>
      </c>
      <c r="M1628" s="189">
        <v>11791955074.737309</v>
      </c>
      <c r="N1628" s="187">
        <v>17090430.563653313</v>
      </c>
      <c r="O1628" s="185">
        <v>46200183595.489883</v>
      </c>
      <c r="P1628" s="185">
        <v>0</v>
      </c>
      <c r="Q1628" s="174">
        <v>323099523795.46393</v>
      </c>
      <c r="R1628" s="119">
        <v>0.40043678327490512</v>
      </c>
      <c r="S1628" s="174">
        <v>89545896800.474792</v>
      </c>
      <c r="T1628" s="119">
        <v>0.27714648337631487</v>
      </c>
      <c r="U1628" s="97">
        <v>15.336982486843196</v>
      </c>
      <c r="V1628" s="184">
        <v>1420463184248.5588</v>
      </c>
      <c r="W1628" s="199">
        <v>1473.7960547227467</v>
      </c>
      <c r="X1628" s="191">
        <v>4.7048449431644539E-2</v>
      </c>
      <c r="Y1628" s="198">
        <v>2.0000000000000001E-4</v>
      </c>
    </row>
    <row r="1629" spans="1:25" x14ac:dyDescent="0.2">
      <c r="A1629">
        <v>1625</v>
      </c>
      <c r="B1629" s="119">
        <v>0.50819227143629797</v>
      </c>
      <c r="C1629" s="97">
        <v>11299.415774139445</v>
      </c>
      <c r="D1629" s="96">
        <v>0.55361399138177692</v>
      </c>
      <c r="E1629" s="98">
        <v>5.5524222530926315E-2</v>
      </c>
      <c r="F1629" s="119">
        <v>0</v>
      </c>
      <c r="G1629" s="177">
        <v>0</v>
      </c>
      <c r="H1629" s="97">
        <v>3539651.7281956184</v>
      </c>
      <c r="I1629" s="185">
        <v>52634.472123265514</v>
      </c>
      <c r="J1629" s="174">
        <v>186307700213.78088</v>
      </c>
      <c r="K1629" s="186">
        <v>0.50819227143629797</v>
      </c>
      <c r="L1629" s="182">
        <v>72193938298.235153</v>
      </c>
      <c r="M1629" s="189">
        <v>4582376579.0263767</v>
      </c>
      <c r="N1629" s="187">
        <v>9976536.1885970421</v>
      </c>
      <c r="O1629" s="185">
        <v>11793709835.646444</v>
      </c>
      <c r="P1629" s="185">
        <v>0</v>
      </c>
      <c r="Q1629" s="174">
        <v>202683786628.4537</v>
      </c>
      <c r="R1629" s="119">
        <v>0.51368243586788775</v>
      </c>
      <c r="S1629" s="174">
        <v>77573614224.481598</v>
      </c>
      <c r="T1629" s="119">
        <v>0.38273221314285161</v>
      </c>
      <c r="U1629" s="97">
        <v>13.590980560753957</v>
      </c>
      <c r="V1629" s="184">
        <v>1155879188488.0962</v>
      </c>
      <c r="W1629" s="199">
        <v>1199.0443553390382</v>
      </c>
      <c r="X1629" s="191">
        <v>5.2578720430234212E-2</v>
      </c>
      <c r="Y1629" s="198">
        <v>2.0000000000000001E-4</v>
      </c>
    </row>
    <row r="1630" spans="1:25" x14ac:dyDescent="0.2">
      <c r="A1630">
        <v>1626</v>
      </c>
      <c r="B1630" s="119">
        <v>0.44090625152114132</v>
      </c>
      <c r="C1630" s="97">
        <v>13663.367682114718</v>
      </c>
      <c r="D1630" s="96">
        <v>0.59450210726811703</v>
      </c>
      <c r="E1630" s="98">
        <v>9.2488910802998592E-2</v>
      </c>
      <c r="F1630" s="119">
        <v>0.70794152280150091</v>
      </c>
      <c r="G1630" s="177">
        <v>1</v>
      </c>
      <c r="H1630" s="97">
        <v>3647632.5890115411</v>
      </c>
      <c r="I1630" s="185">
        <v>44205.42616196024</v>
      </c>
      <c r="J1630" s="174">
        <v>161245153079.50955</v>
      </c>
      <c r="K1630" s="186">
        <v>0.44090625152114127</v>
      </c>
      <c r="L1630" s="182">
        <v>59113368243.223541</v>
      </c>
      <c r="M1630" s="189">
        <v>4693110602.7750425</v>
      </c>
      <c r="N1630" s="187">
        <v>9993786.2459666003</v>
      </c>
      <c r="O1630" s="185">
        <v>0</v>
      </c>
      <c r="P1630" s="185">
        <v>165050335061.64822</v>
      </c>
      <c r="Q1630" s="174">
        <v>330988598743.9328</v>
      </c>
      <c r="R1630" s="119">
        <v>0.61371982249669954</v>
      </c>
      <c r="S1630" s="174">
        <v>136711765072.86922</v>
      </c>
      <c r="T1630" s="119">
        <v>0.41304070772128132</v>
      </c>
      <c r="U1630" s="97">
        <v>16.504123960442143</v>
      </c>
      <c r="V1630" s="184">
        <v>2422339643954.4805</v>
      </c>
      <c r="W1630" s="199">
        <v>2514.1904399676878</v>
      </c>
      <c r="X1630" s="191">
        <v>4.4406576762590882E-2</v>
      </c>
      <c r="Y1630" s="198">
        <v>2.0000000000000001E-4</v>
      </c>
    </row>
    <row r="1631" spans="1:25" x14ac:dyDescent="0.2">
      <c r="A1631">
        <v>1627</v>
      </c>
      <c r="B1631" s="119">
        <v>0.39913663692862039</v>
      </c>
      <c r="C1631" s="97">
        <v>13909.873921883865</v>
      </c>
      <c r="D1631" s="96">
        <v>0.49266345853707721</v>
      </c>
      <c r="E1631" s="98">
        <v>5.7266058898241698E-2</v>
      </c>
      <c r="F1631" s="119">
        <v>0</v>
      </c>
      <c r="G1631" s="177">
        <v>0</v>
      </c>
      <c r="H1631" s="97">
        <v>2856094.2934256983</v>
      </c>
      <c r="I1631" s="185">
        <v>44675.791941389012</v>
      </c>
      <c r="J1631" s="174">
        <v>127598274418.07495</v>
      </c>
      <c r="K1631" s="186">
        <v>0.39913663692862045</v>
      </c>
      <c r="L1631" s="182">
        <v>36889880258.572571</v>
      </c>
      <c r="M1631" s="189">
        <v>6301475787.1783056</v>
      </c>
      <c r="N1631" s="187">
        <v>8615076.1511596851</v>
      </c>
      <c r="O1631" s="185">
        <v>12492350740.056421</v>
      </c>
      <c r="P1631" s="185">
        <v>0</v>
      </c>
      <c r="Q1631" s="174">
        <v>146392100945.30969</v>
      </c>
      <c r="R1631" s="119">
        <v>0.41616334711891934</v>
      </c>
      <c r="S1631" s="174">
        <v>43068330806.365417</v>
      </c>
      <c r="T1631" s="119">
        <v>0.29419846103892738</v>
      </c>
      <c r="U1631" s="97">
        <v>14.341050224032978</v>
      </c>
      <c r="V1631" s="184">
        <v>681087912542.63281</v>
      </c>
      <c r="W1631" s="199">
        <v>707.41157021479125</v>
      </c>
      <c r="X1631" s="191">
        <v>5.1517979727873482E-2</v>
      </c>
      <c r="Y1631" s="198">
        <v>2.0000000000000001E-4</v>
      </c>
    </row>
    <row r="1632" spans="1:25" x14ac:dyDescent="0.2">
      <c r="A1632">
        <v>1628</v>
      </c>
      <c r="B1632" s="119">
        <v>0.47408384077735871</v>
      </c>
      <c r="C1632" s="97">
        <v>4000</v>
      </c>
      <c r="D1632" s="96">
        <v>0.68878148443248388</v>
      </c>
      <c r="E1632" s="98">
        <v>0.7</v>
      </c>
      <c r="F1632" s="119">
        <v>0</v>
      </c>
      <c r="G1632" s="177">
        <v>0</v>
      </c>
      <c r="H1632" s="97">
        <v>8585787.734795602</v>
      </c>
      <c r="I1632" s="185">
        <v>28590.060537182904</v>
      </c>
      <c r="J1632" s="174">
        <v>245468191097.20874</v>
      </c>
      <c r="K1632" s="186">
        <v>0.29851819333260621</v>
      </c>
      <c r="L1632" s="182">
        <v>39532366220.374168</v>
      </c>
      <c r="M1632" s="189">
        <v>28651586503.654064</v>
      </c>
      <c r="N1632" s="187">
        <v>20516546.854330864</v>
      </c>
      <c r="O1632" s="185">
        <v>92929977341.39888</v>
      </c>
      <c r="P1632" s="185">
        <v>0</v>
      </c>
      <c r="Q1632" s="174">
        <v>367049754942.26166</v>
      </c>
      <c r="R1632" s="119">
        <v>0.40218172281112702</v>
      </c>
      <c r="S1632" s="174">
        <v>90968981135.356934</v>
      </c>
      <c r="T1632" s="119">
        <v>0.24783828325853727</v>
      </c>
      <c r="U1632" s="97">
        <v>17.208394135160184</v>
      </c>
      <c r="V1632" s="184">
        <v>1709111771501.0986</v>
      </c>
      <c r="W1632" s="199">
        <v>1774.7467204134709</v>
      </c>
      <c r="X1632" s="191">
        <v>4.2480634204048212E-2</v>
      </c>
      <c r="Y1632" s="198">
        <v>2.0000000000000001E-4</v>
      </c>
    </row>
    <row r="1633" spans="1:25" x14ac:dyDescent="0.2">
      <c r="A1633">
        <v>1629</v>
      </c>
      <c r="B1633" s="119">
        <v>0.46480071152302288</v>
      </c>
      <c r="C1633" s="97">
        <v>8529.5179361404171</v>
      </c>
      <c r="D1633" s="96">
        <v>0.72542983342863665</v>
      </c>
      <c r="E1633" s="98">
        <v>0.26368469795286209</v>
      </c>
      <c r="F1633" s="119">
        <v>0.52815522681583882</v>
      </c>
      <c r="G1633" s="177">
        <v>1</v>
      </c>
      <c r="H1633" s="97">
        <v>5271028.295359578</v>
      </c>
      <c r="I1633" s="185">
        <v>49006.049705117941</v>
      </c>
      <c r="J1633" s="174">
        <v>258312274639.47458</v>
      </c>
      <c r="K1633" s="186">
        <v>0.46480071152302282</v>
      </c>
      <c r="L1633" s="182">
        <v>86596828920.2276</v>
      </c>
      <c r="M1633" s="189">
        <v>5386384819.8723402</v>
      </c>
      <c r="N1633" s="187">
        <v>12931963.000328308</v>
      </c>
      <c r="O1633" s="185">
        <v>0</v>
      </c>
      <c r="P1633" s="185">
        <v>296266445828.09918</v>
      </c>
      <c r="Q1633" s="174">
        <v>559965105287.44604</v>
      </c>
      <c r="R1633" s="119">
        <v>0.63767703083344796</v>
      </c>
      <c r="S1633" s="174">
        <v>253515479239.86481</v>
      </c>
      <c r="T1633" s="119">
        <v>0.45273442370972045</v>
      </c>
      <c r="U1633" s="97">
        <v>17.010628478282353</v>
      </c>
      <c r="V1633" s="184">
        <v>4630177508817.166</v>
      </c>
      <c r="W1633" s="199">
        <v>4794.335558334541</v>
      </c>
      <c r="X1633" s="191">
        <v>4.3845590694417923E-2</v>
      </c>
      <c r="Y1633" s="198">
        <v>2.0000000000000001E-4</v>
      </c>
    </row>
    <row r="1634" spans="1:25" x14ac:dyDescent="0.2">
      <c r="A1634">
        <v>1630</v>
      </c>
      <c r="B1634" s="119">
        <v>0.46550858289503966</v>
      </c>
      <c r="C1634" s="97">
        <v>13318.045404000906</v>
      </c>
      <c r="D1634" s="96">
        <v>1.0844601745160287</v>
      </c>
      <c r="E1634" s="98">
        <v>0</v>
      </c>
      <c r="F1634" s="119">
        <v>0.63623131583522519</v>
      </c>
      <c r="G1634" s="177">
        <v>1</v>
      </c>
      <c r="H1634" s="97">
        <v>8675318.410652278</v>
      </c>
      <c r="I1634" s="185">
        <v>38933.673049781377</v>
      </c>
      <c r="J1634" s="174">
        <v>337762010603.08478</v>
      </c>
      <c r="K1634" s="186">
        <v>0.41346921395541336</v>
      </c>
      <c r="L1634" s="182">
        <v>115910914803.41815</v>
      </c>
      <c r="M1634" s="189">
        <v>11472783778.517908</v>
      </c>
      <c r="N1634" s="187">
        <v>17513756.448790718</v>
      </c>
      <c r="O1634" s="185">
        <v>0</v>
      </c>
      <c r="P1634" s="185">
        <v>403354144655.61908</v>
      </c>
      <c r="Q1634" s="174">
        <v>752588939037.2218</v>
      </c>
      <c r="R1634" s="119">
        <v>0.61432939652822383</v>
      </c>
      <c r="S1634" s="174">
        <v>248509102655.82144</v>
      </c>
      <c r="T1634" s="119">
        <v>0.33020562722292496</v>
      </c>
      <c r="U1634" s="97">
        <v>16.326638527571507</v>
      </c>
      <c r="V1634" s="184">
        <v>4188467805876.2637</v>
      </c>
      <c r="W1634" s="199">
        <v>4349.1478309849208</v>
      </c>
      <c r="X1634" s="191">
        <v>4.5959592326416658E-2</v>
      </c>
      <c r="Y1634" s="198">
        <v>2.0000000000000001E-4</v>
      </c>
    </row>
    <row r="1635" spans="1:25" x14ac:dyDescent="0.2">
      <c r="A1635">
        <v>1631</v>
      </c>
      <c r="B1635" s="119">
        <v>0.29580198294725663</v>
      </c>
      <c r="C1635" s="97">
        <v>7026.2947667756016</v>
      </c>
      <c r="D1635" s="96">
        <v>1.100293925149302</v>
      </c>
      <c r="E1635" s="98">
        <v>0</v>
      </c>
      <c r="F1635" s="119">
        <v>0</v>
      </c>
      <c r="G1635" s="177">
        <v>0</v>
      </c>
      <c r="H1635" s="97">
        <v>25845631.600721501</v>
      </c>
      <c r="I1635" s="185">
        <v>25862.757286516913</v>
      </c>
      <c r="J1635" s="174">
        <v>668439297006.19177</v>
      </c>
      <c r="K1635" s="186">
        <v>0.29580198294725679</v>
      </c>
      <c r="L1635" s="182">
        <v>146269802843.38535</v>
      </c>
      <c r="M1635" s="189">
        <v>7077514706.2997065</v>
      </c>
      <c r="N1635" s="187">
        <v>48669414.397989072</v>
      </c>
      <c r="O1635" s="185">
        <v>0</v>
      </c>
      <c r="P1635" s="185">
        <v>0</v>
      </c>
      <c r="Q1635" s="174">
        <v>675516811712.49146</v>
      </c>
      <c r="R1635" s="119">
        <v>0.29270281080503502</v>
      </c>
      <c r="S1635" s="174">
        <v>146269802843.38535</v>
      </c>
      <c r="T1635" s="119">
        <v>0.21653021850422818</v>
      </c>
      <c r="U1635" s="97">
        <v>13.147602131252592</v>
      </c>
      <c r="V1635" s="184">
        <v>1829468221653.292</v>
      </c>
      <c r="W1635" s="199">
        <v>1895.9083914059322</v>
      </c>
      <c r="X1635" s="191">
        <v>6.4825654660465484E-2</v>
      </c>
      <c r="Y1635" s="198">
        <v>2.0000000000000001E-4</v>
      </c>
    </row>
    <row r="1636" spans="1:25" x14ac:dyDescent="0.2">
      <c r="A1636">
        <v>1632</v>
      </c>
      <c r="B1636" s="119">
        <v>0.53929530866642783</v>
      </c>
      <c r="C1636" s="97">
        <v>5891.5623209960577</v>
      </c>
      <c r="D1636" s="96">
        <v>0.6781840829911423</v>
      </c>
      <c r="E1636" s="98">
        <v>0</v>
      </c>
      <c r="F1636" s="119">
        <v>0</v>
      </c>
      <c r="G1636" s="177">
        <v>0</v>
      </c>
      <c r="H1636" s="97">
        <v>6126354.5072712079</v>
      </c>
      <c r="I1636" s="185">
        <v>35281.668756436535</v>
      </c>
      <c r="J1636" s="174">
        <v>216148010410.04471</v>
      </c>
      <c r="K1636" s="186">
        <v>0.36347430104286005</v>
      </c>
      <c r="L1636" s="182">
        <v>51982627638.752396</v>
      </c>
      <c r="M1636" s="189">
        <v>1431913279.1527255</v>
      </c>
      <c r="N1636" s="187">
        <v>15116886.067374637</v>
      </c>
      <c r="O1636" s="185">
        <v>0</v>
      </c>
      <c r="P1636" s="185">
        <v>0</v>
      </c>
      <c r="Q1636" s="174">
        <v>217579923689.19745</v>
      </c>
      <c r="R1636" s="119">
        <v>0.36108224358889435</v>
      </c>
      <c r="S1636" s="174">
        <v>51982627638.752396</v>
      </c>
      <c r="T1636" s="119">
        <v>0.23891279469794788</v>
      </c>
      <c r="U1636" s="97">
        <v>13.105910459083624</v>
      </c>
      <c r="V1636" s="184">
        <v>765929345919.9585</v>
      </c>
      <c r="W1636" s="199">
        <v>795.43531822380078</v>
      </c>
      <c r="X1636" s="191">
        <v>5.4095623246574957E-2</v>
      </c>
      <c r="Y1636" s="198">
        <v>2.0000000000000001E-4</v>
      </c>
    </row>
    <row r="1637" spans="1:25" x14ac:dyDescent="0.2">
      <c r="A1637">
        <v>1633</v>
      </c>
      <c r="B1637" s="119">
        <v>0.50338084913327308</v>
      </c>
      <c r="C1637" s="97">
        <v>4730.1107146484255</v>
      </c>
      <c r="D1637" s="96">
        <v>0.59891715479906749</v>
      </c>
      <c r="E1637" s="98">
        <v>0.36967732341255705</v>
      </c>
      <c r="F1637" s="119">
        <v>0</v>
      </c>
      <c r="G1637" s="177">
        <v>0</v>
      </c>
      <c r="H1637" s="97">
        <v>29411277.812967349</v>
      </c>
      <c r="I1637" s="185">
        <v>33865.510936627979</v>
      </c>
      <c r="J1637" s="174">
        <v>996027950435.24963</v>
      </c>
      <c r="K1637" s="186">
        <v>0.50338084913327308</v>
      </c>
      <c r="L1637" s="182">
        <v>348984200786.97235</v>
      </c>
      <c r="M1637" s="189">
        <v>77560906301.24379</v>
      </c>
      <c r="N1637" s="187">
        <v>68487293.858825594</v>
      </c>
      <c r="O1637" s="185">
        <v>112462905244.42355</v>
      </c>
      <c r="P1637" s="185">
        <v>0</v>
      </c>
      <c r="Q1637" s="174">
        <v>1186051761980.917</v>
      </c>
      <c r="R1637" s="119">
        <v>0.49858845844842897</v>
      </c>
      <c r="S1637" s="174">
        <v>392215930818.42114</v>
      </c>
      <c r="T1637" s="119">
        <v>0.33069039934930911</v>
      </c>
      <c r="U1637" s="97">
        <v>14.269014096733812</v>
      </c>
      <c r="V1637" s="184">
        <v>6161383795316.8506</v>
      </c>
      <c r="W1637" s="199">
        <v>6396.8155308792066</v>
      </c>
      <c r="X1637" s="191">
        <v>4.9814637003291272E-2</v>
      </c>
      <c r="Y1637" s="198">
        <v>2.0000000000000001E-4</v>
      </c>
    </row>
    <row r="1638" spans="1:25" x14ac:dyDescent="0.2">
      <c r="A1638">
        <v>1634</v>
      </c>
      <c r="B1638" s="119">
        <v>0.6264510806541963</v>
      </c>
      <c r="C1638" s="97">
        <v>10569.542188237614</v>
      </c>
      <c r="D1638" s="96">
        <v>1.0029141710309926</v>
      </c>
      <c r="E1638" s="98">
        <v>0.7</v>
      </c>
      <c r="F1638" s="119">
        <v>0.63108950725153379</v>
      </c>
      <c r="G1638" s="177">
        <v>1</v>
      </c>
      <c r="H1638" s="97">
        <v>7564504.4775219979</v>
      </c>
      <c r="I1638" s="185">
        <v>43574.206391893538</v>
      </c>
      <c r="J1638" s="174">
        <v>329617279355.94635</v>
      </c>
      <c r="K1638" s="186">
        <v>0.45233360460583194</v>
      </c>
      <c r="L1638" s="182">
        <v>127579216597.31097</v>
      </c>
      <c r="M1638" s="189">
        <v>2860280375.6929131</v>
      </c>
      <c r="N1638" s="187">
        <v>15898072.067348126</v>
      </c>
      <c r="O1638" s="185">
        <v>0</v>
      </c>
      <c r="P1638" s="185">
        <v>321934574002.56317</v>
      </c>
      <c r="Q1638" s="174">
        <v>654412133734.20239</v>
      </c>
      <c r="R1638" s="119">
        <v>0.62138919856681174</v>
      </c>
      <c r="S1638" s="174">
        <v>286437008110.24164</v>
      </c>
      <c r="T1638" s="119">
        <v>0.43770124871581551</v>
      </c>
      <c r="U1638" s="97">
        <v>16.360112066803243</v>
      </c>
      <c r="V1638" s="184">
        <v>4949115291134.293</v>
      </c>
      <c r="W1638" s="199">
        <v>5139.8434377415606</v>
      </c>
      <c r="X1638" s="191">
        <v>4.5800785000578263E-2</v>
      </c>
      <c r="Y1638" s="198">
        <v>2.0000000000000001E-4</v>
      </c>
    </row>
    <row r="1639" spans="1:25" x14ac:dyDescent="0.2">
      <c r="A1639">
        <v>1635</v>
      </c>
      <c r="B1639" s="119">
        <v>0.56014958098863321</v>
      </c>
      <c r="C1639" s="97">
        <v>15938.746403878229</v>
      </c>
      <c r="D1639" s="96">
        <v>0.74565311653651278</v>
      </c>
      <c r="E1639" s="98">
        <v>0.46872515789160563</v>
      </c>
      <c r="F1639" s="119">
        <v>0</v>
      </c>
      <c r="G1639" s="177">
        <v>0</v>
      </c>
      <c r="H1639" s="97">
        <v>4275088.7119708695</v>
      </c>
      <c r="I1639" s="185">
        <v>36031.831071346751</v>
      </c>
      <c r="J1639" s="174">
        <v>154039274284.75574</v>
      </c>
      <c r="K1639" s="186">
        <v>0.31278413278353956</v>
      </c>
      <c r="L1639" s="182">
        <v>36853612098.736633</v>
      </c>
      <c r="M1639" s="189">
        <v>15407761837.809273</v>
      </c>
      <c r="N1639" s="187">
        <v>10651447.473511592</v>
      </c>
      <c r="O1639" s="185">
        <v>56436867565.423378</v>
      </c>
      <c r="P1639" s="185">
        <v>0</v>
      </c>
      <c r="Q1639" s="174">
        <v>225883903687.98837</v>
      </c>
      <c r="R1639" s="119">
        <v>0.41317921883897724</v>
      </c>
      <c r="S1639" s="174">
        <v>67591331171.465576</v>
      </c>
      <c r="T1639" s="119">
        <v>0.29923040140491347</v>
      </c>
      <c r="U1639" s="97">
        <v>16.369272929054013</v>
      </c>
      <c r="V1639" s="184">
        <v>1148598635543.5293</v>
      </c>
      <c r="W1639" s="199">
        <v>1192.049209304306</v>
      </c>
      <c r="X1639" s="191">
        <v>4.7568056710574819E-2</v>
      </c>
      <c r="Y1639" s="198">
        <v>2.0000000000000001E-4</v>
      </c>
    </row>
    <row r="1640" spans="1:25" x14ac:dyDescent="0.2">
      <c r="A1640">
        <v>1636</v>
      </c>
      <c r="B1640" s="119">
        <v>0.36009765736910593</v>
      </c>
      <c r="C1640" s="97">
        <v>7930.7634809867686</v>
      </c>
      <c r="D1640" s="96">
        <v>0.77761571421414688</v>
      </c>
      <c r="E1640" s="98">
        <v>0.22576258465992199</v>
      </c>
      <c r="F1640" s="119">
        <v>0</v>
      </c>
      <c r="G1640" s="177">
        <v>0</v>
      </c>
      <c r="H1640" s="97">
        <v>6736770.8676725347</v>
      </c>
      <c r="I1640" s="185">
        <v>34391.913596217077</v>
      </c>
      <c r="J1640" s="174">
        <v>231690441598.50616</v>
      </c>
      <c r="K1640" s="186">
        <v>0.35517483175275411</v>
      </c>
      <c r="L1640" s="182">
        <v>57198742837.543709</v>
      </c>
      <c r="M1640" s="189">
        <v>18149841184.726154</v>
      </c>
      <c r="N1640" s="187">
        <v>15680576.885098897</v>
      </c>
      <c r="O1640" s="185">
        <v>61636832917.947929</v>
      </c>
      <c r="P1640" s="185">
        <v>0</v>
      </c>
      <c r="Q1640" s="174">
        <v>311477115701.18024</v>
      </c>
      <c r="R1640" s="119">
        <v>0.42250320589870038</v>
      </c>
      <c r="S1640" s="174">
        <v>82238366174.09285</v>
      </c>
      <c r="T1640" s="119">
        <v>0.26402699276626579</v>
      </c>
      <c r="U1640" s="97">
        <v>15.57151293971493</v>
      </c>
      <c r="V1640" s="184">
        <v>1359026090296.6538</v>
      </c>
      <c r="W1640" s="199">
        <v>1411.7692244825009</v>
      </c>
      <c r="X1640" s="191">
        <v>4.9099360332550405E-2</v>
      </c>
      <c r="Y1640" s="198">
        <v>2.0000000000000001E-4</v>
      </c>
    </row>
    <row r="1641" spans="1:25" x14ac:dyDescent="0.2">
      <c r="A1641">
        <v>1637</v>
      </c>
      <c r="B1641" s="119">
        <v>0.57547313970277425</v>
      </c>
      <c r="C1641" s="97">
        <v>12348.122900875249</v>
      </c>
      <c r="D1641" s="96">
        <v>0.90629567341054307</v>
      </c>
      <c r="E1641" s="98">
        <v>0.33785272298443447</v>
      </c>
      <c r="F1641" s="119">
        <v>0.59548195834699313</v>
      </c>
      <c r="G1641" s="177">
        <v>1</v>
      </c>
      <c r="H1641" s="97">
        <v>5761485.0216279812</v>
      </c>
      <c r="I1641" s="185">
        <v>34889.761185929237</v>
      </c>
      <c r="J1641" s="174">
        <v>201016836480.9086</v>
      </c>
      <c r="K1641" s="186">
        <v>0.29234423105787499</v>
      </c>
      <c r="L1641" s="182">
        <v>47632512775.842224</v>
      </c>
      <c r="M1641" s="189">
        <v>3753682800.2845764</v>
      </c>
      <c r="N1641" s="187">
        <v>12929926.372965066</v>
      </c>
      <c r="O1641" s="185">
        <v>0</v>
      </c>
      <c r="P1641" s="185">
        <v>240437083804.61514</v>
      </c>
      <c r="Q1641" s="174">
        <v>445207603085.80835</v>
      </c>
      <c r="R1641" s="119">
        <v>0.56404198354624779</v>
      </c>
      <c r="S1641" s="174">
        <v>172152854249.20767</v>
      </c>
      <c r="T1641" s="119">
        <v>0.38667995123171178</v>
      </c>
      <c r="U1641" s="97">
        <v>17.413949138859454</v>
      </c>
      <c r="V1641" s="184">
        <v>3145172545844.8887</v>
      </c>
      <c r="W1641" s="199">
        <v>3259.3605238628966</v>
      </c>
      <c r="X1641" s="191">
        <v>4.4199278295412855E-2</v>
      </c>
      <c r="Y1641" s="198">
        <v>2.0000000000000001E-4</v>
      </c>
    </row>
    <row r="1642" spans="1:25" x14ac:dyDescent="0.2">
      <c r="A1642">
        <v>1638</v>
      </c>
      <c r="B1642" s="119">
        <v>0.32202111017656365</v>
      </c>
      <c r="C1642" s="97">
        <v>7637.5524213021799</v>
      </c>
      <c r="D1642" s="96">
        <v>0.77031542559003652</v>
      </c>
      <c r="E1642" s="98">
        <v>0</v>
      </c>
      <c r="F1642" s="119">
        <v>0.43175854806016956</v>
      </c>
      <c r="G1642" s="177">
        <v>1</v>
      </c>
      <c r="H1642" s="97">
        <v>7815999.957827922</v>
      </c>
      <c r="I1642" s="185">
        <v>34046.862083140397</v>
      </c>
      <c r="J1642" s="174">
        <v>266110272605.99841</v>
      </c>
      <c r="K1642" s="186">
        <v>0.28947643929459044</v>
      </c>
      <c r="L1642" s="182">
        <v>44853732890.120049</v>
      </c>
      <c r="M1642" s="189">
        <v>7307989589.1167755</v>
      </c>
      <c r="N1642" s="187">
        <v>17959418.138133075</v>
      </c>
      <c r="O1642" s="185">
        <v>0</v>
      </c>
      <c r="P1642" s="185">
        <v>278532844355.56293</v>
      </c>
      <c r="Q1642" s="174">
        <v>551951106550.6781</v>
      </c>
      <c r="R1642" s="119">
        <v>0.54327081891739204</v>
      </c>
      <c r="S1642" s="174">
        <v>148840400272.97922</v>
      </c>
      <c r="T1642" s="119">
        <v>0.26966229165320688</v>
      </c>
      <c r="U1642" s="97">
        <v>17.359410568139658</v>
      </c>
      <c r="V1642" s="184">
        <v>2717014358776.4468</v>
      </c>
      <c r="W1642" s="199">
        <v>2821.1300002807911</v>
      </c>
      <c r="X1642" s="191">
        <v>4.3085608530137189E-2</v>
      </c>
      <c r="Y1642" s="198">
        <v>2.0000000000000001E-4</v>
      </c>
    </row>
    <row r="1643" spans="1:25" x14ac:dyDescent="0.2">
      <c r="A1643">
        <v>1639</v>
      </c>
      <c r="B1643" s="119">
        <v>0.51220865437269314</v>
      </c>
      <c r="C1643" s="97">
        <v>5859.2698696189818</v>
      </c>
      <c r="D1643" s="96">
        <v>0.95927051594893786</v>
      </c>
      <c r="E1643" s="98">
        <v>0</v>
      </c>
      <c r="F1643" s="119">
        <v>0</v>
      </c>
      <c r="G1643" s="177">
        <v>0</v>
      </c>
      <c r="H1643" s="97">
        <v>9736680.3739644568</v>
      </c>
      <c r="I1643" s="185">
        <v>29000.009388448951</v>
      </c>
      <c r="J1643" s="174">
        <v>282363822257.2959</v>
      </c>
      <c r="K1643" s="186">
        <v>0.16834683599873823</v>
      </c>
      <c r="L1643" s="182">
        <v>24404457946.403915</v>
      </c>
      <c r="M1643" s="189">
        <v>400565873.03866506</v>
      </c>
      <c r="N1643" s="187">
        <v>20422895.775609434</v>
      </c>
      <c r="O1643" s="185">
        <v>0</v>
      </c>
      <c r="P1643" s="185">
        <v>0</v>
      </c>
      <c r="Q1643" s="174">
        <v>282764388130.33453</v>
      </c>
      <c r="R1643" s="119">
        <v>0.16810835477491437</v>
      </c>
      <c r="S1643" s="174">
        <v>24404457946.403915</v>
      </c>
      <c r="T1643" s="119">
        <v>8.6306688433322704E-2</v>
      </c>
      <c r="U1643" s="97">
        <v>13.049158753861326</v>
      </c>
      <c r="V1643" s="184">
        <v>313119712613.36353</v>
      </c>
      <c r="W1643" s="199">
        <v>324.81966713717833</v>
      </c>
      <c r="X1643" s="191">
        <v>5.8413510805555346E-2</v>
      </c>
      <c r="Y1643" s="198">
        <v>2.0000000000000001E-4</v>
      </c>
    </row>
    <row r="1644" spans="1:25" x14ac:dyDescent="0.2">
      <c r="A1644">
        <v>1640</v>
      </c>
      <c r="B1644" s="119">
        <v>0.39723243774315542</v>
      </c>
      <c r="C1644" s="97">
        <v>13305.490920211698</v>
      </c>
      <c r="D1644" s="96">
        <v>1.2480520895845109</v>
      </c>
      <c r="E1644" s="98">
        <v>0.7</v>
      </c>
      <c r="F1644" s="119">
        <v>0</v>
      </c>
      <c r="G1644" s="177">
        <v>0</v>
      </c>
      <c r="H1644" s="97">
        <v>13354685.169917712</v>
      </c>
      <c r="I1644" s="185">
        <v>34454.107105432835</v>
      </c>
      <c r="J1644" s="174">
        <v>460123753203.68036</v>
      </c>
      <c r="K1644" s="186">
        <v>0.37405739100384849</v>
      </c>
      <c r="L1644" s="182">
        <v>150413849806.17963</v>
      </c>
      <c r="M1644" s="189">
        <v>52329574710.98336</v>
      </c>
      <c r="N1644" s="187">
        <v>24835629.164352067</v>
      </c>
      <c r="O1644" s="185">
        <v>77313249034.466629</v>
      </c>
      <c r="P1644" s="185">
        <v>0</v>
      </c>
      <c r="Q1644" s="174">
        <v>589766576949.13037</v>
      </c>
      <c r="R1644" s="119">
        <v>0.39670489823301891</v>
      </c>
      <c r="S1644" s="174">
        <v>201881501071.76904</v>
      </c>
      <c r="T1644" s="119">
        <v>0.34230746360043746</v>
      </c>
      <c r="U1644" s="97">
        <v>15.364300910656572</v>
      </c>
      <c r="V1644" s="184">
        <v>3032670889185.8184</v>
      </c>
      <c r="W1644" s="199">
        <v>3148.5711342513314</v>
      </c>
      <c r="X1644" s="191">
        <v>5.3235320716896267E-2</v>
      </c>
      <c r="Y1644" s="198">
        <v>2.0000000000000001E-4</v>
      </c>
    </row>
    <row r="1645" spans="1:25" x14ac:dyDescent="0.2">
      <c r="A1645">
        <v>1641</v>
      </c>
      <c r="B1645" s="119">
        <v>0.48917421241067927</v>
      </c>
      <c r="C1645" s="97">
        <v>8293.3657840825927</v>
      </c>
      <c r="D1645" s="96">
        <v>0.68787170675554365</v>
      </c>
      <c r="E1645" s="98">
        <v>0</v>
      </c>
      <c r="F1645" s="119">
        <v>0.70554301428796107</v>
      </c>
      <c r="G1645" s="177">
        <v>1</v>
      </c>
      <c r="H1645" s="97">
        <v>6384082.3720352761</v>
      </c>
      <c r="I1645" s="185">
        <v>44065.868588556172</v>
      </c>
      <c r="J1645" s="174">
        <v>281320134864.62445</v>
      </c>
      <c r="K1645" s="186">
        <v>0.48917421241067927</v>
      </c>
      <c r="L1645" s="182">
        <v>100526860706.192</v>
      </c>
      <c r="M1645" s="189">
        <v>7818750056.8307095</v>
      </c>
      <c r="N1645" s="187">
        <v>15524515.74612776</v>
      </c>
      <c r="O1645" s="185">
        <v>0</v>
      </c>
      <c r="P1645" s="185">
        <v>194463325345.41733</v>
      </c>
      <c r="Q1645" s="174">
        <v>483602210266.87244</v>
      </c>
      <c r="R1645" s="119">
        <v>0.6062528447134482</v>
      </c>
      <c r="S1645" s="174">
        <v>200847830854.45758</v>
      </c>
      <c r="T1645" s="119">
        <v>0.41531619705298933</v>
      </c>
      <c r="U1645" s="97">
        <v>16.136948663270729</v>
      </c>
      <c r="V1645" s="184">
        <v>3488627713008.2271</v>
      </c>
      <c r="W1645" s="199">
        <v>3623.2403798009727</v>
      </c>
      <c r="X1645" s="191">
        <v>4.5503270252436889E-2</v>
      </c>
      <c r="Y1645" s="198">
        <v>2.0000000000000001E-4</v>
      </c>
    </row>
    <row r="1646" spans="1:25" x14ac:dyDescent="0.2">
      <c r="A1646">
        <v>1642</v>
      </c>
      <c r="B1646" s="119">
        <v>0.66160851224772854</v>
      </c>
      <c r="C1646" s="97">
        <v>12602.067899705706</v>
      </c>
      <c r="D1646" s="96">
        <v>0.97774959802336814</v>
      </c>
      <c r="E1646" s="98">
        <v>0</v>
      </c>
      <c r="F1646" s="119">
        <v>0</v>
      </c>
      <c r="G1646" s="177">
        <v>0</v>
      </c>
      <c r="H1646" s="97">
        <v>6581988.0804400239</v>
      </c>
      <c r="I1646" s="185">
        <v>37793.291610662694</v>
      </c>
      <c r="J1646" s="174">
        <v>248754994901.9758</v>
      </c>
      <c r="K1646" s="186">
        <v>0.33870067017805272</v>
      </c>
      <c r="L1646" s="182">
        <v>56354350207.823524</v>
      </c>
      <c r="M1646" s="189">
        <v>4860464937.4667587</v>
      </c>
      <c r="N1646" s="187">
        <v>14174777.205672713</v>
      </c>
      <c r="O1646" s="185">
        <v>0</v>
      </c>
      <c r="P1646" s="185">
        <v>0</v>
      </c>
      <c r="Q1646" s="174">
        <v>253615459839.44257</v>
      </c>
      <c r="R1646" s="119">
        <v>0.33220957246366606</v>
      </c>
      <c r="S1646" s="174">
        <v>56354350207.823524</v>
      </c>
      <c r="T1646" s="119">
        <v>0.22220392338661063</v>
      </c>
      <c r="U1646" s="97">
        <v>13.259500868471912</v>
      </c>
      <c r="V1646" s="184">
        <v>729537114277.07349</v>
      </c>
      <c r="W1646" s="199">
        <v>757.05372537267806</v>
      </c>
      <c r="X1646" s="191">
        <v>6.4130788881933909E-2</v>
      </c>
      <c r="Y1646" s="198">
        <v>2.0000000000000001E-4</v>
      </c>
    </row>
    <row r="1647" spans="1:25" x14ac:dyDescent="0.2">
      <c r="A1647">
        <v>1643</v>
      </c>
      <c r="B1647" s="119">
        <v>0.66723229655101768</v>
      </c>
      <c r="C1647" s="97">
        <v>10563.401457610766</v>
      </c>
      <c r="D1647" s="96">
        <v>0.7513177359330514</v>
      </c>
      <c r="E1647" s="98">
        <v>4.1872774583498695E-2</v>
      </c>
      <c r="F1647" s="119">
        <v>0.44303355116168641</v>
      </c>
      <c r="G1647" s="177">
        <v>1</v>
      </c>
      <c r="H1647" s="97">
        <v>19146832.836913791</v>
      </c>
      <c r="I1647" s="185">
        <v>36476.073696320214</v>
      </c>
      <c r="J1647" s="174">
        <v>698401285610.39124</v>
      </c>
      <c r="K1647" s="186">
        <v>0.43119288960230917</v>
      </c>
      <c r="L1647" s="182">
        <v>235497478249.91647</v>
      </c>
      <c r="M1647" s="189">
        <v>28284575602.060238</v>
      </c>
      <c r="N1647" s="187">
        <v>41663678.069152936</v>
      </c>
      <c r="O1647" s="185">
        <v>0</v>
      </c>
      <c r="P1647" s="185">
        <v>418432527243.2655</v>
      </c>
      <c r="Q1647" s="174">
        <v>1145118388455.717</v>
      </c>
      <c r="R1647" s="119">
        <v>0.55530650511732238</v>
      </c>
      <c r="S1647" s="174">
        <v>445770190572.4389</v>
      </c>
      <c r="T1647" s="119">
        <v>0.38927869385941427</v>
      </c>
      <c r="U1647" s="97">
        <v>16.043344869218011</v>
      </c>
      <c r="V1647" s="184">
        <v>7495275679888.2266</v>
      </c>
      <c r="W1647" s="199">
        <v>7781.5186389998235</v>
      </c>
      <c r="X1647" s="191">
        <v>4.6291867562264444E-2</v>
      </c>
      <c r="Y1647" s="198">
        <v>2.0000000000000001E-4</v>
      </c>
    </row>
    <row r="1648" spans="1:25" x14ac:dyDescent="0.2">
      <c r="A1648">
        <v>1644</v>
      </c>
      <c r="B1648" s="119">
        <v>0.52435678489148307</v>
      </c>
      <c r="C1648" s="97">
        <v>11233.525787882012</v>
      </c>
      <c r="D1648" s="96">
        <v>1.3090584064005961</v>
      </c>
      <c r="E1648" s="98">
        <v>0.23263975837360101</v>
      </c>
      <c r="F1648" s="119">
        <v>0</v>
      </c>
      <c r="G1648" s="177">
        <v>0</v>
      </c>
      <c r="H1648" s="97">
        <v>17220933.23187926</v>
      </c>
      <c r="I1648" s="185">
        <v>34240.717556146788</v>
      </c>
      <c r="J1648" s="174">
        <v>589657110846.03979</v>
      </c>
      <c r="K1648" s="186">
        <v>0.40319825753853622</v>
      </c>
      <c r="L1648" s="182">
        <v>188055652072.64893</v>
      </c>
      <c r="M1648" s="189">
        <v>19178928361.704899</v>
      </c>
      <c r="N1648" s="187">
        <v>31082813.067097679</v>
      </c>
      <c r="O1648" s="185">
        <v>0</v>
      </c>
      <c r="P1648" s="185">
        <v>0</v>
      </c>
      <c r="Q1648" s="174">
        <v>608836039207.74475</v>
      </c>
      <c r="R1648" s="119">
        <v>0.39049711963126255</v>
      </c>
      <c r="S1648" s="174">
        <v>188055652072.64893</v>
      </c>
      <c r="T1648" s="119">
        <v>0.30887733307863741</v>
      </c>
      <c r="U1648" s="97">
        <v>13.343887491003363</v>
      </c>
      <c r="V1648" s="184">
        <v>2374274080922.2744</v>
      </c>
      <c r="W1648" s="199">
        <v>2464.3889248619512</v>
      </c>
      <c r="X1648" s="191">
        <v>5.6986028839620624E-2</v>
      </c>
      <c r="Y1648" s="198">
        <v>2.0000000000000001E-4</v>
      </c>
    </row>
    <row r="1649" spans="1:25" x14ac:dyDescent="0.2">
      <c r="A1649">
        <v>1645</v>
      </c>
      <c r="B1649" s="119">
        <v>0.64330726454459342</v>
      </c>
      <c r="C1649" s="97">
        <v>7746.5825188313356</v>
      </c>
      <c r="D1649" s="96">
        <v>0.57795398555845501</v>
      </c>
      <c r="E1649" s="98">
        <v>0.23915063813692528</v>
      </c>
      <c r="F1649" s="119">
        <v>0</v>
      </c>
      <c r="G1649" s="177">
        <v>0</v>
      </c>
      <c r="H1649" s="97">
        <v>5286530.8406000677</v>
      </c>
      <c r="I1649" s="185">
        <v>45750.746269533643</v>
      </c>
      <c r="J1649" s="174">
        <v>241862731134.35809</v>
      </c>
      <c r="K1649" s="186">
        <v>0.48757342775558654</v>
      </c>
      <c r="L1649" s="182">
        <v>89584364520.794556</v>
      </c>
      <c r="M1649" s="189">
        <v>16548571298.414114</v>
      </c>
      <c r="N1649" s="187">
        <v>13912637.238315532</v>
      </c>
      <c r="O1649" s="185">
        <v>44717595977.952553</v>
      </c>
      <c r="P1649" s="185">
        <v>0</v>
      </c>
      <c r="Q1649" s="174">
        <v>303128898410.72479</v>
      </c>
      <c r="R1649" s="119">
        <v>0.50704475374569202</v>
      </c>
      <c r="S1649" s="174">
        <v>112612484341.41238</v>
      </c>
      <c r="T1649" s="119">
        <v>0.37150032521421955</v>
      </c>
      <c r="U1649" s="97">
        <v>14.720619873012689</v>
      </c>
      <c r="V1649" s="184">
        <v>1836272420476.76</v>
      </c>
      <c r="W1649" s="199">
        <v>1904.419764579196</v>
      </c>
      <c r="X1649" s="191">
        <v>4.9144918960691661E-2</v>
      </c>
      <c r="Y1649" s="198">
        <v>2.0000000000000001E-4</v>
      </c>
    </row>
    <row r="1650" spans="1:25" x14ac:dyDescent="0.2">
      <c r="A1650">
        <v>1646</v>
      </c>
      <c r="B1650" s="119">
        <v>0.38477623448105736</v>
      </c>
      <c r="C1650" s="97">
        <v>13832.381443446733</v>
      </c>
      <c r="D1650" s="96">
        <v>0.74903993873523933</v>
      </c>
      <c r="E1650" s="98">
        <v>0.47409590227517545</v>
      </c>
      <c r="F1650" s="119">
        <v>0.64553520148450405</v>
      </c>
      <c r="G1650" s="177">
        <v>1</v>
      </c>
      <c r="H1650" s="97">
        <v>4637994.1747006141</v>
      </c>
      <c r="I1650" s="185">
        <v>38705.620314315449</v>
      </c>
      <c r="J1650" s="174">
        <v>179516441545.96881</v>
      </c>
      <c r="K1650" s="186">
        <v>0.33593150299968977</v>
      </c>
      <c r="L1650" s="182">
        <v>46273628804.993118</v>
      </c>
      <c r="M1650" s="189">
        <v>5572787105.4813375</v>
      </c>
      <c r="N1650" s="187">
        <v>11383262.8128075</v>
      </c>
      <c r="O1650" s="185">
        <v>0</v>
      </c>
      <c r="P1650" s="185">
        <v>171404790685.82861</v>
      </c>
      <c r="Q1650" s="174">
        <v>356494019337.27875</v>
      </c>
      <c r="R1650" s="119">
        <v>0.55380749707211396</v>
      </c>
      <c r="S1650" s="174">
        <v>156950416214.85748</v>
      </c>
      <c r="T1650" s="119">
        <v>0.44026100776284499</v>
      </c>
      <c r="U1650" s="97">
        <v>17.343867686367659</v>
      </c>
      <c r="V1650" s="184">
        <v>2873060310846.8281</v>
      </c>
      <c r="W1650" s="199">
        <v>2980.0993062302009</v>
      </c>
      <c r="X1650" s="191">
        <v>4.3374938077141142E-2</v>
      </c>
      <c r="Y1650" s="198">
        <v>2.0000000000000001E-4</v>
      </c>
    </row>
    <row r="1651" spans="1:25" x14ac:dyDescent="0.2">
      <c r="A1651">
        <v>1647</v>
      </c>
      <c r="B1651" s="119">
        <v>0.59242311044798657</v>
      </c>
      <c r="C1651" s="97">
        <v>8412.5936759580218</v>
      </c>
      <c r="D1651" s="96">
        <v>0.83825148446642594</v>
      </c>
      <c r="E1651" s="98">
        <v>0.66053658722093089</v>
      </c>
      <c r="F1651" s="119">
        <v>0.67828082340538165</v>
      </c>
      <c r="G1651" s="177">
        <v>1</v>
      </c>
      <c r="H1651" s="97">
        <v>6296755.087313123</v>
      </c>
      <c r="I1651" s="185">
        <v>36399.052338617927</v>
      </c>
      <c r="J1651" s="174">
        <v>229195917986.56906</v>
      </c>
      <c r="K1651" s="186">
        <v>0.36020495788998119</v>
      </c>
      <c r="L1651" s="182">
        <v>55347700633.867607</v>
      </c>
      <c r="M1651" s="189">
        <v>1841413098.1566329</v>
      </c>
      <c r="N1651" s="187">
        <v>14400280.36231623</v>
      </c>
      <c r="O1651" s="185">
        <v>0</v>
      </c>
      <c r="P1651" s="185">
        <v>326300031584.15289</v>
      </c>
      <c r="Q1651" s="174">
        <v>557337362668.87854</v>
      </c>
      <c r="R1651" s="119">
        <v>0.61649829038712012</v>
      </c>
      <c r="S1651" s="174">
        <v>211013217695.11423</v>
      </c>
      <c r="T1651" s="119">
        <v>0.37860949548519673</v>
      </c>
      <c r="U1651" s="97">
        <v>17.453365379899843</v>
      </c>
      <c r="V1651" s="184">
        <v>3917651173262.5869</v>
      </c>
      <c r="W1651" s="199">
        <v>4068.7411586633489</v>
      </c>
      <c r="X1651" s="191">
        <v>4.3216543559492122E-2</v>
      </c>
      <c r="Y1651" s="198">
        <v>2.0000000000000001E-4</v>
      </c>
    </row>
    <row r="1652" spans="1:25" x14ac:dyDescent="0.2">
      <c r="A1652">
        <v>1648</v>
      </c>
      <c r="B1652" s="119">
        <v>0.48050110124676926</v>
      </c>
      <c r="C1652" s="97">
        <v>5796.9292300336201</v>
      </c>
      <c r="D1652" s="96">
        <v>1.1048656491912137</v>
      </c>
      <c r="E1652" s="98">
        <v>0</v>
      </c>
      <c r="F1652" s="119">
        <v>0</v>
      </c>
      <c r="G1652" s="177">
        <v>0</v>
      </c>
      <c r="H1652" s="97">
        <v>11342879.493189845</v>
      </c>
      <c r="I1652" s="185">
        <v>34442.430782793272</v>
      </c>
      <c r="J1652" s="174">
        <v>390676341821.75647</v>
      </c>
      <c r="K1652" s="186">
        <v>0.40711346338413534</v>
      </c>
      <c r="L1652" s="182">
        <v>119652808797.00195</v>
      </c>
      <c r="M1652" s="189">
        <v>9442717314.4576607</v>
      </c>
      <c r="N1652" s="187">
        <v>22412501.953491315</v>
      </c>
      <c r="O1652" s="185">
        <v>0</v>
      </c>
      <c r="P1652" s="185">
        <v>0</v>
      </c>
      <c r="Q1652" s="174">
        <v>400119059136.21411</v>
      </c>
      <c r="R1652" s="119">
        <v>0.39750567974607204</v>
      </c>
      <c r="S1652" s="174">
        <v>119652808797.00195</v>
      </c>
      <c r="T1652" s="119">
        <v>0.29904301248561138</v>
      </c>
      <c r="U1652" s="97">
        <v>13.225702273160358</v>
      </c>
      <c r="V1652" s="184">
        <v>1687895427980.6394</v>
      </c>
      <c r="W1652" s="199">
        <v>1751.4366710784136</v>
      </c>
      <c r="X1652" s="191">
        <v>5.605657874630169E-2</v>
      </c>
      <c r="Y1652" s="198">
        <v>2.0000000000000001E-4</v>
      </c>
    </row>
    <row r="1653" spans="1:25" x14ac:dyDescent="0.2">
      <c r="A1653">
        <v>1649</v>
      </c>
      <c r="B1653" s="119">
        <v>0.65043395747486588</v>
      </c>
      <c r="C1653" s="97">
        <v>12598.563082408453</v>
      </c>
      <c r="D1653" s="96">
        <v>0.81206379524961625</v>
      </c>
      <c r="E1653" s="98">
        <v>0</v>
      </c>
      <c r="F1653" s="119">
        <v>0.51242103968453623</v>
      </c>
      <c r="G1653" s="177">
        <v>1</v>
      </c>
      <c r="H1653" s="97">
        <v>4919801.5328827789</v>
      </c>
      <c r="I1653" s="185">
        <v>34839.566282597647</v>
      </c>
      <c r="J1653" s="174">
        <v>171403751602.09509</v>
      </c>
      <c r="K1653" s="186">
        <v>0.32308393299782223</v>
      </c>
      <c r="L1653" s="182">
        <v>38300016704.150871</v>
      </c>
      <c r="M1653" s="189">
        <v>7410820139.2017279</v>
      </c>
      <c r="N1653" s="187">
        <v>11710801.614548197</v>
      </c>
      <c r="O1653" s="185">
        <v>0</v>
      </c>
      <c r="P1653" s="185">
        <v>194668792922.78693</v>
      </c>
      <c r="Q1653" s="174">
        <v>373483364664.08374</v>
      </c>
      <c r="R1653" s="119">
        <v>0.56525364316103899</v>
      </c>
      <c r="S1653" s="174">
        <v>119088944133.31303</v>
      </c>
      <c r="T1653" s="119">
        <v>0.31886010302071505</v>
      </c>
      <c r="U1653" s="97">
        <v>17.273581266792256</v>
      </c>
      <c r="V1653" s="184">
        <v>2159456783696.6797</v>
      </c>
      <c r="W1653" s="199">
        <v>2240.8993916593322</v>
      </c>
      <c r="X1653" s="191">
        <v>4.4285115883840542E-2</v>
      </c>
      <c r="Y1653" s="198">
        <v>2.0000000000000001E-4</v>
      </c>
    </row>
    <row r="1654" spans="1:25" x14ac:dyDescent="0.2">
      <c r="A1654">
        <v>1650</v>
      </c>
      <c r="B1654" s="119">
        <v>0.28487012638501408</v>
      </c>
      <c r="C1654" s="97">
        <v>6056.5166150145633</v>
      </c>
      <c r="D1654" s="96">
        <v>1.1506264447161243</v>
      </c>
      <c r="E1654" s="98">
        <v>0.63883696786572686</v>
      </c>
      <c r="F1654" s="119">
        <v>0</v>
      </c>
      <c r="G1654" s="177">
        <v>0</v>
      </c>
      <c r="H1654" s="97">
        <v>17031152.415909212</v>
      </c>
      <c r="I1654" s="185">
        <v>26261.433692121347</v>
      </c>
      <c r="J1654" s="174">
        <v>447262479870.81207</v>
      </c>
      <c r="K1654" s="186">
        <v>0.25459917941089405</v>
      </c>
      <c r="L1654" s="182">
        <v>57254431782.516312</v>
      </c>
      <c r="M1654" s="189">
        <v>50430161095.791687</v>
      </c>
      <c r="N1654" s="187">
        <v>32248604.233236142</v>
      </c>
      <c r="O1654" s="185">
        <v>137248898364.7675</v>
      </c>
      <c r="P1654" s="185">
        <v>0</v>
      </c>
      <c r="Q1654" s="174">
        <v>634941539331.37134</v>
      </c>
      <c r="R1654" s="119">
        <v>0.35227145365814794</v>
      </c>
      <c r="S1654" s="174">
        <v>115398898346.15466</v>
      </c>
      <c r="T1654" s="119">
        <v>0.1817472809664904</v>
      </c>
      <c r="U1654" s="97">
        <v>17.388540333232822</v>
      </c>
      <c r="V1654" s="184">
        <v>1992239342810.7214</v>
      </c>
      <c r="W1654" s="199">
        <v>2067.8737736862822</v>
      </c>
      <c r="X1654" s="191">
        <v>4.557796410282472E-2</v>
      </c>
      <c r="Y1654" s="198">
        <v>2.0000000000000001E-4</v>
      </c>
    </row>
    <row r="1655" spans="1:25" x14ac:dyDescent="0.2">
      <c r="A1655">
        <v>1651</v>
      </c>
      <c r="B1655" s="119">
        <v>0.66584117218104111</v>
      </c>
      <c r="C1655" s="97">
        <v>10809.879749603761</v>
      </c>
      <c r="D1655" s="96">
        <v>1.0093441920691126</v>
      </c>
      <c r="E1655" s="98">
        <v>0</v>
      </c>
      <c r="F1655" s="119">
        <v>0.5981463967800974</v>
      </c>
      <c r="G1655" s="177">
        <v>1</v>
      </c>
      <c r="H1655" s="97">
        <v>7274859.2183106681</v>
      </c>
      <c r="I1655" s="185">
        <v>41376.319555029797</v>
      </c>
      <c r="J1655" s="174">
        <v>301006899734.67645</v>
      </c>
      <c r="K1655" s="186">
        <v>0.38815707916880682</v>
      </c>
      <c r="L1655" s="182">
        <v>87956018498.531738</v>
      </c>
      <c r="M1655" s="189">
        <v>7034543799.335845</v>
      </c>
      <c r="N1655" s="187">
        <v>15347970.303671833</v>
      </c>
      <c r="O1655" s="185">
        <v>0</v>
      </c>
      <c r="P1655" s="185">
        <v>325624218572.90308</v>
      </c>
      <c r="Q1655" s="174">
        <v>633665662106.91541</v>
      </c>
      <c r="R1655" s="119">
        <v>0.59548332256849679</v>
      </c>
      <c r="S1655" s="174">
        <v>241546903442.50015</v>
      </c>
      <c r="T1655" s="119">
        <v>0.38118982593970052</v>
      </c>
      <c r="U1655" s="97">
        <v>16.909130583975703</v>
      </c>
      <c r="V1655" s="184">
        <v>4298168844494.123</v>
      </c>
      <c r="W1655" s="199">
        <v>4462.0071363876559</v>
      </c>
      <c r="X1655" s="191">
        <v>4.4717163528252099E-2</v>
      </c>
      <c r="Y1655" s="198">
        <v>2.0000000000000001E-4</v>
      </c>
    </row>
    <row r="1656" spans="1:25" x14ac:dyDescent="0.2">
      <c r="A1656">
        <v>1652</v>
      </c>
      <c r="B1656" s="119">
        <v>0.72297995317319497</v>
      </c>
      <c r="C1656" s="97">
        <v>8310.7831593137889</v>
      </c>
      <c r="D1656" s="96">
        <v>0.72673066948638854</v>
      </c>
      <c r="E1656" s="98">
        <v>9.7465455378919152E-2</v>
      </c>
      <c r="F1656" s="119">
        <v>0.40445703718811987</v>
      </c>
      <c r="G1656" s="177">
        <v>1</v>
      </c>
      <c r="H1656" s="97">
        <v>4984760.6490865964</v>
      </c>
      <c r="I1656" s="185">
        <v>43607.650665109497</v>
      </c>
      <c r="J1656" s="174">
        <v>217373701034.55276</v>
      </c>
      <c r="K1656" s="186">
        <v>0.4948966001306514</v>
      </c>
      <c r="L1656" s="182">
        <v>77793272405.689529</v>
      </c>
      <c r="M1656" s="189">
        <v>1110697294.8844519</v>
      </c>
      <c r="N1656" s="187">
        <v>12299152.857101964</v>
      </c>
      <c r="O1656" s="185">
        <v>0</v>
      </c>
      <c r="P1656" s="185">
        <v>161232805373.10236</v>
      </c>
      <c r="Q1656" s="174">
        <v>379717203702.53961</v>
      </c>
      <c r="R1656" s="119">
        <v>0.62299982089728145</v>
      </c>
      <c r="S1656" s="174">
        <v>153743777586.4426</v>
      </c>
      <c r="T1656" s="119">
        <v>0.40489020799510944</v>
      </c>
      <c r="U1656" s="97">
        <v>15.989774661570946</v>
      </c>
      <c r="V1656" s="184">
        <v>2655905093549.8032</v>
      </c>
      <c r="W1656" s="199">
        <v>2752.0370483475299</v>
      </c>
      <c r="X1656" s="191">
        <v>4.6166352621195672E-2</v>
      </c>
      <c r="Y1656" s="198">
        <v>2.0000000000000001E-4</v>
      </c>
    </row>
    <row r="1657" spans="1:25" x14ac:dyDescent="0.2">
      <c r="A1657">
        <v>1653</v>
      </c>
      <c r="B1657" s="119">
        <v>0.38567121306496677</v>
      </c>
      <c r="C1657" s="97">
        <v>10711.77928378216</v>
      </c>
      <c r="D1657" s="96">
        <v>0.44329154785323394</v>
      </c>
      <c r="E1657" s="98">
        <v>0</v>
      </c>
      <c r="F1657" s="119">
        <v>0.68285665452063138</v>
      </c>
      <c r="G1657" s="177">
        <v>1</v>
      </c>
      <c r="H1657" s="97">
        <v>3031327.4432930686</v>
      </c>
      <c r="I1657" s="185">
        <v>53756.917489461972</v>
      </c>
      <c r="J1657" s="174">
        <v>162954819252.64719</v>
      </c>
      <c r="K1657" s="186">
        <v>0.38567121306496677</v>
      </c>
      <c r="L1657" s="182">
        <v>44315196181.020386</v>
      </c>
      <c r="M1657" s="189">
        <v>5685199740.7408857</v>
      </c>
      <c r="N1657" s="187">
        <v>9378378.5603873469</v>
      </c>
      <c r="O1657" s="185">
        <v>0</v>
      </c>
      <c r="P1657" s="185">
        <v>193029738343.97134</v>
      </c>
      <c r="Q1657" s="174">
        <v>361669757337.35944</v>
      </c>
      <c r="R1657" s="119">
        <v>0.60074354872990232</v>
      </c>
      <c r="S1657" s="174">
        <v>105450756356.79054</v>
      </c>
      <c r="T1657" s="119">
        <v>0.29156641996590238</v>
      </c>
      <c r="U1657" s="97">
        <v>16.657430866760578</v>
      </c>
      <c r="V1657" s="184">
        <v>1917892256227.177</v>
      </c>
      <c r="W1657" s="199">
        <v>1987.8034525362934</v>
      </c>
      <c r="X1657" s="191">
        <v>4.39817253777278E-2</v>
      </c>
      <c r="Y1657" s="198">
        <v>2.0000000000000001E-4</v>
      </c>
    </row>
    <row r="1658" spans="1:25" x14ac:dyDescent="0.2">
      <c r="A1658">
        <v>1654</v>
      </c>
      <c r="B1658" s="119">
        <v>0.54794672867216709</v>
      </c>
      <c r="C1658" s="97">
        <v>17000</v>
      </c>
      <c r="D1658" s="96">
        <v>0.88411812570535908</v>
      </c>
      <c r="E1658" s="98">
        <v>9.8845614317513153E-2</v>
      </c>
      <c r="F1658" s="119">
        <v>0</v>
      </c>
      <c r="G1658" s="177">
        <v>0</v>
      </c>
      <c r="H1658" s="97">
        <v>7214442.2620949</v>
      </c>
      <c r="I1658" s="185">
        <v>40134.802126999719</v>
      </c>
      <c r="J1658" s="174">
        <v>289550212645.84308</v>
      </c>
      <c r="K1658" s="186">
        <v>0.40203074496299251</v>
      </c>
      <c r="L1658" s="182">
        <v>94735601040.397324</v>
      </c>
      <c r="M1658" s="189">
        <v>7442865266.7913771</v>
      </c>
      <c r="N1658" s="187">
        <v>15859343.04081611</v>
      </c>
      <c r="O1658" s="185">
        <v>30660127613.854237</v>
      </c>
      <c r="P1658" s="185">
        <v>0</v>
      </c>
      <c r="Q1658" s="174">
        <v>327653205526.48871</v>
      </c>
      <c r="R1658" s="119">
        <v>0.43013829075415766</v>
      </c>
      <c r="S1658" s="174">
        <v>108432561209.93977</v>
      </c>
      <c r="T1658" s="119">
        <v>0.33093697659910021</v>
      </c>
      <c r="U1658" s="97">
        <v>14.009702976324037</v>
      </c>
      <c r="V1658" s="184">
        <v>1511297170957.521</v>
      </c>
      <c r="W1658" s="199">
        <v>1570.2860473704541</v>
      </c>
      <c r="X1658" s="191">
        <v>5.438426316428651E-2</v>
      </c>
      <c r="Y1658" s="198">
        <v>2.0000000000000001E-4</v>
      </c>
    </row>
    <row r="1659" spans="1:25" x14ac:dyDescent="0.2">
      <c r="A1659">
        <v>1655</v>
      </c>
      <c r="B1659" s="119">
        <v>0.38012280432495582</v>
      </c>
      <c r="C1659" s="97">
        <v>14507.114185044757</v>
      </c>
      <c r="D1659" s="96">
        <v>1.1341339082913739</v>
      </c>
      <c r="E1659" s="98">
        <v>0</v>
      </c>
      <c r="F1659" s="119">
        <v>0</v>
      </c>
      <c r="G1659" s="177">
        <v>0</v>
      </c>
      <c r="H1659" s="97">
        <v>5823938.9417869123</v>
      </c>
      <c r="I1659" s="185">
        <v>39749.938700613216</v>
      </c>
      <c r="J1659" s="174">
        <v>231501215932.14395</v>
      </c>
      <c r="K1659" s="186">
        <v>0.38012280432495582</v>
      </c>
      <c r="L1659" s="182">
        <v>66847077857.52562</v>
      </c>
      <c r="M1659" s="189">
        <v>2670655292.7142816</v>
      </c>
      <c r="N1659" s="187">
        <v>13330591.021476507</v>
      </c>
      <c r="O1659" s="185">
        <v>0</v>
      </c>
      <c r="P1659" s="185">
        <v>0</v>
      </c>
      <c r="Q1659" s="174">
        <v>234171871224.85825</v>
      </c>
      <c r="R1659" s="119">
        <v>0.37578762532185073</v>
      </c>
      <c r="S1659" s="174">
        <v>66847077857.52562</v>
      </c>
      <c r="T1659" s="119">
        <v>0.28546160351316158</v>
      </c>
      <c r="U1659" s="97">
        <v>13.128061584634766</v>
      </c>
      <c r="V1659" s="184">
        <v>897543747215.62732</v>
      </c>
      <c r="W1659" s="199">
        <v>931.17469670450157</v>
      </c>
      <c r="X1659" s="191">
        <v>6.0119605264706166E-2</v>
      </c>
      <c r="Y1659" s="198">
        <v>2.0000000000000001E-4</v>
      </c>
    </row>
    <row r="1660" spans="1:25" x14ac:dyDescent="0.2">
      <c r="A1660">
        <v>1656</v>
      </c>
      <c r="B1660" s="119">
        <v>0.43622642505878673</v>
      </c>
      <c r="C1660" s="97">
        <v>10658.068596760379</v>
      </c>
      <c r="D1660" s="96">
        <v>0.95887215220691779</v>
      </c>
      <c r="E1660" s="98">
        <v>0</v>
      </c>
      <c r="F1660" s="119">
        <v>0.40524432507997293</v>
      </c>
      <c r="G1660" s="177">
        <v>1</v>
      </c>
      <c r="H1660" s="97">
        <v>7080532.9604445333</v>
      </c>
      <c r="I1660" s="185">
        <v>35485.574713317656</v>
      </c>
      <c r="J1660" s="174">
        <v>251256781377.96274</v>
      </c>
      <c r="K1660" s="186">
        <v>0.3524913794247001</v>
      </c>
      <c r="L1660" s="182">
        <v>63509084588.993156</v>
      </c>
      <c r="M1660" s="189">
        <v>5706193652.0417404</v>
      </c>
      <c r="N1660" s="187">
        <v>15266544.540784096</v>
      </c>
      <c r="O1660" s="185">
        <v>0</v>
      </c>
      <c r="P1660" s="185">
        <v>294354051718.97784</v>
      </c>
      <c r="Q1660" s="174">
        <v>551317026748.9823</v>
      </c>
      <c r="R1660" s="119">
        <v>0.58777268814600203</v>
      </c>
      <c r="S1660" s="174">
        <v>197049813031.87634</v>
      </c>
      <c r="T1660" s="119">
        <v>0.35741651984493167</v>
      </c>
      <c r="U1660" s="97">
        <v>17.175972890709865</v>
      </c>
      <c r="V1660" s="184">
        <v>3550873411500.3579</v>
      </c>
      <c r="W1660" s="199">
        <v>3687.6558737152063</v>
      </c>
      <c r="X1660" s="191">
        <v>4.3919029252071383E-2</v>
      </c>
      <c r="Y1660" s="198">
        <v>2.0000000000000001E-4</v>
      </c>
    </row>
    <row r="1661" spans="1:25" x14ac:dyDescent="0.2">
      <c r="A1661">
        <v>1657</v>
      </c>
      <c r="B1661" s="119">
        <v>0.46674304183155479</v>
      </c>
      <c r="C1661" s="97">
        <v>8172.4356253206697</v>
      </c>
      <c r="D1661" s="96">
        <v>0.74535850017324978</v>
      </c>
      <c r="E1661" s="98">
        <v>0</v>
      </c>
      <c r="F1661" s="119">
        <v>0</v>
      </c>
      <c r="G1661" s="177">
        <v>0</v>
      </c>
      <c r="H1661" s="97">
        <v>6018155.3723519286</v>
      </c>
      <c r="I1661" s="185">
        <v>40397.684848136108</v>
      </c>
      <c r="J1661" s="174">
        <v>243119544099.39044</v>
      </c>
      <c r="K1661" s="186">
        <v>0.46674304183155479</v>
      </c>
      <c r="L1661" s="182">
        <v>87154735976.774399</v>
      </c>
      <c r="M1661" s="189">
        <v>7113512803.2885046</v>
      </c>
      <c r="N1661" s="187">
        <v>14351303.54520046</v>
      </c>
      <c r="O1661" s="185">
        <v>0</v>
      </c>
      <c r="P1661" s="185">
        <v>0</v>
      </c>
      <c r="Q1661" s="174">
        <v>250233056902.67896</v>
      </c>
      <c r="R1661" s="119">
        <v>0.45347468054863332</v>
      </c>
      <c r="S1661" s="174">
        <v>87154735976.774399</v>
      </c>
      <c r="T1661" s="119">
        <v>0.3482942543865048</v>
      </c>
      <c r="U1661" s="97">
        <v>13.262210979081322</v>
      </c>
      <c r="V1661" s="184">
        <v>1261173666092.6597</v>
      </c>
      <c r="W1661" s="199">
        <v>1308.9421445089595</v>
      </c>
      <c r="X1661" s="191">
        <v>5.4580398075503772E-2</v>
      </c>
      <c r="Y1661" s="198">
        <v>2.0000000000000001E-4</v>
      </c>
    </row>
    <row r="1662" spans="1:25" x14ac:dyDescent="0.2">
      <c r="A1662">
        <v>1658</v>
      </c>
      <c r="B1662" s="119">
        <v>0.33779842362037149</v>
      </c>
      <c r="C1662" s="97">
        <v>10128.202912352021</v>
      </c>
      <c r="D1662" s="96">
        <v>0.66448285850401811</v>
      </c>
      <c r="E1662" s="98">
        <v>0.25204256822087279</v>
      </c>
      <c r="F1662" s="119">
        <v>0</v>
      </c>
      <c r="G1662" s="177">
        <v>0</v>
      </c>
      <c r="H1662" s="97">
        <v>4734695.3432473466</v>
      </c>
      <c r="I1662" s="185">
        <v>53718.596070227155</v>
      </c>
      <c r="J1662" s="174">
        <v>254341186659.48972</v>
      </c>
      <c r="K1662" s="186">
        <v>0.33779842362037149</v>
      </c>
      <c r="L1662" s="182">
        <v>49552358300.940575</v>
      </c>
      <c r="M1662" s="189">
        <v>22159179750.391586</v>
      </c>
      <c r="N1662" s="187">
        <v>12108257.927470613</v>
      </c>
      <c r="O1662" s="185">
        <v>36181467392.388802</v>
      </c>
      <c r="P1662" s="185">
        <v>0</v>
      </c>
      <c r="Q1662" s="174">
        <v>312681833802.27014</v>
      </c>
      <c r="R1662" s="119">
        <v>0.36734217793367507</v>
      </c>
      <c r="S1662" s="174">
        <v>68516784956.691841</v>
      </c>
      <c r="T1662" s="119">
        <v>0.21912620929561144</v>
      </c>
      <c r="U1662" s="97">
        <v>15.758297359189038</v>
      </c>
      <c r="V1662" s="184">
        <v>1148569175215.6548</v>
      </c>
      <c r="W1662" s="199">
        <v>1190.9555297345803</v>
      </c>
      <c r="X1662" s="191">
        <v>4.7266489998239319E-2</v>
      </c>
      <c r="Y1662" s="198">
        <v>2.0000000000000001E-4</v>
      </c>
    </row>
    <row r="1663" spans="1:25" x14ac:dyDescent="0.2">
      <c r="A1663">
        <v>1659</v>
      </c>
      <c r="B1663" s="119">
        <v>0.30739184008452086</v>
      </c>
      <c r="C1663" s="97">
        <v>11674.488855841078</v>
      </c>
      <c r="D1663" s="96">
        <v>1.1423507284867573</v>
      </c>
      <c r="E1663" s="98">
        <v>2.7383251910780809E-2</v>
      </c>
      <c r="F1663" s="119">
        <v>0</v>
      </c>
      <c r="G1663" s="177">
        <v>0</v>
      </c>
      <c r="H1663" s="97">
        <v>7127399.2879997594</v>
      </c>
      <c r="I1663" s="185">
        <v>45011.047739637557</v>
      </c>
      <c r="J1663" s="174">
        <v>320811709611.61591</v>
      </c>
      <c r="K1663" s="186">
        <v>0.30739184008452081</v>
      </c>
      <c r="L1663" s="182">
        <v>59439978522.522575</v>
      </c>
      <c r="M1663" s="189">
        <v>2824266275.3534794</v>
      </c>
      <c r="N1663" s="187">
        <v>15548375.564608648</v>
      </c>
      <c r="O1663" s="185">
        <v>11544239673.334124</v>
      </c>
      <c r="P1663" s="185">
        <v>0</v>
      </c>
      <c r="Q1663" s="174">
        <v>335180215560.30347</v>
      </c>
      <c r="R1663" s="119">
        <v>0.32176807720155887</v>
      </c>
      <c r="S1663" s="174">
        <v>67271273430.304779</v>
      </c>
      <c r="T1663" s="119">
        <v>0.20070180251495712</v>
      </c>
      <c r="U1663" s="97">
        <v>13.874889605554904</v>
      </c>
      <c r="V1663" s="184">
        <v>945709164761.06128</v>
      </c>
      <c r="W1663" s="199">
        <v>981.54491947254758</v>
      </c>
      <c r="X1663" s="191">
        <v>5.6924898800240195E-2</v>
      </c>
      <c r="Y1663" s="198">
        <v>2.0000000000000001E-4</v>
      </c>
    </row>
    <row r="1664" spans="1:25" x14ac:dyDescent="0.2">
      <c r="A1664">
        <v>1660</v>
      </c>
      <c r="B1664" s="119">
        <v>0.46538822209431024</v>
      </c>
      <c r="C1664" s="97">
        <v>12555.309851417542</v>
      </c>
      <c r="D1664" s="96">
        <v>1.2641885791466581</v>
      </c>
      <c r="E1664" s="98">
        <v>0.22538528679640113</v>
      </c>
      <c r="F1664" s="119">
        <v>0</v>
      </c>
      <c r="G1664" s="177">
        <v>0</v>
      </c>
      <c r="H1664" s="97">
        <v>10132016.769407919</v>
      </c>
      <c r="I1664" s="185">
        <v>38927.563181895479</v>
      </c>
      <c r="J1664" s="174">
        <v>394414722951.15125</v>
      </c>
      <c r="K1664" s="186">
        <v>0.34588246208362883</v>
      </c>
      <c r="L1664" s="182">
        <v>99903988687.307419</v>
      </c>
      <c r="M1664" s="189">
        <v>30219411248.195816</v>
      </c>
      <c r="N1664" s="187">
        <v>19196657.67731446</v>
      </c>
      <c r="O1664" s="185">
        <v>77504995469.345047</v>
      </c>
      <c r="P1664" s="185">
        <v>0</v>
      </c>
      <c r="Q1664" s="174">
        <v>502139129668.69208</v>
      </c>
      <c r="R1664" s="119">
        <v>0.39515966812379694</v>
      </c>
      <c r="S1664" s="174">
        <v>140566813841.69366</v>
      </c>
      <c r="T1664" s="119">
        <v>0.27993598892489951</v>
      </c>
      <c r="U1664" s="97">
        <v>15.462928130596341</v>
      </c>
      <c r="V1664" s="184">
        <v>2147467057063.9639</v>
      </c>
      <c r="W1664" s="199">
        <v>2226.537066492328</v>
      </c>
      <c r="X1664" s="191">
        <v>5.0674518540056314E-2</v>
      </c>
      <c r="Y1664" s="198">
        <v>2.0000000000000001E-4</v>
      </c>
    </row>
    <row r="1665" spans="1:25" x14ac:dyDescent="0.2">
      <c r="A1665">
        <v>1661</v>
      </c>
      <c r="B1665" s="119">
        <v>0.44207754320366077</v>
      </c>
      <c r="C1665" s="97">
        <v>16258.505797979857</v>
      </c>
      <c r="D1665" s="96">
        <v>0.72085423618572741</v>
      </c>
      <c r="E1665" s="98">
        <v>0</v>
      </c>
      <c r="F1665" s="119">
        <v>0.64627921735001603</v>
      </c>
      <c r="G1665" s="177">
        <v>1</v>
      </c>
      <c r="H1665" s="97">
        <v>3804483.8531576623</v>
      </c>
      <c r="I1665" s="185">
        <v>48121.788279312124</v>
      </c>
      <c r="J1665" s="174">
        <v>183078566493.71463</v>
      </c>
      <c r="K1665" s="186">
        <v>0.44207754320366077</v>
      </c>
      <c r="L1665" s="182">
        <v>64897337041.301559</v>
      </c>
      <c r="M1665" s="189">
        <v>3452361506.378077</v>
      </c>
      <c r="N1665" s="187">
        <v>9743985.2546700165</v>
      </c>
      <c r="O1665" s="185">
        <v>0</v>
      </c>
      <c r="P1665" s="185">
        <v>276600817973.65033</v>
      </c>
      <c r="Q1665" s="174">
        <v>463131745973.74304</v>
      </c>
      <c r="R1665" s="119">
        <v>0.6525477467157772</v>
      </c>
      <c r="S1665" s="174">
        <v>254008977391.23911</v>
      </c>
      <c r="T1665" s="119">
        <v>0.54845943859274982</v>
      </c>
      <c r="U1665" s="97">
        <v>17.506594464254022</v>
      </c>
      <c r="V1665" s="184">
        <v>4723391685581.9082</v>
      </c>
      <c r="W1665" s="199">
        <v>4898.1236408269133</v>
      </c>
      <c r="X1665" s="191">
        <v>4.3035909839909514E-2</v>
      </c>
      <c r="Y1665" s="198">
        <v>2.0000000000000001E-4</v>
      </c>
    </row>
    <row r="1666" spans="1:25" x14ac:dyDescent="0.2">
      <c r="A1666">
        <v>1662</v>
      </c>
      <c r="B1666" s="119">
        <v>0.39415807353333204</v>
      </c>
      <c r="C1666" s="97">
        <v>9660.986210474015</v>
      </c>
      <c r="D1666" s="96">
        <v>0.84249770812958014</v>
      </c>
      <c r="E1666" s="98">
        <v>8.9741625705767353E-2</v>
      </c>
      <c r="F1666" s="119">
        <v>0</v>
      </c>
      <c r="G1666" s="177">
        <v>0</v>
      </c>
      <c r="H1666" s="97">
        <v>20547993.171669051</v>
      </c>
      <c r="I1666" s="185">
        <v>29941.987132434264</v>
      </c>
      <c r="J1666" s="174">
        <v>615247747143.46179</v>
      </c>
      <c r="K1666" s="186">
        <v>0.29131940266728396</v>
      </c>
      <c r="L1666" s="182">
        <v>131774275082.69662</v>
      </c>
      <c r="M1666" s="189">
        <v>27241792880.857307</v>
      </c>
      <c r="N1666" s="187">
        <v>42808623.495633692</v>
      </c>
      <c r="O1666" s="185">
        <v>52737036231.362335</v>
      </c>
      <c r="P1666" s="185">
        <v>0</v>
      </c>
      <c r="Q1666" s="174">
        <v>695226576255.6814</v>
      </c>
      <c r="R1666" s="119">
        <v>0.31849075213414041</v>
      </c>
      <c r="S1666" s="174">
        <v>154861769862.48761</v>
      </c>
      <c r="T1666" s="119">
        <v>0.2227500719212071</v>
      </c>
      <c r="U1666" s="97">
        <v>14.446563887487928</v>
      </c>
      <c r="V1666" s="184">
        <v>2193197744784.8091</v>
      </c>
      <c r="W1666" s="199">
        <v>2275.535968631892</v>
      </c>
      <c r="X1666" s="191">
        <v>5.2396574816188098E-2</v>
      </c>
      <c r="Y1666" s="198">
        <v>2.0000000000000001E-4</v>
      </c>
    </row>
    <row r="1667" spans="1:25" x14ac:dyDescent="0.2">
      <c r="A1667">
        <v>1663</v>
      </c>
      <c r="B1667" s="119">
        <v>0.39887056084058747</v>
      </c>
      <c r="C1667" s="97">
        <v>11390.214665824724</v>
      </c>
      <c r="D1667" s="96">
        <v>1.0783602883532575</v>
      </c>
      <c r="E1667" s="98">
        <v>0.4451438024749223</v>
      </c>
      <c r="F1667" s="119">
        <v>0</v>
      </c>
      <c r="G1667" s="177">
        <v>0</v>
      </c>
      <c r="H1667" s="97">
        <v>8261925.3859046847</v>
      </c>
      <c r="I1667" s="185">
        <v>37269.174088704051</v>
      </c>
      <c r="J1667" s="174">
        <v>307915135515.1651</v>
      </c>
      <c r="K1667" s="186">
        <v>0.39887056084058747</v>
      </c>
      <c r="L1667" s="182">
        <v>90689615180.643219</v>
      </c>
      <c r="M1667" s="189">
        <v>30700121300.213238</v>
      </c>
      <c r="N1667" s="187">
        <v>16812105.723872002</v>
      </c>
      <c r="O1667" s="185">
        <v>90017494829.02005</v>
      </c>
      <c r="P1667" s="185">
        <v>0</v>
      </c>
      <c r="Q1667" s="174">
        <v>428632751644.39844</v>
      </c>
      <c r="R1667" s="119">
        <v>0.45454361084169287</v>
      </c>
      <c r="S1667" s="174">
        <v>117095143936.04227</v>
      </c>
      <c r="T1667" s="119">
        <v>0.27318291354736823</v>
      </c>
      <c r="U1667" s="97">
        <v>15.109591550349441</v>
      </c>
      <c r="V1667" s="184">
        <v>1781566536908.2888</v>
      </c>
      <c r="W1667" s="199">
        <v>1850.6584530052562</v>
      </c>
      <c r="X1667" s="191">
        <v>5.1041715858519993E-2</v>
      </c>
      <c r="Y1667" s="198">
        <v>2.0000000000000001E-4</v>
      </c>
    </row>
    <row r="1668" spans="1:25" x14ac:dyDescent="0.2">
      <c r="A1668">
        <v>1664</v>
      </c>
      <c r="B1668" s="119">
        <v>0.58952232999166176</v>
      </c>
      <c r="C1668" s="97">
        <v>13241.42185708344</v>
      </c>
      <c r="D1668" s="96">
        <v>0.29015096567399634</v>
      </c>
      <c r="E1668" s="98">
        <v>0.65529556236200781</v>
      </c>
      <c r="F1668" s="119">
        <v>0</v>
      </c>
      <c r="G1668" s="177">
        <v>0</v>
      </c>
      <c r="H1668" s="97">
        <v>1792331.1897830525</v>
      </c>
      <c r="I1668" s="185">
        <v>53755.463014080997</v>
      </c>
      <c r="J1668" s="174">
        <v>96347592981.366669</v>
      </c>
      <c r="K1668" s="186">
        <v>0.52465626922027697</v>
      </c>
      <c r="L1668" s="182">
        <v>40937707892.184891</v>
      </c>
      <c r="M1668" s="189">
        <v>4957674365.1959133</v>
      </c>
      <c r="N1668" s="187">
        <v>6838158.0971739599</v>
      </c>
      <c r="O1668" s="185">
        <v>18134022952.121735</v>
      </c>
      <c r="P1668" s="185">
        <v>0</v>
      </c>
      <c r="Q1668" s="174">
        <v>119439290298.68431</v>
      </c>
      <c r="R1668" s="119">
        <v>0.54468330212752114</v>
      </c>
      <c r="S1668" s="174">
        <v>48807114310.340637</v>
      </c>
      <c r="T1668" s="119">
        <v>0.40863533422115683</v>
      </c>
      <c r="U1668" s="97">
        <v>14.307896222309958</v>
      </c>
      <c r="V1668" s="184">
        <v>799883362368.7229</v>
      </c>
      <c r="W1668" s="199">
        <v>829.97268160890258</v>
      </c>
      <c r="X1668" s="191">
        <v>4.826261243526983E-2</v>
      </c>
      <c r="Y1668" s="198">
        <v>2.0000000000000001E-4</v>
      </c>
    </row>
    <row r="1669" spans="1:25" x14ac:dyDescent="0.2">
      <c r="A1669">
        <v>1665</v>
      </c>
      <c r="B1669" s="119">
        <v>0.34716530705008286</v>
      </c>
      <c r="C1669" s="97">
        <v>8194.9082256410857</v>
      </c>
      <c r="D1669" s="96">
        <v>0.52389843714674267</v>
      </c>
      <c r="E1669" s="98">
        <v>0</v>
      </c>
      <c r="F1669" s="119">
        <v>0.65082613281833701</v>
      </c>
      <c r="G1669" s="177">
        <v>1</v>
      </c>
      <c r="H1669" s="97">
        <v>4068465.626001826</v>
      </c>
      <c r="I1669" s="185">
        <v>50356.856739769559</v>
      </c>
      <c r="J1669" s="174">
        <v>204875140679.25082</v>
      </c>
      <c r="K1669" s="186">
        <v>0.34716530705008286</v>
      </c>
      <c r="L1669" s="182">
        <v>44770540686.997269</v>
      </c>
      <c r="M1669" s="189">
        <v>4157197951.1816325</v>
      </c>
      <c r="N1669" s="187">
        <v>11468202.278197361</v>
      </c>
      <c r="O1669" s="185">
        <v>0</v>
      </c>
      <c r="P1669" s="185">
        <v>236412911808.78323</v>
      </c>
      <c r="Q1669" s="174">
        <v>445445250439.2157</v>
      </c>
      <c r="R1669" s="119">
        <v>0.58426006408475895</v>
      </c>
      <c r="S1669" s="174">
        <v>162091105307.98047</v>
      </c>
      <c r="T1669" s="119">
        <v>0.36388558447565938</v>
      </c>
      <c r="U1669" s="97">
        <v>17.427082695199054</v>
      </c>
      <c r="V1669" s="184">
        <v>3047310389003.0127</v>
      </c>
      <c r="W1669" s="199">
        <v>3159.8345109110664</v>
      </c>
      <c r="X1669" s="191">
        <v>4.2743795090196157E-2</v>
      </c>
      <c r="Y1669" s="198">
        <v>2.0000000000000001E-4</v>
      </c>
    </row>
    <row r="1670" spans="1:25" x14ac:dyDescent="0.2">
      <c r="A1670">
        <v>1666</v>
      </c>
      <c r="B1670" s="119">
        <v>0.41922462226669932</v>
      </c>
      <c r="C1670" s="97">
        <v>7590.8756793570919</v>
      </c>
      <c r="D1670" s="96">
        <v>0.91692666834406822</v>
      </c>
      <c r="E1670" s="98">
        <v>0</v>
      </c>
      <c r="F1670" s="119">
        <v>0.40276474936430939</v>
      </c>
      <c r="G1670" s="177">
        <v>1</v>
      </c>
      <c r="H1670" s="97">
        <v>7239853.4954253556</v>
      </c>
      <c r="I1670" s="185">
        <v>34686.380093955355</v>
      </c>
      <c r="J1670" s="174">
        <v>251124310166.87515</v>
      </c>
      <c r="K1670" s="186">
        <v>0.37323113831690502</v>
      </c>
      <c r="L1670" s="182">
        <v>62183783954.721451</v>
      </c>
      <c r="M1670" s="189">
        <v>4449714303.1784954</v>
      </c>
      <c r="N1670" s="187">
        <v>15832583.168608606</v>
      </c>
      <c r="O1670" s="185">
        <v>0</v>
      </c>
      <c r="P1670" s="185">
        <v>256680952840.9241</v>
      </c>
      <c r="Q1670" s="174">
        <v>512254977310.97772</v>
      </c>
      <c r="R1670" s="119">
        <v>0.58383458953452017</v>
      </c>
      <c r="S1670" s="174">
        <v>206421107301.91846</v>
      </c>
      <c r="T1670" s="119">
        <v>0.40296554732469714</v>
      </c>
      <c r="U1670" s="97">
        <v>17.264726118317256</v>
      </c>
      <c r="V1670" s="184">
        <v>3774892930091.4282</v>
      </c>
      <c r="W1670" s="199">
        <v>3919.0585532956293</v>
      </c>
      <c r="X1670" s="191">
        <v>4.3503086224593625E-2</v>
      </c>
      <c r="Y1670" s="198">
        <v>2.0000000000000001E-4</v>
      </c>
    </row>
    <row r="1671" spans="1:25" x14ac:dyDescent="0.2">
      <c r="A1671">
        <v>1667</v>
      </c>
      <c r="B1671" s="119">
        <v>0.27793166102062972</v>
      </c>
      <c r="C1671" s="97">
        <v>13765.085539568168</v>
      </c>
      <c r="D1671" s="96">
        <v>0.62545842231660587</v>
      </c>
      <c r="E1671" s="98">
        <v>0.49512902597577085</v>
      </c>
      <c r="F1671" s="119">
        <v>0</v>
      </c>
      <c r="G1671" s="177">
        <v>0</v>
      </c>
      <c r="H1671" s="97">
        <v>3888310.0830502035</v>
      </c>
      <c r="I1671" s="185">
        <v>39975.163736111514</v>
      </c>
      <c r="J1671" s="174">
        <v>155435832226.70523</v>
      </c>
      <c r="K1671" s="186">
        <v>0.27793166102062972</v>
      </c>
      <c r="L1671" s="182">
        <v>26359922502.246666</v>
      </c>
      <c r="M1671" s="189">
        <v>27781649821.348747</v>
      </c>
      <c r="N1671" s="187">
        <v>10401990.292518299</v>
      </c>
      <c r="O1671" s="185">
        <v>37730905961.622993</v>
      </c>
      <c r="P1671" s="185">
        <v>0</v>
      </c>
      <c r="Q1671" s="174">
        <v>220948388009.677</v>
      </c>
      <c r="R1671" s="119">
        <v>0.33213758409034616</v>
      </c>
      <c r="S1671" s="174">
        <v>46289578103.498276</v>
      </c>
      <c r="T1671" s="119">
        <v>0.20950403178081076</v>
      </c>
      <c r="U1671" s="97">
        <v>17.543404546237127</v>
      </c>
      <c r="V1671" s="184">
        <v>841143541295.92859</v>
      </c>
      <c r="W1671" s="199">
        <v>871.96367485842882</v>
      </c>
      <c r="X1671" s="191">
        <v>4.3446919651748586E-2</v>
      </c>
      <c r="Y1671" s="198">
        <v>2.0000000000000001E-4</v>
      </c>
    </row>
    <row r="1672" spans="1:25" x14ac:dyDescent="0.2">
      <c r="A1672">
        <v>1668</v>
      </c>
      <c r="B1672" s="119">
        <v>0.3589056316979985</v>
      </c>
      <c r="C1672" s="97">
        <v>7832.7041817026175</v>
      </c>
      <c r="D1672" s="96">
        <v>0.96496229159418423</v>
      </c>
      <c r="E1672" s="98">
        <v>0</v>
      </c>
      <c r="F1672" s="119">
        <v>0</v>
      </c>
      <c r="G1672" s="177">
        <v>0</v>
      </c>
      <c r="H1672" s="97">
        <v>8148123.5835276302</v>
      </c>
      <c r="I1672" s="185">
        <v>40394.480703192028</v>
      </c>
      <c r="J1672" s="174">
        <v>329139220862.03076</v>
      </c>
      <c r="K1672" s="186">
        <v>0.3589056316979985</v>
      </c>
      <c r="L1672" s="182">
        <v>91428555040.167755</v>
      </c>
      <c r="M1672" s="189">
        <v>3900146835.6833677</v>
      </c>
      <c r="N1672" s="187">
        <v>17265461.745919138</v>
      </c>
      <c r="O1672" s="185">
        <v>0</v>
      </c>
      <c r="P1672" s="185">
        <v>0</v>
      </c>
      <c r="Q1672" s="174">
        <v>333039367697.71411</v>
      </c>
      <c r="R1672" s="119">
        <v>0.35470257104047764</v>
      </c>
      <c r="S1672" s="174">
        <v>91428555040.167755</v>
      </c>
      <c r="T1672" s="119">
        <v>0.27452777031198794</v>
      </c>
      <c r="U1672" s="97">
        <v>13.12998522484744</v>
      </c>
      <c r="V1672" s="184">
        <v>1264127390628.6013</v>
      </c>
      <c r="W1672" s="199">
        <v>1312.1979850564576</v>
      </c>
      <c r="X1672" s="191">
        <v>5.8974374957398892E-2</v>
      </c>
      <c r="Y1672" s="198">
        <v>2.0000000000000001E-4</v>
      </c>
    </row>
    <row r="1673" spans="1:25" x14ac:dyDescent="0.2">
      <c r="A1673">
        <v>1669</v>
      </c>
      <c r="B1673" s="119">
        <v>0.50349008900555248</v>
      </c>
      <c r="C1673" s="97">
        <v>4000</v>
      </c>
      <c r="D1673" s="96">
        <v>0.63532246821683169</v>
      </c>
      <c r="E1673" s="98">
        <v>0.55467277810097726</v>
      </c>
      <c r="F1673" s="119">
        <v>0</v>
      </c>
      <c r="G1673" s="177">
        <v>0</v>
      </c>
      <c r="H1673" s="97">
        <v>37438431.362716176</v>
      </c>
      <c r="I1673" s="185">
        <v>21266.447234221687</v>
      </c>
      <c r="J1673" s="174">
        <v>796182425107.23389</v>
      </c>
      <c r="K1673" s="186">
        <v>0.36048790850403689</v>
      </c>
      <c r="L1673" s="182">
        <v>212208731868.9776</v>
      </c>
      <c r="M1673" s="189">
        <v>84582417489.106888</v>
      </c>
      <c r="N1673" s="187">
        <v>84951786.100985005</v>
      </c>
      <c r="O1673" s="185">
        <v>203705005950.84305</v>
      </c>
      <c r="P1673" s="185">
        <v>0</v>
      </c>
      <c r="Q1673" s="174">
        <v>1084469848547.1838</v>
      </c>
      <c r="R1673" s="119">
        <v>0.41492914033347161</v>
      </c>
      <c r="S1673" s="174">
        <v>290964845511.83215</v>
      </c>
      <c r="T1673" s="119">
        <v>0.26830146167883306</v>
      </c>
      <c r="U1673" s="97">
        <v>15.580173490933284</v>
      </c>
      <c r="V1673" s="184">
        <v>4895457670993.7119</v>
      </c>
      <c r="W1673" s="199">
        <v>5082.6919613544105</v>
      </c>
      <c r="X1673" s="191">
        <v>4.6109406381457448E-2</v>
      </c>
      <c r="Y1673" s="198">
        <v>2.0000000000000001E-4</v>
      </c>
    </row>
    <row r="1674" spans="1:25" x14ac:dyDescent="0.2">
      <c r="A1674">
        <v>1670</v>
      </c>
      <c r="B1674" s="119">
        <v>0.56820523190827099</v>
      </c>
      <c r="C1674" s="97">
        <v>6223.1842060608888</v>
      </c>
      <c r="D1674" s="96">
        <v>0.9859550478820498</v>
      </c>
      <c r="E1674" s="98">
        <v>0</v>
      </c>
      <c r="F1674" s="119">
        <v>0</v>
      </c>
      <c r="G1674" s="177">
        <v>0</v>
      </c>
      <c r="H1674" s="97">
        <v>12570752.6299548</v>
      </c>
      <c r="I1674" s="185">
        <v>35504.137188359513</v>
      </c>
      <c r="J1674" s="174">
        <v>446313725934.84637</v>
      </c>
      <c r="K1674" s="186">
        <v>0.43360294239428387</v>
      </c>
      <c r="L1674" s="182">
        <v>131643630224.81194</v>
      </c>
      <c r="M1674" s="189">
        <v>11211121145.292267</v>
      </c>
      <c r="N1674" s="187">
        <v>25596057.288002994</v>
      </c>
      <c r="O1674" s="185">
        <v>0</v>
      </c>
      <c r="P1674" s="185">
        <v>0</v>
      </c>
      <c r="Q1674" s="174">
        <v>457524847080.13867</v>
      </c>
      <c r="R1674" s="119">
        <v>0.42297800006129171</v>
      </c>
      <c r="S1674" s="174">
        <v>131643630224.81194</v>
      </c>
      <c r="T1674" s="119">
        <v>0.28773001305818402</v>
      </c>
      <c r="U1674" s="97">
        <v>13.279821934522065</v>
      </c>
      <c r="V1674" s="184">
        <v>1867958639416.7463</v>
      </c>
      <c r="W1674" s="199">
        <v>1937.1011644068358</v>
      </c>
      <c r="X1674" s="191">
        <v>5.4804542756669815E-2</v>
      </c>
      <c r="Y1674" s="198">
        <v>2.0000000000000001E-4</v>
      </c>
    </row>
    <row r="1675" spans="1:25" x14ac:dyDescent="0.2">
      <c r="A1675">
        <v>1671</v>
      </c>
      <c r="B1675" s="119">
        <v>0.58554747602681323</v>
      </c>
      <c r="C1675" s="97">
        <v>4998.9975183385504</v>
      </c>
      <c r="D1675" s="96">
        <v>0.2</v>
      </c>
      <c r="E1675" s="98">
        <v>0</v>
      </c>
      <c r="F1675" s="119">
        <v>0</v>
      </c>
      <c r="G1675" s="177">
        <v>0</v>
      </c>
      <c r="H1675" s="97">
        <v>2046671.7955247012</v>
      </c>
      <c r="I1675" s="185">
        <v>53891.977116072769</v>
      </c>
      <c r="J1675" s="174">
        <v>110299189568.52876</v>
      </c>
      <c r="K1675" s="186">
        <v>0.54097680345224053</v>
      </c>
      <c r="L1675" s="182">
        <v>48541008977.942818</v>
      </c>
      <c r="M1675" s="189">
        <v>2507822694.4212871</v>
      </c>
      <c r="N1675" s="187">
        <v>8293096.7811390329</v>
      </c>
      <c r="O1675" s="185">
        <v>0</v>
      </c>
      <c r="P1675" s="185">
        <v>0</v>
      </c>
      <c r="Q1675" s="174">
        <v>112807012262.95004</v>
      </c>
      <c r="R1675" s="119">
        <v>0.52895030015570221</v>
      </c>
      <c r="S1675" s="174">
        <v>48541008977.942818</v>
      </c>
      <c r="T1675" s="119">
        <v>0.4303013438986848</v>
      </c>
      <c r="U1675" s="97">
        <v>13.187762978030808</v>
      </c>
      <c r="V1675" s="184">
        <v>774418481678.39905</v>
      </c>
      <c r="W1675" s="199">
        <v>804.52201797522343</v>
      </c>
      <c r="X1675" s="191">
        <v>4.9854827225257921E-2</v>
      </c>
      <c r="Y1675" s="198">
        <v>2.0000000000000001E-4</v>
      </c>
    </row>
    <row r="1676" spans="1:25" x14ac:dyDescent="0.2">
      <c r="A1676">
        <v>1672</v>
      </c>
      <c r="B1676" s="119">
        <v>0.53196609669847827</v>
      </c>
      <c r="C1676" s="97">
        <v>7204.7391971125735</v>
      </c>
      <c r="D1676" s="96">
        <v>1.0522742683738757</v>
      </c>
      <c r="E1676" s="98">
        <v>0.13603803814275572</v>
      </c>
      <c r="F1676" s="119">
        <v>0.71006947544724675</v>
      </c>
      <c r="G1676" s="177">
        <v>1</v>
      </c>
      <c r="H1676" s="97">
        <v>9938158.1258217525</v>
      </c>
      <c r="I1676" s="185">
        <v>35075.009649330925</v>
      </c>
      <c r="J1676" s="174">
        <v>348580992159.77454</v>
      </c>
      <c r="K1676" s="186">
        <v>0.40934329589303675</v>
      </c>
      <c r="L1676" s="182">
        <v>104500627656.91498</v>
      </c>
      <c r="M1676" s="189">
        <v>6755903501.2577238</v>
      </c>
      <c r="N1676" s="187">
        <v>20139273.95193655</v>
      </c>
      <c r="O1676" s="185">
        <v>0</v>
      </c>
      <c r="P1676" s="185">
        <v>357991443895.4295</v>
      </c>
      <c r="Q1676" s="174">
        <v>713328339556.46179</v>
      </c>
      <c r="R1676" s="119">
        <v>0.60152166055744871</v>
      </c>
      <c r="S1676" s="174">
        <v>278698088833.05237</v>
      </c>
      <c r="T1676" s="119">
        <v>0.39070099052330259</v>
      </c>
      <c r="U1676" s="97">
        <v>16.830322520058118</v>
      </c>
      <c r="V1676" s="184">
        <v>4967971193769.8164</v>
      </c>
      <c r="W1676" s="199">
        <v>5161.191276403325</v>
      </c>
      <c r="X1676" s="191">
        <v>4.4980444720080663E-2</v>
      </c>
      <c r="Y1676" s="198">
        <v>2.0000000000000001E-4</v>
      </c>
    </row>
    <row r="1677" spans="1:25" x14ac:dyDescent="0.2">
      <c r="A1677">
        <v>1673</v>
      </c>
      <c r="B1677" s="119">
        <v>0.41246495544343764</v>
      </c>
      <c r="C1677" s="97">
        <v>10864.305368947355</v>
      </c>
      <c r="D1677" s="96">
        <v>0.74526836449659928</v>
      </c>
      <c r="E1677" s="98">
        <v>0</v>
      </c>
      <c r="F1677" s="119">
        <v>0</v>
      </c>
      <c r="G1677" s="177">
        <v>0</v>
      </c>
      <c r="H1677" s="97">
        <v>6845638.9126086487</v>
      </c>
      <c r="I1677" s="185">
        <v>41454.400218790812</v>
      </c>
      <c r="J1677" s="174">
        <v>283781855236.60687</v>
      </c>
      <c r="K1677" s="186">
        <v>0.41246495544343764</v>
      </c>
      <c r="L1677" s="182">
        <v>93263570090.45343</v>
      </c>
      <c r="M1677" s="189">
        <v>1391635009.9683642</v>
      </c>
      <c r="N1677" s="187">
        <v>16054393.885198396</v>
      </c>
      <c r="O1677" s="185">
        <v>0</v>
      </c>
      <c r="P1677" s="185">
        <v>0</v>
      </c>
      <c r="Q1677" s="174">
        <v>285173490246.57526</v>
      </c>
      <c r="R1677" s="119">
        <v>0.4104521432711567</v>
      </c>
      <c r="S1677" s="174">
        <v>93263570090.45343</v>
      </c>
      <c r="T1677" s="119">
        <v>0.3270415143070034</v>
      </c>
      <c r="U1677" s="97">
        <v>13.048709133905081</v>
      </c>
      <c r="V1677" s="184">
        <v>1288736392961.8621</v>
      </c>
      <c r="W1677" s="199">
        <v>1337.4694991376525</v>
      </c>
      <c r="X1677" s="191">
        <v>5.5017227455858568E-2</v>
      </c>
      <c r="Y1677" s="198">
        <v>2.0000000000000001E-4</v>
      </c>
    </row>
    <row r="1678" spans="1:25" x14ac:dyDescent="0.2">
      <c r="A1678">
        <v>1674</v>
      </c>
      <c r="B1678" s="119">
        <v>0.59123253585882973</v>
      </c>
      <c r="C1678" s="97">
        <v>4904.982613612925</v>
      </c>
      <c r="D1678" s="96">
        <v>0.90946113769379955</v>
      </c>
      <c r="E1678" s="98">
        <v>0.7</v>
      </c>
      <c r="F1678" s="119">
        <v>0</v>
      </c>
      <c r="G1678" s="177">
        <v>0</v>
      </c>
      <c r="H1678" s="97">
        <v>9090443.0693820585</v>
      </c>
      <c r="I1678" s="185">
        <v>36222.132569278452</v>
      </c>
      <c r="J1678" s="174">
        <v>329275233972.63544</v>
      </c>
      <c r="K1678" s="186">
        <v>0.4287030858481472</v>
      </c>
      <c r="L1678" s="182">
        <v>96373600053.456696</v>
      </c>
      <c r="M1678" s="189">
        <v>41832010618.965027</v>
      </c>
      <c r="N1678" s="187">
        <v>19636237.844723359</v>
      </c>
      <c r="O1678" s="185">
        <v>94663360074.969009</v>
      </c>
      <c r="P1678" s="185">
        <v>0</v>
      </c>
      <c r="Q1678" s="174">
        <v>465770604666.56946</v>
      </c>
      <c r="R1678" s="119">
        <v>0.46566269915784153</v>
      </c>
      <c r="S1678" s="174">
        <v>124589009854.46609</v>
      </c>
      <c r="T1678" s="119">
        <v>0.26749006615317739</v>
      </c>
      <c r="U1678" s="97">
        <v>15.257788130421945</v>
      </c>
      <c r="V1678" s="184">
        <v>2078698218936.4792</v>
      </c>
      <c r="W1678" s="199">
        <v>2159.0909769378572</v>
      </c>
      <c r="X1678" s="191">
        <v>4.855829444557682E-2</v>
      </c>
      <c r="Y1678" s="198">
        <v>2.0000000000000001E-4</v>
      </c>
    </row>
    <row r="1679" spans="1:25" x14ac:dyDescent="0.2">
      <c r="A1679">
        <v>1675</v>
      </c>
      <c r="B1679" s="119">
        <v>0.70266720324923115</v>
      </c>
      <c r="C1679" s="97">
        <v>6420.0593397371122</v>
      </c>
      <c r="D1679" s="96">
        <v>0.57774378301381502</v>
      </c>
      <c r="E1679" s="98">
        <v>3.2416355901510041E-2</v>
      </c>
      <c r="F1679" s="119">
        <v>0</v>
      </c>
      <c r="G1679" s="177">
        <v>0</v>
      </c>
      <c r="H1679" s="97">
        <v>4865240.0412028125</v>
      </c>
      <c r="I1679" s="185">
        <v>49532.469912162254</v>
      </c>
      <c r="J1679" s="174">
        <v>240987355956.32535</v>
      </c>
      <c r="K1679" s="186">
        <v>0.54314668523804177</v>
      </c>
      <c r="L1679" s="182">
        <v>97653429748.141342</v>
      </c>
      <c r="M1679" s="189">
        <v>5932884388.2375402</v>
      </c>
      <c r="N1679" s="187">
        <v>12982616.573655553</v>
      </c>
      <c r="O1679" s="185">
        <v>5296225160.3149843</v>
      </c>
      <c r="P1679" s="185">
        <v>0</v>
      </c>
      <c r="Q1679" s="174">
        <v>252216465504.87787</v>
      </c>
      <c r="R1679" s="119">
        <v>0.53576384646305641</v>
      </c>
      <c r="S1679" s="174">
        <v>100705309326.3972</v>
      </c>
      <c r="T1679" s="119">
        <v>0.39928126470573178</v>
      </c>
      <c r="U1679" s="97">
        <v>13.380939814782151</v>
      </c>
      <c r="V1679" s="184">
        <v>1509102053388.7812</v>
      </c>
      <c r="W1679" s="199">
        <v>1566.0474939280518</v>
      </c>
      <c r="X1679" s="191">
        <v>5.3116084227037015E-2</v>
      </c>
      <c r="Y1679" s="198">
        <v>2.0000000000000001E-4</v>
      </c>
    </row>
    <row r="1680" spans="1:25" x14ac:dyDescent="0.2">
      <c r="A1680">
        <v>1676</v>
      </c>
      <c r="B1680" s="119">
        <v>0.48789577432443515</v>
      </c>
      <c r="C1680" s="97">
        <v>10598.662309218642</v>
      </c>
      <c r="D1680" s="96">
        <v>0.38124747062372938</v>
      </c>
      <c r="E1680" s="98">
        <v>0.7</v>
      </c>
      <c r="F1680" s="119">
        <v>0.63050860872975534</v>
      </c>
      <c r="G1680" s="177">
        <v>1</v>
      </c>
      <c r="H1680" s="97">
        <v>2583799.2433910733</v>
      </c>
      <c r="I1680" s="185">
        <v>53889.060380026211</v>
      </c>
      <c r="J1680" s="174">
        <v>139238513436.96759</v>
      </c>
      <c r="K1680" s="186">
        <v>0.48789577432443521</v>
      </c>
      <c r="L1680" s="182">
        <v>48720640463.371552</v>
      </c>
      <c r="M1680" s="189">
        <v>1238732015.6422534</v>
      </c>
      <c r="N1680" s="187">
        <v>8546401.9943969063</v>
      </c>
      <c r="O1680" s="185">
        <v>0</v>
      </c>
      <c r="P1680" s="185">
        <v>219804816917.80255</v>
      </c>
      <c r="Q1680" s="174">
        <v>360282062370.41241</v>
      </c>
      <c r="R1680" s="119">
        <v>0.67663023315527271</v>
      </c>
      <c r="S1680" s="174">
        <v>151270794548.78064</v>
      </c>
      <c r="T1680" s="119">
        <v>0.41986768243059641</v>
      </c>
      <c r="U1680" s="97">
        <v>17.095437215605667</v>
      </c>
      <c r="V1680" s="184">
        <v>2820666469043.4775</v>
      </c>
      <c r="W1680" s="199">
        <v>2929.3235261451346</v>
      </c>
      <c r="X1680" s="191">
        <v>4.2592208665885783E-2</v>
      </c>
      <c r="Y1680" s="198">
        <v>2.0000000000000001E-4</v>
      </c>
    </row>
    <row r="1681" spans="1:25" x14ac:dyDescent="0.2">
      <c r="A1681">
        <v>1677</v>
      </c>
      <c r="B1681" s="119">
        <v>0.70247527639095619</v>
      </c>
      <c r="C1681" s="97">
        <v>6017.8618462654867</v>
      </c>
      <c r="D1681" s="96">
        <v>0.87959539036407908</v>
      </c>
      <c r="E1681" s="98">
        <v>0</v>
      </c>
      <c r="F1681" s="119">
        <v>0.39094687634831604</v>
      </c>
      <c r="G1681" s="177">
        <v>1</v>
      </c>
      <c r="H1681" s="97">
        <v>12300628.906513885</v>
      </c>
      <c r="I1681" s="185">
        <v>24401.820837858431</v>
      </c>
      <c r="J1681" s="174">
        <v>300157742769.73425</v>
      </c>
      <c r="K1681" s="186">
        <v>0.2764882643938551</v>
      </c>
      <c r="L1681" s="182">
        <v>58011852459.041229</v>
      </c>
      <c r="M1681" s="189">
        <v>4527418659.1567554</v>
      </c>
      <c r="N1681" s="187">
        <v>26072853.067182261</v>
      </c>
      <c r="O1681" s="185">
        <v>0</v>
      </c>
      <c r="P1681" s="185">
        <v>212725436686.73557</v>
      </c>
      <c r="Q1681" s="174">
        <v>517410598115.62659</v>
      </c>
      <c r="R1681" s="119">
        <v>0.48930277735747707</v>
      </c>
      <c r="S1681" s="174">
        <v>150708327648.15088</v>
      </c>
      <c r="T1681" s="119">
        <v>0.29127414126618228</v>
      </c>
      <c r="U1681" s="97">
        <v>16.776229667895212</v>
      </c>
      <c r="V1681" s="184">
        <v>2668002182978.7764</v>
      </c>
      <c r="W1681" s="199">
        <v>2766.6421017294479</v>
      </c>
      <c r="X1681" s="191">
        <v>4.5046660724145468E-2</v>
      </c>
      <c r="Y1681" s="198">
        <v>2.0000000000000001E-4</v>
      </c>
    </row>
    <row r="1682" spans="1:25" x14ac:dyDescent="0.2">
      <c r="A1682">
        <v>1678</v>
      </c>
      <c r="B1682" s="119">
        <v>0.48570866679210145</v>
      </c>
      <c r="C1682" s="97">
        <v>11474.371846561509</v>
      </c>
      <c r="D1682" s="96">
        <v>0.917089171748385</v>
      </c>
      <c r="E1682" s="98">
        <v>0</v>
      </c>
      <c r="F1682" s="119">
        <v>0</v>
      </c>
      <c r="G1682" s="177">
        <v>0</v>
      </c>
      <c r="H1682" s="97">
        <v>6636630.2991331061</v>
      </c>
      <c r="I1682" s="185">
        <v>34060.936905313931</v>
      </c>
      <c r="J1682" s="174">
        <v>226049845882.66745</v>
      </c>
      <c r="K1682" s="186">
        <v>0.37757737752917053</v>
      </c>
      <c r="L1682" s="182">
        <v>63183599582.276535</v>
      </c>
      <c r="M1682" s="189">
        <v>3401859780.1575108</v>
      </c>
      <c r="N1682" s="187">
        <v>14605921.073217388</v>
      </c>
      <c r="O1682" s="185">
        <v>0</v>
      </c>
      <c r="P1682" s="185">
        <v>0</v>
      </c>
      <c r="Q1682" s="174">
        <v>229451705662.82495</v>
      </c>
      <c r="R1682" s="119">
        <v>0.37197940086212705</v>
      </c>
      <c r="S1682" s="174">
        <v>63183599582.276535</v>
      </c>
      <c r="T1682" s="119">
        <v>0.2753677485192621</v>
      </c>
      <c r="U1682" s="97">
        <v>13.212696614014742</v>
      </c>
      <c r="V1682" s="184">
        <v>831333801253.94751</v>
      </c>
      <c r="W1682" s="199">
        <v>861.94505792402242</v>
      </c>
      <c r="X1682" s="191">
        <v>5.861344635345634E-2</v>
      </c>
      <c r="Y1682" s="198">
        <v>2.0000000000000001E-4</v>
      </c>
    </row>
    <row r="1683" spans="1:25" x14ac:dyDescent="0.2">
      <c r="A1683">
        <v>1679</v>
      </c>
      <c r="B1683" s="119">
        <v>0.45714493031833187</v>
      </c>
      <c r="C1683" s="97">
        <v>16596.059989932673</v>
      </c>
      <c r="D1683" s="96">
        <v>0.65902362264816472</v>
      </c>
      <c r="E1683" s="98">
        <v>0</v>
      </c>
      <c r="F1683" s="119">
        <v>0</v>
      </c>
      <c r="G1683" s="177">
        <v>0</v>
      </c>
      <c r="H1683" s="97">
        <v>3696152.049437969</v>
      </c>
      <c r="I1683" s="185">
        <v>44790.444626672346</v>
      </c>
      <c r="J1683" s="174">
        <v>165552293702.11285</v>
      </c>
      <c r="K1683" s="186">
        <v>0.39008624230019395</v>
      </c>
      <c r="L1683" s="182">
        <v>53152030369.758018</v>
      </c>
      <c r="M1683" s="189">
        <v>2449243373.6978807</v>
      </c>
      <c r="N1683" s="187">
        <v>9792155.7934708819</v>
      </c>
      <c r="O1683" s="185">
        <v>0</v>
      </c>
      <c r="P1683" s="185">
        <v>0</v>
      </c>
      <c r="Q1683" s="174">
        <v>168001537075.81073</v>
      </c>
      <c r="R1683" s="119">
        <v>0.38439929347368812</v>
      </c>
      <c r="S1683" s="174">
        <v>53152030369.758018</v>
      </c>
      <c r="T1683" s="119">
        <v>0.31637823852631275</v>
      </c>
      <c r="U1683" s="97">
        <v>13.157202373294682</v>
      </c>
      <c r="V1683" s="184">
        <v>739279614853.70813</v>
      </c>
      <c r="W1683" s="199">
        <v>766.90431787201658</v>
      </c>
      <c r="X1683" s="191">
        <v>5.5573056222352681E-2</v>
      </c>
      <c r="Y1683" s="198">
        <v>2.0000000000000001E-4</v>
      </c>
    </row>
    <row r="1684" spans="1:25" x14ac:dyDescent="0.2">
      <c r="A1684">
        <v>1680</v>
      </c>
      <c r="B1684" s="119">
        <v>0.47448663156044935</v>
      </c>
      <c r="C1684" s="97">
        <v>11830.941921961148</v>
      </c>
      <c r="D1684" s="96">
        <v>1.0528903140887018</v>
      </c>
      <c r="E1684" s="98">
        <v>0</v>
      </c>
      <c r="F1684" s="119">
        <v>0.6257833939891716</v>
      </c>
      <c r="G1684" s="177">
        <v>1</v>
      </c>
      <c r="H1684" s="97">
        <v>27748962.862192661</v>
      </c>
      <c r="I1684" s="185">
        <v>23127.267824856481</v>
      </c>
      <c r="J1684" s="174">
        <v>641757695975.92566</v>
      </c>
      <c r="K1684" s="186">
        <v>0.33826890887034045</v>
      </c>
      <c r="L1684" s="182">
        <v>186134706102.64484</v>
      </c>
      <c r="M1684" s="189">
        <v>13886049542.331863</v>
      </c>
      <c r="N1684" s="187">
        <v>52810026.295953676</v>
      </c>
      <c r="O1684" s="185">
        <v>0</v>
      </c>
      <c r="P1684" s="185">
        <v>494468749519.98047</v>
      </c>
      <c r="Q1684" s="174">
        <v>1150112495038.238</v>
      </c>
      <c r="R1684" s="119">
        <v>0.53269717339479483</v>
      </c>
      <c r="S1684" s="174">
        <v>472854903690.24927</v>
      </c>
      <c r="T1684" s="119">
        <v>0.41113795887812538</v>
      </c>
      <c r="U1684" s="97">
        <v>16.740489611059623</v>
      </c>
      <c r="V1684" s="184">
        <v>7918675050851.543</v>
      </c>
      <c r="W1684" s="199">
        <v>8208.6167811437135</v>
      </c>
      <c r="X1684" s="191">
        <v>4.4053220314975654E-2</v>
      </c>
      <c r="Y1684" s="198">
        <v>2.0000000000000001E-4</v>
      </c>
    </row>
    <row r="1685" spans="1:25" x14ac:dyDescent="0.2">
      <c r="A1685">
        <v>1681</v>
      </c>
      <c r="B1685" s="119">
        <v>0.74506047945382148</v>
      </c>
      <c r="C1685" s="97">
        <v>10555.437624180931</v>
      </c>
      <c r="D1685" s="96">
        <v>0.80424580926773381</v>
      </c>
      <c r="E1685" s="98">
        <v>0.18844340759750733</v>
      </c>
      <c r="F1685" s="119">
        <v>0.4427000975205268</v>
      </c>
      <c r="G1685" s="177">
        <v>1</v>
      </c>
      <c r="H1685" s="97">
        <v>5791874.5753094871</v>
      </c>
      <c r="I1685" s="185">
        <v>34259.183167578922</v>
      </c>
      <c r="J1685" s="174">
        <v>198424891959.17108</v>
      </c>
      <c r="K1685" s="186">
        <v>0.32885270036944159</v>
      </c>
      <c r="L1685" s="182">
        <v>50124729845.928757</v>
      </c>
      <c r="M1685" s="189">
        <v>6927933079.6586437</v>
      </c>
      <c r="N1685" s="187">
        <v>13520037.292008583</v>
      </c>
      <c r="O1685" s="185">
        <v>0</v>
      </c>
      <c r="P1685" s="185">
        <v>268996241609.96457</v>
      </c>
      <c r="Q1685" s="174">
        <v>474349066648.79425</v>
      </c>
      <c r="R1685" s="119">
        <v>0.59123032919742891</v>
      </c>
      <c r="S1685" s="174">
        <v>135180889206.02066</v>
      </c>
      <c r="T1685" s="119">
        <v>0.2849818808774171</v>
      </c>
      <c r="U1685" s="97">
        <v>16.957734673440473</v>
      </c>
      <c r="V1685" s="184">
        <v>2419802844064.2261</v>
      </c>
      <c r="W1685" s="199">
        <v>2510.2573352867603</v>
      </c>
      <c r="X1685" s="191">
        <v>4.4710596969508673E-2</v>
      </c>
      <c r="Y1685" s="198">
        <v>2.0000000000000001E-4</v>
      </c>
    </row>
    <row r="1686" spans="1:25" x14ac:dyDescent="0.2">
      <c r="A1686">
        <v>1682</v>
      </c>
      <c r="B1686" s="119">
        <v>0.56572059597121971</v>
      </c>
      <c r="C1686" s="97">
        <v>8373.9128676872351</v>
      </c>
      <c r="D1686" s="96">
        <v>0.70552724230283781</v>
      </c>
      <c r="E1686" s="98">
        <v>0.23738819015135143</v>
      </c>
      <c r="F1686" s="119">
        <v>0</v>
      </c>
      <c r="G1686" s="177">
        <v>0</v>
      </c>
      <c r="H1686" s="97">
        <v>6461542.8840032835</v>
      </c>
      <c r="I1686" s="185">
        <v>49179.539698806126</v>
      </c>
      <c r="J1686" s="174">
        <v>317775704779.37769</v>
      </c>
      <c r="K1686" s="186">
        <v>0.50709276284195204</v>
      </c>
      <c r="L1686" s="182">
        <v>121222973324.0446</v>
      </c>
      <c r="M1686" s="189">
        <v>19747738333.900238</v>
      </c>
      <c r="N1686" s="187">
        <v>15585062.180492451</v>
      </c>
      <c r="O1686" s="185">
        <v>30048297634.127892</v>
      </c>
      <c r="P1686" s="185">
        <v>0</v>
      </c>
      <c r="Q1686" s="174">
        <v>367571740747.40576</v>
      </c>
      <c r="R1686" s="119">
        <v>0.50379389294559751</v>
      </c>
      <c r="S1686" s="174">
        <v>137134744783.35555</v>
      </c>
      <c r="T1686" s="119">
        <v>0.37308293750904575</v>
      </c>
      <c r="U1686" s="97">
        <v>14.135469669581406</v>
      </c>
      <c r="V1686" s="184">
        <v>2103768727630.4956</v>
      </c>
      <c r="W1686" s="199">
        <v>2183.0508355197444</v>
      </c>
      <c r="X1686" s="191">
        <v>5.0887709562388292E-2</v>
      </c>
      <c r="Y1686" s="198">
        <v>2.0000000000000001E-4</v>
      </c>
    </row>
    <row r="1687" spans="1:25" x14ac:dyDescent="0.2">
      <c r="A1687">
        <v>1683</v>
      </c>
      <c r="B1687" s="119">
        <v>0.48712202682935202</v>
      </c>
      <c r="C1687" s="97">
        <v>10613.189754836341</v>
      </c>
      <c r="D1687" s="96">
        <v>0.22403593375726627</v>
      </c>
      <c r="E1687" s="98">
        <v>0.44474480767064012</v>
      </c>
      <c r="F1687" s="119">
        <v>0.5765735598098799</v>
      </c>
      <c r="G1687" s="177">
        <v>1</v>
      </c>
      <c r="H1687" s="97">
        <v>1808393.818489355</v>
      </c>
      <c r="I1687" s="185">
        <v>53635.211794418814</v>
      </c>
      <c r="J1687" s="174">
        <v>96993585462.394333</v>
      </c>
      <c r="K1687" s="186">
        <v>0.48252811658951378</v>
      </c>
      <c r="L1687" s="182">
        <v>37166326099.290283</v>
      </c>
      <c r="M1687" s="189">
        <v>2039515500.9177997</v>
      </c>
      <c r="N1687" s="187">
        <v>7263782.969272742</v>
      </c>
      <c r="O1687" s="185">
        <v>0</v>
      </c>
      <c r="P1687" s="185">
        <v>78937192280.479523</v>
      </c>
      <c r="Q1687" s="174">
        <v>177970293243.79163</v>
      </c>
      <c r="R1687" s="119">
        <v>0.61781033190859458</v>
      </c>
      <c r="S1687" s="174">
        <v>74294414285.615524</v>
      </c>
      <c r="T1687" s="119">
        <v>0.41745401960901268</v>
      </c>
      <c r="U1687" s="97">
        <v>16.070889399211914</v>
      </c>
      <c r="V1687" s="184">
        <v>1339765849801.3721</v>
      </c>
      <c r="W1687" s="199">
        <v>1388.2054599534185</v>
      </c>
      <c r="X1687" s="191">
        <v>4.4348724859005872E-2</v>
      </c>
      <c r="Y1687" s="198">
        <v>2.0000000000000001E-4</v>
      </c>
    </row>
    <row r="1688" spans="1:25" x14ac:dyDescent="0.2">
      <c r="A1688">
        <v>1684</v>
      </c>
      <c r="B1688" s="119">
        <v>0.63323622623955433</v>
      </c>
      <c r="C1688" s="97">
        <v>9083.495408637471</v>
      </c>
      <c r="D1688" s="96">
        <v>0.79935405218141442</v>
      </c>
      <c r="E1688" s="98">
        <v>0</v>
      </c>
      <c r="F1688" s="119">
        <v>0.50862884953496634</v>
      </c>
      <c r="G1688" s="177">
        <v>1</v>
      </c>
      <c r="H1688" s="97">
        <v>5952977.781868306</v>
      </c>
      <c r="I1688" s="185">
        <v>35643.277475815557</v>
      </c>
      <c r="J1688" s="174">
        <v>212183638886.49704</v>
      </c>
      <c r="K1688" s="186">
        <v>0.40024586605376167</v>
      </c>
      <c r="L1688" s="182">
        <v>67799373490.153122</v>
      </c>
      <c r="M1688" s="189">
        <v>5164081949.5255156</v>
      </c>
      <c r="N1688" s="187">
        <v>13906510.592138596</v>
      </c>
      <c r="O1688" s="185">
        <v>0</v>
      </c>
      <c r="P1688" s="185">
        <v>239086510053.31924</v>
      </c>
      <c r="Q1688" s="174">
        <v>456434230889.3418</v>
      </c>
      <c r="R1688" s="119">
        <v>0.60511419534215627</v>
      </c>
      <c r="S1688" s="174">
        <v>174964292382.40436</v>
      </c>
      <c r="T1688" s="119">
        <v>0.38332859488100668</v>
      </c>
      <c r="U1688" s="97">
        <v>16.767571236784807</v>
      </c>
      <c r="V1688" s="184">
        <v>3115785887269.2495</v>
      </c>
      <c r="W1688" s="199">
        <v>3234.480643336924</v>
      </c>
      <c r="X1688" s="191">
        <v>4.4457286843842085E-2</v>
      </c>
      <c r="Y1688" s="198">
        <v>2.0000000000000001E-4</v>
      </c>
    </row>
    <row r="1689" spans="1:25" x14ac:dyDescent="0.2">
      <c r="A1689">
        <v>1685</v>
      </c>
      <c r="B1689" s="119">
        <v>0.52090885119294883</v>
      </c>
      <c r="C1689" s="97">
        <v>10124.331834744135</v>
      </c>
      <c r="D1689" s="96">
        <v>0.7857550160221477</v>
      </c>
      <c r="E1689" s="98">
        <v>0.7</v>
      </c>
      <c r="F1689" s="119">
        <v>0</v>
      </c>
      <c r="G1689" s="177">
        <v>0</v>
      </c>
      <c r="H1689" s="97">
        <v>6508376.9998917915</v>
      </c>
      <c r="I1689" s="185">
        <v>45209.829994343978</v>
      </c>
      <c r="J1689" s="174">
        <v>294242617704.20636</v>
      </c>
      <c r="K1689" s="186">
        <v>0.50551708342156643</v>
      </c>
      <c r="L1689" s="182">
        <v>124037947251.15923</v>
      </c>
      <c r="M1689" s="189">
        <v>75863116500.078339</v>
      </c>
      <c r="N1689" s="187">
        <v>15092873.889187707</v>
      </c>
      <c r="O1689" s="185">
        <v>94373658318.065079</v>
      </c>
      <c r="P1689" s="185">
        <v>0</v>
      </c>
      <c r="Q1689" s="174">
        <v>464479392522.34973</v>
      </c>
      <c r="R1689" s="119">
        <v>0.48278481281345398</v>
      </c>
      <c r="S1689" s="174">
        <v>173490811114.34409</v>
      </c>
      <c r="T1689" s="119">
        <v>0.37351670258653313</v>
      </c>
      <c r="U1689" s="97">
        <v>16.119243347175257</v>
      </c>
      <c r="V1689" s="184">
        <v>2990568423195.2163</v>
      </c>
      <c r="W1689" s="199">
        <v>3105.1186983444063</v>
      </c>
      <c r="X1689" s="191">
        <v>4.5450815499800533E-2</v>
      </c>
      <c r="Y1689" s="198">
        <v>2.0000000000000001E-4</v>
      </c>
    </row>
    <row r="1690" spans="1:25" x14ac:dyDescent="0.2">
      <c r="A1690">
        <v>1686</v>
      </c>
      <c r="B1690" s="119">
        <v>0.51617751001435375</v>
      </c>
      <c r="C1690" s="97">
        <v>5993.1398791602805</v>
      </c>
      <c r="D1690" s="96">
        <v>0.86411780097242352</v>
      </c>
      <c r="E1690" s="98">
        <v>0.58700203959440977</v>
      </c>
      <c r="F1690" s="119">
        <v>0.64545730681058899</v>
      </c>
      <c r="G1690" s="177">
        <v>1</v>
      </c>
      <c r="H1690" s="97">
        <v>30647523.910870068</v>
      </c>
      <c r="I1690" s="185">
        <v>23542.801130673299</v>
      </c>
      <c r="J1690" s="174">
        <v>721528560581.16882</v>
      </c>
      <c r="K1690" s="186">
        <v>0.31772821701771048</v>
      </c>
      <c r="L1690" s="182">
        <v>164687354352.15076</v>
      </c>
      <c r="M1690" s="189">
        <v>9073396138.7017136</v>
      </c>
      <c r="N1690" s="187">
        <v>62531914.666637018</v>
      </c>
      <c r="O1690" s="185">
        <v>0</v>
      </c>
      <c r="P1690" s="185">
        <v>647592513134.92639</v>
      </c>
      <c r="Q1690" s="174">
        <v>1378194469854.7969</v>
      </c>
      <c r="R1690" s="119">
        <v>0.54224857952556371</v>
      </c>
      <c r="S1690" s="174">
        <v>415499966610.61835</v>
      </c>
      <c r="T1690" s="119">
        <v>0.30148137704716982</v>
      </c>
      <c r="U1690" s="97">
        <v>16.690804599891653</v>
      </c>
      <c r="V1690" s="184">
        <v>7299567992623.8193</v>
      </c>
      <c r="W1690" s="199">
        <v>7571.475209811887</v>
      </c>
      <c r="X1690" s="191">
        <v>4.5704205644627967E-2</v>
      </c>
      <c r="Y1690" s="198">
        <v>2.0000000000000001E-4</v>
      </c>
    </row>
    <row r="1691" spans="1:25" x14ac:dyDescent="0.2">
      <c r="A1691">
        <v>1687</v>
      </c>
      <c r="B1691" s="119">
        <v>0.48926207448600284</v>
      </c>
      <c r="C1691" s="97">
        <v>13713.288051768772</v>
      </c>
      <c r="D1691" s="96">
        <v>0.29294189305055207</v>
      </c>
      <c r="E1691" s="98">
        <v>0</v>
      </c>
      <c r="F1691" s="119">
        <v>0</v>
      </c>
      <c r="G1691" s="177">
        <v>0</v>
      </c>
      <c r="H1691" s="97">
        <v>2061901.883007104</v>
      </c>
      <c r="I1691" s="185">
        <v>53523.121767394266</v>
      </c>
      <c r="J1691" s="174">
        <v>110359425556.60875</v>
      </c>
      <c r="K1691" s="186">
        <v>0.48926207448600278</v>
      </c>
      <c r="L1691" s="182">
        <v>41325872442.127464</v>
      </c>
      <c r="M1691" s="189">
        <v>4035553808.6352377</v>
      </c>
      <c r="N1691" s="187">
        <v>7566297.1686286703</v>
      </c>
      <c r="O1691" s="185">
        <v>0</v>
      </c>
      <c r="P1691" s="185">
        <v>0</v>
      </c>
      <c r="Q1691" s="174">
        <v>114394979365.24399</v>
      </c>
      <c r="R1691" s="119">
        <v>0.47200219613234967</v>
      </c>
      <c r="S1691" s="174">
        <v>41325872442.127464</v>
      </c>
      <c r="T1691" s="119">
        <v>0.36125599804674019</v>
      </c>
      <c r="U1691" s="97">
        <v>13.327280104257824</v>
      </c>
      <c r="V1691" s="184">
        <v>639806961251.17224</v>
      </c>
      <c r="W1691" s="199">
        <v>663.42326331600441</v>
      </c>
      <c r="X1691" s="191">
        <v>5.1165526044716129E-2</v>
      </c>
      <c r="Y1691" s="198">
        <v>2.0000000000000001E-4</v>
      </c>
    </row>
    <row r="1692" spans="1:25" x14ac:dyDescent="0.2">
      <c r="A1692">
        <v>1688</v>
      </c>
      <c r="B1692" s="119">
        <v>0.53477641129730324</v>
      </c>
      <c r="C1692" s="97">
        <v>10501.577933915929</v>
      </c>
      <c r="D1692" s="96">
        <v>0.28558469071089621</v>
      </c>
      <c r="E1692" s="98">
        <v>0.24429523031183703</v>
      </c>
      <c r="F1692" s="119">
        <v>0.58312623869444391</v>
      </c>
      <c r="G1692" s="177">
        <v>1</v>
      </c>
      <c r="H1692" s="97">
        <v>1935891.1270382225</v>
      </c>
      <c r="I1692" s="185">
        <v>53717.708424287899</v>
      </c>
      <c r="J1692" s="174">
        <v>103991635103.40532</v>
      </c>
      <c r="K1692" s="186">
        <v>0.53477641129730324</v>
      </c>
      <c r="L1692" s="182">
        <v>42401596837.746796</v>
      </c>
      <c r="M1692" s="189">
        <v>2964617642.1210222</v>
      </c>
      <c r="N1692" s="187">
        <v>7297590.8487930484</v>
      </c>
      <c r="O1692" s="185">
        <v>0</v>
      </c>
      <c r="P1692" s="185">
        <v>143602469639.00876</v>
      </c>
      <c r="Q1692" s="174">
        <v>250558722384.5351</v>
      </c>
      <c r="R1692" s="119">
        <v>0.68045625198824833</v>
      </c>
      <c r="S1692" s="174">
        <v>104568135650.6508</v>
      </c>
      <c r="T1692" s="119">
        <v>0.4173398341733599</v>
      </c>
      <c r="U1692" s="97">
        <v>16.643459854310986</v>
      </c>
      <c r="V1692" s="184">
        <v>1917459212624.3281</v>
      </c>
      <c r="W1692" s="199">
        <v>1990.9172841107891</v>
      </c>
      <c r="X1692" s="191">
        <v>4.347669788740352E-2</v>
      </c>
      <c r="Y1692" s="198">
        <v>2.0000000000000001E-4</v>
      </c>
    </row>
    <row r="1693" spans="1:25" x14ac:dyDescent="0.2">
      <c r="A1693">
        <v>1689</v>
      </c>
      <c r="B1693" s="119">
        <v>0.44945867600230727</v>
      </c>
      <c r="C1693" s="97">
        <v>5831.549277785939</v>
      </c>
      <c r="D1693" s="96">
        <v>0.77453257369932227</v>
      </c>
      <c r="E1693" s="98">
        <v>0</v>
      </c>
      <c r="F1693" s="119">
        <v>0.44127536418414137</v>
      </c>
      <c r="G1693" s="177">
        <v>1</v>
      </c>
      <c r="H1693" s="97">
        <v>8058874.6102160923</v>
      </c>
      <c r="I1693" s="185">
        <v>36306.819359482448</v>
      </c>
      <c r="J1693" s="174">
        <v>292592104713.83521</v>
      </c>
      <c r="K1693" s="186">
        <v>0.44945867600230727</v>
      </c>
      <c r="L1693" s="182">
        <v>87721386419.551727</v>
      </c>
      <c r="M1693" s="189">
        <v>11496090502.719755</v>
      </c>
      <c r="N1693" s="187">
        <v>18530612.255207416</v>
      </c>
      <c r="O1693" s="185">
        <v>0</v>
      </c>
      <c r="P1693" s="185">
        <v>259312576182.34048</v>
      </c>
      <c r="Q1693" s="174">
        <v>563400771398.89539</v>
      </c>
      <c r="R1693" s="119">
        <v>0.60162878388977981</v>
      </c>
      <c r="S1693" s="174">
        <v>244053416602.81454</v>
      </c>
      <c r="T1693" s="119">
        <v>0.43317906007981205</v>
      </c>
      <c r="U1693" s="97">
        <v>16.986711712439735</v>
      </c>
      <c r="V1693" s="184">
        <v>4451515081524.3418</v>
      </c>
      <c r="W1693" s="199">
        <v>4616.5693109553686</v>
      </c>
      <c r="X1693" s="191">
        <v>4.3727921003307649E-2</v>
      </c>
      <c r="Y1693" s="198">
        <v>2.0000000000000001E-4</v>
      </c>
    </row>
    <row r="1694" spans="1:25" x14ac:dyDescent="0.2">
      <c r="A1694">
        <v>1690</v>
      </c>
      <c r="B1694" s="119">
        <v>0.51263697509359496</v>
      </c>
      <c r="C1694" s="97">
        <v>5536.9409417967627</v>
      </c>
      <c r="D1694" s="96">
        <v>1.233311409935915</v>
      </c>
      <c r="E1694" s="98">
        <v>4.7275174319236973E-2</v>
      </c>
      <c r="F1694" s="119">
        <v>0.5719664158947988</v>
      </c>
      <c r="G1694" s="177">
        <v>1</v>
      </c>
      <c r="H1694" s="97">
        <v>13209340.570741406</v>
      </c>
      <c r="I1694" s="185">
        <v>34323.636667501007</v>
      </c>
      <c r="J1694" s="174">
        <v>453392606367.40839</v>
      </c>
      <c r="K1694" s="186">
        <v>0.43221803595891195</v>
      </c>
      <c r="L1694" s="182">
        <v>147482410977.33356</v>
      </c>
      <c r="M1694" s="189">
        <v>14465335185.651381</v>
      </c>
      <c r="N1694" s="187">
        <v>24861672.755527645</v>
      </c>
      <c r="O1694" s="185">
        <v>0</v>
      </c>
      <c r="P1694" s="185">
        <v>465666971391.71954</v>
      </c>
      <c r="Q1694" s="174">
        <v>933524912944.7793</v>
      </c>
      <c r="R1694" s="119">
        <v>0.60898004013891527</v>
      </c>
      <c r="S1694" s="174">
        <v>367244161690.86493</v>
      </c>
      <c r="T1694" s="119">
        <v>0.39339513771775309</v>
      </c>
      <c r="U1694" s="97">
        <v>16.715016939577779</v>
      </c>
      <c r="V1694" s="184">
        <v>6505829077616.6406</v>
      </c>
      <c r="W1694" s="199">
        <v>6754.4781447974701</v>
      </c>
      <c r="X1694" s="191">
        <v>4.5365275386350441E-2</v>
      </c>
      <c r="Y1694" s="198">
        <v>2.0000000000000001E-4</v>
      </c>
    </row>
    <row r="1695" spans="1:25" x14ac:dyDescent="0.2">
      <c r="A1695">
        <v>1691</v>
      </c>
      <c r="B1695" s="119">
        <v>0.3867584196148286</v>
      </c>
      <c r="C1695" s="97">
        <v>4000</v>
      </c>
      <c r="D1695" s="96">
        <v>1.0373944536958459</v>
      </c>
      <c r="E1695" s="98">
        <v>0</v>
      </c>
      <c r="F1695" s="119">
        <v>0</v>
      </c>
      <c r="G1695" s="177">
        <v>0</v>
      </c>
      <c r="H1695" s="97">
        <v>12178529.624083424</v>
      </c>
      <c r="I1695" s="185">
        <v>34340.221315811956</v>
      </c>
      <c r="J1695" s="174">
        <v>418213402592.19696</v>
      </c>
      <c r="K1695" s="186">
        <v>0.3867584196148286</v>
      </c>
      <c r="L1695" s="182">
        <v>108079541874.76698</v>
      </c>
      <c r="M1695" s="189">
        <v>11597236745.217564</v>
      </c>
      <c r="N1695" s="187">
        <v>24563920.960945345</v>
      </c>
      <c r="O1695" s="185">
        <v>0</v>
      </c>
      <c r="P1695" s="185">
        <v>0</v>
      </c>
      <c r="Q1695" s="174">
        <v>429810639337.41455</v>
      </c>
      <c r="R1695" s="119">
        <v>0.37632282648387716</v>
      </c>
      <c r="S1695" s="174">
        <v>108079541874.76698</v>
      </c>
      <c r="T1695" s="119">
        <v>0.25145850749851079</v>
      </c>
      <c r="U1695" s="97">
        <v>13.291211742773426</v>
      </c>
      <c r="V1695" s="184">
        <v>1555339113961.5876</v>
      </c>
      <c r="W1695" s="199">
        <v>1611.7368577580021</v>
      </c>
      <c r="X1695" s="191">
        <v>5.5457519067276639E-2</v>
      </c>
      <c r="Y1695" s="198">
        <v>2.0000000000000001E-4</v>
      </c>
    </row>
    <row r="1696" spans="1:25" x14ac:dyDescent="0.2">
      <c r="A1696">
        <v>1692</v>
      </c>
      <c r="B1696" s="119">
        <v>0.39548457307357349</v>
      </c>
      <c r="C1696" s="97">
        <v>13689.782868064201</v>
      </c>
      <c r="D1696" s="96">
        <v>0.37615128691298916</v>
      </c>
      <c r="E1696" s="98">
        <v>0.21225186929450915</v>
      </c>
      <c r="F1696" s="119">
        <v>0.59138284704929511</v>
      </c>
      <c r="G1696" s="177">
        <v>1</v>
      </c>
      <c r="H1696" s="97">
        <v>3634232.8114422206</v>
      </c>
      <c r="I1696" s="185">
        <v>53662.633242747666</v>
      </c>
      <c r="J1696" s="174">
        <v>195022502479.18362</v>
      </c>
      <c r="K1696" s="186">
        <v>0.39548457307357343</v>
      </c>
      <c r="L1696" s="182">
        <v>52087471880.833855</v>
      </c>
      <c r="M1696" s="189">
        <v>4300501093.3233385</v>
      </c>
      <c r="N1696" s="187">
        <v>11334057.006732438</v>
      </c>
      <c r="O1696" s="185">
        <v>0</v>
      </c>
      <c r="P1696" s="185">
        <v>189987874841.43207</v>
      </c>
      <c r="Q1696" s="174">
        <v>389310878413.93909</v>
      </c>
      <c r="R1696" s="119">
        <v>0.58852373182917461</v>
      </c>
      <c r="S1696" s="174">
        <v>172662215767.08893</v>
      </c>
      <c r="T1696" s="119">
        <v>0.44350729799927124</v>
      </c>
      <c r="U1696" s="97">
        <v>17.264052085269324</v>
      </c>
      <c r="V1696" s="184">
        <v>3216034912323.6025</v>
      </c>
      <c r="W1696" s="199">
        <v>3336.4771961139522</v>
      </c>
      <c r="X1696" s="191">
        <v>4.3084572565350442E-2</v>
      </c>
      <c r="Y1696" s="198">
        <v>2.0000000000000001E-4</v>
      </c>
    </row>
    <row r="1697" spans="1:25" x14ac:dyDescent="0.2">
      <c r="A1697">
        <v>1693</v>
      </c>
      <c r="B1697" s="119">
        <v>0.42126096295933119</v>
      </c>
      <c r="C1697" s="97">
        <v>4000</v>
      </c>
      <c r="D1697" s="96">
        <v>0.58692971104664038</v>
      </c>
      <c r="E1697" s="98">
        <v>0.44454908372256213</v>
      </c>
      <c r="F1697" s="119">
        <v>0.63338447470594961</v>
      </c>
      <c r="G1697" s="177">
        <v>1</v>
      </c>
      <c r="H1697" s="97">
        <v>6714951.091757169</v>
      </c>
      <c r="I1697" s="185">
        <v>36007.134969873026</v>
      </c>
      <c r="J1697" s="174">
        <v>241786150276.99661</v>
      </c>
      <c r="K1697" s="186">
        <v>0.42126096295933113</v>
      </c>
      <c r="L1697" s="182">
        <v>63439657469.566498</v>
      </c>
      <c r="M1697" s="189">
        <v>6524820897.6724577</v>
      </c>
      <c r="N1697" s="187">
        <v>17315073.915420227</v>
      </c>
      <c r="O1697" s="185">
        <v>0</v>
      </c>
      <c r="P1697" s="185">
        <v>348974924631.30243</v>
      </c>
      <c r="Q1697" s="174">
        <v>597285895805.97156</v>
      </c>
      <c r="R1697" s="119">
        <v>0.63794408821054505</v>
      </c>
      <c r="S1697" s="174">
        <v>255931710975.25717</v>
      </c>
      <c r="T1697" s="119">
        <v>0.4284911342664563</v>
      </c>
      <c r="U1697" s="97">
        <v>17.579763150009256</v>
      </c>
      <c r="V1697" s="184">
        <v>4847672284356.8896</v>
      </c>
      <c r="W1697" s="199">
        <v>5032.9013839930594</v>
      </c>
      <c r="X1697" s="191">
        <v>4.2214074099950982E-2</v>
      </c>
      <c r="Y1697" s="198">
        <v>2.0000000000000001E-4</v>
      </c>
    </row>
    <row r="1698" spans="1:25" x14ac:dyDescent="0.2">
      <c r="A1698">
        <v>1694</v>
      </c>
      <c r="B1698" s="119">
        <v>0.53911301818686053</v>
      </c>
      <c r="C1698" s="97">
        <v>9127.7122223464903</v>
      </c>
      <c r="D1698" s="96">
        <v>1.006157911140513</v>
      </c>
      <c r="E1698" s="98">
        <v>0.15239073918187149</v>
      </c>
      <c r="F1698" s="119">
        <v>0</v>
      </c>
      <c r="G1698" s="177">
        <v>0</v>
      </c>
      <c r="H1698" s="97">
        <v>8394280.6837642808</v>
      </c>
      <c r="I1698" s="185">
        <v>42587.651227641734</v>
      </c>
      <c r="J1698" s="174">
        <v>357492698067.08319</v>
      </c>
      <c r="K1698" s="186">
        <v>0.45520693336634832</v>
      </c>
      <c r="L1698" s="182">
        <v>133097379442.12683</v>
      </c>
      <c r="M1698" s="189">
        <v>21016246594.065113</v>
      </c>
      <c r="N1698" s="187">
        <v>17492675.700326689</v>
      </c>
      <c r="O1698" s="185">
        <v>26432428150.805981</v>
      </c>
      <c r="P1698" s="185">
        <v>0</v>
      </c>
      <c r="Q1698" s="174">
        <v>404941372811.95428</v>
      </c>
      <c r="R1698" s="119">
        <v>0.45408819561149888</v>
      </c>
      <c r="S1698" s="174">
        <v>144530194380.17365</v>
      </c>
      <c r="T1698" s="119">
        <v>0.35691634415258977</v>
      </c>
      <c r="U1698" s="97">
        <v>13.990986345291542</v>
      </c>
      <c r="V1698" s="184">
        <v>2140734305107.3213</v>
      </c>
      <c r="W1698" s="199">
        <v>2221.2507874511539</v>
      </c>
      <c r="X1698" s="191">
        <v>5.2723282398434011E-2</v>
      </c>
      <c r="Y1698" s="198">
        <v>2.0000000000000001E-4</v>
      </c>
    </row>
    <row r="1699" spans="1:25" x14ac:dyDescent="0.2">
      <c r="A1699">
        <v>1695</v>
      </c>
      <c r="B1699" s="119">
        <v>0.50180279344331713</v>
      </c>
      <c r="C1699" s="97">
        <v>9664.6455636993123</v>
      </c>
      <c r="D1699" s="96">
        <v>0.77801730624419529</v>
      </c>
      <c r="E1699" s="98">
        <v>0.3077217573249994</v>
      </c>
      <c r="F1699" s="119">
        <v>0</v>
      </c>
      <c r="G1699" s="177">
        <v>0</v>
      </c>
      <c r="H1699" s="97">
        <v>6277952.0032783812</v>
      </c>
      <c r="I1699" s="185">
        <v>44557.334303407442</v>
      </c>
      <c r="J1699" s="174">
        <v>279728806150.82129</v>
      </c>
      <c r="K1699" s="186">
        <v>0.43712734600407843</v>
      </c>
      <c r="L1699" s="182">
        <v>87029171867.698181</v>
      </c>
      <c r="M1699" s="189">
        <v>10449463384.55769</v>
      </c>
      <c r="N1699" s="187">
        <v>14696420.865657974</v>
      </c>
      <c r="O1699" s="185">
        <v>22465608790.235771</v>
      </c>
      <c r="P1699" s="185">
        <v>0</v>
      </c>
      <c r="Q1699" s="174">
        <v>312643878325.61475</v>
      </c>
      <c r="R1699" s="119">
        <v>0.44859217591882045</v>
      </c>
      <c r="S1699" s="174">
        <v>97556496126.318741</v>
      </c>
      <c r="T1699" s="119">
        <v>0.31203712239238168</v>
      </c>
      <c r="U1699" s="97">
        <v>14.044098662066858</v>
      </c>
      <c r="V1699" s="184">
        <v>1471734991485.1338</v>
      </c>
      <c r="W1699" s="199">
        <v>1525.3931164894777</v>
      </c>
      <c r="X1699" s="191">
        <v>5.2818173713093913E-2</v>
      </c>
      <c r="Y1699" s="198">
        <v>2.0000000000000001E-4</v>
      </c>
    </row>
    <row r="1700" spans="1:25" x14ac:dyDescent="0.2">
      <c r="A1700">
        <v>1696</v>
      </c>
      <c r="B1700" s="119">
        <v>0.5010539233170358</v>
      </c>
      <c r="C1700" s="97">
        <v>4000</v>
      </c>
      <c r="D1700" s="96">
        <v>0.84149519304671228</v>
      </c>
      <c r="E1700" s="98">
        <v>0</v>
      </c>
      <c r="F1700" s="119">
        <v>0</v>
      </c>
      <c r="G1700" s="177">
        <v>0</v>
      </c>
      <c r="H1700" s="97">
        <v>9529705.332791822</v>
      </c>
      <c r="I1700" s="185">
        <v>35187.184838279543</v>
      </c>
      <c r="J1700" s="174">
        <v>335323502999.28412</v>
      </c>
      <c r="K1700" s="186">
        <v>0.46802127025736329</v>
      </c>
      <c r="L1700" s="182">
        <v>117490873545.15022</v>
      </c>
      <c r="M1700" s="189">
        <v>12251113593.210051</v>
      </c>
      <c r="N1700" s="187">
        <v>21106535.147754237</v>
      </c>
      <c r="O1700" s="185">
        <v>0</v>
      </c>
      <c r="P1700" s="185">
        <v>0</v>
      </c>
      <c r="Q1700" s="174">
        <v>347574616592.49414</v>
      </c>
      <c r="R1700" s="119">
        <v>0.45152472110721675</v>
      </c>
      <c r="S1700" s="174">
        <v>117490873545.15022</v>
      </c>
      <c r="T1700" s="119">
        <v>0.33803064992775261</v>
      </c>
      <c r="U1700" s="97">
        <v>13.313262980164524</v>
      </c>
      <c r="V1700" s="184">
        <v>1757107500103.8799</v>
      </c>
      <c r="W1700" s="199">
        <v>1820.2459469365392</v>
      </c>
      <c r="X1700" s="191">
        <v>5.3745712978306451E-2</v>
      </c>
      <c r="Y1700" s="198">
        <v>2.0000000000000001E-4</v>
      </c>
    </row>
    <row r="1701" spans="1:25" x14ac:dyDescent="0.2">
      <c r="A1701">
        <v>1697</v>
      </c>
      <c r="B1701" s="119">
        <v>0.43300219278823843</v>
      </c>
      <c r="C1701" s="97">
        <v>12570.481808438366</v>
      </c>
      <c r="D1701" s="96">
        <v>0.95947211862552906</v>
      </c>
      <c r="E1701" s="98">
        <v>0</v>
      </c>
      <c r="F1701" s="119">
        <v>0</v>
      </c>
      <c r="G1701" s="177">
        <v>0</v>
      </c>
      <c r="H1701" s="97">
        <v>6647456.3785787551</v>
      </c>
      <c r="I1701" s="185">
        <v>49479.127981213904</v>
      </c>
      <c r="J1701" s="174">
        <v>328910344905.23492</v>
      </c>
      <c r="K1701" s="186">
        <v>0.43300219278823837</v>
      </c>
      <c r="L1701" s="182">
        <v>106389007315.08789</v>
      </c>
      <c r="M1701" s="189">
        <v>10563349017.027308</v>
      </c>
      <c r="N1701" s="187">
        <v>14377590.066925248</v>
      </c>
      <c r="O1701" s="185">
        <v>0</v>
      </c>
      <c r="P1701" s="185">
        <v>0</v>
      </c>
      <c r="Q1701" s="174">
        <v>339473693922.26221</v>
      </c>
      <c r="R1701" s="119">
        <v>0.41952853232661891</v>
      </c>
      <c r="S1701" s="174">
        <v>106389007315.08789</v>
      </c>
      <c r="T1701" s="119">
        <v>0.3133939660710513</v>
      </c>
      <c r="U1701" s="97">
        <v>13.291823109819804</v>
      </c>
      <c r="V1701" s="184">
        <v>1456080937909.085</v>
      </c>
      <c r="W1701" s="199">
        <v>1510.6440885304221</v>
      </c>
      <c r="X1701" s="191">
        <v>5.939002764471521E-2</v>
      </c>
      <c r="Y1701" s="198">
        <v>2.0000000000000001E-4</v>
      </c>
    </row>
    <row r="1702" spans="1:25" x14ac:dyDescent="0.2">
      <c r="A1702">
        <v>1698</v>
      </c>
      <c r="B1702" s="119">
        <v>0.35175240499592897</v>
      </c>
      <c r="C1702" s="97">
        <v>6909.7456595134008</v>
      </c>
      <c r="D1702" s="96">
        <v>0.8974720119658145</v>
      </c>
      <c r="E1702" s="98">
        <v>0.55079598367336347</v>
      </c>
      <c r="F1702" s="119">
        <v>0.50528245288998486</v>
      </c>
      <c r="G1702" s="177">
        <v>1</v>
      </c>
      <c r="H1702" s="97">
        <v>8109194.2300014533</v>
      </c>
      <c r="I1702" s="185">
        <v>40311.713162292654</v>
      </c>
      <c r="J1702" s="174">
        <v>326895511777.13721</v>
      </c>
      <c r="K1702" s="186">
        <v>0.35175240499592897</v>
      </c>
      <c r="L1702" s="182">
        <v>71477487817.595245</v>
      </c>
      <c r="M1702" s="189">
        <v>3815814196.5258098</v>
      </c>
      <c r="N1702" s="187">
        <v>17700167.065091856</v>
      </c>
      <c r="O1702" s="185">
        <v>0</v>
      </c>
      <c r="P1702" s="185">
        <v>280512949262.43756</v>
      </c>
      <c r="Q1702" s="174">
        <v>611224275236.10046</v>
      </c>
      <c r="R1702" s="119">
        <v>0.55527349879687415</v>
      </c>
      <c r="S1702" s="174">
        <v>195940076728.22961</v>
      </c>
      <c r="T1702" s="119">
        <v>0.32056985408922595</v>
      </c>
      <c r="U1702" s="97">
        <v>16.875271421081308</v>
      </c>
      <c r="V1702" s="184">
        <v>3512818875183.6597</v>
      </c>
      <c r="W1702" s="199">
        <v>3646.9370982684377</v>
      </c>
      <c r="X1702" s="191">
        <v>4.4456491367696367E-2</v>
      </c>
      <c r="Y1702" s="198">
        <v>2.0000000000000001E-4</v>
      </c>
    </row>
    <row r="1703" spans="1:25" x14ac:dyDescent="0.2">
      <c r="A1703">
        <v>1699</v>
      </c>
      <c r="B1703" s="119">
        <v>0.5008013649565396</v>
      </c>
      <c r="C1703" s="97">
        <v>11049.61014752566</v>
      </c>
      <c r="D1703" s="96">
        <v>1.2813366950472775</v>
      </c>
      <c r="E1703" s="98">
        <v>0</v>
      </c>
      <c r="F1703" s="119">
        <v>0</v>
      </c>
      <c r="G1703" s="177">
        <v>0</v>
      </c>
      <c r="H1703" s="97">
        <v>14891584.893866716</v>
      </c>
      <c r="I1703" s="185">
        <v>27261.795235759757</v>
      </c>
      <c r="J1703" s="174">
        <v>405971338112.52759</v>
      </c>
      <c r="K1703" s="186">
        <v>0.27160542127857523</v>
      </c>
      <c r="L1703" s="182">
        <v>78986535115.023468</v>
      </c>
      <c r="M1703" s="189">
        <v>7090762199.0995321</v>
      </c>
      <c r="N1703" s="187">
        <v>27290357.70296748</v>
      </c>
      <c r="O1703" s="185">
        <v>0</v>
      </c>
      <c r="P1703" s="185">
        <v>0</v>
      </c>
      <c r="Q1703" s="174">
        <v>413062100311.62714</v>
      </c>
      <c r="R1703" s="119">
        <v>0.26694295175445359</v>
      </c>
      <c r="S1703" s="174">
        <v>78986535115.023468</v>
      </c>
      <c r="T1703" s="119">
        <v>0.19122193746517419</v>
      </c>
      <c r="U1703" s="97">
        <v>13.282440738690086</v>
      </c>
      <c r="V1703" s="184">
        <v>846553916673.57629</v>
      </c>
      <c r="W1703" s="199">
        <v>878.68566091669834</v>
      </c>
      <c r="X1703" s="191">
        <v>6.8431909607219704E-2</v>
      </c>
      <c r="Y1703" s="198">
        <v>2.0000000000000001E-4</v>
      </c>
    </row>
    <row r="1704" spans="1:25" x14ac:dyDescent="0.2">
      <c r="A1704">
        <v>1700</v>
      </c>
      <c r="B1704" s="119">
        <v>0.34033674669041303</v>
      </c>
      <c r="C1704" s="97">
        <v>10527.433983785189</v>
      </c>
      <c r="D1704" s="96">
        <v>0.35211268284793185</v>
      </c>
      <c r="E1704" s="98">
        <v>0.64733136555056525</v>
      </c>
      <c r="F1704" s="119">
        <v>0</v>
      </c>
      <c r="G1704" s="177">
        <v>0</v>
      </c>
      <c r="H1704" s="97">
        <v>2356117.199692172</v>
      </c>
      <c r="I1704" s="185">
        <v>53697.724168497312</v>
      </c>
      <c r="J1704" s="174">
        <v>126518131497.72255</v>
      </c>
      <c r="K1704" s="186">
        <v>0.34033674669041303</v>
      </c>
      <c r="L1704" s="182">
        <v>30280176535.578018</v>
      </c>
      <c r="M1704" s="189">
        <v>22047961389.228664</v>
      </c>
      <c r="N1704" s="187">
        <v>8104221.511533428</v>
      </c>
      <c r="O1704" s="185">
        <v>62301099928.347382</v>
      </c>
      <c r="P1704" s="185">
        <v>0</v>
      </c>
      <c r="Q1704" s="174">
        <v>210867192815.29861</v>
      </c>
      <c r="R1704" s="119">
        <v>0.44055999405907925</v>
      </c>
      <c r="S1704" s="174">
        <v>62666518219.972786</v>
      </c>
      <c r="T1704" s="119">
        <v>0.29718477010723626</v>
      </c>
      <c r="U1704" s="97">
        <v>17.239011446125225</v>
      </c>
      <c r="V1704" s="184">
        <v>1196974302427.3486</v>
      </c>
      <c r="W1704" s="199">
        <v>1242.794776403068</v>
      </c>
      <c r="X1704" s="191">
        <v>4.1384763405147053E-2</v>
      </c>
      <c r="Y1704" s="198">
        <v>2.0000000000000001E-4</v>
      </c>
    </row>
    <row r="1705" spans="1:25" x14ac:dyDescent="0.2">
      <c r="A1705">
        <v>1701</v>
      </c>
      <c r="B1705" s="119">
        <v>0.29596213581946845</v>
      </c>
      <c r="C1705" s="97">
        <v>9337.5220771080803</v>
      </c>
      <c r="D1705" s="96">
        <v>1.2831639298011563</v>
      </c>
      <c r="E1705" s="98">
        <v>0.2115227073884057</v>
      </c>
      <c r="F1705" s="119">
        <v>0</v>
      </c>
      <c r="G1705" s="177">
        <v>0</v>
      </c>
      <c r="H1705" s="97">
        <v>13791557.60574189</v>
      </c>
      <c r="I1705" s="185">
        <v>35822.403511644261</v>
      </c>
      <c r="J1705" s="174">
        <v>494046741606.97241</v>
      </c>
      <c r="K1705" s="186">
        <v>0.2959621358194684</v>
      </c>
      <c r="L1705" s="182">
        <v>113318111194.79385</v>
      </c>
      <c r="M1705" s="189">
        <v>16839094946.609688</v>
      </c>
      <c r="N1705" s="187">
        <v>25433809.179346982</v>
      </c>
      <c r="O1705" s="185">
        <v>26254415072.108944</v>
      </c>
      <c r="P1705" s="185">
        <v>0</v>
      </c>
      <c r="Q1705" s="174">
        <v>537140251625.69104</v>
      </c>
      <c r="R1705" s="119">
        <v>0.31132029370769576</v>
      </c>
      <c r="S1705" s="174">
        <v>128424299453.36581</v>
      </c>
      <c r="T1705" s="119">
        <v>0.23908895128354474</v>
      </c>
      <c r="U1705" s="97">
        <v>14.139753111376004</v>
      </c>
      <c r="V1705" s="184">
        <v>1729743519264.7913</v>
      </c>
      <c r="W1705" s="199">
        <v>1793.6880624431121</v>
      </c>
      <c r="X1705" s="191">
        <v>5.5271187919809395E-2</v>
      </c>
      <c r="Y1705" s="198">
        <v>2.0000000000000001E-4</v>
      </c>
    </row>
    <row r="1706" spans="1:25" x14ac:dyDescent="0.2">
      <c r="A1706">
        <v>1702</v>
      </c>
      <c r="B1706" s="119">
        <v>0.59042469852701496</v>
      </c>
      <c r="C1706" s="97">
        <v>10204.464595838519</v>
      </c>
      <c r="D1706" s="96">
        <v>0.86402563278595479</v>
      </c>
      <c r="E1706" s="98">
        <v>0.24274140710885822</v>
      </c>
      <c r="F1706" s="119">
        <v>0</v>
      </c>
      <c r="G1706" s="177">
        <v>0</v>
      </c>
      <c r="H1706" s="97">
        <v>7728343.824777348</v>
      </c>
      <c r="I1706" s="185">
        <v>44901.388987482533</v>
      </c>
      <c r="J1706" s="174">
        <v>347013372305.33624</v>
      </c>
      <c r="K1706" s="186">
        <v>0.51737337033946906</v>
      </c>
      <c r="L1706" s="182">
        <v>142044358831.97156</v>
      </c>
      <c r="M1706" s="189">
        <v>20117995512.42514</v>
      </c>
      <c r="N1706" s="187">
        <v>17045038.663829587</v>
      </c>
      <c r="O1706" s="185">
        <v>29707436695.851696</v>
      </c>
      <c r="P1706" s="185">
        <v>0</v>
      </c>
      <c r="Q1706" s="174">
        <v>396838804513.61304</v>
      </c>
      <c r="R1706" s="119">
        <v>0.51230228754553198</v>
      </c>
      <c r="S1706" s="174">
        <v>157614548704.819</v>
      </c>
      <c r="T1706" s="119">
        <v>0.39717524322753633</v>
      </c>
      <c r="U1706" s="97">
        <v>14.001185562004451</v>
      </c>
      <c r="V1706" s="184">
        <v>2350102523922.7832</v>
      </c>
      <c r="W1706" s="199">
        <v>2440.1867986280395</v>
      </c>
      <c r="X1706" s="191">
        <v>5.3490337471529342E-2</v>
      </c>
      <c r="Y1706" s="198">
        <v>2.0000000000000001E-4</v>
      </c>
    </row>
    <row r="1707" spans="1:25" x14ac:dyDescent="0.2">
      <c r="A1707">
        <v>1703</v>
      </c>
      <c r="B1707" s="119">
        <v>0.51176320036351775</v>
      </c>
      <c r="C1707" s="97">
        <v>4000</v>
      </c>
      <c r="D1707" s="96">
        <v>0.67508527404673135</v>
      </c>
      <c r="E1707" s="98">
        <v>0.7</v>
      </c>
      <c r="F1707" s="119">
        <v>0.43534716294494485</v>
      </c>
      <c r="G1707" s="177">
        <v>1</v>
      </c>
      <c r="H1707" s="97">
        <v>8983712.4081231765</v>
      </c>
      <c r="I1707" s="185">
        <v>33990.313505005361</v>
      </c>
      <c r="J1707" s="174">
        <v>305359201190.91345</v>
      </c>
      <c r="K1707" s="186">
        <v>0.37263236048694615</v>
      </c>
      <c r="L1707" s="182">
        <v>72924415100.865173</v>
      </c>
      <c r="M1707" s="189">
        <v>1699135472.5500891</v>
      </c>
      <c r="N1707" s="187">
        <v>21478622.171760399</v>
      </c>
      <c r="O1707" s="185">
        <v>0</v>
      </c>
      <c r="P1707" s="185">
        <v>249521582705.81598</v>
      </c>
      <c r="Q1707" s="174">
        <v>556579919369.27954</v>
      </c>
      <c r="R1707" s="119">
        <v>0.56308892073573702</v>
      </c>
      <c r="S1707" s="174">
        <v>200948006116.16415</v>
      </c>
      <c r="T1707" s="119">
        <v>0.36104070435002383</v>
      </c>
      <c r="U1707" s="97">
        <v>16.848740998502894</v>
      </c>
      <c r="V1707" s="184">
        <v>3664750135371.9473</v>
      </c>
      <c r="W1707" s="199">
        <v>3805.1133871839997</v>
      </c>
      <c r="X1707" s="191">
        <v>4.3674984403018563E-2</v>
      </c>
      <c r="Y1707" s="198">
        <v>2.0000000000000001E-4</v>
      </c>
    </row>
    <row r="1708" spans="1:25" x14ac:dyDescent="0.2">
      <c r="A1708">
        <v>1704</v>
      </c>
      <c r="B1708" s="119">
        <v>0.33677325591292784</v>
      </c>
      <c r="C1708" s="97">
        <v>17000</v>
      </c>
      <c r="D1708" s="96">
        <v>0.70568991850137941</v>
      </c>
      <c r="E1708" s="98">
        <v>0</v>
      </c>
      <c r="F1708" s="119">
        <v>0</v>
      </c>
      <c r="G1708" s="177">
        <v>0</v>
      </c>
      <c r="H1708" s="97">
        <v>3784251.5096466783</v>
      </c>
      <c r="I1708" s="185">
        <v>53591.176844101465</v>
      </c>
      <c r="J1708" s="174">
        <v>202802491876.03308</v>
      </c>
      <c r="K1708" s="186">
        <v>0.33677325591292784</v>
      </c>
      <c r="L1708" s="182">
        <v>49325034900.365479</v>
      </c>
      <c r="M1708" s="189">
        <v>6158758743.7915754</v>
      </c>
      <c r="N1708" s="187">
        <v>9754437.1333502326</v>
      </c>
      <c r="O1708" s="185">
        <v>0</v>
      </c>
      <c r="P1708" s="185">
        <v>0</v>
      </c>
      <c r="Q1708" s="174">
        <v>208961250619.82465</v>
      </c>
      <c r="R1708" s="119">
        <v>0.32684746714406926</v>
      </c>
      <c r="S1708" s="174">
        <v>49325034900.365479</v>
      </c>
      <c r="T1708" s="119">
        <v>0.23604871598947971</v>
      </c>
      <c r="U1708" s="97">
        <v>13.33754653487269</v>
      </c>
      <c r="V1708" s="184">
        <v>669815190129.7616</v>
      </c>
      <c r="W1708" s="199">
        <v>695.12936409205156</v>
      </c>
      <c r="X1708" s="191">
        <v>5.9697272655193895E-2</v>
      </c>
      <c r="Y1708" s="198">
        <v>2.0000000000000001E-4</v>
      </c>
    </row>
    <row r="1709" spans="1:25" x14ac:dyDescent="0.2">
      <c r="A1709">
        <v>1705</v>
      </c>
      <c r="B1709" s="119">
        <v>0.61555289186898099</v>
      </c>
      <c r="C1709" s="97">
        <v>9035.6381486566916</v>
      </c>
      <c r="D1709" s="96">
        <v>0.45869124046528059</v>
      </c>
      <c r="E1709" s="98">
        <v>0</v>
      </c>
      <c r="F1709" s="119">
        <v>0</v>
      </c>
      <c r="G1709" s="177">
        <v>0</v>
      </c>
      <c r="H1709" s="97">
        <v>3063457.3255842412</v>
      </c>
      <c r="I1709" s="185">
        <v>53519.644831708916</v>
      </c>
      <c r="J1709" s="174">
        <v>163955148022.36545</v>
      </c>
      <c r="K1709" s="186">
        <v>0.52453677491296502</v>
      </c>
      <c r="L1709" s="182">
        <v>66684213183.737274</v>
      </c>
      <c r="M1709" s="189">
        <v>5687726959.4951572</v>
      </c>
      <c r="N1709" s="187">
        <v>9385704.1411866508</v>
      </c>
      <c r="O1709" s="185">
        <v>0</v>
      </c>
      <c r="P1709" s="185">
        <v>0</v>
      </c>
      <c r="Q1709" s="174">
        <v>169642874981.8606</v>
      </c>
      <c r="R1709" s="119">
        <v>0.50695028944319143</v>
      </c>
      <c r="S1709" s="174">
        <v>66684213183.737274</v>
      </c>
      <c r="T1709" s="119">
        <v>0.39308584690555154</v>
      </c>
      <c r="U1709" s="97">
        <v>13.301256823456725</v>
      </c>
      <c r="V1709" s="184">
        <v>1001752595441.6556</v>
      </c>
      <c r="W1709" s="199">
        <v>1039.8845949775719</v>
      </c>
      <c r="X1709" s="191">
        <v>5.2643500776817349E-2</v>
      </c>
      <c r="Y1709" s="198">
        <v>2.0000000000000001E-4</v>
      </c>
    </row>
    <row r="1710" spans="1:25" x14ac:dyDescent="0.2">
      <c r="A1710">
        <v>1706</v>
      </c>
      <c r="B1710" s="119">
        <v>0.57299328315389897</v>
      </c>
      <c r="C1710" s="97">
        <v>7964.4832722745723</v>
      </c>
      <c r="D1710" s="96">
        <v>0.94024627865049004</v>
      </c>
      <c r="E1710" s="98">
        <v>0.7</v>
      </c>
      <c r="F1710" s="119">
        <v>0.41661988462182764</v>
      </c>
      <c r="G1710" s="177">
        <v>1</v>
      </c>
      <c r="H1710" s="97">
        <v>9116401.6169993654</v>
      </c>
      <c r="I1710" s="185">
        <v>41125.940444021042</v>
      </c>
      <c r="J1710" s="174">
        <v>374920589964.49304</v>
      </c>
      <c r="K1710" s="186">
        <v>0.42014743171494595</v>
      </c>
      <c r="L1710" s="182">
        <v>118918574443.2068</v>
      </c>
      <c r="M1710" s="189">
        <v>6033795889.8772163</v>
      </c>
      <c r="N1710" s="187">
        <v>19282323.319144409</v>
      </c>
      <c r="O1710" s="185">
        <v>2784065605.072464</v>
      </c>
      <c r="P1710" s="185">
        <v>172911686988.20493</v>
      </c>
      <c r="Q1710" s="174">
        <v>556650138447.64771</v>
      </c>
      <c r="R1710" s="119">
        <v>0.53548630361706073</v>
      </c>
      <c r="S1710" s="174">
        <v>202838076042.38657</v>
      </c>
      <c r="T1710" s="119">
        <v>0.36439059659277034</v>
      </c>
      <c r="U1710" s="97">
        <v>15.580551321443002</v>
      </c>
      <c r="V1710" s="184">
        <v>3375104569248.8047</v>
      </c>
      <c r="W1710" s="199">
        <v>3505.0212698151599</v>
      </c>
      <c r="X1710" s="191">
        <v>4.7757691762636223E-2</v>
      </c>
      <c r="Y1710" s="198">
        <v>2.0000000000000001E-4</v>
      </c>
    </row>
    <row r="1711" spans="1:25" x14ac:dyDescent="0.2">
      <c r="A1711">
        <v>1707</v>
      </c>
      <c r="B1711" s="119">
        <v>0.69453644005364534</v>
      </c>
      <c r="C1711" s="97">
        <v>10881.905544516889</v>
      </c>
      <c r="D1711" s="96">
        <v>0.2</v>
      </c>
      <c r="E1711" s="98">
        <v>3.9945037273874884E-2</v>
      </c>
      <c r="F1711" s="119">
        <v>0.76941309298537974</v>
      </c>
      <c r="G1711" s="177">
        <v>1</v>
      </c>
      <c r="H1711" s="97">
        <v>1756747.9386723102</v>
      </c>
      <c r="I1711" s="185">
        <v>53854.946845735307</v>
      </c>
      <c r="J1711" s="174">
        <v>94609566858.552338</v>
      </c>
      <c r="K1711" s="186">
        <v>0.49630863404884107</v>
      </c>
      <c r="L1711" s="182">
        <v>35086823817.645561</v>
      </c>
      <c r="M1711" s="189">
        <v>4967166297.7610273</v>
      </c>
      <c r="N1711" s="187">
        <v>7216524.8896043263</v>
      </c>
      <c r="O1711" s="185">
        <v>0</v>
      </c>
      <c r="P1711" s="185">
        <v>187681555428.95175</v>
      </c>
      <c r="Q1711" s="174">
        <v>287258288585.26514</v>
      </c>
      <c r="R1711" s="119">
        <v>0.68614482878595084</v>
      </c>
      <c r="S1711" s="174">
        <v>132115576652.45364</v>
      </c>
      <c r="T1711" s="119">
        <v>0.45991911078742842</v>
      </c>
      <c r="U1711" s="97">
        <v>17.511974227155303</v>
      </c>
      <c r="V1711" s="184">
        <v>2532324410009.1567</v>
      </c>
      <c r="W1711" s="199">
        <v>2629.7702624215767</v>
      </c>
      <c r="X1711" s="191">
        <v>4.150779869680489E-2</v>
      </c>
      <c r="Y1711" s="198">
        <v>2.0000000000000001E-4</v>
      </c>
    </row>
    <row r="1712" spans="1:25" x14ac:dyDescent="0.2">
      <c r="A1712">
        <v>1708</v>
      </c>
      <c r="B1712" s="119">
        <v>0.5612787708597391</v>
      </c>
      <c r="C1712" s="97">
        <v>12653.155093356561</v>
      </c>
      <c r="D1712" s="96">
        <v>0.59382235256255345</v>
      </c>
      <c r="E1712" s="98">
        <v>0.36276268451077831</v>
      </c>
      <c r="F1712" s="119">
        <v>0</v>
      </c>
      <c r="G1712" s="177">
        <v>0</v>
      </c>
      <c r="H1712" s="97">
        <v>11870261.650375962</v>
      </c>
      <c r="I1712" s="185">
        <v>34584.326665222579</v>
      </c>
      <c r="J1712" s="174">
        <v>410525006518.26636</v>
      </c>
      <c r="K1712" s="186">
        <v>0.36323296351257983</v>
      </c>
      <c r="L1712" s="182">
        <v>105736078493.45108</v>
      </c>
      <c r="M1712" s="189">
        <v>43256222986.89817</v>
      </c>
      <c r="N1712" s="187">
        <v>28643776.787833638</v>
      </c>
      <c r="O1712" s="185">
        <v>119108993997.95193</v>
      </c>
      <c r="P1712" s="185">
        <v>0</v>
      </c>
      <c r="Q1712" s="174">
        <v>572890223503.11646</v>
      </c>
      <c r="R1712" s="119">
        <v>0.4266147333035839</v>
      </c>
      <c r="S1712" s="174">
        <v>149147132083.84073</v>
      </c>
      <c r="T1712" s="119">
        <v>0.26034155579027679</v>
      </c>
      <c r="U1712" s="97">
        <v>15.58837381609186</v>
      </c>
      <c r="V1712" s="184">
        <v>2366376732430.623</v>
      </c>
      <c r="W1712" s="199">
        <v>2457.2931858222801</v>
      </c>
      <c r="X1712" s="191">
        <v>4.699833563757165E-2</v>
      </c>
      <c r="Y1712" s="198">
        <v>2.0000000000000001E-4</v>
      </c>
    </row>
    <row r="1713" spans="1:25" x14ac:dyDescent="0.2">
      <c r="A1713">
        <v>1709</v>
      </c>
      <c r="B1713" s="119">
        <v>0.63189720902151647</v>
      </c>
      <c r="C1713" s="97">
        <v>8468.6422976577705</v>
      </c>
      <c r="D1713" s="96">
        <v>0.74784209547425373</v>
      </c>
      <c r="E1713" s="98">
        <v>0.4263713314853963</v>
      </c>
      <c r="F1713" s="119">
        <v>0</v>
      </c>
      <c r="G1713" s="177">
        <v>0</v>
      </c>
      <c r="H1713" s="97">
        <v>5784283.525182548</v>
      </c>
      <c r="I1713" s="185">
        <v>35594.860588133059</v>
      </c>
      <c r="J1713" s="174">
        <v>205890765681.10764</v>
      </c>
      <c r="K1713" s="186">
        <v>0.33722427293456092</v>
      </c>
      <c r="L1713" s="182">
        <v>47781214917.263657</v>
      </c>
      <c r="M1713" s="189">
        <v>30299492509.714146</v>
      </c>
      <c r="N1713" s="187">
        <v>13898538.002312589</v>
      </c>
      <c r="O1713" s="185">
        <v>49918719596.535133</v>
      </c>
      <c r="P1713" s="185">
        <v>0</v>
      </c>
      <c r="Q1713" s="174">
        <v>286108977787.35693</v>
      </c>
      <c r="R1713" s="119">
        <v>0.3822541336653314</v>
      </c>
      <c r="S1713" s="174">
        <v>66878263276.530991</v>
      </c>
      <c r="T1713" s="119">
        <v>0.23375101261672579</v>
      </c>
      <c r="U1713" s="97">
        <v>16.221679635385591</v>
      </c>
      <c r="V1713" s="184">
        <v>1153726947989.7012</v>
      </c>
      <c r="W1713" s="199">
        <v>1196.1326411136272</v>
      </c>
      <c r="X1713" s="191">
        <v>4.6518506307837687E-2</v>
      </c>
      <c r="Y1713" s="198">
        <v>2.0000000000000001E-4</v>
      </c>
    </row>
    <row r="1714" spans="1:25" x14ac:dyDescent="0.2">
      <c r="A1714">
        <v>1710</v>
      </c>
      <c r="B1714" s="119">
        <v>0.45426706583210252</v>
      </c>
      <c r="C1714" s="97">
        <v>14488.233405021485</v>
      </c>
      <c r="D1714" s="96">
        <v>0.79231997819251831</v>
      </c>
      <c r="E1714" s="98">
        <v>0.31074643993090945</v>
      </c>
      <c r="F1714" s="119">
        <v>0</v>
      </c>
      <c r="G1714" s="177">
        <v>0</v>
      </c>
      <c r="H1714" s="97">
        <v>5166113.2445347616</v>
      </c>
      <c r="I1714" s="185">
        <v>43669.727484149851</v>
      </c>
      <c r="J1714" s="174">
        <v>225602757541.09024</v>
      </c>
      <c r="K1714" s="186">
        <v>0.45426706583210252</v>
      </c>
      <c r="L1714" s="182">
        <v>89741093779.633606</v>
      </c>
      <c r="M1714" s="189">
        <v>17679732036.994183</v>
      </c>
      <c r="N1714" s="187">
        <v>12267467.382063836</v>
      </c>
      <c r="O1714" s="185">
        <v>28622571592.23045</v>
      </c>
      <c r="P1714" s="185">
        <v>0</v>
      </c>
      <c r="Q1714" s="174">
        <v>271905061170.31485</v>
      </c>
      <c r="R1714" s="119">
        <v>0.46112403883159203</v>
      </c>
      <c r="S1714" s="174">
        <v>101360236093.98727</v>
      </c>
      <c r="T1714" s="119">
        <v>0.37277804119467139</v>
      </c>
      <c r="U1714" s="97">
        <v>14.152556185652383</v>
      </c>
      <c r="V1714" s="184">
        <v>1513045755288.3062</v>
      </c>
      <c r="W1714" s="199">
        <v>1569.7059698469081</v>
      </c>
      <c r="X1714" s="191">
        <v>5.3873655326771824E-2</v>
      </c>
      <c r="Y1714" s="198">
        <v>2.0000000000000001E-4</v>
      </c>
    </row>
    <row r="1715" spans="1:25" x14ac:dyDescent="0.2">
      <c r="A1715">
        <v>1711</v>
      </c>
      <c r="B1715" s="119">
        <v>0.49015021614506027</v>
      </c>
      <c r="C1715" s="97">
        <v>13382.783691294564</v>
      </c>
      <c r="D1715" s="96">
        <v>1.112082148413184</v>
      </c>
      <c r="E1715" s="98">
        <v>0</v>
      </c>
      <c r="F1715" s="119">
        <v>0.49748134456282805</v>
      </c>
      <c r="G1715" s="177">
        <v>1</v>
      </c>
      <c r="H1715" s="97">
        <v>8628431.6897563655</v>
      </c>
      <c r="I1715" s="185">
        <v>34854.408264673744</v>
      </c>
      <c r="J1715" s="174">
        <v>300738880798.61713</v>
      </c>
      <c r="K1715" s="186">
        <v>0.35473129499607625</v>
      </c>
      <c r="L1715" s="182">
        <v>90228744213.197586</v>
      </c>
      <c r="M1715" s="189">
        <v>3780338547.5299888</v>
      </c>
      <c r="N1715" s="187">
        <v>17312298.053861171</v>
      </c>
      <c r="O1715" s="185">
        <v>0</v>
      </c>
      <c r="P1715" s="185">
        <v>284001017885.75195</v>
      </c>
      <c r="Q1715" s="174">
        <v>588520237231.89917</v>
      </c>
      <c r="R1715" s="119">
        <v>0.56732510766389066</v>
      </c>
      <c r="S1715" s="174">
        <v>210869720411.93906</v>
      </c>
      <c r="T1715" s="119">
        <v>0.35830496059704475</v>
      </c>
      <c r="U1715" s="97">
        <v>16.488485795974938</v>
      </c>
      <c r="V1715" s="184">
        <v>3572079075763.6343</v>
      </c>
      <c r="W1715" s="199">
        <v>3709.3534015307323</v>
      </c>
      <c r="X1715" s="191">
        <v>4.7000486293967379E-2</v>
      </c>
      <c r="Y1715" s="198">
        <v>2.0000000000000001E-4</v>
      </c>
    </row>
    <row r="1716" spans="1:25" x14ac:dyDescent="0.2">
      <c r="A1716">
        <v>1712</v>
      </c>
      <c r="B1716" s="119">
        <v>0.45272091899322375</v>
      </c>
      <c r="C1716" s="97">
        <v>6304.1355308485454</v>
      </c>
      <c r="D1716" s="96">
        <v>1.4634631995728649</v>
      </c>
      <c r="E1716" s="98">
        <v>0.67527512898300701</v>
      </c>
      <c r="F1716" s="119">
        <v>0.72597808024226085</v>
      </c>
      <c r="G1716" s="177">
        <v>1</v>
      </c>
      <c r="H1716" s="97">
        <v>17096403.791811697</v>
      </c>
      <c r="I1716" s="185">
        <v>28692.530238792788</v>
      </c>
      <c r="J1716" s="174">
        <v>490539082771.16882</v>
      </c>
      <c r="K1716" s="186">
        <v>0.27530684272360784</v>
      </c>
      <c r="L1716" s="182">
        <v>79163123779.648804</v>
      </c>
      <c r="M1716" s="189">
        <v>3171808549.9189758</v>
      </c>
      <c r="N1716" s="187">
        <v>29886557.489392623</v>
      </c>
      <c r="O1716" s="185">
        <v>0</v>
      </c>
      <c r="P1716" s="185">
        <v>571466751029.23181</v>
      </c>
      <c r="Q1716" s="174">
        <v>1065177642350.3196</v>
      </c>
      <c r="R1716" s="119">
        <v>0.55598441366729168</v>
      </c>
      <c r="S1716" s="174">
        <v>400634992331.05469</v>
      </c>
      <c r="T1716" s="119">
        <v>0.37612035439182862</v>
      </c>
      <c r="U1716" s="97">
        <v>17.836835176123866</v>
      </c>
      <c r="V1716" s="184">
        <v>7444033848565.6719</v>
      </c>
      <c r="W1716" s="199">
        <v>7719.0698129936682</v>
      </c>
      <c r="X1716" s="191">
        <v>4.3220968849148576E-2</v>
      </c>
      <c r="Y1716" s="198">
        <v>2.0000000000000001E-4</v>
      </c>
    </row>
    <row r="1717" spans="1:25" x14ac:dyDescent="0.2">
      <c r="A1717">
        <v>1713</v>
      </c>
      <c r="B1717" s="119">
        <v>0.25502019676849785</v>
      </c>
      <c r="C1717" s="97">
        <v>7545.6535301022732</v>
      </c>
      <c r="D1717" s="96">
        <v>0.82477799405712393</v>
      </c>
      <c r="E1717" s="98">
        <v>0.51266924865897079</v>
      </c>
      <c r="F1717" s="119">
        <v>0.52986609773784166</v>
      </c>
      <c r="G1717" s="177">
        <v>1</v>
      </c>
      <c r="H1717" s="97">
        <v>9154611.3153435793</v>
      </c>
      <c r="I1717" s="185">
        <v>38985.33431200491</v>
      </c>
      <c r="J1717" s="174">
        <v>356895582625.13245</v>
      </c>
      <c r="K1717" s="186">
        <v>0.25502019676849785</v>
      </c>
      <c r="L1717" s="182">
        <v>45986548412.387589</v>
      </c>
      <c r="M1717" s="189">
        <v>7639661992.3309536</v>
      </c>
      <c r="N1717" s="187">
        <v>20283690.178551368</v>
      </c>
      <c r="O1717" s="185">
        <v>0</v>
      </c>
      <c r="P1717" s="185">
        <v>285769087632.79773</v>
      </c>
      <c r="Q1717" s="174">
        <v>650304332250.26111</v>
      </c>
      <c r="R1717" s="119">
        <v>0.4915096455025636</v>
      </c>
      <c r="S1717" s="174">
        <v>180466316036.74469</v>
      </c>
      <c r="T1717" s="119">
        <v>0.27751055480789044</v>
      </c>
      <c r="U1717" s="97">
        <v>17.643516918972626</v>
      </c>
      <c r="V1717" s="184">
        <v>3336922993652.4092</v>
      </c>
      <c r="W1717" s="199">
        <v>3464.8300762405802</v>
      </c>
      <c r="X1717" s="191">
        <v>4.3427798529028248E-2</v>
      </c>
      <c r="Y1717" s="198">
        <v>2.0000000000000001E-4</v>
      </c>
    </row>
    <row r="1718" spans="1:25" x14ac:dyDescent="0.2">
      <c r="A1718">
        <v>1714</v>
      </c>
      <c r="B1718" s="119">
        <v>0.42515200491405442</v>
      </c>
      <c r="C1718" s="97">
        <v>8859.2639344180679</v>
      </c>
      <c r="D1718" s="96">
        <v>1.284191189147676</v>
      </c>
      <c r="E1718" s="98">
        <v>0.27306717632781574</v>
      </c>
      <c r="F1718" s="119">
        <v>0.44567451974691524</v>
      </c>
      <c r="G1718" s="177">
        <v>1</v>
      </c>
      <c r="H1718" s="97">
        <v>15528966.633170512</v>
      </c>
      <c r="I1718" s="185">
        <v>22396.952144473798</v>
      </c>
      <c r="J1718" s="174">
        <v>347801522536.25037</v>
      </c>
      <c r="K1718" s="186">
        <v>0.15047575923210876</v>
      </c>
      <c r="L1718" s="182">
        <v>20324002760.077637</v>
      </c>
      <c r="M1718" s="189">
        <v>4186432593.4891882</v>
      </c>
      <c r="N1718" s="187">
        <v>28399504.71916268</v>
      </c>
      <c r="O1718" s="185">
        <v>0</v>
      </c>
      <c r="P1718" s="185">
        <v>352792158001.91327</v>
      </c>
      <c r="Q1718" s="174">
        <v>704780113131.65271</v>
      </c>
      <c r="R1718" s="119">
        <v>0.474714621388244</v>
      </c>
      <c r="S1718" s="174">
        <v>155427625749.47095</v>
      </c>
      <c r="T1718" s="119">
        <v>0.22053350095086624</v>
      </c>
      <c r="U1718" s="97">
        <v>18.294610806002272</v>
      </c>
      <c r="V1718" s="184">
        <v>2767269977225.4951</v>
      </c>
      <c r="W1718" s="199">
        <v>2874.4962909603596</v>
      </c>
      <c r="X1718" s="191">
        <v>4.1811693920287094E-2</v>
      </c>
      <c r="Y1718" s="198">
        <v>2.0000000000000001E-4</v>
      </c>
    </row>
    <row r="1719" spans="1:25" x14ac:dyDescent="0.2">
      <c r="A1719">
        <v>1715</v>
      </c>
      <c r="B1719" s="119">
        <v>0.35756856107898782</v>
      </c>
      <c r="C1719" s="97">
        <v>6180.2733289984999</v>
      </c>
      <c r="D1719" s="96">
        <v>0.73228396576145827</v>
      </c>
      <c r="E1719" s="98">
        <v>0.54245905592803545</v>
      </c>
      <c r="F1719" s="119">
        <v>0</v>
      </c>
      <c r="G1719" s="177">
        <v>0</v>
      </c>
      <c r="H1719" s="97">
        <v>10283720.46677126</v>
      </c>
      <c r="I1719" s="185">
        <v>38187.950507411217</v>
      </c>
      <c r="J1719" s="174">
        <v>392714208217.11267</v>
      </c>
      <c r="K1719" s="186">
        <v>0.35756856107898782</v>
      </c>
      <c r="L1719" s="182">
        <v>88045536544.861359</v>
      </c>
      <c r="M1719" s="189">
        <v>51946608391.232956</v>
      </c>
      <c r="N1719" s="187">
        <v>23513752.676881127</v>
      </c>
      <c r="O1719" s="185">
        <v>135580557520.83344</v>
      </c>
      <c r="P1719" s="185">
        <v>0</v>
      </c>
      <c r="Q1719" s="174">
        <v>580241374129.17908</v>
      </c>
      <c r="R1719" s="119">
        <v>0.42893649343372076</v>
      </c>
      <c r="S1719" s="174">
        <v>135322697453.3374</v>
      </c>
      <c r="T1719" s="119">
        <v>0.23321793909720495</v>
      </c>
      <c r="U1719" s="97">
        <v>16.554549879143654</v>
      </c>
      <c r="V1719" s="184">
        <v>2392445202464.3989</v>
      </c>
      <c r="W1719" s="199">
        <v>2482.6288383914921</v>
      </c>
      <c r="X1719" s="191">
        <v>4.4098378894042091E-2</v>
      </c>
      <c r="Y1719" s="198">
        <v>2.0000000000000001E-4</v>
      </c>
    </row>
    <row r="1720" spans="1:25" x14ac:dyDescent="0.2">
      <c r="A1720">
        <v>1716</v>
      </c>
      <c r="B1720" s="119">
        <v>0.53168837218918152</v>
      </c>
      <c r="C1720" s="97">
        <v>4620.0806146027398</v>
      </c>
      <c r="D1720" s="96">
        <v>1.1036347110825646</v>
      </c>
      <c r="E1720" s="98">
        <v>0</v>
      </c>
      <c r="F1720" s="119">
        <v>0</v>
      </c>
      <c r="G1720" s="177">
        <v>0</v>
      </c>
      <c r="H1720" s="97">
        <v>16806276.587126646</v>
      </c>
      <c r="I1720" s="185">
        <v>34959.774428128578</v>
      </c>
      <c r="J1720" s="174">
        <v>587543638462.68616</v>
      </c>
      <c r="K1720" s="186">
        <v>0.53168837218918152</v>
      </c>
      <c r="L1720" s="182">
        <v>238915701330.7742</v>
      </c>
      <c r="M1720" s="189">
        <v>3420568202.9293809</v>
      </c>
      <c r="N1720" s="187">
        <v>32375930.272545695</v>
      </c>
      <c r="O1720" s="185">
        <v>0</v>
      </c>
      <c r="P1720" s="185">
        <v>0</v>
      </c>
      <c r="Q1720" s="174">
        <v>590964206665.61548</v>
      </c>
      <c r="R1720" s="119">
        <v>0.5286108992741313</v>
      </c>
      <c r="S1720" s="174">
        <v>238915701330.7742</v>
      </c>
      <c r="T1720" s="119">
        <v>0.40428117073080122</v>
      </c>
      <c r="U1720" s="97">
        <v>13.047032670990356</v>
      </c>
      <c r="V1720" s="184">
        <v>3376071030740.1533</v>
      </c>
      <c r="W1720" s="199">
        <v>3501.6141350102057</v>
      </c>
      <c r="X1720" s="191">
        <v>5.5533392440430089E-2</v>
      </c>
      <c r="Y1720" s="198">
        <v>2.0000000000000001E-4</v>
      </c>
    </row>
    <row r="1721" spans="1:25" x14ac:dyDescent="0.2">
      <c r="A1721">
        <v>1717</v>
      </c>
      <c r="B1721" s="119">
        <v>0.44585739798550039</v>
      </c>
      <c r="C1721" s="97">
        <v>10406.516279001053</v>
      </c>
      <c r="D1721" s="96">
        <v>0.91543239530676423</v>
      </c>
      <c r="E1721" s="98">
        <v>0</v>
      </c>
      <c r="F1721" s="119">
        <v>0.50827895894766106</v>
      </c>
      <c r="G1721" s="177">
        <v>1</v>
      </c>
      <c r="H1721" s="97">
        <v>5922233.0311073307</v>
      </c>
      <c r="I1721" s="185">
        <v>37101.667280135254</v>
      </c>
      <c r="J1721" s="174">
        <v>219724719475.57108</v>
      </c>
      <c r="K1721" s="186">
        <v>0.37360796268815755</v>
      </c>
      <c r="L1721" s="182">
        <v>61204815387.269989</v>
      </c>
      <c r="M1721" s="189">
        <v>9706808791.2466564</v>
      </c>
      <c r="N1721" s="187">
        <v>13245546.007485472</v>
      </c>
      <c r="O1721" s="185">
        <v>0</v>
      </c>
      <c r="P1721" s="185">
        <v>276701782282.24426</v>
      </c>
      <c r="Q1721" s="174">
        <v>506133310549.06195</v>
      </c>
      <c r="R1721" s="119">
        <v>0.5995502060358372</v>
      </c>
      <c r="S1721" s="174">
        <v>213545868605.91333</v>
      </c>
      <c r="T1721" s="119">
        <v>0.42191625043262843</v>
      </c>
      <c r="U1721" s="97">
        <v>17.421011909290858</v>
      </c>
      <c r="V1721" s="184">
        <v>3940957749204.9746</v>
      </c>
      <c r="W1721" s="199">
        <v>4089.8216522528901</v>
      </c>
      <c r="X1721" s="191">
        <v>4.3798571035605943E-2</v>
      </c>
      <c r="Y1721" s="198">
        <v>2.0000000000000001E-4</v>
      </c>
    </row>
    <row r="1722" spans="1:25" x14ac:dyDescent="0.2">
      <c r="A1722">
        <v>1718</v>
      </c>
      <c r="B1722" s="119">
        <v>0.59079404412675529</v>
      </c>
      <c r="C1722" s="97">
        <v>12828.257460877503</v>
      </c>
      <c r="D1722" s="96">
        <v>0.82586451951795148</v>
      </c>
      <c r="E1722" s="98">
        <v>7.7789411381676804E-2</v>
      </c>
      <c r="F1722" s="119">
        <v>0</v>
      </c>
      <c r="G1722" s="177">
        <v>0</v>
      </c>
      <c r="H1722" s="97">
        <v>6139409.0506611038</v>
      </c>
      <c r="I1722" s="185">
        <v>34207.845240895062</v>
      </c>
      <c r="J1722" s="174">
        <v>210015954675.56552</v>
      </c>
      <c r="K1722" s="186">
        <v>0.26248669735381946</v>
      </c>
      <c r="L1722" s="182">
        <v>38927399944.670433</v>
      </c>
      <c r="M1722" s="189">
        <v>8880346098.358284</v>
      </c>
      <c r="N1722" s="187">
        <v>14098953.395758998</v>
      </c>
      <c r="O1722" s="185">
        <v>14009454348.283344</v>
      </c>
      <c r="P1722" s="185">
        <v>0</v>
      </c>
      <c r="Q1722" s="174">
        <v>232905755122.20715</v>
      </c>
      <c r="R1722" s="119">
        <v>0.2848102992483782</v>
      </c>
      <c r="S1722" s="174">
        <v>44690826444.50753</v>
      </c>
      <c r="T1722" s="119">
        <v>0.19188373606765519</v>
      </c>
      <c r="U1722" s="97">
        <v>14.488464734675132</v>
      </c>
      <c r="V1722" s="184">
        <v>619281486247.27576</v>
      </c>
      <c r="W1722" s="199">
        <v>642.41531920860859</v>
      </c>
      <c r="X1722" s="191">
        <v>5.2767089645937973E-2</v>
      </c>
      <c r="Y1722" s="198">
        <v>2.0000000000000001E-4</v>
      </c>
    </row>
    <row r="1723" spans="1:25" x14ac:dyDescent="0.2">
      <c r="A1723">
        <v>1719</v>
      </c>
      <c r="B1723" s="119">
        <v>0.44523930743441481</v>
      </c>
      <c r="C1723" s="97">
        <v>5287.2771668271871</v>
      </c>
      <c r="D1723" s="96">
        <v>1.2293605594417345</v>
      </c>
      <c r="E1723" s="98">
        <v>0.38870332944038671</v>
      </c>
      <c r="F1723" s="119">
        <v>0.65140827220132391</v>
      </c>
      <c r="G1723" s="177">
        <v>1</v>
      </c>
      <c r="H1723" s="97">
        <v>18894412.725375187</v>
      </c>
      <c r="I1723" s="185">
        <v>29055.967552173708</v>
      </c>
      <c r="J1723" s="174">
        <v>548995443065.87939</v>
      </c>
      <c r="K1723" s="186">
        <v>0.35993284727985464</v>
      </c>
      <c r="L1723" s="182">
        <v>135612742057.03488</v>
      </c>
      <c r="M1723" s="189">
        <v>5160831325.4890413</v>
      </c>
      <c r="N1723" s="187">
        <v>34810658.767814614</v>
      </c>
      <c r="O1723" s="185">
        <v>0</v>
      </c>
      <c r="P1723" s="185">
        <v>577682729860.44653</v>
      </c>
      <c r="Q1723" s="174">
        <v>1131839004251.8149</v>
      </c>
      <c r="R1723" s="119">
        <v>0.58289887022478148</v>
      </c>
      <c r="S1723" s="174">
        <v>348234569348.24469</v>
      </c>
      <c r="T1723" s="119">
        <v>0.30767146921079991</v>
      </c>
      <c r="U1723" s="97">
        <v>16.719665474012228</v>
      </c>
      <c r="V1723" s="184">
        <v>6118845599763.8936</v>
      </c>
      <c r="W1723" s="199">
        <v>6347.2585460184755</v>
      </c>
      <c r="X1723" s="191">
        <v>4.4848446836824693E-2</v>
      </c>
      <c r="Y1723" s="198">
        <v>2.0000000000000001E-4</v>
      </c>
    </row>
    <row r="1724" spans="1:25" x14ac:dyDescent="0.2">
      <c r="A1724">
        <v>1720</v>
      </c>
      <c r="B1724" s="119">
        <v>0.49652442583230905</v>
      </c>
      <c r="C1724" s="97">
        <v>11701.007331225666</v>
      </c>
      <c r="D1724" s="96">
        <v>0.76575941034626449</v>
      </c>
      <c r="E1724" s="98">
        <v>0</v>
      </c>
      <c r="F1724" s="119">
        <v>0</v>
      </c>
      <c r="G1724" s="177">
        <v>0</v>
      </c>
      <c r="H1724" s="97">
        <v>5006102.2405709587</v>
      </c>
      <c r="I1724" s="185">
        <v>46046.16015547698</v>
      </c>
      <c r="J1724" s="174">
        <v>230511785524.02252</v>
      </c>
      <c r="K1724" s="186">
        <v>0.4426058273458584</v>
      </c>
      <c r="L1724" s="182">
        <v>82094339127.476334</v>
      </c>
      <c r="M1724" s="189">
        <v>4031159091.1475105</v>
      </c>
      <c r="N1724" s="187">
        <v>12091574.673628699</v>
      </c>
      <c r="O1724" s="185">
        <v>0</v>
      </c>
      <c r="P1724" s="185">
        <v>0</v>
      </c>
      <c r="Q1724" s="174">
        <v>234542944615.17004</v>
      </c>
      <c r="R1724" s="119">
        <v>0.43499862983400145</v>
      </c>
      <c r="S1724" s="174">
        <v>82094339127.476334</v>
      </c>
      <c r="T1724" s="119">
        <v>0.35001836982209755</v>
      </c>
      <c r="U1724" s="97">
        <v>13.136996068540148</v>
      </c>
      <c r="V1724" s="184">
        <v>1154587327686.708</v>
      </c>
      <c r="W1724" s="199">
        <v>1198.1637647529597</v>
      </c>
      <c r="X1724" s="191">
        <v>5.6522839963340593E-2</v>
      </c>
      <c r="Y1724" s="198">
        <v>2.0000000000000001E-4</v>
      </c>
    </row>
    <row r="1725" spans="1:25" x14ac:dyDescent="0.2">
      <c r="A1725">
        <v>1721</v>
      </c>
      <c r="B1725" s="119">
        <v>0.53692666488631346</v>
      </c>
      <c r="C1725" s="97">
        <v>4000</v>
      </c>
      <c r="D1725" s="96">
        <v>0.6557856739736615</v>
      </c>
      <c r="E1725" s="98">
        <v>0</v>
      </c>
      <c r="F1725" s="119">
        <v>0.54723665853824111</v>
      </c>
      <c r="G1725" s="177">
        <v>1</v>
      </c>
      <c r="H1725" s="97">
        <v>10095448.79682282</v>
      </c>
      <c r="I1725" s="185">
        <v>35799.956968819672</v>
      </c>
      <c r="J1725" s="174">
        <v>361416632507.17926</v>
      </c>
      <c r="K1725" s="186">
        <v>0.45123016858763976</v>
      </c>
      <c r="L1725" s="182">
        <v>117887708158.24454</v>
      </c>
      <c r="M1725" s="189">
        <v>7474064056.0484495</v>
      </c>
      <c r="N1725" s="187">
        <v>24131949.18754977</v>
      </c>
      <c r="O1725" s="185">
        <v>0</v>
      </c>
      <c r="P1725" s="185">
        <v>412801584380.35651</v>
      </c>
      <c r="Q1725" s="174">
        <v>781692280943.58423</v>
      </c>
      <c r="R1725" s="119">
        <v>0.63109661889635649</v>
      </c>
      <c r="S1725" s="174">
        <v>292836337085.82269</v>
      </c>
      <c r="T1725" s="119">
        <v>0.37461843262970262</v>
      </c>
      <c r="U1725" s="97">
        <v>16.684300944648978</v>
      </c>
      <c r="V1725" s="184">
        <v>5311787616812.543</v>
      </c>
      <c r="W1725" s="199">
        <v>5513.1456730311502</v>
      </c>
      <c r="X1725" s="191">
        <v>4.3705406907055912E-2</v>
      </c>
      <c r="Y1725" s="198">
        <v>2.0000000000000001E-4</v>
      </c>
    </row>
    <row r="1726" spans="1:25" x14ac:dyDescent="0.2">
      <c r="A1726">
        <v>1722</v>
      </c>
      <c r="B1726" s="119">
        <v>0.52210370408079998</v>
      </c>
      <c r="C1726" s="97">
        <v>12266.584243594902</v>
      </c>
      <c r="D1726" s="96">
        <v>0.77998282327702717</v>
      </c>
      <c r="E1726" s="98">
        <v>1.4498031629240543E-2</v>
      </c>
      <c r="F1726" s="119">
        <v>0</v>
      </c>
      <c r="G1726" s="177">
        <v>0</v>
      </c>
      <c r="H1726" s="97">
        <v>4904420.6164043946</v>
      </c>
      <c r="I1726" s="185">
        <v>39573.352506273062</v>
      </c>
      <c r="J1726" s="174">
        <v>194084365892.00412</v>
      </c>
      <c r="K1726" s="186">
        <v>0.36248649096139074</v>
      </c>
      <c r="L1726" s="182">
        <v>50439719168.314774</v>
      </c>
      <c r="M1726" s="189">
        <v>4328067597.2666998</v>
      </c>
      <c r="N1726" s="187">
        <v>11832392.246474657</v>
      </c>
      <c r="O1726" s="185">
        <v>3396236437.953444</v>
      </c>
      <c r="P1726" s="185">
        <v>0</v>
      </c>
      <c r="Q1726" s="174">
        <v>201808669927.22424</v>
      </c>
      <c r="R1726" s="119">
        <v>0.36207537525207556</v>
      </c>
      <c r="S1726" s="174">
        <v>52421322591.063721</v>
      </c>
      <c r="T1726" s="119">
        <v>0.25975753474797575</v>
      </c>
      <c r="U1726" s="97">
        <v>13.471504843709688</v>
      </c>
      <c r="V1726" s="184">
        <v>741009753997.07593</v>
      </c>
      <c r="W1726" s="199">
        <v>769.5110701979703</v>
      </c>
      <c r="X1726" s="191">
        <v>5.5638785614160448E-2</v>
      </c>
      <c r="Y1726" s="198">
        <v>2.0000000000000001E-4</v>
      </c>
    </row>
    <row r="1727" spans="1:25" x14ac:dyDescent="0.2">
      <c r="A1727">
        <v>1723</v>
      </c>
      <c r="B1727" s="119">
        <v>0.65159738517030708</v>
      </c>
      <c r="C1727" s="97">
        <v>11212.30674779541</v>
      </c>
      <c r="D1727" s="96">
        <v>0.89765770275687284</v>
      </c>
      <c r="E1727" s="98">
        <v>0.16184754074568869</v>
      </c>
      <c r="F1727" s="119">
        <v>0.587478893316699</v>
      </c>
      <c r="G1727" s="177">
        <v>1</v>
      </c>
      <c r="H1727" s="97">
        <v>6082531.0431545023</v>
      </c>
      <c r="I1727" s="185">
        <v>36337.026456361215</v>
      </c>
      <c r="J1727" s="174">
        <v>221021091436.74353</v>
      </c>
      <c r="K1727" s="186">
        <v>0.38740526262663699</v>
      </c>
      <c r="L1727" s="182">
        <v>64042824096.436623</v>
      </c>
      <c r="M1727" s="189">
        <v>5363832157.0214491</v>
      </c>
      <c r="N1727" s="187">
        <v>13607266.772631068</v>
      </c>
      <c r="O1727" s="185">
        <v>0</v>
      </c>
      <c r="P1727" s="185">
        <v>241538004794.53699</v>
      </c>
      <c r="Q1727" s="174">
        <v>467922928388.30194</v>
      </c>
      <c r="R1727" s="119">
        <v>0.59594245310907601</v>
      </c>
      <c r="S1727" s="174">
        <v>187894655480.08337</v>
      </c>
      <c r="T1727" s="119">
        <v>0.40155043508396016</v>
      </c>
      <c r="U1727" s="97">
        <v>17.047957215637734</v>
      </c>
      <c r="V1727" s="184">
        <v>3374982247817.7686</v>
      </c>
      <c r="W1727" s="199">
        <v>3500.2987474558731</v>
      </c>
      <c r="X1727" s="191">
        <v>4.4526268878969114E-2</v>
      </c>
      <c r="Y1727" s="198">
        <v>2.0000000000000001E-4</v>
      </c>
    </row>
    <row r="1728" spans="1:25" x14ac:dyDescent="0.2">
      <c r="A1728">
        <v>1724</v>
      </c>
      <c r="B1728" s="119">
        <v>0.62476160079835541</v>
      </c>
      <c r="C1728" s="97">
        <v>8315.7551476159642</v>
      </c>
      <c r="D1728" s="96">
        <v>0.92665023246270239</v>
      </c>
      <c r="E1728" s="98">
        <v>0.34114429774044475</v>
      </c>
      <c r="F1728" s="119">
        <v>0.49342605976374482</v>
      </c>
      <c r="G1728" s="177">
        <v>1</v>
      </c>
      <c r="H1728" s="97">
        <v>7818098.6143302452</v>
      </c>
      <c r="I1728" s="185">
        <v>35255.84714334552</v>
      </c>
      <c r="J1728" s="174">
        <v>275633689698.42853</v>
      </c>
      <c r="K1728" s="186">
        <v>0.37092583101364851</v>
      </c>
      <c r="L1728" s="182">
        <v>72804839907.12558</v>
      </c>
      <c r="M1728" s="189">
        <v>7464701242.141593</v>
      </c>
      <c r="N1728" s="187">
        <v>16884278.997842275</v>
      </c>
      <c r="O1728" s="185">
        <v>0</v>
      </c>
      <c r="P1728" s="185">
        <v>185943530614.90829</v>
      </c>
      <c r="Q1728" s="174">
        <v>469041921555.47839</v>
      </c>
      <c r="R1728" s="119">
        <v>0.535121634898442</v>
      </c>
      <c r="S1728" s="174">
        <v>190422152884.13376</v>
      </c>
      <c r="T1728" s="119">
        <v>0.40598109493633094</v>
      </c>
      <c r="U1728" s="97">
        <v>16.840646103721852</v>
      </c>
      <c r="V1728" s="184">
        <v>3381321610104.8384</v>
      </c>
      <c r="W1728" s="199">
        <v>3513.3696955849423</v>
      </c>
      <c r="X1728" s="191">
        <v>4.4380700900609873E-2</v>
      </c>
      <c r="Y1728" s="198">
        <v>2.0000000000000001E-4</v>
      </c>
    </row>
    <row r="1729" spans="1:25" x14ac:dyDescent="0.2">
      <c r="A1729">
        <v>1725</v>
      </c>
      <c r="B1729" s="119">
        <v>0.59970906327920792</v>
      </c>
      <c r="C1729" s="97">
        <v>10263.778340677316</v>
      </c>
      <c r="D1729" s="96">
        <v>0.24940458774332963</v>
      </c>
      <c r="E1729" s="98">
        <v>0.7</v>
      </c>
      <c r="F1729" s="119">
        <v>0.50581904834229074</v>
      </c>
      <c r="G1729" s="177">
        <v>1</v>
      </c>
      <c r="H1729" s="97">
        <v>1795108.4747012763</v>
      </c>
      <c r="I1729" s="185">
        <v>54205.629382380233</v>
      </c>
      <c r="J1729" s="174">
        <v>97304984680.827271</v>
      </c>
      <c r="K1729" s="186">
        <v>0.51495777093173312</v>
      </c>
      <c r="L1729" s="182">
        <v>37640770181.027985</v>
      </c>
      <c r="M1729" s="189">
        <v>961432024.74344921</v>
      </c>
      <c r="N1729" s="187">
        <v>7063887.414873112</v>
      </c>
      <c r="O1729" s="185">
        <v>0</v>
      </c>
      <c r="P1729" s="185">
        <v>133240463010.85338</v>
      </c>
      <c r="Q1729" s="174">
        <v>231506879716.4241</v>
      </c>
      <c r="R1729" s="119">
        <v>0.67687115221980576</v>
      </c>
      <c r="S1729" s="174">
        <v>126712101601.30881</v>
      </c>
      <c r="T1729" s="119">
        <v>0.54733622498182422</v>
      </c>
      <c r="U1729" s="97">
        <v>17.244981621776869</v>
      </c>
      <c r="V1729" s="184">
        <v>2401814503626.4097</v>
      </c>
      <c r="W1729" s="199">
        <v>2493.2676732499513</v>
      </c>
      <c r="X1729" s="191">
        <v>4.2082622864164081E-2</v>
      </c>
      <c r="Y1729" s="198">
        <v>2.0000000000000001E-4</v>
      </c>
    </row>
    <row r="1730" spans="1:25" x14ac:dyDescent="0.2">
      <c r="A1730">
        <v>1726</v>
      </c>
      <c r="B1730" s="119">
        <v>0.4269692620930377</v>
      </c>
      <c r="C1730" s="97">
        <v>15253.243452789146</v>
      </c>
      <c r="D1730" s="96">
        <v>0.82387985993689339</v>
      </c>
      <c r="E1730" s="98">
        <v>0</v>
      </c>
      <c r="F1730" s="119">
        <v>0.65583883197410942</v>
      </c>
      <c r="G1730" s="177">
        <v>1</v>
      </c>
      <c r="H1730" s="97">
        <v>5949133.6595709892</v>
      </c>
      <c r="I1730" s="185">
        <v>40211.901918820004</v>
      </c>
      <c r="J1730" s="174">
        <v>239225979220.61932</v>
      </c>
      <c r="K1730" s="186">
        <v>0.42696926209303765</v>
      </c>
      <c r="L1730" s="182">
        <v>89365140127.253082</v>
      </c>
      <c r="M1730" s="189">
        <v>8931798401.1078415</v>
      </c>
      <c r="N1730" s="187">
        <v>13696752.787526611</v>
      </c>
      <c r="O1730" s="185">
        <v>0</v>
      </c>
      <c r="P1730" s="185">
        <v>334567133377.15662</v>
      </c>
      <c r="Q1730" s="174">
        <v>582724910998.88367</v>
      </c>
      <c r="R1730" s="119">
        <v>0.63459762838892242</v>
      </c>
      <c r="S1730" s="174">
        <v>291595207264.0459</v>
      </c>
      <c r="T1730" s="119">
        <v>0.50039941962358381</v>
      </c>
      <c r="U1730" s="97">
        <v>17.258768559910138</v>
      </c>
      <c r="V1730" s="184">
        <v>5304657081253.7451</v>
      </c>
      <c r="W1730" s="199">
        <v>5502.1557048099421</v>
      </c>
      <c r="X1730" s="191">
        <v>4.3769345024720255E-2</v>
      </c>
      <c r="Y1730" s="198">
        <v>2.0000000000000001E-4</v>
      </c>
    </row>
    <row r="1731" spans="1:25" x14ac:dyDescent="0.2">
      <c r="A1731">
        <v>1727</v>
      </c>
      <c r="B1731" s="119">
        <v>0.56172090896479465</v>
      </c>
      <c r="C1731" s="97">
        <v>4000</v>
      </c>
      <c r="D1731" s="96">
        <v>0.96980122556565984</v>
      </c>
      <c r="E1731" s="98">
        <v>0.20306850523333075</v>
      </c>
      <c r="F1731" s="119">
        <v>0</v>
      </c>
      <c r="G1731" s="177">
        <v>0</v>
      </c>
      <c r="H1731" s="97">
        <v>12682901.750036467</v>
      </c>
      <c r="I1731" s="185">
        <v>33506.863106425619</v>
      </c>
      <c r="J1731" s="174">
        <v>424964252730.71783</v>
      </c>
      <c r="K1731" s="186">
        <v>0.45532676924818649</v>
      </c>
      <c r="L1731" s="182">
        <v>126586101927.97916</v>
      </c>
      <c r="M1731" s="189">
        <v>12424008434.984823</v>
      </c>
      <c r="N1731" s="187">
        <v>26096355.481520031</v>
      </c>
      <c r="O1731" s="185">
        <v>48705775401.691086</v>
      </c>
      <c r="P1731" s="185">
        <v>0</v>
      </c>
      <c r="Q1731" s="174">
        <v>486094036567.39374</v>
      </c>
      <c r="R1731" s="119">
        <v>0.47822479412575775</v>
      </c>
      <c r="S1731" s="174">
        <v>141732681547.95993</v>
      </c>
      <c r="T1731" s="119">
        <v>0.291574614963024</v>
      </c>
      <c r="U1731" s="97">
        <v>13.965803834831583</v>
      </c>
      <c r="V1731" s="184">
        <v>2155084273992.7998</v>
      </c>
      <c r="W1731" s="199">
        <v>2238.449339158683</v>
      </c>
      <c r="X1731" s="191">
        <v>5.2577489467014751E-2</v>
      </c>
      <c r="Y1731" s="198">
        <v>2.0000000000000001E-4</v>
      </c>
    </row>
    <row r="1732" spans="1:25" x14ac:dyDescent="0.2">
      <c r="A1732">
        <v>1728</v>
      </c>
      <c r="B1732" s="119">
        <v>0.63567124505039685</v>
      </c>
      <c r="C1732" s="97">
        <v>8195.7283071560905</v>
      </c>
      <c r="D1732" s="96">
        <v>0.9766607171120586</v>
      </c>
      <c r="E1732" s="98">
        <v>0</v>
      </c>
      <c r="F1732" s="119">
        <v>0</v>
      </c>
      <c r="G1732" s="177">
        <v>0</v>
      </c>
      <c r="H1732" s="97">
        <v>7964430.6134572737</v>
      </c>
      <c r="I1732" s="185">
        <v>29901.139806301257</v>
      </c>
      <c r="J1732" s="174">
        <v>238145553250.57162</v>
      </c>
      <c r="K1732" s="186">
        <v>0.20715413369508817</v>
      </c>
      <c r="L1732" s="182">
        <v>23685766473.514244</v>
      </c>
      <c r="M1732" s="189">
        <v>10271782959.624966</v>
      </c>
      <c r="N1732" s="187">
        <v>16853156.485758394</v>
      </c>
      <c r="O1732" s="185">
        <v>0</v>
      </c>
      <c r="P1732" s="185">
        <v>0</v>
      </c>
      <c r="Q1732" s="174">
        <v>248417336210.19659</v>
      </c>
      <c r="R1732" s="119">
        <v>0.19858853866469697</v>
      </c>
      <c r="S1732" s="174">
        <v>23685766473.514244</v>
      </c>
      <c r="T1732" s="119">
        <v>9.5346672800132995E-2</v>
      </c>
      <c r="U1732" s="97">
        <v>14.094260142042032</v>
      </c>
      <c r="V1732" s="184">
        <v>290323612279.87299</v>
      </c>
      <c r="W1732" s="199">
        <v>301.35446447826564</v>
      </c>
      <c r="X1732" s="191">
        <v>5.8430175026642418E-2</v>
      </c>
      <c r="Y1732" s="198">
        <v>2.0000000000000001E-4</v>
      </c>
    </row>
    <row r="1733" spans="1:25" x14ac:dyDescent="0.2">
      <c r="A1733">
        <v>1729</v>
      </c>
      <c r="B1733" s="119">
        <v>0.57347796631364756</v>
      </c>
      <c r="C1733" s="97">
        <v>5201.0745075850409</v>
      </c>
      <c r="D1733" s="96">
        <v>1.1785471564434542</v>
      </c>
      <c r="E1733" s="98">
        <v>0.53185707174687247</v>
      </c>
      <c r="F1733" s="119">
        <v>0</v>
      </c>
      <c r="G1733" s="177">
        <v>0</v>
      </c>
      <c r="H1733" s="97">
        <v>27574969.657354977</v>
      </c>
      <c r="I1733" s="185">
        <v>25066.044281208371</v>
      </c>
      <c r="J1733" s="174">
        <v>691195410484.23706</v>
      </c>
      <c r="K1733" s="186">
        <v>0.34519152990189428</v>
      </c>
      <c r="L1733" s="182">
        <v>153307164383.54425</v>
      </c>
      <c r="M1733" s="189">
        <v>81956934412.575653</v>
      </c>
      <c r="N1733" s="187">
        <v>50658503.44867482</v>
      </c>
      <c r="O1733" s="185">
        <v>106628026162.88574</v>
      </c>
      <c r="P1733" s="185">
        <v>0</v>
      </c>
      <c r="Q1733" s="174">
        <v>879780371059.69849</v>
      </c>
      <c r="R1733" s="119">
        <v>0.36815690914585297</v>
      </c>
      <c r="S1733" s="174">
        <v>200041739715.46146</v>
      </c>
      <c r="T1733" s="119">
        <v>0.22737690711888753</v>
      </c>
      <c r="U1733" s="97">
        <v>15.525520705219895</v>
      </c>
      <c r="V1733" s="184">
        <v>3230727949229.9121</v>
      </c>
      <c r="W1733" s="199">
        <v>3353.7989050586934</v>
      </c>
      <c r="X1733" s="191">
        <v>5.003116972963375E-2</v>
      </c>
      <c r="Y1733" s="198">
        <v>2.0000000000000001E-4</v>
      </c>
    </row>
    <row r="1734" spans="1:25" x14ac:dyDescent="0.2">
      <c r="A1734">
        <v>1730</v>
      </c>
      <c r="B1734" s="119">
        <v>0.43631403882883735</v>
      </c>
      <c r="C1734" s="97">
        <v>9263.7026481255489</v>
      </c>
      <c r="D1734" s="96">
        <v>1.2414666418842302</v>
      </c>
      <c r="E1734" s="98">
        <v>0.7</v>
      </c>
      <c r="F1734" s="119">
        <v>0.60376061759179156</v>
      </c>
      <c r="G1734" s="177">
        <v>1</v>
      </c>
      <c r="H1734" s="97">
        <v>18170569.444817476</v>
      </c>
      <c r="I1734" s="185">
        <v>32088.717982530525</v>
      </c>
      <c r="J1734" s="174">
        <v>583070278496.73425</v>
      </c>
      <c r="K1734" s="186">
        <v>0.35775253109956318</v>
      </c>
      <c r="L1734" s="182">
        <v>148643436388.03693</v>
      </c>
      <c r="M1734" s="189">
        <v>3433095486.8692727</v>
      </c>
      <c r="N1734" s="187">
        <v>33298301.078415044</v>
      </c>
      <c r="O1734" s="185">
        <v>0</v>
      </c>
      <c r="P1734" s="185">
        <v>454001621822.49408</v>
      </c>
      <c r="Q1734" s="174">
        <v>1040504995806.0975</v>
      </c>
      <c r="R1734" s="119">
        <v>0.54953716484191273</v>
      </c>
      <c r="S1734" s="174">
        <v>394182499434.83295</v>
      </c>
      <c r="T1734" s="119">
        <v>0.37883768076428392</v>
      </c>
      <c r="U1734" s="97">
        <v>16.764676792880234</v>
      </c>
      <c r="V1734" s="184">
        <v>6784126442743.8281</v>
      </c>
      <c r="W1734" s="199">
        <v>7039.4792176460533</v>
      </c>
      <c r="X1734" s="191">
        <v>4.5099750533325621E-2</v>
      </c>
      <c r="Y1734" s="198">
        <v>2.0000000000000001E-4</v>
      </c>
    </row>
    <row r="1735" spans="1:25" x14ac:dyDescent="0.2">
      <c r="A1735">
        <v>1731</v>
      </c>
      <c r="B1735" s="119">
        <v>0.50334590613750829</v>
      </c>
      <c r="C1735" s="97">
        <v>10709.652124062759</v>
      </c>
      <c r="D1735" s="96">
        <v>1.1476739453397804</v>
      </c>
      <c r="E1735" s="98">
        <v>0</v>
      </c>
      <c r="F1735" s="119">
        <v>0.59981862420598175</v>
      </c>
      <c r="G1735" s="177">
        <v>1</v>
      </c>
      <c r="H1735" s="97">
        <v>9260272.9193866998</v>
      </c>
      <c r="I1735" s="185">
        <v>35603.816067565247</v>
      </c>
      <c r="J1735" s="174">
        <v>329701053757.2995</v>
      </c>
      <c r="K1735" s="186">
        <v>0.34355999156423167</v>
      </c>
      <c r="L1735" s="182">
        <v>81541800387.679504</v>
      </c>
      <c r="M1735" s="189">
        <v>3902723102.9129124</v>
      </c>
      <c r="N1735" s="187">
        <v>18272439.217120502</v>
      </c>
      <c r="O1735" s="185">
        <v>0</v>
      </c>
      <c r="P1735" s="185">
        <v>370916284090.90668</v>
      </c>
      <c r="Q1735" s="174">
        <v>704520060951.11914</v>
      </c>
      <c r="R1735" s="119">
        <v>0.58196372430727472</v>
      </c>
      <c r="S1735" s="174">
        <v>249906957889.24954</v>
      </c>
      <c r="T1735" s="119">
        <v>0.3547194348900003</v>
      </c>
      <c r="U1735" s="97">
        <v>17.090710907412305</v>
      </c>
      <c r="V1735" s="184">
        <v>4429127339332.8779</v>
      </c>
      <c r="W1735" s="199">
        <v>4587.1228274051991</v>
      </c>
      <c r="X1735" s="191">
        <v>4.4806663824695593E-2</v>
      </c>
      <c r="Y1735" s="198">
        <v>2.0000000000000001E-4</v>
      </c>
    </row>
    <row r="1736" spans="1:25" x14ac:dyDescent="0.2">
      <c r="A1736">
        <v>1732</v>
      </c>
      <c r="B1736" s="119">
        <v>0.58278856445278981</v>
      </c>
      <c r="C1736" s="97">
        <v>7993.9832827486871</v>
      </c>
      <c r="D1736" s="96">
        <v>0.88806921395614302</v>
      </c>
      <c r="E1736" s="98">
        <v>0.12315043377197445</v>
      </c>
      <c r="F1736" s="119">
        <v>0.65447429535499635</v>
      </c>
      <c r="G1736" s="177">
        <v>1</v>
      </c>
      <c r="H1736" s="97">
        <v>10923849.165160967</v>
      </c>
      <c r="I1736" s="185">
        <v>36994.739124044601</v>
      </c>
      <c r="J1736" s="174">
        <v>404124950095.54236</v>
      </c>
      <c r="K1736" s="186">
        <v>0.38111469254292263</v>
      </c>
      <c r="L1736" s="182">
        <v>112284825483.01926</v>
      </c>
      <c r="M1736" s="189">
        <v>5793458754.1188259</v>
      </c>
      <c r="N1736" s="187">
        <v>23214690.835590955</v>
      </c>
      <c r="O1736" s="185">
        <v>0</v>
      </c>
      <c r="P1736" s="185">
        <v>571022577378.32397</v>
      </c>
      <c r="Q1736" s="174">
        <v>980940986227.98511</v>
      </c>
      <c r="R1736" s="119">
        <v>0.62270414488041226</v>
      </c>
      <c r="S1736" s="174">
        <v>411088746788.89716</v>
      </c>
      <c r="T1736" s="119">
        <v>0.41907592052979431</v>
      </c>
      <c r="U1736" s="97">
        <v>17.412982874155624</v>
      </c>
      <c r="V1736" s="184">
        <v>7601177370821.5889</v>
      </c>
      <c r="W1736" s="199">
        <v>7891.2964134719423</v>
      </c>
      <c r="X1736" s="191">
        <v>4.2888529114967947E-2</v>
      </c>
      <c r="Y1736" s="198">
        <v>2.0000000000000001E-4</v>
      </c>
    </row>
    <row r="1737" spans="1:25" x14ac:dyDescent="0.2">
      <c r="A1737">
        <v>1733</v>
      </c>
      <c r="B1737" s="119">
        <v>0.57906878340426993</v>
      </c>
      <c r="C1737" s="97">
        <v>11533.695222183556</v>
      </c>
      <c r="D1737" s="96">
        <v>1.0000484750273666</v>
      </c>
      <c r="E1737" s="98">
        <v>0.32045585771409757</v>
      </c>
      <c r="F1737" s="119">
        <v>0.5969846702741457</v>
      </c>
      <c r="G1737" s="177">
        <v>1</v>
      </c>
      <c r="H1737" s="97">
        <v>7649736.7421734734</v>
      </c>
      <c r="I1737" s="185">
        <v>40303.737767854378</v>
      </c>
      <c r="J1737" s="174">
        <v>308312983649.6803</v>
      </c>
      <c r="K1737" s="186">
        <v>0.41743511918175069</v>
      </c>
      <c r="L1737" s="182">
        <v>99016785148.526459</v>
      </c>
      <c r="M1737" s="189">
        <v>5302174751.7779417</v>
      </c>
      <c r="N1737" s="187">
        <v>16099318.555321865</v>
      </c>
      <c r="O1737" s="185">
        <v>0</v>
      </c>
      <c r="P1737" s="185">
        <v>334321662669.75226</v>
      </c>
      <c r="Q1737" s="174">
        <v>647936821071.21057</v>
      </c>
      <c r="R1737" s="119">
        <v>0.6114145458749104</v>
      </c>
      <c r="S1737" s="174">
        <v>272783968824.41125</v>
      </c>
      <c r="T1737" s="119">
        <v>0.42100396204282287</v>
      </c>
      <c r="U1737" s="97">
        <v>16.890043034431397</v>
      </c>
      <c r="V1737" s="184">
        <v>4855867565785.6973</v>
      </c>
      <c r="W1737" s="199">
        <v>5044.3932993635999</v>
      </c>
      <c r="X1737" s="191">
        <v>4.4983974444361974E-2</v>
      </c>
      <c r="Y1737" s="198">
        <v>2.0000000000000001E-4</v>
      </c>
    </row>
    <row r="1738" spans="1:25" x14ac:dyDescent="0.2">
      <c r="A1738">
        <v>1734</v>
      </c>
      <c r="B1738" s="119">
        <v>0.48213227670973463</v>
      </c>
      <c r="C1738" s="97">
        <v>4897.3803182959382</v>
      </c>
      <c r="D1738" s="96">
        <v>0.68960240638976245</v>
      </c>
      <c r="E1738" s="98">
        <v>0.53540813446036573</v>
      </c>
      <c r="F1738" s="119">
        <v>0.53465151925486165</v>
      </c>
      <c r="G1738" s="177">
        <v>1</v>
      </c>
      <c r="H1738" s="97">
        <v>6787391.8955440084</v>
      </c>
      <c r="I1738" s="185">
        <v>37934.870725043795</v>
      </c>
      <c r="J1738" s="174">
        <v>257478834117.67191</v>
      </c>
      <c r="K1738" s="186">
        <v>0.39765107255981258</v>
      </c>
      <c r="L1738" s="182">
        <v>73313306843.166779</v>
      </c>
      <c r="M1738" s="189">
        <v>1223949254.5013556</v>
      </c>
      <c r="N1738" s="187">
        <v>16526163.166069806</v>
      </c>
      <c r="O1738" s="185">
        <v>0</v>
      </c>
      <c r="P1738" s="185">
        <v>194503068971.3588</v>
      </c>
      <c r="Q1738" s="174">
        <v>453205852343.53204</v>
      </c>
      <c r="R1738" s="119">
        <v>0.56925387964732721</v>
      </c>
      <c r="S1738" s="174">
        <v>156750262853.39505</v>
      </c>
      <c r="T1738" s="119">
        <v>0.34586990005278584</v>
      </c>
      <c r="U1738" s="97">
        <v>16.217505412044453</v>
      </c>
      <c r="V1738" s="184">
        <v>2784384520552.1685</v>
      </c>
      <c r="W1738" s="199">
        <v>2890.0500706873158</v>
      </c>
      <c r="X1738" s="191">
        <v>4.4954811319664424E-2</v>
      </c>
      <c r="Y1738" s="198">
        <v>2.0000000000000001E-4</v>
      </c>
    </row>
    <row r="1739" spans="1:25" x14ac:dyDescent="0.2">
      <c r="A1739">
        <v>1735</v>
      </c>
      <c r="B1739" s="119">
        <v>0.38319585057240468</v>
      </c>
      <c r="C1739" s="97">
        <v>8608.5840950452912</v>
      </c>
      <c r="D1739" s="96">
        <v>0.32130706973791295</v>
      </c>
      <c r="E1739" s="98">
        <v>0</v>
      </c>
      <c r="F1739" s="119">
        <v>0.60588313594840326</v>
      </c>
      <c r="G1739" s="177">
        <v>1</v>
      </c>
      <c r="H1739" s="97">
        <v>2301281.2316858959</v>
      </c>
      <c r="I1739" s="185">
        <v>53735.430231819315</v>
      </c>
      <c r="J1739" s="174">
        <v>123660337069.05269</v>
      </c>
      <c r="K1739" s="186">
        <v>0.38319585057240468</v>
      </c>
      <c r="L1739" s="182">
        <v>30168889960.020267</v>
      </c>
      <c r="M1739" s="189">
        <v>5787041067.1929569</v>
      </c>
      <c r="N1739" s="187">
        <v>8162182.873440437</v>
      </c>
      <c r="O1739" s="185">
        <v>0</v>
      </c>
      <c r="P1739" s="185">
        <v>167228861533.69583</v>
      </c>
      <c r="Q1739" s="174">
        <v>296676239669.94147</v>
      </c>
      <c r="R1739" s="119">
        <v>0.61066304963874807</v>
      </c>
      <c r="S1739" s="174">
        <v>134372118628.92142</v>
      </c>
      <c r="T1739" s="119">
        <v>0.45292511047872663</v>
      </c>
      <c r="U1739" s="97">
        <v>17.769366370415263</v>
      </c>
      <c r="V1739" s="184">
        <v>2599671988236.7202</v>
      </c>
      <c r="W1739" s="199">
        <v>2697.6456106315468</v>
      </c>
      <c r="X1739" s="191">
        <v>4.1496688829502901E-2</v>
      </c>
      <c r="Y1739" s="198">
        <v>2.0000000000000001E-4</v>
      </c>
    </row>
    <row r="1740" spans="1:25" x14ac:dyDescent="0.2">
      <c r="A1740">
        <v>1736</v>
      </c>
      <c r="B1740" s="119">
        <v>0.54164357390162177</v>
      </c>
      <c r="C1740" s="97">
        <v>11613.230717666991</v>
      </c>
      <c r="D1740" s="96">
        <v>0.97041266806603144</v>
      </c>
      <c r="E1740" s="98">
        <v>0.48334625631804368</v>
      </c>
      <c r="F1740" s="119">
        <v>0</v>
      </c>
      <c r="G1740" s="177">
        <v>0</v>
      </c>
      <c r="H1740" s="97">
        <v>7172321.4908033377</v>
      </c>
      <c r="I1740" s="185">
        <v>41169.689480436733</v>
      </c>
      <c r="J1740" s="174">
        <v>295282248630.23645</v>
      </c>
      <c r="K1740" s="186">
        <v>0.38221310291689392</v>
      </c>
      <c r="L1740" s="182">
        <v>83637960329.427948</v>
      </c>
      <c r="M1740" s="189">
        <v>60344375399.861542</v>
      </c>
      <c r="N1740" s="187">
        <v>15356145.609159973</v>
      </c>
      <c r="O1740" s="185">
        <v>97987682044.127533</v>
      </c>
      <c r="P1740" s="185">
        <v>0</v>
      </c>
      <c r="Q1740" s="174">
        <v>453614306074.22559</v>
      </c>
      <c r="R1740" s="119">
        <v>0.42161564915293431</v>
      </c>
      <c r="S1740" s="174">
        <v>128531306356.13025</v>
      </c>
      <c r="T1740" s="119">
        <v>0.28334932261836221</v>
      </c>
      <c r="U1740" s="97">
        <v>16.471806947782362</v>
      </c>
      <c r="V1740" s="184">
        <v>2211200842156.7285</v>
      </c>
      <c r="W1740" s="199">
        <v>2292.4916267961034</v>
      </c>
      <c r="X1740" s="191">
        <v>4.7263512582943867E-2</v>
      </c>
      <c r="Y1740" s="198">
        <v>2.0000000000000001E-4</v>
      </c>
    </row>
    <row r="1741" spans="1:25" x14ac:dyDescent="0.2">
      <c r="A1741">
        <v>1737</v>
      </c>
      <c r="B1741" s="119">
        <v>0.60999123751166984</v>
      </c>
      <c r="C1741" s="97">
        <v>5294.0643881882161</v>
      </c>
      <c r="D1741" s="96">
        <v>0.78664299176283159</v>
      </c>
      <c r="E1741" s="98">
        <v>0</v>
      </c>
      <c r="F1741" s="119">
        <v>0</v>
      </c>
      <c r="G1741" s="177">
        <v>0</v>
      </c>
      <c r="H1741" s="97">
        <v>27504282.567714423</v>
      </c>
      <c r="I1741" s="185">
        <v>28066.371218244523</v>
      </c>
      <c r="J1741" s="174">
        <v>771945404636.9646</v>
      </c>
      <c r="K1741" s="186">
        <v>0.38956090198496485</v>
      </c>
      <c r="L1741" s="182">
        <v>215616619031.0697</v>
      </c>
      <c r="M1741" s="189">
        <v>4546866089.9941578</v>
      </c>
      <c r="N1741" s="187">
        <v>58288640.161214158</v>
      </c>
      <c r="O1741" s="185">
        <v>0</v>
      </c>
      <c r="P1741" s="185">
        <v>0</v>
      </c>
      <c r="Q1741" s="174">
        <v>776492270726.95874</v>
      </c>
      <c r="R1741" s="119">
        <v>0.38727977012828241</v>
      </c>
      <c r="S1741" s="174">
        <v>215616619031.0697</v>
      </c>
      <c r="T1741" s="119">
        <v>0.27768031590218867</v>
      </c>
      <c r="U1741" s="97">
        <v>13.065215178852389</v>
      </c>
      <c r="V1741" s="184">
        <v>3048415473215.3076</v>
      </c>
      <c r="W1741" s="199">
        <v>3166.3502552455311</v>
      </c>
      <c r="X1741" s="191">
        <v>5.4676723867085268E-2</v>
      </c>
      <c r="Y1741" s="198">
        <v>2.0000000000000001E-4</v>
      </c>
    </row>
    <row r="1742" spans="1:25" x14ac:dyDescent="0.2">
      <c r="A1742">
        <v>1738</v>
      </c>
      <c r="B1742" s="119">
        <v>0.39290462418420569</v>
      </c>
      <c r="C1742" s="97">
        <v>4000</v>
      </c>
      <c r="D1742" s="96">
        <v>0.2126122938333681</v>
      </c>
      <c r="E1742" s="98">
        <v>0</v>
      </c>
      <c r="F1742" s="119">
        <v>0.49663173302038316</v>
      </c>
      <c r="G1742" s="177">
        <v>1</v>
      </c>
      <c r="H1742" s="97">
        <v>3965576.734122938</v>
      </c>
      <c r="I1742" s="185">
        <v>45948.709331578</v>
      </c>
      <c r="J1742" s="174">
        <v>182213132688.28326</v>
      </c>
      <c r="K1742" s="186">
        <v>0.39290462418420569</v>
      </c>
      <c r="L1742" s="182">
        <v>51316998261.817688</v>
      </c>
      <c r="M1742" s="189">
        <v>5865715345.2571402</v>
      </c>
      <c r="N1742" s="187">
        <v>14204611.684648912</v>
      </c>
      <c r="O1742" s="185">
        <v>0</v>
      </c>
      <c r="P1742" s="185">
        <v>181525922864.32312</v>
      </c>
      <c r="Q1742" s="174">
        <v>369604770897.86353</v>
      </c>
      <c r="R1742" s="119">
        <v>0.58660801424473308</v>
      </c>
      <c r="S1742" s="174">
        <v>120707730932.92659</v>
      </c>
      <c r="T1742" s="119">
        <v>0.32658596543463703</v>
      </c>
      <c r="U1742" s="97">
        <v>16.622325343945736</v>
      </c>
      <c r="V1742" s="184">
        <v>2248873400019.1899</v>
      </c>
      <c r="W1742" s="199">
        <v>2334.3514233120632</v>
      </c>
      <c r="X1742" s="191">
        <v>4.2678639723711324E-2</v>
      </c>
      <c r="Y1742" s="198">
        <v>2.0000000000000001E-4</v>
      </c>
    </row>
    <row r="1743" spans="1:25" x14ac:dyDescent="0.2">
      <c r="A1743">
        <v>1739</v>
      </c>
      <c r="B1743" s="119">
        <v>0.65011132569543317</v>
      </c>
      <c r="C1743" s="97">
        <v>8764.9603673555339</v>
      </c>
      <c r="D1743" s="96">
        <v>1.3087283149516951</v>
      </c>
      <c r="E1743" s="98">
        <v>1.830675567765544E-2</v>
      </c>
      <c r="F1743" s="119">
        <v>0.52983064207495434</v>
      </c>
      <c r="G1743" s="177">
        <v>1</v>
      </c>
      <c r="H1743" s="97">
        <v>14445692.157334477</v>
      </c>
      <c r="I1743" s="185">
        <v>35826.432928471368</v>
      </c>
      <c r="J1743" s="174">
        <v>517537621180.0885</v>
      </c>
      <c r="K1743" s="186">
        <v>0.46266357205372199</v>
      </c>
      <c r="L1743" s="182">
        <v>200072511868.6503</v>
      </c>
      <c r="M1743" s="189">
        <v>4192566955.4055777</v>
      </c>
      <c r="N1743" s="187">
        <v>26405427.715045862</v>
      </c>
      <c r="O1743" s="185">
        <v>0</v>
      </c>
      <c r="P1743" s="185">
        <v>378097060388.51178</v>
      </c>
      <c r="Q1743" s="174">
        <v>899827248524.00586</v>
      </c>
      <c r="R1743" s="119">
        <v>0.60225276983676224</v>
      </c>
      <c r="S1743" s="174">
        <v>334764073852.54865</v>
      </c>
      <c r="T1743" s="119">
        <v>0.37203149204657332</v>
      </c>
      <c r="U1743" s="97">
        <v>15.452297207063964</v>
      </c>
      <c r="V1743" s="184">
        <v>5376009701084.6562</v>
      </c>
      <c r="W1743" s="199">
        <v>5566.6104426406728</v>
      </c>
      <c r="X1743" s="191">
        <v>5.0164589116983335E-2</v>
      </c>
      <c r="Y1743" s="198">
        <v>2.0000000000000001E-4</v>
      </c>
    </row>
    <row r="1744" spans="1:25" x14ac:dyDescent="0.2">
      <c r="A1744">
        <v>1740</v>
      </c>
      <c r="B1744" s="119">
        <v>0.40885689098794448</v>
      </c>
      <c r="C1744" s="97">
        <v>10145.946507757726</v>
      </c>
      <c r="D1744" s="96">
        <v>1.0066737603966982</v>
      </c>
      <c r="E1744" s="98">
        <v>0.7</v>
      </c>
      <c r="F1744" s="119">
        <v>0.48695068783512702</v>
      </c>
      <c r="G1744" s="177">
        <v>1</v>
      </c>
      <c r="H1744" s="97">
        <v>7896689.7413708651</v>
      </c>
      <c r="I1744" s="185">
        <v>35809.025246674995</v>
      </c>
      <c r="J1744" s="174">
        <v>282772762313.90875</v>
      </c>
      <c r="K1744" s="186">
        <v>0.36974723419876587</v>
      </c>
      <c r="L1744" s="182">
        <v>71005017314.921738</v>
      </c>
      <c r="M1744" s="189">
        <v>3316610066.7289896</v>
      </c>
      <c r="N1744" s="187">
        <v>16533200.500922915</v>
      </c>
      <c r="O1744" s="185">
        <v>0</v>
      </c>
      <c r="P1744" s="185">
        <v>314670668153.49438</v>
      </c>
      <c r="Q1744" s="174">
        <v>600760040534.13208</v>
      </c>
      <c r="R1744" s="119">
        <v>0.59306704383722353</v>
      </c>
      <c r="S1744" s="174">
        <v>251344572688.74091</v>
      </c>
      <c r="T1744" s="119">
        <v>0.41837764786298365</v>
      </c>
      <c r="U1744" s="97">
        <v>17.352001598367309</v>
      </c>
      <c r="V1744" s="184">
        <v>4568730558178.9082</v>
      </c>
      <c r="W1744" s="199">
        <v>4730.7100710103005</v>
      </c>
      <c r="X1744" s="191">
        <v>4.3600588104439737E-2</v>
      </c>
      <c r="Y1744" s="198">
        <v>2.0000000000000001E-4</v>
      </c>
    </row>
    <row r="1745" spans="1:25" x14ac:dyDescent="0.2">
      <c r="A1745">
        <v>1741</v>
      </c>
      <c r="B1745" s="119">
        <v>0.28883043148274323</v>
      </c>
      <c r="C1745" s="97">
        <v>7036.8759052292917</v>
      </c>
      <c r="D1745" s="96">
        <v>0.55350790841324482</v>
      </c>
      <c r="E1745" s="98">
        <v>0</v>
      </c>
      <c r="F1745" s="119">
        <v>0</v>
      </c>
      <c r="G1745" s="177">
        <v>0</v>
      </c>
      <c r="H1745" s="97">
        <v>5285163.9660237655</v>
      </c>
      <c r="I1745" s="185">
        <v>46459.947542591697</v>
      </c>
      <c r="J1745" s="174">
        <v>245548440615.46002</v>
      </c>
      <c r="K1745" s="186">
        <v>0.28883043148274323</v>
      </c>
      <c r="L1745" s="182">
        <v>41689593844.185043</v>
      </c>
      <c r="M1745" s="189">
        <v>11310944518.754196</v>
      </c>
      <c r="N1745" s="187">
        <v>14138092.57223459</v>
      </c>
      <c r="O1745" s="185">
        <v>0</v>
      </c>
      <c r="P1745" s="185">
        <v>0</v>
      </c>
      <c r="Q1745" s="174">
        <v>256859385134.21423</v>
      </c>
      <c r="R1745" s="119">
        <v>0.27611162432636033</v>
      </c>
      <c r="S1745" s="174">
        <v>41689593844.185043</v>
      </c>
      <c r="T1745" s="119">
        <v>0.16230512201219116</v>
      </c>
      <c r="U1745" s="97">
        <v>13.83524162291933</v>
      </c>
      <c r="V1745" s="184">
        <v>634785626847.76587</v>
      </c>
      <c r="W1745" s="199">
        <v>657.65034749427991</v>
      </c>
      <c r="X1745" s="191">
        <v>5.1429004837555171E-2</v>
      </c>
      <c r="Y1745" s="198">
        <v>2.0000000000000001E-4</v>
      </c>
    </row>
    <row r="1746" spans="1:25" x14ac:dyDescent="0.2">
      <c r="A1746">
        <v>1742</v>
      </c>
      <c r="B1746" s="119">
        <v>0.34650649412291001</v>
      </c>
      <c r="C1746" s="97">
        <v>6861.2505122572429</v>
      </c>
      <c r="D1746" s="96">
        <v>0.33039733681379019</v>
      </c>
      <c r="E1746" s="98">
        <v>0.68780625024342557</v>
      </c>
      <c r="F1746" s="119">
        <v>0</v>
      </c>
      <c r="G1746" s="177">
        <v>0</v>
      </c>
      <c r="H1746" s="97">
        <v>5513891.8623540951</v>
      </c>
      <c r="I1746" s="185">
        <v>38501.050502468657</v>
      </c>
      <c r="J1746" s="174">
        <v>212290629057.64597</v>
      </c>
      <c r="K1746" s="186">
        <v>0.34650649412291001</v>
      </c>
      <c r="L1746" s="182">
        <v>48819431730.148399</v>
      </c>
      <c r="M1746" s="189">
        <v>29561144228.759888</v>
      </c>
      <c r="N1746" s="187">
        <v>16963948.754309136</v>
      </c>
      <c r="O1746" s="185">
        <v>84458555207.735046</v>
      </c>
      <c r="P1746" s="185">
        <v>0</v>
      </c>
      <c r="Q1746" s="174">
        <v>326310328494.14087</v>
      </c>
      <c r="R1746" s="119">
        <v>0.43249297816398763</v>
      </c>
      <c r="S1746" s="174">
        <v>94997562700.839752</v>
      </c>
      <c r="T1746" s="119">
        <v>0.29112643519203069</v>
      </c>
      <c r="U1746" s="97">
        <v>16.836405484694396</v>
      </c>
      <c r="V1746" s="184">
        <v>1767951241748.0884</v>
      </c>
      <c r="W1746" s="199">
        <v>1834.9388747800335</v>
      </c>
      <c r="X1746" s="191">
        <v>4.1827177990176476E-2</v>
      </c>
      <c r="Y1746" s="198">
        <v>2.0000000000000001E-4</v>
      </c>
    </row>
    <row r="1747" spans="1:25" x14ac:dyDescent="0.2">
      <c r="A1747">
        <v>1743</v>
      </c>
      <c r="B1747" s="119">
        <v>0.33967766374738345</v>
      </c>
      <c r="C1747" s="97">
        <v>10265.208904102981</v>
      </c>
      <c r="D1747" s="96">
        <v>1.2407187960199364</v>
      </c>
      <c r="E1747" s="98">
        <v>0</v>
      </c>
      <c r="F1747" s="119">
        <v>0</v>
      </c>
      <c r="G1747" s="177">
        <v>0</v>
      </c>
      <c r="H1747" s="97">
        <v>7919365.3421843052</v>
      </c>
      <c r="I1747" s="185">
        <v>42649.65650130056</v>
      </c>
      <c r="J1747" s="174">
        <v>337758211552.46521</v>
      </c>
      <c r="K1747" s="186">
        <v>0.33967766374738351</v>
      </c>
      <c r="L1747" s="182">
        <v>77042530285.597733</v>
      </c>
      <c r="M1747" s="189">
        <v>12603779831.030188</v>
      </c>
      <c r="N1747" s="187">
        <v>16943992.406800237</v>
      </c>
      <c r="O1747" s="185">
        <v>0</v>
      </c>
      <c r="P1747" s="185">
        <v>0</v>
      </c>
      <c r="Q1747" s="174">
        <v>350361991383.49542</v>
      </c>
      <c r="R1747" s="119">
        <v>0.32745823757479775</v>
      </c>
      <c r="S1747" s="174">
        <v>77042530285.597733</v>
      </c>
      <c r="T1747" s="119">
        <v>0.2198940872021399</v>
      </c>
      <c r="U1747" s="97">
        <v>13.424907925250645</v>
      </c>
      <c r="V1747" s="184">
        <v>1068156326149.1586</v>
      </c>
      <c r="W1747" s="199">
        <v>1108.8415336586477</v>
      </c>
      <c r="X1747" s="191">
        <v>5.8494785880530219E-2</v>
      </c>
      <c r="Y1747" s="198">
        <v>2.0000000000000001E-4</v>
      </c>
    </row>
    <row r="1748" spans="1:25" x14ac:dyDescent="0.2">
      <c r="A1748">
        <v>1744</v>
      </c>
      <c r="B1748" s="119">
        <v>0.43674611907685545</v>
      </c>
      <c r="C1748" s="97">
        <v>11607.383162750408</v>
      </c>
      <c r="D1748" s="96">
        <v>0.65737928745963214</v>
      </c>
      <c r="E1748" s="98">
        <v>0.43101810508362814</v>
      </c>
      <c r="F1748" s="119">
        <v>0</v>
      </c>
      <c r="G1748" s="177">
        <v>0</v>
      </c>
      <c r="H1748" s="97">
        <v>4749552.0816765595</v>
      </c>
      <c r="I1748" s="185">
        <v>50247.429086791606</v>
      </c>
      <c r="J1748" s="174">
        <v>238652781418.06638</v>
      </c>
      <c r="K1748" s="186">
        <v>0.43674611907685545</v>
      </c>
      <c r="L1748" s="182">
        <v>79097929373.710754</v>
      </c>
      <c r="M1748" s="189">
        <v>26447886323.990238</v>
      </c>
      <c r="N1748" s="187">
        <v>12144597.076710252</v>
      </c>
      <c r="O1748" s="185">
        <v>63422205314.351089</v>
      </c>
      <c r="P1748" s="185">
        <v>0</v>
      </c>
      <c r="Q1748" s="174">
        <v>328522873056.40771</v>
      </c>
      <c r="R1748" s="119">
        <v>0.47171278791327936</v>
      </c>
      <c r="S1748" s="174">
        <v>114715055834.46112</v>
      </c>
      <c r="T1748" s="119">
        <v>0.34918438027529497</v>
      </c>
      <c r="U1748" s="97">
        <v>15.75569671588657</v>
      </c>
      <c r="V1748" s="184">
        <v>1946585741076.55</v>
      </c>
      <c r="W1748" s="199">
        <v>2021.0918434839773</v>
      </c>
      <c r="X1748" s="191">
        <v>4.7162732585845656E-2</v>
      </c>
      <c r="Y1748" s="198">
        <v>2.0000000000000001E-4</v>
      </c>
    </row>
    <row r="1749" spans="1:25" x14ac:dyDescent="0.2">
      <c r="A1749">
        <v>1745</v>
      </c>
      <c r="B1749" s="119">
        <v>0.42913009773232558</v>
      </c>
      <c r="C1749" s="97">
        <v>8452.0221410440754</v>
      </c>
      <c r="D1749" s="96">
        <v>0.7145655317723798</v>
      </c>
      <c r="E1749" s="98">
        <v>0.69281301288314168</v>
      </c>
      <c r="F1749" s="119">
        <v>0.58648814302061858</v>
      </c>
      <c r="G1749" s="177">
        <v>1</v>
      </c>
      <c r="H1749" s="97">
        <v>5577878.3529739939</v>
      </c>
      <c r="I1749" s="185">
        <v>45894.402886296586</v>
      </c>
      <c r="J1749" s="174">
        <v>255993396382.1409</v>
      </c>
      <c r="K1749" s="186">
        <v>0.42913009773232558</v>
      </c>
      <c r="L1749" s="182">
        <v>76309438676.598099</v>
      </c>
      <c r="M1749" s="189">
        <v>1797658702.3495178</v>
      </c>
      <c r="N1749" s="187">
        <v>13643331.000019142</v>
      </c>
      <c r="O1749" s="185">
        <v>0</v>
      </c>
      <c r="P1749" s="185">
        <v>251083530767.25406</v>
      </c>
      <c r="Q1749" s="174">
        <v>508874585851.74451</v>
      </c>
      <c r="R1749" s="119">
        <v>0.61060486112117784</v>
      </c>
      <c r="S1749" s="174">
        <v>190729286337.03494</v>
      </c>
      <c r="T1749" s="119">
        <v>0.37480607528826759</v>
      </c>
      <c r="U1749" s="97">
        <v>16.627401626593148</v>
      </c>
      <c r="V1749" s="184">
        <v>3408591304421.4082</v>
      </c>
      <c r="W1749" s="199">
        <v>3539.8361230530327</v>
      </c>
      <c r="X1749" s="191">
        <v>4.4864241068277626E-2</v>
      </c>
      <c r="Y1749" s="198">
        <v>2.0000000000000001E-4</v>
      </c>
    </row>
    <row r="1750" spans="1:25" x14ac:dyDescent="0.2">
      <c r="A1750">
        <v>1746</v>
      </c>
      <c r="B1750" s="119">
        <v>0.51511458040689129</v>
      </c>
      <c r="C1750" s="97">
        <v>12224.599545878489</v>
      </c>
      <c r="D1750" s="96">
        <v>0.53564963691498058</v>
      </c>
      <c r="E1750" s="98">
        <v>0</v>
      </c>
      <c r="F1750" s="119">
        <v>0.54748502858967674</v>
      </c>
      <c r="G1750" s="177">
        <v>1</v>
      </c>
      <c r="H1750" s="97">
        <v>5084054.0140052279</v>
      </c>
      <c r="I1750" s="185">
        <v>46049.860779407703</v>
      </c>
      <c r="J1750" s="174">
        <v>234119979539.92966</v>
      </c>
      <c r="K1750" s="186">
        <v>0.44762918481152669</v>
      </c>
      <c r="L1750" s="182">
        <v>84342910699.057755</v>
      </c>
      <c r="M1750" s="189">
        <v>2756744127.9743872</v>
      </c>
      <c r="N1750" s="187">
        <v>13688911.175679728</v>
      </c>
      <c r="O1750" s="185">
        <v>0</v>
      </c>
      <c r="P1750" s="185">
        <v>289406843315.5802</v>
      </c>
      <c r="Q1750" s="174">
        <v>526283566983.48425</v>
      </c>
      <c r="R1750" s="119">
        <v>0.63905550418329637</v>
      </c>
      <c r="S1750" s="174">
        <v>246396852123.95059</v>
      </c>
      <c r="T1750" s="119">
        <v>0.46818268245811101</v>
      </c>
      <c r="U1750" s="97">
        <v>16.985269864606146</v>
      </c>
      <c r="V1750" s="184">
        <v>4495814444046.0146</v>
      </c>
      <c r="W1750" s="199">
        <v>4669.5767977933747</v>
      </c>
      <c r="X1750" s="191">
        <v>4.371060602367291E-2</v>
      </c>
      <c r="Y1750" s="198">
        <v>2.0000000000000001E-4</v>
      </c>
    </row>
    <row r="1751" spans="1:25" x14ac:dyDescent="0.2">
      <c r="A1751">
        <v>1747</v>
      </c>
      <c r="B1751" s="119">
        <v>0.58410638453639263</v>
      </c>
      <c r="C1751" s="97">
        <v>12068.897595560426</v>
      </c>
      <c r="D1751" s="96">
        <v>1.1752900677088558</v>
      </c>
      <c r="E1751" s="98">
        <v>0.57339498998254501</v>
      </c>
      <c r="F1751" s="119">
        <v>0</v>
      </c>
      <c r="G1751" s="177">
        <v>0</v>
      </c>
      <c r="H1751" s="97">
        <v>9099400.0434041321</v>
      </c>
      <c r="I1751" s="185">
        <v>30751.318390697354</v>
      </c>
      <c r="J1751" s="174">
        <v>279818547899.04578</v>
      </c>
      <c r="K1751" s="186">
        <v>0.2881876460648638</v>
      </c>
      <c r="L1751" s="182">
        <v>59019925699.975266</v>
      </c>
      <c r="M1751" s="189">
        <v>16309134859.702827</v>
      </c>
      <c r="N1751" s="187">
        <v>17821370.116117768</v>
      </c>
      <c r="O1751" s="185">
        <v>34709939404.843246</v>
      </c>
      <c r="P1751" s="185">
        <v>0</v>
      </c>
      <c r="Q1751" s="174">
        <v>330837622163.59186</v>
      </c>
      <c r="R1751" s="119">
        <v>0.32767796920805914</v>
      </c>
      <c r="S1751" s="174">
        <v>76104907997.878189</v>
      </c>
      <c r="T1751" s="119">
        <v>0.230037042039451</v>
      </c>
      <c r="U1751" s="97">
        <v>15.109610372683866</v>
      </c>
      <c r="V1751" s="184">
        <v>1108283226462.4653</v>
      </c>
      <c r="W1751" s="199">
        <v>1150.5632430211328</v>
      </c>
      <c r="X1751" s="191">
        <v>5.1990863543694955E-2</v>
      </c>
      <c r="Y1751" s="198">
        <v>2.0000000000000001E-4</v>
      </c>
    </row>
    <row r="1752" spans="1:25" x14ac:dyDescent="0.2">
      <c r="A1752">
        <v>1748</v>
      </c>
      <c r="B1752" s="119">
        <v>0.39022815169750152</v>
      </c>
      <c r="C1752" s="97">
        <v>7277.3398605670063</v>
      </c>
      <c r="D1752" s="96">
        <v>1.1486472410118174</v>
      </c>
      <c r="E1752" s="98">
        <v>0.50204369923437286</v>
      </c>
      <c r="F1752" s="119">
        <v>0</v>
      </c>
      <c r="G1752" s="177">
        <v>0</v>
      </c>
      <c r="H1752" s="97">
        <v>20671402.424158037</v>
      </c>
      <c r="I1752" s="185">
        <v>22307.529157958354</v>
      </c>
      <c r="J1752" s="174">
        <v>461127912312.79639</v>
      </c>
      <c r="K1752" s="186">
        <v>0.11034870230395211</v>
      </c>
      <c r="L1752" s="182">
        <v>16156898831.173927</v>
      </c>
      <c r="M1752" s="189">
        <v>26302088908.551525</v>
      </c>
      <c r="N1752" s="187">
        <v>38695293.07332848</v>
      </c>
      <c r="O1752" s="185">
        <v>93226153873.518616</v>
      </c>
      <c r="P1752" s="185">
        <v>0</v>
      </c>
      <c r="Q1752" s="174">
        <v>580656155094.86646</v>
      </c>
      <c r="R1752" s="119">
        <v>0.21607588022237403</v>
      </c>
      <c r="S1752" s="174">
        <v>65708271290.920959</v>
      </c>
      <c r="T1752" s="119">
        <v>0.11316210241530235</v>
      </c>
      <c r="U1752" s="97">
        <v>18.729066093451358</v>
      </c>
      <c r="V1752" s="184">
        <v>1084536075696.7476</v>
      </c>
      <c r="W1752" s="199">
        <v>1125.4731571788504</v>
      </c>
      <c r="X1752" s="191">
        <v>4.2828238967272753E-2</v>
      </c>
      <c r="Y1752" s="198">
        <v>2.0000000000000001E-4</v>
      </c>
    </row>
    <row r="1753" spans="1:25" x14ac:dyDescent="0.2">
      <c r="A1753">
        <v>1749</v>
      </c>
      <c r="B1753" s="119">
        <v>0.2331079167966752</v>
      </c>
      <c r="C1753" s="97">
        <v>11593.239208043371</v>
      </c>
      <c r="D1753" s="96">
        <v>0.34660085352980424</v>
      </c>
      <c r="E1753" s="98">
        <v>0</v>
      </c>
      <c r="F1753" s="119">
        <v>0</v>
      </c>
      <c r="G1753" s="177">
        <v>0</v>
      </c>
      <c r="H1753" s="97">
        <v>2197858.7636181368</v>
      </c>
      <c r="I1753" s="185">
        <v>51082.678515432097</v>
      </c>
      <c r="J1753" s="174">
        <v>112272512644.23035</v>
      </c>
      <c r="K1753" s="186">
        <v>0.2331079167966752</v>
      </c>
      <c r="L1753" s="182">
        <v>13454506029.872501</v>
      </c>
      <c r="M1753" s="189">
        <v>3638557543.1357818</v>
      </c>
      <c r="N1753" s="187">
        <v>7681797.9413007023</v>
      </c>
      <c r="O1753" s="185">
        <v>0</v>
      </c>
      <c r="P1753" s="185">
        <v>0</v>
      </c>
      <c r="Q1753" s="174">
        <v>115911070187.36613</v>
      </c>
      <c r="R1753" s="119">
        <v>0.22579043997885126</v>
      </c>
      <c r="S1753" s="174">
        <v>13454506029.872501</v>
      </c>
      <c r="T1753" s="119">
        <v>0.11607610910781661</v>
      </c>
      <c r="U1753" s="97">
        <v>13.648781738099114</v>
      </c>
      <c r="V1753" s="184">
        <v>210726082147.60559</v>
      </c>
      <c r="W1753" s="199">
        <v>218.65450985608507</v>
      </c>
      <c r="X1753" s="191">
        <v>4.8928091081861386E-2</v>
      </c>
      <c r="Y1753" s="198">
        <v>2.0000000000000001E-4</v>
      </c>
    </row>
    <row r="1754" spans="1:25" x14ac:dyDescent="0.2">
      <c r="A1754">
        <v>1750</v>
      </c>
      <c r="B1754" s="119">
        <v>0.38867757222546451</v>
      </c>
      <c r="C1754" s="97">
        <v>7678.2861329873786</v>
      </c>
      <c r="D1754" s="96">
        <v>1.0000672428811579</v>
      </c>
      <c r="E1754" s="98">
        <v>0</v>
      </c>
      <c r="F1754" s="119">
        <v>0.57591817890167407</v>
      </c>
      <c r="G1754" s="177">
        <v>1</v>
      </c>
      <c r="H1754" s="97">
        <v>9165693.165138131</v>
      </c>
      <c r="I1754" s="185">
        <v>37426.520023786034</v>
      </c>
      <c r="J1754" s="174">
        <v>343039998776.92102</v>
      </c>
      <c r="K1754" s="186">
        <v>0.38867757222546451</v>
      </c>
      <c r="L1754" s="182">
        <v>93635779885.759796</v>
      </c>
      <c r="M1754" s="189">
        <v>12010404598.998831</v>
      </c>
      <c r="N1754" s="187">
        <v>19014606.575195611</v>
      </c>
      <c r="O1754" s="185">
        <v>0</v>
      </c>
      <c r="P1754" s="185">
        <v>271311053888.19324</v>
      </c>
      <c r="Q1754" s="174">
        <v>626361457264.11304</v>
      </c>
      <c r="R1754" s="119">
        <v>0.55939073668712702</v>
      </c>
      <c r="S1754" s="174">
        <v>221940883702.60052</v>
      </c>
      <c r="T1754" s="119">
        <v>0.35433355792998039</v>
      </c>
      <c r="U1754" s="97">
        <v>16.589658286141773</v>
      </c>
      <c r="V1754" s="184">
        <v>3882003113654.9404</v>
      </c>
      <c r="W1754" s="199">
        <v>4029.5808077812994</v>
      </c>
      <c r="X1754" s="191">
        <v>4.5491183000935909E-2</v>
      </c>
      <c r="Y1754" s="198">
        <v>2.0000000000000001E-4</v>
      </c>
    </row>
    <row r="1755" spans="1:25" x14ac:dyDescent="0.2">
      <c r="A1755">
        <v>1751</v>
      </c>
      <c r="B1755" s="119">
        <v>0.39181731216118654</v>
      </c>
      <c r="C1755" s="97">
        <v>11835.858971773385</v>
      </c>
      <c r="D1755" s="96">
        <v>0.8343870302497749</v>
      </c>
      <c r="E1755" s="98">
        <v>0.56838450437982857</v>
      </c>
      <c r="F1755" s="119">
        <v>0.54678483758974883</v>
      </c>
      <c r="G1755" s="177">
        <v>1</v>
      </c>
      <c r="H1755" s="97">
        <v>5139305.874721298</v>
      </c>
      <c r="I1755" s="185">
        <v>50807.929051213701</v>
      </c>
      <c r="J1755" s="174">
        <v>261117488255.32547</v>
      </c>
      <c r="K1755" s="186">
        <v>0.39181731216118654</v>
      </c>
      <c r="L1755" s="182">
        <v>69901043979.884384</v>
      </c>
      <c r="M1755" s="189">
        <v>5100825542.8151665</v>
      </c>
      <c r="N1755" s="187">
        <v>12020406.901078705</v>
      </c>
      <c r="O1755" s="185">
        <v>0</v>
      </c>
      <c r="P1755" s="185">
        <v>174482952227.55225</v>
      </c>
      <c r="Q1755" s="174">
        <v>440701266025.69287</v>
      </c>
      <c r="R1755" s="119">
        <v>0.54889044538034304</v>
      </c>
      <c r="S1755" s="174">
        <v>156099036082.29611</v>
      </c>
      <c r="T1755" s="119">
        <v>0.35420600782480061</v>
      </c>
      <c r="U1755" s="97">
        <v>16.418950711990703</v>
      </c>
      <c r="V1755" s="184">
        <v>2706295513942.0161</v>
      </c>
      <c r="W1755" s="199">
        <v>2805.8932030236051</v>
      </c>
      <c r="X1755" s="191">
        <v>4.6308152792478914E-2</v>
      </c>
      <c r="Y1755" s="198">
        <v>2.0000000000000001E-4</v>
      </c>
    </row>
    <row r="1756" spans="1:25" x14ac:dyDescent="0.2">
      <c r="A1756">
        <v>1752</v>
      </c>
      <c r="B1756" s="119">
        <v>0.45480624387263796</v>
      </c>
      <c r="C1756" s="97">
        <v>9489.012697096643</v>
      </c>
      <c r="D1756" s="96">
        <v>0.21707141748125847</v>
      </c>
      <c r="E1756" s="98">
        <v>0.17079948365289405</v>
      </c>
      <c r="F1756" s="119">
        <v>0.59795340582006107</v>
      </c>
      <c r="G1756" s="177">
        <v>1</v>
      </c>
      <c r="H1756" s="97">
        <v>1975187.9313455571</v>
      </c>
      <c r="I1756" s="185">
        <v>53731.605817689771</v>
      </c>
      <c r="J1756" s="174">
        <v>106130019342.91756</v>
      </c>
      <c r="K1756" s="186">
        <v>0.45480624387263791</v>
      </c>
      <c r="L1756" s="182">
        <v>36572925223.178574</v>
      </c>
      <c r="M1756" s="189">
        <v>3434890304.1924319</v>
      </c>
      <c r="N1756" s="187">
        <v>7810523.0555514311</v>
      </c>
      <c r="O1756" s="185">
        <v>0</v>
      </c>
      <c r="P1756" s="185">
        <v>243701343981.34024</v>
      </c>
      <c r="Q1756" s="174">
        <v>353266253628.45026</v>
      </c>
      <c r="R1756" s="119">
        <v>0.68851657396172661</v>
      </c>
      <c r="S1756" s="174">
        <v>143613622961.62674</v>
      </c>
      <c r="T1756" s="119">
        <v>0.40653082904622179</v>
      </c>
      <c r="U1756" s="97">
        <v>17.550371513337748</v>
      </c>
      <c r="V1756" s="184">
        <v>2760016660056.5005</v>
      </c>
      <c r="W1756" s="199">
        <v>2865.144232922873</v>
      </c>
      <c r="X1756" s="191">
        <v>4.1390505112855969E-2</v>
      </c>
      <c r="Y1756" s="198">
        <v>2.0000000000000001E-4</v>
      </c>
    </row>
    <row r="1757" spans="1:25" x14ac:dyDescent="0.2">
      <c r="A1757">
        <v>1753</v>
      </c>
      <c r="B1757" s="119">
        <v>0.43993493318811339</v>
      </c>
      <c r="C1757" s="97">
        <v>8676.0953653241741</v>
      </c>
      <c r="D1757" s="96">
        <v>0.62650316553808882</v>
      </c>
      <c r="E1757" s="98">
        <v>0</v>
      </c>
      <c r="F1757" s="119">
        <v>0.42892360914656708</v>
      </c>
      <c r="G1757" s="177">
        <v>1</v>
      </c>
      <c r="H1757" s="97">
        <v>4084444.7886208692</v>
      </c>
      <c r="I1757" s="185">
        <v>45034.498143903467</v>
      </c>
      <c r="J1757" s="174">
        <v>183940921252.02274</v>
      </c>
      <c r="K1757" s="186">
        <v>0.43993493318811339</v>
      </c>
      <c r="L1757" s="182">
        <v>61162359932.222366</v>
      </c>
      <c r="M1757" s="189">
        <v>6030089380.4029408</v>
      </c>
      <c r="N1757" s="187">
        <v>10882399.321180204</v>
      </c>
      <c r="O1757" s="185">
        <v>0</v>
      </c>
      <c r="P1757" s="185">
        <v>139488227289.82089</v>
      </c>
      <c r="Q1757" s="174">
        <v>329459237922.24658</v>
      </c>
      <c r="R1757" s="119">
        <v>0.58432909621086093</v>
      </c>
      <c r="S1757" s="174">
        <v>130903023287.6395</v>
      </c>
      <c r="T1757" s="119">
        <v>0.39732691702071204</v>
      </c>
      <c r="U1757" s="97">
        <v>16.338433225487051</v>
      </c>
      <c r="V1757" s="184">
        <v>2320901394971.3101</v>
      </c>
      <c r="W1757" s="199">
        <v>2406.0207776409275</v>
      </c>
      <c r="X1757" s="191">
        <v>4.5116700508945548E-2</v>
      </c>
      <c r="Y1757" s="198">
        <v>2.0000000000000001E-4</v>
      </c>
    </row>
    <row r="1758" spans="1:25" x14ac:dyDescent="0.2">
      <c r="A1758">
        <v>1754</v>
      </c>
      <c r="B1758" s="119">
        <v>0.4226744308803676</v>
      </c>
      <c r="C1758" s="97">
        <v>11943.795064107366</v>
      </c>
      <c r="D1758" s="96">
        <v>0.92237086326572748</v>
      </c>
      <c r="E1758" s="98">
        <v>0.45290700701968284</v>
      </c>
      <c r="F1758" s="119">
        <v>0</v>
      </c>
      <c r="G1758" s="177">
        <v>0</v>
      </c>
      <c r="H1758" s="97">
        <v>7520011.1388493171</v>
      </c>
      <c r="I1758" s="185">
        <v>33197.280824301277</v>
      </c>
      <c r="J1758" s="174">
        <v>249643921578.25446</v>
      </c>
      <c r="K1758" s="186">
        <v>0.38567120187971016</v>
      </c>
      <c r="L1758" s="182">
        <v>75400102014.953094</v>
      </c>
      <c r="M1758" s="189">
        <v>27816635542.507339</v>
      </c>
      <c r="N1758" s="187">
        <v>16262459.830266517</v>
      </c>
      <c r="O1758" s="185">
        <v>59214636827.085793</v>
      </c>
      <c r="P1758" s="185">
        <v>0</v>
      </c>
      <c r="Q1758" s="174">
        <v>336675193947.84753</v>
      </c>
      <c r="R1758" s="119">
        <v>0.42667883859887373</v>
      </c>
      <c r="S1758" s="174">
        <v>114640419977.80499</v>
      </c>
      <c r="T1758" s="119">
        <v>0.34050747438067352</v>
      </c>
      <c r="U1758" s="97">
        <v>16.02982458834801</v>
      </c>
      <c r="V1758" s="184">
        <v>1875255373254.8384</v>
      </c>
      <c r="W1758" s="199">
        <v>1946.1402564849045</v>
      </c>
      <c r="X1758" s="191">
        <v>4.7460448472454286E-2</v>
      </c>
      <c r="Y1758" s="198">
        <v>2.0000000000000001E-4</v>
      </c>
    </row>
    <row r="1759" spans="1:25" x14ac:dyDescent="0.2">
      <c r="A1759">
        <v>1755</v>
      </c>
      <c r="B1759" s="119">
        <v>0.45805710145326539</v>
      </c>
      <c r="C1759" s="97">
        <v>13809.696010164134</v>
      </c>
      <c r="D1759" s="96">
        <v>1.1581127363434423</v>
      </c>
      <c r="E1759" s="98">
        <v>0.45562558135062453</v>
      </c>
      <c r="F1759" s="119">
        <v>0.47577590677535703</v>
      </c>
      <c r="G1759" s="177">
        <v>1</v>
      </c>
      <c r="H1759" s="97">
        <v>12634366.010085706</v>
      </c>
      <c r="I1759" s="185">
        <v>34688.843983755542</v>
      </c>
      <c r="J1759" s="174">
        <v>438271551357.52704</v>
      </c>
      <c r="K1759" s="186">
        <v>0.33330821623745532</v>
      </c>
      <c r="L1759" s="182">
        <v>111845731727.18176</v>
      </c>
      <c r="M1759" s="189">
        <v>2606530918.6855249</v>
      </c>
      <c r="N1759" s="187">
        <v>24193885.963968989</v>
      </c>
      <c r="O1759" s="185">
        <v>0</v>
      </c>
      <c r="P1759" s="185">
        <v>324773889415.26019</v>
      </c>
      <c r="Q1759" s="174">
        <v>765651971691.47278</v>
      </c>
      <c r="R1759" s="119">
        <v>0.53013462454240079</v>
      </c>
      <c r="S1759" s="174">
        <v>334275846536.14435</v>
      </c>
      <c r="T1759" s="119">
        <v>0.43658980698196931</v>
      </c>
      <c r="U1759" s="97">
        <v>17.013919182850717</v>
      </c>
      <c r="V1759" s="184">
        <v>5779099016956.6562</v>
      </c>
      <c r="W1759" s="199">
        <v>6003.9215634848042</v>
      </c>
      <c r="X1759" s="191">
        <v>4.4037347090007034E-2</v>
      </c>
      <c r="Y1759" s="198">
        <v>2.0000000000000001E-4</v>
      </c>
    </row>
    <row r="1760" spans="1:25" x14ac:dyDescent="0.2">
      <c r="A1760">
        <v>1756</v>
      </c>
      <c r="B1760" s="119">
        <v>0.52577100051399217</v>
      </c>
      <c r="C1760" s="97">
        <v>16904.806846763844</v>
      </c>
      <c r="D1760" s="96">
        <v>1.0472709638788644</v>
      </c>
      <c r="E1760" s="98">
        <v>0.25363648053007626</v>
      </c>
      <c r="F1760" s="119">
        <v>0.40217777650671005</v>
      </c>
      <c r="G1760" s="177">
        <v>1</v>
      </c>
      <c r="H1760" s="97">
        <v>5649424.958425249</v>
      </c>
      <c r="I1760" s="185">
        <v>37491.916518147285</v>
      </c>
      <c r="J1760" s="174">
        <v>211807768916.81714</v>
      </c>
      <c r="K1760" s="186">
        <v>0.3612904412116742</v>
      </c>
      <c r="L1760" s="182">
        <v>62379053247.057587</v>
      </c>
      <c r="M1760" s="189">
        <v>0</v>
      </c>
      <c r="N1760" s="187">
        <v>12639863.525709298</v>
      </c>
      <c r="O1760" s="185">
        <v>0</v>
      </c>
      <c r="P1760" s="185">
        <v>123904974171.32002</v>
      </c>
      <c r="Q1760" s="174">
        <v>335712743088.13715</v>
      </c>
      <c r="R1760" s="119">
        <v>0.52320951538905103</v>
      </c>
      <c r="S1760" s="174">
        <v>123245604061.25317</v>
      </c>
      <c r="T1760" s="119">
        <v>0.36711625220880162</v>
      </c>
      <c r="U1760" s="97">
        <v>15.963183211822059</v>
      </c>
      <c r="V1760" s="184">
        <v>2030107108342.5022</v>
      </c>
      <c r="W1760" s="199">
        <v>2109.0902242669445</v>
      </c>
      <c r="X1760" s="191">
        <v>4.9139720185864176E-2</v>
      </c>
      <c r="Y1760" s="198">
        <v>2.0000000000000001E-4</v>
      </c>
    </row>
    <row r="1761" spans="1:25" x14ac:dyDescent="0.2">
      <c r="A1761">
        <v>1757</v>
      </c>
      <c r="B1761" s="119">
        <v>0.60236598863293878</v>
      </c>
      <c r="C1761" s="97">
        <v>5326.1227443427797</v>
      </c>
      <c r="D1761" s="96">
        <v>0.66599534304539665</v>
      </c>
      <c r="E1761" s="98">
        <v>0.7</v>
      </c>
      <c r="F1761" s="119">
        <v>0.68375784983865406</v>
      </c>
      <c r="G1761" s="177">
        <v>1</v>
      </c>
      <c r="H1761" s="97">
        <v>10204930.532641158</v>
      </c>
      <c r="I1761" s="185">
        <v>34654.932188685139</v>
      </c>
      <c r="J1761" s="174">
        <v>353651175598.92181</v>
      </c>
      <c r="K1761" s="186">
        <v>0.42285799560300785</v>
      </c>
      <c r="L1761" s="182">
        <v>100354864607.03595</v>
      </c>
      <c r="M1761" s="189">
        <v>3693501070.6074438</v>
      </c>
      <c r="N1761" s="187">
        <v>24118137.321097799</v>
      </c>
      <c r="O1761" s="185">
        <v>0</v>
      </c>
      <c r="P1761" s="185">
        <v>454764790289.53546</v>
      </c>
      <c r="Q1761" s="174">
        <v>812109466959.0647</v>
      </c>
      <c r="R1761" s="119">
        <v>0.63212667795918231</v>
      </c>
      <c r="S1761" s="174">
        <v>270743975396.69272</v>
      </c>
      <c r="T1761" s="119">
        <v>0.33338359717747246</v>
      </c>
      <c r="U1761" s="97">
        <v>16.816603455461387</v>
      </c>
      <c r="V1761" s="184">
        <v>4911583925128.5303</v>
      </c>
      <c r="W1761" s="199">
        <v>5090.3656918390498</v>
      </c>
      <c r="X1761" s="191">
        <v>4.4228844384507811E-2</v>
      </c>
      <c r="Y1761" s="198">
        <v>2.0000000000000001E-4</v>
      </c>
    </row>
    <row r="1762" spans="1:25" x14ac:dyDescent="0.2">
      <c r="A1762">
        <v>1758</v>
      </c>
      <c r="B1762" s="119">
        <v>0.52525577388919631</v>
      </c>
      <c r="C1762" s="97">
        <v>10960.8045371967</v>
      </c>
      <c r="D1762" s="96">
        <v>0.39276887960408025</v>
      </c>
      <c r="E1762" s="98">
        <v>0</v>
      </c>
      <c r="F1762" s="119">
        <v>0</v>
      </c>
      <c r="G1762" s="177">
        <v>0</v>
      </c>
      <c r="H1762" s="97">
        <v>2422485.031407652</v>
      </c>
      <c r="I1762" s="185">
        <v>53053.457983079046</v>
      </c>
      <c r="J1762" s="174">
        <v>128521207828.42378</v>
      </c>
      <c r="K1762" s="186">
        <v>0.48766579894889994</v>
      </c>
      <c r="L1762" s="182">
        <v>49489577796.522873</v>
      </c>
      <c r="M1762" s="189">
        <v>1287794788.8452358</v>
      </c>
      <c r="N1762" s="187">
        <v>8064068.5072218366</v>
      </c>
      <c r="O1762" s="185">
        <v>0</v>
      </c>
      <c r="P1762" s="185">
        <v>0</v>
      </c>
      <c r="Q1762" s="174">
        <v>129809002617.26901</v>
      </c>
      <c r="R1762" s="119">
        <v>0.48282781805449243</v>
      </c>
      <c r="S1762" s="174">
        <v>49489577796.522873</v>
      </c>
      <c r="T1762" s="119">
        <v>0.38124919534617141</v>
      </c>
      <c r="U1762" s="97">
        <v>13.092014186160906</v>
      </c>
      <c r="V1762" s="184">
        <v>742466134280.14307</v>
      </c>
      <c r="W1762" s="199">
        <v>770.51243232906222</v>
      </c>
      <c r="X1762" s="191">
        <v>5.399415729915169E-2</v>
      </c>
      <c r="Y1762" s="198">
        <v>2.0000000000000001E-4</v>
      </c>
    </row>
    <row r="1763" spans="1:25" x14ac:dyDescent="0.2">
      <c r="A1763">
        <v>1759</v>
      </c>
      <c r="B1763" s="119">
        <v>0.60426739038950639</v>
      </c>
      <c r="C1763" s="97">
        <v>10362.396374598973</v>
      </c>
      <c r="D1763" s="96">
        <v>0.23673386016052989</v>
      </c>
      <c r="E1763" s="98">
        <v>0</v>
      </c>
      <c r="F1763" s="119">
        <v>0</v>
      </c>
      <c r="G1763" s="177">
        <v>0</v>
      </c>
      <c r="H1763" s="97">
        <v>2011106.7089393346</v>
      </c>
      <c r="I1763" s="185">
        <v>54262.658885826953</v>
      </c>
      <c r="J1763" s="174">
        <v>109127997330.17319</v>
      </c>
      <c r="K1763" s="186">
        <v>0.52171593097456315</v>
      </c>
      <c r="L1763" s="182">
        <v>44362550525.345154</v>
      </c>
      <c r="M1763" s="189">
        <v>3216645203.3936715</v>
      </c>
      <c r="N1763" s="187">
        <v>7790562.3147798367</v>
      </c>
      <c r="O1763" s="185">
        <v>0</v>
      </c>
      <c r="P1763" s="185">
        <v>0</v>
      </c>
      <c r="Q1763" s="174">
        <v>112344642533.56686</v>
      </c>
      <c r="R1763" s="119">
        <v>0.50677819109611744</v>
      </c>
      <c r="S1763" s="174">
        <v>44362550525.345154</v>
      </c>
      <c r="T1763" s="119">
        <v>0.39487909280667566</v>
      </c>
      <c r="U1763" s="97">
        <v>13.269688837762629</v>
      </c>
      <c r="V1763" s="184">
        <v>701796956650.41187</v>
      </c>
      <c r="W1763" s="199">
        <v>728.24032620644618</v>
      </c>
      <c r="X1763" s="191">
        <v>4.997384429714908E-2</v>
      </c>
      <c r="Y1763" s="198">
        <v>2.0000000000000001E-4</v>
      </c>
    </row>
    <row r="1764" spans="1:25" x14ac:dyDescent="0.2">
      <c r="A1764">
        <v>1760</v>
      </c>
      <c r="B1764" s="119">
        <v>0.56962565214759464</v>
      </c>
      <c r="C1764" s="97">
        <v>4904.6469959205897</v>
      </c>
      <c r="D1764" s="96">
        <v>0.6425324416559588</v>
      </c>
      <c r="E1764" s="98">
        <v>0.14499633421157618</v>
      </c>
      <c r="F1764" s="119">
        <v>0.53704669572070807</v>
      </c>
      <c r="G1764" s="177">
        <v>1</v>
      </c>
      <c r="H1764" s="97">
        <v>6031509.9880465297</v>
      </c>
      <c r="I1764" s="185">
        <v>45586.293967084486</v>
      </c>
      <c r="J1764" s="174">
        <v>274954187380.49536</v>
      </c>
      <c r="K1764" s="186">
        <v>0.45937319951953048</v>
      </c>
      <c r="L1764" s="182">
        <v>94691347935.845734</v>
      </c>
      <c r="M1764" s="189">
        <v>6565381888.1752462</v>
      </c>
      <c r="N1764" s="187">
        <v>15244910.46878222</v>
      </c>
      <c r="O1764" s="185">
        <v>0</v>
      </c>
      <c r="P1764" s="185">
        <v>275553256719.20752</v>
      </c>
      <c r="Q1764" s="174">
        <v>557072825987.87817</v>
      </c>
      <c r="R1764" s="119">
        <v>0.6224485811863707</v>
      </c>
      <c r="S1764" s="174">
        <v>239811797024.1192</v>
      </c>
      <c r="T1764" s="119">
        <v>0.43048554127344468</v>
      </c>
      <c r="U1764" s="97">
        <v>16.720043265949428</v>
      </c>
      <c r="V1764" s="184">
        <v>4357925421001.9624</v>
      </c>
      <c r="W1764" s="199">
        <v>4523.6852762407598</v>
      </c>
      <c r="X1764" s="191">
        <v>4.3919898009045021E-2</v>
      </c>
      <c r="Y1764" s="198">
        <v>2.0000000000000001E-4</v>
      </c>
    </row>
    <row r="1765" spans="1:25" x14ac:dyDescent="0.2">
      <c r="A1765">
        <v>1761</v>
      </c>
      <c r="B1765" s="119">
        <v>0.43895016748377275</v>
      </c>
      <c r="C1765" s="97">
        <v>7886.8197457595306</v>
      </c>
      <c r="D1765" s="96">
        <v>1.2060185984881973</v>
      </c>
      <c r="E1765" s="98">
        <v>0</v>
      </c>
      <c r="F1765" s="119">
        <v>0.49186873611139487</v>
      </c>
      <c r="G1765" s="177">
        <v>1</v>
      </c>
      <c r="H1765" s="97">
        <v>14772267.014848409</v>
      </c>
      <c r="I1765" s="185">
        <v>35238.689464710769</v>
      </c>
      <c r="J1765" s="174">
        <v>520555330026.03302</v>
      </c>
      <c r="K1765" s="186">
        <v>0.4389501674837728</v>
      </c>
      <c r="L1765" s="182">
        <v>170077497127.43643</v>
      </c>
      <c r="M1765" s="189">
        <v>7857031341.138483</v>
      </c>
      <c r="N1765" s="187">
        <v>27699289.544793986</v>
      </c>
      <c r="O1765" s="185">
        <v>0</v>
      </c>
      <c r="P1765" s="185">
        <v>399909007853.09955</v>
      </c>
      <c r="Q1765" s="174">
        <v>928321369220.271</v>
      </c>
      <c r="R1765" s="119">
        <v>0.59077068972635904</v>
      </c>
      <c r="S1765" s="174">
        <v>359281837824.09839</v>
      </c>
      <c r="T1765" s="119">
        <v>0.38702312554312041</v>
      </c>
      <c r="U1765" s="97">
        <v>16.212632044817262</v>
      </c>
      <c r="V1765" s="184">
        <v>6076580096487.4316</v>
      </c>
      <c r="W1765" s="199">
        <v>6309.5992652504092</v>
      </c>
      <c r="X1765" s="191">
        <v>4.6788050930337895E-2</v>
      </c>
      <c r="Y1765" s="198">
        <v>2.0000000000000001E-4</v>
      </c>
    </row>
    <row r="1766" spans="1:25" x14ac:dyDescent="0.2">
      <c r="A1766">
        <v>1762</v>
      </c>
      <c r="B1766" s="119">
        <v>0.63930109763399345</v>
      </c>
      <c r="C1766" s="97">
        <v>17000</v>
      </c>
      <c r="D1766" s="96">
        <v>0.87304323015238405</v>
      </c>
      <c r="E1766" s="98">
        <v>0</v>
      </c>
      <c r="F1766" s="119">
        <v>0</v>
      </c>
      <c r="G1766" s="177">
        <v>0</v>
      </c>
      <c r="H1766" s="97">
        <v>15329811.185504492</v>
      </c>
      <c r="I1766" s="185">
        <v>31312.211899094626</v>
      </c>
      <c r="J1766" s="174">
        <v>480010296213.62762</v>
      </c>
      <c r="K1766" s="186">
        <v>0.4404079763451636</v>
      </c>
      <c r="L1766" s="182">
        <v>182138679163.91614</v>
      </c>
      <c r="M1766" s="189">
        <v>11066335603.134193</v>
      </c>
      <c r="N1766" s="187">
        <v>31909227.939873155</v>
      </c>
      <c r="O1766" s="185">
        <v>0</v>
      </c>
      <c r="P1766" s="185">
        <v>0</v>
      </c>
      <c r="Q1766" s="174">
        <v>491076631816.76184</v>
      </c>
      <c r="R1766" s="119">
        <v>0.43048345102107666</v>
      </c>
      <c r="S1766" s="174">
        <v>182138679163.91614</v>
      </c>
      <c r="T1766" s="119">
        <v>0.37089665311518744</v>
      </c>
      <c r="U1766" s="97">
        <v>13.19337472757333</v>
      </c>
      <c r="V1766" s="184">
        <v>2256912597496.708</v>
      </c>
      <c r="W1766" s="199">
        <v>2341.4588166214739</v>
      </c>
      <c r="X1766" s="191">
        <v>6.3192978132077166E-2</v>
      </c>
      <c r="Y1766" s="198">
        <v>2.0000000000000001E-4</v>
      </c>
    </row>
    <row r="1767" spans="1:25" x14ac:dyDescent="0.2">
      <c r="A1767">
        <v>1763</v>
      </c>
      <c r="B1767" s="119">
        <v>0.53245195905553699</v>
      </c>
      <c r="C1767" s="97">
        <v>17000</v>
      </c>
      <c r="D1767" s="96">
        <v>0.75268770240140848</v>
      </c>
      <c r="E1767" s="98">
        <v>0.68073649147489301</v>
      </c>
      <c r="F1767" s="119">
        <v>0.55318281793905466</v>
      </c>
      <c r="G1767" s="177">
        <v>1</v>
      </c>
      <c r="H1767" s="97">
        <v>3930493.6415317385</v>
      </c>
      <c r="I1767" s="185">
        <v>53660.52203671584</v>
      </c>
      <c r="J1767" s="174">
        <v>210912340666.58533</v>
      </c>
      <c r="K1767" s="186">
        <v>0.52035144664496347</v>
      </c>
      <c r="L1767" s="182">
        <v>90941331318.571701</v>
      </c>
      <c r="M1767" s="189">
        <v>3681128382.566288</v>
      </c>
      <c r="N1767" s="187">
        <v>9875775.5511255097</v>
      </c>
      <c r="O1767" s="185">
        <v>0</v>
      </c>
      <c r="P1767" s="185">
        <v>278584345350.76434</v>
      </c>
      <c r="Q1767" s="174">
        <v>493177814399.91595</v>
      </c>
      <c r="R1767" s="119">
        <v>0.67443426721549049</v>
      </c>
      <c r="S1767" s="174">
        <v>232632656183.63507</v>
      </c>
      <c r="T1767" s="119">
        <v>0.47170138110672222</v>
      </c>
      <c r="U1767" s="97">
        <v>16.710200445344412</v>
      </c>
      <c r="V1767" s="184">
        <v>4120897360806.3657</v>
      </c>
      <c r="W1767" s="199">
        <v>4275.2781152681182</v>
      </c>
      <c r="X1767" s="191">
        <v>4.4952573481479047E-2</v>
      </c>
      <c r="Y1767" s="198">
        <v>2.0000000000000001E-4</v>
      </c>
    </row>
    <row r="1768" spans="1:25" x14ac:dyDescent="0.2">
      <c r="A1768">
        <v>1764</v>
      </c>
      <c r="B1768" s="119">
        <v>0.58357296734710407</v>
      </c>
      <c r="C1768" s="97">
        <v>11893.528355552709</v>
      </c>
      <c r="D1768" s="96">
        <v>1.2443143614600554</v>
      </c>
      <c r="E1768" s="98">
        <v>0.7</v>
      </c>
      <c r="F1768" s="119">
        <v>0</v>
      </c>
      <c r="G1768" s="177">
        <v>0</v>
      </c>
      <c r="H1768" s="97">
        <v>9459940.7154513355</v>
      </c>
      <c r="I1768" s="185">
        <v>34400.862389007561</v>
      </c>
      <c r="J1768" s="174">
        <v>325430118760.41113</v>
      </c>
      <c r="K1768" s="186">
        <v>0.35126093354752874</v>
      </c>
      <c r="L1768" s="182">
        <v>96870539247.57666</v>
      </c>
      <c r="M1768" s="189">
        <v>37985520315.741211</v>
      </c>
      <c r="N1768" s="187">
        <v>18112888.781122111</v>
      </c>
      <c r="O1768" s="185">
        <v>109419812409.06166</v>
      </c>
      <c r="P1768" s="185">
        <v>0</v>
      </c>
      <c r="Q1768" s="174">
        <v>472835451485.21399</v>
      </c>
      <c r="R1768" s="119">
        <v>0.42688579423031364</v>
      </c>
      <c r="S1768" s="174">
        <v>133969680570.68881</v>
      </c>
      <c r="T1768" s="119">
        <v>0.2833325634739936</v>
      </c>
      <c r="U1768" s="97">
        <v>15.647445625618467</v>
      </c>
      <c r="V1768" s="184">
        <v>2105714938345.519</v>
      </c>
      <c r="W1768" s="199">
        <v>2185.4453524614537</v>
      </c>
      <c r="X1768" s="191">
        <v>5.2245026116987191E-2</v>
      </c>
      <c r="Y1768" s="198">
        <v>2.0000000000000001E-4</v>
      </c>
    </row>
    <row r="1769" spans="1:25" x14ac:dyDescent="0.2">
      <c r="A1769">
        <v>1765</v>
      </c>
      <c r="B1769" s="119">
        <v>0.5153445463171562</v>
      </c>
      <c r="C1769" s="97">
        <v>9622.1429319525669</v>
      </c>
      <c r="D1769" s="96">
        <v>1.0463406752265438</v>
      </c>
      <c r="E1769" s="98">
        <v>0.26844228763273087</v>
      </c>
      <c r="F1769" s="119">
        <v>0.47082557660006591</v>
      </c>
      <c r="G1769" s="177">
        <v>1</v>
      </c>
      <c r="H1769" s="97">
        <v>7791419.8985350812</v>
      </c>
      <c r="I1769" s="185">
        <v>40127.792137589997</v>
      </c>
      <c r="J1769" s="174">
        <v>312652478145.09827</v>
      </c>
      <c r="K1769" s="186">
        <v>0.46068164105462361</v>
      </c>
      <c r="L1769" s="182">
        <v>105991779365.23643</v>
      </c>
      <c r="M1769" s="189">
        <v>7072664926.3069487</v>
      </c>
      <c r="N1769" s="187">
        <v>16139540.763414908</v>
      </c>
      <c r="O1769" s="185">
        <v>0</v>
      </c>
      <c r="P1769" s="185">
        <v>180494792627.94006</v>
      </c>
      <c r="Q1769" s="174">
        <v>500219935699.34528</v>
      </c>
      <c r="R1769" s="119">
        <v>0.57660454977825926</v>
      </c>
      <c r="S1769" s="174">
        <v>200324710298.5527</v>
      </c>
      <c r="T1769" s="119">
        <v>0.40047326386239207</v>
      </c>
      <c r="U1769" s="97">
        <v>15.953660253540381</v>
      </c>
      <c r="V1769" s="184">
        <v>3374282573871.5352</v>
      </c>
      <c r="W1769" s="199">
        <v>3501.0446128651938</v>
      </c>
      <c r="X1769" s="191">
        <v>4.7754514860274246E-2</v>
      </c>
      <c r="Y1769" s="198">
        <v>2.0000000000000001E-4</v>
      </c>
    </row>
    <row r="1770" spans="1:25" x14ac:dyDescent="0.2">
      <c r="A1770">
        <v>1766</v>
      </c>
      <c r="B1770" s="119">
        <v>0.49474812745858798</v>
      </c>
      <c r="C1770" s="97">
        <v>10732.145925297809</v>
      </c>
      <c r="D1770" s="96">
        <v>0.57670395696554599</v>
      </c>
      <c r="E1770" s="98">
        <v>0.43413971524274758</v>
      </c>
      <c r="F1770" s="119">
        <v>0</v>
      </c>
      <c r="G1770" s="177">
        <v>0</v>
      </c>
      <c r="H1770" s="97">
        <v>3690533.9536830937</v>
      </c>
      <c r="I1770" s="185">
        <v>53461.985154036287</v>
      </c>
      <c r="J1770" s="174">
        <v>197303271442.2724</v>
      </c>
      <c r="K1770" s="186">
        <v>0.49474812745858798</v>
      </c>
      <c r="L1770" s="182">
        <v>70017405294.8302</v>
      </c>
      <c r="M1770" s="189">
        <v>2711392117.3892112</v>
      </c>
      <c r="N1770" s="187">
        <v>10199463.860091429</v>
      </c>
      <c r="O1770" s="185">
        <v>15075238664.24711</v>
      </c>
      <c r="P1770" s="185">
        <v>0</v>
      </c>
      <c r="Q1770" s="174">
        <v>215089902223.90872</v>
      </c>
      <c r="R1770" s="119">
        <v>0.50990592252323896</v>
      </c>
      <c r="S1770" s="174">
        <v>78318167603.67868</v>
      </c>
      <c r="T1770" s="119">
        <v>0.36411829097467074</v>
      </c>
      <c r="U1770" s="97">
        <v>13.755697623246739</v>
      </c>
      <c r="V1770" s="184">
        <v>1176480234063.0403</v>
      </c>
      <c r="W1770" s="199">
        <v>1220.903913310653</v>
      </c>
      <c r="X1770" s="191">
        <v>5.2581549586702928E-2</v>
      </c>
      <c r="Y1770" s="198">
        <v>2.0000000000000001E-4</v>
      </c>
    </row>
    <row r="1771" spans="1:25" x14ac:dyDescent="0.2">
      <c r="A1771">
        <v>1767</v>
      </c>
      <c r="B1771" s="119">
        <v>0.40090880958214803</v>
      </c>
      <c r="C1771" s="97">
        <v>4000</v>
      </c>
      <c r="D1771" s="96">
        <v>0.5474198755283638</v>
      </c>
      <c r="E1771" s="98">
        <v>0.31278338172284237</v>
      </c>
      <c r="F1771" s="119">
        <v>0</v>
      </c>
      <c r="G1771" s="177">
        <v>0</v>
      </c>
      <c r="H1771" s="97">
        <v>7422824.1764380168</v>
      </c>
      <c r="I1771" s="185">
        <v>38129.468721114601</v>
      </c>
      <c r="J1771" s="174">
        <v>283028342257.8266</v>
      </c>
      <c r="K1771" s="186">
        <v>0.40090880958214803</v>
      </c>
      <c r="L1771" s="182">
        <v>87961618062.480255</v>
      </c>
      <c r="M1771" s="189">
        <v>18796236960.953651</v>
      </c>
      <c r="N1771" s="187">
        <v>19345850.247297026</v>
      </c>
      <c r="O1771" s="185">
        <v>54043346404.615196</v>
      </c>
      <c r="P1771" s="185">
        <v>0</v>
      </c>
      <c r="Q1771" s="174">
        <v>355867925623.39545</v>
      </c>
      <c r="R1771" s="119">
        <v>0.44034098499261948</v>
      </c>
      <c r="S1771" s="174">
        <v>119565773459.50252</v>
      </c>
      <c r="T1771" s="119">
        <v>0.33598356258168505</v>
      </c>
      <c r="U1771" s="97">
        <v>15.138013385472847</v>
      </c>
      <c r="V1771" s="184">
        <v>2034820000156.1343</v>
      </c>
      <c r="W1771" s="199">
        <v>2112.213141039867</v>
      </c>
      <c r="X1771" s="191">
        <v>4.6913420851548461E-2</v>
      </c>
      <c r="Y1771" s="198">
        <v>2.0000000000000001E-4</v>
      </c>
    </row>
    <row r="1772" spans="1:25" x14ac:dyDescent="0.2">
      <c r="A1772">
        <v>1768</v>
      </c>
      <c r="B1772" s="119">
        <v>0.50477243141056416</v>
      </c>
      <c r="C1772" s="97">
        <v>11579.841663633873</v>
      </c>
      <c r="D1772" s="96">
        <v>1.017408414615846</v>
      </c>
      <c r="E1772" s="98">
        <v>0</v>
      </c>
      <c r="F1772" s="119">
        <v>0.62436009607949694</v>
      </c>
      <c r="G1772" s="177">
        <v>1</v>
      </c>
      <c r="H1772" s="97">
        <v>8526668.5092093963</v>
      </c>
      <c r="I1772" s="185">
        <v>35776.365384155179</v>
      </c>
      <c r="J1772" s="174">
        <v>305053208095.0451</v>
      </c>
      <c r="K1772" s="186">
        <v>0.35565917575415884</v>
      </c>
      <c r="L1772" s="182">
        <v>76566546411.107651</v>
      </c>
      <c r="M1772" s="189">
        <v>8224740259.4057751</v>
      </c>
      <c r="N1772" s="187">
        <v>17656986.969379231</v>
      </c>
      <c r="O1772" s="185">
        <v>0</v>
      </c>
      <c r="P1772" s="185">
        <v>257568343022.21817</v>
      </c>
      <c r="Q1772" s="174">
        <v>570846291376.66907</v>
      </c>
      <c r="R1772" s="119">
        <v>0.5510233695509229</v>
      </c>
      <c r="S1772" s="174">
        <v>249284761563.84909</v>
      </c>
      <c r="T1772" s="119">
        <v>0.43669331890142776</v>
      </c>
      <c r="U1772" s="97">
        <v>17.267372168133928</v>
      </c>
      <c r="V1772" s="184">
        <v>4490371983832.9102</v>
      </c>
      <c r="W1772" s="199">
        <v>4662.7567405725149</v>
      </c>
      <c r="X1772" s="191">
        <v>4.4588208446922455E-2</v>
      </c>
      <c r="Y1772" s="198">
        <v>2.0000000000000001E-4</v>
      </c>
    </row>
    <row r="1773" spans="1:25" x14ac:dyDescent="0.2">
      <c r="A1773">
        <v>1769</v>
      </c>
      <c r="B1773" s="119">
        <v>0.4925367411238375</v>
      </c>
      <c r="C1773" s="97">
        <v>11198.539778391569</v>
      </c>
      <c r="D1773" s="96">
        <v>1.1093323840370899</v>
      </c>
      <c r="E1773" s="98">
        <v>0.16868585410349599</v>
      </c>
      <c r="F1773" s="119">
        <v>0.53602911040605983</v>
      </c>
      <c r="G1773" s="177">
        <v>1</v>
      </c>
      <c r="H1773" s="97">
        <v>9376149.0806514639</v>
      </c>
      <c r="I1773" s="185">
        <v>27513.064007782465</v>
      </c>
      <c r="J1773" s="174">
        <v>257966589802.47443</v>
      </c>
      <c r="K1773" s="186">
        <v>0.17904271206701727</v>
      </c>
      <c r="L1773" s="182">
        <v>25738004622.474022</v>
      </c>
      <c r="M1773" s="189">
        <v>2850500069.4244342</v>
      </c>
      <c r="N1773" s="187">
        <v>18692015.110134013</v>
      </c>
      <c r="O1773" s="185">
        <v>0</v>
      </c>
      <c r="P1773" s="185">
        <v>273607311153.43668</v>
      </c>
      <c r="Q1773" s="174">
        <v>534424401025.33557</v>
      </c>
      <c r="R1773" s="119">
        <v>0.49599697595225961</v>
      </c>
      <c r="S1773" s="174">
        <v>172977231698.98975</v>
      </c>
      <c r="T1773" s="119">
        <v>0.32367016058233722</v>
      </c>
      <c r="U1773" s="97">
        <v>18.157410299733915</v>
      </c>
      <c r="V1773" s="184">
        <v>3190990950883.124</v>
      </c>
      <c r="W1773" s="199">
        <v>3309.1835808941187</v>
      </c>
      <c r="X1773" s="191">
        <v>4.3026416952831402E-2</v>
      </c>
      <c r="Y1773" s="198">
        <v>2.0000000000000001E-4</v>
      </c>
    </row>
    <row r="1774" spans="1:25" x14ac:dyDescent="0.2">
      <c r="A1774">
        <v>1770</v>
      </c>
      <c r="B1774" s="119">
        <v>0.43623236241945162</v>
      </c>
      <c r="C1774" s="97">
        <v>12521.451765400083</v>
      </c>
      <c r="D1774" s="96">
        <v>0.52100005823958262</v>
      </c>
      <c r="E1774" s="98">
        <v>0.26792436934702984</v>
      </c>
      <c r="F1774" s="119">
        <v>0</v>
      </c>
      <c r="G1774" s="177">
        <v>0</v>
      </c>
      <c r="H1774" s="97">
        <v>3027075.8082020655</v>
      </c>
      <c r="I1774" s="185">
        <v>48038.435416141037</v>
      </c>
      <c r="J1774" s="174">
        <v>145415985712.07785</v>
      </c>
      <c r="K1774" s="186">
        <v>0.43623236241945162</v>
      </c>
      <c r="L1774" s="182">
        <v>45717943411.143356</v>
      </c>
      <c r="M1774" s="189">
        <v>15685687720.012344</v>
      </c>
      <c r="N1774" s="187">
        <v>8944160.0181071348</v>
      </c>
      <c r="O1774" s="185">
        <v>37286426985.718353</v>
      </c>
      <c r="P1774" s="185">
        <v>0</v>
      </c>
      <c r="Q1774" s="174">
        <v>198388100417.80853</v>
      </c>
      <c r="R1774" s="119">
        <v>0.47011035628090342</v>
      </c>
      <c r="S1774" s="174">
        <v>56742071511.650589</v>
      </c>
      <c r="T1774" s="119">
        <v>0.2860154988739288</v>
      </c>
      <c r="U1774" s="97">
        <v>15.06654251968841</v>
      </c>
      <c r="V1774" s="184">
        <v>938341901842.80908</v>
      </c>
      <c r="W1774" s="199">
        <v>974.37471757871083</v>
      </c>
      <c r="X1774" s="191">
        <v>4.7880469336318836E-2</v>
      </c>
      <c r="Y1774" s="198">
        <v>2.0000000000000001E-4</v>
      </c>
    </row>
    <row r="1775" spans="1:25" x14ac:dyDescent="0.2">
      <c r="A1775">
        <v>1771</v>
      </c>
      <c r="B1775" s="119">
        <v>0.40772473750987903</v>
      </c>
      <c r="C1775" s="97">
        <v>6834.5721878844743</v>
      </c>
      <c r="D1775" s="96">
        <v>1.2862286043140545</v>
      </c>
      <c r="E1775" s="98">
        <v>0.7</v>
      </c>
      <c r="F1775" s="119">
        <v>0</v>
      </c>
      <c r="G1775" s="177">
        <v>0</v>
      </c>
      <c r="H1775" s="97">
        <v>17088351.873454224</v>
      </c>
      <c r="I1775" s="185">
        <v>31974.138557595415</v>
      </c>
      <c r="J1775" s="174">
        <v>546385330522.77057</v>
      </c>
      <c r="K1775" s="186">
        <v>0.38731813520361702</v>
      </c>
      <c r="L1775" s="182">
        <v>153957554115.47098</v>
      </c>
      <c r="M1775" s="189">
        <v>70051663822.426147</v>
      </c>
      <c r="N1775" s="187">
        <v>31130449.450207356</v>
      </c>
      <c r="O1775" s="185">
        <v>160576385722.44968</v>
      </c>
      <c r="P1775" s="185">
        <v>0</v>
      </c>
      <c r="Q1775" s="174">
        <v>777013380067.64636</v>
      </c>
      <c r="R1775" s="119">
        <v>0.43768365464831949</v>
      </c>
      <c r="S1775" s="174">
        <v>231498798088.75842</v>
      </c>
      <c r="T1775" s="119">
        <v>0.29793412060498142</v>
      </c>
      <c r="U1775" s="97">
        <v>16.121288956376244</v>
      </c>
      <c r="V1775" s="184">
        <v>3837898293090.2793</v>
      </c>
      <c r="W1775" s="199">
        <v>3974.9564178889627</v>
      </c>
      <c r="X1775" s="191">
        <v>4.7107723193083019E-2</v>
      </c>
      <c r="Y1775" s="198">
        <v>2.0000000000000001E-4</v>
      </c>
    </row>
    <row r="1776" spans="1:25" x14ac:dyDescent="0.2">
      <c r="A1776">
        <v>1772</v>
      </c>
      <c r="B1776" s="119">
        <v>0.57483019830893223</v>
      </c>
      <c r="C1776" s="97">
        <v>7918.1834728853592</v>
      </c>
      <c r="D1776" s="96">
        <v>0.91339672200450028</v>
      </c>
      <c r="E1776" s="98">
        <v>0</v>
      </c>
      <c r="F1776" s="119">
        <v>0.62332442182669501</v>
      </c>
      <c r="G1776" s="177">
        <v>1</v>
      </c>
      <c r="H1776" s="97">
        <v>8172059.1140398793</v>
      </c>
      <c r="I1776" s="185">
        <v>44586.71196910771</v>
      </c>
      <c r="J1776" s="174">
        <v>364365245912.21765</v>
      </c>
      <c r="K1776" s="186">
        <v>0.52539156858948921</v>
      </c>
      <c r="L1776" s="182">
        <v>153009592077.88901</v>
      </c>
      <c r="M1776" s="189">
        <v>8637427460.0166168</v>
      </c>
      <c r="N1776" s="187">
        <v>17686448.36743173</v>
      </c>
      <c r="O1776" s="185">
        <v>0</v>
      </c>
      <c r="P1776" s="185">
        <v>323200884312.56671</v>
      </c>
      <c r="Q1776" s="174">
        <v>696203557684.80103</v>
      </c>
      <c r="R1776" s="119">
        <v>0.64635569665258596</v>
      </c>
      <c r="S1776" s="174">
        <v>297461262758.42371</v>
      </c>
      <c r="T1776" s="119">
        <v>0.42726191136916919</v>
      </c>
      <c r="U1776" s="97">
        <v>16.001030213762441</v>
      </c>
      <c r="V1776" s="184">
        <v>5097487246181.9844</v>
      </c>
      <c r="W1776" s="199">
        <v>5290.8012496095052</v>
      </c>
      <c r="X1776" s="191">
        <v>4.6276505305412365E-2</v>
      </c>
      <c r="Y1776" s="198">
        <v>2.0000000000000001E-4</v>
      </c>
    </row>
    <row r="1777" spans="1:25" x14ac:dyDescent="0.2">
      <c r="A1777">
        <v>1773</v>
      </c>
      <c r="B1777" s="119">
        <v>0.52803164310458717</v>
      </c>
      <c r="C1777" s="97">
        <v>7107.472099088508</v>
      </c>
      <c r="D1777" s="96">
        <v>0.72070263250855349</v>
      </c>
      <c r="E1777" s="98">
        <v>0</v>
      </c>
      <c r="F1777" s="119">
        <v>0.71625263379695203</v>
      </c>
      <c r="G1777" s="177">
        <v>1</v>
      </c>
      <c r="H1777" s="97">
        <v>6331862.2282030629</v>
      </c>
      <c r="I1777" s="185">
        <v>39818.612217594848</v>
      </c>
      <c r="J1777" s="174">
        <v>252125966680.0538</v>
      </c>
      <c r="K1777" s="186">
        <v>0.4641588870054848</v>
      </c>
      <c r="L1777" s="182">
        <v>90286847676.990707</v>
      </c>
      <c r="M1777" s="189">
        <v>5047239326.0775394</v>
      </c>
      <c r="N1777" s="187">
        <v>15217899.07560334</v>
      </c>
      <c r="O1777" s="185">
        <v>0</v>
      </c>
      <c r="P1777" s="185">
        <v>384701700277.64429</v>
      </c>
      <c r="Q1777" s="174">
        <v>641874906283.77563</v>
      </c>
      <c r="R1777" s="119">
        <v>0.66179229650973548</v>
      </c>
      <c r="S1777" s="174">
        <v>278072887426.99084</v>
      </c>
      <c r="T1777" s="119">
        <v>0.43321975155086312</v>
      </c>
      <c r="U1777" s="97">
        <v>17.100210210030735</v>
      </c>
      <c r="V1777" s="184">
        <v>5114920448336.1533</v>
      </c>
      <c r="W1777" s="199">
        <v>5309.8052386512663</v>
      </c>
      <c r="X1777" s="191">
        <v>4.3404404459893117E-2</v>
      </c>
      <c r="Y1777" s="198">
        <v>2.0000000000000001E-4</v>
      </c>
    </row>
    <row r="1778" spans="1:25" x14ac:dyDescent="0.2">
      <c r="A1778">
        <v>1774</v>
      </c>
      <c r="B1778" s="119">
        <v>0.5408027277443177</v>
      </c>
      <c r="C1778" s="97">
        <v>9162.8482066258584</v>
      </c>
      <c r="D1778" s="96">
        <v>0.49871148383027564</v>
      </c>
      <c r="E1778" s="98">
        <v>0.44618914558097322</v>
      </c>
      <c r="F1778" s="119">
        <v>0.48627583008749559</v>
      </c>
      <c r="G1778" s="177">
        <v>1</v>
      </c>
      <c r="H1778" s="97">
        <v>7011537.5176491123</v>
      </c>
      <c r="I1778" s="185">
        <v>38538.714444299934</v>
      </c>
      <c r="J1778" s="174">
        <v>270215642208.17474</v>
      </c>
      <c r="K1778" s="186">
        <v>0.43857308222248503</v>
      </c>
      <c r="L1778" s="182">
        <v>87915094811.765305</v>
      </c>
      <c r="M1778" s="189">
        <v>6173433314.6312876</v>
      </c>
      <c r="N1778" s="187">
        <v>18696053.18425703</v>
      </c>
      <c r="O1778" s="185">
        <v>0</v>
      </c>
      <c r="P1778" s="185">
        <v>403197993048.3009</v>
      </c>
      <c r="Q1778" s="174">
        <v>679587068571.10693</v>
      </c>
      <c r="R1778" s="119">
        <v>0.64902309344112852</v>
      </c>
      <c r="S1778" s="174">
        <v>282038751107.42133</v>
      </c>
      <c r="T1778" s="119">
        <v>0.41501488793839653</v>
      </c>
      <c r="U1778" s="97">
        <v>17.200693230665497</v>
      </c>
      <c r="V1778" s="184">
        <v>5224170994490.1807</v>
      </c>
      <c r="W1778" s="199">
        <v>5419.5854272291735</v>
      </c>
      <c r="X1778" s="191">
        <v>4.246511704760457E-2</v>
      </c>
      <c r="Y1778" s="198">
        <v>2.0000000000000001E-4</v>
      </c>
    </row>
    <row r="1779" spans="1:25" x14ac:dyDescent="0.2">
      <c r="A1779">
        <v>1775</v>
      </c>
      <c r="B1779" s="119">
        <v>0.58580554195642354</v>
      </c>
      <c r="C1779" s="97">
        <v>8328.4163714172901</v>
      </c>
      <c r="D1779" s="96">
        <v>0.92687506992153945</v>
      </c>
      <c r="E1779" s="98">
        <v>0.33982454595322198</v>
      </c>
      <c r="F1779" s="119">
        <v>0</v>
      </c>
      <c r="G1779" s="177">
        <v>0</v>
      </c>
      <c r="H1779" s="97">
        <v>7929276.2380703464</v>
      </c>
      <c r="I1779" s="185">
        <v>38398.025296266191</v>
      </c>
      <c r="J1779" s="174">
        <v>304468549570.50757</v>
      </c>
      <c r="K1779" s="186">
        <v>0.44801462567808692</v>
      </c>
      <c r="L1779" s="182">
        <v>103973272547.26035</v>
      </c>
      <c r="M1779" s="189">
        <v>40373835348.518021</v>
      </c>
      <c r="N1779" s="187">
        <v>17093437.651806299</v>
      </c>
      <c r="O1779" s="185">
        <v>72624136098.369766</v>
      </c>
      <c r="P1779" s="185">
        <v>0</v>
      </c>
      <c r="Q1779" s="174">
        <v>417466521017.39532</v>
      </c>
      <c r="R1779" s="119">
        <v>0.46591921112920087</v>
      </c>
      <c r="S1779" s="174">
        <v>142585811913.60849</v>
      </c>
      <c r="T1779" s="119">
        <v>0.34155029142484722</v>
      </c>
      <c r="U1779" s="97">
        <v>15.333206324867168</v>
      </c>
      <c r="V1779" s="184">
        <v>2332522548004.7422</v>
      </c>
      <c r="W1779" s="199">
        <v>2418.9223751859718</v>
      </c>
      <c r="X1779" s="191">
        <v>4.8190521637499185E-2</v>
      </c>
      <c r="Y1779" s="198">
        <v>2.0000000000000001E-4</v>
      </c>
    </row>
    <row r="1780" spans="1:25" x14ac:dyDescent="0.2">
      <c r="A1780">
        <v>1776</v>
      </c>
      <c r="B1780" s="119">
        <v>0.48113470136568331</v>
      </c>
      <c r="C1780" s="97">
        <v>8027.2374731639338</v>
      </c>
      <c r="D1780" s="96">
        <v>0.76496612492930049</v>
      </c>
      <c r="E1780" s="98">
        <v>0</v>
      </c>
      <c r="F1780" s="119">
        <v>0</v>
      </c>
      <c r="G1780" s="177">
        <v>0</v>
      </c>
      <c r="H1780" s="97">
        <v>24489161.892254476</v>
      </c>
      <c r="I1780" s="185">
        <v>26407.947092340088</v>
      </c>
      <c r="J1780" s="174">
        <v>646708491586.40723</v>
      </c>
      <c r="K1780" s="186">
        <v>0.40332624414008966</v>
      </c>
      <c r="L1780" s="182">
        <v>191319751076.83643</v>
      </c>
      <c r="M1780" s="189">
        <v>21747599880.751072</v>
      </c>
      <c r="N1780" s="187">
        <v>52499248.800906807</v>
      </c>
      <c r="O1780" s="185">
        <v>0</v>
      </c>
      <c r="P1780" s="185">
        <v>0</v>
      </c>
      <c r="Q1780" s="174">
        <v>668456091467.15833</v>
      </c>
      <c r="R1780" s="119">
        <v>0.39020439830618758</v>
      </c>
      <c r="S1780" s="174">
        <v>191319751076.83643</v>
      </c>
      <c r="T1780" s="119">
        <v>0.28621139596008316</v>
      </c>
      <c r="U1780" s="97">
        <v>13.315138353977936</v>
      </c>
      <c r="V1780" s="184">
        <v>2619433372080.7896</v>
      </c>
      <c r="W1780" s="199">
        <v>2719.2976767434825</v>
      </c>
      <c r="X1780" s="191">
        <v>5.2748284177555449E-2</v>
      </c>
      <c r="Y1780" s="198">
        <v>2.0000000000000001E-4</v>
      </c>
    </row>
    <row r="1781" spans="1:25" x14ac:dyDescent="0.2">
      <c r="A1781">
        <v>1777</v>
      </c>
      <c r="B1781" s="119">
        <v>0.37093142470087759</v>
      </c>
      <c r="C1781" s="97">
        <v>6012.6568913455667</v>
      </c>
      <c r="D1781" s="96">
        <v>0.512550533461684</v>
      </c>
      <c r="E1781" s="98">
        <v>0.40093903854898427</v>
      </c>
      <c r="F1781" s="119">
        <v>0</v>
      </c>
      <c r="G1781" s="177">
        <v>0</v>
      </c>
      <c r="H1781" s="97">
        <v>4708752.1605768846</v>
      </c>
      <c r="I1781" s="185">
        <v>43217.024084848788</v>
      </c>
      <c r="J1781" s="174">
        <v>203498255533.23499</v>
      </c>
      <c r="K1781" s="186">
        <v>0.37093142470087759</v>
      </c>
      <c r="L1781" s="182">
        <v>48882822528.325523</v>
      </c>
      <c r="M1781" s="189">
        <v>11697527320.511707</v>
      </c>
      <c r="N1781" s="187">
        <v>13141794.363571636</v>
      </c>
      <c r="O1781" s="185">
        <v>19513052398.169949</v>
      </c>
      <c r="P1781" s="185">
        <v>0</v>
      </c>
      <c r="Q1781" s="174">
        <v>234708835251.91666</v>
      </c>
      <c r="R1781" s="119">
        <v>0.38811636413196415</v>
      </c>
      <c r="S1781" s="174">
        <v>62067563664.118324</v>
      </c>
      <c r="T1781" s="119">
        <v>0.26444493918390521</v>
      </c>
      <c r="U1781" s="97">
        <v>14.901763911167096</v>
      </c>
      <c r="V1781" s="184">
        <v>1039593112776.75</v>
      </c>
      <c r="W1781" s="199">
        <v>1079.6851059448777</v>
      </c>
      <c r="X1781" s="191">
        <v>4.7771995842726622E-2</v>
      </c>
      <c r="Y1781" s="198">
        <v>2.0000000000000001E-4</v>
      </c>
    </row>
    <row r="1782" spans="1:25" x14ac:dyDescent="0.2">
      <c r="A1782">
        <v>1778</v>
      </c>
      <c r="B1782" s="119">
        <v>0.40479860083514829</v>
      </c>
      <c r="C1782" s="97">
        <v>16746.393856149214</v>
      </c>
      <c r="D1782" s="96">
        <v>0.41644635520522955</v>
      </c>
      <c r="E1782" s="98">
        <v>0.51381324046373511</v>
      </c>
      <c r="F1782" s="119">
        <v>0.44069316486238275</v>
      </c>
      <c r="G1782" s="177">
        <v>1</v>
      </c>
      <c r="H1782" s="97">
        <v>4581314.8442704193</v>
      </c>
      <c r="I1782" s="185">
        <v>39496.365294466945</v>
      </c>
      <c r="J1782" s="174">
        <v>180945284618.26843</v>
      </c>
      <c r="K1782" s="186">
        <v>0.32163965003655626</v>
      </c>
      <c r="L1782" s="182">
        <v>39635496164.776581</v>
      </c>
      <c r="M1782" s="189">
        <v>1014306791.3746901</v>
      </c>
      <c r="N1782" s="187">
        <v>13418724.66086321</v>
      </c>
      <c r="O1782" s="185">
        <v>0</v>
      </c>
      <c r="P1782" s="185">
        <v>245087131551.18854</v>
      </c>
      <c r="Q1782" s="174">
        <v>427046722960.83167</v>
      </c>
      <c r="R1782" s="119">
        <v>0.5954123274812182</v>
      </c>
      <c r="S1782" s="174">
        <v>114729308700.83124</v>
      </c>
      <c r="T1782" s="119">
        <v>0.26865750872733918</v>
      </c>
      <c r="U1782" s="97">
        <v>16.957540165680008</v>
      </c>
      <c r="V1782" s="184">
        <v>2067147152051.3489</v>
      </c>
      <c r="W1782" s="199">
        <v>2145.5322786126198</v>
      </c>
      <c r="X1782" s="191">
        <v>4.3039809116987848E-2</v>
      </c>
      <c r="Y1782" s="198">
        <v>2.0000000000000001E-4</v>
      </c>
    </row>
    <row r="1783" spans="1:25" x14ac:dyDescent="0.2">
      <c r="A1783">
        <v>1779</v>
      </c>
      <c r="B1783" s="119">
        <v>0.47545362974135108</v>
      </c>
      <c r="C1783" s="97">
        <v>8749.8614487502291</v>
      </c>
      <c r="D1783" s="96">
        <v>0.53334579251451719</v>
      </c>
      <c r="E1783" s="98">
        <v>0.46073584091805547</v>
      </c>
      <c r="F1783" s="119">
        <v>0.63435275117841372</v>
      </c>
      <c r="G1783" s="177">
        <v>1</v>
      </c>
      <c r="H1783" s="97">
        <v>3825169.7264320352</v>
      </c>
      <c r="I1783" s="185">
        <v>40265.296928743024</v>
      </c>
      <c r="J1783" s="174">
        <v>154021594837.62463</v>
      </c>
      <c r="K1783" s="186">
        <v>0.43122229589626837</v>
      </c>
      <c r="L1783" s="182">
        <v>51026817928.706635</v>
      </c>
      <c r="M1783" s="189">
        <v>2884308963.2603736</v>
      </c>
      <c r="N1783" s="187">
        <v>10828103.63524903</v>
      </c>
      <c r="O1783" s="185">
        <v>0</v>
      </c>
      <c r="P1783" s="185">
        <v>191430022433.06998</v>
      </c>
      <c r="Q1783" s="174">
        <v>348335926233.95496</v>
      </c>
      <c r="R1783" s="119">
        <v>0.63031558663425336</v>
      </c>
      <c r="S1783" s="174">
        <v>155206323937.44672</v>
      </c>
      <c r="T1783" s="119">
        <v>0.44556507741094886</v>
      </c>
      <c r="U1783" s="97">
        <v>17.093115090224</v>
      </c>
      <c r="V1783" s="184">
        <v>2885916700186.3623</v>
      </c>
      <c r="W1783" s="199">
        <v>2995.304671462362</v>
      </c>
      <c r="X1783" s="191">
        <v>4.3051030874125186E-2</v>
      </c>
      <c r="Y1783" s="198">
        <v>2.0000000000000001E-4</v>
      </c>
    </row>
    <row r="1784" spans="1:25" x14ac:dyDescent="0.2">
      <c r="A1784">
        <v>1780</v>
      </c>
      <c r="B1784" s="119">
        <v>0.42624568702303478</v>
      </c>
      <c r="C1784" s="97">
        <v>7971.2422508335294</v>
      </c>
      <c r="D1784" s="96">
        <v>0.82465867284750527</v>
      </c>
      <c r="E1784" s="98">
        <v>0</v>
      </c>
      <c r="F1784" s="119">
        <v>0</v>
      </c>
      <c r="G1784" s="177">
        <v>0</v>
      </c>
      <c r="H1784" s="97">
        <v>6529649.2521715248</v>
      </c>
      <c r="I1784" s="185">
        <v>41541.398697925855</v>
      </c>
      <c r="J1784" s="174">
        <v>271250762942.07071</v>
      </c>
      <c r="K1784" s="186">
        <v>0.42624568702303478</v>
      </c>
      <c r="L1784" s="182">
        <v>80796409531.879471</v>
      </c>
      <c r="M1784" s="189">
        <v>5225569647.202713</v>
      </c>
      <c r="N1784" s="187">
        <v>14967387.032385774</v>
      </c>
      <c r="O1784" s="185">
        <v>0</v>
      </c>
      <c r="P1784" s="185">
        <v>0</v>
      </c>
      <c r="Q1784" s="174">
        <v>276476332589.27344</v>
      </c>
      <c r="R1784" s="119">
        <v>0.41818938613283319</v>
      </c>
      <c r="S1784" s="174">
        <v>80796409531.879471</v>
      </c>
      <c r="T1784" s="119">
        <v>0.29223626042489742</v>
      </c>
      <c r="U1784" s="97">
        <v>13.236040725765598</v>
      </c>
      <c r="V1784" s="184">
        <v>1155521383616.1951</v>
      </c>
      <c r="W1784" s="199">
        <v>1200.4316788156975</v>
      </c>
      <c r="X1784" s="191">
        <v>5.5362565440085158E-2</v>
      </c>
      <c r="Y1784" s="198">
        <v>2.0000000000000001E-4</v>
      </c>
    </row>
    <row r="1785" spans="1:25" x14ac:dyDescent="0.2">
      <c r="A1785">
        <v>1781</v>
      </c>
      <c r="B1785" s="119">
        <v>0.37553593232563787</v>
      </c>
      <c r="C1785" s="97">
        <v>11223.799519813356</v>
      </c>
      <c r="D1785" s="96">
        <v>1.0820530454312547</v>
      </c>
      <c r="E1785" s="98">
        <v>0</v>
      </c>
      <c r="F1785" s="119">
        <v>0</v>
      </c>
      <c r="G1785" s="177">
        <v>0</v>
      </c>
      <c r="H1785" s="97">
        <v>7808385.5827200674</v>
      </c>
      <c r="I1785" s="185">
        <v>44263.732382669914</v>
      </c>
      <c r="J1785" s="174">
        <v>345628289774.21912</v>
      </c>
      <c r="K1785" s="186">
        <v>0.37553593232563787</v>
      </c>
      <c r="L1785" s="182">
        <v>98210161934.319702</v>
      </c>
      <c r="M1785" s="189">
        <v>10156093131.342611</v>
      </c>
      <c r="N1785" s="187">
        <v>15970863.499872215</v>
      </c>
      <c r="O1785" s="185">
        <v>0</v>
      </c>
      <c r="P1785" s="185">
        <v>0</v>
      </c>
      <c r="Q1785" s="174">
        <v>355784382905.56171</v>
      </c>
      <c r="R1785" s="119">
        <v>0.36481601856293316</v>
      </c>
      <c r="S1785" s="174">
        <v>98210161934.319702</v>
      </c>
      <c r="T1785" s="119">
        <v>0.27603842847815019</v>
      </c>
      <c r="U1785" s="97">
        <v>13.283713624809092</v>
      </c>
      <c r="V1785" s="184">
        <v>1314961030820.554</v>
      </c>
      <c r="W1785" s="199">
        <v>1364.523189118104</v>
      </c>
      <c r="X1785" s="191">
        <v>5.9593769958212243E-2</v>
      </c>
      <c r="Y1785" s="198">
        <v>2.0000000000000001E-4</v>
      </c>
    </row>
    <row r="1786" spans="1:25" x14ac:dyDescent="0.2">
      <c r="A1786">
        <v>1782</v>
      </c>
      <c r="B1786" s="119">
        <v>0.53735399401359629</v>
      </c>
      <c r="C1786" s="97">
        <v>6234.5344784667859</v>
      </c>
      <c r="D1786" s="96">
        <v>0.79084904267059741</v>
      </c>
      <c r="E1786" s="98">
        <v>0.35212812153642065</v>
      </c>
      <c r="F1786" s="119">
        <v>0</v>
      </c>
      <c r="G1786" s="177">
        <v>0</v>
      </c>
      <c r="H1786" s="97">
        <v>7045807.3006171277</v>
      </c>
      <c r="I1786" s="185">
        <v>36530.802680987734</v>
      </c>
      <c r="J1786" s="174">
        <v>257388996227.10712</v>
      </c>
      <c r="K1786" s="186">
        <v>0.3766942049644102</v>
      </c>
      <c r="L1786" s="182">
        <v>59648935552.544899</v>
      </c>
      <c r="M1786" s="189">
        <v>23123360879.246128</v>
      </c>
      <c r="N1786" s="187">
        <v>16293648.574456103</v>
      </c>
      <c r="O1786" s="185">
        <v>30737870450.908199</v>
      </c>
      <c r="P1786" s="185">
        <v>0</v>
      </c>
      <c r="Q1786" s="174">
        <v>311250227557.26147</v>
      </c>
      <c r="R1786" s="119">
        <v>0.39051293428764777</v>
      </c>
      <c r="S1786" s="174">
        <v>72881216867.05098</v>
      </c>
      <c r="T1786" s="119">
        <v>0.23415634886128026</v>
      </c>
      <c r="U1786" s="97">
        <v>15.072228653766853</v>
      </c>
      <c r="V1786" s="184">
        <v>1200117163049.6445</v>
      </c>
      <c r="W1786" s="199">
        <v>1246.5668202319266</v>
      </c>
      <c r="X1786" s="191">
        <v>4.9105164012155297E-2</v>
      </c>
      <c r="Y1786" s="198">
        <v>2.0000000000000001E-4</v>
      </c>
    </row>
    <row r="1787" spans="1:25" x14ac:dyDescent="0.2">
      <c r="A1787">
        <v>1783</v>
      </c>
      <c r="B1787" s="119">
        <v>0.4515347419640196</v>
      </c>
      <c r="C1787" s="97">
        <v>8689.5163610539294</v>
      </c>
      <c r="D1787" s="96">
        <v>1.1246204128769881</v>
      </c>
      <c r="E1787" s="98">
        <v>0.35878272831578584</v>
      </c>
      <c r="F1787" s="119">
        <v>0.53999853852179003</v>
      </c>
      <c r="G1787" s="177">
        <v>1</v>
      </c>
      <c r="H1787" s="97">
        <v>10048063.221318135</v>
      </c>
      <c r="I1787" s="185">
        <v>35864.873574853424</v>
      </c>
      <c r="J1787" s="174">
        <v>360372517104.70935</v>
      </c>
      <c r="K1787" s="186">
        <v>0.35591538575538073</v>
      </c>
      <c r="L1787" s="182">
        <v>92148959295.430054</v>
      </c>
      <c r="M1787" s="189">
        <v>4789992219.1599951</v>
      </c>
      <c r="N1787" s="187">
        <v>19860358.611536875</v>
      </c>
      <c r="O1787" s="185">
        <v>0</v>
      </c>
      <c r="P1787" s="185">
        <v>343512675575.49847</v>
      </c>
      <c r="Q1787" s="174">
        <v>708675184899.3678</v>
      </c>
      <c r="R1787" s="119">
        <v>0.56876870037236515</v>
      </c>
      <c r="S1787" s="174">
        <v>268704548160.2756</v>
      </c>
      <c r="T1787" s="119">
        <v>0.37916460726423173</v>
      </c>
      <c r="U1787" s="97">
        <v>16.987074965321078</v>
      </c>
      <c r="V1787" s="184">
        <v>4785336511237.5889</v>
      </c>
      <c r="W1787" s="199">
        <v>4964.4507532910611</v>
      </c>
      <c r="X1787" s="191">
        <v>4.4796081524546096E-2</v>
      </c>
      <c r="Y1787" s="198">
        <v>2.0000000000000001E-4</v>
      </c>
    </row>
    <row r="1788" spans="1:25" x14ac:dyDescent="0.2">
      <c r="A1788">
        <v>1784</v>
      </c>
      <c r="B1788" s="119">
        <v>0.28428033276198128</v>
      </c>
      <c r="C1788" s="97">
        <v>4428.7164706662988</v>
      </c>
      <c r="D1788" s="96">
        <v>0.99434448467812919</v>
      </c>
      <c r="E1788" s="98">
        <v>0.30053115932055019</v>
      </c>
      <c r="F1788" s="119">
        <v>0.58175785934291369</v>
      </c>
      <c r="G1788" s="177">
        <v>1</v>
      </c>
      <c r="H1788" s="97">
        <v>22836442.512829676</v>
      </c>
      <c r="I1788" s="185">
        <v>20225.259287487308</v>
      </c>
      <c r="J1788" s="174">
        <v>461872971025.77838</v>
      </c>
      <c r="K1788" s="186">
        <v>0.19667343343910526</v>
      </c>
      <c r="L1788" s="182">
        <v>34226937237.019165</v>
      </c>
      <c r="M1788" s="189">
        <v>10838139076.176937</v>
      </c>
      <c r="N1788" s="187">
        <v>44937664.685309596</v>
      </c>
      <c r="O1788" s="185">
        <v>0</v>
      </c>
      <c r="P1788" s="185">
        <v>458787410720.15448</v>
      </c>
      <c r="Q1788" s="174">
        <v>931498520822.10974</v>
      </c>
      <c r="R1788" s="119">
        <v>0.49153923636549057</v>
      </c>
      <c r="S1788" s="174">
        <v>278141347515.73108</v>
      </c>
      <c r="T1788" s="119">
        <v>0.29859558689395743</v>
      </c>
      <c r="U1788" s="97">
        <v>18.39463696278537</v>
      </c>
      <c r="V1788" s="184">
        <v>5312566695781.6602</v>
      </c>
      <c r="W1788" s="199">
        <v>5512.0550968318266</v>
      </c>
      <c r="X1788" s="191">
        <v>4.0824311592286736E-2</v>
      </c>
      <c r="Y1788" s="198">
        <v>2.0000000000000001E-4</v>
      </c>
    </row>
    <row r="1789" spans="1:25" x14ac:dyDescent="0.2">
      <c r="A1789">
        <v>1785</v>
      </c>
      <c r="B1789" s="119">
        <v>0.46202648989353989</v>
      </c>
      <c r="C1789" s="97">
        <v>4000</v>
      </c>
      <c r="D1789" s="96">
        <v>0.64606932137208639</v>
      </c>
      <c r="E1789" s="98">
        <v>3.5851161793630765E-2</v>
      </c>
      <c r="F1789" s="119">
        <v>0.5514306465324974</v>
      </c>
      <c r="G1789" s="177">
        <v>1</v>
      </c>
      <c r="H1789" s="97">
        <v>6611323.7617730694</v>
      </c>
      <c r="I1789" s="185">
        <v>38569.476269170867</v>
      </c>
      <c r="J1789" s="174">
        <v>254995294937.51187</v>
      </c>
      <c r="K1789" s="186">
        <v>0.44750569793564177</v>
      </c>
      <c r="L1789" s="182">
        <v>82059664332.684586</v>
      </c>
      <c r="M1789" s="189">
        <v>3187376092.4314728</v>
      </c>
      <c r="N1789" s="187">
        <v>16605387.539814219</v>
      </c>
      <c r="O1789" s="185">
        <v>0</v>
      </c>
      <c r="P1789" s="185">
        <v>246836654618.25751</v>
      </c>
      <c r="Q1789" s="174">
        <v>505019325648.20087</v>
      </c>
      <c r="R1789" s="119">
        <v>0.61696880753227101</v>
      </c>
      <c r="S1789" s="174">
        <v>196696738236.35883</v>
      </c>
      <c r="T1789" s="119">
        <v>0.3894835865615543</v>
      </c>
      <c r="U1789" s="97">
        <v>16.540924911107961</v>
      </c>
      <c r="V1789" s="184">
        <v>3554826547662.5293</v>
      </c>
      <c r="W1789" s="199">
        <v>3685.691732749699</v>
      </c>
      <c r="X1789" s="191">
        <v>4.4184012811687705E-2</v>
      </c>
      <c r="Y1789" s="198">
        <v>2.0000000000000001E-4</v>
      </c>
    </row>
    <row r="1790" spans="1:25" x14ac:dyDescent="0.2">
      <c r="A1790">
        <v>1786</v>
      </c>
      <c r="B1790" s="119">
        <v>0.45453321464512952</v>
      </c>
      <c r="C1790" s="97">
        <v>16541.988509258634</v>
      </c>
      <c r="D1790" s="96">
        <v>0.99212913373536171</v>
      </c>
      <c r="E1790" s="98">
        <v>0.7</v>
      </c>
      <c r="F1790" s="119">
        <v>0.59207421668806615</v>
      </c>
      <c r="G1790" s="177">
        <v>1</v>
      </c>
      <c r="H1790" s="97">
        <v>6143057.456987475</v>
      </c>
      <c r="I1790" s="185">
        <v>42073.048522664569</v>
      </c>
      <c r="J1790" s="174">
        <v>258457154465.35046</v>
      </c>
      <c r="K1790" s="186">
        <v>0.4426996030664293</v>
      </c>
      <c r="L1790" s="182">
        <v>96180511393.295456</v>
      </c>
      <c r="M1790" s="189">
        <v>1513047614.5763919</v>
      </c>
      <c r="N1790" s="187">
        <v>13261361.784882087</v>
      </c>
      <c r="O1790" s="185">
        <v>0</v>
      </c>
      <c r="P1790" s="185">
        <v>211916098246.21176</v>
      </c>
      <c r="Q1790" s="174">
        <v>471886300326.13867</v>
      </c>
      <c r="R1790" s="119">
        <v>0.60173766030547815</v>
      </c>
      <c r="S1790" s="174">
        <v>212538044372.34967</v>
      </c>
      <c r="T1790" s="119">
        <v>0.45040096359113729</v>
      </c>
      <c r="U1790" s="97">
        <v>16.304924598804586</v>
      </c>
      <c r="V1790" s="184">
        <v>3596556505551.9956</v>
      </c>
      <c r="W1790" s="199">
        <v>3734.4788728785729</v>
      </c>
      <c r="X1790" s="191">
        <v>4.6601243145647266E-2</v>
      </c>
      <c r="Y1790" s="198">
        <v>2.0000000000000001E-4</v>
      </c>
    </row>
    <row r="1791" spans="1:25" x14ac:dyDescent="0.2">
      <c r="A1791">
        <v>1787</v>
      </c>
      <c r="B1791" s="119">
        <v>0.46091062384781956</v>
      </c>
      <c r="C1791" s="97">
        <v>6355.5932193440212</v>
      </c>
      <c r="D1791" s="96">
        <v>0.8185566077547155</v>
      </c>
      <c r="E1791" s="98">
        <v>0.47934894106953208</v>
      </c>
      <c r="F1791" s="119">
        <v>0</v>
      </c>
      <c r="G1791" s="177">
        <v>0</v>
      </c>
      <c r="H1791" s="97">
        <v>6470517.1841454869</v>
      </c>
      <c r="I1791" s="185">
        <v>44482.418505126217</v>
      </c>
      <c r="J1791" s="174">
        <v>287824253329.77039</v>
      </c>
      <c r="K1791" s="186">
        <v>0.46091062384781956</v>
      </c>
      <c r="L1791" s="182">
        <v>98827757642.909119</v>
      </c>
      <c r="M1791" s="189">
        <v>35809344414.902061</v>
      </c>
      <c r="N1791" s="187">
        <v>14935393.160809029</v>
      </c>
      <c r="O1791" s="185">
        <v>62690432646.616325</v>
      </c>
      <c r="P1791" s="185">
        <v>0</v>
      </c>
      <c r="Q1791" s="174">
        <v>386324030391.28876</v>
      </c>
      <c r="R1791" s="119">
        <v>0.47321312653755299</v>
      </c>
      <c r="S1791" s="174">
        <v>129687967079.72469</v>
      </c>
      <c r="T1791" s="119">
        <v>0.33569738581462322</v>
      </c>
      <c r="U1791" s="97">
        <v>15.170427025610422</v>
      </c>
      <c r="V1791" s="184">
        <v>2146632723686.6282</v>
      </c>
      <c r="W1791" s="199">
        <v>2228.6149803810513</v>
      </c>
      <c r="X1791" s="191">
        <v>4.8535565109888774E-2</v>
      </c>
      <c r="Y1791" s="198">
        <v>2.0000000000000001E-4</v>
      </c>
    </row>
    <row r="1792" spans="1:25" x14ac:dyDescent="0.2">
      <c r="A1792">
        <v>1788</v>
      </c>
      <c r="B1792" s="119">
        <v>0.55221267352459869</v>
      </c>
      <c r="C1792" s="97">
        <v>9339.8234470847019</v>
      </c>
      <c r="D1792" s="96">
        <v>1.0477826435783424</v>
      </c>
      <c r="E1792" s="98">
        <v>0</v>
      </c>
      <c r="F1792" s="119">
        <v>0.46293904791038415</v>
      </c>
      <c r="G1792" s="177">
        <v>1</v>
      </c>
      <c r="H1792" s="97">
        <v>7954344.9871987002</v>
      </c>
      <c r="I1792" s="185">
        <v>36120.547493065904</v>
      </c>
      <c r="J1792" s="174">
        <v>287315295886.34137</v>
      </c>
      <c r="K1792" s="186">
        <v>0.37048172057372752</v>
      </c>
      <c r="L1792" s="182">
        <v>79249389713.125595</v>
      </c>
      <c r="M1792" s="189">
        <v>6814086315.704463</v>
      </c>
      <c r="N1792" s="187">
        <v>16420559.80545282</v>
      </c>
      <c r="O1792" s="185">
        <v>0</v>
      </c>
      <c r="P1792" s="185">
        <v>316937361800.54156</v>
      </c>
      <c r="Q1792" s="174">
        <v>611066744002.5874</v>
      </c>
      <c r="R1792" s="119">
        <v>0.58912542392591782</v>
      </c>
      <c r="S1792" s="174">
        <v>229700972590.65274</v>
      </c>
      <c r="T1792" s="119">
        <v>0.37590160951334661</v>
      </c>
      <c r="U1792" s="97">
        <v>17.021717963733494</v>
      </c>
      <c r="V1792" s="184">
        <v>4108520499999.3311</v>
      </c>
      <c r="W1792" s="199">
        <v>4263.674237957589</v>
      </c>
      <c r="X1792" s="191">
        <v>4.5136672053946968E-2</v>
      </c>
      <c r="Y1792" s="198">
        <v>2.0000000000000001E-4</v>
      </c>
    </row>
    <row r="1793" spans="1:25" x14ac:dyDescent="0.2">
      <c r="A1793">
        <v>1789</v>
      </c>
      <c r="B1793" s="119">
        <v>0.49229550277819739</v>
      </c>
      <c r="C1793" s="97">
        <v>12516.102367864041</v>
      </c>
      <c r="D1793" s="96">
        <v>0.8352327734340349</v>
      </c>
      <c r="E1793" s="98">
        <v>0</v>
      </c>
      <c r="F1793" s="119">
        <v>0.44512572307087128</v>
      </c>
      <c r="G1793" s="177">
        <v>1</v>
      </c>
      <c r="H1793" s="97">
        <v>4878258.5048265988</v>
      </c>
      <c r="I1793" s="185">
        <v>39911.538717004791</v>
      </c>
      <c r="J1793" s="174">
        <v>194698803186.9447</v>
      </c>
      <c r="K1793" s="186">
        <v>0.38943702624601273</v>
      </c>
      <c r="L1793" s="182">
        <v>59142606422.682076</v>
      </c>
      <c r="M1793" s="189">
        <v>0</v>
      </c>
      <c r="N1793" s="187">
        <v>11500539.064724773</v>
      </c>
      <c r="O1793" s="185">
        <v>0</v>
      </c>
      <c r="P1793" s="185">
        <v>144261013039.401</v>
      </c>
      <c r="Q1793" s="174">
        <v>338959816226.3457</v>
      </c>
      <c r="R1793" s="119">
        <v>0.56417228297824029</v>
      </c>
      <c r="S1793" s="174">
        <v>136353646218.98354</v>
      </c>
      <c r="T1793" s="119">
        <v>0.40227082884636467</v>
      </c>
      <c r="U1793" s="97">
        <v>16.397534658030374</v>
      </c>
      <c r="V1793" s="184">
        <v>2367667316637.583</v>
      </c>
      <c r="W1793" s="199">
        <v>2458.3078625834528</v>
      </c>
      <c r="X1793" s="191">
        <v>4.6628448143533383E-2</v>
      </c>
      <c r="Y1793" s="198">
        <v>2.0000000000000001E-4</v>
      </c>
    </row>
    <row r="1794" spans="1:25" x14ac:dyDescent="0.2">
      <c r="A1794">
        <v>1790</v>
      </c>
      <c r="B1794" s="119">
        <v>0.49746140633917629</v>
      </c>
      <c r="C1794" s="97">
        <v>8961.3749959454599</v>
      </c>
      <c r="D1794" s="96">
        <v>0.43351183294658019</v>
      </c>
      <c r="E1794" s="98">
        <v>5.9724752465355316E-2</v>
      </c>
      <c r="F1794" s="119">
        <v>0</v>
      </c>
      <c r="G1794" s="177">
        <v>0</v>
      </c>
      <c r="H1794" s="97">
        <v>2710398.6428203885</v>
      </c>
      <c r="I1794" s="185">
        <v>53779.113450460107</v>
      </c>
      <c r="J1794" s="174">
        <v>145762836108.21078</v>
      </c>
      <c r="K1794" s="186">
        <v>0.49746140633917624</v>
      </c>
      <c r="L1794" s="182">
        <v>57072157564.653313</v>
      </c>
      <c r="M1794" s="189">
        <v>4968458964.3417053</v>
      </c>
      <c r="N1794" s="187">
        <v>8636729.0100511685</v>
      </c>
      <c r="O1794" s="185">
        <v>10271255023.382656</v>
      </c>
      <c r="P1794" s="185">
        <v>0</v>
      </c>
      <c r="Q1794" s="174">
        <v>161002550095.93515</v>
      </c>
      <c r="R1794" s="119">
        <v>0.50141062618561394</v>
      </c>
      <c r="S1794" s="174">
        <v>61284171723.680931</v>
      </c>
      <c r="T1794" s="119">
        <v>0.38064100032679032</v>
      </c>
      <c r="U1794" s="97">
        <v>13.643942830233874</v>
      </c>
      <c r="V1794" s="184">
        <v>958156688875.37036</v>
      </c>
      <c r="W1794" s="199">
        <v>994.73122809065057</v>
      </c>
      <c r="X1794" s="191">
        <v>5.1230573981881765E-2</v>
      </c>
      <c r="Y1794" s="198">
        <v>2.0000000000000001E-4</v>
      </c>
    </row>
    <row r="1795" spans="1:25" x14ac:dyDescent="0.2">
      <c r="A1795">
        <v>1791</v>
      </c>
      <c r="B1795" s="119">
        <v>0.50633883964881687</v>
      </c>
      <c r="C1795" s="97">
        <v>9382.6479871468491</v>
      </c>
      <c r="D1795" s="96">
        <v>0.72667198253266718</v>
      </c>
      <c r="E1795" s="98">
        <v>0.33321282235114824</v>
      </c>
      <c r="F1795" s="119">
        <v>0</v>
      </c>
      <c r="G1795" s="177">
        <v>0</v>
      </c>
      <c r="H1795" s="97">
        <v>5973301.442688656</v>
      </c>
      <c r="I1795" s="185">
        <v>45710.155246582457</v>
      </c>
      <c r="J1795" s="174">
        <v>273040536279.93344</v>
      </c>
      <c r="K1795" s="186">
        <v>0.49537151081006237</v>
      </c>
      <c r="L1795" s="182">
        <v>100255639713.26785</v>
      </c>
      <c r="M1795" s="189">
        <v>30916654632.75024</v>
      </c>
      <c r="N1795" s="187">
        <v>14400343.11462843</v>
      </c>
      <c r="O1795" s="185">
        <v>51011490064.626122</v>
      </c>
      <c r="P1795" s="185">
        <v>0</v>
      </c>
      <c r="Q1795" s="174">
        <v>354968680977.30981</v>
      </c>
      <c r="R1795" s="119">
        <v>0.49600346299941767</v>
      </c>
      <c r="S1795" s="174">
        <v>128127664146.22418</v>
      </c>
      <c r="T1795" s="119">
        <v>0.36095484196932381</v>
      </c>
      <c r="U1795" s="97">
        <v>15.023968758022438</v>
      </c>
      <c r="V1795" s="184">
        <v>2077799672194.8958</v>
      </c>
      <c r="W1795" s="199">
        <v>2151.9815151714856</v>
      </c>
      <c r="X1795" s="191">
        <v>4.8186917778250342E-2</v>
      </c>
      <c r="Y1795" s="198">
        <v>2.0000000000000001E-4</v>
      </c>
    </row>
    <row r="1796" spans="1:25" x14ac:dyDescent="0.2">
      <c r="A1796">
        <v>1792</v>
      </c>
      <c r="B1796" s="119">
        <v>0.46756092656679304</v>
      </c>
      <c r="C1796" s="97">
        <v>4000</v>
      </c>
      <c r="D1796" s="96">
        <v>0.85462818010766872</v>
      </c>
      <c r="E1796" s="98">
        <v>9.6462843750884306E-2</v>
      </c>
      <c r="F1796" s="119">
        <v>0</v>
      </c>
      <c r="G1796" s="177">
        <v>0</v>
      </c>
      <c r="H1796" s="97">
        <v>14109149.178669808</v>
      </c>
      <c r="I1796" s="185">
        <v>23121.194878505728</v>
      </c>
      <c r="J1796" s="174">
        <v>326220387729.93365</v>
      </c>
      <c r="K1796" s="186">
        <v>5.8060617136932779E-2</v>
      </c>
      <c r="L1796" s="182">
        <v>-21769942997.396343</v>
      </c>
      <c r="M1796" s="189">
        <v>9238414608.966095</v>
      </c>
      <c r="N1796" s="187">
        <v>30066826.09635026</v>
      </c>
      <c r="O1796" s="185">
        <v>36915352569.918137</v>
      </c>
      <c r="P1796" s="185">
        <v>0</v>
      </c>
      <c r="Q1796" s="174">
        <v>372374154908.81787</v>
      </c>
      <c r="R1796" s="119">
        <v>0.13017240442493475</v>
      </c>
      <c r="S1796" s="174">
        <v>-8621775746.4933128</v>
      </c>
      <c r="T1796" s="119">
        <v>-2.3153528870994016E-2</v>
      </c>
      <c r="U1796" s="97">
        <v>0.60649915661629483</v>
      </c>
      <c r="V1796" s="184">
        <v>-49071774387.343193</v>
      </c>
      <c r="W1796" s="199">
        <v>-50.895060209886871</v>
      </c>
      <c r="X1796" s="191">
        <v>0.17899801395793022</v>
      </c>
      <c r="Y1796" s="198">
        <v>2.0000000000000001E-4</v>
      </c>
    </row>
    <row r="1797" spans="1:25" x14ac:dyDescent="0.2">
      <c r="A1797">
        <v>1793</v>
      </c>
      <c r="B1797" s="119">
        <v>0.47977123001954158</v>
      </c>
      <c r="C1797" s="97">
        <v>9269.980023181779</v>
      </c>
      <c r="D1797" s="96">
        <v>0.83532424959632612</v>
      </c>
      <c r="E1797" s="98">
        <v>5.5775066483534738E-2</v>
      </c>
      <c r="F1797" s="119">
        <v>0.56214022709899369</v>
      </c>
      <c r="G1797" s="177">
        <v>1</v>
      </c>
      <c r="H1797" s="97">
        <v>8075817.9857957326</v>
      </c>
      <c r="I1797" s="185">
        <v>42654.118636895779</v>
      </c>
      <c r="J1797" s="174">
        <v>344466898456.10791</v>
      </c>
      <c r="K1797" s="186">
        <v>0.47977123001954158</v>
      </c>
      <c r="L1797" s="182">
        <v>126991093887.30956</v>
      </c>
      <c r="M1797" s="189">
        <v>10564385591.542799</v>
      </c>
      <c r="N1797" s="187">
        <v>17989437.742472976</v>
      </c>
      <c r="O1797" s="185">
        <v>0</v>
      </c>
      <c r="P1797" s="185">
        <v>369581821939.49561</v>
      </c>
      <c r="Q1797" s="174">
        <v>724613105987.14636</v>
      </c>
      <c r="R1797" s="119">
        <v>0.63610602860538956</v>
      </c>
      <c r="S1797" s="174">
        <v>334700307898.31641</v>
      </c>
      <c r="T1797" s="119">
        <v>0.46190208972600827</v>
      </c>
      <c r="U1797" s="97">
        <v>16.839971625267356</v>
      </c>
      <c r="V1797" s="184">
        <v>6001359136901.9473</v>
      </c>
      <c r="W1797" s="199">
        <v>6231.2159408863581</v>
      </c>
      <c r="X1797" s="191">
        <v>4.3954370027447225E-2</v>
      </c>
      <c r="Y1797" s="198">
        <v>2.0000000000000001E-4</v>
      </c>
    </row>
    <row r="1798" spans="1:25" x14ac:dyDescent="0.2">
      <c r="A1798">
        <v>1794</v>
      </c>
      <c r="B1798" s="119">
        <v>0.29802454549353474</v>
      </c>
      <c r="C1798" s="97">
        <v>11164.37874169924</v>
      </c>
      <c r="D1798" s="96">
        <v>0.20342919333702814</v>
      </c>
      <c r="E1798" s="98">
        <v>0.43782015883185904</v>
      </c>
      <c r="F1798" s="119">
        <v>0.61908650190489012</v>
      </c>
      <c r="G1798" s="177">
        <v>1</v>
      </c>
      <c r="H1798" s="97">
        <v>1522511.0790415984</v>
      </c>
      <c r="I1798" s="185">
        <v>54269.986439071021</v>
      </c>
      <c r="J1798" s="174">
        <v>82626655612.922928</v>
      </c>
      <c r="K1798" s="186">
        <v>0.29802454549353474</v>
      </c>
      <c r="L1798" s="182">
        <v>14179024545.775381</v>
      </c>
      <c r="M1798" s="189">
        <v>555849297.70387399</v>
      </c>
      <c r="N1798" s="187">
        <v>6461748.3354261704</v>
      </c>
      <c r="O1798" s="185">
        <v>0</v>
      </c>
      <c r="P1798" s="185">
        <v>137523915599.10342</v>
      </c>
      <c r="Q1798" s="174">
        <v>220706420509.73026</v>
      </c>
      <c r="R1798" s="119">
        <v>0.6100588449262575</v>
      </c>
      <c r="S1798" s="174">
        <v>82739549205.270691</v>
      </c>
      <c r="T1798" s="119">
        <v>0.37488510308934564</v>
      </c>
      <c r="U1798" s="97">
        <v>17.991189955912429</v>
      </c>
      <c r="V1798" s="184">
        <v>1631725109098.2441</v>
      </c>
      <c r="W1798" s="199">
        <v>1690.5697192622222</v>
      </c>
      <c r="X1798" s="191">
        <v>4.0688344041636772E-2</v>
      </c>
      <c r="Y1798" s="198">
        <v>2.0000000000000001E-4</v>
      </c>
    </row>
    <row r="1799" spans="1:25" x14ac:dyDescent="0.2">
      <c r="A1799">
        <v>1795</v>
      </c>
      <c r="B1799" s="119">
        <v>0.57582570172848868</v>
      </c>
      <c r="C1799" s="97">
        <v>9480.4880154154944</v>
      </c>
      <c r="D1799" s="96">
        <v>0.72018698825661798</v>
      </c>
      <c r="E1799" s="98">
        <v>0</v>
      </c>
      <c r="F1799" s="119">
        <v>0</v>
      </c>
      <c r="G1799" s="177">
        <v>0</v>
      </c>
      <c r="H1799" s="97">
        <v>4879155.9031498367</v>
      </c>
      <c r="I1799" s="185">
        <v>47663.071468551876</v>
      </c>
      <c r="J1799" s="174">
        <v>232555556518.03745</v>
      </c>
      <c r="K1799" s="186">
        <v>0.49695660120901586</v>
      </c>
      <c r="L1799" s="182">
        <v>88211806915.904282</v>
      </c>
      <c r="M1799" s="189">
        <v>6947374068.8219528</v>
      </c>
      <c r="N1799" s="187">
        <v>12118355.0850721</v>
      </c>
      <c r="O1799" s="185">
        <v>0</v>
      </c>
      <c r="P1799" s="185">
        <v>0</v>
      </c>
      <c r="Q1799" s="174">
        <v>239502930586.85941</v>
      </c>
      <c r="R1799" s="119">
        <v>0.48254114751870164</v>
      </c>
      <c r="S1799" s="174">
        <v>88211806915.904282</v>
      </c>
      <c r="T1799" s="119">
        <v>0.36831201480398135</v>
      </c>
      <c r="U1799" s="97">
        <v>13.250861928621383</v>
      </c>
      <c r="V1799" s="184">
        <v>1277010955873.0964</v>
      </c>
      <c r="W1799" s="199">
        <v>1325.8402261556812</v>
      </c>
      <c r="X1799" s="191">
        <v>5.4633759657208375E-2</v>
      </c>
      <c r="Y1799" s="198">
        <v>2.0000000000000001E-4</v>
      </c>
    </row>
    <row r="1800" spans="1:25" x14ac:dyDescent="0.2">
      <c r="A1800">
        <v>1796</v>
      </c>
      <c r="B1800" s="119">
        <v>0.60372675367600026</v>
      </c>
      <c r="C1800" s="97">
        <v>4000</v>
      </c>
      <c r="D1800" s="96">
        <v>0.91518964042753836</v>
      </c>
      <c r="E1800" s="98">
        <v>2.62468774174794E-2</v>
      </c>
      <c r="F1800" s="119">
        <v>0.65538838221161466</v>
      </c>
      <c r="G1800" s="177">
        <v>1</v>
      </c>
      <c r="H1800" s="97">
        <v>14619806.372358736</v>
      </c>
      <c r="I1800" s="185">
        <v>29844.650870485413</v>
      </c>
      <c r="J1800" s="174">
        <v>436323016977.14435</v>
      </c>
      <c r="K1800" s="186">
        <v>0.30891927743035297</v>
      </c>
      <c r="L1800" s="182">
        <v>74127168461.490265</v>
      </c>
      <c r="M1800" s="189">
        <v>7718685406.8722916</v>
      </c>
      <c r="N1800" s="187">
        <v>30365655.6726261</v>
      </c>
      <c r="O1800" s="185">
        <v>0</v>
      </c>
      <c r="P1800" s="185">
        <v>479125422164.69586</v>
      </c>
      <c r="Q1800" s="174">
        <v>923167124548.71252</v>
      </c>
      <c r="R1800" s="119">
        <v>0.56120816598168399</v>
      </c>
      <c r="S1800" s="174">
        <v>208985100404.3909</v>
      </c>
      <c r="T1800" s="119">
        <v>0.22637840413408639</v>
      </c>
      <c r="U1800" s="97">
        <v>16.987372940732975</v>
      </c>
      <c r="V1800" s="184">
        <v>3791180882117.9448</v>
      </c>
      <c r="W1800" s="199">
        <v>3934.2341442635106</v>
      </c>
      <c r="X1800" s="191">
        <v>4.3289368907075555E-2</v>
      </c>
      <c r="Y1800" s="198">
        <v>2.0000000000000001E-4</v>
      </c>
    </row>
    <row r="1801" spans="1:25" x14ac:dyDescent="0.2">
      <c r="A1801">
        <v>1797</v>
      </c>
      <c r="B1801" s="119">
        <v>0.42116045520053047</v>
      </c>
      <c r="C1801" s="97">
        <v>7910.0374130552664</v>
      </c>
      <c r="D1801" s="96">
        <v>0.86285620050719924</v>
      </c>
      <c r="E1801" s="98">
        <v>0.159251580918086</v>
      </c>
      <c r="F1801" s="119">
        <v>0</v>
      </c>
      <c r="G1801" s="177">
        <v>0</v>
      </c>
      <c r="H1801" s="97">
        <v>7539562.8603675254</v>
      </c>
      <c r="I1801" s="185">
        <v>34316.227480411741</v>
      </c>
      <c r="J1801" s="174">
        <v>258729354219.23581</v>
      </c>
      <c r="K1801" s="186">
        <v>0.31415091088888758</v>
      </c>
      <c r="L1801" s="182">
        <v>54436657292.057198</v>
      </c>
      <c r="M1801" s="189">
        <v>19517585416.905914</v>
      </c>
      <c r="N1801" s="187">
        <v>16739628.035163887</v>
      </c>
      <c r="O1801" s="185">
        <v>22753899288.404465</v>
      </c>
      <c r="P1801" s="185">
        <v>0</v>
      </c>
      <c r="Q1801" s="174">
        <v>301000838924.54614</v>
      </c>
      <c r="R1801" s="119">
        <v>0.33050798824294392</v>
      </c>
      <c r="S1801" s="174">
        <v>66312621433.992516</v>
      </c>
      <c r="T1801" s="119">
        <v>0.22030709838192689</v>
      </c>
      <c r="U1801" s="97">
        <v>14.990978772754744</v>
      </c>
      <c r="V1801" s="184">
        <v>1034667664295.6405</v>
      </c>
      <c r="W1801" s="199">
        <v>1075.0205864820819</v>
      </c>
      <c r="X1801" s="191">
        <v>5.0833100240648868E-2</v>
      </c>
      <c r="Y1801" s="198">
        <v>2.0000000000000001E-4</v>
      </c>
    </row>
    <row r="1802" spans="1:25" x14ac:dyDescent="0.2">
      <c r="A1802">
        <v>1798</v>
      </c>
      <c r="B1802" s="119">
        <v>0.42008675129079986</v>
      </c>
      <c r="C1802" s="97">
        <v>4000</v>
      </c>
      <c r="D1802" s="96">
        <v>1.2783260512434962</v>
      </c>
      <c r="E1802" s="98">
        <v>0</v>
      </c>
      <c r="F1802" s="119">
        <v>0</v>
      </c>
      <c r="G1802" s="177">
        <v>0</v>
      </c>
      <c r="H1802" s="97">
        <v>41486401.878189199</v>
      </c>
      <c r="I1802" s="185">
        <v>25124.133049391312</v>
      </c>
      <c r="J1802" s="174">
        <v>1042309880528.1431</v>
      </c>
      <c r="K1802" s="186">
        <v>0.35252680322320329</v>
      </c>
      <c r="L1802" s="182">
        <v>239957157704.69507</v>
      </c>
      <c r="M1802" s="189">
        <v>33039762856.772301</v>
      </c>
      <c r="N1802" s="187">
        <v>73226035.305315971</v>
      </c>
      <c r="O1802" s="185">
        <v>0</v>
      </c>
      <c r="P1802" s="185">
        <v>0</v>
      </c>
      <c r="Q1802" s="174">
        <v>1075349643384.9154</v>
      </c>
      <c r="R1802" s="119">
        <v>0.34169553355124083</v>
      </c>
      <c r="S1802" s="174">
        <v>239957157704.69507</v>
      </c>
      <c r="T1802" s="119">
        <v>0.22314338334587958</v>
      </c>
      <c r="U1802" s="97">
        <v>13.424540444566793</v>
      </c>
      <c r="V1802" s="184">
        <v>3319993443150.729</v>
      </c>
      <c r="W1802" s="199">
        <v>3444.4533237777846</v>
      </c>
      <c r="X1802" s="191">
        <v>5.7012957137995771E-2</v>
      </c>
      <c r="Y1802" s="198">
        <v>2.0000000000000001E-4</v>
      </c>
    </row>
    <row r="1803" spans="1:25" x14ac:dyDescent="0.2">
      <c r="A1803">
        <v>1799</v>
      </c>
      <c r="B1803" s="119">
        <v>0.5714710559290741</v>
      </c>
      <c r="C1803" s="97">
        <v>14823.674159449947</v>
      </c>
      <c r="D1803" s="96">
        <v>0.90185142001089624</v>
      </c>
      <c r="E1803" s="98">
        <v>0</v>
      </c>
      <c r="F1803" s="119">
        <v>0.63343069949501596</v>
      </c>
      <c r="G1803" s="177">
        <v>1</v>
      </c>
      <c r="H1803" s="97">
        <v>7975052.0820293361</v>
      </c>
      <c r="I1803" s="185">
        <v>32653.45715837981</v>
      </c>
      <c r="J1803" s="174">
        <v>260413021496.39264</v>
      </c>
      <c r="K1803" s="186">
        <v>0.22641020597743666</v>
      </c>
      <c r="L1803" s="182">
        <v>38876948952.976746</v>
      </c>
      <c r="M1803" s="189">
        <v>8349083596.7642698</v>
      </c>
      <c r="N1803" s="187">
        <v>17235685.11893224</v>
      </c>
      <c r="O1803" s="185">
        <v>0</v>
      </c>
      <c r="P1803" s="185">
        <v>348897888620.40436</v>
      </c>
      <c r="Q1803" s="174">
        <v>617659993713.56128</v>
      </c>
      <c r="R1803" s="119">
        <v>0.54735369001300682</v>
      </c>
      <c r="S1803" s="174">
        <v>237369382043.42752</v>
      </c>
      <c r="T1803" s="119">
        <v>0.38430428465390809</v>
      </c>
      <c r="U1803" s="97">
        <v>18.116832063097672</v>
      </c>
      <c r="V1803" s="184">
        <v>4411004508714.4873</v>
      </c>
      <c r="W1803" s="199">
        <v>4577.4126892051972</v>
      </c>
      <c r="X1803" s="191">
        <v>4.211760428549996E-2</v>
      </c>
      <c r="Y1803" s="198">
        <v>2.0000000000000001E-4</v>
      </c>
    </row>
    <row r="1804" spans="1:25" x14ac:dyDescent="0.2">
      <c r="A1804">
        <v>1800</v>
      </c>
      <c r="B1804" s="119">
        <v>0.61250926653290128</v>
      </c>
      <c r="C1804" s="97">
        <v>4000</v>
      </c>
      <c r="D1804" s="96">
        <v>0.8838604136664896</v>
      </c>
      <c r="E1804" s="98">
        <v>0</v>
      </c>
      <c r="F1804" s="119">
        <v>0</v>
      </c>
      <c r="G1804" s="177">
        <v>0</v>
      </c>
      <c r="H1804" s="97">
        <v>12320529.694945283</v>
      </c>
      <c r="I1804" s="185">
        <v>35567.641509501518</v>
      </c>
      <c r="J1804" s="174">
        <v>438212183396.98193</v>
      </c>
      <c r="K1804" s="186">
        <v>0.43158830064200682</v>
      </c>
      <c r="L1804" s="182">
        <v>139024814287.79016</v>
      </c>
      <c r="M1804" s="189">
        <v>21550553450.959072</v>
      </c>
      <c r="N1804" s="187">
        <v>26247062.638666201</v>
      </c>
      <c r="O1804" s="185">
        <v>0</v>
      </c>
      <c r="P1804" s="185">
        <v>0</v>
      </c>
      <c r="Q1804" s="174">
        <v>459762736847.94098</v>
      </c>
      <c r="R1804" s="119">
        <v>0.41135837334176484</v>
      </c>
      <c r="S1804" s="174">
        <v>139024814287.79016</v>
      </c>
      <c r="T1804" s="119">
        <v>0.30238382353672638</v>
      </c>
      <c r="U1804" s="97">
        <v>13.557522000150453</v>
      </c>
      <c r="V1804" s="184">
        <v>2075338888273.5081</v>
      </c>
      <c r="W1804" s="199">
        <v>2153.6868543248756</v>
      </c>
      <c r="X1804" s="191">
        <v>5.2690568545123641E-2</v>
      </c>
      <c r="Y1804" s="198">
        <v>2.0000000000000001E-4</v>
      </c>
    </row>
    <row r="1805" spans="1:25" x14ac:dyDescent="0.2">
      <c r="A1805">
        <v>1801</v>
      </c>
      <c r="B1805" s="119">
        <v>0.48801545034815808</v>
      </c>
      <c r="C1805" s="97">
        <v>6441.4617430559774</v>
      </c>
      <c r="D1805" s="96">
        <v>0.84374101786459177</v>
      </c>
      <c r="E1805" s="98">
        <v>0.18093974711362498</v>
      </c>
      <c r="F1805" s="119">
        <v>0</v>
      </c>
      <c r="G1805" s="177">
        <v>0</v>
      </c>
      <c r="H1805" s="97">
        <v>11424647.367601272</v>
      </c>
      <c r="I1805" s="185">
        <v>35119.366599688903</v>
      </c>
      <c r="J1805" s="174">
        <v>401226379174.95984</v>
      </c>
      <c r="K1805" s="186">
        <v>0.34633915785457936</v>
      </c>
      <c r="L1805" s="182">
        <v>98515609224.785355</v>
      </c>
      <c r="M1805" s="189">
        <v>23548073329.830372</v>
      </c>
      <c r="N1805" s="187">
        <v>24679669.054443162</v>
      </c>
      <c r="O1805" s="185">
        <v>44963378094.430023</v>
      </c>
      <c r="P1805" s="185">
        <v>0</v>
      </c>
      <c r="Q1805" s="174">
        <v>469737830599.22028</v>
      </c>
      <c r="R1805" s="119">
        <v>0.37240157669415547</v>
      </c>
      <c r="S1805" s="174">
        <v>125867982555.58109</v>
      </c>
      <c r="T1805" s="119">
        <v>0.26795368470752678</v>
      </c>
      <c r="U1805" s="97">
        <v>14.823189090610523</v>
      </c>
      <c r="V1805" s="184">
        <v>1979743590722.4619</v>
      </c>
      <c r="W1805" s="199">
        <v>2055.1780806049092</v>
      </c>
      <c r="X1805" s="191">
        <v>4.9059423679308371E-2</v>
      </c>
      <c r="Y1805" s="198">
        <v>2.0000000000000001E-4</v>
      </c>
    </row>
    <row r="1806" spans="1:25" x14ac:dyDescent="0.2">
      <c r="A1806">
        <v>1802</v>
      </c>
      <c r="B1806" s="119">
        <v>0.65448813751501378</v>
      </c>
      <c r="C1806" s="97">
        <v>6693.213574841544</v>
      </c>
      <c r="D1806" s="96">
        <v>1.2482930280107207</v>
      </c>
      <c r="E1806" s="98">
        <v>0</v>
      </c>
      <c r="F1806" s="119">
        <v>0.45261440949165704</v>
      </c>
      <c r="G1806" s="177">
        <v>1</v>
      </c>
      <c r="H1806" s="97">
        <v>20339203.578889627</v>
      </c>
      <c r="I1806" s="185">
        <v>24940.778594958065</v>
      </c>
      <c r="J1806" s="174">
        <v>507275573258.86487</v>
      </c>
      <c r="K1806" s="186">
        <v>0.23795304346953827</v>
      </c>
      <c r="L1806" s="182">
        <v>84402722705.233414</v>
      </c>
      <c r="M1806" s="189">
        <v>3126631818.2463593</v>
      </c>
      <c r="N1806" s="187">
        <v>37055458.841934159</v>
      </c>
      <c r="O1806" s="185">
        <v>0</v>
      </c>
      <c r="P1806" s="185">
        <v>216275682416.63113</v>
      </c>
      <c r="Q1806" s="174">
        <v>726677887493.74231</v>
      </c>
      <c r="R1806" s="119">
        <v>0.40420703247356748</v>
      </c>
      <c r="S1806" s="174">
        <v>198703447728.22937</v>
      </c>
      <c r="T1806" s="119">
        <v>0.27344088921371024</v>
      </c>
      <c r="U1806" s="97">
        <v>16.502027140001335</v>
      </c>
      <c r="V1806" s="184">
        <v>3317950338502.8872</v>
      </c>
      <c r="W1806" s="199">
        <v>3440.2186069139352</v>
      </c>
      <c r="X1806" s="191">
        <v>4.7215110118194813E-2</v>
      </c>
      <c r="Y1806" s="198">
        <v>2.0000000000000001E-4</v>
      </c>
    </row>
    <row r="1807" spans="1:25" x14ac:dyDescent="0.2">
      <c r="A1807">
        <v>1803</v>
      </c>
      <c r="B1807" s="119">
        <v>0.49704175619578739</v>
      </c>
      <c r="C1807" s="97">
        <v>6714.1945013667337</v>
      </c>
      <c r="D1807" s="96">
        <v>1.1002386075761554</v>
      </c>
      <c r="E1807" s="98">
        <v>0</v>
      </c>
      <c r="F1807" s="119">
        <v>0</v>
      </c>
      <c r="G1807" s="177">
        <v>0</v>
      </c>
      <c r="H1807" s="97">
        <v>10257036.072676711</v>
      </c>
      <c r="I1807" s="185">
        <v>34550.230555129827</v>
      </c>
      <c r="J1807" s="174">
        <v>354382961123.26373</v>
      </c>
      <c r="K1807" s="186">
        <v>0.38666151934708037</v>
      </c>
      <c r="L1807" s="182">
        <v>98618129115.217224</v>
      </c>
      <c r="M1807" s="189">
        <v>10029790881.257721</v>
      </c>
      <c r="N1807" s="187">
        <v>20445573.739212427</v>
      </c>
      <c r="O1807" s="185">
        <v>0</v>
      </c>
      <c r="P1807" s="185">
        <v>0</v>
      </c>
      <c r="Q1807" s="174">
        <v>364412752004.52148</v>
      </c>
      <c r="R1807" s="119">
        <v>0.37601937205791941</v>
      </c>
      <c r="S1807" s="174">
        <v>98618129115.217224</v>
      </c>
      <c r="T1807" s="119">
        <v>0.27062205856614374</v>
      </c>
      <c r="U1807" s="97">
        <v>13.369813437240046</v>
      </c>
      <c r="V1807" s="184">
        <v>1388093988248.4243</v>
      </c>
      <c r="W1807" s="199">
        <v>1439.9211493932046</v>
      </c>
      <c r="X1807" s="191">
        <v>5.7341689907782191E-2</v>
      </c>
      <c r="Y1807" s="198">
        <v>2.0000000000000001E-4</v>
      </c>
    </row>
    <row r="1808" spans="1:25" x14ac:dyDescent="0.2">
      <c r="A1808">
        <v>1804</v>
      </c>
      <c r="B1808" s="119">
        <v>0.56981233025211298</v>
      </c>
      <c r="C1808" s="97">
        <v>7884.4516485660497</v>
      </c>
      <c r="D1808" s="96">
        <v>1.2738123247498709</v>
      </c>
      <c r="E1808" s="98">
        <v>0.21423139744957811</v>
      </c>
      <c r="F1808" s="119">
        <v>0.47269141865500247</v>
      </c>
      <c r="G1808" s="177">
        <v>1</v>
      </c>
      <c r="H1808" s="97">
        <v>11897377.848616021</v>
      </c>
      <c r="I1808" s="185">
        <v>38350.079978060421</v>
      </c>
      <c r="J1808" s="174">
        <v>456265392023.62885</v>
      </c>
      <c r="K1808" s="186">
        <v>0.51595990852782925</v>
      </c>
      <c r="L1808" s="182">
        <v>183163209363.37067</v>
      </c>
      <c r="M1808" s="189">
        <v>3271319618.3419604</v>
      </c>
      <c r="N1808" s="187">
        <v>22269616.010681123</v>
      </c>
      <c r="O1808" s="185">
        <v>0</v>
      </c>
      <c r="P1808" s="185">
        <v>299161381854.27313</v>
      </c>
      <c r="Q1808" s="174">
        <v>758698093496.2439</v>
      </c>
      <c r="R1808" s="119">
        <v>0.62573474150781505</v>
      </c>
      <c r="S1808" s="174">
        <v>329165332031.94379</v>
      </c>
      <c r="T1808" s="119">
        <v>0.43385548857132245</v>
      </c>
      <c r="U1808" s="97">
        <v>15.694532540193919</v>
      </c>
      <c r="V1808" s="184">
        <v>5450257642134</v>
      </c>
      <c r="W1808" s="199">
        <v>5654.256400365035</v>
      </c>
      <c r="X1808" s="191">
        <v>4.8335789473614749E-2</v>
      </c>
      <c r="Y1808" s="198">
        <v>2.0000000000000001E-4</v>
      </c>
    </row>
    <row r="1809" spans="1:25" x14ac:dyDescent="0.2">
      <c r="A1809">
        <v>1805</v>
      </c>
      <c r="B1809" s="119">
        <v>0.3917071432290285</v>
      </c>
      <c r="C1809" s="97">
        <v>9962.4630523895448</v>
      </c>
      <c r="D1809" s="96">
        <v>0.72207140161588979</v>
      </c>
      <c r="E1809" s="98">
        <v>0.56365849360752407</v>
      </c>
      <c r="F1809" s="119">
        <v>0.52280548004797789</v>
      </c>
      <c r="G1809" s="177">
        <v>1</v>
      </c>
      <c r="H1809" s="97">
        <v>4230380.1864995351</v>
      </c>
      <c r="I1809" s="185">
        <v>39999.2182594935</v>
      </c>
      <c r="J1809" s="174">
        <v>169211900400.43173</v>
      </c>
      <c r="K1809" s="186">
        <v>0.38868578710293189</v>
      </c>
      <c r="L1809" s="182">
        <v>51751960873.496712</v>
      </c>
      <c r="M1809" s="189">
        <v>2849641933.5869246</v>
      </c>
      <c r="N1809" s="187">
        <v>10699378.973024815</v>
      </c>
      <c r="O1809" s="185">
        <v>0</v>
      </c>
      <c r="P1809" s="185">
        <v>155743133273.34238</v>
      </c>
      <c r="Q1809" s="174">
        <v>327804675607.36102</v>
      </c>
      <c r="R1809" s="119">
        <v>0.5807262113033872</v>
      </c>
      <c r="S1809" s="174">
        <v>133178490237.26079</v>
      </c>
      <c r="T1809" s="119">
        <v>0.40627391903579729</v>
      </c>
      <c r="U1809" s="97">
        <v>16.739894943706805</v>
      </c>
      <c r="V1809" s="184">
        <v>2392889336369.0283</v>
      </c>
      <c r="W1809" s="199">
        <v>2483.7902565039049</v>
      </c>
      <c r="X1809" s="191">
        <v>4.4790935292232055E-2</v>
      </c>
      <c r="Y1809" s="198">
        <v>2.0000000000000001E-4</v>
      </c>
    </row>
    <row r="1810" spans="1:25" x14ac:dyDescent="0.2">
      <c r="A1810">
        <v>1806</v>
      </c>
      <c r="B1810" s="119">
        <v>0.54110337356707838</v>
      </c>
      <c r="C1810" s="97">
        <v>10580.726541866607</v>
      </c>
      <c r="D1810" s="96">
        <v>0.66801904002581536</v>
      </c>
      <c r="E1810" s="98">
        <v>0.53270984915293829</v>
      </c>
      <c r="F1810" s="119">
        <v>0</v>
      </c>
      <c r="G1810" s="177">
        <v>0</v>
      </c>
      <c r="H1810" s="97">
        <v>13960363.342041561</v>
      </c>
      <c r="I1810" s="185">
        <v>34736.707722529034</v>
      </c>
      <c r="J1810" s="174">
        <v>484937061112.80634</v>
      </c>
      <c r="K1810" s="186">
        <v>0.42034105057053772</v>
      </c>
      <c r="L1810" s="182">
        <v>158568883094.11703</v>
      </c>
      <c r="M1810" s="189">
        <v>60106495818.201187</v>
      </c>
      <c r="N1810" s="187">
        <v>32130855.473616548</v>
      </c>
      <c r="O1810" s="185">
        <v>61107248079.376923</v>
      </c>
      <c r="P1810" s="185">
        <v>0</v>
      </c>
      <c r="Q1810" s="174">
        <v>606150805010.3844</v>
      </c>
      <c r="R1810" s="119">
        <v>0.41693378958379507</v>
      </c>
      <c r="S1810" s="174">
        <v>192661972710.53262</v>
      </c>
      <c r="T1810" s="119">
        <v>0.31784495065915486</v>
      </c>
      <c r="U1810" s="97">
        <v>15.071266753814148</v>
      </c>
      <c r="V1810" s="184">
        <v>3073590298718.542</v>
      </c>
      <c r="W1810" s="199">
        <v>3188.8782484245485</v>
      </c>
      <c r="X1810" s="191">
        <v>5.0437260023368846E-2</v>
      </c>
      <c r="Y1810" s="198">
        <v>2.0000000000000001E-4</v>
      </c>
    </row>
    <row r="1811" spans="1:25" x14ac:dyDescent="0.2">
      <c r="A1811">
        <v>1807</v>
      </c>
      <c r="B1811" s="119">
        <v>0.59377688328511091</v>
      </c>
      <c r="C1811" s="97">
        <v>4000</v>
      </c>
      <c r="D1811" s="96">
        <v>0.66209421542039149</v>
      </c>
      <c r="E1811" s="98">
        <v>0</v>
      </c>
      <c r="F1811" s="119">
        <v>0.35359463039515171</v>
      </c>
      <c r="G1811" s="177">
        <v>1</v>
      </c>
      <c r="H1811" s="97">
        <v>7041825.4090459822</v>
      </c>
      <c r="I1811" s="185">
        <v>36413.407686611223</v>
      </c>
      <c r="J1811" s="174">
        <v>256416859477.52917</v>
      </c>
      <c r="K1811" s="186">
        <v>0.38991915862669513</v>
      </c>
      <c r="L1811" s="182">
        <v>62709222940.24614</v>
      </c>
      <c r="M1811" s="189">
        <v>7158070109.8378077</v>
      </c>
      <c r="N1811" s="187">
        <v>17413802.681290019</v>
      </c>
      <c r="O1811" s="185">
        <v>0</v>
      </c>
      <c r="P1811" s="185">
        <v>138674952737.62003</v>
      </c>
      <c r="Q1811" s="174">
        <v>402249882324.987</v>
      </c>
      <c r="R1811" s="119">
        <v>0.52435517712560842</v>
      </c>
      <c r="S1811" s="174">
        <v>121050958617.94754</v>
      </c>
      <c r="T1811" s="119">
        <v>0.30093472723541448</v>
      </c>
      <c r="U1811" s="97">
        <v>16.07169084717151</v>
      </c>
      <c r="V1811" s="184">
        <v>2148981158744.8806</v>
      </c>
      <c r="W1811" s="199">
        <v>2229.6648150747242</v>
      </c>
      <c r="X1811" s="191">
        <v>4.5355306702096143E-2</v>
      </c>
      <c r="Y1811" s="198">
        <v>2.0000000000000001E-4</v>
      </c>
    </row>
    <row r="1812" spans="1:25" x14ac:dyDescent="0.2">
      <c r="A1812">
        <v>1808</v>
      </c>
      <c r="B1812" s="119">
        <v>0.29336101774088591</v>
      </c>
      <c r="C1812" s="97">
        <v>10662.955452859929</v>
      </c>
      <c r="D1812" s="96">
        <v>1.0521446003592048</v>
      </c>
      <c r="E1812" s="98">
        <v>0.50751266705001807</v>
      </c>
      <c r="F1812" s="119">
        <v>0</v>
      </c>
      <c r="G1812" s="177">
        <v>0</v>
      </c>
      <c r="H1812" s="97">
        <v>9004698.6900191419</v>
      </c>
      <c r="I1812" s="185">
        <v>34344.56964739861</v>
      </c>
      <c r="J1812" s="174">
        <v>309262501313.20142</v>
      </c>
      <c r="K1812" s="186">
        <v>0.29336101774088585</v>
      </c>
      <c r="L1812" s="182">
        <v>63764994389.928307</v>
      </c>
      <c r="M1812" s="189">
        <v>48830375148.803818</v>
      </c>
      <c r="N1812" s="187">
        <v>18344500.292195596</v>
      </c>
      <c r="O1812" s="185">
        <v>73662354398.734039</v>
      </c>
      <c r="P1812" s="185">
        <v>0</v>
      </c>
      <c r="Q1812" s="174">
        <v>431755230860.73932</v>
      </c>
      <c r="R1812" s="119">
        <v>0.34662103654186127</v>
      </c>
      <c r="S1812" s="174">
        <v>110581205892.28854</v>
      </c>
      <c r="T1812" s="119">
        <v>0.2561201300835102</v>
      </c>
      <c r="U1812" s="97">
        <v>16.985999276034189</v>
      </c>
      <c r="V1812" s="184">
        <v>1878470370845.5969</v>
      </c>
      <c r="W1812" s="199">
        <v>1945.0695523169286</v>
      </c>
      <c r="X1812" s="191">
        <v>4.6518411174148899E-2</v>
      </c>
      <c r="Y1812" s="198">
        <v>2.0000000000000001E-4</v>
      </c>
    </row>
    <row r="1813" spans="1:25" x14ac:dyDescent="0.2">
      <c r="A1813">
        <v>1809</v>
      </c>
      <c r="B1813" s="119">
        <v>0.48742439702741275</v>
      </c>
      <c r="C1813" s="97">
        <v>9270.4435752800437</v>
      </c>
      <c r="D1813" s="96">
        <v>0.85466277890440701</v>
      </c>
      <c r="E1813" s="98">
        <v>0.18171143068769283</v>
      </c>
      <c r="F1813" s="119">
        <v>0</v>
      </c>
      <c r="G1813" s="177">
        <v>0</v>
      </c>
      <c r="H1813" s="97">
        <v>7858708.9621288022</v>
      </c>
      <c r="I1813" s="185">
        <v>37542.79420075941</v>
      </c>
      <c r="J1813" s="174">
        <v>295037893248.86517</v>
      </c>
      <c r="K1813" s="186">
        <v>0.46444670283033063</v>
      </c>
      <c r="L1813" s="182">
        <v>106084060720.76077</v>
      </c>
      <c r="M1813" s="189">
        <v>8148194564.2568741</v>
      </c>
      <c r="N1813" s="187">
        <v>17390961.139707241</v>
      </c>
      <c r="O1813" s="185">
        <v>15095810393.016388</v>
      </c>
      <c r="P1813" s="185">
        <v>0</v>
      </c>
      <c r="Q1813" s="174">
        <v>318281898206.13843</v>
      </c>
      <c r="R1813" s="119">
        <v>0.46847158410273648</v>
      </c>
      <c r="S1813" s="174">
        <v>113470170134.06577</v>
      </c>
      <c r="T1813" s="119">
        <v>0.35650839954641617</v>
      </c>
      <c r="U1813" s="97">
        <v>13.602120999922132</v>
      </c>
      <c r="V1813" s="184">
        <v>1642614489063.5869</v>
      </c>
      <c r="W1813" s="199">
        <v>1705.4026865256915</v>
      </c>
      <c r="X1813" s="191">
        <v>5.4398888808741566E-2</v>
      </c>
      <c r="Y1813" s="198">
        <v>2.0000000000000001E-4</v>
      </c>
    </row>
    <row r="1814" spans="1:25" x14ac:dyDescent="0.2">
      <c r="A1814">
        <v>1810</v>
      </c>
      <c r="B1814" s="119">
        <v>0.5825876656843666</v>
      </c>
      <c r="C1814" s="97">
        <v>4000</v>
      </c>
      <c r="D1814" s="96">
        <v>0.94982109769279011</v>
      </c>
      <c r="E1814" s="98">
        <v>0</v>
      </c>
      <c r="F1814" s="119">
        <v>0.77216399196176122</v>
      </c>
      <c r="G1814" s="177">
        <v>1</v>
      </c>
      <c r="H1814" s="97">
        <v>22163532.851644792</v>
      </c>
      <c r="I1814" s="185">
        <v>29063.094131977341</v>
      </c>
      <c r="J1814" s="174">
        <v>644140841564.52478</v>
      </c>
      <c r="K1814" s="186">
        <v>0.41269101053631718</v>
      </c>
      <c r="L1814" s="182">
        <v>185653193281.22791</v>
      </c>
      <c r="M1814" s="189">
        <v>15490497544.933414</v>
      </c>
      <c r="N1814" s="187">
        <v>44414200.4061689</v>
      </c>
      <c r="O1814" s="185">
        <v>0</v>
      </c>
      <c r="P1814" s="185">
        <v>423904891512.03687</v>
      </c>
      <c r="Q1814" s="174">
        <v>1083536230621.4951</v>
      </c>
      <c r="R1814" s="119">
        <v>0.55831547755040611</v>
      </c>
      <c r="S1814" s="174">
        <v>395971160692.89948</v>
      </c>
      <c r="T1814" s="119">
        <v>0.36544339681726951</v>
      </c>
      <c r="U1814" s="97">
        <v>16.310703476742905</v>
      </c>
      <c r="V1814" s="184">
        <v>6935649881545.4277</v>
      </c>
      <c r="W1814" s="199">
        <v>7201.7035353833444</v>
      </c>
      <c r="X1814" s="191">
        <v>4.5693100354276726E-2</v>
      </c>
      <c r="Y1814" s="198">
        <v>2.0000000000000001E-4</v>
      </c>
    </row>
    <row r="1815" spans="1:25" x14ac:dyDescent="0.2">
      <c r="A1815">
        <v>1811</v>
      </c>
      <c r="B1815" s="119">
        <v>0.51436415121583556</v>
      </c>
      <c r="C1815" s="97">
        <v>9271.3064686179878</v>
      </c>
      <c r="D1815" s="96">
        <v>0.85514485793799011</v>
      </c>
      <c r="E1815" s="98">
        <v>0.38000308567967633</v>
      </c>
      <c r="F1815" s="119">
        <v>0.41610846731151419</v>
      </c>
      <c r="G1815" s="177">
        <v>1</v>
      </c>
      <c r="H1815" s="97">
        <v>24428025.688207481</v>
      </c>
      <c r="I1815" s="185">
        <v>29270.621041671435</v>
      </c>
      <c r="J1815" s="174">
        <v>715023482715.73621</v>
      </c>
      <c r="K1815" s="186">
        <v>0.38555363199351478</v>
      </c>
      <c r="L1815" s="182">
        <v>211833918380.87964</v>
      </c>
      <c r="M1815" s="189">
        <v>11558801359.060461</v>
      </c>
      <c r="N1815" s="187">
        <v>50291910.988407925</v>
      </c>
      <c r="O1815" s="185">
        <v>0</v>
      </c>
      <c r="P1815" s="185">
        <v>503036344112.87952</v>
      </c>
      <c r="Q1815" s="174">
        <v>1229618628187.6763</v>
      </c>
      <c r="R1815" s="119">
        <v>0.55147910129782796</v>
      </c>
      <c r="S1815" s="174">
        <v>560481316736.63586</v>
      </c>
      <c r="T1815" s="119">
        <v>0.45581719720912506</v>
      </c>
      <c r="U1815" s="97">
        <v>16.799682149574934</v>
      </c>
      <c r="V1815" s="184">
        <v>9826763901386.5098</v>
      </c>
      <c r="W1815" s="199">
        <v>10193.866991053475</v>
      </c>
      <c r="X1815" s="191">
        <v>4.3995270512102863E-2</v>
      </c>
      <c r="Y1815" s="198">
        <v>2.0000000000000001E-4</v>
      </c>
    </row>
    <row r="1816" spans="1:25" x14ac:dyDescent="0.2">
      <c r="A1816">
        <v>1812</v>
      </c>
      <c r="B1816" s="119">
        <v>0.63978379227379856</v>
      </c>
      <c r="C1816" s="97">
        <v>12772.738550656108</v>
      </c>
      <c r="D1816" s="96">
        <v>1.6484040328112004</v>
      </c>
      <c r="E1816" s="98">
        <v>0.7</v>
      </c>
      <c r="F1816" s="119">
        <v>0</v>
      </c>
      <c r="G1816" s="177">
        <v>0</v>
      </c>
      <c r="H1816" s="97">
        <v>12663422.062393421</v>
      </c>
      <c r="I1816" s="185">
        <v>37125.990243460728</v>
      </c>
      <c r="J1816" s="174">
        <v>470142083937.24347</v>
      </c>
      <c r="K1816" s="186">
        <v>0.35919462392472779</v>
      </c>
      <c r="L1816" s="182">
        <v>123070990127.94916</v>
      </c>
      <c r="M1816" s="189">
        <v>48776514923.980392</v>
      </c>
      <c r="N1816" s="187">
        <v>23834907.867812306</v>
      </c>
      <c r="O1816" s="185">
        <v>109930242622.16629</v>
      </c>
      <c r="P1816" s="185">
        <v>0</v>
      </c>
      <c r="Q1816" s="174">
        <v>628848841483.39014</v>
      </c>
      <c r="R1816" s="119">
        <v>0.40839178859414715</v>
      </c>
      <c r="S1816" s="174">
        <v>163827954087.70337</v>
      </c>
      <c r="T1816" s="119">
        <v>0.2605204037607034</v>
      </c>
      <c r="U1816" s="97">
        <v>15.306409584150256</v>
      </c>
      <c r="V1816" s="184">
        <v>2468832562450.8184</v>
      </c>
      <c r="W1816" s="199">
        <v>2561.8870326082897</v>
      </c>
      <c r="X1816" s="191">
        <v>5.3206947685202524E-2</v>
      </c>
      <c r="Y1816" s="198">
        <v>2.0000000000000001E-4</v>
      </c>
    </row>
    <row r="1817" spans="1:25" x14ac:dyDescent="0.2">
      <c r="A1817">
        <v>1813</v>
      </c>
      <c r="B1817" s="119">
        <v>0.56778428541868087</v>
      </c>
      <c r="C1817" s="97">
        <v>10661.145641305684</v>
      </c>
      <c r="D1817" s="96">
        <v>0.98630228737308101</v>
      </c>
      <c r="E1817" s="98">
        <v>0.30509187558633205</v>
      </c>
      <c r="F1817" s="119">
        <v>0</v>
      </c>
      <c r="G1817" s="177">
        <v>0</v>
      </c>
      <c r="H1817" s="97">
        <v>13200222.295603061</v>
      </c>
      <c r="I1817" s="185">
        <v>36204.897650187842</v>
      </c>
      <c r="J1817" s="174">
        <v>477912697172.03644</v>
      </c>
      <c r="K1817" s="186">
        <v>0.48801587090680676</v>
      </c>
      <c r="L1817" s="182">
        <v>194341401034.86981</v>
      </c>
      <c r="M1817" s="189">
        <v>15569350103.044245</v>
      </c>
      <c r="N1817" s="187">
        <v>26645590.076120771</v>
      </c>
      <c r="O1817" s="185">
        <v>33287861357.490654</v>
      </c>
      <c r="P1817" s="185">
        <v>0</v>
      </c>
      <c r="Q1817" s="174">
        <v>526769908632.57135</v>
      </c>
      <c r="R1817" s="119">
        <v>0.4933069751238961</v>
      </c>
      <c r="S1817" s="174">
        <v>210264593010.86514</v>
      </c>
      <c r="T1817" s="119">
        <v>0.39915832238156063</v>
      </c>
      <c r="U1817" s="97">
        <v>13.683662953719598</v>
      </c>
      <c r="V1817" s="184">
        <v>2952878200821.8359</v>
      </c>
      <c r="W1817" s="199">
        <v>3065.8764310641877</v>
      </c>
      <c r="X1817" s="191">
        <v>5.3800796655889237E-2</v>
      </c>
      <c r="Y1817" s="198">
        <v>2.0000000000000001E-4</v>
      </c>
    </row>
    <row r="1818" spans="1:25" x14ac:dyDescent="0.2">
      <c r="A1818">
        <v>1814</v>
      </c>
      <c r="B1818" s="119">
        <v>0.35944309788587858</v>
      </c>
      <c r="C1818" s="97">
        <v>12914.829253171743</v>
      </c>
      <c r="D1818" s="96">
        <v>0.35295525155197921</v>
      </c>
      <c r="E1818" s="98">
        <v>0</v>
      </c>
      <c r="F1818" s="119">
        <v>0.45043310573486983</v>
      </c>
      <c r="G1818" s="177">
        <v>1</v>
      </c>
      <c r="H1818" s="97">
        <v>2067018.284751697</v>
      </c>
      <c r="I1818" s="185">
        <v>53143.458934704169</v>
      </c>
      <c r="J1818" s="174">
        <v>109848501332.98445</v>
      </c>
      <c r="K1818" s="186">
        <v>0.35944309788587858</v>
      </c>
      <c r="L1818" s="182">
        <v>28509785235.966782</v>
      </c>
      <c r="M1818" s="189">
        <v>3725397623.5911441</v>
      </c>
      <c r="N1818" s="187">
        <v>7282755.2786295786</v>
      </c>
      <c r="O1818" s="185">
        <v>0</v>
      </c>
      <c r="P1818" s="185">
        <v>139939596165.68408</v>
      </c>
      <c r="Q1818" s="174">
        <v>253513495122.25967</v>
      </c>
      <c r="R1818" s="119">
        <v>0.59734872290236307</v>
      </c>
      <c r="S1818" s="174">
        <v>123401261857.11426</v>
      </c>
      <c r="T1818" s="119">
        <v>0.48676407462096893</v>
      </c>
      <c r="U1818" s="97">
        <v>17.692718864843854</v>
      </c>
      <c r="V1818" s="184">
        <v>2365684479678.7319</v>
      </c>
      <c r="W1818" s="199">
        <v>2455.2842291611637</v>
      </c>
      <c r="X1818" s="191">
        <v>4.1749536178818408E-2</v>
      </c>
      <c r="Y1818" s="198">
        <v>2.0000000000000001E-4</v>
      </c>
    </row>
    <row r="1819" spans="1:25" x14ac:dyDescent="0.2">
      <c r="A1819">
        <v>1815</v>
      </c>
      <c r="B1819" s="119">
        <v>0.53241158466154692</v>
      </c>
      <c r="C1819" s="97">
        <v>7735.6411608842936</v>
      </c>
      <c r="D1819" s="96">
        <v>0.99136148250895983</v>
      </c>
      <c r="E1819" s="98">
        <v>4.9750002668510554E-2</v>
      </c>
      <c r="F1819" s="119">
        <v>0</v>
      </c>
      <c r="G1819" s="177">
        <v>0</v>
      </c>
      <c r="H1819" s="97">
        <v>8780626.6577523127</v>
      </c>
      <c r="I1819" s="185">
        <v>40356.987165333725</v>
      </c>
      <c r="J1819" s="174">
        <v>354359637330.49725</v>
      </c>
      <c r="K1819" s="186">
        <v>0.43896631982351531</v>
      </c>
      <c r="L1819" s="182">
        <v>106203331313.28006</v>
      </c>
      <c r="M1819" s="189">
        <v>18043572107.465298</v>
      </c>
      <c r="N1819" s="187">
        <v>18361737.746175364</v>
      </c>
      <c r="O1819" s="185">
        <v>24933093534.387489</v>
      </c>
      <c r="P1819" s="185">
        <v>0</v>
      </c>
      <c r="Q1819" s="174">
        <v>397336302972.35004</v>
      </c>
      <c r="R1819" s="119">
        <v>0.44168735503809875</v>
      </c>
      <c r="S1819" s="174">
        <v>121801364440.76306</v>
      </c>
      <c r="T1819" s="119">
        <v>0.30654476706408329</v>
      </c>
      <c r="U1819" s="97">
        <v>14.263558964478591</v>
      </c>
      <c r="V1819" s="184">
        <v>1852495212640.6621</v>
      </c>
      <c r="W1819" s="199">
        <v>1922.1451692628648</v>
      </c>
      <c r="X1819" s="191">
        <v>5.2011745424281039E-2</v>
      </c>
      <c r="Y1819" s="198">
        <v>2.0000000000000001E-4</v>
      </c>
    </row>
    <row r="1820" spans="1:25" x14ac:dyDescent="0.2">
      <c r="A1820">
        <v>1816</v>
      </c>
      <c r="B1820" s="119">
        <v>0.3625416637544977</v>
      </c>
      <c r="C1820" s="97">
        <v>6544.4614994155745</v>
      </c>
      <c r="D1820" s="96">
        <v>0.91222094590363145</v>
      </c>
      <c r="E1820" s="98">
        <v>0</v>
      </c>
      <c r="F1820" s="119">
        <v>0.54387686783536915</v>
      </c>
      <c r="G1820" s="177">
        <v>1</v>
      </c>
      <c r="H1820" s="97">
        <v>8981307.8785617538</v>
      </c>
      <c r="I1820" s="185">
        <v>41397.963056230823</v>
      </c>
      <c r="J1820" s="174">
        <v>371807851753.33429</v>
      </c>
      <c r="K1820" s="186">
        <v>0.3625416637544977</v>
      </c>
      <c r="L1820" s="182">
        <v>83351539884.316895</v>
      </c>
      <c r="M1820" s="189">
        <v>7034586041.9163685</v>
      </c>
      <c r="N1820" s="187">
        <v>19257980.794054981</v>
      </c>
      <c r="O1820" s="185">
        <v>0</v>
      </c>
      <c r="P1820" s="185">
        <v>250171807737.54544</v>
      </c>
      <c r="Q1820" s="174">
        <v>629014245532.79614</v>
      </c>
      <c r="R1820" s="119">
        <v>0.53247328775197478</v>
      </c>
      <c r="S1820" s="174">
        <v>184889575312.64447</v>
      </c>
      <c r="T1820" s="119">
        <v>0.29393543409503675</v>
      </c>
      <c r="U1820" s="97">
        <v>16.429902447237072</v>
      </c>
      <c r="V1820" s="184">
        <v>3217256562004.7451</v>
      </c>
      <c r="W1820" s="199">
        <v>3341.0658722240746</v>
      </c>
      <c r="X1820" s="191">
        <v>4.5647478012425122E-2</v>
      </c>
      <c r="Y1820" s="198">
        <v>2.0000000000000001E-4</v>
      </c>
    </row>
    <row r="1821" spans="1:25" x14ac:dyDescent="0.2">
      <c r="A1821">
        <v>1817</v>
      </c>
      <c r="B1821" s="119">
        <v>0.58739840631650353</v>
      </c>
      <c r="C1821" s="97">
        <v>13436.244795055414</v>
      </c>
      <c r="D1821" s="96">
        <v>0.40358694852559324</v>
      </c>
      <c r="E1821" s="98">
        <v>0.50141460260775172</v>
      </c>
      <c r="F1821" s="119">
        <v>0.67347705253562595</v>
      </c>
      <c r="G1821" s="177">
        <v>1</v>
      </c>
      <c r="H1821" s="97">
        <v>2888129.9727968578</v>
      </c>
      <c r="I1821" s="185">
        <v>51944.19444374954</v>
      </c>
      <c r="J1821" s="174">
        <v>150021584885.78107</v>
      </c>
      <c r="K1821" s="186">
        <v>0.53540031729054083</v>
      </c>
      <c r="L1821" s="182">
        <v>68295853512.162842</v>
      </c>
      <c r="M1821" s="189">
        <v>2112476771.6138732</v>
      </c>
      <c r="N1821" s="187">
        <v>9189506.0000473242</v>
      </c>
      <c r="O1821" s="185">
        <v>0</v>
      </c>
      <c r="P1821" s="185">
        <v>288117381796.97504</v>
      </c>
      <c r="Q1821" s="174">
        <v>440251443454.37</v>
      </c>
      <c r="R1821" s="119">
        <v>0.70599543557901279</v>
      </c>
      <c r="S1821" s="174">
        <v>228239228287.87097</v>
      </c>
      <c r="T1821" s="119">
        <v>0.51842925601112066</v>
      </c>
      <c r="U1821" s="97">
        <v>17.225653085454237</v>
      </c>
      <c r="V1821" s="184">
        <v>4246810767338.7144</v>
      </c>
      <c r="W1821" s="199">
        <v>4406.2106097905398</v>
      </c>
      <c r="X1821" s="191">
        <v>4.2611088470799238E-2</v>
      </c>
      <c r="Y1821" s="198">
        <v>2.0000000000000001E-4</v>
      </c>
    </row>
    <row r="1822" spans="1:25" x14ac:dyDescent="0.2">
      <c r="A1822">
        <v>1818</v>
      </c>
      <c r="B1822" s="119">
        <v>0.38778741755749391</v>
      </c>
      <c r="C1822" s="97">
        <v>6087.7120457226756</v>
      </c>
      <c r="D1822" s="96">
        <v>1.0021260279597348</v>
      </c>
      <c r="E1822" s="98">
        <v>0.7</v>
      </c>
      <c r="F1822" s="119">
        <v>0.70130516403836496</v>
      </c>
      <c r="G1822" s="177">
        <v>1</v>
      </c>
      <c r="H1822" s="97">
        <v>11159057.373709599</v>
      </c>
      <c r="I1822" s="185">
        <v>34644.370092249825</v>
      </c>
      <c r="J1822" s="174">
        <v>386598513535.4447</v>
      </c>
      <c r="K1822" s="186">
        <v>0.3468411626999216</v>
      </c>
      <c r="L1822" s="182">
        <v>91707600252.674438</v>
      </c>
      <c r="M1822" s="189">
        <v>4526762139.4281693</v>
      </c>
      <c r="N1822" s="187">
        <v>22820036.980514701</v>
      </c>
      <c r="O1822" s="185">
        <v>0</v>
      </c>
      <c r="P1822" s="185">
        <v>352938993707.79242</v>
      </c>
      <c r="Q1822" s="174">
        <v>744064269382.66528</v>
      </c>
      <c r="R1822" s="119">
        <v>0.55968212698136977</v>
      </c>
      <c r="S1822" s="174">
        <v>256203350855.29678</v>
      </c>
      <c r="T1822" s="119">
        <v>0.34432959812445152</v>
      </c>
      <c r="U1822" s="97">
        <v>16.920842998395539</v>
      </c>
      <c r="V1822" s="184">
        <v>4603840284574.335</v>
      </c>
      <c r="W1822" s="199">
        <v>4780.7899051510667</v>
      </c>
      <c r="X1822" s="191">
        <v>4.4528768326751282E-2</v>
      </c>
      <c r="Y1822" s="198">
        <v>2.0000000000000001E-4</v>
      </c>
    </row>
    <row r="1823" spans="1:25" x14ac:dyDescent="0.2">
      <c r="A1823">
        <v>1819</v>
      </c>
      <c r="B1823" s="119">
        <v>0.5005649531849935</v>
      </c>
      <c r="C1823" s="97">
        <v>8548.3266590512139</v>
      </c>
      <c r="D1823" s="96">
        <v>0.54659252682102177</v>
      </c>
      <c r="E1823" s="98">
        <v>0</v>
      </c>
      <c r="F1823" s="119">
        <v>0.60958614481234596</v>
      </c>
      <c r="G1823" s="177">
        <v>1</v>
      </c>
      <c r="H1823" s="97">
        <v>5323571.3199388059</v>
      </c>
      <c r="I1823" s="185">
        <v>52029.990054888658</v>
      </c>
      <c r="J1823" s="174">
        <v>276985362832.90656</v>
      </c>
      <c r="K1823" s="186">
        <v>0.50056495318499339</v>
      </c>
      <c r="L1823" s="182">
        <v>103098586346.75105</v>
      </c>
      <c r="M1823" s="189">
        <v>5092851094.9777336</v>
      </c>
      <c r="N1823" s="187">
        <v>14246093.159098957</v>
      </c>
      <c r="O1823" s="185">
        <v>0</v>
      </c>
      <c r="P1823" s="185">
        <v>167941236635.10678</v>
      </c>
      <c r="Q1823" s="174">
        <v>450019450562.99103</v>
      </c>
      <c r="R1823" s="119">
        <v>0.60664523310255125</v>
      </c>
      <c r="S1823" s="174">
        <v>206046235330.59595</v>
      </c>
      <c r="T1823" s="119">
        <v>0.45786073262572197</v>
      </c>
      <c r="U1823" s="97">
        <v>16.082511071267032</v>
      </c>
      <c r="V1823" s="184">
        <v>3603727955349.0796</v>
      </c>
      <c r="W1823" s="199">
        <v>3741.1429271108827</v>
      </c>
      <c r="X1823" s="191">
        <v>4.5687532801921983E-2</v>
      </c>
      <c r="Y1823" s="198">
        <v>2.0000000000000001E-4</v>
      </c>
    </row>
    <row r="1824" spans="1:25" x14ac:dyDescent="0.2">
      <c r="A1824">
        <v>1820</v>
      </c>
      <c r="B1824" s="119">
        <v>0.42578977509593308</v>
      </c>
      <c r="C1824" s="97">
        <v>8129.7879818423453</v>
      </c>
      <c r="D1824" s="96">
        <v>0.2</v>
      </c>
      <c r="E1824" s="98">
        <v>0.7</v>
      </c>
      <c r="F1824" s="119">
        <v>0.56729393196801392</v>
      </c>
      <c r="G1824" s="177">
        <v>1</v>
      </c>
      <c r="H1824" s="97">
        <v>1763797.9978923039</v>
      </c>
      <c r="I1824" s="185">
        <v>53692.446549591194</v>
      </c>
      <c r="J1824" s="174">
        <v>94702629726.10849</v>
      </c>
      <c r="K1824" s="186">
        <v>0.42578977509593308</v>
      </c>
      <c r="L1824" s="182">
        <v>30035324675.330643</v>
      </c>
      <c r="M1824" s="189">
        <v>1923769113.6209686</v>
      </c>
      <c r="N1824" s="187">
        <v>7317773.0895537212</v>
      </c>
      <c r="O1824" s="185">
        <v>0</v>
      </c>
      <c r="P1824" s="185">
        <v>126418645817.77463</v>
      </c>
      <c r="Q1824" s="174">
        <v>223045044657.50409</v>
      </c>
      <c r="R1824" s="119">
        <v>0.63421417087973708</v>
      </c>
      <c r="S1824" s="174">
        <v>91571224427.194168</v>
      </c>
      <c r="T1824" s="119">
        <v>0.41055036469340078</v>
      </c>
      <c r="U1824" s="97">
        <v>17.107735706700844</v>
      </c>
      <c r="V1824" s="184">
        <v>1743702667555.2014</v>
      </c>
      <c r="W1824" s="199">
        <v>1810.3730061154704</v>
      </c>
      <c r="X1824" s="191">
        <v>4.1978585682468393E-2</v>
      </c>
      <c r="Y1824" s="198">
        <v>2.0000000000000001E-4</v>
      </c>
    </row>
    <row r="1825" spans="1:25" x14ac:dyDescent="0.2">
      <c r="A1825">
        <v>1821</v>
      </c>
      <c r="B1825" s="119">
        <v>0.44598879702767302</v>
      </c>
      <c r="C1825" s="97">
        <v>14448.990814627396</v>
      </c>
      <c r="D1825" s="96">
        <v>0.54888730285032805</v>
      </c>
      <c r="E1825" s="98">
        <v>0.52273728992101898</v>
      </c>
      <c r="F1825" s="119">
        <v>0</v>
      </c>
      <c r="G1825" s="177">
        <v>0</v>
      </c>
      <c r="H1825" s="97">
        <v>3898646.1905437857</v>
      </c>
      <c r="I1825" s="185">
        <v>54024.168382157681</v>
      </c>
      <c r="J1825" s="174">
        <v>210621118260.39508</v>
      </c>
      <c r="K1825" s="186">
        <v>0.44598879702767302</v>
      </c>
      <c r="L1825" s="182">
        <v>76976242830.711914</v>
      </c>
      <c r="M1825" s="189">
        <v>33074738831.321339</v>
      </c>
      <c r="N1825" s="187">
        <v>10818069.697198121</v>
      </c>
      <c r="O1825" s="185">
        <v>35390881507.26432</v>
      </c>
      <c r="P1825" s="185">
        <v>0</v>
      </c>
      <c r="Q1825" s="174">
        <v>279086738598.98071</v>
      </c>
      <c r="R1825" s="119">
        <v>0.43802641781215318</v>
      </c>
      <c r="S1825" s="174">
        <v>98718021870.250778</v>
      </c>
      <c r="T1825" s="119">
        <v>0.35371806760083485</v>
      </c>
      <c r="U1825" s="97">
        <v>15.343622516748145</v>
      </c>
      <c r="V1825" s="184">
        <v>1638330541047.5603</v>
      </c>
      <c r="W1825" s="199">
        <v>1698.2953413565492</v>
      </c>
      <c r="X1825" s="191">
        <v>4.7339311334183197E-2</v>
      </c>
      <c r="Y1825" s="198">
        <v>2.0000000000000001E-4</v>
      </c>
    </row>
    <row r="1826" spans="1:25" x14ac:dyDescent="0.2">
      <c r="A1826">
        <v>1822</v>
      </c>
      <c r="B1826" s="119">
        <v>0.52855272674882747</v>
      </c>
      <c r="C1826" s="97">
        <v>16134.102961611154</v>
      </c>
      <c r="D1826" s="96">
        <v>0.61354091327266413</v>
      </c>
      <c r="E1826" s="98">
        <v>0.40215525140114938</v>
      </c>
      <c r="F1826" s="119">
        <v>0</v>
      </c>
      <c r="G1826" s="177">
        <v>0</v>
      </c>
      <c r="H1826" s="97">
        <v>3154538.0833551032</v>
      </c>
      <c r="I1826" s="185">
        <v>51002.572537744643</v>
      </c>
      <c r="J1826" s="174">
        <v>160889557419.39661</v>
      </c>
      <c r="K1826" s="186">
        <v>0.44659686682018052</v>
      </c>
      <c r="L1826" s="182">
        <v>54360348943.700386</v>
      </c>
      <c r="M1826" s="189">
        <v>8064768050.8385391</v>
      </c>
      <c r="N1826" s="187">
        <v>8757967.7238974646</v>
      </c>
      <c r="O1826" s="185">
        <v>17009423682.736656</v>
      </c>
      <c r="P1826" s="185">
        <v>0</v>
      </c>
      <c r="Q1826" s="174">
        <v>185963749152.9718</v>
      </c>
      <c r="R1826" s="119">
        <v>0.4595536043074645</v>
      </c>
      <c r="S1826" s="174">
        <v>61830458106.049675</v>
      </c>
      <c r="T1826" s="119">
        <v>0.3324866184279206</v>
      </c>
      <c r="U1826" s="97">
        <v>14.128721402059856</v>
      </c>
      <c r="V1826" s="184">
        <v>928888639574.62231</v>
      </c>
      <c r="W1826" s="199">
        <v>964.67614471493789</v>
      </c>
      <c r="X1826" s="191">
        <v>5.3563561371304767E-2</v>
      </c>
      <c r="Y1826" s="198">
        <v>2.0000000000000001E-4</v>
      </c>
    </row>
    <row r="1827" spans="1:25" x14ac:dyDescent="0.2">
      <c r="A1827">
        <v>1823</v>
      </c>
      <c r="B1827" s="119">
        <v>0.62037904023852708</v>
      </c>
      <c r="C1827" s="97">
        <v>4519.2710639913248</v>
      </c>
      <c r="D1827" s="96">
        <v>0.83819953014618476</v>
      </c>
      <c r="E1827" s="98">
        <v>0.15865068537942792</v>
      </c>
      <c r="F1827" s="119">
        <v>0</v>
      </c>
      <c r="G1827" s="177">
        <v>0</v>
      </c>
      <c r="H1827" s="97">
        <v>8583100.2036435157</v>
      </c>
      <c r="I1827" s="185">
        <v>29463.71177244854</v>
      </c>
      <c r="J1827" s="174">
        <v>252889990514.1969</v>
      </c>
      <c r="K1827" s="186">
        <v>0.32021160045336516</v>
      </c>
      <c r="L1827" s="182">
        <v>46063830315.295563</v>
      </c>
      <c r="M1827" s="189">
        <v>14016105675.678093</v>
      </c>
      <c r="N1827" s="187">
        <v>19181201.529868245</v>
      </c>
      <c r="O1827" s="185">
        <v>22020807621.993942</v>
      </c>
      <c r="P1827" s="185">
        <v>0</v>
      </c>
      <c r="Q1827" s="174">
        <v>288926903811.86896</v>
      </c>
      <c r="R1827" s="119">
        <v>0.34124532329111623</v>
      </c>
      <c r="S1827" s="174">
        <v>56620115951.532501</v>
      </c>
      <c r="T1827" s="119">
        <v>0.19596692175263805</v>
      </c>
      <c r="U1827" s="97">
        <v>15.000577346589054</v>
      </c>
      <c r="V1827" s="184">
        <v>926381294987.80054</v>
      </c>
      <c r="W1827" s="199">
        <v>961.72729534428947</v>
      </c>
      <c r="X1827" s="191">
        <v>4.8534572314143605E-2</v>
      </c>
      <c r="Y1827" s="198">
        <v>2.0000000000000001E-4</v>
      </c>
    </row>
    <row r="1828" spans="1:25" x14ac:dyDescent="0.2">
      <c r="A1828">
        <v>1824</v>
      </c>
      <c r="B1828" s="119">
        <v>0.52132709802559229</v>
      </c>
      <c r="C1828" s="97">
        <v>15684.489293957529</v>
      </c>
      <c r="D1828" s="96">
        <v>0.63721856281570011</v>
      </c>
      <c r="E1828" s="98">
        <v>0.64257601821286903</v>
      </c>
      <c r="F1828" s="119">
        <v>0.53624887727639614</v>
      </c>
      <c r="G1828" s="177">
        <v>1</v>
      </c>
      <c r="H1828" s="97">
        <v>3240388.4905381198</v>
      </c>
      <c r="I1828" s="185">
        <v>52549.105352253551</v>
      </c>
      <c r="J1828" s="174">
        <v>170279516171.51752</v>
      </c>
      <c r="K1828" s="186">
        <v>0.47085276569442369</v>
      </c>
      <c r="L1828" s="182">
        <v>66054279237.843735</v>
      </c>
      <c r="M1828" s="189">
        <v>1731035244.7572532</v>
      </c>
      <c r="N1828" s="187">
        <v>8870723.9856769145</v>
      </c>
      <c r="O1828" s="185">
        <v>0</v>
      </c>
      <c r="P1828" s="185">
        <v>155316046658.44559</v>
      </c>
      <c r="Q1828" s="174">
        <v>327326598074.7204</v>
      </c>
      <c r="R1828" s="119">
        <v>0.62454264230173484</v>
      </c>
      <c r="S1828" s="174">
        <v>144777262034.16437</v>
      </c>
      <c r="T1828" s="119">
        <v>0.44230216207824141</v>
      </c>
      <c r="U1828" s="97">
        <v>16.298500192489559</v>
      </c>
      <c r="V1828" s="184">
        <v>2522636016249.7085</v>
      </c>
      <c r="W1828" s="199">
        <v>2618.9391055229589</v>
      </c>
      <c r="X1828" s="191">
        <v>4.6166755549358292E-2</v>
      </c>
      <c r="Y1828" s="198">
        <v>2.0000000000000001E-4</v>
      </c>
    </row>
    <row r="1829" spans="1:25" x14ac:dyDescent="0.2">
      <c r="A1829">
        <v>1825</v>
      </c>
      <c r="B1829" s="119">
        <v>0.57710538038860315</v>
      </c>
      <c r="C1829" s="97">
        <v>9824.6461467562567</v>
      </c>
      <c r="D1829" s="96">
        <v>0.67432537952217042</v>
      </c>
      <c r="E1829" s="98">
        <v>9.8005833879370688E-2</v>
      </c>
      <c r="F1829" s="119">
        <v>0.57933285548465729</v>
      </c>
      <c r="G1829" s="177">
        <v>1</v>
      </c>
      <c r="H1829" s="97">
        <v>17617662.534240868</v>
      </c>
      <c r="I1829" s="185">
        <v>27743.458626974232</v>
      </c>
      <c r="J1829" s="174">
        <v>488774891622.70551</v>
      </c>
      <c r="K1829" s="186">
        <v>0.29818019988494582</v>
      </c>
      <c r="L1829" s="182">
        <v>99697369871.017059</v>
      </c>
      <c r="M1829" s="189">
        <v>0</v>
      </c>
      <c r="N1829" s="187">
        <v>39960273.527565926</v>
      </c>
      <c r="O1829" s="185">
        <v>0</v>
      </c>
      <c r="P1829" s="185">
        <v>500710640179.9671</v>
      </c>
      <c r="Q1829" s="174">
        <v>989485531802.67261</v>
      </c>
      <c r="R1829" s="119">
        <v>0.55211672072808293</v>
      </c>
      <c r="S1829" s="174">
        <v>318708471029.21967</v>
      </c>
      <c r="T1829" s="119">
        <v>0.32209513003043877</v>
      </c>
      <c r="U1829" s="97">
        <v>17.123099090230145</v>
      </c>
      <c r="V1829" s="184">
        <v>5687326391219.8789</v>
      </c>
      <c r="W1829" s="199">
        <v>5904.2376859677552</v>
      </c>
      <c r="X1829" s="191">
        <v>4.2597631520439716E-2</v>
      </c>
      <c r="Y1829" s="198">
        <v>2.0000000000000001E-4</v>
      </c>
    </row>
    <row r="1830" spans="1:25" x14ac:dyDescent="0.2">
      <c r="A1830">
        <v>1826</v>
      </c>
      <c r="B1830" s="119">
        <v>0.48465010533893421</v>
      </c>
      <c r="C1830" s="97">
        <v>9495.6581613385206</v>
      </c>
      <c r="D1830" s="96">
        <v>0.51286557886497586</v>
      </c>
      <c r="E1830" s="98">
        <v>0.7</v>
      </c>
      <c r="F1830" s="119">
        <v>0.71505779114112955</v>
      </c>
      <c r="G1830" s="177">
        <v>1</v>
      </c>
      <c r="H1830" s="97">
        <v>2982124.9643647447</v>
      </c>
      <c r="I1830" s="185">
        <v>53624.120557741946</v>
      </c>
      <c r="J1830" s="174">
        <v>159913828607.34698</v>
      </c>
      <c r="K1830" s="186">
        <v>0.48465010533893427</v>
      </c>
      <c r="L1830" s="182">
        <v>58427580766.014366</v>
      </c>
      <c r="M1830" s="189">
        <v>536138695.60675299</v>
      </c>
      <c r="N1830" s="187">
        <v>8891579.0838592649</v>
      </c>
      <c r="O1830" s="185">
        <v>0</v>
      </c>
      <c r="P1830" s="185">
        <v>301290925116.34442</v>
      </c>
      <c r="Q1830" s="174">
        <v>461740892419.29816</v>
      </c>
      <c r="R1830" s="119">
        <v>0.68985658234385483</v>
      </c>
      <c r="S1830" s="174">
        <v>235718635654.62119</v>
      </c>
      <c r="T1830" s="119">
        <v>0.5104998052469859</v>
      </c>
      <c r="U1830" s="97">
        <v>17.520400840347083</v>
      </c>
      <c r="V1830" s="184">
        <v>4460144231034.3037</v>
      </c>
      <c r="W1830" s="199">
        <v>4632.9605686213044</v>
      </c>
      <c r="X1830" s="191">
        <v>4.2381979241794827E-2</v>
      </c>
      <c r="Y1830" s="198">
        <v>2.0000000000000001E-4</v>
      </c>
    </row>
    <row r="1831" spans="1:25" x14ac:dyDescent="0.2">
      <c r="A1831">
        <v>1827</v>
      </c>
      <c r="B1831" s="119">
        <v>0.42680218299264938</v>
      </c>
      <c r="C1831" s="97">
        <v>12282.146417484233</v>
      </c>
      <c r="D1831" s="96">
        <v>0.69324342862877752</v>
      </c>
      <c r="E1831" s="98">
        <v>0.7</v>
      </c>
      <c r="F1831" s="119">
        <v>0</v>
      </c>
      <c r="G1831" s="177">
        <v>0</v>
      </c>
      <c r="H1831" s="97">
        <v>3900164.2587288083</v>
      </c>
      <c r="I1831" s="185">
        <v>38202.535398892673</v>
      </c>
      <c r="J1831" s="174">
        <v>148996163155.58331</v>
      </c>
      <c r="K1831" s="186">
        <v>0.28081724970545419</v>
      </c>
      <c r="L1831" s="182">
        <v>29849541191.214737</v>
      </c>
      <c r="M1831" s="189">
        <v>15881299515.391123</v>
      </c>
      <c r="N1831" s="187">
        <v>10107896.621710973</v>
      </c>
      <c r="O1831" s="185">
        <v>33587300760.843739</v>
      </c>
      <c r="P1831" s="185">
        <v>0</v>
      </c>
      <c r="Q1831" s="174">
        <v>198464763431.81818</v>
      </c>
      <c r="R1831" s="119">
        <v>0.34621023991644878</v>
      </c>
      <c r="S1831" s="174">
        <v>51220596779.555687</v>
      </c>
      <c r="T1831" s="119">
        <v>0.25808408451887394</v>
      </c>
      <c r="U1831" s="97">
        <v>16.668118559901263</v>
      </c>
      <c r="V1831" s="184">
        <v>908253561864.88745</v>
      </c>
      <c r="W1831" s="199">
        <v>941.09358613362826</v>
      </c>
      <c r="X1831" s="191">
        <v>4.5498791792001309E-2</v>
      </c>
      <c r="Y1831" s="198">
        <v>2.0000000000000001E-4</v>
      </c>
    </row>
    <row r="1832" spans="1:25" x14ac:dyDescent="0.2">
      <c r="A1832">
        <v>1828</v>
      </c>
      <c r="B1832" s="119">
        <v>0.47844352566938203</v>
      </c>
      <c r="C1832" s="97">
        <v>5984.2911143404499</v>
      </c>
      <c r="D1832" s="96">
        <v>0.77848668401207455</v>
      </c>
      <c r="E1832" s="98">
        <v>0</v>
      </c>
      <c r="F1832" s="119">
        <v>0</v>
      </c>
      <c r="G1832" s="177">
        <v>0</v>
      </c>
      <c r="H1832" s="97">
        <v>8801852.1886702254</v>
      </c>
      <c r="I1832" s="185">
        <v>28308.022483642289</v>
      </c>
      <c r="J1832" s="174">
        <v>249163029654.57285</v>
      </c>
      <c r="K1832" s="186">
        <v>0.2597628457555039</v>
      </c>
      <c r="L1832" s="182">
        <v>35444068098.823875</v>
      </c>
      <c r="M1832" s="189">
        <v>4236994971.4203191</v>
      </c>
      <c r="N1832" s="187">
        <v>20004019.761242379</v>
      </c>
      <c r="O1832" s="185">
        <v>0</v>
      </c>
      <c r="P1832" s="185">
        <v>0</v>
      </c>
      <c r="Q1832" s="174">
        <v>253400024625.99316</v>
      </c>
      <c r="R1832" s="119">
        <v>0.25541946073471566</v>
      </c>
      <c r="S1832" s="174">
        <v>35444068098.823875</v>
      </c>
      <c r="T1832" s="119">
        <v>0.13987397258993048</v>
      </c>
      <c r="U1832" s="97">
        <v>13.375503749649605</v>
      </c>
      <c r="V1832" s="184">
        <v>502899354724.51794</v>
      </c>
      <c r="W1832" s="199">
        <v>521.61130935079086</v>
      </c>
      <c r="X1832" s="191">
        <v>5.4821808837052011E-2</v>
      </c>
      <c r="Y1832" s="198">
        <v>2.0000000000000001E-4</v>
      </c>
    </row>
    <row r="1833" spans="1:25" x14ac:dyDescent="0.2">
      <c r="A1833">
        <v>1829</v>
      </c>
      <c r="B1833" s="119">
        <v>0.53481083113875461</v>
      </c>
      <c r="C1833" s="97">
        <v>13472.859090655491</v>
      </c>
      <c r="D1833" s="96">
        <v>0.94357999876422471</v>
      </c>
      <c r="E1833" s="98">
        <v>0</v>
      </c>
      <c r="F1833" s="119">
        <v>0</v>
      </c>
      <c r="G1833" s="177">
        <v>0</v>
      </c>
      <c r="H1833" s="97">
        <v>6687803.5542380679</v>
      </c>
      <c r="I1833" s="185">
        <v>39710.651800075248</v>
      </c>
      <c r="J1833" s="174">
        <v>265577038249.65356</v>
      </c>
      <c r="K1833" s="186">
        <v>0.41763150445655572</v>
      </c>
      <c r="L1833" s="182">
        <v>91311050321.232132</v>
      </c>
      <c r="M1833" s="189">
        <v>585880402.47555363</v>
      </c>
      <c r="N1833" s="187">
        <v>14546445.05774896</v>
      </c>
      <c r="O1833" s="185">
        <v>0</v>
      </c>
      <c r="P1833" s="185">
        <v>0</v>
      </c>
      <c r="Q1833" s="174">
        <v>266162918652.12912</v>
      </c>
      <c r="R1833" s="119">
        <v>0.41671220993139585</v>
      </c>
      <c r="S1833" s="174">
        <v>91311050321.232132</v>
      </c>
      <c r="T1833" s="119">
        <v>0.3430645064445445</v>
      </c>
      <c r="U1833" s="97">
        <v>13.017626241674755</v>
      </c>
      <c r="V1833" s="184">
        <v>1216363329843.7988</v>
      </c>
      <c r="W1833" s="199">
        <v>1263.3619617599393</v>
      </c>
      <c r="X1833" s="191">
        <v>5.8811566411073636E-2</v>
      </c>
      <c r="Y1833" s="198">
        <v>2.0000000000000001E-4</v>
      </c>
    </row>
    <row r="1834" spans="1:25" x14ac:dyDescent="0.2">
      <c r="A1834">
        <v>1830</v>
      </c>
      <c r="B1834" s="119">
        <v>0.39132198033827886</v>
      </c>
      <c r="C1834" s="97">
        <v>12325.446162400878</v>
      </c>
      <c r="D1834" s="96">
        <v>1.3064079516122411</v>
      </c>
      <c r="E1834" s="98">
        <v>8.8064149203614883E-2</v>
      </c>
      <c r="F1834" s="119">
        <v>0</v>
      </c>
      <c r="G1834" s="177">
        <v>0</v>
      </c>
      <c r="H1834" s="97">
        <v>9306153.8454408832</v>
      </c>
      <c r="I1834" s="185">
        <v>34954.246689802414</v>
      </c>
      <c r="J1834" s="174">
        <v>325289597246.79401</v>
      </c>
      <c r="K1834" s="186">
        <v>0.33886266221588934</v>
      </c>
      <c r="L1834" s="182">
        <v>79927335774.051361</v>
      </c>
      <c r="M1834" s="189">
        <v>12809512676.612812</v>
      </c>
      <c r="N1834" s="187">
        <v>18424179.391748119</v>
      </c>
      <c r="O1834" s="185">
        <v>40846542902.314102</v>
      </c>
      <c r="P1834" s="185">
        <v>0</v>
      </c>
      <c r="Q1834" s="174">
        <v>378945652825.72089</v>
      </c>
      <c r="R1834" s="119">
        <v>0.37711405889054345</v>
      </c>
      <c r="S1834" s="174">
        <v>99545070648.735046</v>
      </c>
      <c r="T1834" s="119">
        <v>0.26268957014402367</v>
      </c>
      <c r="U1834" s="97">
        <v>14.57714436165803</v>
      </c>
      <c r="V1834" s="184">
        <v>1446389343506.9712</v>
      </c>
      <c r="W1834" s="199">
        <v>1500.1712556616369</v>
      </c>
      <c r="X1834" s="191">
        <v>5.3533209703157808E-2</v>
      </c>
      <c r="Y1834" s="198">
        <v>2.0000000000000001E-4</v>
      </c>
    </row>
    <row r="1835" spans="1:25" x14ac:dyDescent="0.2">
      <c r="A1835">
        <v>1831</v>
      </c>
      <c r="B1835" s="119">
        <v>0.4332044123273649</v>
      </c>
      <c r="C1835" s="97">
        <v>14824.515958527616</v>
      </c>
      <c r="D1835" s="96">
        <v>0.50446629240103569</v>
      </c>
      <c r="E1835" s="98">
        <v>0</v>
      </c>
      <c r="F1835" s="119">
        <v>0.61643180701279188</v>
      </c>
      <c r="G1835" s="177">
        <v>1</v>
      </c>
      <c r="H1835" s="97">
        <v>4094866.0830435618</v>
      </c>
      <c r="I1835" s="185">
        <v>46648.152358214204</v>
      </c>
      <c r="J1835" s="174">
        <v>191017936928.2999</v>
      </c>
      <c r="K1835" s="186">
        <v>0.41806526750924278</v>
      </c>
      <c r="L1835" s="182">
        <v>60678331341.324677</v>
      </c>
      <c r="M1835" s="189">
        <v>3364925977.5082092</v>
      </c>
      <c r="N1835" s="187">
        <v>11554752.368808294</v>
      </c>
      <c r="O1835" s="185">
        <v>0</v>
      </c>
      <c r="P1835" s="185">
        <v>262778092136.18051</v>
      </c>
      <c r="Q1835" s="174">
        <v>457160955041.98865</v>
      </c>
      <c r="R1835" s="119">
        <v>0.63452583911785498</v>
      </c>
      <c r="S1835" s="174">
        <v>228490194707.8233</v>
      </c>
      <c r="T1835" s="119">
        <v>0.49980251416448562</v>
      </c>
      <c r="U1835" s="97">
        <v>17.451694066253669</v>
      </c>
      <c r="V1835" s="184">
        <v>4267564629532.0493</v>
      </c>
      <c r="W1835" s="199">
        <v>4427.1929906516925</v>
      </c>
      <c r="X1835" s="191">
        <v>4.2826251515493935E-2</v>
      </c>
      <c r="Y1835" s="198">
        <v>2.0000000000000001E-4</v>
      </c>
    </row>
    <row r="1836" spans="1:25" x14ac:dyDescent="0.2">
      <c r="A1836">
        <v>1832</v>
      </c>
      <c r="B1836" s="119">
        <v>0.55698578569330481</v>
      </c>
      <c r="C1836" s="97">
        <v>10424.912714125931</v>
      </c>
      <c r="D1836" s="96">
        <v>0.72513523927948143</v>
      </c>
      <c r="E1836" s="98">
        <v>0.31913137404845715</v>
      </c>
      <c r="F1836" s="119">
        <v>0.56101499625930429</v>
      </c>
      <c r="G1836" s="177">
        <v>1</v>
      </c>
      <c r="H1836" s="97">
        <v>5043958.402952563</v>
      </c>
      <c r="I1836" s="185">
        <v>43097.111816566525</v>
      </c>
      <c r="J1836" s="174">
        <v>217380039290.15692</v>
      </c>
      <c r="K1836" s="186">
        <v>0.46713285873444754</v>
      </c>
      <c r="L1836" s="182">
        <v>72917576971.103775</v>
      </c>
      <c r="M1836" s="189">
        <v>726675311.18912148</v>
      </c>
      <c r="N1836" s="187">
        <v>12404986.330137106</v>
      </c>
      <c r="O1836" s="185">
        <v>0</v>
      </c>
      <c r="P1836" s="185">
        <v>210208560348.12366</v>
      </c>
      <c r="Q1836" s="174">
        <v>428315274949.46973</v>
      </c>
      <c r="R1836" s="119">
        <v>0.62970485350011296</v>
      </c>
      <c r="S1836" s="174">
        <v>212237327813.87817</v>
      </c>
      <c r="T1836" s="119">
        <v>0.49551659776531848</v>
      </c>
      <c r="U1836" s="97">
        <v>16.948912693072746</v>
      </c>
      <c r="V1836" s="184">
        <v>3853201899045.5986</v>
      </c>
      <c r="W1836" s="199">
        <v>4000.8418278242466</v>
      </c>
      <c r="X1836" s="191">
        <v>4.4297933682005179E-2</v>
      </c>
      <c r="Y1836" s="198">
        <v>2.0000000000000001E-4</v>
      </c>
    </row>
    <row r="1837" spans="1:25" x14ac:dyDescent="0.2">
      <c r="A1837">
        <v>1833</v>
      </c>
      <c r="B1837" s="119">
        <v>0.49580087892779096</v>
      </c>
      <c r="C1837" s="97">
        <v>6294.4953032077919</v>
      </c>
      <c r="D1837" s="96">
        <v>0.76966763302039776</v>
      </c>
      <c r="E1837" s="98">
        <v>0.41719249363895644</v>
      </c>
      <c r="F1837" s="119">
        <v>0.61740821793179734</v>
      </c>
      <c r="G1837" s="177">
        <v>1</v>
      </c>
      <c r="H1837" s="97">
        <v>7442715.380138563</v>
      </c>
      <c r="I1837" s="185">
        <v>30727.929955841737</v>
      </c>
      <c r="J1837" s="174">
        <v>228699236882.16376</v>
      </c>
      <c r="K1837" s="186">
        <v>0.36342297366838994</v>
      </c>
      <c r="L1837" s="182">
        <v>60709379334.811333</v>
      </c>
      <c r="M1837" s="189">
        <v>3924097553.4330463</v>
      </c>
      <c r="N1837" s="187">
        <v>17258026.784603</v>
      </c>
      <c r="O1837" s="185">
        <v>0</v>
      </c>
      <c r="P1837" s="185">
        <v>282438868461.42358</v>
      </c>
      <c r="Q1837" s="174">
        <v>515062202897.02039</v>
      </c>
      <c r="R1837" s="119">
        <v>0.60005500262720657</v>
      </c>
      <c r="S1837" s="174">
        <v>171524572440.2558</v>
      </c>
      <c r="T1837" s="119">
        <v>0.33301719962268284</v>
      </c>
      <c r="U1837" s="97">
        <v>16.958847733272936</v>
      </c>
      <c r="V1837" s="184">
        <v>3116092558306.3984</v>
      </c>
      <c r="W1837" s="199">
        <v>3235.7158895964126</v>
      </c>
      <c r="X1837" s="191">
        <v>4.394267396115191E-2</v>
      </c>
      <c r="Y1837" s="198">
        <v>2.0000000000000001E-4</v>
      </c>
    </row>
    <row r="1838" spans="1:25" x14ac:dyDescent="0.2">
      <c r="A1838">
        <v>1834</v>
      </c>
      <c r="B1838" s="119">
        <v>0.40150422959713727</v>
      </c>
      <c r="C1838" s="97">
        <v>11736.49920686839</v>
      </c>
      <c r="D1838" s="96">
        <v>0.69517445699856917</v>
      </c>
      <c r="E1838" s="98">
        <v>0</v>
      </c>
      <c r="F1838" s="119">
        <v>0</v>
      </c>
      <c r="G1838" s="177">
        <v>0</v>
      </c>
      <c r="H1838" s="97">
        <v>8922133.8272650223</v>
      </c>
      <c r="I1838" s="185">
        <v>36094.767154910274</v>
      </c>
      <c r="J1838" s="174">
        <v>322042343020.07941</v>
      </c>
      <c r="K1838" s="186">
        <v>0.40031840297360188</v>
      </c>
      <c r="L1838" s="182">
        <v>98055200138.696609</v>
      </c>
      <c r="M1838" s="189">
        <v>7780934927.6315851</v>
      </c>
      <c r="N1838" s="187">
        <v>20874720.520015754</v>
      </c>
      <c r="O1838" s="185">
        <v>0</v>
      </c>
      <c r="P1838" s="185">
        <v>0</v>
      </c>
      <c r="Q1838" s="174">
        <v>329823277947.711</v>
      </c>
      <c r="R1838" s="119">
        <v>0.39087440173981142</v>
      </c>
      <c r="S1838" s="174">
        <v>98055200138.696609</v>
      </c>
      <c r="T1838" s="119">
        <v>0.29729617857427859</v>
      </c>
      <c r="U1838" s="97">
        <v>13.195054732202255</v>
      </c>
      <c r="V1838" s="184">
        <v>1335222712043.4124</v>
      </c>
      <c r="W1838" s="199">
        <v>1385.747500776986</v>
      </c>
      <c r="X1838" s="191">
        <v>5.5804196935788766E-2</v>
      </c>
      <c r="Y1838" s="198">
        <v>2.0000000000000001E-4</v>
      </c>
    </row>
    <row r="1839" spans="1:25" x14ac:dyDescent="0.2">
      <c r="A1839">
        <v>1835</v>
      </c>
      <c r="B1839" s="119">
        <v>0.4140084857376618</v>
      </c>
      <c r="C1839" s="97">
        <v>6365.4530727237288</v>
      </c>
      <c r="D1839" s="96">
        <v>1.0248738386587886</v>
      </c>
      <c r="E1839" s="98">
        <v>0</v>
      </c>
      <c r="F1839" s="119">
        <v>0.57339599895083515</v>
      </c>
      <c r="G1839" s="177">
        <v>1</v>
      </c>
      <c r="H1839" s="97">
        <v>14683907.849817349</v>
      </c>
      <c r="I1839" s="185">
        <v>29484.432465609338</v>
      </c>
      <c r="J1839" s="174">
        <v>432946689329.17041</v>
      </c>
      <c r="K1839" s="186">
        <v>0.30528972575488322</v>
      </c>
      <c r="L1839" s="182">
        <v>97779788887.014999</v>
      </c>
      <c r="M1839" s="189">
        <v>22018607788.946381</v>
      </c>
      <c r="N1839" s="187">
        <v>29162564.612715811</v>
      </c>
      <c r="O1839" s="185">
        <v>0</v>
      </c>
      <c r="P1839" s="185">
        <v>300643039357.08545</v>
      </c>
      <c r="Q1839" s="174">
        <v>755608336475.20227</v>
      </c>
      <c r="R1839" s="119">
        <v>0.49322987789678313</v>
      </c>
      <c r="S1839" s="174">
        <v>231310132606.8595</v>
      </c>
      <c r="T1839" s="119">
        <v>0.30612437878317489</v>
      </c>
      <c r="U1839" s="97">
        <v>16.76106701758977</v>
      </c>
      <c r="V1839" s="184">
        <v>4060306141979.3638</v>
      </c>
      <c r="W1839" s="199">
        <v>4211.7334822739604</v>
      </c>
      <c r="X1839" s="191">
        <v>4.4058784290417347E-2</v>
      </c>
      <c r="Y1839" s="198">
        <v>2.0000000000000001E-4</v>
      </c>
    </row>
    <row r="1840" spans="1:25" x14ac:dyDescent="0.2">
      <c r="A1840">
        <v>1836</v>
      </c>
      <c r="B1840" s="119">
        <v>0.53211416608263218</v>
      </c>
      <c r="C1840" s="97">
        <v>17000</v>
      </c>
      <c r="D1840" s="96">
        <v>1.505766196155065</v>
      </c>
      <c r="E1840" s="98">
        <v>0.49287744467465255</v>
      </c>
      <c r="F1840" s="119">
        <v>0</v>
      </c>
      <c r="G1840" s="177">
        <v>0</v>
      </c>
      <c r="H1840" s="97">
        <v>7052132.1387861539</v>
      </c>
      <c r="I1840" s="185">
        <v>43204.501312737673</v>
      </c>
      <c r="J1840" s="174">
        <v>304683852247.78595</v>
      </c>
      <c r="K1840" s="186">
        <v>0.45587668992452135</v>
      </c>
      <c r="L1840" s="182">
        <v>108371343181.00154</v>
      </c>
      <c r="M1840" s="189">
        <v>49333544376.770752</v>
      </c>
      <c r="N1840" s="187">
        <v>15789680.317787083</v>
      </c>
      <c r="O1840" s="185">
        <v>54073993828.21064</v>
      </c>
      <c r="P1840" s="185">
        <v>0</v>
      </c>
      <c r="Q1840" s="174">
        <v>408091390452.76733</v>
      </c>
      <c r="R1840" s="119">
        <v>0.44636438150935237</v>
      </c>
      <c r="S1840" s="174">
        <v>126797217794.84024</v>
      </c>
      <c r="T1840" s="119">
        <v>0.31070789720450082</v>
      </c>
      <c r="U1840" s="97">
        <v>15.12869250685614</v>
      </c>
      <c r="V1840" s="184">
        <v>1925877079634.1143</v>
      </c>
      <c r="W1840" s="199">
        <v>1997.5143100621181</v>
      </c>
      <c r="X1840" s="191">
        <v>5.1873602944160213E-2</v>
      </c>
      <c r="Y1840" s="198">
        <v>2.0000000000000001E-4</v>
      </c>
    </row>
    <row r="1841" spans="1:25" x14ac:dyDescent="0.2">
      <c r="A1841">
        <v>1837</v>
      </c>
      <c r="B1841" s="119">
        <v>0.43386193384550537</v>
      </c>
      <c r="C1841" s="97">
        <v>4000</v>
      </c>
      <c r="D1841" s="96">
        <v>0.67887111562104885</v>
      </c>
      <c r="E1841" s="98">
        <v>0</v>
      </c>
      <c r="F1841" s="119">
        <v>0.56807053457712975</v>
      </c>
      <c r="G1841" s="177">
        <v>1</v>
      </c>
      <c r="H1841" s="97">
        <v>8573222.9935585987</v>
      </c>
      <c r="I1841" s="185">
        <v>40327.351754354611</v>
      </c>
      <c r="J1841" s="174">
        <v>345735379329.75867</v>
      </c>
      <c r="K1841" s="186">
        <v>0.43386193384550542</v>
      </c>
      <c r="L1841" s="182">
        <v>112430264801.6891</v>
      </c>
      <c r="M1841" s="189">
        <v>7878335952.7373962</v>
      </c>
      <c r="N1841" s="187">
        <v>20569318.918427859</v>
      </c>
      <c r="O1841" s="185">
        <v>0</v>
      </c>
      <c r="P1841" s="185">
        <v>254837306719.14685</v>
      </c>
      <c r="Q1841" s="174">
        <v>608451022001.64294</v>
      </c>
      <c r="R1841" s="119">
        <v>0.58159367451794741</v>
      </c>
      <c r="S1841" s="174">
        <v>278523052051.35925</v>
      </c>
      <c r="T1841" s="119">
        <v>0.45775755480711017</v>
      </c>
      <c r="U1841" s="97">
        <v>16.657981391503444</v>
      </c>
      <c r="V1841" s="184">
        <v>5042430944827.5703</v>
      </c>
      <c r="W1841" s="199">
        <v>5236.613496682503</v>
      </c>
      <c r="X1841" s="191">
        <v>4.4272039810182191E-2</v>
      </c>
      <c r="Y1841" s="198">
        <v>2.0000000000000001E-4</v>
      </c>
    </row>
    <row r="1842" spans="1:25" x14ac:dyDescent="0.2">
      <c r="A1842">
        <v>1838</v>
      </c>
      <c r="B1842" s="119">
        <v>0.43489823509799369</v>
      </c>
      <c r="C1842" s="97">
        <v>12299.954686315612</v>
      </c>
      <c r="D1842" s="96">
        <v>0.47661183066621204</v>
      </c>
      <c r="E1842" s="98">
        <v>0.38155746113391387</v>
      </c>
      <c r="F1842" s="119">
        <v>0</v>
      </c>
      <c r="G1842" s="177">
        <v>0</v>
      </c>
      <c r="H1842" s="97">
        <v>6873016.739720488</v>
      </c>
      <c r="I1842" s="185">
        <v>37662.245294765497</v>
      </c>
      <c r="J1842" s="174">
        <v>258853242366.38245</v>
      </c>
      <c r="K1842" s="186">
        <v>0.43489823509799375</v>
      </c>
      <c r="L1842" s="182">
        <v>94577579867.836746</v>
      </c>
      <c r="M1842" s="189">
        <v>28733763809.344604</v>
      </c>
      <c r="N1842" s="187">
        <v>18575398.523819365</v>
      </c>
      <c r="O1842" s="185">
        <v>58004810195.027122</v>
      </c>
      <c r="P1842" s="185">
        <v>0</v>
      </c>
      <c r="Q1842" s="174">
        <v>345591816370.75415</v>
      </c>
      <c r="R1842" s="119">
        <v>0.46001860831102787</v>
      </c>
      <c r="S1842" s="174">
        <v>133551744375.05147</v>
      </c>
      <c r="T1842" s="119">
        <v>0.38644359631414393</v>
      </c>
      <c r="U1842" s="97">
        <v>15.385222080610335</v>
      </c>
      <c r="V1842" s="184">
        <v>2238910171305.8848</v>
      </c>
      <c r="W1842" s="199">
        <v>2324.8045182732326</v>
      </c>
      <c r="X1842" s="191">
        <v>4.797092889528503E-2</v>
      </c>
      <c r="Y1842" s="198">
        <v>2.0000000000000001E-4</v>
      </c>
    </row>
    <row r="1843" spans="1:25" x14ac:dyDescent="0.2">
      <c r="A1843">
        <v>1839</v>
      </c>
      <c r="B1843" s="119">
        <v>0.56513257386869731</v>
      </c>
      <c r="C1843" s="97">
        <v>6029.5449073771106</v>
      </c>
      <c r="D1843" s="96">
        <v>0.84156901595887046</v>
      </c>
      <c r="E1843" s="98">
        <v>0.59331547828819242</v>
      </c>
      <c r="F1843" s="119">
        <v>0</v>
      </c>
      <c r="G1843" s="177">
        <v>0</v>
      </c>
      <c r="H1843" s="97">
        <v>8323500.5700620636</v>
      </c>
      <c r="I1843" s="185">
        <v>39228.782734325301</v>
      </c>
      <c r="J1843" s="174">
        <v>326520795451.9975</v>
      </c>
      <c r="K1843" s="186">
        <v>0.41795891455635581</v>
      </c>
      <c r="L1843" s="182">
        <v>101296311714.87866</v>
      </c>
      <c r="M1843" s="189">
        <v>42785711101.079117</v>
      </c>
      <c r="N1843" s="187">
        <v>18540151.793284006</v>
      </c>
      <c r="O1843" s="185">
        <v>78198592147.157486</v>
      </c>
      <c r="P1843" s="185">
        <v>0</v>
      </c>
      <c r="Q1843" s="174">
        <v>447505098700.23407</v>
      </c>
      <c r="R1843" s="119">
        <v>0.44475728107456453</v>
      </c>
      <c r="S1843" s="174">
        <v>151058821947.59198</v>
      </c>
      <c r="T1843" s="119">
        <v>0.33755776724407849</v>
      </c>
      <c r="U1843" s="97">
        <v>15.871941290369163</v>
      </c>
      <c r="V1843" s="184">
        <v>2611527859401.0347</v>
      </c>
      <c r="W1843" s="199">
        <v>2712.045366339652</v>
      </c>
      <c r="X1843" s="191">
        <v>4.6394955122257803E-2</v>
      </c>
      <c r="Y1843" s="198">
        <v>2.0000000000000001E-4</v>
      </c>
    </row>
    <row r="1844" spans="1:25" x14ac:dyDescent="0.2">
      <c r="A1844">
        <v>1840</v>
      </c>
      <c r="B1844" s="119">
        <v>0.47559594266567184</v>
      </c>
      <c r="C1844" s="97">
        <v>8074.2976407122824</v>
      </c>
      <c r="D1844" s="96">
        <v>1.0451219110802532</v>
      </c>
      <c r="E1844" s="98">
        <v>0.31916659817787574</v>
      </c>
      <c r="F1844" s="119">
        <v>0.44863402886634923</v>
      </c>
      <c r="G1844" s="177">
        <v>1</v>
      </c>
      <c r="H1844" s="97">
        <v>10402737.085067861</v>
      </c>
      <c r="I1844" s="185">
        <v>37052.523277963541</v>
      </c>
      <c r="J1844" s="174">
        <v>385447657999.01147</v>
      </c>
      <c r="K1844" s="186">
        <v>0.40256366558135703</v>
      </c>
      <c r="L1844" s="182">
        <v>112004417138.80124</v>
      </c>
      <c r="M1844" s="189">
        <v>3621293404.4153223</v>
      </c>
      <c r="N1844" s="187">
        <v>21015127.631145351</v>
      </c>
      <c r="O1844" s="185">
        <v>0</v>
      </c>
      <c r="P1844" s="185">
        <v>242595386939.54321</v>
      </c>
      <c r="Q1844" s="174">
        <v>631664338342.96997</v>
      </c>
      <c r="R1844" s="119">
        <v>0.55289417249931849</v>
      </c>
      <c r="S1844" s="174">
        <v>224590641870.36661</v>
      </c>
      <c r="T1844" s="119">
        <v>0.35555377791237969</v>
      </c>
      <c r="U1844" s="97">
        <v>16.068512535253664</v>
      </c>
      <c r="V1844" s="184">
        <v>3807451296731.8535</v>
      </c>
      <c r="W1844" s="199">
        <v>3949.8964019313753</v>
      </c>
      <c r="X1844" s="191">
        <v>4.6910846323714533E-2</v>
      </c>
      <c r="Y1844" s="198">
        <v>2.0000000000000001E-4</v>
      </c>
    </row>
    <row r="1845" spans="1:25" x14ac:dyDescent="0.2">
      <c r="A1845">
        <v>1841</v>
      </c>
      <c r="B1845" s="119">
        <v>0.52040762912089777</v>
      </c>
      <c r="C1845" s="97">
        <v>16291.242216093273</v>
      </c>
      <c r="D1845" s="96">
        <v>0.76838751317943699</v>
      </c>
      <c r="E1845" s="98">
        <v>0.7</v>
      </c>
      <c r="F1845" s="119">
        <v>0.37685549845842053</v>
      </c>
      <c r="G1845" s="177">
        <v>1</v>
      </c>
      <c r="H1845" s="97">
        <v>4471286.1697152946</v>
      </c>
      <c r="I1845" s="185">
        <v>52963.009923936108</v>
      </c>
      <c r="J1845" s="174">
        <v>236812773779.3894</v>
      </c>
      <c r="K1845" s="186">
        <v>0.48480202302713593</v>
      </c>
      <c r="L1845" s="182">
        <v>94081551177.591995</v>
      </c>
      <c r="M1845" s="189">
        <v>2924232383.9447675</v>
      </c>
      <c r="N1845" s="187">
        <v>10953593.627990223</v>
      </c>
      <c r="O1845" s="185">
        <v>2078052498.8326719</v>
      </c>
      <c r="P1845" s="185">
        <v>141203362803.88</v>
      </c>
      <c r="Q1845" s="174">
        <v>383018421466.04681</v>
      </c>
      <c r="R1845" s="119">
        <v>0.59901151273849107</v>
      </c>
      <c r="S1845" s="174">
        <v>150858289975.48676</v>
      </c>
      <c r="T1845" s="119">
        <v>0.39386693046788557</v>
      </c>
      <c r="U1845" s="97">
        <v>15.320266968405837</v>
      </c>
      <c r="V1845" s="184">
        <v>2436933306567.5747</v>
      </c>
      <c r="W1845" s="199">
        <v>2530.5847686684738</v>
      </c>
      <c r="X1845" s="191">
        <v>4.8981204542751233E-2</v>
      </c>
      <c r="Y1845" s="198">
        <v>2.0000000000000001E-4</v>
      </c>
    </row>
    <row r="1846" spans="1:25" x14ac:dyDescent="0.2">
      <c r="A1846">
        <v>1842</v>
      </c>
      <c r="B1846" s="119">
        <v>0.48222310122449713</v>
      </c>
      <c r="C1846" s="97">
        <v>5228.2187261258969</v>
      </c>
      <c r="D1846" s="96">
        <v>1.1706623840370864</v>
      </c>
      <c r="E1846" s="98">
        <v>0.30098604201187784</v>
      </c>
      <c r="F1846" s="119">
        <v>0.53771540310351884</v>
      </c>
      <c r="G1846" s="177">
        <v>1</v>
      </c>
      <c r="H1846" s="97">
        <v>12495162.006011592</v>
      </c>
      <c r="I1846" s="185">
        <v>34219.377661861683</v>
      </c>
      <c r="J1846" s="174">
        <v>427576667629.8559</v>
      </c>
      <c r="K1846" s="186">
        <v>0.44336966850770809</v>
      </c>
      <c r="L1846" s="182">
        <v>130057171619.59572</v>
      </c>
      <c r="M1846" s="189">
        <v>6654163626.4982672</v>
      </c>
      <c r="N1846" s="187">
        <v>24085039.315825693</v>
      </c>
      <c r="O1846" s="185">
        <v>0</v>
      </c>
      <c r="P1846" s="185">
        <v>349191317473.73627</v>
      </c>
      <c r="Q1846" s="174">
        <v>783422148730.09045</v>
      </c>
      <c r="R1846" s="119">
        <v>0.59856308648892509</v>
      </c>
      <c r="S1846" s="174">
        <v>257650406502.42139</v>
      </c>
      <c r="T1846" s="119">
        <v>0.32887812390812138</v>
      </c>
      <c r="U1846" s="97">
        <v>16.06112683454857</v>
      </c>
      <c r="V1846" s="184">
        <v>4392420514018.8892</v>
      </c>
      <c r="W1846" s="199">
        <v>4557.0180227255851</v>
      </c>
      <c r="X1846" s="191">
        <v>4.7209788668672675E-2</v>
      </c>
      <c r="Y1846" s="198">
        <v>2.0000000000000001E-4</v>
      </c>
    </row>
    <row r="1847" spans="1:25" x14ac:dyDescent="0.2">
      <c r="A1847">
        <v>1843</v>
      </c>
      <c r="B1847" s="119">
        <v>0.47931956676568055</v>
      </c>
      <c r="C1847" s="97">
        <v>13438.25312381973</v>
      </c>
      <c r="D1847" s="96">
        <v>0.94253768899143731</v>
      </c>
      <c r="E1847" s="98">
        <v>0</v>
      </c>
      <c r="F1847" s="119">
        <v>0.53656432562994805</v>
      </c>
      <c r="G1847" s="177">
        <v>1</v>
      </c>
      <c r="H1847" s="97">
        <v>6643467.0411434621</v>
      </c>
      <c r="I1847" s="185">
        <v>43660.650931324206</v>
      </c>
      <c r="J1847" s="174">
        <v>290058095457.12195</v>
      </c>
      <c r="K1847" s="186">
        <v>0.4598682708256735</v>
      </c>
      <c r="L1847" s="182">
        <v>108842431492.11732</v>
      </c>
      <c r="M1847" s="189">
        <v>1968334357.4780586</v>
      </c>
      <c r="N1847" s="187">
        <v>14453858.793177266</v>
      </c>
      <c r="O1847" s="185">
        <v>0</v>
      </c>
      <c r="P1847" s="185">
        <v>271627654490.42508</v>
      </c>
      <c r="Q1847" s="174">
        <v>563654084305.02502</v>
      </c>
      <c r="R1847" s="119">
        <v>0.62217350703949903</v>
      </c>
      <c r="S1847" s="174">
        <v>265832230995.17975</v>
      </c>
      <c r="T1847" s="119">
        <v>0.47162300140687519</v>
      </c>
      <c r="U1847" s="97">
        <v>16.565361528362764</v>
      </c>
      <c r="V1847" s="184">
        <v>4631029614273.7578</v>
      </c>
      <c r="W1847" s="199">
        <v>4808.7170108585633</v>
      </c>
      <c r="X1847" s="191">
        <v>4.5806008092695992E-2</v>
      </c>
      <c r="Y1847" s="198">
        <v>2.0000000000000001E-4</v>
      </c>
    </row>
    <row r="1848" spans="1:25" x14ac:dyDescent="0.2">
      <c r="A1848">
        <v>1844</v>
      </c>
      <c r="B1848" s="119">
        <v>0.65235821229218782</v>
      </c>
      <c r="C1848" s="97">
        <v>6386.1176917099965</v>
      </c>
      <c r="D1848" s="96">
        <v>1.0250623798331078</v>
      </c>
      <c r="E1848" s="98">
        <v>0.37811783963580342</v>
      </c>
      <c r="F1848" s="119">
        <v>0.53245410323871345</v>
      </c>
      <c r="G1848" s="177">
        <v>1</v>
      </c>
      <c r="H1848" s="97">
        <v>9773056.7499587536</v>
      </c>
      <c r="I1848" s="185">
        <v>37851.838257713986</v>
      </c>
      <c r="J1848" s="174">
        <v>369928163382.89868</v>
      </c>
      <c r="K1848" s="186">
        <v>0.46363462024719715</v>
      </c>
      <c r="L1848" s="182">
        <v>125460644058.6476</v>
      </c>
      <c r="M1848" s="189">
        <v>1359032434.1205862</v>
      </c>
      <c r="N1848" s="187">
        <v>20032592.727461129</v>
      </c>
      <c r="O1848" s="185">
        <v>0</v>
      </c>
      <c r="P1848" s="185">
        <v>349672734009.6557</v>
      </c>
      <c r="Q1848" s="174">
        <v>720959929826.67505</v>
      </c>
      <c r="R1848" s="119">
        <v>0.62590120766487289</v>
      </c>
      <c r="S1848" s="174">
        <v>296225909899.74969</v>
      </c>
      <c r="T1848" s="119">
        <v>0.41087707880098823</v>
      </c>
      <c r="U1848" s="97">
        <v>16.4749688434805</v>
      </c>
      <c r="V1848" s="184">
        <v>5207343866684.125</v>
      </c>
      <c r="W1848" s="199">
        <v>5406.5888188557146</v>
      </c>
      <c r="X1848" s="191">
        <v>4.5238282433381329E-2</v>
      </c>
      <c r="Y1848" s="198">
        <v>2.0000000000000001E-4</v>
      </c>
    </row>
    <row r="1849" spans="1:25" x14ac:dyDescent="0.2">
      <c r="A1849">
        <v>1845</v>
      </c>
      <c r="B1849" s="119">
        <v>0.59162463110757191</v>
      </c>
      <c r="C1849" s="97">
        <v>8485.8396747223342</v>
      </c>
      <c r="D1849" s="96">
        <v>1.0221258605803483</v>
      </c>
      <c r="E1849" s="98">
        <v>0.35244823523312019</v>
      </c>
      <c r="F1849" s="119">
        <v>0</v>
      </c>
      <c r="G1849" s="177">
        <v>0</v>
      </c>
      <c r="H1849" s="97">
        <v>8459048.2506011277</v>
      </c>
      <c r="I1849" s="185">
        <v>39864.249118682827</v>
      </c>
      <c r="J1849" s="174">
        <v>337213606768.92151</v>
      </c>
      <c r="K1849" s="186">
        <v>0.46494436257033522</v>
      </c>
      <c r="L1849" s="182">
        <v>117446286099.61343</v>
      </c>
      <c r="M1849" s="189">
        <v>46726313354.155594</v>
      </c>
      <c r="N1849" s="187">
        <v>17549634.106615633</v>
      </c>
      <c r="O1849" s="185">
        <v>94674320322.307648</v>
      </c>
      <c r="P1849" s="185">
        <v>0</v>
      </c>
      <c r="Q1849" s="174">
        <v>478614240445.3847</v>
      </c>
      <c r="R1849" s="119">
        <v>0.48582971850291135</v>
      </c>
      <c r="S1849" s="174">
        <v>157104233474.24902</v>
      </c>
      <c r="T1849" s="119">
        <v>0.32824813847588891</v>
      </c>
      <c r="U1849" s="97">
        <v>15.427051924707456</v>
      </c>
      <c r="V1849" s="184">
        <v>2575629472178.9702</v>
      </c>
      <c r="W1849" s="199">
        <v>2671.8904720900509</v>
      </c>
      <c r="X1849" s="191">
        <v>4.8626656811336565E-2</v>
      </c>
      <c r="Y1849" s="198">
        <v>2.0000000000000001E-4</v>
      </c>
    </row>
    <row r="1850" spans="1:25" x14ac:dyDescent="0.2">
      <c r="A1850">
        <v>1846</v>
      </c>
      <c r="B1850" s="119">
        <v>0.51859264330652655</v>
      </c>
      <c r="C1850" s="97">
        <v>7553.8041254117288</v>
      </c>
      <c r="D1850" s="96">
        <v>1.0421636249471444</v>
      </c>
      <c r="E1850" s="98">
        <v>0.12502767665839948</v>
      </c>
      <c r="F1850" s="119">
        <v>0</v>
      </c>
      <c r="G1850" s="177">
        <v>0</v>
      </c>
      <c r="H1850" s="97">
        <v>12962402.07288743</v>
      </c>
      <c r="I1850" s="185">
        <v>34578.045545818371</v>
      </c>
      <c r="J1850" s="174">
        <v>448214529259.51202</v>
      </c>
      <c r="K1850" s="186">
        <v>0.4875808091459779</v>
      </c>
      <c r="L1850" s="182">
        <v>172688051840.16772</v>
      </c>
      <c r="M1850" s="189">
        <v>14345558381.650261</v>
      </c>
      <c r="N1850" s="187">
        <v>25768469.880969979</v>
      </c>
      <c r="O1850" s="185">
        <v>19249089431.608337</v>
      </c>
      <c r="P1850" s="185">
        <v>0</v>
      </c>
      <c r="Q1850" s="174">
        <v>481809177072.77063</v>
      </c>
      <c r="R1850" s="119">
        <v>0.48554507785411011</v>
      </c>
      <c r="S1850" s="174">
        <v>182998727510.78995</v>
      </c>
      <c r="T1850" s="119">
        <v>0.37981577815225076</v>
      </c>
      <c r="U1850" s="97">
        <v>13.592321017006487</v>
      </c>
      <c r="V1850" s="184">
        <v>2628249451927.2114</v>
      </c>
      <c r="W1850" s="199">
        <v>2728.350559163463</v>
      </c>
      <c r="X1850" s="191">
        <v>5.5721903277536088E-2</v>
      </c>
      <c r="Y1850" s="198">
        <v>2.0000000000000001E-4</v>
      </c>
    </row>
    <row r="1851" spans="1:25" x14ac:dyDescent="0.2">
      <c r="A1851">
        <v>1847</v>
      </c>
      <c r="B1851" s="119">
        <v>0.36713804663062288</v>
      </c>
      <c r="C1851" s="97">
        <v>17000</v>
      </c>
      <c r="D1851" s="96">
        <v>1.2271057696186229</v>
      </c>
      <c r="E1851" s="98">
        <v>0</v>
      </c>
      <c r="F1851" s="119">
        <v>0.68249415575837802</v>
      </c>
      <c r="G1851" s="177">
        <v>1</v>
      </c>
      <c r="H1851" s="97">
        <v>13732217.57593672</v>
      </c>
      <c r="I1851" s="185">
        <v>27688.825891544904</v>
      </c>
      <c r="J1851" s="174">
        <v>380228981564.92462</v>
      </c>
      <c r="K1851" s="186">
        <v>0.23631677965655074</v>
      </c>
      <c r="L1851" s="182">
        <v>83740419130.016541</v>
      </c>
      <c r="M1851" s="189">
        <v>11865833648.769234</v>
      </c>
      <c r="N1851" s="187">
        <v>25594968.262038417</v>
      </c>
      <c r="O1851" s="185">
        <v>0</v>
      </c>
      <c r="P1851" s="185">
        <v>362405465963.81274</v>
      </c>
      <c r="Q1851" s="174">
        <v>754500281177.50659</v>
      </c>
      <c r="R1851" s="119">
        <v>0.50335151715763915</v>
      </c>
      <c r="S1851" s="174">
        <v>323421916709.23505</v>
      </c>
      <c r="T1851" s="119">
        <v>0.42865711886082858</v>
      </c>
      <c r="U1851" s="97">
        <v>17.568846979686683</v>
      </c>
      <c r="V1851" s="184">
        <v>5583611725332.5391</v>
      </c>
      <c r="W1851" s="199">
        <v>5791.8265937481819</v>
      </c>
      <c r="X1851" s="191">
        <v>4.4235924614896685E-2</v>
      </c>
      <c r="Y1851" s="198">
        <v>2.0000000000000001E-4</v>
      </c>
    </row>
    <row r="1852" spans="1:25" x14ac:dyDescent="0.2">
      <c r="A1852">
        <v>1848</v>
      </c>
      <c r="B1852" s="119">
        <v>0.58609481015272102</v>
      </c>
      <c r="C1852" s="97">
        <v>7515.6459741873778</v>
      </c>
      <c r="D1852" s="96">
        <v>1.0622084595873107</v>
      </c>
      <c r="E1852" s="98">
        <v>0</v>
      </c>
      <c r="F1852" s="119">
        <v>0</v>
      </c>
      <c r="G1852" s="177">
        <v>0</v>
      </c>
      <c r="H1852" s="97">
        <v>9181163.9032431059</v>
      </c>
      <c r="I1852" s="185">
        <v>40778.752252302569</v>
      </c>
      <c r="J1852" s="174">
        <v>374396408198.13385</v>
      </c>
      <c r="K1852" s="186">
        <v>0.46029731704480048</v>
      </c>
      <c r="L1852" s="182">
        <v>139879631835.73727</v>
      </c>
      <c r="M1852" s="189">
        <v>16673691863.49437</v>
      </c>
      <c r="N1852" s="187">
        <v>18687599.797156788</v>
      </c>
      <c r="O1852" s="185">
        <v>0</v>
      </c>
      <c r="P1852" s="185">
        <v>0</v>
      </c>
      <c r="Q1852" s="174">
        <v>391070100061.62823</v>
      </c>
      <c r="R1852" s="119">
        <v>0.4406720487647946</v>
      </c>
      <c r="S1852" s="174">
        <v>139879631835.73727</v>
      </c>
      <c r="T1852" s="119">
        <v>0.35768429193051021</v>
      </c>
      <c r="U1852" s="97">
        <v>13.374304109704742</v>
      </c>
      <c r="V1852" s="184">
        <v>2012183592185.2532</v>
      </c>
      <c r="W1852" s="199">
        <v>2089.3350697897754</v>
      </c>
      <c r="X1852" s="191">
        <v>5.5766305685913675E-2</v>
      </c>
      <c r="Y1852" s="198">
        <v>2.0000000000000001E-4</v>
      </c>
    </row>
    <row r="1853" spans="1:25" x14ac:dyDescent="0.2">
      <c r="A1853">
        <v>1849</v>
      </c>
      <c r="B1853" s="119">
        <v>0.41208314145845165</v>
      </c>
      <c r="C1853" s="97">
        <v>4857.4708692402446</v>
      </c>
      <c r="D1853" s="96">
        <v>0.85313898290746359</v>
      </c>
      <c r="E1853" s="98">
        <v>0.45331953367355549</v>
      </c>
      <c r="F1853" s="119">
        <v>0</v>
      </c>
      <c r="G1853" s="177">
        <v>0</v>
      </c>
      <c r="H1853" s="97">
        <v>8564774.0460194182</v>
      </c>
      <c r="I1853" s="185">
        <v>37882.4285400628</v>
      </c>
      <c r="J1853" s="174">
        <v>324454440760.11517</v>
      </c>
      <c r="K1853" s="186">
        <v>0.38819157078278799</v>
      </c>
      <c r="L1853" s="182">
        <v>88559191733.369308</v>
      </c>
      <c r="M1853" s="189">
        <v>46363538229.134384</v>
      </c>
      <c r="N1853" s="187">
        <v>18982797.18410797</v>
      </c>
      <c r="O1853" s="185">
        <v>79666002402.969559</v>
      </c>
      <c r="P1853" s="185">
        <v>0</v>
      </c>
      <c r="Q1853" s="174">
        <v>450483981392.21912</v>
      </c>
      <c r="R1853" s="119">
        <v>0.42106554009374603</v>
      </c>
      <c r="S1853" s="174">
        <v>136114337627.77969</v>
      </c>
      <c r="T1853" s="119">
        <v>0.30215133778368508</v>
      </c>
      <c r="U1853" s="97">
        <v>16.186390629000403</v>
      </c>
      <c r="V1853" s="184">
        <v>2396206759214.3809</v>
      </c>
      <c r="W1853" s="199">
        <v>2488.6450819383667</v>
      </c>
      <c r="X1853" s="191">
        <v>4.5760934457617163E-2</v>
      </c>
      <c r="Y1853" s="198">
        <v>2.0000000000000001E-4</v>
      </c>
    </row>
    <row r="1854" spans="1:25" x14ac:dyDescent="0.2">
      <c r="A1854">
        <v>1850</v>
      </c>
      <c r="B1854" s="119">
        <v>0.5827229049314655</v>
      </c>
      <c r="C1854" s="97">
        <v>10679.354148295959</v>
      </c>
      <c r="D1854" s="96">
        <v>0.59981069761171879</v>
      </c>
      <c r="E1854" s="98">
        <v>0</v>
      </c>
      <c r="F1854" s="119">
        <v>0</v>
      </c>
      <c r="G1854" s="177">
        <v>0</v>
      </c>
      <c r="H1854" s="97">
        <v>4031215.3081108187</v>
      </c>
      <c r="I1854" s="185">
        <v>53216.943975744252</v>
      </c>
      <c r="J1854" s="174">
        <v>214528959205.89606</v>
      </c>
      <c r="K1854" s="186">
        <v>0.53135387000054279</v>
      </c>
      <c r="L1854" s="182">
        <v>90955559338.203888</v>
      </c>
      <c r="M1854" s="189">
        <v>10561147770.183723</v>
      </c>
      <c r="N1854" s="187">
        <v>10862402.781756712</v>
      </c>
      <c r="O1854" s="185">
        <v>0</v>
      </c>
      <c r="P1854" s="185">
        <v>0</v>
      </c>
      <c r="Q1854" s="174">
        <v>225090106976.07977</v>
      </c>
      <c r="R1854" s="119">
        <v>0.50642293538629479</v>
      </c>
      <c r="S1854" s="174">
        <v>90955559338.203888</v>
      </c>
      <c r="T1854" s="119">
        <v>0.40408510422836885</v>
      </c>
      <c r="U1854" s="97">
        <v>13.388294841272641</v>
      </c>
      <c r="V1854" s="184">
        <v>1331026567859.7839</v>
      </c>
      <c r="W1854" s="199">
        <v>1380.4208597228526</v>
      </c>
      <c r="X1854" s="191">
        <v>5.3501228518063021E-2</v>
      </c>
      <c r="Y1854" s="198">
        <v>2.0000000000000001E-4</v>
      </c>
    </row>
    <row r="1855" spans="1:25" x14ac:dyDescent="0.2">
      <c r="A1855">
        <v>1851</v>
      </c>
      <c r="B1855" s="119">
        <v>0.42733345784682569</v>
      </c>
      <c r="C1855" s="97">
        <v>7076.2951939841059</v>
      </c>
      <c r="D1855" s="96">
        <v>0.2</v>
      </c>
      <c r="E1855" s="98">
        <v>0.7</v>
      </c>
      <c r="F1855" s="119">
        <v>0.70724873728510529</v>
      </c>
      <c r="G1855" s="177">
        <v>1</v>
      </c>
      <c r="H1855" s="97">
        <v>2191151.3195797573</v>
      </c>
      <c r="I1855" s="185">
        <v>53789.262303400857</v>
      </c>
      <c r="J1855" s="174">
        <v>117860413075.31848</v>
      </c>
      <c r="K1855" s="186">
        <v>0.42733345784682575</v>
      </c>
      <c r="L1855" s="182">
        <v>33726114977.838787</v>
      </c>
      <c r="M1855" s="189">
        <v>1859142817.0815701</v>
      </c>
      <c r="N1855" s="187">
        <v>8662130.0332828946</v>
      </c>
      <c r="O1855" s="185">
        <v>0</v>
      </c>
      <c r="P1855" s="185">
        <v>166962904879.83554</v>
      </c>
      <c r="Q1855" s="174">
        <v>286682460772.2356</v>
      </c>
      <c r="R1855" s="119">
        <v>0.64160193571358237</v>
      </c>
      <c r="S1855" s="174">
        <v>92987176467.224762</v>
      </c>
      <c r="T1855" s="119">
        <v>0.32435600077083721</v>
      </c>
      <c r="U1855" s="97">
        <v>16.886306312748541</v>
      </c>
      <c r="V1855" s="184">
        <v>1752797331528.6587</v>
      </c>
      <c r="W1855" s="199">
        <v>1819.309688933585</v>
      </c>
      <c r="X1855" s="191">
        <v>4.2406189355349469E-2</v>
      </c>
      <c r="Y1855" s="198">
        <v>2.0000000000000001E-4</v>
      </c>
    </row>
    <row r="1856" spans="1:25" x14ac:dyDescent="0.2">
      <c r="A1856">
        <v>1852</v>
      </c>
      <c r="B1856" s="119">
        <v>0.4759692723901861</v>
      </c>
      <c r="C1856" s="97">
        <v>8900.6936839635637</v>
      </c>
      <c r="D1856" s="96">
        <v>0.92137717544668485</v>
      </c>
      <c r="E1856" s="98">
        <v>0.17419140687053225</v>
      </c>
      <c r="F1856" s="119">
        <v>0.59662583718216844</v>
      </c>
      <c r="G1856" s="177">
        <v>1</v>
      </c>
      <c r="H1856" s="97">
        <v>6687586.8513270644</v>
      </c>
      <c r="I1856" s="185">
        <v>34701.184652475691</v>
      </c>
      <c r="J1856" s="174">
        <v>232067186207.36896</v>
      </c>
      <c r="K1856" s="186">
        <v>0.35717127033279361</v>
      </c>
      <c r="L1856" s="182">
        <v>63391781144.598991</v>
      </c>
      <c r="M1856" s="189">
        <v>3332845497.817205</v>
      </c>
      <c r="N1856" s="187">
        <v>14715910.823353048</v>
      </c>
      <c r="O1856" s="185">
        <v>0</v>
      </c>
      <c r="P1856" s="185">
        <v>142083443662.53915</v>
      </c>
      <c r="Q1856" s="174">
        <v>377483475367.72528</v>
      </c>
      <c r="R1856" s="119">
        <v>0.52069692968361292</v>
      </c>
      <c r="S1856" s="174">
        <v>155142809576.82919</v>
      </c>
      <c r="T1856" s="119">
        <v>0.41099232072528985</v>
      </c>
      <c r="U1856" s="97">
        <v>16.607782459408316</v>
      </c>
      <c r="V1856" s="184">
        <v>2728139893583.2671</v>
      </c>
      <c r="W1856" s="199">
        <v>2831.9619235533028</v>
      </c>
      <c r="X1856" s="191">
        <v>4.544646923699653E-2</v>
      </c>
      <c r="Y1856" s="198">
        <v>2.0000000000000001E-4</v>
      </c>
    </row>
    <row r="1857" spans="1:25" x14ac:dyDescent="0.2">
      <c r="A1857">
        <v>1853</v>
      </c>
      <c r="B1857" s="119">
        <v>0.38145225417247181</v>
      </c>
      <c r="C1857" s="97">
        <v>7722.4912055942777</v>
      </c>
      <c r="D1857" s="96">
        <v>1.1717950733631994</v>
      </c>
      <c r="E1857" s="98">
        <v>0.14804214691317003</v>
      </c>
      <c r="F1857" s="119">
        <v>0</v>
      </c>
      <c r="G1857" s="177">
        <v>0</v>
      </c>
      <c r="H1857" s="97">
        <v>11256677.382281149</v>
      </c>
      <c r="I1857" s="185">
        <v>33908.925622088464</v>
      </c>
      <c r="J1857" s="174">
        <v>381701836107.61694</v>
      </c>
      <c r="K1857" s="186">
        <v>0.38145225417247186</v>
      </c>
      <c r="L1857" s="182">
        <v>110426911022.73227</v>
      </c>
      <c r="M1857" s="189">
        <v>14720286645.294331</v>
      </c>
      <c r="N1857" s="187">
        <v>21764276.009454668</v>
      </c>
      <c r="O1857" s="185">
        <v>44981775106.037949</v>
      </c>
      <c r="P1857" s="185">
        <v>0</v>
      </c>
      <c r="Q1857" s="174">
        <v>441403897858.94922</v>
      </c>
      <c r="R1857" s="119">
        <v>0.41138387488340272</v>
      </c>
      <c r="S1857" s="174">
        <v>126453945586.97702</v>
      </c>
      <c r="T1857" s="119">
        <v>0.2864812617204967</v>
      </c>
      <c r="U1857" s="97">
        <v>14.067469860814338</v>
      </c>
      <c r="V1857" s="184">
        <v>1817793832626.6292</v>
      </c>
      <c r="W1857" s="199">
        <v>1886.2523689601928</v>
      </c>
      <c r="X1857" s="191">
        <v>5.487794290440897E-2</v>
      </c>
      <c r="Y1857" s="198">
        <v>2.0000000000000001E-4</v>
      </c>
    </row>
    <row r="1858" spans="1:25" x14ac:dyDescent="0.2">
      <c r="A1858">
        <v>1854</v>
      </c>
      <c r="B1858" s="119">
        <v>0.53139069681367412</v>
      </c>
      <c r="C1858" s="97">
        <v>4000</v>
      </c>
      <c r="D1858" s="96">
        <v>0.46456609762941642</v>
      </c>
      <c r="E1858" s="98">
        <v>0.55112222643918329</v>
      </c>
      <c r="F1858" s="119">
        <v>0</v>
      </c>
      <c r="G1858" s="177">
        <v>0</v>
      </c>
      <c r="H1858" s="97">
        <v>5787687.2782784728</v>
      </c>
      <c r="I1858" s="185">
        <v>45730.82867127005</v>
      </c>
      <c r="J1858" s="174">
        <v>264675735325.8421</v>
      </c>
      <c r="K1858" s="186">
        <v>0.45646946245884124</v>
      </c>
      <c r="L1858" s="182">
        <v>83516205318.648529</v>
      </c>
      <c r="M1858" s="189">
        <v>31518692847.564594</v>
      </c>
      <c r="N1858" s="187">
        <v>16326062.907912284</v>
      </c>
      <c r="O1858" s="185">
        <v>79025646841.510712</v>
      </c>
      <c r="P1858" s="185">
        <v>0</v>
      </c>
      <c r="Q1858" s="174">
        <v>375220075014.91736</v>
      </c>
      <c r="R1858" s="119">
        <v>0.49047724351096522</v>
      </c>
      <c r="S1858" s="174">
        <v>110993621710.32195</v>
      </c>
      <c r="T1858" s="119">
        <v>0.2958093905447603</v>
      </c>
      <c r="U1858" s="97">
        <v>15.310366195947521</v>
      </c>
      <c r="V1858" s="184">
        <v>1926118732149.7166</v>
      </c>
      <c r="W1858" s="199">
        <v>2000.3485550303728</v>
      </c>
      <c r="X1858" s="191">
        <v>4.5697150776311854E-2</v>
      </c>
      <c r="Y1858" s="198">
        <v>2.0000000000000001E-4</v>
      </c>
    </row>
    <row r="1859" spans="1:25" x14ac:dyDescent="0.2">
      <c r="A1859">
        <v>1855</v>
      </c>
      <c r="B1859" s="119">
        <v>0.38216172163808682</v>
      </c>
      <c r="C1859" s="97">
        <v>11595.819559485219</v>
      </c>
      <c r="D1859" s="96">
        <v>1.1500686484105189</v>
      </c>
      <c r="E1859" s="98">
        <v>0.21412725568288873</v>
      </c>
      <c r="F1859" s="119">
        <v>0.46796378704439145</v>
      </c>
      <c r="G1859" s="177">
        <v>1</v>
      </c>
      <c r="H1859" s="97">
        <v>10346901.577450179</v>
      </c>
      <c r="I1859" s="185">
        <v>36771.187490784214</v>
      </c>
      <c r="J1859" s="174">
        <v>380467857853.11145</v>
      </c>
      <c r="K1859" s="186">
        <v>0.38216172163808682</v>
      </c>
      <c r="L1859" s="182">
        <v>113043730771.44881</v>
      </c>
      <c r="M1859" s="189">
        <v>11863628194.468754</v>
      </c>
      <c r="N1859" s="187">
        <v>20203692.753420189</v>
      </c>
      <c r="O1859" s="185">
        <v>0</v>
      </c>
      <c r="P1859" s="185">
        <v>263532398994.4332</v>
      </c>
      <c r="Q1859" s="174">
        <v>655863885042.01343</v>
      </c>
      <c r="R1859" s="119">
        <v>0.54314039681850657</v>
      </c>
      <c r="S1859" s="174">
        <v>270098566122.19965</v>
      </c>
      <c r="T1859" s="119">
        <v>0.41182106879523889</v>
      </c>
      <c r="U1859" s="97">
        <v>16.634164039956651</v>
      </c>
      <c r="V1859" s="184">
        <v>4631703666869.9395</v>
      </c>
      <c r="W1859" s="199">
        <v>4809.1055560205668</v>
      </c>
      <c r="X1859" s="191">
        <v>4.6000091262389735E-2</v>
      </c>
      <c r="Y1859" s="198">
        <v>2.0000000000000001E-4</v>
      </c>
    </row>
    <row r="1860" spans="1:25" x14ac:dyDescent="0.2">
      <c r="A1860">
        <v>1856</v>
      </c>
      <c r="B1860" s="119">
        <v>0.55018033131866373</v>
      </c>
      <c r="C1860" s="97">
        <v>8758.8738024800041</v>
      </c>
      <c r="D1860" s="96">
        <v>1.2090330604722599</v>
      </c>
      <c r="E1860" s="98">
        <v>0.17201699140946841</v>
      </c>
      <c r="F1860" s="119">
        <v>0</v>
      </c>
      <c r="G1860" s="177">
        <v>0</v>
      </c>
      <c r="H1860" s="97">
        <v>12374671.561140617</v>
      </c>
      <c r="I1860" s="185">
        <v>29852.221218894563</v>
      </c>
      <c r="J1860" s="174">
        <v>369411432954.33307</v>
      </c>
      <c r="K1860" s="186">
        <v>0.35701725451121202</v>
      </c>
      <c r="L1860" s="182">
        <v>111443328400.01642</v>
      </c>
      <c r="M1860" s="189">
        <v>18591009395.021172</v>
      </c>
      <c r="N1860" s="187">
        <v>23457290.927750036</v>
      </c>
      <c r="O1860" s="185">
        <v>40106261071.316444</v>
      </c>
      <c r="P1860" s="185">
        <v>0</v>
      </c>
      <c r="Q1860" s="174">
        <v>428108703420.67072</v>
      </c>
      <c r="R1860" s="119">
        <v>0.3830131532606087</v>
      </c>
      <c r="S1860" s="174">
        <v>129530721744.80458</v>
      </c>
      <c r="T1860" s="119">
        <v>0.30256502778343269</v>
      </c>
      <c r="U1860" s="97">
        <v>14.336971227334402</v>
      </c>
      <c r="V1860" s="184">
        <v>1857686453469.7051</v>
      </c>
      <c r="W1860" s="199">
        <v>1930.0122348981267</v>
      </c>
      <c r="X1860" s="191">
        <v>5.2975998973007241E-2</v>
      </c>
      <c r="Y1860" s="198">
        <v>2.0000000000000001E-4</v>
      </c>
    </row>
    <row r="1861" spans="1:25" x14ac:dyDescent="0.2">
      <c r="A1861">
        <v>1857</v>
      </c>
      <c r="B1861" s="119">
        <v>0.36686741424812508</v>
      </c>
      <c r="C1861" s="97">
        <v>9869.309972997884</v>
      </c>
      <c r="D1861" s="96">
        <v>0.66347407538271541</v>
      </c>
      <c r="E1861" s="98">
        <v>0.33762888946980907</v>
      </c>
      <c r="F1861" s="119">
        <v>0</v>
      </c>
      <c r="G1861" s="177">
        <v>0</v>
      </c>
      <c r="H1861" s="97">
        <v>4747783.3469018368</v>
      </c>
      <c r="I1861" s="185">
        <v>42311.573855845811</v>
      </c>
      <c r="J1861" s="174">
        <v>200886185733.99188</v>
      </c>
      <c r="K1861" s="186">
        <v>0.36686741424812508</v>
      </c>
      <c r="L1861" s="182">
        <v>54036465208.533844</v>
      </c>
      <c r="M1861" s="189">
        <v>16989337941.525475</v>
      </c>
      <c r="N1861" s="187">
        <v>12124673.288633551</v>
      </c>
      <c r="O1861" s="185">
        <v>25857826756.150627</v>
      </c>
      <c r="P1861" s="185">
        <v>0</v>
      </c>
      <c r="Q1861" s="174">
        <v>243733350431.668</v>
      </c>
      <c r="R1861" s="119">
        <v>0.38724637705983539</v>
      </c>
      <c r="S1861" s="174">
        <v>67870623936.020645</v>
      </c>
      <c r="T1861" s="119">
        <v>0.27846260602341555</v>
      </c>
      <c r="U1861" s="97">
        <v>14.982932097271501</v>
      </c>
      <c r="V1861" s="184">
        <v>1096751352760.8896</v>
      </c>
      <c r="W1861" s="199">
        <v>1138.2199892793574</v>
      </c>
      <c r="X1861" s="191">
        <v>4.87256329492919E-2</v>
      </c>
      <c r="Y1861" s="198">
        <v>2.0000000000000001E-4</v>
      </c>
    </row>
    <row r="1862" spans="1:25" x14ac:dyDescent="0.2">
      <c r="A1862">
        <v>1858</v>
      </c>
      <c r="B1862" s="119">
        <v>0.50261984772788804</v>
      </c>
      <c r="C1862" s="97">
        <v>10863.039630743175</v>
      </c>
      <c r="D1862" s="96">
        <v>0.63347047539429047</v>
      </c>
      <c r="E1862" s="98">
        <v>0.57162067597905764</v>
      </c>
      <c r="F1862" s="119">
        <v>0.29125699556146617</v>
      </c>
      <c r="G1862" s="177">
        <v>1</v>
      </c>
      <c r="H1862" s="97">
        <v>4251957.8185945004</v>
      </c>
      <c r="I1862" s="185">
        <v>35998.528523537556</v>
      </c>
      <c r="J1862" s="174">
        <v>153064224813.55264</v>
      </c>
      <c r="K1862" s="186">
        <v>0.31761942874991789</v>
      </c>
      <c r="L1862" s="182">
        <v>32920700506.445599</v>
      </c>
      <c r="M1862" s="189">
        <v>4003475573.1272388</v>
      </c>
      <c r="N1862" s="187">
        <v>11192933.450921008</v>
      </c>
      <c r="O1862" s="185">
        <v>2652468411.9792094</v>
      </c>
      <c r="P1862" s="185">
        <v>152177044425.13321</v>
      </c>
      <c r="Q1862" s="174">
        <v>311897213223.7923</v>
      </c>
      <c r="R1862" s="119">
        <v>0.55300199746658829</v>
      </c>
      <c r="S1862" s="174">
        <v>108184714331.1143</v>
      </c>
      <c r="T1862" s="119">
        <v>0.34686015053776603</v>
      </c>
      <c r="U1862" s="97">
        <v>17.280250114090435</v>
      </c>
      <c r="V1862" s="184">
        <v>1998039630836.9558</v>
      </c>
      <c r="W1862" s="199">
        <v>2073.4257195519249</v>
      </c>
      <c r="X1862" s="191">
        <v>4.2646340766468616E-2</v>
      </c>
      <c r="Y1862" s="198">
        <v>2.0000000000000001E-4</v>
      </c>
    </row>
    <row r="1863" spans="1:25" x14ac:dyDescent="0.2">
      <c r="A1863">
        <v>1859</v>
      </c>
      <c r="B1863" s="119">
        <v>0.54502029650781403</v>
      </c>
      <c r="C1863" s="97">
        <v>4000</v>
      </c>
      <c r="D1863" s="96">
        <v>0.81764131764925441</v>
      </c>
      <c r="E1863" s="98">
        <v>8.9187801802615707E-3</v>
      </c>
      <c r="F1863" s="119">
        <v>0.34318091208471813</v>
      </c>
      <c r="G1863" s="177">
        <v>1</v>
      </c>
      <c r="H1863" s="97">
        <v>9411230.6256663576</v>
      </c>
      <c r="I1863" s="185">
        <v>38408.676331118841</v>
      </c>
      <c r="J1863" s="174">
        <v>361472910978.73218</v>
      </c>
      <c r="K1863" s="186">
        <v>0.49286041781514034</v>
      </c>
      <c r="L1863" s="182">
        <v>120091546737.95944</v>
      </c>
      <c r="M1863" s="189">
        <v>9439361926.7961636</v>
      </c>
      <c r="N1863" s="187">
        <v>21056647.581424151</v>
      </c>
      <c r="O1863" s="185">
        <v>0</v>
      </c>
      <c r="P1863" s="185">
        <v>160551072108.1153</v>
      </c>
      <c r="Q1863" s="174">
        <v>531463345013.64362</v>
      </c>
      <c r="R1863" s="119">
        <v>0.57689123906081297</v>
      </c>
      <c r="S1863" s="174">
        <v>207950639639.81592</v>
      </c>
      <c r="T1863" s="119">
        <v>0.3912793640255236</v>
      </c>
      <c r="U1863" s="97">
        <v>15.673424278312918</v>
      </c>
      <c r="V1863" s="184">
        <v>3559743188852.1587</v>
      </c>
      <c r="W1863" s="199">
        <v>3687.491359643594</v>
      </c>
      <c r="X1863" s="191">
        <v>4.6579275868956806E-2</v>
      </c>
      <c r="Y1863" s="198">
        <v>2.0000000000000001E-4</v>
      </c>
    </row>
    <row r="1864" spans="1:25" x14ac:dyDescent="0.2">
      <c r="A1864">
        <v>1860</v>
      </c>
      <c r="B1864" s="119">
        <v>0.55293714709784325</v>
      </c>
      <c r="C1864" s="97">
        <v>17000</v>
      </c>
      <c r="D1864" s="96">
        <v>1.0995954715206526</v>
      </c>
      <c r="E1864" s="98">
        <v>0.43377404953765869</v>
      </c>
      <c r="F1864" s="119">
        <v>0</v>
      </c>
      <c r="G1864" s="177">
        <v>0</v>
      </c>
      <c r="H1864" s="97">
        <v>7702241.1794268871</v>
      </c>
      <c r="I1864" s="185">
        <v>40260.152511372842</v>
      </c>
      <c r="J1864" s="174">
        <v>310093404563.10272</v>
      </c>
      <c r="K1864" s="186">
        <v>0.42181795537179845</v>
      </c>
      <c r="L1864" s="182">
        <v>109584147944.55629</v>
      </c>
      <c r="M1864" s="189">
        <v>33583848471.605862</v>
      </c>
      <c r="N1864" s="187">
        <v>15656459.122029275</v>
      </c>
      <c r="O1864" s="185">
        <v>82927308550.210175</v>
      </c>
      <c r="P1864" s="185">
        <v>0</v>
      </c>
      <c r="Q1864" s="174">
        <v>426604561584.9187</v>
      </c>
      <c r="R1864" s="119">
        <v>0.46212542124450057</v>
      </c>
      <c r="S1864" s="174">
        <v>130117703373.86928</v>
      </c>
      <c r="T1864" s="119">
        <v>0.3050077638421323</v>
      </c>
      <c r="U1864" s="97">
        <v>14.863678915791089</v>
      </c>
      <c r="V1864" s="184">
        <v>1900148653331.7896</v>
      </c>
      <c r="W1864" s="199">
        <v>1972.773219360429</v>
      </c>
      <c r="X1864" s="191">
        <v>5.1686009007530412E-2</v>
      </c>
      <c r="Y1864" s="198">
        <v>2.0000000000000001E-4</v>
      </c>
    </row>
    <row r="1865" spans="1:25" x14ac:dyDescent="0.2">
      <c r="A1865">
        <v>1861</v>
      </c>
      <c r="B1865" s="119">
        <v>0.32332394296327299</v>
      </c>
      <c r="C1865" s="97">
        <v>10209.524924961483</v>
      </c>
      <c r="D1865" s="96">
        <v>0.93882967481462931</v>
      </c>
      <c r="E1865" s="98">
        <v>0.38497320637208221</v>
      </c>
      <c r="F1865" s="119">
        <v>0</v>
      </c>
      <c r="G1865" s="177">
        <v>0</v>
      </c>
      <c r="H1865" s="97">
        <v>6942067.5235345121</v>
      </c>
      <c r="I1865" s="185">
        <v>50134.181407448465</v>
      </c>
      <c r="J1865" s="174">
        <v>348034872567.63574</v>
      </c>
      <c r="K1865" s="186">
        <v>0.32332394296327316</v>
      </c>
      <c r="L1865" s="182">
        <v>81198354454.134796</v>
      </c>
      <c r="M1865" s="189">
        <v>37076731181.502678</v>
      </c>
      <c r="N1865" s="187">
        <v>15086357.162270628</v>
      </c>
      <c r="O1865" s="185">
        <v>73710705413.331467</v>
      </c>
      <c r="P1865" s="185">
        <v>0</v>
      </c>
      <c r="Q1865" s="174">
        <v>458822309162.46991</v>
      </c>
      <c r="R1865" s="119">
        <v>0.37377557323008503</v>
      </c>
      <c r="S1865" s="174">
        <v>114883735826.05081</v>
      </c>
      <c r="T1865" s="119">
        <v>0.2503882952765713</v>
      </c>
      <c r="U1865" s="97">
        <v>15.78446955856319</v>
      </c>
      <c r="V1865" s="184">
        <v>1878366519745.0146</v>
      </c>
      <c r="W1865" s="199">
        <v>1949.2954657130972</v>
      </c>
      <c r="X1865" s="191">
        <v>4.7785957626892188E-2</v>
      </c>
      <c r="Y1865" s="198">
        <v>2.0000000000000001E-4</v>
      </c>
    </row>
    <row r="1866" spans="1:25" x14ac:dyDescent="0.2">
      <c r="A1866">
        <v>1862</v>
      </c>
      <c r="B1866" s="119">
        <v>0.55146593201076866</v>
      </c>
      <c r="C1866" s="97">
        <v>17000</v>
      </c>
      <c r="D1866" s="96">
        <v>0.57744118437402969</v>
      </c>
      <c r="E1866" s="98">
        <v>0</v>
      </c>
      <c r="F1866" s="119">
        <v>0.5168553998723826</v>
      </c>
      <c r="G1866" s="177">
        <v>1</v>
      </c>
      <c r="H1866" s="97">
        <v>3095953.8385553351</v>
      </c>
      <c r="I1866" s="185">
        <v>53778.116712802141</v>
      </c>
      <c r="J1866" s="174">
        <v>166494566867.27661</v>
      </c>
      <c r="K1866" s="186">
        <v>0.48261986444115967</v>
      </c>
      <c r="L1866" s="182">
        <v>64163745778.775162</v>
      </c>
      <c r="M1866" s="189">
        <v>5928550141.8334742</v>
      </c>
      <c r="N1866" s="187">
        <v>8789542.4535605684</v>
      </c>
      <c r="O1866" s="185">
        <v>0</v>
      </c>
      <c r="P1866" s="185">
        <v>233143364699.52499</v>
      </c>
      <c r="Q1866" s="174">
        <v>405566481708.63513</v>
      </c>
      <c r="R1866" s="119">
        <v>0.65801364039500843</v>
      </c>
      <c r="S1866" s="174">
        <v>155596776488.39514</v>
      </c>
      <c r="T1866" s="119">
        <v>0.38365294842135927</v>
      </c>
      <c r="U1866" s="97">
        <v>16.654924962685669</v>
      </c>
      <c r="V1866" s="184">
        <v>2772487995467.9585</v>
      </c>
      <c r="W1866" s="199">
        <v>2876.834272954603</v>
      </c>
      <c r="X1866" s="191">
        <v>4.4690679418005315E-2</v>
      </c>
      <c r="Y1866" s="198">
        <v>2.0000000000000001E-4</v>
      </c>
    </row>
    <row r="1867" spans="1:25" x14ac:dyDescent="0.2">
      <c r="A1867">
        <v>1863</v>
      </c>
      <c r="B1867" s="119">
        <v>0.61017841775191439</v>
      </c>
      <c r="C1867" s="97">
        <v>4000</v>
      </c>
      <c r="D1867" s="96">
        <v>0.63319787465064414</v>
      </c>
      <c r="E1867" s="98">
        <v>0.37004943792537137</v>
      </c>
      <c r="F1867" s="119">
        <v>0</v>
      </c>
      <c r="G1867" s="177">
        <v>0</v>
      </c>
      <c r="H1867" s="97">
        <v>10735819.309458226</v>
      </c>
      <c r="I1867" s="185">
        <v>34770.921088768904</v>
      </c>
      <c r="J1867" s="174">
        <v>373294326032.45343</v>
      </c>
      <c r="K1867" s="186">
        <v>0.44986373379574895</v>
      </c>
      <c r="L1867" s="182">
        <v>118602079727.10947</v>
      </c>
      <c r="M1867" s="189">
        <v>37137422131.6595</v>
      </c>
      <c r="N1867" s="187">
        <v>25817607.076741479</v>
      </c>
      <c r="O1867" s="185">
        <v>74801840433.620529</v>
      </c>
      <c r="P1867" s="185">
        <v>0</v>
      </c>
      <c r="Q1867" s="174">
        <v>485233588597.73346</v>
      </c>
      <c r="R1867" s="119">
        <v>0.46940907845819213</v>
      </c>
      <c r="S1867" s="174">
        <v>157684599942.43414</v>
      </c>
      <c r="T1867" s="119">
        <v>0.32496637423250857</v>
      </c>
      <c r="U1867" s="97">
        <v>15.169191804730454</v>
      </c>
      <c r="V1867" s="184">
        <v>2657670185345.7334</v>
      </c>
      <c r="W1867" s="199">
        <v>2759.2736833045265</v>
      </c>
      <c r="X1867" s="191">
        <v>4.7189678797384789E-2</v>
      </c>
      <c r="Y1867" s="198">
        <v>2.0000000000000001E-4</v>
      </c>
    </row>
    <row r="1868" spans="1:25" x14ac:dyDescent="0.2">
      <c r="A1868">
        <v>1864</v>
      </c>
      <c r="B1868" s="119">
        <v>0.54391151020839357</v>
      </c>
      <c r="C1868" s="97">
        <v>7490.3503060054691</v>
      </c>
      <c r="D1868" s="96">
        <v>0.78080976033708038</v>
      </c>
      <c r="E1868" s="98">
        <v>0.18199464576945895</v>
      </c>
      <c r="F1868" s="119">
        <v>0</v>
      </c>
      <c r="G1868" s="177">
        <v>0</v>
      </c>
      <c r="H1868" s="97">
        <v>6304541.6536715869</v>
      </c>
      <c r="I1868" s="185">
        <v>36781.357296994043</v>
      </c>
      <c r="J1868" s="174">
        <v>231889599157.47632</v>
      </c>
      <c r="K1868" s="186">
        <v>0.40904804103630821</v>
      </c>
      <c r="L1868" s="182">
        <v>72231487174.037262</v>
      </c>
      <c r="M1868" s="189">
        <v>9854640190.7070122</v>
      </c>
      <c r="N1868" s="187">
        <v>14768399.179353502</v>
      </c>
      <c r="O1868" s="185">
        <v>34385625629.769463</v>
      </c>
      <c r="P1868" s="185">
        <v>0</v>
      </c>
      <c r="Q1868" s="174">
        <v>276129864977.95282</v>
      </c>
      <c r="R1868" s="119">
        <v>0.44313383771670573</v>
      </c>
      <c r="S1868" s="174">
        <v>85725872685.689896</v>
      </c>
      <c r="T1868" s="119">
        <v>0.31045491110689727</v>
      </c>
      <c r="U1868" s="97">
        <v>14.277389909572632</v>
      </c>
      <c r="V1868" s="184">
        <v>1331774681795.8384</v>
      </c>
      <c r="W1868" s="199">
        <v>1382.3003673769015</v>
      </c>
      <c r="X1868" s="191">
        <v>5.048837336576574E-2</v>
      </c>
      <c r="Y1868" s="198">
        <v>2.0000000000000001E-4</v>
      </c>
    </row>
    <row r="1869" spans="1:25" x14ac:dyDescent="0.2">
      <c r="A1869">
        <v>1865</v>
      </c>
      <c r="B1869" s="119">
        <v>0.53623221666466681</v>
      </c>
      <c r="C1869" s="97">
        <v>7866.317013585247</v>
      </c>
      <c r="D1869" s="96">
        <v>0.40992919209247664</v>
      </c>
      <c r="E1869" s="98">
        <v>0.15876205297346865</v>
      </c>
      <c r="F1869" s="119">
        <v>0.65842879937928511</v>
      </c>
      <c r="G1869" s="177">
        <v>1</v>
      </c>
      <c r="H1869" s="97">
        <v>12780209.859179636</v>
      </c>
      <c r="I1869" s="185">
        <v>34930.583147452584</v>
      </c>
      <c r="J1869" s="174">
        <v>446420183127.96759</v>
      </c>
      <c r="K1869" s="186">
        <v>0.53623221666466681</v>
      </c>
      <c r="L1869" s="182">
        <v>191838269324.13382</v>
      </c>
      <c r="M1869" s="189">
        <v>15120733635.927187</v>
      </c>
      <c r="N1869" s="187">
        <v>34661360.996990174</v>
      </c>
      <c r="O1869" s="185">
        <v>0</v>
      </c>
      <c r="P1869" s="185">
        <v>363861819534.10211</v>
      </c>
      <c r="Q1869" s="174">
        <v>825402736297.99695</v>
      </c>
      <c r="R1869" s="119">
        <v>0.64268546330372223</v>
      </c>
      <c r="S1869" s="174">
        <v>417707838496.60083</v>
      </c>
      <c r="T1869" s="119">
        <v>0.5060654879459896</v>
      </c>
      <c r="U1869" s="97">
        <v>16.371738174806506</v>
      </c>
      <c r="V1869" s="184">
        <v>7437920254342.0244</v>
      </c>
      <c r="W1869" s="199">
        <v>7722.1280960253944</v>
      </c>
      <c r="X1869" s="191">
        <v>4.4759082040103856E-2</v>
      </c>
      <c r="Y1869" s="198">
        <v>2.0000000000000001E-4</v>
      </c>
    </row>
    <row r="1870" spans="1:25" x14ac:dyDescent="0.2">
      <c r="A1870">
        <v>1866</v>
      </c>
      <c r="B1870" s="119">
        <v>0.64487251351604225</v>
      </c>
      <c r="C1870" s="97">
        <v>8277.0733179676972</v>
      </c>
      <c r="D1870" s="96">
        <v>0.89131536513838761</v>
      </c>
      <c r="E1870" s="98">
        <v>0.32277080512782136</v>
      </c>
      <c r="F1870" s="119">
        <v>0.76970284280238299</v>
      </c>
      <c r="G1870" s="177">
        <v>1</v>
      </c>
      <c r="H1870" s="97">
        <v>7460216.8470309954</v>
      </c>
      <c r="I1870" s="185">
        <v>30245.751755600675</v>
      </c>
      <c r="J1870" s="174">
        <v>225639866798.24945</v>
      </c>
      <c r="K1870" s="186">
        <v>0.23740871685116871</v>
      </c>
      <c r="L1870" s="182">
        <v>26916883513.051689</v>
      </c>
      <c r="M1870" s="189">
        <v>6823727323.0705166</v>
      </c>
      <c r="N1870" s="187">
        <v>16393006.111724177</v>
      </c>
      <c r="O1870" s="185">
        <v>0</v>
      </c>
      <c r="P1870" s="185">
        <v>422214940194.2774</v>
      </c>
      <c r="Q1870" s="174">
        <v>654678534315.59741</v>
      </c>
      <c r="R1870" s="119">
        <v>0.59776027911404128</v>
      </c>
      <c r="S1870" s="174">
        <v>242128657207.10275</v>
      </c>
      <c r="T1870" s="119">
        <v>0.36984358660884559</v>
      </c>
      <c r="U1870" s="97">
        <v>18.416879437216224</v>
      </c>
      <c r="V1870" s="184">
        <v>4693070624500.7412</v>
      </c>
      <c r="W1870" s="199">
        <v>4871.0522379260401</v>
      </c>
      <c r="X1870" s="191">
        <v>4.0956879509093234E-2</v>
      </c>
      <c r="Y1870" s="198">
        <v>2.0000000000000001E-4</v>
      </c>
    </row>
    <row r="1871" spans="1:25" x14ac:dyDescent="0.2">
      <c r="A1871">
        <v>1867</v>
      </c>
      <c r="B1871" s="119">
        <v>0.47736035008599853</v>
      </c>
      <c r="C1871" s="97">
        <v>6151.4602954963411</v>
      </c>
      <c r="D1871" s="96">
        <v>0.82716815716122072</v>
      </c>
      <c r="E1871" s="98">
        <v>0.14474022430510278</v>
      </c>
      <c r="F1871" s="119">
        <v>0</v>
      </c>
      <c r="G1871" s="177">
        <v>0</v>
      </c>
      <c r="H1871" s="97">
        <v>10225113.99831108</v>
      </c>
      <c r="I1871" s="185">
        <v>37468.267732959044</v>
      </c>
      <c r="J1871" s="174">
        <v>383117308888.74689</v>
      </c>
      <c r="K1871" s="186">
        <v>0.46268583626854842</v>
      </c>
      <c r="L1871" s="182">
        <v>128286649298.34804</v>
      </c>
      <c r="M1871" s="189">
        <v>20670647793.418941</v>
      </c>
      <c r="N1871" s="187">
        <v>22438599.52244927</v>
      </c>
      <c r="O1871" s="185">
        <v>53309391456.196938</v>
      </c>
      <c r="P1871" s="185">
        <v>0</v>
      </c>
      <c r="Q1871" s="174">
        <v>457097348138.36279</v>
      </c>
      <c r="R1871" s="119">
        <v>0.48110203770102938</v>
      </c>
      <c r="S1871" s="174">
        <v>158097675376.10764</v>
      </c>
      <c r="T1871" s="119">
        <v>0.34587309687968626</v>
      </c>
      <c r="U1871" s="97">
        <v>14.531515622466216</v>
      </c>
      <c r="V1871" s="184">
        <v>2488842826426.1782</v>
      </c>
      <c r="W1871" s="199">
        <v>2583.8527538687113</v>
      </c>
      <c r="X1871" s="191">
        <v>4.9953099226074299E-2</v>
      </c>
      <c r="Y1871" s="198">
        <v>2.0000000000000001E-4</v>
      </c>
    </row>
    <row r="1872" spans="1:25" x14ac:dyDescent="0.2">
      <c r="A1872">
        <v>1868</v>
      </c>
      <c r="B1872" s="119">
        <v>0.30887890743256691</v>
      </c>
      <c r="C1872" s="97">
        <v>5818.1827718604754</v>
      </c>
      <c r="D1872" s="96">
        <v>0.77048466859167242</v>
      </c>
      <c r="E1872" s="98">
        <v>0.62994069373997563</v>
      </c>
      <c r="F1872" s="119">
        <v>0</v>
      </c>
      <c r="G1872" s="177">
        <v>0</v>
      </c>
      <c r="H1872" s="97">
        <v>6315620.0005716588</v>
      </c>
      <c r="I1872" s="185">
        <v>36889.836509595683</v>
      </c>
      <c r="J1872" s="174">
        <v>232982189277.82108</v>
      </c>
      <c r="K1872" s="186">
        <v>0.30887890743256685</v>
      </c>
      <c r="L1872" s="182">
        <v>52757477666.089821</v>
      </c>
      <c r="M1872" s="189">
        <v>28514503031.382149</v>
      </c>
      <c r="N1872" s="187">
        <v>14923363.398054205</v>
      </c>
      <c r="O1872" s="185">
        <v>55977493673.458046</v>
      </c>
      <c r="P1872" s="185">
        <v>0</v>
      </c>
      <c r="Q1872" s="174">
        <v>317474185982.66125</v>
      </c>
      <c r="R1872" s="119">
        <v>0.36773156423030662</v>
      </c>
      <c r="S1872" s="174">
        <v>82138783913.368439</v>
      </c>
      <c r="T1872" s="119">
        <v>0.25872586666890274</v>
      </c>
      <c r="U1872" s="97">
        <v>16.29335308088617</v>
      </c>
      <c r="V1872" s="184">
        <v>1447384868400.71</v>
      </c>
      <c r="W1872" s="199">
        <v>1503.1406779816148</v>
      </c>
      <c r="X1872" s="191">
        <v>4.5577255821610804E-2</v>
      </c>
      <c r="Y1872" s="198">
        <v>2.0000000000000001E-4</v>
      </c>
    </row>
    <row r="1873" spans="1:25" x14ac:dyDescent="0.2">
      <c r="A1873">
        <v>1869</v>
      </c>
      <c r="B1873" s="119">
        <v>0.58799950199181894</v>
      </c>
      <c r="C1873" s="97">
        <v>6316.453139000314</v>
      </c>
      <c r="D1873" s="96">
        <v>0.39019349296856154</v>
      </c>
      <c r="E1873" s="98">
        <v>0.30808463829105281</v>
      </c>
      <c r="F1873" s="119">
        <v>0</v>
      </c>
      <c r="G1873" s="177">
        <v>0</v>
      </c>
      <c r="H1873" s="97">
        <v>3039004.3966248087</v>
      </c>
      <c r="I1873" s="185">
        <v>49808.904467445958</v>
      </c>
      <c r="J1873" s="174">
        <v>151369479667.63333</v>
      </c>
      <c r="K1873" s="186">
        <v>0.53317671469959715</v>
      </c>
      <c r="L1873" s="182">
        <v>61097812192.9412</v>
      </c>
      <c r="M1873" s="189">
        <v>5764063005.3142328</v>
      </c>
      <c r="N1873" s="187">
        <v>9797722.6036099829</v>
      </c>
      <c r="O1873" s="185">
        <v>15322239896.475153</v>
      </c>
      <c r="P1873" s="185">
        <v>0</v>
      </c>
      <c r="Q1873" s="174">
        <v>172455782569.42273</v>
      </c>
      <c r="R1873" s="119">
        <v>0.53906266526454771</v>
      </c>
      <c r="S1873" s="174">
        <v>69441958481.414795</v>
      </c>
      <c r="T1873" s="119">
        <v>0.4026652945282404</v>
      </c>
      <c r="U1873" s="97">
        <v>13.944141662048539</v>
      </c>
      <c r="V1873" s="184">
        <v>1110143337725.8145</v>
      </c>
      <c r="W1873" s="199">
        <v>1152.0957634848735</v>
      </c>
      <c r="X1873" s="191">
        <v>4.9824001729828753E-2</v>
      </c>
      <c r="Y1873" s="198">
        <v>2.0000000000000001E-4</v>
      </c>
    </row>
    <row r="1874" spans="1:25" x14ac:dyDescent="0.2">
      <c r="A1874">
        <v>1870</v>
      </c>
      <c r="B1874" s="119">
        <v>0.30852631998428559</v>
      </c>
      <c r="C1874" s="97">
        <v>11937.296517062168</v>
      </c>
      <c r="D1874" s="96">
        <v>0.49984310442888302</v>
      </c>
      <c r="E1874" s="98">
        <v>0.41997149476668483</v>
      </c>
      <c r="F1874" s="119">
        <v>0</v>
      </c>
      <c r="G1874" s="177">
        <v>0</v>
      </c>
      <c r="H1874" s="97">
        <v>3640295.2556084106</v>
      </c>
      <c r="I1874" s="185">
        <v>48577.645394826381</v>
      </c>
      <c r="J1874" s="174">
        <v>176836972059.41422</v>
      </c>
      <c r="K1874" s="186">
        <v>0.30852631998428559</v>
      </c>
      <c r="L1874" s="182">
        <v>34357257936.556976</v>
      </c>
      <c r="M1874" s="189">
        <v>22018499248.137997</v>
      </c>
      <c r="N1874" s="187">
        <v>10507545.221659798</v>
      </c>
      <c r="O1874" s="185">
        <v>45766840699.742035</v>
      </c>
      <c r="P1874" s="185">
        <v>0</v>
      </c>
      <c r="Q1874" s="174">
        <v>244622312007.29425</v>
      </c>
      <c r="R1874" s="119">
        <v>0.37270652884570082</v>
      </c>
      <c r="S1874" s="174">
        <v>60796964895.371292</v>
      </c>
      <c r="T1874" s="119">
        <v>0.24853401309345169</v>
      </c>
      <c r="U1874" s="97">
        <v>16.760222410952718</v>
      </c>
      <c r="V1874" s="184">
        <v>1092797708410.7605</v>
      </c>
      <c r="W1874" s="199">
        <v>1134.7590567675879</v>
      </c>
      <c r="X1874" s="191">
        <v>4.324923144195409E-2</v>
      </c>
      <c r="Y1874" s="198">
        <v>2.0000000000000001E-4</v>
      </c>
    </row>
    <row r="1875" spans="1:25" x14ac:dyDescent="0.2">
      <c r="A1875">
        <v>1871</v>
      </c>
      <c r="B1875" s="119">
        <v>0.37274446717265186</v>
      </c>
      <c r="C1875" s="97">
        <v>8852.0369467463042</v>
      </c>
      <c r="D1875" s="96">
        <v>0.86425597084981942</v>
      </c>
      <c r="E1875" s="98">
        <v>0.66547387815973691</v>
      </c>
      <c r="F1875" s="119">
        <v>0</v>
      </c>
      <c r="G1875" s="177">
        <v>0</v>
      </c>
      <c r="H1875" s="97">
        <v>6175153.2219214858</v>
      </c>
      <c r="I1875" s="185">
        <v>33492.677514445088</v>
      </c>
      <c r="J1875" s="174">
        <v>206822415464.10287</v>
      </c>
      <c r="K1875" s="186">
        <v>0.354743451985158</v>
      </c>
      <c r="L1875" s="182">
        <v>49412782955.315102</v>
      </c>
      <c r="M1875" s="189">
        <v>33181755007.078743</v>
      </c>
      <c r="N1875" s="187">
        <v>14006310.46036027</v>
      </c>
      <c r="O1875" s="185">
        <v>78489499155.488022</v>
      </c>
      <c r="P1875" s="185">
        <v>0</v>
      </c>
      <c r="Q1875" s="174">
        <v>318493669626.66962</v>
      </c>
      <c r="R1875" s="119">
        <v>0.42751398196905688</v>
      </c>
      <c r="S1875" s="174">
        <v>80163851905.384491</v>
      </c>
      <c r="T1875" s="119">
        <v>0.25169684533871761</v>
      </c>
      <c r="U1875" s="97">
        <v>16.627887944786664</v>
      </c>
      <c r="V1875" s="184">
        <v>1394324644508.1731</v>
      </c>
      <c r="W1875" s="199">
        <v>1448.2194854486092</v>
      </c>
      <c r="X1875" s="191">
        <v>4.641618044090387E-2</v>
      </c>
      <c r="Y1875" s="198">
        <v>2.0000000000000001E-4</v>
      </c>
    </row>
    <row r="1876" spans="1:25" x14ac:dyDescent="0.2">
      <c r="A1876">
        <v>1872</v>
      </c>
      <c r="B1876" s="119">
        <v>0.66575814430932589</v>
      </c>
      <c r="C1876" s="97">
        <v>4000</v>
      </c>
      <c r="D1876" s="96">
        <v>0.41473712411000435</v>
      </c>
      <c r="E1876" s="98">
        <v>0.19876045434408435</v>
      </c>
      <c r="F1876" s="119">
        <v>0.56894054238739034</v>
      </c>
      <c r="G1876" s="177">
        <v>1</v>
      </c>
      <c r="H1876" s="97">
        <v>4692202.2637747666</v>
      </c>
      <c r="I1876" s="185">
        <v>42805.797565471134</v>
      </c>
      <c r="J1876" s="174">
        <v>200853460239.38803</v>
      </c>
      <c r="K1876" s="186">
        <v>0.46118179728780728</v>
      </c>
      <c r="L1876" s="182">
        <v>70660035124.127838</v>
      </c>
      <c r="M1876" s="189">
        <v>193223102.28189865</v>
      </c>
      <c r="N1876" s="187">
        <v>14046394.419101521</v>
      </c>
      <c r="O1876" s="185">
        <v>0</v>
      </c>
      <c r="P1876" s="185">
        <v>227054511856.49902</v>
      </c>
      <c r="Q1876" s="174">
        <v>428101195198.16901</v>
      </c>
      <c r="R1876" s="119">
        <v>0.64067461699777195</v>
      </c>
      <c r="S1876" s="174">
        <v>170456655496.19757</v>
      </c>
      <c r="T1876" s="119">
        <v>0.39816907172448512</v>
      </c>
      <c r="U1876" s="97">
        <v>16.515893909412693</v>
      </c>
      <c r="V1876" s="184">
        <v>3117143859996.0688</v>
      </c>
      <c r="W1876" s="199">
        <v>3237.5043059236796</v>
      </c>
      <c r="X1876" s="191">
        <v>4.3696087200631298E-2</v>
      </c>
      <c r="Y1876" s="198">
        <v>2.0000000000000001E-4</v>
      </c>
    </row>
    <row r="1877" spans="1:25" x14ac:dyDescent="0.2">
      <c r="A1877">
        <v>1873</v>
      </c>
      <c r="B1877" s="119">
        <v>0.45379635010297376</v>
      </c>
      <c r="C1877" s="97">
        <v>4000</v>
      </c>
      <c r="D1877" s="96">
        <v>1.1221195636581771</v>
      </c>
      <c r="E1877" s="98">
        <v>3.8002303488125194E-2</v>
      </c>
      <c r="F1877" s="119">
        <v>0.67513963563530099</v>
      </c>
      <c r="G1877" s="177">
        <v>1</v>
      </c>
      <c r="H1877" s="97">
        <v>17649792.267587963</v>
      </c>
      <c r="I1877" s="185">
        <v>24525.58573909428</v>
      </c>
      <c r="J1877" s="174">
        <v>432871493535.93188</v>
      </c>
      <c r="K1877" s="186">
        <v>0.29906275950111616</v>
      </c>
      <c r="L1877" s="182">
        <v>83009502134.316635</v>
      </c>
      <c r="M1877" s="189">
        <v>11634618236.441357</v>
      </c>
      <c r="N1877" s="187">
        <v>33795271.879824243</v>
      </c>
      <c r="O1877" s="185">
        <v>0</v>
      </c>
      <c r="P1877" s="185">
        <v>656728702630.54407</v>
      </c>
      <c r="Q1877" s="174">
        <v>1101234814402.9172</v>
      </c>
      <c r="R1877" s="119">
        <v>0.59464039540532521</v>
      </c>
      <c r="S1877" s="174">
        <v>484644393287.59106</v>
      </c>
      <c r="T1877" s="119">
        <v>0.44009178328634868</v>
      </c>
      <c r="U1877" s="97">
        <v>18.047915937535528</v>
      </c>
      <c r="V1877" s="184">
        <v>9295771200937.168</v>
      </c>
      <c r="W1877" s="199">
        <v>9643.9119373375252</v>
      </c>
      <c r="X1877" s="191">
        <v>4.1569436160898809E-2</v>
      </c>
      <c r="Y1877" s="198">
        <v>2.0000000000000001E-4</v>
      </c>
    </row>
    <row r="1878" spans="1:25" x14ac:dyDescent="0.2">
      <c r="A1878">
        <v>1874</v>
      </c>
      <c r="B1878" s="119">
        <v>0.20523892259991805</v>
      </c>
      <c r="C1878" s="97">
        <v>4616.615826180343</v>
      </c>
      <c r="D1878" s="96">
        <v>0.77882685001786278</v>
      </c>
      <c r="E1878" s="98">
        <v>0</v>
      </c>
      <c r="F1878" s="119">
        <v>0</v>
      </c>
      <c r="G1878" s="177">
        <v>0</v>
      </c>
      <c r="H1878" s="97">
        <v>10625204.673300102</v>
      </c>
      <c r="I1878" s="185">
        <v>29628.871373756279</v>
      </c>
      <c r="J1878" s="174">
        <v>314812822585.04285</v>
      </c>
      <c r="K1878" s="186">
        <v>0.20523892259991805</v>
      </c>
      <c r="L1878" s="182">
        <v>20770817295.641018</v>
      </c>
      <c r="M1878" s="189">
        <v>12249670892.443842</v>
      </c>
      <c r="N1878" s="187">
        <v>23857034.792087067</v>
      </c>
      <c r="O1878" s="185">
        <v>0</v>
      </c>
      <c r="P1878" s="185">
        <v>0</v>
      </c>
      <c r="Q1878" s="174">
        <v>327062493477.48669</v>
      </c>
      <c r="R1878" s="119">
        <v>0.19755198415143524</v>
      </c>
      <c r="S1878" s="174">
        <v>20770817295.641018</v>
      </c>
      <c r="T1878" s="119">
        <v>6.3507181990804379E-2</v>
      </c>
      <c r="U1878" s="97">
        <v>15.109168833199607</v>
      </c>
      <c r="V1878" s="184">
        <v>292844022257.46472</v>
      </c>
      <c r="W1878" s="199">
        <v>303.39671106748665</v>
      </c>
      <c r="X1878" s="191">
        <v>5.2311183918049016E-2</v>
      </c>
      <c r="Y1878" s="198">
        <v>2.0000000000000001E-4</v>
      </c>
    </row>
    <row r="1879" spans="1:25" x14ac:dyDescent="0.2">
      <c r="A1879">
        <v>1875</v>
      </c>
      <c r="B1879" s="119">
        <v>0.43629039515718554</v>
      </c>
      <c r="C1879" s="97">
        <v>7180.2683889846512</v>
      </c>
      <c r="D1879" s="96">
        <v>0.48751421288690056</v>
      </c>
      <c r="E1879" s="98">
        <v>0.44967228093272543</v>
      </c>
      <c r="F1879" s="119">
        <v>0</v>
      </c>
      <c r="G1879" s="177">
        <v>0</v>
      </c>
      <c r="H1879" s="97">
        <v>3854137.3347350727</v>
      </c>
      <c r="I1879" s="185">
        <v>49412.903278041536</v>
      </c>
      <c r="J1879" s="174">
        <v>190444115341.55295</v>
      </c>
      <c r="K1879" s="186">
        <v>0.43629039515718548</v>
      </c>
      <c r="L1879" s="182">
        <v>58674945698.762939</v>
      </c>
      <c r="M1879" s="189">
        <v>15078675175.307249</v>
      </c>
      <c r="N1879" s="187">
        <v>11201592.16853161</v>
      </c>
      <c r="O1879" s="185">
        <v>23502328307.138714</v>
      </c>
      <c r="P1879" s="185">
        <v>0</v>
      </c>
      <c r="Q1879" s="174">
        <v>229025118823.9989</v>
      </c>
      <c r="R1879" s="119">
        <v>0.44488919602630445</v>
      </c>
      <c r="S1879" s="174">
        <v>67738300407.977371</v>
      </c>
      <c r="T1879" s="119">
        <v>0.29576799591154396</v>
      </c>
      <c r="U1879" s="97">
        <v>14.641625117272433</v>
      </c>
      <c r="V1879" s="184">
        <v>1119292981642.0222</v>
      </c>
      <c r="W1879" s="199">
        <v>1162.5267550526085</v>
      </c>
      <c r="X1879" s="191">
        <v>4.8820894116281884E-2</v>
      </c>
      <c r="Y1879" s="198">
        <v>2.0000000000000001E-4</v>
      </c>
    </row>
    <row r="1880" spans="1:25" x14ac:dyDescent="0.2">
      <c r="A1880">
        <v>1876</v>
      </c>
      <c r="B1880" s="119">
        <v>0.50267113434092248</v>
      </c>
      <c r="C1880" s="97">
        <v>5363.2550029109079</v>
      </c>
      <c r="D1880" s="96">
        <v>0.90778635045821476</v>
      </c>
      <c r="E1880" s="98">
        <v>0.55753924098359542</v>
      </c>
      <c r="F1880" s="119">
        <v>0.55418669978172264</v>
      </c>
      <c r="G1880" s="177">
        <v>1</v>
      </c>
      <c r="H1880" s="97">
        <v>9402870.8544600662</v>
      </c>
      <c r="I1880" s="185">
        <v>28693.544524405363</v>
      </c>
      <c r="J1880" s="174">
        <v>269801693519.68341</v>
      </c>
      <c r="K1880" s="186">
        <v>0.28978666074967563</v>
      </c>
      <c r="L1880" s="182">
        <v>52057246242.307831</v>
      </c>
      <c r="M1880" s="189">
        <v>5798705428.5081968</v>
      </c>
      <c r="N1880" s="187">
        <v>20226008.814974457</v>
      </c>
      <c r="O1880" s="185">
        <v>0</v>
      </c>
      <c r="P1880" s="185">
        <v>410459440338.14459</v>
      </c>
      <c r="Q1880" s="174">
        <v>686059839286.33618</v>
      </c>
      <c r="R1880" s="119">
        <v>0.59259041386696309</v>
      </c>
      <c r="S1880" s="174">
        <v>233749028273.89664</v>
      </c>
      <c r="T1880" s="119">
        <v>0.34071230363382105</v>
      </c>
      <c r="U1880" s="97">
        <v>17.74754514891201</v>
      </c>
      <c r="V1880" s="184">
        <v>4417044258078.5703</v>
      </c>
      <c r="W1880" s="199">
        <v>4586.6807794231463</v>
      </c>
      <c r="X1880" s="191">
        <v>4.208562286091224E-2</v>
      </c>
      <c r="Y1880" s="198">
        <v>2.0000000000000001E-4</v>
      </c>
    </row>
    <row r="1881" spans="1:25" x14ac:dyDescent="0.2">
      <c r="A1881">
        <v>1877</v>
      </c>
      <c r="B1881" s="119">
        <v>0.55574495410886771</v>
      </c>
      <c r="C1881" s="97">
        <v>12172.856163628565</v>
      </c>
      <c r="D1881" s="96">
        <v>0.2</v>
      </c>
      <c r="E1881" s="98">
        <v>0</v>
      </c>
      <c r="F1881" s="119">
        <v>0</v>
      </c>
      <c r="G1881" s="177">
        <v>0</v>
      </c>
      <c r="H1881" s="97">
        <v>1593817.0581660261</v>
      </c>
      <c r="I1881" s="185">
        <v>53689.755912257155</v>
      </c>
      <c r="J1881" s="174">
        <v>85571648821.725708</v>
      </c>
      <c r="K1881" s="186">
        <v>0.48630475343530288</v>
      </c>
      <c r="L1881" s="182">
        <v>32339354211.028267</v>
      </c>
      <c r="M1881" s="189">
        <v>2709819468.6400476</v>
      </c>
      <c r="N1881" s="187">
        <v>6685696.2621663315</v>
      </c>
      <c r="O1881" s="185">
        <v>0</v>
      </c>
      <c r="P1881" s="185">
        <v>0</v>
      </c>
      <c r="Q1881" s="174">
        <v>88281468290.365753</v>
      </c>
      <c r="R1881" s="119">
        <v>0.47137751996183114</v>
      </c>
      <c r="S1881" s="174">
        <v>32339354211.028267</v>
      </c>
      <c r="T1881" s="119">
        <v>0.36632098261733936</v>
      </c>
      <c r="U1881" s="97">
        <v>13.297093601346686</v>
      </c>
      <c r="V1881" s="184">
        <v>513988045166.84973</v>
      </c>
      <c r="W1881" s="199">
        <v>533.13538634347549</v>
      </c>
      <c r="X1881" s="191">
        <v>4.9723491463805808E-2</v>
      </c>
      <c r="Y1881" s="198">
        <v>2.0000000000000001E-4</v>
      </c>
    </row>
    <row r="1882" spans="1:25" x14ac:dyDescent="0.2">
      <c r="A1882">
        <v>1878</v>
      </c>
      <c r="B1882" s="119">
        <v>0.44162596071279542</v>
      </c>
      <c r="C1882" s="97">
        <v>6993.7948036764883</v>
      </c>
      <c r="D1882" s="96">
        <v>0.47253034408656841</v>
      </c>
      <c r="E1882" s="98">
        <v>0</v>
      </c>
      <c r="F1882" s="119">
        <v>0.53585395061637087</v>
      </c>
      <c r="G1882" s="177">
        <v>1</v>
      </c>
      <c r="H1882" s="97">
        <v>3548943.6403140076</v>
      </c>
      <c r="I1882" s="185">
        <v>37323.695083635728</v>
      </c>
      <c r="J1882" s="174">
        <v>132459690300.08821</v>
      </c>
      <c r="K1882" s="186">
        <v>0.33829485642777546</v>
      </c>
      <c r="L1882" s="182">
        <v>32125877119.026382</v>
      </c>
      <c r="M1882" s="189">
        <v>4855697808.0874596</v>
      </c>
      <c r="N1882" s="187">
        <v>10536984.414543049</v>
      </c>
      <c r="O1882" s="185">
        <v>0</v>
      </c>
      <c r="P1882" s="185">
        <v>188278835124.95105</v>
      </c>
      <c r="Q1882" s="174">
        <v>325594223233.12671</v>
      </c>
      <c r="R1882" s="119">
        <v>0.60023638648086719</v>
      </c>
      <c r="S1882" s="174">
        <v>131309591092.23895</v>
      </c>
      <c r="T1882" s="119">
        <v>0.40329214010108766</v>
      </c>
      <c r="U1882" s="97">
        <v>17.633003331286982</v>
      </c>
      <c r="V1882" s="184">
        <v>2519136498507.8159</v>
      </c>
      <c r="W1882" s="199">
        <v>2611.3087260520806</v>
      </c>
      <c r="X1882" s="191">
        <v>4.1909052636626372E-2</v>
      </c>
      <c r="Y1882" s="198">
        <v>2.0000000000000001E-4</v>
      </c>
    </row>
    <row r="1883" spans="1:25" x14ac:dyDescent="0.2">
      <c r="A1883">
        <v>1879</v>
      </c>
      <c r="B1883" s="119">
        <v>0.55594239727517059</v>
      </c>
      <c r="C1883" s="97">
        <v>5894.9243238228482</v>
      </c>
      <c r="D1883" s="96">
        <v>0.82145836321507937</v>
      </c>
      <c r="E1883" s="98">
        <v>0.18601747624165405</v>
      </c>
      <c r="F1883" s="119">
        <v>0.43084097634896268</v>
      </c>
      <c r="G1883" s="177">
        <v>1</v>
      </c>
      <c r="H1883" s="97">
        <v>16226450.237296065</v>
      </c>
      <c r="I1883" s="185">
        <v>28992.930927880567</v>
      </c>
      <c r="J1883" s="174">
        <v>470452350934.61603</v>
      </c>
      <c r="K1883" s="186">
        <v>0.39247567845038678</v>
      </c>
      <c r="L1883" s="182">
        <v>144675897182.81873</v>
      </c>
      <c r="M1883" s="189">
        <v>13758723947.841396</v>
      </c>
      <c r="N1883" s="187">
        <v>34616928.657184608</v>
      </c>
      <c r="O1883" s="185">
        <v>0</v>
      </c>
      <c r="P1883" s="185">
        <v>300240397426.36584</v>
      </c>
      <c r="Q1883" s="174">
        <v>784451472308.82336</v>
      </c>
      <c r="R1883" s="119">
        <v>0.54156750104930251</v>
      </c>
      <c r="S1883" s="174">
        <v>294356073043.84033</v>
      </c>
      <c r="T1883" s="119">
        <v>0.37523809111796536</v>
      </c>
      <c r="U1883" s="97">
        <v>16.195873808327836</v>
      </c>
      <c r="V1883" s="184">
        <v>5090823723124.001</v>
      </c>
      <c r="W1883" s="199">
        <v>5276.043899528242</v>
      </c>
      <c r="X1883" s="191">
        <v>4.5433975746750468E-2</v>
      </c>
      <c r="Y1883" s="198">
        <v>2.0000000000000001E-4</v>
      </c>
    </row>
    <row r="1884" spans="1:25" x14ac:dyDescent="0.2">
      <c r="A1884">
        <v>1880</v>
      </c>
      <c r="B1884" s="119">
        <v>0.44260640035461168</v>
      </c>
      <c r="C1884" s="97">
        <v>9236.7592176375747</v>
      </c>
      <c r="D1884" s="96">
        <v>0.55852711644239061</v>
      </c>
      <c r="E1884" s="98">
        <v>8.0118436331183471E-2</v>
      </c>
      <c r="F1884" s="119">
        <v>0.61988800636316799</v>
      </c>
      <c r="G1884" s="177">
        <v>1</v>
      </c>
      <c r="H1884" s="97">
        <v>4028067.7245479343</v>
      </c>
      <c r="I1884" s="185">
        <v>53130.425963525515</v>
      </c>
      <c r="J1884" s="174">
        <v>214012954015.16071</v>
      </c>
      <c r="K1884" s="186">
        <v>0.44260640035461174</v>
      </c>
      <c r="L1884" s="182">
        <v>72485905869.05809</v>
      </c>
      <c r="M1884" s="189">
        <v>4858749074.4247694</v>
      </c>
      <c r="N1884" s="187">
        <v>11131893.054446297</v>
      </c>
      <c r="O1884" s="185">
        <v>0</v>
      </c>
      <c r="P1884" s="185">
        <v>205609968681.91956</v>
      </c>
      <c r="Q1884" s="174">
        <v>424481671771.505</v>
      </c>
      <c r="R1884" s="119">
        <v>0.61065411156544447</v>
      </c>
      <c r="S1884" s="174">
        <v>167252310181.73901</v>
      </c>
      <c r="T1884" s="119">
        <v>0.39401538701008876</v>
      </c>
      <c r="U1884" s="97">
        <v>16.505801748831523</v>
      </c>
      <c r="V1884" s="184">
        <v>2991018507947.7246</v>
      </c>
      <c r="W1884" s="199">
        <v>3104.1068343244333</v>
      </c>
      <c r="X1884" s="191">
        <v>4.4331903138982755E-2</v>
      </c>
      <c r="Y1884" s="198">
        <v>2.0000000000000001E-4</v>
      </c>
    </row>
    <row r="1885" spans="1:25" x14ac:dyDescent="0.2">
      <c r="A1885">
        <v>1881</v>
      </c>
      <c r="B1885" s="119">
        <v>0.42546870885528021</v>
      </c>
      <c r="C1885" s="97">
        <v>8817.844750531669</v>
      </c>
      <c r="D1885" s="96">
        <v>1.1878398532930423</v>
      </c>
      <c r="E1885" s="98">
        <v>0</v>
      </c>
      <c r="F1885" s="119">
        <v>0.63988264407523721</v>
      </c>
      <c r="G1885" s="177">
        <v>1</v>
      </c>
      <c r="H1885" s="97">
        <v>11077231.546743639</v>
      </c>
      <c r="I1885" s="185">
        <v>37216.326128500514</v>
      </c>
      <c r="J1885" s="174">
        <v>412253861844.52545</v>
      </c>
      <c r="K1885" s="186">
        <v>0.39382104816165775</v>
      </c>
      <c r="L1885" s="182">
        <v>113736254449.32076</v>
      </c>
      <c r="M1885" s="189">
        <v>3996100434.0136657</v>
      </c>
      <c r="N1885" s="187">
        <v>21289631.505590055</v>
      </c>
      <c r="O1885" s="185">
        <v>0</v>
      </c>
      <c r="P1885" s="185">
        <v>453197117045.31122</v>
      </c>
      <c r="Q1885" s="174">
        <v>869447079323.85034</v>
      </c>
      <c r="R1885" s="119">
        <v>0.6037307549813884</v>
      </c>
      <c r="S1885" s="174">
        <v>285992095926.62415</v>
      </c>
      <c r="T1885" s="119">
        <v>0.32893559910401199</v>
      </c>
      <c r="U1885" s="97">
        <v>16.662785639079058</v>
      </c>
      <c r="V1885" s="184">
        <v>4962454265985.3311</v>
      </c>
      <c r="W1885" s="199">
        <v>5143.3663386025773</v>
      </c>
      <c r="X1885" s="191">
        <v>4.5985799457793852E-2</v>
      </c>
      <c r="Y1885" s="198">
        <v>2.0000000000000001E-4</v>
      </c>
    </row>
    <row r="1886" spans="1:25" x14ac:dyDescent="0.2">
      <c r="A1886">
        <v>1882</v>
      </c>
      <c r="B1886" s="119">
        <v>0.54593628058391286</v>
      </c>
      <c r="C1886" s="97">
        <v>5721.0905425812834</v>
      </c>
      <c r="D1886" s="96">
        <v>0.87810371011739963</v>
      </c>
      <c r="E1886" s="98">
        <v>0.46087255621599943</v>
      </c>
      <c r="F1886" s="119">
        <v>0.54377887561906679</v>
      </c>
      <c r="G1886" s="177">
        <v>1</v>
      </c>
      <c r="H1886" s="97">
        <v>8533093.7437862512</v>
      </c>
      <c r="I1886" s="185">
        <v>36672.430691611058</v>
      </c>
      <c r="J1886" s="174">
        <v>312929288904.02124</v>
      </c>
      <c r="K1886" s="186">
        <v>0.35010826912986925</v>
      </c>
      <c r="L1886" s="182">
        <v>75947281541.277542</v>
      </c>
      <c r="M1886" s="189">
        <v>6281894893.6610737</v>
      </c>
      <c r="N1886" s="187">
        <v>18696755.405361898</v>
      </c>
      <c r="O1886" s="185">
        <v>0</v>
      </c>
      <c r="P1886" s="185">
        <v>260244997133.04211</v>
      </c>
      <c r="Q1886" s="174">
        <v>579456180930.72449</v>
      </c>
      <c r="R1886" s="119">
        <v>0.54836783153176827</v>
      </c>
      <c r="S1886" s="174">
        <v>245874014565.0921</v>
      </c>
      <c r="T1886" s="119">
        <v>0.42431856395106254</v>
      </c>
      <c r="U1886" s="97">
        <v>17.237306701650112</v>
      </c>
      <c r="V1886" s="184">
        <v>4544053600880.0957</v>
      </c>
      <c r="W1886" s="199">
        <v>4716.3211838324496</v>
      </c>
      <c r="X1886" s="191">
        <v>4.3441941107443462E-2</v>
      </c>
      <c r="Y1886" s="198">
        <v>2.0000000000000001E-4</v>
      </c>
    </row>
    <row r="1887" spans="1:25" x14ac:dyDescent="0.2">
      <c r="A1887">
        <v>1883</v>
      </c>
      <c r="B1887" s="119">
        <v>0.324749512907691</v>
      </c>
      <c r="C1887" s="97">
        <v>10774.903189107026</v>
      </c>
      <c r="D1887" s="96">
        <v>0.59256150261183627</v>
      </c>
      <c r="E1887" s="98">
        <v>0.61801275560517044</v>
      </c>
      <c r="F1887" s="119">
        <v>0</v>
      </c>
      <c r="G1887" s="177">
        <v>0</v>
      </c>
      <c r="H1887" s="97">
        <v>3522693.7813691776</v>
      </c>
      <c r="I1887" s="185">
        <v>53543.239824336655</v>
      </c>
      <c r="J1887" s="174">
        <v>188616437963.54922</v>
      </c>
      <c r="K1887" s="186">
        <v>0.32474951290769094</v>
      </c>
      <c r="L1887" s="182">
        <v>35116482496.259445</v>
      </c>
      <c r="M1887" s="189">
        <v>34177106432.421211</v>
      </c>
      <c r="N1887" s="187">
        <v>9766995.7313074917</v>
      </c>
      <c r="O1887" s="185">
        <v>79033938409.121811</v>
      </c>
      <c r="P1887" s="185">
        <v>0</v>
      </c>
      <c r="Q1887" s="174">
        <v>301827482805.09229</v>
      </c>
      <c r="R1887" s="119">
        <v>0.41242184417887479</v>
      </c>
      <c r="S1887" s="174">
        <v>74069161915.141769</v>
      </c>
      <c r="T1887" s="119">
        <v>0.24540231136928167</v>
      </c>
      <c r="U1887" s="97">
        <v>17.300046147779543</v>
      </c>
      <c r="V1887" s="184">
        <v>1376492252904.6006</v>
      </c>
      <c r="W1887" s="199">
        <v>1428.9863985714762</v>
      </c>
      <c r="X1887" s="191">
        <v>4.2799763773685238E-2</v>
      </c>
      <c r="Y1887" s="198">
        <v>2.0000000000000001E-4</v>
      </c>
    </row>
    <row r="1888" spans="1:25" x14ac:dyDescent="0.2">
      <c r="A1888">
        <v>1884</v>
      </c>
      <c r="B1888" s="119">
        <v>0.48209896311160194</v>
      </c>
      <c r="C1888" s="97">
        <v>9070.5142579000603</v>
      </c>
      <c r="D1888" s="96">
        <v>0.56771543699864513</v>
      </c>
      <c r="E1888" s="98">
        <v>0</v>
      </c>
      <c r="F1888" s="119">
        <v>0</v>
      </c>
      <c r="G1888" s="177">
        <v>0</v>
      </c>
      <c r="H1888" s="97">
        <v>7386208.6525861239</v>
      </c>
      <c r="I1888" s="185">
        <v>38971.437999281021</v>
      </c>
      <c r="J1888" s="174">
        <v>287851172554.01312</v>
      </c>
      <c r="K1888" s="186">
        <v>0.48209896311160194</v>
      </c>
      <c r="L1888" s="182">
        <v>104374623390.78148</v>
      </c>
      <c r="M1888" s="189">
        <v>6494953351.8991804</v>
      </c>
      <c r="N1888" s="187">
        <v>18825927.61870579</v>
      </c>
      <c r="O1888" s="185">
        <v>0</v>
      </c>
      <c r="P1888" s="185">
        <v>0</v>
      </c>
      <c r="Q1888" s="174">
        <v>294346125905.91229</v>
      </c>
      <c r="R1888" s="119">
        <v>0.4714611119533037</v>
      </c>
      <c r="S1888" s="174">
        <v>104374623390.78148</v>
      </c>
      <c r="T1888" s="119">
        <v>0.35459825764496328</v>
      </c>
      <c r="U1888" s="97">
        <v>13.208127474178422</v>
      </c>
      <c r="V1888" s="184">
        <v>1527930960219.5166</v>
      </c>
      <c r="W1888" s="199">
        <v>1585.1518505523773</v>
      </c>
      <c r="X1888" s="191">
        <v>5.4566651442321513E-2</v>
      </c>
      <c r="Y1888" s="198">
        <v>2.0000000000000001E-4</v>
      </c>
    </row>
    <row r="1889" spans="1:25" x14ac:dyDescent="0.2">
      <c r="A1889">
        <v>1885</v>
      </c>
      <c r="B1889" s="119">
        <v>0.58420039970529936</v>
      </c>
      <c r="C1889" s="97">
        <v>11011.571453487175</v>
      </c>
      <c r="D1889" s="96">
        <v>0.54479139927865083</v>
      </c>
      <c r="E1889" s="98">
        <v>0</v>
      </c>
      <c r="F1889" s="119">
        <v>0.36636586858634956</v>
      </c>
      <c r="G1889" s="177">
        <v>1</v>
      </c>
      <c r="H1889" s="97">
        <v>2960262.6046159342</v>
      </c>
      <c r="I1889" s="185">
        <v>53556.650766646009</v>
      </c>
      <c r="J1889" s="174">
        <v>158541750492.97748</v>
      </c>
      <c r="K1889" s="186">
        <v>0.4996571972634567</v>
      </c>
      <c r="L1889" s="182">
        <v>61903257927.195305</v>
      </c>
      <c r="M1889" s="189">
        <v>2707788057.3155026</v>
      </c>
      <c r="N1889" s="187">
        <v>8663507.2042379472</v>
      </c>
      <c r="O1889" s="185">
        <v>0</v>
      </c>
      <c r="P1889" s="185">
        <v>156844161035.73181</v>
      </c>
      <c r="Q1889" s="174">
        <v>318093699586.02478</v>
      </c>
      <c r="R1889" s="119">
        <v>0.6434954725464227</v>
      </c>
      <c r="S1889" s="174">
        <v>145924063079.97986</v>
      </c>
      <c r="T1889" s="119">
        <v>0.45874553086052677</v>
      </c>
      <c r="U1889" s="97">
        <v>16.529117754102067</v>
      </c>
      <c r="V1889" s="184">
        <v>2607206601531.3965</v>
      </c>
      <c r="W1889" s="199">
        <v>2707.8969749350235</v>
      </c>
      <c r="X1889" s="191">
        <v>4.4929399713927107E-2</v>
      </c>
      <c r="Y1889" s="198">
        <v>2.0000000000000001E-4</v>
      </c>
    </row>
    <row r="1890" spans="1:25" x14ac:dyDescent="0.2">
      <c r="A1890">
        <v>1886</v>
      </c>
      <c r="B1890" s="119">
        <v>0.62939533702150519</v>
      </c>
      <c r="C1890" s="97">
        <v>8255.2096186012241</v>
      </c>
      <c r="D1890" s="96">
        <v>0.49524831314826967</v>
      </c>
      <c r="E1890" s="98">
        <v>0.7</v>
      </c>
      <c r="F1890" s="119">
        <v>0.3980682014992315</v>
      </c>
      <c r="G1890" s="177">
        <v>1</v>
      </c>
      <c r="H1890" s="97">
        <v>3989941.8273590771</v>
      </c>
      <c r="I1890" s="185">
        <v>47668.419064384703</v>
      </c>
      <c r="J1890" s="174">
        <v>190194219069.06937</v>
      </c>
      <c r="K1890" s="186">
        <v>0.47772928774482193</v>
      </c>
      <c r="L1890" s="182">
        <v>74269812899.911133</v>
      </c>
      <c r="M1890" s="189">
        <v>2706692785.6199522</v>
      </c>
      <c r="N1890" s="187">
        <v>11442281.064045452</v>
      </c>
      <c r="O1890" s="185">
        <v>0</v>
      </c>
      <c r="P1890" s="185">
        <v>159824084442.92328</v>
      </c>
      <c r="Q1890" s="174">
        <v>352724996297.61261</v>
      </c>
      <c r="R1890" s="119">
        <v>0.62008822357132209</v>
      </c>
      <c r="S1890" s="174">
        <v>172559584439.18317</v>
      </c>
      <c r="T1890" s="119">
        <v>0.48921847402497548</v>
      </c>
      <c r="U1890" s="97">
        <v>16.462091603825467</v>
      </c>
      <c r="V1890" s="184">
        <v>3104866442949.8569</v>
      </c>
      <c r="W1890" s="199">
        <v>3224.136515400015</v>
      </c>
      <c r="X1890" s="191">
        <v>4.4433748480351393E-2</v>
      </c>
      <c r="Y1890" s="198">
        <v>2.0000000000000001E-4</v>
      </c>
    </row>
    <row r="1891" spans="1:25" x14ac:dyDescent="0.2">
      <c r="A1891">
        <v>1887</v>
      </c>
      <c r="B1891" s="119">
        <v>0.4750354807555085</v>
      </c>
      <c r="C1891" s="97">
        <v>4000</v>
      </c>
      <c r="D1891" s="96">
        <v>0.64304641578424337</v>
      </c>
      <c r="E1891" s="98">
        <v>0.46970189975164267</v>
      </c>
      <c r="F1891" s="119">
        <v>0.53808188403990842</v>
      </c>
      <c r="G1891" s="177">
        <v>1</v>
      </c>
      <c r="H1891" s="97">
        <v>8562029.320917841</v>
      </c>
      <c r="I1891" s="185">
        <v>37259.487592827791</v>
      </c>
      <c r="J1891" s="174">
        <v>319016825252.16608</v>
      </c>
      <c r="K1891" s="186">
        <v>0.4750354807555085</v>
      </c>
      <c r="L1891" s="182">
        <v>110778954260.38937</v>
      </c>
      <c r="M1891" s="189">
        <v>6041941639.9583311</v>
      </c>
      <c r="N1891" s="187">
        <v>20889840.198754124</v>
      </c>
      <c r="O1891" s="185">
        <v>0</v>
      </c>
      <c r="P1891" s="185">
        <v>347522606889.13013</v>
      </c>
      <c r="Q1891" s="174">
        <v>672581373781.25452</v>
      </c>
      <c r="R1891" s="119">
        <v>0.63867721172393133</v>
      </c>
      <c r="S1891" s="174">
        <v>272990637887.0722</v>
      </c>
      <c r="T1891" s="119">
        <v>0.40588492118406139</v>
      </c>
      <c r="U1891" s="97">
        <v>16.632295139336108</v>
      </c>
      <c r="V1891" s="184">
        <v>4937408972859.9131</v>
      </c>
      <c r="W1891" s="199">
        <v>5123.8463619180593</v>
      </c>
      <c r="X1891" s="191">
        <v>4.4014539264150311E-2</v>
      </c>
      <c r="Y1891" s="198">
        <v>2.0000000000000001E-4</v>
      </c>
    </row>
    <row r="1892" spans="1:25" x14ac:dyDescent="0.2">
      <c r="A1892">
        <v>1888</v>
      </c>
      <c r="B1892" s="119">
        <v>0.44307431704501227</v>
      </c>
      <c r="C1892" s="97">
        <v>6392.4322017519771</v>
      </c>
      <c r="D1892" s="96">
        <v>0.77774236079141412</v>
      </c>
      <c r="E1892" s="98">
        <v>0.48019214139872329</v>
      </c>
      <c r="F1892" s="119">
        <v>0.39233005596421733</v>
      </c>
      <c r="G1892" s="177">
        <v>1</v>
      </c>
      <c r="H1892" s="97">
        <v>11385758.34084213</v>
      </c>
      <c r="I1892" s="185">
        <v>29715.119322986342</v>
      </c>
      <c r="J1892" s="174">
        <v>338329167680.81085</v>
      </c>
      <c r="K1892" s="186">
        <v>0.26654866312115477</v>
      </c>
      <c r="L1892" s="182">
        <v>57745716671.003235</v>
      </c>
      <c r="M1892" s="189">
        <v>4389352414.4054766</v>
      </c>
      <c r="N1892" s="187">
        <v>25301354.419117846</v>
      </c>
      <c r="O1892" s="185">
        <v>0</v>
      </c>
      <c r="P1892" s="185">
        <v>398015645708.06903</v>
      </c>
      <c r="Q1892" s="174">
        <v>740734165803.2854</v>
      </c>
      <c r="R1892" s="119">
        <v>0.55160639642370357</v>
      </c>
      <c r="S1892" s="174">
        <v>196571212744.87283</v>
      </c>
      <c r="T1892" s="119">
        <v>0.26537349270463606</v>
      </c>
      <c r="U1892" s="97">
        <v>17.301190171897595</v>
      </c>
      <c r="V1892" s="184">
        <v>3603345262096.6147</v>
      </c>
      <c r="W1892" s="199">
        <v>3738.8515001568635</v>
      </c>
      <c r="X1892" s="191">
        <v>4.2640616797782444E-2</v>
      </c>
      <c r="Y1892" s="198">
        <v>2.0000000000000001E-4</v>
      </c>
    </row>
    <row r="1893" spans="1:25" x14ac:dyDescent="0.2">
      <c r="A1893">
        <v>1889</v>
      </c>
      <c r="B1893" s="119">
        <v>0.58971387805679476</v>
      </c>
      <c r="C1893" s="97">
        <v>8564.0231652314142</v>
      </c>
      <c r="D1893" s="96">
        <v>0.70865044126019705</v>
      </c>
      <c r="E1893" s="98">
        <v>0</v>
      </c>
      <c r="F1893" s="119">
        <v>0.51378165325223302</v>
      </c>
      <c r="G1893" s="177">
        <v>1</v>
      </c>
      <c r="H1893" s="97">
        <v>7129604.1501490166</v>
      </c>
      <c r="I1893" s="185">
        <v>36351.411678486344</v>
      </c>
      <c r="J1893" s="174">
        <v>259171175566.71167</v>
      </c>
      <c r="K1893" s="186">
        <v>0.33985648333092167</v>
      </c>
      <c r="L1893" s="182">
        <v>58983730096.566574</v>
      </c>
      <c r="M1893" s="189">
        <v>8786610766.4514503</v>
      </c>
      <c r="N1893" s="187">
        <v>16981962.075471856</v>
      </c>
      <c r="O1893" s="185">
        <v>0</v>
      </c>
      <c r="P1893" s="185">
        <v>308020599193.39862</v>
      </c>
      <c r="Q1893" s="174">
        <v>575978385526.56177</v>
      </c>
      <c r="R1893" s="119">
        <v>0.58074659061687439</v>
      </c>
      <c r="S1893" s="174">
        <v>163660121474.10938</v>
      </c>
      <c r="T1893" s="119">
        <v>0.28414281783246192</v>
      </c>
      <c r="U1893" s="97">
        <v>17.026227981467695</v>
      </c>
      <c r="V1893" s="184">
        <v>2973782655566.0259</v>
      </c>
      <c r="W1893" s="199">
        <v>3086.8812339944275</v>
      </c>
      <c r="X1893" s="191">
        <v>4.347870414007983E-2</v>
      </c>
      <c r="Y1893" s="198">
        <v>2.0000000000000001E-4</v>
      </c>
    </row>
    <row r="1894" spans="1:25" x14ac:dyDescent="0.2">
      <c r="A1894">
        <v>1890</v>
      </c>
      <c r="B1894" s="119">
        <v>0.45442738940355148</v>
      </c>
      <c r="C1894" s="97">
        <v>7767.4015087375046</v>
      </c>
      <c r="D1894" s="96">
        <v>1.1140655139363056</v>
      </c>
      <c r="E1894" s="98">
        <v>0.50600794188577081</v>
      </c>
      <c r="F1894" s="119">
        <v>0</v>
      </c>
      <c r="G1894" s="177">
        <v>0</v>
      </c>
      <c r="H1894" s="97">
        <v>10636300.601105554</v>
      </c>
      <c r="I1894" s="185">
        <v>34286.995486644839</v>
      </c>
      <c r="J1894" s="174">
        <v>364686790704.70392</v>
      </c>
      <c r="K1894" s="186">
        <v>0.35938478235035121</v>
      </c>
      <c r="L1894" s="182">
        <v>99129769705.444901</v>
      </c>
      <c r="M1894" s="189">
        <v>53200234856.350189</v>
      </c>
      <c r="N1894" s="187">
        <v>21007631.149451546</v>
      </c>
      <c r="O1894" s="185">
        <v>135782718325.04324</v>
      </c>
      <c r="P1894" s="185">
        <v>0</v>
      </c>
      <c r="Q1894" s="174">
        <v>553669743886.09741</v>
      </c>
      <c r="R1894" s="119">
        <v>0.43290979904584104</v>
      </c>
      <c r="S1894" s="174">
        <v>173192244325.06357</v>
      </c>
      <c r="T1894" s="119">
        <v>0.31280785384706372</v>
      </c>
      <c r="U1894" s="97">
        <v>16.487568301482973</v>
      </c>
      <c r="V1894" s="184">
        <v>2982746767910.0117</v>
      </c>
      <c r="W1894" s="199">
        <v>3090.5098254288409</v>
      </c>
      <c r="X1894" s="191">
        <v>4.6357935601319775E-2</v>
      </c>
      <c r="Y1894" s="198">
        <v>2.0000000000000001E-4</v>
      </c>
    </row>
    <row r="1895" spans="1:25" x14ac:dyDescent="0.2">
      <c r="A1895">
        <v>1891</v>
      </c>
      <c r="B1895" s="119">
        <v>0.4735491290955624</v>
      </c>
      <c r="C1895" s="97">
        <v>10642.375071033423</v>
      </c>
      <c r="D1895" s="96">
        <v>0.67020414747229629</v>
      </c>
      <c r="E1895" s="98">
        <v>0</v>
      </c>
      <c r="F1895" s="119">
        <v>0</v>
      </c>
      <c r="G1895" s="177">
        <v>0</v>
      </c>
      <c r="H1895" s="97">
        <v>4891278.4752138322</v>
      </c>
      <c r="I1895" s="185">
        <v>51699.342862244317</v>
      </c>
      <c r="J1895" s="174">
        <v>252875882924.7955</v>
      </c>
      <c r="K1895" s="186">
        <v>0.47354912909556246</v>
      </c>
      <c r="L1895" s="182">
        <v>86376210130.209946</v>
      </c>
      <c r="M1895" s="189">
        <v>9973853190.6283875</v>
      </c>
      <c r="N1895" s="187">
        <v>12388112.888992369</v>
      </c>
      <c r="O1895" s="185">
        <v>0</v>
      </c>
      <c r="P1895" s="185">
        <v>0</v>
      </c>
      <c r="Q1895" s="174">
        <v>262849736115.42389</v>
      </c>
      <c r="R1895" s="119">
        <v>0.45558027144346636</v>
      </c>
      <c r="S1895" s="174">
        <v>86376210130.209946</v>
      </c>
      <c r="T1895" s="119">
        <v>0.32861440687267796</v>
      </c>
      <c r="U1895" s="97">
        <v>13.297322038606204</v>
      </c>
      <c r="V1895" s="184">
        <v>1244892528296.1069</v>
      </c>
      <c r="W1895" s="199">
        <v>1292.0147222664657</v>
      </c>
      <c r="X1895" s="191">
        <v>5.3788569847864696E-2</v>
      </c>
      <c r="Y1895" s="198">
        <v>2.0000000000000001E-4</v>
      </c>
    </row>
    <row r="1896" spans="1:25" x14ac:dyDescent="0.2">
      <c r="A1896">
        <v>1892</v>
      </c>
      <c r="B1896" s="119">
        <v>0.45823631232494638</v>
      </c>
      <c r="C1896" s="97">
        <v>4000</v>
      </c>
      <c r="D1896" s="96">
        <v>0.68914425020303127</v>
      </c>
      <c r="E1896" s="98">
        <v>0</v>
      </c>
      <c r="F1896" s="119">
        <v>0</v>
      </c>
      <c r="G1896" s="177">
        <v>0</v>
      </c>
      <c r="H1896" s="97">
        <v>8211687.4252151186</v>
      </c>
      <c r="I1896" s="185">
        <v>35744.062858306941</v>
      </c>
      <c r="J1896" s="174">
        <v>293519071499.6579</v>
      </c>
      <c r="K1896" s="186">
        <v>0.4451250089243044</v>
      </c>
      <c r="L1896" s="182">
        <v>90072798328.00386</v>
      </c>
      <c r="M1896" s="189">
        <v>5755883458.6125927</v>
      </c>
      <c r="N1896" s="187">
        <v>19706591.462819118</v>
      </c>
      <c r="O1896" s="185">
        <v>0</v>
      </c>
      <c r="P1896" s="185">
        <v>0</v>
      </c>
      <c r="Q1896" s="174">
        <v>299274954958.27051</v>
      </c>
      <c r="R1896" s="119">
        <v>0.43656402634479174</v>
      </c>
      <c r="S1896" s="174">
        <v>90072798328.00386</v>
      </c>
      <c r="T1896" s="119">
        <v>0.30097005056959475</v>
      </c>
      <c r="U1896" s="97">
        <v>13.198726432890082</v>
      </c>
      <c r="V1896" s="184">
        <v>1350871989094.5857</v>
      </c>
      <c r="W1896" s="199">
        <v>1401.353627590707</v>
      </c>
      <c r="X1896" s="191">
        <v>5.2806859275515775E-2</v>
      </c>
      <c r="Y1896" s="198">
        <v>2.0000000000000001E-4</v>
      </c>
    </row>
    <row r="1897" spans="1:25" x14ac:dyDescent="0.2">
      <c r="A1897">
        <v>1893</v>
      </c>
      <c r="B1897" s="119">
        <v>0.46512546317436371</v>
      </c>
      <c r="C1897" s="97">
        <v>17000</v>
      </c>
      <c r="D1897" s="96">
        <v>0.54618972863174653</v>
      </c>
      <c r="E1897" s="98">
        <v>0</v>
      </c>
      <c r="F1897" s="119">
        <v>0</v>
      </c>
      <c r="G1897" s="177">
        <v>0</v>
      </c>
      <c r="H1897" s="97">
        <v>2883303.4348112592</v>
      </c>
      <c r="I1897" s="185">
        <v>53743.330386912399</v>
      </c>
      <c r="J1897" s="174">
        <v>154958329102.78085</v>
      </c>
      <c r="K1897" s="186">
        <v>0.46512546317436376</v>
      </c>
      <c r="L1897" s="182">
        <v>58180541563.888657</v>
      </c>
      <c r="M1897" s="189">
        <v>4613395868.4580431</v>
      </c>
      <c r="N1897" s="187">
        <v>8444405.4920810368</v>
      </c>
      <c r="O1897" s="185">
        <v>0</v>
      </c>
      <c r="P1897" s="185">
        <v>0</v>
      </c>
      <c r="Q1897" s="174">
        <v>159571724971.23889</v>
      </c>
      <c r="R1897" s="119">
        <v>0.4516781692348516</v>
      </c>
      <c r="S1897" s="174">
        <v>58180541563.888657</v>
      </c>
      <c r="T1897" s="119">
        <v>0.36460432808115023</v>
      </c>
      <c r="U1897" s="97">
        <v>13.24719286708447</v>
      </c>
      <c r="V1897" s="184">
        <v>840570909879.70117</v>
      </c>
      <c r="W1897" s="199">
        <v>873.0014902191192</v>
      </c>
      <c r="X1897" s="191">
        <v>5.4510039908412342E-2</v>
      </c>
      <c r="Y1897" s="198">
        <v>2.0000000000000001E-4</v>
      </c>
    </row>
    <row r="1898" spans="1:25" x14ac:dyDescent="0.2">
      <c r="A1898">
        <v>1894</v>
      </c>
      <c r="B1898" s="119">
        <v>0.61992876359302884</v>
      </c>
      <c r="C1898" s="97">
        <v>7532.6106206014192</v>
      </c>
      <c r="D1898" s="96">
        <v>0.6160277851763114</v>
      </c>
      <c r="E1898" s="98">
        <v>0</v>
      </c>
      <c r="F1898" s="119">
        <v>0</v>
      </c>
      <c r="G1898" s="177">
        <v>0</v>
      </c>
      <c r="H1898" s="97">
        <v>20309711.68152453</v>
      </c>
      <c r="I1898" s="185">
        <v>23271.139506109826</v>
      </c>
      <c r="J1898" s="174">
        <v>472630133869.62573</v>
      </c>
      <c r="K1898" s="186">
        <v>0.19672384441445179</v>
      </c>
      <c r="L1898" s="182">
        <v>39229595249.460411</v>
      </c>
      <c r="M1898" s="189">
        <v>23965026225.696125</v>
      </c>
      <c r="N1898" s="187">
        <v>47316093.687571436</v>
      </c>
      <c r="O1898" s="185">
        <v>0</v>
      </c>
      <c r="P1898" s="185">
        <v>0</v>
      </c>
      <c r="Q1898" s="174">
        <v>496595160095.32184</v>
      </c>
      <c r="R1898" s="119">
        <v>0.18723021163376349</v>
      </c>
      <c r="S1898" s="174">
        <v>39229595249.460411</v>
      </c>
      <c r="T1898" s="119">
        <v>7.8997135698886514E-2</v>
      </c>
      <c r="U1898" s="97">
        <v>15.023463891617356</v>
      </c>
      <c r="V1898" s="184">
        <v>510557437742.85773</v>
      </c>
      <c r="W1898" s="199">
        <v>530.27515504744065</v>
      </c>
      <c r="X1898" s="191">
        <v>5.4242734477787637E-2</v>
      </c>
      <c r="Y1898" s="198">
        <v>2.0000000000000001E-4</v>
      </c>
    </row>
    <row r="1899" spans="1:25" x14ac:dyDescent="0.2">
      <c r="A1899">
        <v>1895</v>
      </c>
      <c r="B1899" s="119">
        <v>0.4011395869468371</v>
      </c>
      <c r="C1899" s="97">
        <v>11107.69501216159</v>
      </c>
      <c r="D1899" s="96">
        <v>0.82560270150648374</v>
      </c>
      <c r="E1899" s="98">
        <v>0.22302061701578998</v>
      </c>
      <c r="F1899" s="119">
        <v>0</v>
      </c>
      <c r="G1899" s="177">
        <v>0</v>
      </c>
      <c r="H1899" s="97">
        <v>6195491.7031521657</v>
      </c>
      <c r="I1899" s="185">
        <v>42354.427906765894</v>
      </c>
      <c r="J1899" s="174">
        <v>262406506688.12463</v>
      </c>
      <c r="K1899" s="186">
        <v>0.40113958694683705</v>
      </c>
      <c r="L1899" s="182">
        <v>78367593322.744385</v>
      </c>
      <c r="M1899" s="189">
        <v>8905094068.8967991</v>
      </c>
      <c r="N1899" s="187">
        <v>14229678.691100195</v>
      </c>
      <c r="O1899" s="185">
        <v>27636943457.836147</v>
      </c>
      <c r="P1899" s="185">
        <v>0</v>
      </c>
      <c r="Q1899" s="174">
        <v>298948544214.85754</v>
      </c>
      <c r="R1899" s="119">
        <v>0.426063932861177</v>
      </c>
      <c r="S1899" s="174">
        <v>95591734468.827118</v>
      </c>
      <c r="T1899" s="119">
        <v>0.31975982595895935</v>
      </c>
      <c r="U1899" s="97">
        <v>14.456782689970302</v>
      </c>
      <c r="V1899" s="184">
        <v>1449726409999.113</v>
      </c>
      <c r="W1899" s="199">
        <v>1505.0749735316042</v>
      </c>
      <c r="X1899" s="191">
        <v>5.1165744079221788E-2</v>
      </c>
      <c r="Y1899" s="198">
        <v>2.0000000000000001E-4</v>
      </c>
    </row>
    <row r="1900" spans="1:25" x14ac:dyDescent="0.2">
      <c r="A1900">
        <v>1896</v>
      </c>
      <c r="B1900" s="119">
        <v>0.48843702793115396</v>
      </c>
      <c r="C1900" s="97">
        <v>8787.5899480540666</v>
      </c>
      <c r="D1900" s="96">
        <v>1.3015090667931646</v>
      </c>
      <c r="E1900" s="98">
        <v>0</v>
      </c>
      <c r="F1900" s="119">
        <v>0</v>
      </c>
      <c r="G1900" s="177">
        <v>0</v>
      </c>
      <c r="H1900" s="97">
        <v>14241359.464688454</v>
      </c>
      <c r="I1900" s="185">
        <v>26993.145166833223</v>
      </c>
      <c r="J1900" s="174">
        <v>384419083403.38971</v>
      </c>
      <c r="K1900" s="186">
        <v>0.28176346758443993</v>
      </c>
      <c r="L1900" s="182">
        <v>77513468035.104431</v>
      </c>
      <c r="M1900" s="189">
        <v>13729863160.941959</v>
      </c>
      <c r="N1900" s="187">
        <v>26092595.58934059</v>
      </c>
      <c r="O1900" s="185">
        <v>0</v>
      </c>
      <c r="P1900" s="185">
        <v>0</v>
      </c>
      <c r="Q1900" s="174">
        <v>398148946564.33167</v>
      </c>
      <c r="R1900" s="119">
        <v>0.27204706901785025</v>
      </c>
      <c r="S1900" s="174">
        <v>77513468035.104431</v>
      </c>
      <c r="T1900" s="119">
        <v>0.19468459907774752</v>
      </c>
      <c r="U1900" s="97">
        <v>13.48890328332352</v>
      </c>
      <c r="V1900" s="184">
        <v>943786730307.52246</v>
      </c>
      <c r="W1900" s="199">
        <v>979.72522858854973</v>
      </c>
      <c r="X1900" s="191">
        <v>6.6367248468061857E-2</v>
      </c>
      <c r="Y1900" s="198">
        <v>2.0000000000000001E-4</v>
      </c>
    </row>
    <row r="1901" spans="1:25" x14ac:dyDescent="0.2">
      <c r="A1901">
        <v>1897</v>
      </c>
      <c r="B1901" s="119">
        <v>0.57060470531943519</v>
      </c>
      <c r="C1901" s="97">
        <v>16305.622716099675</v>
      </c>
      <c r="D1901" s="96">
        <v>0.85656693757841673</v>
      </c>
      <c r="E1901" s="98">
        <v>0.61263010696296583</v>
      </c>
      <c r="F1901" s="119">
        <v>0.45160007433163663</v>
      </c>
      <c r="G1901" s="177">
        <v>1</v>
      </c>
      <c r="H1901" s="97">
        <v>5486083.2132205004</v>
      </c>
      <c r="I1901" s="185">
        <v>43975.523372433017</v>
      </c>
      <c r="J1901" s="174">
        <v>241253380566.09055</v>
      </c>
      <c r="K1901" s="186">
        <v>0.40291109905368439</v>
      </c>
      <c r="L1901" s="182">
        <v>78320690878.295944</v>
      </c>
      <c r="M1901" s="189">
        <v>3866259572.9622259</v>
      </c>
      <c r="N1901" s="187">
        <v>12585326.660703022</v>
      </c>
      <c r="O1901" s="185">
        <v>0</v>
      </c>
      <c r="P1901" s="185">
        <v>160498584669.86194</v>
      </c>
      <c r="Q1901" s="174">
        <v>405618224808.91473</v>
      </c>
      <c r="R1901" s="119">
        <v>0.55619427000961408</v>
      </c>
      <c r="S1901" s="174">
        <v>167235740904.1427</v>
      </c>
      <c r="T1901" s="119">
        <v>0.41229838965674398</v>
      </c>
      <c r="U1901" s="97">
        <v>16.260585240455715</v>
      </c>
      <c r="V1901" s="184">
        <v>2826336230121.0464</v>
      </c>
      <c r="W1901" s="199">
        <v>2928.0946259708026</v>
      </c>
      <c r="X1901" s="191">
        <v>4.5851206040906686E-2</v>
      </c>
      <c r="Y1901" s="198">
        <v>2.0000000000000001E-4</v>
      </c>
    </row>
    <row r="1902" spans="1:25" x14ac:dyDescent="0.2">
      <c r="A1902">
        <v>1898</v>
      </c>
      <c r="B1902" s="119">
        <v>0.47238064487904624</v>
      </c>
      <c r="C1902" s="97">
        <v>14705.182413769468</v>
      </c>
      <c r="D1902" s="96">
        <v>0.7923147552235057</v>
      </c>
      <c r="E1902" s="98">
        <v>5.8035692034674027E-2</v>
      </c>
      <c r="F1902" s="119">
        <v>0.37493799891637214</v>
      </c>
      <c r="G1902" s="177">
        <v>1</v>
      </c>
      <c r="H1902" s="97">
        <v>7202628.4336948451</v>
      </c>
      <c r="I1902" s="185">
        <v>51503.600544887297</v>
      </c>
      <c r="J1902" s="174">
        <v>370961297722.26654</v>
      </c>
      <c r="K1902" s="186">
        <v>0.47238064487904619</v>
      </c>
      <c r="L1902" s="182">
        <v>131666239642.25398</v>
      </c>
      <c r="M1902" s="189">
        <v>1978984586.7762456</v>
      </c>
      <c r="N1902" s="187">
        <v>16439797.806638893</v>
      </c>
      <c r="O1902" s="185">
        <v>0</v>
      </c>
      <c r="P1902" s="185">
        <v>119534986868.92743</v>
      </c>
      <c r="Q1902" s="174">
        <v>492475269177.97021</v>
      </c>
      <c r="R1902" s="119">
        <v>0.55000310368980154</v>
      </c>
      <c r="S1902" s="174">
        <v>178063239054.03534</v>
      </c>
      <c r="T1902" s="119">
        <v>0.36156788005061635</v>
      </c>
      <c r="U1902" s="97">
        <v>14.607464520524777</v>
      </c>
      <c r="V1902" s="184">
        <v>2723379414388.4194</v>
      </c>
      <c r="W1902" s="199">
        <v>2823.0526599267041</v>
      </c>
      <c r="X1902" s="191">
        <v>5.1951062012400739E-2</v>
      </c>
      <c r="Y1902" s="198">
        <v>2.0000000000000001E-4</v>
      </c>
    </row>
    <row r="1903" spans="1:25" x14ac:dyDescent="0.2">
      <c r="A1903">
        <v>1899</v>
      </c>
      <c r="B1903" s="119">
        <v>0.39046946766446744</v>
      </c>
      <c r="C1903" s="97">
        <v>11666.885885278469</v>
      </c>
      <c r="D1903" s="96">
        <v>0.70534186311859837</v>
      </c>
      <c r="E1903" s="98">
        <v>0.52482296782237747</v>
      </c>
      <c r="F1903" s="119">
        <v>0.49302428861266279</v>
      </c>
      <c r="G1903" s="177">
        <v>1</v>
      </c>
      <c r="H1903" s="97">
        <v>4631967.3963586939</v>
      </c>
      <c r="I1903" s="185">
        <v>35079.976167671586</v>
      </c>
      <c r="J1903" s="174">
        <v>162489305873.69479</v>
      </c>
      <c r="K1903" s="186">
        <v>0.2912439487678905</v>
      </c>
      <c r="L1903" s="182">
        <v>36106442395.783661</v>
      </c>
      <c r="M1903" s="189">
        <v>1641710844.7907164</v>
      </c>
      <c r="N1903" s="187">
        <v>11617687.10115671</v>
      </c>
      <c r="O1903" s="185">
        <v>0</v>
      </c>
      <c r="P1903" s="185">
        <v>127487899542.08244</v>
      </c>
      <c r="Q1903" s="174">
        <v>291618916260.56793</v>
      </c>
      <c r="R1903" s="119">
        <v>0.5120187284951665</v>
      </c>
      <c r="S1903" s="174">
        <v>113476692172.09544</v>
      </c>
      <c r="T1903" s="119">
        <v>0.38912665072351316</v>
      </c>
      <c r="U1903" s="97">
        <v>17.140126121419357</v>
      </c>
      <c r="V1903" s="184">
        <v>2069607009268.8354</v>
      </c>
      <c r="W1903" s="199">
        <v>2147.7481789639924</v>
      </c>
      <c r="X1903" s="191">
        <v>4.4133732774682806E-2</v>
      </c>
      <c r="Y1903" s="198">
        <v>2.0000000000000001E-4</v>
      </c>
    </row>
    <row r="1904" spans="1:25" x14ac:dyDescent="0.2">
      <c r="A1904">
        <v>1900</v>
      </c>
      <c r="B1904" s="119">
        <v>0.56312164325935687</v>
      </c>
      <c r="C1904" s="97">
        <v>6380.5849262387837</v>
      </c>
      <c r="D1904" s="96">
        <v>0.8695052315189804</v>
      </c>
      <c r="E1904" s="98">
        <v>0</v>
      </c>
      <c r="F1904" s="119">
        <v>0</v>
      </c>
      <c r="G1904" s="177">
        <v>0</v>
      </c>
      <c r="H1904" s="97">
        <v>11826336.013318703</v>
      </c>
      <c r="I1904" s="185">
        <v>34598.184465953695</v>
      </c>
      <c r="J1904" s="174">
        <v>409169754945.15186</v>
      </c>
      <c r="K1904" s="186">
        <v>0.38216326709629622</v>
      </c>
      <c r="L1904" s="182">
        <v>112105455054.74609</v>
      </c>
      <c r="M1904" s="189">
        <v>14799240923.689636</v>
      </c>
      <c r="N1904" s="187">
        <v>25231339.680052638</v>
      </c>
      <c r="O1904" s="185">
        <v>0</v>
      </c>
      <c r="P1904" s="185">
        <v>0</v>
      </c>
      <c r="Q1904" s="174">
        <v>423968995868.84149</v>
      </c>
      <c r="R1904" s="119">
        <v>0.36882331460672291</v>
      </c>
      <c r="S1904" s="174">
        <v>112105455054.74609</v>
      </c>
      <c r="T1904" s="119">
        <v>0.26441899324503176</v>
      </c>
      <c r="U1904" s="97">
        <v>13.398922429068852</v>
      </c>
      <c r="V1904" s="184">
        <v>1594289899440.8394</v>
      </c>
      <c r="W1904" s="199">
        <v>1655.4752350999547</v>
      </c>
      <c r="X1904" s="191">
        <v>5.3357052911954903E-2</v>
      </c>
      <c r="Y1904" s="198">
        <v>2.0000000000000001E-4</v>
      </c>
    </row>
    <row r="1905" spans="1:25" x14ac:dyDescent="0.2">
      <c r="A1905">
        <v>1901</v>
      </c>
      <c r="B1905" s="119">
        <v>0.62518993731520989</v>
      </c>
      <c r="C1905" s="97">
        <v>8251.0139038112848</v>
      </c>
      <c r="D1905" s="96">
        <v>0.58274603335257202</v>
      </c>
      <c r="E1905" s="98">
        <v>0.2723218122813571</v>
      </c>
      <c r="F1905" s="119">
        <v>0.5558692736473807</v>
      </c>
      <c r="G1905" s="177">
        <v>1</v>
      </c>
      <c r="H1905" s="97">
        <v>4521291.2981279297</v>
      </c>
      <c r="I1905" s="185">
        <v>47058.911019018982</v>
      </c>
      <c r="J1905" s="174">
        <v>212767044889.66705</v>
      </c>
      <c r="K1905" s="186">
        <v>0.49118640504148026</v>
      </c>
      <c r="L1905" s="182">
        <v>74418136073.503204</v>
      </c>
      <c r="M1905" s="189">
        <v>905324634.35006583</v>
      </c>
      <c r="N1905" s="187">
        <v>12120489.670622341</v>
      </c>
      <c r="O1905" s="185">
        <v>0</v>
      </c>
      <c r="P1905" s="185">
        <v>204711083562.32315</v>
      </c>
      <c r="Q1905" s="174">
        <v>418383453086.34027</v>
      </c>
      <c r="R1905" s="119">
        <v>0.64122312859526487</v>
      </c>
      <c r="S1905" s="174">
        <v>213591011254.03387</v>
      </c>
      <c r="T1905" s="119">
        <v>0.51051495865434204</v>
      </c>
      <c r="U1905" s="97">
        <v>16.923243817030812</v>
      </c>
      <c r="V1905" s="184">
        <v>3904711294938.9277</v>
      </c>
      <c r="W1905" s="199">
        <v>4050.3582936285334</v>
      </c>
      <c r="X1905" s="191">
        <v>4.3809078006054811E-2</v>
      </c>
      <c r="Y1905" s="198">
        <v>2.0000000000000001E-4</v>
      </c>
    </row>
    <row r="1906" spans="1:25" x14ac:dyDescent="0.2">
      <c r="A1906">
        <v>1902</v>
      </c>
      <c r="B1906" s="119">
        <v>0.49356071380013228</v>
      </c>
      <c r="C1906" s="97">
        <v>10546.400170353729</v>
      </c>
      <c r="D1906" s="96">
        <v>0.8481868550684285</v>
      </c>
      <c r="E1906" s="98">
        <v>3.2832250962086987E-2</v>
      </c>
      <c r="F1906" s="119">
        <v>0</v>
      </c>
      <c r="G1906" s="177">
        <v>0</v>
      </c>
      <c r="H1906" s="97">
        <v>6723485.1129123475</v>
      </c>
      <c r="I1906" s="185">
        <v>34941.083467505407</v>
      </c>
      <c r="J1906" s="174">
        <v>234925854522.80035</v>
      </c>
      <c r="K1906" s="186">
        <v>0.41613317253407822</v>
      </c>
      <c r="L1906" s="182">
        <v>72790952546.173264</v>
      </c>
      <c r="M1906" s="189">
        <v>6850362626.347477</v>
      </c>
      <c r="N1906" s="187">
        <v>15167835.49957083</v>
      </c>
      <c r="O1906" s="185">
        <v>4093115021.9580526</v>
      </c>
      <c r="P1906" s="185">
        <v>0</v>
      </c>
      <c r="Q1906" s="174">
        <v>245869332171.10587</v>
      </c>
      <c r="R1906" s="119">
        <v>0.4109293838245196</v>
      </c>
      <c r="S1906" s="174">
        <v>75127660718.64769</v>
      </c>
      <c r="T1906" s="119">
        <v>0.30555929873500737</v>
      </c>
      <c r="U1906" s="97">
        <v>13.498163939720731</v>
      </c>
      <c r="V1906" s="184">
        <v>1058140193897.8622</v>
      </c>
      <c r="W1906" s="199">
        <v>1098.6368904479505</v>
      </c>
      <c r="X1906" s="191">
        <v>5.5480146196505611E-2</v>
      </c>
      <c r="Y1906" s="198">
        <v>2.0000000000000001E-4</v>
      </c>
    </row>
    <row r="1907" spans="1:25" x14ac:dyDescent="0.2">
      <c r="A1907">
        <v>1903</v>
      </c>
      <c r="B1907" s="119">
        <v>0.61977802547415983</v>
      </c>
      <c r="C1907" s="97">
        <v>14877.047485100253</v>
      </c>
      <c r="D1907" s="96">
        <v>0.77148914237071864</v>
      </c>
      <c r="E1907" s="98">
        <v>0.3048084272835534</v>
      </c>
      <c r="F1907" s="119">
        <v>0</v>
      </c>
      <c r="G1907" s="177">
        <v>0</v>
      </c>
      <c r="H1907" s="97">
        <v>4542452.9081470352</v>
      </c>
      <c r="I1907" s="185">
        <v>44400.044268335158</v>
      </c>
      <c r="J1907" s="174">
        <v>201685110208.55612</v>
      </c>
      <c r="K1907" s="186">
        <v>0.45680963866789293</v>
      </c>
      <c r="L1907" s="182">
        <v>68820944271.751175</v>
      </c>
      <c r="M1907" s="189">
        <v>20907795077.312603</v>
      </c>
      <c r="N1907" s="187">
        <v>11105816.255233781</v>
      </c>
      <c r="O1907" s="185">
        <v>35078207339.287361</v>
      </c>
      <c r="P1907" s="185">
        <v>0</v>
      </c>
      <c r="Q1907" s="174">
        <v>257671112625.15607</v>
      </c>
      <c r="R1907" s="119">
        <v>0.46646388477914374</v>
      </c>
      <c r="S1907" s="174">
        <v>88758094713.36171</v>
      </c>
      <c r="T1907" s="119">
        <v>0.34446272928732014</v>
      </c>
      <c r="U1907" s="97">
        <v>15.128674949002262</v>
      </c>
      <c r="V1907" s="184">
        <v>1411387511748.7961</v>
      </c>
      <c r="W1907" s="199">
        <v>1466.1384272692692</v>
      </c>
      <c r="X1907" s="191">
        <v>4.9855635673148151E-2</v>
      </c>
      <c r="Y1907" s="198">
        <v>2.0000000000000001E-4</v>
      </c>
    </row>
    <row r="1908" spans="1:25" x14ac:dyDescent="0.2">
      <c r="A1908">
        <v>1904</v>
      </c>
      <c r="B1908" s="119">
        <v>0.50627937421895586</v>
      </c>
      <c r="C1908" s="97">
        <v>5712.5009308144863</v>
      </c>
      <c r="D1908" s="96">
        <v>0.3594108106544861</v>
      </c>
      <c r="E1908" s="98">
        <v>7.4462222011608417E-2</v>
      </c>
      <c r="F1908" s="119">
        <v>0</v>
      </c>
      <c r="G1908" s="177">
        <v>0</v>
      </c>
      <c r="H1908" s="97">
        <v>3456830.949867676</v>
      </c>
      <c r="I1908" s="185">
        <v>53835.703421138678</v>
      </c>
      <c r="J1908" s="174">
        <v>186100925794.08932</v>
      </c>
      <c r="K1908" s="186">
        <v>0.50627937421895586</v>
      </c>
      <c r="L1908" s="182">
        <v>67160904681.367409</v>
      </c>
      <c r="M1908" s="189">
        <v>7699495702.9434147</v>
      </c>
      <c r="N1908" s="187">
        <v>11130655.500105605</v>
      </c>
      <c r="O1908" s="185">
        <v>10712479445.640673</v>
      </c>
      <c r="P1908" s="185">
        <v>0</v>
      </c>
      <c r="Q1908" s="174">
        <v>204512900942.67343</v>
      </c>
      <c r="R1908" s="119">
        <v>0.50260420411289852</v>
      </c>
      <c r="S1908" s="174">
        <v>71525596513.308182</v>
      </c>
      <c r="T1908" s="119">
        <v>0.34973635493712629</v>
      </c>
      <c r="U1908" s="97">
        <v>13.70123685890335</v>
      </c>
      <c r="V1908" s="184">
        <v>1135675988648.8025</v>
      </c>
      <c r="W1908" s="199">
        <v>1178.9788374314403</v>
      </c>
      <c r="X1908" s="191">
        <v>4.9863921098431269E-2</v>
      </c>
      <c r="Y1908" s="198">
        <v>2.0000000000000001E-4</v>
      </c>
    </row>
    <row r="1909" spans="1:25" x14ac:dyDescent="0.2">
      <c r="A1909">
        <v>1905</v>
      </c>
      <c r="B1909" s="119">
        <v>0.48092918770350401</v>
      </c>
      <c r="C1909" s="97">
        <v>9856.7075070735282</v>
      </c>
      <c r="D1909" s="96">
        <v>0.86877504309248321</v>
      </c>
      <c r="E1909" s="98">
        <v>0.53508315211003799</v>
      </c>
      <c r="F1909" s="119">
        <v>0.51501773807194162</v>
      </c>
      <c r="G1909" s="177">
        <v>1</v>
      </c>
      <c r="H1909" s="97">
        <v>6690171.8120714426</v>
      </c>
      <c r="I1909" s="185">
        <v>40889.18353741477</v>
      </c>
      <c r="J1909" s="174">
        <v>273555663120.62796</v>
      </c>
      <c r="K1909" s="186">
        <v>0.45063363905982523</v>
      </c>
      <c r="L1909" s="182">
        <v>99519127631.80658</v>
      </c>
      <c r="M1909" s="189">
        <v>6104327548.0243368</v>
      </c>
      <c r="N1909" s="187">
        <v>14983609.753181254</v>
      </c>
      <c r="O1909" s="185">
        <v>0</v>
      </c>
      <c r="P1909" s="185">
        <v>230707155725.31335</v>
      </c>
      <c r="Q1909" s="174">
        <v>510367146393.96564</v>
      </c>
      <c r="R1909" s="119">
        <v>0.6031718748214524</v>
      </c>
      <c r="S1909" s="174">
        <v>197523732780.26648</v>
      </c>
      <c r="T1909" s="119">
        <v>0.3870228210727984</v>
      </c>
      <c r="U1909" s="97">
        <v>16.0854600413297</v>
      </c>
      <c r="V1909" s="184">
        <v>3383876665125.1479</v>
      </c>
      <c r="W1909" s="199">
        <v>3505.4588743558597</v>
      </c>
      <c r="X1909" s="191">
        <v>4.5948349117254011E-2</v>
      </c>
      <c r="Y1909" s="198">
        <v>2.0000000000000001E-4</v>
      </c>
    </row>
    <row r="1910" spans="1:25" x14ac:dyDescent="0.2">
      <c r="A1910">
        <v>1906</v>
      </c>
      <c r="B1910" s="119">
        <v>0.37384997800997755</v>
      </c>
      <c r="C1910" s="97">
        <v>4000</v>
      </c>
      <c r="D1910" s="96">
        <v>1.1221871634827816</v>
      </c>
      <c r="E1910" s="98">
        <v>0</v>
      </c>
      <c r="F1910" s="119">
        <v>0.52056258223613716</v>
      </c>
      <c r="G1910" s="177">
        <v>1</v>
      </c>
      <c r="H1910" s="97">
        <v>18996557.370298289</v>
      </c>
      <c r="I1910" s="185">
        <v>28335.687006695414</v>
      </c>
      <c r="J1910" s="174">
        <v>538280503849.50525</v>
      </c>
      <c r="K1910" s="186">
        <v>0.37384997800997755</v>
      </c>
      <c r="L1910" s="182">
        <v>134871346188.49323</v>
      </c>
      <c r="M1910" s="189">
        <v>13595583652.771921</v>
      </c>
      <c r="N1910" s="187">
        <v>36213149.500078648</v>
      </c>
      <c r="O1910" s="185">
        <v>0</v>
      </c>
      <c r="P1910" s="185">
        <v>388603431087.70239</v>
      </c>
      <c r="Q1910" s="174">
        <v>940479518589.97961</v>
      </c>
      <c r="R1910" s="119">
        <v>0.54452956101085204</v>
      </c>
      <c r="S1910" s="174">
        <v>345789608669.25842</v>
      </c>
      <c r="T1910" s="119">
        <v>0.36767372583263258</v>
      </c>
      <c r="U1910" s="97">
        <v>16.802359966110483</v>
      </c>
      <c r="V1910" s="184">
        <v>6149849432609.9297</v>
      </c>
      <c r="W1910" s="199">
        <v>6370.8104407040946</v>
      </c>
      <c r="X1910" s="191">
        <v>4.4353770435679243E-2</v>
      </c>
      <c r="Y1910" s="198">
        <v>2.0000000000000001E-4</v>
      </c>
    </row>
    <row r="1911" spans="1:25" x14ac:dyDescent="0.2">
      <c r="A1911">
        <v>1907</v>
      </c>
      <c r="B1911" s="119">
        <v>0.34383546589869396</v>
      </c>
      <c r="C1911" s="97">
        <v>10517.300499479783</v>
      </c>
      <c r="D1911" s="96">
        <v>0.50745217428829115</v>
      </c>
      <c r="E1911" s="98">
        <v>0.64933764708701158</v>
      </c>
      <c r="F1911" s="119">
        <v>0</v>
      </c>
      <c r="G1911" s="177">
        <v>0</v>
      </c>
      <c r="H1911" s="97">
        <v>3684168.2794528366</v>
      </c>
      <c r="I1911" s="185">
        <v>41527.882285004423</v>
      </c>
      <c r="J1911" s="174">
        <v>152995706627.26468</v>
      </c>
      <c r="K1911" s="186">
        <v>0.34383546589869396</v>
      </c>
      <c r="L1911" s="182">
        <v>39755221882.369888</v>
      </c>
      <c r="M1911" s="189">
        <v>22709449359.46027</v>
      </c>
      <c r="N1911" s="187">
        <v>10594020.879082885</v>
      </c>
      <c r="O1911" s="185">
        <v>35616485963.652527</v>
      </c>
      <c r="P1911" s="185">
        <v>0</v>
      </c>
      <c r="Q1911" s="174">
        <v>211321641950.37747</v>
      </c>
      <c r="R1911" s="119">
        <v>0.38376826003770603</v>
      </c>
      <c r="S1911" s="174">
        <v>57776794983.132614</v>
      </c>
      <c r="T1911" s="119">
        <v>0.27340689978501942</v>
      </c>
      <c r="U1911" s="97">
        <v>16.265737486188897</v>
      </c>
      <c r="V1911" s="184">
        <v>1025312300826.7717</v>
      </c>
      <c r="W1911" s="199">
        <v>1064.6106499136392</v>
      </c>
      <c r="X1911" s="191">
        <v>4.3593330817312446E-2</v>
      </c>
      <c r="Y1911" s="198">
        <v>2.0000000000000001E-4</v>
      </c>
    </row>
    <row r="1912" spans="1:25" x14ac:dyDescent="0.2">
      <c r="A1912">
        <v>1908</v>
      </c>
      <c r="B1912" s="119">
        <v>0.49405883017369578</v>
      </c>
      <c r="C1912" s="97">
        <v>7433.7313280317358</v>
      </c>
      <c r="D1912" s="96">
        <v>1.1506766640060513</v>
      </c>
      <c r="E1912" s="98">
        <v>0.20244794016170636</v>
      </c>
      <c r="F1912" s="119">
        <v>0.65702523613918706</v>
      </c>
      <c r="G1912" s="177">
        <v>1</v>
      </c>
      <c r="H1912" s="97">
        <v>14661271.255417537</v>
      </c>
      <c r="I1912" s="185">
        <v>34499.802677980129</v>
      </c>
      <c r="J1912" s="174">
        <v>505810965320.24701</v>
      </c>
      <c r="K1912" s="186">
        <v>0.38535480224545893</v>
      </c>
      <c r="L1912" s="182">
        <v>148685341202.02936</v>
      </c>
      <c r="M1912" s="189">
        <v>15049959876.811049</v>
      </c>
      <c r="N1912" s="187">
        <v>27973494.171405993</v>
      </c>
      <c r="O1912" s="185">
        <v>0</v>
      </c>
      <c r="P1912" s="185">
        <v>439508476598.28876</v>
      </c>
      <c r="Q1912" s="174">
        <v>960369401795.3468</v>
      </c>
      <c r="R1912" s="119">
        <v>0.56907629998572451</v>
      </c>
      <c r="S1912" s="174">
        <v>345309366195.20435</v>
      </c>
      <c r="T1912" s="119">
        <v>0.35955890051231476</v>
      </c>
      <c r="U1912" s="97">
        <v>16.551665999816901</v>
      </c>
      <c r="V1912" s="184">
        <v>6013056479850.4395</v>
      </c>
      <c r="W1912" s="199">
        <v>6240.6251591594882</v>
      </c>
      <c r="X1912" s="191">
        <v>4.6198698940651824E-2</v>
      </c>
      <c r="Y1912" s="198">
        <v>2.0000000000000001E-4</v>
      </c>
    </row>
    <row r="1913" spans="1:25" x14ac:dyDescent="0.2">
      <c r="A1913">
        <v>1909</v>
      </c>
      <c r="B1913" s="119">
        <v>0.4941685912731818</v>
      </c>
      <c r="C1913" s="97">
        <v>6775.6563863209985</v>
      </c>
      <c r="D1913" s="96">
        <v>0.8135805909880397</v>
      </c>
      <c r="E1913" s="98">
        <v>0.33760590197779472</v>
      </c>
      <c r="F1913" s="119">
        <v>0</v>
      </c>
      <c r="G1913" s="177">
        <v>0</v>
      </c>
      <c r="H1913" s="97">
        <v>7914371.6471005734</v>
      </c>
      <c r="I1913" s="185">
        <v>40035.10455421947</v>
      </c>
      <c r="J1913" s="174">
        <v>316852696372.62158</v>
      </c>
      <c r="K1913" s="186">
        <v>0.48031021387726047</v>
      </c>
      <c r="L1913" s="182">
        <v>117534143165.69914</v>
      </c>
      <c r="M1913" s="189">
        <v>21690043942.918175</v>
      </c>
      <c r="N1913" s="187">
        <v>17871981.498569503</v>
      </c>
      <c r="O1913" s="185">
        <v>65500409354.00901</v>
      </c>
      <c r="P1913" s="185">
        <v>0</v>
      </c>
      <c r="Q1913" s="174">
        <v>404043149669.54877</v>
      </c>
      <c r="R1913" s="119">
        <v>0.50635164588943604</v>
      </c>
      <c r="S1913" s="174">
        <v>154362592205.99756</v>
      </c>
      <c r="T1913" s="119">
        <v>0.38204481955020086</v>
      </c>
      <c r="U1913" s="97">
        <v>14.842070692490349</v>
      </c>
      <c r="V1913" s="184">
        <v>2496307469235.8594</v>
      </c>
      <c r="W1913" s="199">
        <v>2588.5473029927889</v>
      </c>
      <c r="X1913" s="191">
        <v>4.9474234624700589E-2</v>
      </c>
      <c r="Y1913" s="198">
        <v>2.0000000000000001E-4</v>
      </c>
    </row>
    <row r="1914" spans="1:25" x14ac:dyDescent="0.2">
      <c r="A1914">
        <v>1910</v>
      </c>
      <c r="B1914" s="119">
        <v>0.37611707075552259</v>
      </c>
      <c r="C1914" s="97">
        <v>14991.217912143014</v>
      </c>
      <c r="D1914" s="96">
        <v>0.22839865010193694</v>
      </c>
      <c r="E1914" s="98">
        <v>0</v>
      </c>
      <c r="F1914" s="119">
        <v>0.61694961090171918</v>
      </c>
      <c r="G1914" s="177">
        <v>1</v>
      </c>
      <c r="H1914" s="97">
        <v>4799154.0573622519</v>
      </c>
      <c r="I1914" s="185">
        <v>44556.619586017849</v>
      </c>
      <c r="J1914" s="174">
        <v>213834081668.58395</v>
      </c>
      <c r="K1914" s="186">
        <v>0.37611707075552259</v>
      </c>
      <c r="L1914" s="182">
        <v>55124768364.203461</v>
      </c>
      <c r="M1914" s="189">
        <v>10598943077.028927</v>
      </c>
      <c r="N1914" s="187">
        <v>16184186.105325345</v>
      </c>
      <c r="O1914" s="185">
        <v>0</v>
      </c>
      <c r="P1914" s="185">
        <v>328209282289.99121</v>
      </c>
      <c r="Q1914" s="174">
        <v>552642307035.60413</v>
      </c>
      <c r="R1914" s="119">
        <v>0.62064389550035015</v>
      </c>
      <c r="S1914" s="174">
        <v>201003793451.52289</v>
      </c>
      <c r="T1914" s="119">
        <v>0.36371408937132488</v>
      </c>
      <c r="U1914" s="97">
        <v>17.501380379652325</v>
      </c>
      <c r="V1914" s="184">
        <v>3793768750783.9072</v>
      </c>
      <c r="W1914" s="199">
        <v>3931.3468181617222</v>
      </c>
      <c r="X1914" s="191">
        <v>4.2361771799553187E-2</v>
      </c>
      <c r="Y1914" s="198">
        <v>2.0000000000000001E-4</v>
      </c>
    </row>
    <row r="1915" spans="1:25" x14ac:dyDescent="0.2">
      <c r="A1915">
        <v>1911</v>
      </c>
      <c r="B1915" s="119">
        <v>0.40303815084888528</v>
      </c>
      <c r="C1915" s="97">
        <v>17000</v>
      </c>
      <c r="D1915" s="96">
        <v>1.0290974904734669</v>
      </c>
      <c r="E1915" s="98">
        <v>5.8432667345875419E-2</v>
      </c>
      <c r="F1915" s="119">
        <v>0</v>
      </c>
      <c r="G1915" s="177">
        <v>0</v>
      </c>
      <c r="H1915" s="97">
        <v>7368542.427492775</v>
      </c>
      <c r="I1915" s="185">
        <v>38376.026837863894</v>
      </c>
      <c r="J1915" s="174">
        <v>282775381953.40149</v>
      </c>
      <c r="K1915" s="186">
        <v>0.31416167397236938</v>
      </c>
      <c r="L1915" s="182">
        <v>70985065028.440628</v>
      </c>
      <c r="M1915" s="189">
        <v>12456526957.426525</v>
      </c>
      <c r="N1915" s="187">
        <v>15376370.206944577</v>
      </c>
      <c r="O1915" s="185">
        <v>17361050033.853191</v>
      </c>
      <c r="P1915" s="185">
        <v>0</v>
      </c>
      <c r="Q1915" s="174">
        <v>312592958944.68121</v>
      </c>
      <c r="R1915" s="119">
        <v>0.32862553183073601</v>
      </c>
      <c r="S1915" s="174">
        <v>79141003825.937363</v>
      </c>
      <c r="T1915" s="119">
        <v>0.2531759003565488</v>
      </c>
      <c r="U1915" s="97">
        <v>14.10885519567146</v>
      </c>
      <c r="V1915" s="184">
        <v>1032494793836.3832</v>
      </c>
      <c r="W1915" s="199">
        <v>1071.95707920517</v>
      </c>
      <c r="X1915" s="191">
        <v>5.5471964256976682E-2</v>
      </c>
      <c r="Y1915" s="198">
        <v>2.0000000000000001E-4</v>
      </c>
    </row>
    <row r="1916" spans="1:25" x14ac:dyDescent="0.2">
      <c r="A1916">
        <v>1912</v>
      </c>
      <c r="B1916" s="119">
        <v>0.48400423963279521</v>
      </c>
      <c r="C1916" s="97">
        <v>13364.729607263424</v>
      </c>
      <c r="D1916" s="96">
        <v>1.131544786751439</v>
      </c>
      <c r="E1916" s="98">
        <v>0.27628595641893916</v>
      </c>
      <c r="F1916" s="119">
        <v>0.57688386069527997</v>
      </c>
      <c r="G1916" s="177">
        <v>1</v>
      </c>
      <c r="H1916" s="97">
        <v>9453705.602540357</v>
      </c>
      <c r="I1916" s="185">
        <v>36424.659178989328</v>
      </c>
      <c r="J1916" s="174">
        <v>344348004551.03442</v>
      </c>
      <c r="K1916" s="186">
        <v>0.4128063220823287</v>
      </c>
      <c r="L1916" s="182">
        <v>125019739356.83542</v>
      </c>
      <c r="M1916" s="189">
        <v>3604579858.4590492</v>
      </c>
      <c r="N1916" s="187">
        <v>18686073.49159506</v>
      </c>
      <c r="O1916" s="185">
        <v>0</v>
      </c>
      <c r="P1916" s="185">
        <v>334807387105.90424</v>
      </c>
      <c r="Q1916" s="174">
        <v>682759971515.39783</v>
      </c>
      <c r="R1916" s="119">
        <v>0.60049645565751875</v>
      </c>
      <c r="S1916" s="174">
        <v>252316341234.02368</v>
      </c>
      <c r="T1916" s="119">
        <v>0.36955350600592929</v>
      </c>
      <c r="U1916" s="97">
        <v>16.073440172016902</v>
      </c>
      <c r="V1916" s="184">
        <v>4165016420075.6606</v>
      </c>
      <c r="W1916" s="199">
        <v>4320.6901104336121</v>
      </c>
      <c r="X1916" s="191">
        <v>4.8135859599707814E-2</v>
      </c>
      <c r="Y1916" s="198">
        <v>2.0000000000000001E-4</v>
      </c>
    </row>
    <row r="1917" spans="1:25" x14ac:dyDescent="0.2">
      <c r="A1917">
        <v>1913</v>
      </c>
      <c r="B1917" s="119">
        <v>0.47722182567312016</v>
      </c>
      <c r="C1917" s="97">
        <v>7027.628866033926</v>
      </c>
      <c r="D1917" s="96">
        <v>0.72366978975167262</v>
      </c>
      <c r="E1917" s="98">
        <v>0</v>
      </c>
      <c r="F1917" s="119">
        <v>0</v>
      </c>
      <c r="G1917" s="177">
        <v>0</v>
      </c>
      <c r="H1917" s="97">
        <v>6677305.6356276358</v>
      </c>
      <c r="I1917" s="185">
        <v>42030.245230363391</v>
      </c>
      <c r="J1917" s="174">
        <v>280648793343.51703</v>
      </c>
      <c r="K1917" s="186">
        <v>0.43826742660869122</v>
      </c>
      <c r="L1917" s="182">
        <v>94825553107.376129</v>
      </c>
      <c r="M1917" s="189">
        <v>5690529188.9780226</v>
      </c>
      <c r="N1917" s="187">
        <v>15966833.600043513</v>
      </c>
      <c r="O1917" s="185">
        <v>0</v>
      </c>
      <c r="P1917" s="185">
        <v>0</v>
      </c>
      <c r="Q1917" s="174">
        <v>286339322532.49506</v>
      </c>
      <c r="R1917" s="119">
        <v>0.42955757299292735</v>
      </c>
      <c r="S1917" s="174">
        <v>94825553107.376129</v>
      </c>
      <c r="T1917" s="119">
        <v>0.33116496982916099</v>
      </c>
      <c r="U1917" s="97">
        <v>13.218371199882288</v>
      </c>
      <c r="V1917" s="184">
        <v>1393218700862.7896</v>
      </c>
      <c r="W1917" s="199">
        <v>1444.0795511065974</v>
      </c>
      <c r="X1917" s="191">
        <v>5.3129429581743944E-2</v>
      </c>
      <c r="Y1917" s="198">
        <v>2.0000000000000001E-4</v>
      </c>
    </row>
    <row r="1918" spans="1:25" x14ac:dyDescent="0.2">
      <c r="A1918">
        <v>1914</v>
      </c>
      <c r="B1918" s="119">
        <v>0.60747839721568553</v>
      </c>
      <c r="C1918" s="97">
        <v>4000</v>
      </c>
      <c r="D1918" s="96">
        <v>0.64314029336005696</v>
      </c>
      <c r="E1918" s="98">
        <v>0.42247564735323795</v>
      </c>
      <c r="F1918" s="119">
        <v>0.43746070118548658</v>
      </c>
      <c r="G1918" s="177">
        <v>1</v>
      </c>
      <c r="H1918" s="97">
        <v>12942334.994581904</v>
      </c>
      <c r="I1918" s="185">
        <v>26578.064580345876</v>
      </c>
      <c r="J1918" s="174">
        <v>343982215306.46826</v>
      </c>
      <c r="K1918" s="186">
        <v>0.22941642468287327</v>
      </c>
      <c r="L1918" s="182">
        <v>37925014353.477875</v>
      </c>
      <c r="M1918" s="189">
        <v>8472173191.8981695</v>
      </c>
      <c r="N1918" s="187">
        <v>30561242.025414009</v>
      </c>
      <c r="O1918" s="185">
        <v>0</v>
      </c>
      <c r="P1918" s="185">
        <v>330510068164.35504</v>
      </c>
      <c r="Q1918" s="174">
        <v>682964456662.72144</v>
      </c>
      <c r="R1918" s="119">
        <v>0.50269559590146695</v>
      </c>
      <c r="S1918" s="174">
        <v>252544358544.0303</v>
      </c>
      <c r="T1918" s="119">
        <v>0.36977672275666912</v>
      </c>
      <c r="U1918" s="97">
        <v>18.220229009248857</v>
      </c>
      <c r="V1918" s="184">
        <v>4930598545548.4424</v>
      </c>
      <c r="W1918" s="199">
        <v>5117.3428201001834</v>
      </c>
      <c r="X1918" s="191">
        <v>4.0711221143292099E-2</v>
      </c>
      <c r="Y1918" s="198">
        <v>2.0000000000000001E-4</v>
      </c>
    </row>
    <row r="1919" spans="1:25" x14ac:dyDescent="0.2">
      <c r="A1919">
        <v>1915</v>
      </c>
      <c r="B1919" s="119">
        <v>0.61575936360119943</v>
      </c>
      <c r="C1919" s="97">
        <v>5028.2317400992224</v>
      </c>
      <c r="D1919" s="96">
        <v>0.98029547319986787</v>
      </c>
      <c r="E1919" s="98">
        <v>0</v>
      </c>
      <c r="F1919" s="119">
        <v>0.69276768641400455</v>
      </c>
      <c r="G1919" s="177">
        <v>1</v>
      </c>
      <c r="H1919" s="97">
        <v>16888959.545991167</v>
      </c>
      <c r="I1919" s="185">
        <v>28585.806655089404</v>
      </c>
      <c r="J1919" s="174">
        <v>482784532187.33002</v>
      </c>
      <c r="K1919" s="186">
        <v>0.34410654181559486</v>
      </c>
      <c r="L1919" s="182">
        <v>101960594350.55182</v>
      </c>
      <c r="M1919" s="189">
        <v>16635101904.372026</v>
      </c>
      <c r="N1919" s="187">
        <v>33861136.891709924</v>
      </c>
      <c r="O1919" s="185">
        <v>0</v>
      </c>
      <c r="P1919" s="185">
        <v>479353756134.10126</v>
      </c>
      <c r="Q1919" s="174">
        <v>978773390225.80334</v>
      </c>
      <c r="R1919" s="119">
        <v>0.56153173575093529</v>
      </c>
      <c r="S1919" s="174">
        <v>311971716689.98181</v>
      </c>
      <c r="T1919" s="119">
        <v>0.31873743177469283</v>
      </c>
      <c r="U1919" s="97">
        <v>17.208613042256928</v>
      </c>
      <c r="V1919" s="184">
        <v>5691033283198.5781</v>
      </c>
      <c r="W1919" s="199">
        <v>5906.1825171368373</v>
      </c>
      <c r="X1919" s="191">
        <v>4.3596736711431577E-2</v>
      </c>
      <c r="Y1919" s="198">
        <v>2.0000000000000001E-4</v>
      </c>
    </row>
    <row r="1920" spans="1:25" x14ac:dyDescent="0.2">
      <c r="A1920">
        <v>1916</v>
      </c>
      <c r="B1920" s="119">
        <v>0.41258247625483063</v>
      </c>
      <c r="C1920" s="97">
        <v>15470.749262897585</v>
      </c>
      <c r="D1920" s="96">
        <v>0.65668748830296741</v>
      </c>
      <c r="E1920" s="98">
        <v>0</v>
      </c>
      <c r="F1920" s="119">
        <v>0</v>
      </c>
      <c r="G1920" s="177">
        <v>0</v>
      </c>
      <c r="H1920" s="97">
        <v>4013591.9274232364</v>
      </c>
      <c r="I1920" s="185">
        <v>45612.770380425885</v>
      </c>
      <c r="J1920" s="174">
        <v>183071046986.28705</v>
      </c>
      <c r="K1920" s="186">
        <v>0.41258247625483069</v>
      </c>
      <c r="L1920" s="182">
        <v>57354984978.627258</v>
      </c>
      <c r="M1920" s="189">
        <v>9171881621.1805286</v>
      </c>
      <c r="N1920" s="187">
        <v>10498079.93522612</v>
      </c>
      <c r="O1920" s="185">
        <v>0</v>
      </c>
      <c r="P1920" s="185">
        <v>0</v>
      </c>
      <c r="Q1920" s="174">
        <v>192242928607.46759</v>
      </c>
      <c r="R1920" s="119">
        <v>0.39289822748378977</v>
      </c>
      <c r="S1920" s="174">
        <v>57354984978.627258</v>
      </c>
      <c r="T1920" s="119">
        <v>0.29834639637506716</v>
      </c>
      <c r="U1920" s="97">
        <v>13.381602161054953</v>
      </c>
      <c r="V1920" s="184">
        <v>807528791244.94141</v>
      </c>
      <c r="W1920" s="199">
        <v>838.85971015886651</v>
      </c>
      <c r="X1920" s="191">
        <v>5.5351419259780273E-2</v>
      </c>
      <c r="Y1920" s="198">
        <v>2.0000000000000001E-4</v>
      </c>
    </row>
    <row r="1921" spans="1:25" x14ac:dyDescent="0.2">
      <c r="A1921">
        <v>1917</v>
      </c>
      <c r="B1921" s="119">
        <v>0.44743894062088518</v>
      </c>
      <c r="C1921" s="97">
        <v>5345.9251712219157</v>
      </c>
      <c r="D1921" s="96">
        <v>0.95479728665073582</v>
      </c>
      <c r="E1921" s="98">
        <v>9.0042169253264082E-3</v>
      </c>
      <c r="F1921" s="119">
        <v>0.59338117675235369</v>
      </c>
      <c r="G1921" s="177">
        <v>1</v>
      </c>
      <c r="H1921" s="97">
        <v>9623578.5458860733</v>
      </c>
      <c r="I1921" s="185">
        <v>27616.796724526801</v>
      </c>
      <c r="J1921" s="174">
        <v>265772412464.2529</v>
      </c>
      <c r="K1921" s="186">
        <v>0.22456925266630623</v>
      </c>
      <c r="L1921" s="182">
        <v>27335801867.22094</v>
      </c>
      <c r="M1921" s="189">
        <v>5727335221.8981361</v>
      </c>
      <c r="N1921" s="187">
        <v>20264236.105721265</v>
      </c>
      <c r="O1921" s="185">
        <v>0</v>
      </c>
      <c r="P1921" s="185">
        <v>292346418854.17603</v>
      </c>
      <c r="Q1921" s="174">
        <v>563846166540.32715</v>
      </c>
      <c r="R1921" s="119">
        <v>0.52064102684426683</v>
      </c>
      <c r="S1921" s="174">
        <v>170556621238.50711</v>
      </c>
      <c r="T1921" s="119">
        <v>0.30248786168932595</v>
      </c>
      <c r="U1921" s="97">
        <v>18.137235398375402</v>
      </c>
      <c r="V1921" s="184">
        <v>3264395764318.2241</v>
      </c>
      <c r="W1921" s="199">
        <v>3386.2167417909736</v>
      </c>
      <c r="X1921" s="191">
        <v>4.1463657710174094E-2</v>
      </c>
      <c r="Y1921" s="198">
        <v>2.0000000000000001E-4</v>
      </c>
    </row>
    <row r="1922" spans="1:25" x14ac:dyDescent="0.2">
      <c r="A1922">
        <v>1918</v>
      </c>
      <c r="B1922" s="119">
        <v>0.43035931236569508</v>
      </c>
      <c r="C1922" s="97">
        <v>8230.7961414869442</v>
      </c>
      <c r="D1922" s="96">
        <v>1.3428998211667018</v>
      </c>
      <c r="E1922" s="98">
        <v>0.3256497534284637</v>
      </c>
      <c r="F1922" s="119">
        <v>0</v>
      </c>
      <c r="G1922" s="177">
        <v>0</v>
      </c>
      <c r="H1922" s="97">
        <v>15815076.651355775</v>
      </c>
      <c r="I1922" s="185">
        <v>25160.575667437784</v>
      </c>
      <c r="J1922" s="174">
        <v>397916432772.76556</v>
      </c>
      <c r="K1922" s="186">
        <v>0.16496618698614507</v>
      </c>
      <c r="L1922" s="182">
        <v>25147384316.476402</v>
      </c>
      <c r="M1922" s="189">
        <v>37221777861.949486</v>
      </c>
      <c r="N1922" s="187">
        <v>28510033.305367649</v>
      </c>
      <c r="O1922" s="185">
        <v>110821053591.06221</v>
      </c>
      <c r="P1922" s="185">
        <v>0</v>
      </c>
      <c r="Q1922" s="174">
        <v>545959264225.77722</v>
      </c>
      <c r="R1922" s="119">
        <v>0.28262108482638049</v>
      </c>
      <c r="S1922" s="174">
        <v>90773835572.878662</v>
      </c>
      <c r="T1922" s="119">
        <v>0.16626485073314892</v>
      </c>
      <c r="U1922" s="97">
        <v>18.635122426057549</v>
      </c>
      <c r="V1922" s="184">
        <v>1586321020322.165</v>
      </c>
      <c r="W1922" s="199">
        <v>1648.0449934104595</v>
      </c>
      <c r="X1922" s="191">
        <v>4.3691248389833313E-2</v>
      </c>
      <c r="Y1922" s="198">
        <v>2.0000000000000001E-4</v>
      </c>
    </row>
    <row r="1923" spans="1:25" x14ac:dyDescent="0.2">
      <c r="A1923">
        <v>1919</v>
      </c>
      <c r="B1923" s="119">
        <v>0.4976997878991809</v>
      </c>
      <c r="C1923" s="97">
        <v>6877.0550414379086</v>
      </c>
      <c r="D1923" s="96">
        <v>0.97369650799930463</v>
      </c>
      <c r="E1923" s="98">
        <v>0.2069657682144343</v>
      </c>
      <c r="F1923" s="119">
        <v>0</v>
      </c>
      <c r="G1923" s="177">
        <v>0</v>
      </c>
      <c r="H1923" s="97">
        <v>10448723.281966863</v>
      </c>
      <c r="I1923" s="185">
        <v>38830.022692327686</v>
      </c>
      <c r="J1923" s="174">
        <v>405724162144.62592</v>
      </c>
      <c r="K1923" s="186">
        <v>0.4976997878991809</v>
      </c>
      <c r="L1923" s="182">
        <v>153163590425.78354</v>
      </c>
      <c r="M1923" s="189">
        <v>19587831109.387901</v>
      </c>
      <c r="N1923" s="187">
        <v>21632973.412162431</v>
      </c>
      <c r="O1923" s="185">
        <v>29247968284.656796</v>
      </c>
      <c r="P1923" s="185">
        <v>0</v>
      </c>
      <c r="Q1923" s="174">
        <v>454559961538.67059</v>
      </c>
      <c r="R1923" s="119">
        <v>0.49570402837494398</v>
      </c>
      <c r="S1923" s="174">
        <v>168824787563.91211</v>
      </c>
      <c r="T1923" s="119">
        <v>0.37140267918108255</v>
      </c>
      <c r="U1923" s="97">
        <v>13.897809780867014</v>
      </c>
      <c r="V1923" s="184">
        <v>2523404027477.2969</v>
      </c>
      <c r="W1923" s="199">
        <v>2621.0588717885344</v>
      </c>
      <c r="X1923" s="191">
        <v>5.4021914873238985E-2</v>
      </c>
      <c r="Y1923" s="198">
        <v>2.0000000000000001E-4</v>
      </c>
    </row>
    <row r="1924" spans="1:25" x14ac:dyDescent="0.2">
      <c r="A1924">
        <v>1920</v>
      </c>
      <c r="B1924" s="119">
        <v>0.37010119827782417</v>
      </c>
      <c r="C1924" s="97">
        <v>13671.973310681471</v>
      </c>
      <c r="D1924" s="96">
        <v>1.599057751203818</v>
      </c>
      <c r="E1924" s="98">
        <v>9.0948242474906654E-2</v>
      </c>
      <c r="F1924" s="119">
        <v>0</v>
      </c>
      <c r="G1924" s="177">
        <v>0</v>
      </c>
      <c r="H1924" s="97">
        <v>9963798.0445070434</v>
      </c>
      <c r="I1924" s="185">
        <v>35619.670446056109</v>
      </c>
      <c r="J1924" s="174">
        <v>354907202736.39917</v>
      </c>
      <c r="K1924" s="186">
        <v>0.33283383907378139</v>
      </c>
      <c r="L1924" s="182">
        <v>97345495155.275436</v>
      </c>
      <c r="M1924" s="189">
        <v>16833622773.168644</v>
      </c>
      <c r="N1924" s="187">
        <v>20253730.141262703</v>
      </c>
      <c r="O1924" s="185">
        <v>23855623220.743214</v>
      </c>
      <c r="P1924" s="185">
        <v>0</v>
      </c>
      <c r="Q1924" s="174">
        <v>395596448730.31104</v>
      </c>
      <c r="R1924" s="119">
        <v>0.34684240927508103</v>
      </c>
      <c r="S1924" s="174">
        <v>112454590394.77132</v>
      </c>
      <c r="T1924" s="119">
        <v>0.28426592492349367</v>
      </c>
      <c r="U1924" s="97">
        <v>14.299127076375644</v>
      </c>
      <c r="V1924" s="184">
        <v>1580283401197.4294</v>
      </c>
      <c r="W1924" s="199">
        <v>1639.7966205158111</v>
      </c>
      <c r="X1924" s="191">
        <v>5.6848306813856199E-2</v>
      </c>
      <c r="Y1924" s="198">
        <v>2.0000000000000001E-4</v>
      </c>
    </row>
    <row r="1925" spans="1:25" x14ac:dyDescent="0.2">
      <c r="A1925">
        <v>1921</v>
      </c>
      <c r="B1925" s="119">
        <v>0.42506544940110924</v>
      </c>
      <c r="C1925" s="97">
        <v>7669.2444611635401</v>
      </c>
      <c r="D1925" s="96">
        <v>0.78098639763285826</v>
      </c>
      <c r="E1925" s="98">
        <v>0</v>
      </c>
      <c r="F1925" s="119">
        <v>0</v>
      </c>
      <c r="G1925" s="177">
        <v>0</v>
      </c>
      <c r="H1925" s="97">
        <v>6993967.1696028775</v>
      </c>
      <c r="I1925" s="185">
        <v>36573.243504838669</v>
      </c>
      <c r="J1925" s="174">
        <v>255792064358.73334</v>
      </c>
      <c r="K1925" s="186">
        <v>0.39262200555024673</v>
      </c>
      <c r="L1925" s="182">
        <v>75568614731.677673</v>
      </c>
      <c r="M1925" s="189">
        <v>3887058270.1808486</v>
      </c>
      <c r="N1925" s="187">
        <v>16170713.363501798</v>
      </c>
      <c r="O1925" s="185">
        <v>0</v>
      </c>
      <c r="P1925" s="185">
        <v>0</v>
      </c>
      <c r="Q1925" s="174">
        <v>259679122628.91418</v>
      </c>
      <c r="R1925" s="119">
        <v>0.38674496546216092</v>
      </c>
      <c r="S1925" s="174">
        <v>75568614731.677673</v>
      </c>
      <c r="T1925" s="119">
        <v>0.29100766348346951</v>
      </c>
      <c r="U1925" s="97">
        <v>13.174314613512406</v>
      </c>
      <c r="V1925" s="184">
        <v>1076086598572.099</v>
      </c>
      <c r="W1925" s="199">
        <v>1117.2812674006618</v>
      </c>
      <c r="X1925" s="191">
        <v>5.3843748058912344E-2</v>
      </c>
      <c r="Y1925" s="198">
        <v>2.0000000000000001E-4</v>
      </c>
    </row>
    <row r="1926" spans="1:25" x14ac:dyDescent="0.2">
      <c r="A1926">
        <v>1922</v>
      </c>
      <c r="B1926" s="119">
        <v>0.54859462520189783</v>
      </c>
      <c r="C1926" s="97">
        <v>4349.7860466961365</v>
      </c>
      <c r="D1926" s="96">
        <v>0.63914318925056035</v>
      </c>
      <c r="E1926" s="98">
        <v>0</v>
      </c>
      <c r="F1926" s="119">
        <v>0</v>
      </c>
      <c r="G1926" s="177">
        <v>0</v>
      </c>
      <c r="H1926" s="97">
        <v>7667001.3553515505</v>
      </c>
      <c r="I1926" s="185">
        <v>37205.997916944165</v>
      </c>
      <c r="J1926" s="174">
        <v>285258436456.41785</v>
      </c>
      <c r="K1926" s="186">
        <v>0.47593165515176483</v>
      </c>
      <c r="L1926" s="182">
        <v>100620822244.4352</v>
      </c>
      <c r="M1926" s="189">
        <v>8152059946.9689894</v>
      </c>
      <c r="N1926" s="187">
        <v>18966955.954635967</v>
      </c>
      <c r="O1926" s="185">
        <v>0</v>
      </c>
      <c r="P1926" s="185">
        <v>0</v>
      </c>
      <c r="Q1926" s="174">
        <v>293410496403.38684</v>
      </c>
      <c r="R1926" s="119">
        <v>0.46270846296533635</v>
      </c>
      <c r="S1926" s="174">
        <v>100620822244.4352</v>
      </c>
      <c r="T1926" s="119">
        <v>0.34293531921264192</v>
      </c>
      <c r="U1926" s="97">
        <v>13.235483106782691</v>
      </c>
      <c r="V1926" s="184">
        <v>1528039629727.9922</v>
      </c>
      <c r="W1926" s="199">
        <v>1586.2227997187849</v>
      </c>
      <c r="X1926" s="191">
        <v>5.2526700300785323E-2</v>
      </c>
      <c r="Y1926" s="198">
        <v>2.0000000000000001E-4</v>
      </c>
    </row>
    <row r="1927" spans="1:25" x14ac:dyDescent="0.2">
      <c r="A1927">
        <v>1923</v>
      </c>
      <c r="B1927" s="119">
        <v>0.45228098421039908</v>
      </c>
      <c r="C1927" s="97">
        <v>9600.3432977653883</v>
      </c>
      <c r="D1927" s="96">
        <v>0.88571062467396955</v>
      </c>
      <c r="E1927" s="98">
        <v>0</v>
      </c>
      <c r="F1927" s="119">
        <v>0</v>
      </c>
      <c r="G1927" s="177">
        <v>0</v>
      </c>
      <c r="H1927" s="97">
        <v>5866772.2045069346</v>
      </c>
      <c r="I1927" s="185">
        <v>34997.744945437393</v>
      </c>
      <c r="J1927" s="174">
        <v>205323797266.31516</v>
      </c>
      <c r="K1927" s="186">
        <v>0.35687969591380753</v>
      </c>
      <c r="L1927" s="182">
        <v>54748266144.798103</v>
      </c>
      <c r="M1927" s="189">
        <v>7657734974.3712273</v>
      </c>
      <c r="N1927" s="187">
        <v>13294369.198124435</v>
      </c>
      <c r="O1927" s="185">
        <v>0</v>
      </c>
      <c r="P1927" s="185">
        <v>0</v>
      </c>
      <c r="Q1927" s="174">
        <v>212981532240.68637</v>
      </c>
      <c r="R1927" s="119">
        <v>0.34404811328647555</v>
      </c>
      <c r="S1927" s="174">
        <v>54748266144.798103</v>
      </c>
      <c r="T1927" s="119">
        <v>0.25705640094150572</v>
      </c>
      <c r="U1927" s="97">
        <v>13.419543125187694</v>
      </c>
      <c r="V1927" s="184">
        <v>769171728022.71497</v>
      </c>
      <c r="W1927" s="199">
        <v>799.09644715617162</v>
      </c>
      <c r="X1927" s="191">
        <v>5.7727112399047709E-2</v>
      </c>
      <c r="Y1927" s="198">
        <v>2.0000000000000001E-4</v>
      </c>
    </row>
    <row r="1928" spans="1:25" x14ac:dyDescent="0.2">
      <c r="A1928">
        <v>1924</v>
      </c>
      <c r="B1928" s="119">
        <v>0.62913084035447064</v>
      </c>
      <c r="C1928" s="97">
        <v>8103.5593855342158</v>
      </c>
      <c r="D1928" s="96">
        <v>0.87596623403400298</v>
      </c>
      <c r="E1928" s="98">
        <v>0</v>
      </c>
      <c r="F1928" s="119">
        <v>0</v>
      </c>
      <c r="G1928" s="177">
        <v>0</v>
      </c>
      <c r="H1928" s="97">
        <v>6877450.643725276</v>
      </c>
      <c r="I1928" s="185">
        <v>38396.814427236</v>
      </c>
      <c r="J1928" s="174">
        <v>264072196099.59421</v>
      </c>
      <c r="K1928" s="186">
        <v>0.42826376622113083</v>
      </c>
      <c r="L1928" s="182">
        <v>80067913404.001724</v>
      </c>
      <c r="M1928" s="189">
        <v>12190229261.559143</v>
      </c>
      <c r="N1928" s="187">
        <v>15368588.048923153</v>
      </c>
      <c r="O1928" s="185">
        <v>0</v>
      </c>
      <c r="P1928" s="185">
        <v>0</v>
      </c>
      <c r="Q1928" s="174">
        <v>276262425361.15332</v>
      </c>
      <c r="R1928" s="119">
        <v>0.40936639540485176</v>
      </c>
      <c r="S1928" s="174">
        <v>80067913404.001724</v>
      </c>
      <c r="T1928" s="119">
        <v>0.28982556458530423</v>
      </c>
      <c r="U1928" s="97">
        <v>13.470721741021469</v>
      </c>
      <c r="V1928" s="184">
        <v>1164895006259.2019</v>
      </c>
      <c r="W1928" s="199">
        <v>1207.894869170286</v>
      </c>
      <c r="X1928" s="191">
        <v>5.5741433316178951E-2</v>
      </c>
      <c r="Y1928" s="198">
        <v>2.0000000000000001E-4</v>
      </c>
    </row>
    <row r="1929" spans="1:25" x14ac:dyDescent="0.2">
      <c r="A1929">
        <v>1925</v>
      </c>
      <c r="B1929" s="119">
        <v>0.51506574071233302</v>
      </c>
      <c r="C1929" s="97">
        <v>5115.8130993107243</v>
      </c>
      <c r="D1929" s="96">
        <v>1.0810474283430289</v>
      </c>
      <c r="E1929" s="98">
        <v>0</v>
      </c>
      <c r="F1929" s="119">
        <v>0.61898263564005995</v>
      </c>
      <c r="G1929" s="177">
        <v>1</v>
      </c>
      <c r="H1929" s="97">
        <v>13736949.583229197</v>
      </c>
      <c r="I1929" s="185">
        <v>36607.133165722298</v>
      </c>
      <c r="J1929" s="174">
        <v>502870342684.08466</v>
      </c>
      <c r="K1929" s="186">
        <v>0.42780225961141749</v>
      </c>
      <c r="L1929" s="182">
        <v>149583354120.16983</v>
      </c>
      <c r="M1929" s="189">
        <v>18003750012.451813</v>
      </c>
      <c r="N1929" s="187">
        <v>26978860.005448401</v>
      </c>
      <c r="O1929" s="185">
        <v>0</v>
      </c>
      <c r="P1929" s="185">
        <v>484731851357.55975</v>
      </c>
      <c r="Q1929" s="174">
        <v>1005605944054.0962</v>
      </c>
      <c r="R1929" s="119">
        <v>0.59955348667413366</v>
      </c>
      <c r="S1929" s="174">
        <v>319160234647.8515</v>
      </c>
      <c r="T1929" s="119">
        <v>0.31738101443708489</v>
      </c>
      <c r="U1929" s="97">
        <v>16.351223231863891</v>
      </c>
      <c r="V1929" s="184">
        <v>5579294011073.0283</v>
      </c>
      <c r="W1929" s="199">
        <v>5792.9664673450179</v>
      </c>
      <c r="X1929" s="191">
        <v>4.5887751365173021E-2</v>
      </c>
      <c r="Y1929" s="198">
        <v>2.0000000000000001E-4</v>
      </c>
    </row>
    <row r="1930" spans="1:25" x14ac:dyDescent="0.2">
      <c r="A1930">
        <v>1926</v>
      </c>
      <c r="B1930" s="119">
        <v>0.45942586779868144</v>
      </c>
      <c r="C1930" s="97">
        <v>10021.998075869007</v>
      </c>
      <c r="D1930" s="96">
        <v>0.98406229803601586</v>
      </c>
      <c r="E1930" s="98">
        <v>0.3792842721520685</v>
      </c>
      <c r="F1930" s="119">
        <v>0</v>
      </c>
      <c r="G1930" s="177">
        <v>0</v>
      </c>
      <c r="H1930" s="97">
        <v>8842703.3043899406</v>
      </c>
      <c r="I1930" s="185">
        <v>44216.44175849804</v>
      </c>
      <c r="J1930" s="174">
        <v>390992875646.23596</v>
      </c>
      <c r="K1930" s="186">
        <v>0.45942586779868144</v>
      </c>
      <c r="L1930" s="182">
        <v>136073736580.75044</v>
      </c>
      <c r="M1930" s="189">
        <v>35484431803.606903</v>
      </c>
      <c r="N1930" s="187">
        <v>18456739.008636467</v>
      </c>
      <c r="O1930" s="185">
        <v>33455024902.32151</v>
      </c>
      <c r="P1930" s="185">
        <v>0</v>
      </c>
      <c r="Q1930" s="174">
        <v>459932332352.16443</v>
      </c>
      <c r="R1930" s="119">
        <v>0.4487535374240576</v>
      </c>
      <c r="S1930" s="174">
        <v>150220522166.10791</v>
      </c>
      <c r="T1930" s="119">
        <v>0.32661439868307829</v>
      </c>
      <c r="U1930" s="97">
        <v>14.301506278296234</v>
      </c>
      <c r="V1930" s="184">
        <v>2255284362511.6973</v>
      </c>
      <c r="W1930" s="199">
        <v>2342.0611290635384</v>
      </c>
      <c r="X1930" s="191">
        <v>5.3922903691593901E-2</v>
      </c>
      <c r="Y1930" s="198">
        <v>2.0000000000000001E-4</v>
      </c>
    </row>
    <row r="1931" spans="1:25" x14ac:dyDescent="0.2">
      <c r="A1931">
        <v>1927</v>
      </c>
      <c r="B1931" s="119">
        <v>0.65901466547709653</v>
      </c>
      <c r="C1931" s="97">
        <v>5771.3028508128082</v>
      </c>
      <c r="D1931" s="96">
        <v>0.73695280119225448</v>
      </c>
      <c r="E1931" s="98">
        <v>4.110245840858158E-2</v>
      </c>
      <c r="F1931" s="119">
        <v>0.50966204652581149</v>
      </c>
      <c r="G1931" s="177">
        <v>1</v>
      </c>
      <c r="H1931" s="97">
        <v>7286151.1219558185</v>
      </c>
      <c r="I1931" s="185">
        <v>41233.137945322924</v>
      </c>
      <c r="J1931" s="174">
        <v>300430874302.07367</v>
      </c>
      <c r="K1931" s="186">
        <v>0.49251741181974962</v>
      </c>
      <c r="L1931" s="182">
        <v>113386757217.49692</v>
      </c>
      <c r="M1931" s="189">
        <v>7678785431.3294744</v>
      </c>
      <c r="N1931" s="187">
        <v>17210461.616267342</v>
      </c>
      <c r="O1931" s="185">
        <v>0</v>
      </c>
      <c r="P1931" s="185">
        <v>178344391977.2377</v>
      </c>
      <c r="Q1931" s="174">
        <v>486454051710.64087</v>
      </c>
      <c r="R1931" s="119">
        <v>0.59747256539796723</v>
      </c>
      <c r="S1931" s="174">
        <v>216001422416.59488</v>
      </c>
      <c r="T1931" s="119">
        <v>0.44403252816378996</v>
      </c>
      <c r="U1931" s="97">
        <v>15.961934764795132</v>
      </c>
      <c r="V1931" s="184">
        <v>3754185861816.7515</v>
      </c>
      <c r="W1931" s="199">
        <v>3888.2792437788153</v>
      </c>
      <c r="X1931" s="191">
        <v>4.5657443105342276E-2</v>
      </c>
      <c r="Y1931" s="198">
        <v>2.0000000000000001E-4</v>
      </c>
    </row>
    <row r="1932" spans="1:25" x14ac:dyDescent="0.2">
      <c r="A1932">
        <v>1928</v>
      </c>
      <c r="B1932" s="119">
        <v>0.4995400644738065</v>
      </c>
      <c r="C1932" s="97">
        <v>4000</v>
      </c>
      <c r="D1932" s="96">
        <v>0.74630857790631933</v>
      </c>
      <c r="E1932" s="98">
        <v>0.10333759938604277</v>
      </c>
      <c r="F1932" s="119">
        <v>0.70193747608398338</v>
      </c>
      <c r="G1932" s="177">
        <v>1</v>
      </c>
      <c r="H1932" s="97">
        <v>10543399.396833844</v>
      </c>
      <c r="I1932" s="185">
        <v>38046.060678638751</v>
      </c>
      <c r="J1932" s="174">
        <v>401134813211.06366</v>
      </c>
      <c r="K1932" s="186">
        <v>0.47178722288917796</v>
      </c>
      <c r="L1932" s="182">
        <v>136626101100.22501</v>
      </c>
      <c r="M1932" s="189">
        <v>2311571214.7368588</v>
      </c>
      <c r="N1932" s="187">
        <v>24093317.893352833</v>
      </c>
      <c r="O1932" s="185">
        <v>0</v>
      </c>
      <c r="P1932" s="185">
        <v>407199351207.15857</v>
      </c>
      <c r="Q1932" s="174">
        <v>810645735632.95898</v>
      </c>
      <c r="R1932" s="119">
        <v>0.63530804870344482</v>
      </c>
      <c r="S1932" s="174">
        <v>301189981218.91632</v>
      </c>
      <c r="T1932" s="119">
        <v>0.37154328701148925</v>
      </c>
      <c r="U1932" s="97">
        <v>16.297451971471826</v>
      </c>
      <c r="V1932" s="184">
        <v>5343922583950.8027</v>
      </c>
      <c r="W1932" s="199">
        <v>5545.2357551678306</v>
      </c>
      <c r="X1932" s="191">
        <v>4.5146344079264801E-2</v>
      </c>
      <c r="Y1932" s="198">
        <v>2.0000000000000001E-4</v>
      </c>
    </row>
    <row r="1933" spans="1:25" x14ac:dyDescent="0.2">
      <c r="A1933">
        <v>1929</v>
      </c>
      <c r="B1933" s="119">
        <v>0.41023603106732792</v>
      </c>
      <c r="C1933" s="97">
        <v>10473.516575719483</v>
      </c>
      <c r="D1933" s="96">
        <v>0.34449908047759015</v>
      </c>
      <c r="E1933" s="98">
        <v>0.7</v>
      </c>
      <c r="F1933" s="119">
        <v>0.43238823469767768</v>
      </c>
      <c r="G1933" s="177">
        <v>1</v>
      </c>
      <c r="H1933" s="97">
        <v>2376443.1695114146</v>
      </c>
      <c r="I1933" s="185">
        <v>53743.900001820693</v>
      </c>
      <c r="J1933" s="174">
        <v>127719324062.23129</v>
      </c>
      <c r="K1933" s="186">
        <v>0.41023603106732787</v>
      </c>
      <c r="L1933" s="182">
        <v>38794751845.613922</v>
      </c>
      <c r="M1933" s="189">
        <v>2156166229.8399677</v>
      </c>
      <c r="N1933" s="187">
        <v>8212949.1594736911</v>
      </c>
      <c r="O1933" s="185">
        <v>0</v>
      </c>
      <c r="P1933" s="185">
        <v>166700159657.5491</v>
      </c>
      <c r="Q1933" s="174">
        <v>296575649949.62036</v>
      </c>
      <c r="R1933" s="119">
        <v>0.62633326893656083</v>
      </c>
      <c r="S1933" s="174">
        <v>119534164538.82886</v>
      </c>
      <c r="T1933" s="119">
        <v>0.40304780435998122</v>
      </c>
      <c r="U1933" s="97">
        <v>17.104369344978046</v>
      </c>
      <c r="V1933" s="184">
        <v>2235156359237.2354</v>
      </c>
      <c r="W1933" s="199">
        <v>2320.8408734270847</v>
      </c>
      <c r="X1933" s="191">
        <v>4.2596245759532865E-2</v>
      </c>
      <c r="Y1933" s="198">
        <v>2.0000000000000001E-4</v>
      </c>
    </row>
    <row r="1934" spans="1:25" x14ac:dyDescent="0.2">
      <c r="A1934">
        <v>1930</v>
      </c>
      <c r="B1934" s="119">
        <v>0.61187197360400636</v>
      </c>
      <c r="C1934" s="97">
        <v>16793.739628178013</v>
      </c>
      <c r="D1934" s="96">
        <v>0.51208285087984462</v>
      </c>
      <c r="E1934" s="98">
        <v>0</v>
      </c>
      <c r="F1934" s="119">
        <v>0</v>
      </c>
      <c r="G1934" s="177">
        <v>0</v>
      </c>
      <c r="H1934" s="97">
        <v>4606781.6888204124</v>
      </c>
      <c r="I1934" s="185">
        <v>52389.81022347595</v>
      </c>
      <c r="J1934" s="174">
        <v>241348418418.28543</v>
      </c>
      <c r="K1934" s="186">
        <v>0.50662751840831177</v>
      </c>
      <c r="L1934" s="182">
        <v>99349420646.148239</v>
      </c>
      <c r="M1934" s="189">
        <v>4252427495.8457789</v>
      </c>
      <c r="N1934" s="187">
        <v>12707425.218652245</v>
      </c>
      <c r="O1934" s="185">
        <v>0</v>
      </c>
      <c r="P1934" s="185">
        <v>0</v>
      </c>
      <c r="Q1934" s="174">
        <v>245600845914.1312</v>
      </c>
      <c r="R1934" s="119">
        <v>0.49785557472296776</v>
      </c>
      <c r="S1934" s="174">
        <v>99349420646.148239</v>
      </c>
      <c r="T1934" s="119">
        <v>0.40451579177737657</v>
      </c>
      <c r="U1934" s="97">
        <v>13.129536645806937</v>
      </c>
      <c r="V1934" s="184">
        <v>1394673687681.2129</v>
      </c>
      <c r="W1934" s="199">
        <v>1447.2658322610762</v>
      </c>
      <c r="X1934" s="191">
        <v>5.4590241831716881E-2</v>
      </c>
      <c r="Y1934" s="198">
        <v>2.0000000000000001E-4</v>
      </c>
    </row>
    <row r="1935" spans="1:25" x14ac:dyDescent="0.2">
      <c r="A1935">
        <v>1931</v>
      </c>
      <c r="B1935" s="119">
        <v>0.4995741159196776</v>
      </c>
      <c r="C1935" s="97">
        <v>13971.83497705534</v>
      </c>
      <c r="D1935" s="96">
        <v>0.71075696296386903</v>
      </c>
      <c r="E1935" s="98">
        <v>0.39142640752615498</v>
      </c>
      <c r="F1935" s="119">
        <v>0.5653993488964687</v>
      </c>
      <c r="G1935" s="177">
        <v>1</v>
      </c>
      <c r="H1935" s="97">
        <v>4811091.3280613413</v>
      </c>
      <c r="I1935" s="185">
        <v>43765.091098435812</v>
      </c>
      <c r="J1935" s="174">
        <v>210557850255.49915</v>
      </c>
      <c r="K1935" s="186">
        <v>0.4533034193346035</v>
      </c>
      <c r="L1935" s="182">
        <v>78520831210.260971</v>
      </c>
      <c r="M1935" s="189">
        <v>5397710576.9069958</v>
      </c>
      <c r="N1935" s="187">
        <v>11938988.267791349</v>
      </c>
      <c r="O1935" s="185">
        <v>0</v>
      </c>
      <c r="P1935" s="185">
        <v>131688757958.71619</v>
      </c>
      <c r="Q1935" s="174">
        <v>347644318791.12231</v>
      </c>
      <c r="R1935" s="119">
        <v>0.57759494115645482</v>
      </c>
      <c r="S1935" s="174">
        <v>141338185212.49606</v>
      </c>
      <c r="T1935" s="119">
        <v>0.40655974388989602</v>
      </c>
      <c r="U1935" s="97">
        <v>15.791645105803029</v>
      </c>
      <c r="V1935" s="184">
        <v>2375408564901.0703</v>
      </c>
      <c r="W1935" s="199">
        <v>2466.9870372846199</v>
      </c>
      <c r="X1935" s="191">
        <v>4.6593456973857243E-2</v>
      </c>
      <c r="Y1935" s="198">
        <v>2.0000000000000001E-4</v>
      </c>
    </row>
    <row r="1936" spans="1:25" x14ac:dyDescent="0.2">
      <c r="A1936">
        <v>1932</v>
      </c>
      <c r="B1936" s="119">
        <v>0.34525198259796852</v>
      </c>
      <c r="C1936" s="97">
        <v>15236.2935520295</v>
      </c>
      <c r="D1936" s="96">
        <v>0.65766080982121755</v>
      </c>
      <c r="E1936" s="98">
        <v>0</v>
      </c>
      <c r="F1936" s="119">
        <v>0</v>
      </c>
      <c r="G1936" s="177">
        <v>0</v>
      </c>
      <c r="H1936" s="97">
        <v>3967036.1781525216</v>
      </c>
      <c r="I1936" s="185">
        <v>53709.650389923539</v>
      </c>
      <c r="J1936" s="174">
        <v>213068126212.75037</v>
      </c>
      <c r="K1936" s="186">
        <v>0.34525198259796852</v>
      </c>
      <c r="L1936" s="182">
        <v>46506870211.403763</v>
      </c>
      <c r="M1936" s="189">
        <v>6768425327.9233017</v>
      </c>
      <c r="N1936" s="187">
        <v>10374523.487671433</v>
      </c>
      <c r="O1936" s="185">
        <v>0</v>
      </c>
      <c r="P1936" s="185">
        <v>0</v>
      </c>
      <c r="Q1936" s="174">
        <v>219836551540.67368</v>
      </c>
      <c r="R1936" s="119">
        <v>0.33462221131036951</v>
      </c>
      <c r="S1936" s="174">
        <v>46506870211.403763</v>
      </c>
      <c r="T1936" s="119">
        <v>0.21155203666301672</v>
      </c>
      <c r="U1936" s="97">
        <v>13.477159801216713</v>
      </c>
      <c r="V1936" s="184">
        <v>641435341518.59009</v>
      </c>
      <c r="W1936" s="199">
        <v>665.91869531324028</v>
      </c>
      <c r="X1936" s="191">
        <v>5.6958386786283843E-2</v>
      </c>
      <c r="Y1936" s="198">
        <v>2.0000000000000001E-4</v>
      </c>
    </row>
    <row r="1937" spans="1:25" x14ac:dyDescent="0.2">
      <c r="A1937">
        <v>1933</v>
      </c>
      <c r="B1937" s="119">
        <v>0.3878463854744626</v>
      </c>
      <c r="C1937" s="97">
        <v>10665.057496306192</v>
      </c>
      <c r="D1937" s="96">
        <v>0.74968267791375409</v>
      </c>
      <c r="E1937" s="98">
        <v>0</v>
      </c>
      <c r="F1937" s="119">
        <v>0.72832682399380089</v>
      </c>
      <c r="G1937" s="177">
        <v>1</v>
      </c>
      <c r="H1937" s="97">
        <v>5222121.610498976</v>
      </c>
      <c r="I1937" s="185">
        <v>40802.634771701451</v>
      </c>
      <c r="J1937" s="174">
        <v>213076320806.59909</v>
      </c>
      <c r="K1937" s="186">
        <v>0.3878463854744626</v>
      </c>
      <c r="L1937" s="182">
        <v>63160889480.967178</v>
      </c>
      <c r="M1937" s="189">
        <v>4860450027.8676434</v>
      </c>
      <c r="N1937" s="187">
        <v>12642147.218230318</v>
      </c>
      <c r="O1937" s="185">
        <v>0</v>
      </c>
      <c r="P1937" s="185">
        <v>318318101160.72943</v>
      </c>
      <c r="Q1937" s="174">
        <v>536254871995.19611</v>
      </c>
      <c r="R1937" s="119">
        <v>0.62898330513749001</v>
      </c>
      <c r="S1937" s="174">
        <v>229243379351.45139</v>
      </c>
      <c r="T1937" s="119">
        <v>0.42748959743438003</v>
      </c>
      <c r="U1937" s="97">
        <v>17.411922277498299</v>
      </c>
      <c r="V1937" s="184">
        <v>4245393208809.1943</v>
      </c>
      <c r="W1937" s="199">
        <v>4404.0984970555955</v>
      </c>
      <c r="X1937" s="191">
        <v>4.3024988440114292E-2</v>
      </c>
      <c r="Y1937" s="198">
        <v>2.0000000000000001E-4</v>
      </c>
    </row>
    <row r="1938" spans="1:25" x14ac:dyDescent="0.2">
      <c r="A1938">
        <v>1934</v>
      </c>
      <c r="B1938" s="119">
        <v>0.47832650444964936</v>
      </c>
      <c r="C1938" s="97">
        <v>12159.377380255772</v>
      </c>
      <c r="D1938" s="96">
        <v>1.0170561147616703</v>
      </c>
      <c r="E1938" s="98">
        <v>4.0849058811091188E-2</v>
      </c>
      <c r="F1938" s="119">
        <v>0.58952845537186371</v>
      </c>
      <c r="G1938" s="177">
        <v>1</v>
      </c>
      <c r="H1938" s="97">
        <v>7402627.7633464523</v>
      </c>
      <c r="I1938" s="185">
        <v>49390.186006741496</v>
      </c>
      <c r="J1938" s="174">
        <v>365617162170.35004</v>
      </c>
      <c r="K1938" s="186">
        <v>0.47832650444964941</v>
      </c>
      <c r="L1938" s="182">
        <v>134707931427.97789</v>
      </c>
      <c r="M1938" s="189">
        <v>7508994409.7859602</v>
      </c>
      <c r="N1938" s="187">
        <v>15540484.216661282</v>
      </c>
      <c r="O1938" s="185">
        <v>0</v>
      </c>
      <c r="P1938" s="185">
        <v>266406949070.74567</v>
      </c>
      <c r="Q1938" s="174">
        <v>639533105650.88171</v>
      </c>
      <c r="R1938" s="119">
        <v>0.60670813594465212</v>
      </c>
      <c r="S1938" s="174">
        <v>253676956780.35199</v>
      </c>
      <c r="T1938" s="119">
        <v>0.39665961705324621</v>
      </c>
      <c r="U1938" s="97">
        <v>15.896554607046545</v>
      </c>
      <c r="V1938" s="184">
        <v>4226168942613.9932</v>
      </c>
      <c r="W1938" s="199">
        <v>4386.347265641105</v>
      </c>
      <c r="X1938" s="191">
        <v>4.7322410269425692E-2</v>
      </c>
      <c r="Y1938" s="198">
        <v>2.0000000000000001E-4</v>
      </c>
    </row>
    <row r="1939" spans="1:25" x14ac:dyDescent="0.2">
      <c r="A1939">
        <v>1935</v>
      </c>
      <c r="B1939" s="119">
        <v>0.6206247052390943</v>
      </c>
      <c r="C1939" s="97">
        <v>15429.902317313952</v>
      </c>
      <c r="D1939" s="96">
        <v>1.0230692926699243</v>
      </c>
      <c r="E1939" s="98">
        <v>0.12856897907781073</v>
      </c>
      <c r="F1939" s="119">
        <v>0</v>
      </c>
      <c r="G1939" s="177">
        <v>0</v>
      </c>
      <c r="H1939" s="97">
        <v>6862945.1702171294</v>
      </c>
      <c r="I1939" s="185">
        <v>36523.234412791622</v>
      </c>
      <c r="J1939" s="174">
        <v>250656955213.97632</v>
      </c>
      <c r="K1939" s="186">
        <v>0.32567672196737918</v>
      </c>
      <c r="L1939" s="182">
        <v>74259713034.351929</v>
      </c>
      <c r="M1939" s="189">
        <v>12724227502.75518</v>
      </c>
      <c r="N1939" s="187">
        <v>14485045.004377089</v>
      </c>
      <c r="O1939" s="185">
        <v>42681624568.293175</v>
      </c>
      <c r="P1939" s="185">
        <v>0</v>
      </c>
      <c r="Q1939" s="174">
        <v>306062807285.02466</v>
      </c>
      <c r="R1939" s="119">
        <v>0.37828325563003307</v>
      </c>
      <c r="S1939" s="174">
        <v>89221340704.007782</v>
      </c>
      <c r="T1939" s="119">
        <v>0.29151317500959645</v>
      </c>
      <c r="U1939" s="97">
        <v>14.503889542713505</v>
      </c>
      <c r="V1939" s="184">
        <v>1278305240109.4302</v>
      </c>
      <c r="W1939" s="199">
        <v>1327.1556734879691</v>
      </c>
      <c r="X1939" s="191">
        <v>5.6620511818253581E-2</v>
      </c>
      <c r="Y1939" s="198">
        <v>2.0000000000000001E-4</v>
      </c>
    </row>
    <row r="1940" spans="1:25" x14ac:dyDescent="0.2">
      <c r="A1940">
        <v>1936</v>
      </c>
      <c r="B1940" s="119">
        <v>0.45213403267000979</v>
      </c>
      <c r="C1940" s="97">
        <v>10442.026850293611</v>
      </c>
      <c r="D1940" s="96">
        <v>1.5087664384948027</v>
      </c>
      <c r="E1940" s="98">
        <v>0</v>
      </c>
      <c r="F1940" s="119">
        <v>0.59048247160499445</v>
      </c>
      <c r="G1940" s="177">
        <v>1</v>
      </c>
      <c r="H1940" s="97">
        <v>34720022.263071492</v>
      </c>
      <c r="I1940" s="185">
        <v>21452.048272349046</v>
      </c>
      <c r="J1940" s="174">
        <v>744815593604.44324</v>
      </c>
      <c r="K1940" s="186">
        <v>0.24773073607343243</v>
      </c>
      <c r="L1940" s="182">
        <v>156473414467.65512</v>
      </c>
      <c r="M1940" s="189">
        <v>21974610945.153454</v>
      </c>
      <c r="N1940" s="187">
        <v>58062615.164405972</v>
      </c>
      <c r="O1940" s="185">
        <v>0</v>
      </c>
      <c r="P1940" s="185">
        <v>437541973044.43774</v>
      </c>
      <c r="Q1940" s="174">
        <v>1204332177594.0344</v>
      </c>
      <c r="R1940" s="119">
        <v>0.44385370051811301</v>
      </c>
      <c r="S1940" s="174">
        <v>397882174216.55768</v>
      </c>
      <c r="T1940" s="119">
        <v>0.33037577307901084</v>
      </c>
      <c r="U1940" s="97">
        <v>16.829981738239635</v>
      </c>
      <c r="V1940" s="184">
        <v>6403040694535.3506</v>
      </c>
      <c r="W1940" s="199">
        <v>6647.4339904359458</v>
      </c>
      <c r="X1940" s="191">
        <v>4.95490657311278E-2</v>
      </c>
      <c r="Y1940" s="198">
        <v>2.0000000000000001E-4</v>
      </c>
    </row>
    <row r="1941" spans="1:25" x14ac:dyDescent="0.2">
      <c r="A1941">
        <v>1937</v>
      </c>
      <c r="B1941" s="119">
        <v>0.38602976987091153</v>
      </c>
      <c r="C1941" s="97">
        <v>10367.161719855974</v>
      </c>
      <c r="D1941" s="96">
        <v>0.97407256877709414</v>
      </c>
      <c r="E1941" s="98">
        <v>0.31572308016484796</v>
      </c>
      <c r="F1941" s="119">
        <v>0.66956720087305599</v>
      </c>
      <c r="G1941" s="177">
        <v>1</v>
      </c>
      <c r="H1941" s="97">
        <v>7633548.3792610858</v>
      </c>
      <c r="I1941" s="185">
        <v>38604.618859088354</v>
      </c>
      <c r="J1941" s="174">
        <v>294690225723.78583</v>
      </c>
      <c r="K1941" s="186">
        <v>0.38602976987091153</v>
      </c>
      <c r="L1941" s="182">
        <v>85964267542.106339</v>
      </c>
      <c r="M1941" s="189">
        <v>4782453816.1162205</v>
      </c>
      <c r="N1941" s="187">
        <v>16216763.01113406</v>
      </c>
      <c r="O1941" s="185">
        <v>0</v>
      </c>
      <c r="P1941" s="185">
        <v>310391553381.72424</v>
      </c>
      <c r="Q1941" s="174">
        <v>609864232921.62622</v>
      </c>
      <c r="R1941" s="119">
        <v>0.59369351927754288</v>
      </c>
      <c r="S1941" s="174">
        <v>279710955844.04852</v>
      </c>
      <c r="T1941" s="119">
        <v>0.45864463063206762</v>
      </c>
      <c r="U1941" s="97">
        <v>17.212305278828055</v>
      </c>
      <c r="V1941" s="184">
        <v>5068397045187.2148</v>
      </c>
      <c r="W1941" s="199">
        <v>5263.3908510703823</v>
      </c>
      <c r="X1941" s="191">
        <v>4.4338443492719266E-2</v>
      </c>
      <c r="Y1941" s="198">
        <v>2.0000000000000001E-4</v>
      </c>
    </row>
    <row r="1942" spans="1:25" x14ac:dyDescent="0.2">
      <c r="A1942">
        <v>1938</v>
      </c>
      <c r="B1942" s="119">
        <v>0.53166001696965492</v>
      </c>
      <c r="C1942" s="97">
        <v>13746.166658827813</v>
      </c>
      <c r="D1942" s="96">
        <v>0.74584465138240175</v>
      </c>
      <c r="E1942" s="98">
        <v>2.2220186906353107E-2</v>
      </c>
      <c r="F1942" s="119">
        <v>0.49780857916733862</v>
      </c>
      <c r="G1942" s="177">
        <v>1</v>
      </c>
      <c r="H1942" s="97">
        <v>4918300.3247419894</v>
      </c>
      <c r="I1942" s="185">
        <v>50603.530521653418</v>
      </c>
      <c r="J1942" s="174">
        <v>248883360597.73917</v>
      </c>
      <c r="K1942" s="186">
        <v>0.53166001696965481</v>
      </c>
      <c r="L1942" s="182">
        <v>106831789722.16837</v>
      </c>
      <c r="M1942" s="189">
        <v>5102038834.4315205</v>
      </c>
      <c r="N1942" s="187">
        <v>11992487.556164702</v>
      </c>
      <c r="O1942" s="185">
        <v>0</v>
      </c>
      <c r="P1942" s="185">
        <v>223175992230.78384</v>
      </c>
      <c r="Q1942" s="174">
        <v>477161391662.95453</v>
      </c>
      <c r="R1942" s="119">
        <v>0.65148214196479859</v>
      </c>
      <c r="S1942" s="174">
        <v>236666277870.24646</v>
      </c>
      <c r="T1942" s="119">
        <v>0.49598790263696974</v>
      </c>
      <c r="U1942" s="97">
        <v>16.347539024063284</v>
      </c>
      <c r="V1942" s="184">
        <v>4110779498496.666</v>
      </c>
      <c r="W1942" s="199">
        <v>4260.6206832303124</v>
      </c>
      <c r="X1942" s="191">
        <v>4.5339667170612614E-2</v>
      </c>
      <c r="Y1942" s="198">
        <v>2.0000000000000001E-4</v>
      </c>
    </row>
    <row r="1943" spans="1:25" x14ac:dyDescent="0.2">
      <c r="A1943">
        <v>1939</v>
      </c>
      <c r="B1943" s="119">
        <v>0.68447011982173722</v>
      </c>
      <c r="C1943" s="97">
        <v>8607.6903455605352</v>
      </c>
      <c r="D1943" s="96">
        <v>0.29207676078066791</v>
      </c>
      <c r="E1943" s="98">
        <v>0</v>
      </c>
      <c r="F1943" s="119">
        <v>0</v>
      </c>
      <c r="G1943" s="177">
        <v>0</v>
      </c>
      <c r="H1943" s="97">
        <v>2551145.2204840505</v>
      </c>
      <c r="I1943" s="185">
        <v>53794.445042060965</v>
      </c>
      <c r="J1943" s="174">
        <v>137237441357.64575</v>
      </c>
      <c r="K1943" s="186">
        <v>0.4939838707597235</v>
      </c>
      <c r="L1943" s="182">
        <v>49930089952.275879</v>
      </c>
      <c r="M1943" s="189">
        <v>2189698098.4661117</v>
      </c>
      <c r="N1943" s="187">
        <v>9032525.4495930802</v>
      </c>
      <c r="O1943" s="185">
        <v>0</v>
      </c>
      <c r="P1943" s="185">
        <v>0</v>
      </c>
      <c r="Q1943" s="174">
        <v>139427139456.11188</v>
      </c>
      <c r="R1943" s="119">
        <v>0.48622587223307379</v>
      </c>
      <c r="S1943" s="174">
        <v>49930089952.275879</v>
      </c>
      <c r="T1943" s="119">
        <v>0.35810883122932174</v>
      </c>
      <c r="U1943" s="97">
        <v>13.141980360408121</v>
      </c>
      <c r="V1943" s="184">
        <v>764626924933.49634</v>
      </c>
      <c r="W1943" s="199">
        <v>793.87831297856621</v>
      </c>
      <c r="X1943" s="191">
        <v>5.114848622787381E-2</v>
      </c>
      <c r="Y1943" s="198">
        <v>2.0000000000000001E-4</v>
      </c>
    </row>
    <row r="1944" spans="1:25" x14ac:dyDescent="0.2">
      <c r="A1944">
        <v>1940</v>
      </c>
      <c r="B1944" s="119">
        <v>0.55456352621694327</v>
      </c>
      <c r="C1944" s="97">
        <v>4000</v>
      </c>
      <c r="D1944" s="96">
        <v>1.0525533379695533</v>
      </c>
      <c r="E1944" s="98">
        <v>0.57081594503633926</v>
      </c>
      <c r="F1944" s="119">
        <v>0</v>
      </c>
      <c r="G1944" s="177">
        <v>0</v>
      </c>
      <c r="H1944" s="97">
        <v>15927146.68620652</v>
      </c>
      <c r="I1944" s="185">
        <v>26544.058502733817</v>
      </c>
      <c r="J1944" s="174">
        <v>422771113420.28888</v>
      </c>
      <c r="K1944" s="186">
        <v>0.40045693523584425</v>
      </c>
      <c r="L1944" s="182">
        <v>105927706556.13483</v>
      </c>
      <c r="M1944" s="189">
        <v>46934204625.870605</v>
      </c>
      <c r="N1944" s="187">
        <v>31376212.85557818</v>
      </c>
      <c r="O1944" s="185">
        <v>71683198406.922943</v>
      </c>
      <c r="P1944" s="185">
        <v>0</v>
      </c>
      <c r="Q1944" s="174">
        <v>541388516453.0824</v>
      </c>
      <c r="R1944" s="119">
        <v>0.41864239122943137</v>
      </c>
      <c r="S1944" s="174">
        <v>134602264531.10152</v>
      </c>
      <c r="T1944" s="119">
        <v>0.24862415888122438</v>
      </c>
      <c r="U1944" s="97">
        <v>15.305657435416174</v>
      </c>
      <c r="V1944" s="184">
        <v>2211713878198.5322</v>
      </c>
      <c r="W1944" s="199">
        <v>2296.9583266047762</v>
      </c>
      <c r="X1944" s="191">
        <v>4.8788249996387846E-2</v>
      </c>
      <c r="Y1944" s="198">
        <v>2.0000000000000001E-4</v>
      </c>
    </row>
    <row r="1945" spans="1:25" x14ac:dyDescent="0.2">
      <c r="A1945">
        <v>1941</v>
      </c>
      <c r="B1945" s="119">
        <v>0.40894931268912427</v>
      </c>
      <c r="C1945" s="97">
        <v>12179.664564479133</v>
      </c>
      <c r="D1945" s="96">
        <v>1.0701598957505449</v>
      </c>
      <c r="E1945" s="98">
        <v>0.27884344068998335</v>
      </c>
      <c r="F1945" s="119">
        <v>0.61865851188287968</v>
      </c>
      <c r="G1945" s="177">
        <v>1</v>
      </c>
      <c r="H1945" s="97">
        <v>7740539.2032347629</v>
      </c>
      <c r="I1945" s="185">
        <v>40196.78689415627</v>
      </c>
      <c r="J1945" s="174">
        <v>311144804798.28992</v>
      </c>
      <c r="K1945" s="186">
        <v>0.40894931268912427</v>
      </c>
      <c r="L1945" s="182">
        <v>108980754917.13176</v>
      </c>
      <c r="M1945" s="189">
        <v>4909460094.6460228</v>
      </c>
      <c r="N1945" s="187">
        <v>15885182.392045842</v>
      </c>
      <c r="O1945" s="185">
        <v>0</v>
      </c>
      <c r="P1945" s="185">
        <v>278289171049.74884</v>
      </c>
      <c r="Q1945" s="174">
        <v>594343435942.68481</v>
      </c>
      <c r="R1945" s="119">
        <v>0.58867276014232173</v>
      </c>
      <c r="S1945" s="174">
        <v>286471404737.55005</v>
      </c>
      <c r="T1945" s="119">
        <v>0.4819964138800984</v>
      </c>
      <c r="U1945" s="97">
        <v>16.765783903944886</v>
      </c>
      <c r="V1945" s="184">
        <v>5024202530417.5459</v>
      </c>
      <c r="W1945" s="199">
        <v>5215.9752908150258</v>
      </c>
      <c r="X1945" s="191">
        <v>4.5587192681649083E-2</v>
      </c>
      <c r="Y1945" s="198">
        <v>2.0000000000000001E-4</v>
      </c>
    </row>
    <row r="1946" spans="1:25" x14ac:dyDescent="0.2">
      <c r="A1946">
        <v>1942</v>
      </c>
      <c r="B1946" s="119">
        <v>0.39206193961396968</v>
      </c>
      <c r="C1946" s="97">
        <v>4759.2263914984132</v>
      </c>
      <c r="D1946" s="96">
        <v>0.2</v>
      </c>
      <c r="E1946" s="98">
        <v>0.7</v>
      </c>
      <c r="F1946" s="119">
        <v>0.70801829124089743</v>
      </c>
      <c r="G1946" s="177">
        <v>1</v>
      </c>
      <c r="H1946" s="97">
        <v>2830128.3096556221</v>
      </c>
      <c r="I1946" s="185">
        <v>40227.234886589045</v>
      </c>
      <c r="J1946" s="174">
        <v>113848236271.70192</v>
      </c>
      <c r="K1946" s="186">
        <v>0.36386431187379131</v>
      </c>
      <c r="L1946" s="182">
        <v>28616998063.543755</v>
      </c>
      <c r="M1946" s="189">
        <v>1798431249.0386021</v>
      </c>
      <c r="N1946" s="187">
        <v>10757632.328488598</v>
      </c>
      <c r="O1946" s="185">
        <v>0</v>
      </c>
      <c r="P1946" s="185">
        <v>269874112791.83911</v>
      </c>
      <c r="Q1946" s="174">
        <v>385520780312.57959</v>
      </c>
      <c r="R1946" s="119">
        <v>0.6674727110011569</v>
      </c>
      <c r="S1946" s="174">
        <v>168206678274.74564</v>
      </c>
      <c r="T1946" s="119">
        <v>0.43631027655205501</v>
      </c>
      <c r="U1946" s="97">
        <v>18.011687293623641</v>
      </c>
      <c r="V1946" s="184">
        <v>3312619062194.7505</v>
      </c>
      <c r="W1946" s="199">
        <v>3433.6926209884527</v>
      </c>
      <c r="X1946" s="191">
        <v>4.0523553390023656E-2</v>
      </c>
      <c r="Y1946" s="198">
        <v>2.0000000000000001E-4</v>
      </c>
    </row>
    <row r="1947" spans="1:25" x14ac:dyDescent="0.2">
      <c r="A1947">
        <v>1943</v>
      </c>
      <c r="B1947" s="119">
        <v>0.46170192984054359</v>
      </c>
      <c r="C1947" s="97">
        <v>11910.434904195887</v>
      </c>
      <c r="D1947" s="96">
        <v>0.48650368239663738</v>
      </c>
      <c r="E1947" s="98">
        <v>0</v>
      </c>
      <c r="F1947" s="119">
        <v>0.69449248316448098</v>
      </c>
      <c r="G1947" s="177">
        <v>1</v>
      </c>
      <c r="H1947" s="97">
        <v>5031561.2256202223</v>
      </c>
      <c r="I1947" s="185">
        <v>49679.986460684398</v>
      </c>
      <c r="J1947" s="174">
        <v>249967893564.91724</v>
      </c>
      <c r="K1947" s="186">
        <v>0.46170192984054359</v>
      </c>
      <c r="L1947" s="182">
        <v>91446651284.989075</v>
      </c>
      <c r="M1947" s="189">
        <v>2771852655.3053641</v>
      </c>
      <c r="N1947" s="187">
        <v>13968538.258902472</v>
      </c>
      <c r="O1947" s="185">
        <v>0</v>
      </c>
      <c r="P1947" s="185">
        <v>353435965471.88605</v>
      </c>
      <c r="Q1947" s="174">
        <v>606175711692.10864</v>
      </c>
      <c r="R1947" s="119">
        <v>0.65683831198575238</v>
      </c>
      <c r="S1947" s="174">
        <v>237330057546.65729</v>
      </c>
      <c r="T1947" s="119">
        <v>0.39152023574841444</v>
      </c>
      <c r="U1947" s="97">
        <v>16.728235961145323</v>
      </c>
      <c r="V1947" s="184">
        <v>4277031180312.4585</v>
      </c>
      <c r="W1947" s="199">
        <v>4440.1019001159657</v>
      </c>
      <c r="X1947" s="191">
        <v>4.4137084084545655E-2</v>
      </c>
      <c r="Y1947" s="198">
        <v>2.0000000000000001E-4</v>
      </c>
    </row>
    <row r="1948" spans="1:25" x14ac:dyDescent="0.2">
      <c r="A1948">
        <v>1944</v>
      </c>
      <c r="B1948" s="119">
        <v>0.39255182095694935</v>
      </c>
      <c r="C1948" s="97">
        <v>6224.3492299589279</v>
      </c>
      <c r="D1948" s="96">
        <v>0.3804500798020542</v>
      </c>
      <c r="E1948" s="98">
        <v>0.14953621014517696</v>
      </c>
      <c r="F1948" s="119">
        <v>0</v>
      </c>
      <c r="G1948" s="177">
        <v>0</v>
      </c>
      <c r="H1948" s="97">
        <v>5191729.3115769159</v>
      </c>
      <c r="I1948" s="185">
        <v>44713.888174451953</v>
      </c>
      <c r="J1948" s="174">
        <v>232142403869.87463</v>
      </c>
      <c r="K1948" s="186">
        <v>0.3925518209569494</v>
      </c>
      <c r="L1948" s="182">
        <v>61631971559.211151</v>
      </c>
      <c r="M1948" s="189">
        <v>10470747582.560223</v>
      </c>
      <c r="N1948" s="187">
        <v>15518704.215799926</v>
      </c>
      <c r="O1948" s="185">
        <v>28070321837.57222</v>
      </c>
      <c r="P1948" s="185">
        <v>0</v>
      </c>
      <c r="Q1948" s="174">
        <v>270683473290.00705</v>
      </c>
      <c r="R1948" s="119">
        <v>0.41961993264660047</v>
      </c>
      <c r="S1948" s="174">
        <v>77311317711.101898</v>
      </c>
      <c r="T1948" s="119">
        <v>0.28561521237859788</v>
      </c>
      <c r="U1948" s="97">
        <v>14.713859126484536</v>
      </c>
      <c r="V1948" s="184">
        <v>1290863757137.6348</v>
      </c>
      <c r="W1948" s="199">
        <v>1340.3003088070684</v>
      </c>
      <c r="X1948" s="191">
        <v>4.755227782943397E-2</v>
      </c>
      <c r="Y1948" s="198">
        <v>2.0000000000000001E-4</v>
      </c>
    </row>
    <row r="1949" spans="1:25" x14ac:dyDescent="0.2">
      <c r="A1949">
        <v>1945</v>
      </c>
      <c r="B1949" s="119">
        <v>0.47461047468937556</v>
      </c>
      <c r="C1949" s="97">
        <v>14199.71560134756</v>
      </c>
      <c r="D1949" s="96">
        <v>1.2082207541840884</v>
      </c>
      <c r="E1949" s="98">
        <v>0.42998573067513207</v>
      </c>
      <c r="F1949" s="119">
        <v>0</v>
      </c>
      <c r="G1949" s="177">
        <v>0</v>
      </c>
      <c r="H1949" s="97">
        <v>9519475.9669959098</v>
      </c>
      <c r="I1949" s="185">
        <v>34481.319210478454</v>
      </c>
      <c r="J1949" s="174">
        <v>328244089534.46405</v>
      </c>
      <c r="K1949" s="186">
        <v>0.32042928150166106</v>
      </c>
      <c r="L1949" s="182">
        <v>75722348603.44133</v>
      </c>
      <c r="M1949" s="189">
        <v>17971994868.820786</v>
      </c>
      <c r="N1949" s="187">
        <v>18399902.00279294</v>
      </c>
      <c r="O1949" s="185">
        <v>28999181489.380177</v>
      </c>
      <c r="P1949" s="185">
        <v>0</v>
      </c>
      <c r="Q1949" s="174">
        <v>375215265892.66504</v>
      </c>
      <c r="R1949" s="119">
        <v>0.34214589497785408</v>
      </c>
      <c r="S1949" s="174">
        <v>88552436694.389099</v>
      </c>
      <c r="T1949" s="119">
        <v>0.23600435468348085</v>
      </c>
      <c r="U1949" s="97">
        <v>14.463333278134204</v>
      </c>
      <c r="V1949" s="184">
        <v>1210329304390.6179</v>
      </c>
      <c r="W1949" s="199">
        <v>1256.6208700601728</v>
      </c>
      <c r="X1949" s="191">
        <v>5.6185729009891085E-2</v>
      </c>
      <c r="Y1949" s="198">
        <v>2.0000000000000001E-4</v>
      </c>
    </row>
    <row r="1950" spans="1:25" x14ac:dyDescent="0.2">
      <c r="A1950">
        <v>1946</v>
      </c>
      <c r="B1950" s="119">
        <v>0.57311325741333452</v>
      </c>
      <c r="C1950" s="97">
        <v>5637.1424243082047</v>
      </c>
      <c r="D1950" s="96">
        <v>0.74384612040975884</v>
      </c>
      <c r="E1950" s="98">
        <v>0.42834374723759799</v>
      </c>
      <c r="F1950" s="119">
        <v>0</v>
      </c>
      <c r="G1950" s="177">
        <v>0</v>
      </c>
      <c r="H1950" s="97">
        <v>8172264.1270474037</v>
      </c>
      <c r="I1950" s="185">
        <v>40719.164062547796</v>
      </c>
      <c r="J1950" s="174">
        <v>332767763751.71716</v>
      </c>
      <c r="K1950" s="186">
        <v>0.50511480308595424</v>
      </c>
      <c r="L1950" s="182">
        <v>129633481653.89545</v>
      </c>
      <c r="M1950" s="189">
        <v>40988584867.82962</v>
      </c>
      <c r="N1950" s="187">
        <v>19008194.906029224</v>
      </c>
      <c r="O1950" s="185">
        <v>61775607339.839973</v>
      </c>
      <c r="P1950" s="185">
        <v>0</v>
      </c>
      <c r="Q1950" s="174">
        <v>435531955959.38672</v>
      </c>
      <c r="R1950" s="119">
        <v>0.49940401928384881</v>
      </c>
      <c r="S1950" s="174">
        <v>169162152317.58154</v>
      </c>
      <c r="T1950" s="119">
        <v>0.38840353733620381</v>
      </c>
      <c r="U1950" s="97">
        <v>15.281307762260631</v>
      </c>
      <c r="V1950" s="184">
        <v>2847425150028.3013</v>
      </c>
      <c r="W1950" s="199">
        <v>2953.4743279280169</v>
      </c>
      <c r="X1950" s="191">
        <v>4.7412658203524402E-2</v>
      </c>
      <c r="Y1950" s="198">
        <v>2.0000000000000001E-4</v>
      </c>
    </row>
    <row r="1951" spans="1:25" x14ac:dyDescent="0.2">
      <c r="A1951">
        <v>1947</v>
      </c>
      <c r="B1951" s="119">
        <v>0.27688070623171501</v>
      </c>
      <c r="C1951" s="97">
        <v>9757.2166200766096</v>
      </c>
      <c r="D1951" s="96">
        <v>0.77825444322664705</v>
      </c>
      <c r="E1951" s="98">
        <v>0</v>
      </c>
      <c r="F1951" s="119">
        <v>0.59497173295638073</v>
      </c>
      <c r="G1951" s="177">
        <v>1</v>
      </c>
      <c r="H1951" s="97">
        <v>6636604.9332457697</v>
      </c>
      <c r="I1951" s="185">
        <v>40844.488984081858</v>
      </c>
      <c r="J1951" s="174">
        <v>271068737087.66016</v>
      </c>
      <c r="K1951" s="186">
        <v>0.27688070623171501</v>
      </c>
      <c r="L1951" s="182">
        <v>48504892316.062485</v>
      </c>
      <c r="M1951" s="189">
        <v>4827846589.8870621</v>
      </c>
      <c r="N1951" s="187">
        <v>15414591.327870138</v>
      </c>
      <c r="O1951" s="185">
        <v>0</v>
      </c>
      <c r="P1951" s="185">
        <v>330968801907.05676</v>
      </c>
      <c r="Q1951" s="174">
        <v>606865385584.604</v>
      </c>
      <c r="R1951" s="119">
        <v>0.55997384751224999</v>
      </c>
      <c r="S1951" s="174">
        <v>225916187589.31683</v>
      </c>
      <c r="T1951" s="119">
        <v>0.37226738079926547</v>
      </c>
      <c r="U1951" s="97">
        <v>17.777334078994365</v>
      </c>
      <c r="V1951" s="184">
        <v>4230879474255.0103</v>
      </c>
      <c r="W1951" s="199">
        <v>4392.8174188867279</v>
      </c>
      <c r="X1951" s="191">
        <v>4.2629198605357743E-2</v>
      </c>
      <c r="Y1951" s="198">
        <v>2.0000000000000001E-4</v>
      </c>
    </row>
    <row r="1952" spans="1:25" x14ac:dyDescent="0.2">
      <c r="A1952">
        <v>1948</v>
      </c>
      <c r="B1952" s="119">
        <v>0.53756973679036235</v>
      </c>
      <c r="C1952" s="97">
        <v>10079.35484772474</v>
      </c>
      <c r="D1952" s="96">
        <v>0.31058182175405391</v>
      </c>
      <c r="E1952" s="98">
        <v>1.3362195095611734E-2</v>
      </c>
      <c r="F1952" s="119">
        <v>0</v>
      </c>
      <c r="G1952" s="177">
        <v>0</v>
      </c>
      <c r="H1952" s="97">
        <v>2503280.8421398401</v>
      </c>
      <c r="I1952" s="185">
        <v>53757.989973149197</v>
      </c>
      <c r="J1952" s="174">
        <v>134571346411.73</v>
      </c>
      <c r="K1952" s="186">
        <v>0.52850232445968093</v>
      </c>
      <c r="L1952" s="182">
        <v>56605313480.093788</v>
      </c>
      <c r="M1952" s="189">
        <v>5658698263.0433197</v>
      </c>
      <c r="N1952" s="187">
        <v>8776993.5545867793</v>
      </c>
      <c r="O1952" s="185">
        <v>1861015095.4604051</v>
      </c>
      <c r="P1952" s="185">
        <v>0</v>
      </c>
      <c r="Q1952" s="174">
        <v>142091059770.2337</v>
      </c>
      <c r="R1952" s="119">
        <v>0.51101090792094628</v>
      </c>
      <c r="S1952" s="174">
        <v>57579790829.118736</v>
      </c>
      <c r="T1952" s="119">
        <v>0.40523162345489788</v>
      </c>
      <c r="U1952" s="97">
        <v>13.404335975850849</v>
      </c>
      <c r="V1952" s="184">
        <v>892459579884.39978</v>
      </c>
      <c r="W1952" s="199">
        <v>925.73081165355291</v>
      </c>
      <c r="X1952" s="191">
        <v>5.1058363783966117E-2</v>
      </c>
      <c r="Y1952" s="198">
        <v>2.0000000000000001E-4</v>
      </c>
    </row>
    <row r="1953" spans="1:25" x14ac:dyDescent="0.2">
      <c r="A1953">
        <v>1949</v>
      </c>
      <c r="B1953" s="119">
        <v>0.71454156959449944</v>
      </c>
      <c r="C1953" s="97">
        <v>4000</v>
      </c>
      <c r="D1953" s="96">
        <v>0.74773323616367948</v>
      </c>
      <c r="E1953" s="98">
        <v>0</v>
      </c>
      <c r="F1953" s="119">
        <v>0</v>
      </c>
      <c r="G1953" s="177">
        <v>0</v>
      </c>
      <c r="H1953" s="97">
        <v>44649330.273345381</v>
      </c>
      <c r="I1953" s="185">
        <v>18718.720917200364</v>
      </c>
      <c r="J1953" s="174">
        <v>835778352526.65759</v>
      </c>
      <c r="K1953" s="186">
        <v>0.28971579696677197</v>
      </c>
      <c r="L1953" s="182">
        <v>156508308075.95853</v>
      </c>
      <c r="M1953" s="189">
        <v>25580548634.750458</v>
      </c>
      <c r="N1953" s="187">
        <v>95214596.577138215</v>
      </c>
      <c r="O1953" s="185">
        <v>0</v>
      </c>
      <c r="P1953" s="185">
        <v>0</v>
      </c>
      <c r="Q1953" s="174">
        <v>861358901161.40808</v>
      </c>
      <c r="R1953" s="119">
        <v>0.28111184683103724</v>
      </c>
      <c r="S1953" s="174">
        <v>156508308075.95853</v>
      </c>
      <c r="T1953" s="119">
        <v>0.18169929847469096</v>
      </c>
      <c r="U1953" s="97">
        <v>13.539477579689184</v>
      </c>
      <c r="V1953" s="184">
        <v>2126987792605.53</v>
      </c>
      <c r="W1953" s="199">
        <v>2208.7482723668495</v>
      </c>
      <c r="X1953" s="191">
        <v>5.5090080844884225E-2</v>
      </c>
      <c r="Y1953" s="198">
        <v>2.0000000000000001E-4</v>
      </c>
    </row>
    <row r="1954" spans="1:25" x14ac:dyDescent="0.2">
      <c r="A1954">
        <v>1950</v>
      </c>
      <c r="B1954" s="119">
        <v>0.5476554920293577</v>
      </c>
      <c r="C1954" s="97">
        <v>5159.3217893825786</v>
      </c>
      <c r="D1954" s="96">
        <v>0.85700019113447434</v>
      </c>
      <c r="E1954" s="98">
        <v>0.15233617720152173</v>
      </c>
      <c r="F1954" s="119">
        <v>0</v>
      </c>
      <c r="G1954" s="177">
        <v>0</v>
      </c>
      <c r="H1954" s="97">
        <v>7752596.4957563784</v>
      </c>
      <c r="I1954" s="185">
        <v>44782.808655388442</v>
      </c>
      <c r="J1954" s="174">
        <v>347183045451.89282</v>
      </c>
      <c r="K1954" s="186">
        <v>0.54468791762246083</v>
      </c>
      <c r="L1954" s="182">
        <v>143856594951.00836</v>
      </c>
      <c r="M1954" s="189">
        <v>14990871621.0956</v>
      </c>
      <c r="N1954" s="187">
        <v>17356736.409636457</v>
      </c>
      <c r="O1954" s="185">
        <v>33726981318.688969</v>
      </c>
      <c r="P1954" s="185">
        <v>0</v>
      </c>
      <c r="Q1954" s="174">
        <v>395900898391.67737</v>
      </c>
      <c r="R1954" s="119">
        <v>0.54581334872896425</v>
      </c>
      <c r="S1954" s="174">
        <v>161894490490.38928</v>
      </c>
      <c r="T1954" s="119">
        <v>0.40892680756238625</v>
      </c>
      <c r="U1954" s="97">
        <v>13.961636571440225</v>
      </c>
      <c r="V1954" s="184">
        <v>2491379483606.001</v>
      </c>
      <c r="W1954" s="199">
        <v>2586.0590455362462</v>
      </c>
      <c r="X1954" s="191">
        <v>5.2238753057416355E-2</v>
      </c>
      <c r="Y1954" s="198">
        <v>2.0000000000000001E-4</v>
      </c>
    </row>
    <row r="1955" spans="1:25" x14ac:dyDescent="0.2">
      <c r="A1955">
        <v>1951</v>
      </c>
      <c r="B1955" s="119">
        <v>0.54033546912779018</v>
      </c>
      <c r="C1955" s="97">
        <v>9233.3744214854905</v>
      </c>
      <c r="D1955" s="96">
        <v>0.86683144338781426</v>
      </c>
      <c r="E1955" s="98">
        <v>0.35919868068554339</v>
      </c>
      <c r="F1955" s="119">
        <v>0.37867946281735831</v>
      </c>
      <c r="G1955" s="177">
        <v>1</v>
      </c>
      <c r="H1955" s="97">
        <v>26401014.929939263</v>
      </c>
      <c r="I1955" s="185">
        <v>19614.922801075194</v>
      </c>
      <c r="J1955" s="174">
        <v>517853869720.79224</v>
      </c>
      <c r="K1955" s="186">
        <v>7.2923193070340009E-4</v>
      </c>
      <c r="L1955" s="182">
        <v>-32697572241.305252</v>
      </c>
      <c r="M1955" s="189">
        <v>9947903793.7670231</v>
      </c>
      <c r="N1955" s="187">
        <v>53987752.180573449</v>
      </c>
      <c r="O1955" s="185">
        <v>0</v>
      </c>
      <c r="P1955" s="185">
        <v>259084279010.41852</v>
      </c>
      <c r="Q1955" s="174">
        <v>786886052524.97766</v>
      </c>
      <c r="R1955" s="119">
        <v>0.26388199170550475</v>
      </c>
      <c r="S1955" s="174">
        <v>100528142603.50133</v>
      </c>
      <c r="T1955" s="119">
        <v>0.12775438359966396</v>
      </c>
      <c r="U1955" s="97">
        <v>21.242701697410151</v>
      </c>
      <c r="V1955" s="184">
        <v>1851442498336.8481</v>
      </c>
      <c r="W1955" s="199">
        <v>1923.3018045260346</v>
      </c>
      <c r="X1955" s="191">
        <v>3.6541574738358215E-2</v>
      </c>
      <c r="Y1955" s="198">
        <v>2.0000000000000001E-4</v>
      </c>
    </row>
    <row r="1956" spans="1:25" x14ac:dyDescent="0.2">
      <c r="A1956">
        <v>1952</v>
      </c>
      <c r="B1956" s="119">
        <v>0.57181317568391177</v>
      </c>
      <c r="C1956" s="97">
        <v>8632.828905268676</v>
      </c>
      <c r="D1956" s="96">
        <v>0.37655778360950304</v>
      </c>
      <c r="E1956" s="98">
        <v>0.7</v>
      </c>
      <c r="F1956" s="119">
        <v>0.73689889319513102</v>
      </c>
      <c r="G1956" s="177">
        <v>1</v>
      </c>
      <c r="H1956" s="97">
        <v>2747519.6104798196</v>
      </c>
      <c r="I1956" s="185">
        <v>45026.788302306159</v>
      </c>
      <c r="J1956" s="174">
        <v>123711983857.50952</v>
      </c>
      <c r="K1956" s="186">
        <v>0.50755315805773016</v>
      </c>
      <c r="L1956" s="182">
        <v>48520906777.374329</v>
      </c>
      <c r="M1956" s="189">
        <v>1815087042.1798258</v>
      </c>
      <c r="N1956" s="187">
        <v>9045588.9841063321</v>
      </c>
      <c r="O1956" s="185">
        <v>0</v>
      </c>
      <c r="P1956" s="185">
        <v>159430701672.51291</v>
      </c>
      <c r="Q1956" s="174">
        <v>284957772572.20227</v>
      </c>
      <c r="R1956" s="119">
        <v>0.66794096443271911</v>
      </c>
      <c r="S1956" s="174">
        <v>130885548106.24858</v>
      </c>
      <c r="T1956" s="119">
        <v>0.45931559235881153</v>
      </c>
      <c r="U1956" s="97">
        <v>16.821995071479236</v>
      </c>
      <c r="V1956" s="184">
        <v>2418766718349.3042</v>
      </c>
      <c r="W1956" s="199">
        <v>2511.4570931522694</v>
      </c>
      <c r="X1956" s="191">
        <v>4.3052982343818248E-2</v>
      </c>
      <c r="Y1956" s="198">
        <v>2.0000000000000001E-4</v>
      </c>
    </row>
    <row r="1957" spans="1:25" x14ac:dyDescent="0.2">
      <c r="A1957">
        <v>1953</v>
      </c>
      <c r="B1957" s="119">
        <v>0.57087736458433469</v>
      </c>
      <c r="C1957" s="97">
        <v>4396.2150667729065</v>
      </c>
      <c r="D1957" s="96">
        <v>1.0991858208292915</v>
      </c>
      <c r="E1957" s="98">
        <v>0.5323784891086123</v>
      </c>
      <c r="F1957" s="119">
        <v>0</v>
      </c>
      <c r="G1957" s="177">
        <v>0</v>
      </c>
      <c r="H1957" s="97">
        <v>22245471.326897066</v>
      </c>
      <c r="I1957" s="185">
        <v>24594.591605059009</v>
      </c>
      <c r="J1957" s="174">
        <v>547118282347.0835</v>
      </c>
      <c r="K1957" s="186">
        <v>0.1928568126527066</v>
      </c>
      <c r="L1957" s="182">
        <v>48011849367.091827</v>
      </c>
      <c r="M1957" s="189">
        <v>88856437228.856384</v>
      </c>
      <c r="N1957" s="187">
        <v>42277795.602666914</v>
      </c>
      <c r="O1957" s="185">
        <v>192007931643.12915</v>
      </c>
      <c r="P1957" s="185">
        <v>0</v>
      </c>
      <c r="Q1957" s="174">
        <v>827982651219.06909</v>
      </c>
      <c r="R1957" s="119">
        <v>0.31295563138970472</v>
      </c>
      <c r="S1957" s="174">
        <v>174738637778.51492</v>
      </c>
      <c r="T1957" s="119">
        <v>0.21104142402167586</v>
      </c>
      <c r="U1957" s="97">
        <v>19.119776939920477</v>
      </c>
      <c r="V1957" s="184">
        <v>3491977385751.2388</v>
      </c>
      <c r="W1957" s="199">
        <v>3625.7121364891018</v>
      </c>
      <c r="X1957" s="191">
        <v>3.830330931290328E-2</v>
      </c>
      <c r="Y1957" s="198">
        <v>2.0000000000000001E-4</v>
      </c>
    </row>
    <row r="1958" spans="1:25" x14ac:dyDescent="0.2">
      <c r="A1958">
        <v>1954</v>
      </c>
      <c r="B1958" s="119">
        <v>0.31104025152812331</v>
      </c>
      <c r="C1958" s="97">
        <v>10065.977437557931</v>
      </c>
      <c r="D1958" s="96">
        <v>0.37515060572873532</v>
      </c>
      <c r="E1958" s="98">
        <v>0.40161681054868925</v>
      </c>
      <c r="F1958" s="119">
        <v>0</v>
      </c>
      <c r="G1958" s="177">
        <v>0</v>
      </c>
      <c r="H1958" s="97">
        <v>2346956.5433913739</v>
      </c>
      <c r="I1958" s="185">
        <v>53637.364507464961</v>
      </c>
      <c r="J1958" s="174">
        <v>125884563601.06313</v>
      </c>
      <c r="K1958" s="186">
        <v>0.31104025152812331</v>
      </c>
      <c r="L1958" s="182">
        <v>24846332822.949196</v>
      </c>
      <c r="M1958" s="189">
        <v>7069910043.5887814</v>
      </c>
      <c r="N1958" s="187">
        <v>7962595.9438739652</v>
      </c>
      <c r="O1958" s="185">
        <v>13944741745.16951</v>
      </c>
      <c r="P1958" s="185">
        <v>0</v>
      </c>
      <c r="Q1958" s="174">
        <v>146899215389.82141</v>
      </c>
      <c r="R1958" s="119">
        <v>0.34248623853170251</v>
      </c>
      <c r="S1958" s="174">
        <v>29769280303.744446</v>
      </c>
      <c r="T1958" s="119">
        <v>0.202651050414032</v>
      </c>
      <c r="U1958" s="97">
        <v>14.777657828172119</v>
      </c>
      <c r="V1958" s="184">
        <v>503870439211.86475</v>
      </c>
      <c r="W1958" s="199">
        <v>523.272511276351</v>
      </c>
      <c r="X1958" s="191">
        <v>4.823737492082969E-2</v>
      </c>
      <c r="Y1958" s="198">
        <v>2.0000000000000001E-4</v>
      </c>
    </row>
    <row r="1959" spans="1:25" x14ac:dyDescent="0.2">
      <c r="A1959">
        <v>1955</v>
      </c>
      <c r="B1959" s="119">
        <v>0.47926354910778873</v>
      </c>
      <c r="C1959" s="97">
        <v>16666.94857527252</v>
      </c>
      <c r="D1959" s="96">
        <v>0.44880007141623274</v>
      </c>
      <c r="E1959" s="98">
        <v>0.33511014811614426</v>
      </c>
      <c r="F1959" s="119">
        <v>0</v>
      </c>
      <c r="G1959" s="177">
        <v>0</v>
      </c>
      <c r="H1959" s="97">
        <v>2948733.6563580553</v>
      </c>
      <c r="I1959" s="185">
        <v>53626.223884435909</v>
      </c>
      <c r="J1959" s="174">
        <v>158129451231.42838</v>
      </c>
      <c r="K1959" s="186">
        <v>0.47926354910778879</v>
      </c>
      <c r="L1959" s="182">
        <v>61450375360.881424</v>
      </c>
      <c r="M1959" s="189">
        <v>17958327670.536674</v>
      </c>
      <c r="N1959" s="187">
        <v>9043815.9783979952</v>
      </c>
      <c r="O1959" s="185">
        <v>30690230703.927441</v>
      </c>
      <c r="P1959" s="185">
        <v>0</v>
      </c>
      <c r="Q1959" s="174">
        <v>206778009605.89249</v>
      </c>
      <c r="R1959" s="119">
        <v>0.48524437763000899</v>
      </c>
      <c r="S1959" s="174">
        <v>76010934279.74884</v>
      </c>
      <c r="T1959" s="119">
        <v>0.36759679825055624</v>
      </c>
      <c r="U1959" s="97">
        <v>14.970886608779429</v>
      </c>
      <c r="V1959" s="184">
        <v>1236281069005.3606</v>
      </c>
      <c r="W1959" s="199">
        <v>1282.6236889632844</v>
      </c>
      <c r="X1959" s="191">
        <v>4.7294530158719802E-2</v>
      </c>
      <c r="Y1959" s="198">
        <v>2.0000000000000001E-4</v>
      </c>
    </row>
    <row r="1960" spans="1:25" x14ac:dyDescent="0.2">
      <c r="A1960">
        <v>1956</v>
      </c>
      <c r="B1960" s="119">
        <v>0.62289010587093729</v>
      </c>
      <c r="C1960" s="97">
        <v>9644.4374328648628</v>
      </c>
      <c r="D1960" s="96">
        <v>1.4435776575574226</v>
      </c>
      <c r="E1960" s="98">
        <v>7.9029837075755199E-2</v>
      </c>
      <c r="F1960" s="119">
        <v>0</v>
      </c>
      <c r="G1960" s="177">
        <v>0</v>
      </c>
      <c r="H1960" s="97">
        <v>15156312.303804327</v>
      </c>
      <c r="I1960" s="185">
        <v>31503.79566084523</v>
      </c>
      <c r="J1960" s="174">
        <v>477481365791.00592</v>
      </c>
      <c r="K1960" s="186">
        <v>0.37371360322649894</v>
      </c>
      <c r="L1960" s="182">
        <v>133529515356.54568</v>
      </c>
      <c r="M1960" s="189">
        <v>18312053490.907883</v>
      </c>
      <c r="N1960" s="187">
        <v>26736511.268267918</v>
      </c>
      <c r="O1960" s="185">
        <v>33412737093.708885</v>
      </c>
      <c r="P1960" s="185">
        <v>0</v>
      </c>
      <c r="Q1960" s="174">
        <v>529206156375.62268</v>
      </c>
      <c r="R1960" s="119">
        <v>0.38769668282658115</v>
      </c>
      <c r="S1960" s="174">
        <v>150980156908.96634</v>
      </c>
      <c r="T1960" s="119">
        <v>0.28529554142564217</v>
      </c>
      <c r="U1960" s="97">
        <v>14.070777131147221</v>
      </c>
      <c r="V1960" s="184">
        <v>2085979979884.5564</v>
      </c>
      <c r="W1960" s="199">
        <v>2164.9385987432065</v>
      </c>
      <c r="X1960" s="191">
        <v>5.5515902835286547E-2</v>
      </c>
      <c r="Y1960" s="198">
        <v>2.0000000000000001E-4</v>
      </c>
    </row>
    <row r="1961" spans="1:25" x14ac:dyDescent="0.2">
      <c r="A1961">
        <v>1957</v>
      </c>
      <c r="B1961" s="119">
        <v>0.57683705347431702</v>
      </c>
      <c r="C1961" s="97">
        <v>11600.115469228162</v>
      </c>
      <c r="D1961" s="96">
        <v>0.49219716987071399</v>
      </c>
      <c r="E1961" s="98">
        <v>0.27220667882059824</v>
      </c>
      <c r="F1961" s="119">
        <v>0</v>
      </c>
      <c r="G1961" s="177">
        <v>0</v>
      </c>
      <c r="H1961" s="97">
        <v>2950549.3411144773</v>
      </c>
      <c r="I1961" s="185">
        <v>51158.712961675308</v>
      </c>
      <c r="J1961" s="174">
        <v>150946306821.33575</v>
      </c>
      <c r="K1961" s="186">
        <v>0.51026354289108344</v>
      </c>
      <c r="L1961" s="182">
        <v>59944849533.555519</v>
      </c>
      <c r="M1961" s="189">
        <v>7038791547.5724936</v>
      </c>
      <c r="N1961" s="187">
        <v>8887957.4866111539</v>
      </c>
      <c r="O1961" s="185">
        <v>8651743430.5263176</v>
      </c>
      <c r="P1961" s="185">
        <v>0</v>
      </c>
      <c r="Q1961" s="174">
        <v>166636841799.43454</v>
      </c>
      <c r="R1961" s="119">
        <v>0.50375289847629123</v>
      </c>
      <c r="S1961" s="174">
        <v>63012245980.109222</v>
      </c>
      <c r="T1961" s="119">
        <v>0.37814114393713288</v>
      </c>
      <c r="U1961" s="97">
        <v>13.670766867551864</v>
      </c>
      <c r="V1961" s="184">
        <v>961243640137.72559</v>
      </c>
      <c r="W1961" s="199">
        <v>996.65525382110047</v>
      </c>
      <c r="X1961" s="191">
        <v>5.2961721058917541E-2</v>
      </c>
      <c r="Y1961" s="198">
        <v>2.0000000000000001E-4</v>
      </c>
    </row>
    <row r="1962" spans="1:25" x14ac:dyDescent="0.2">
      <c r="A1962">
        <v>1958</v>
      </c>
      <c r="B1962" s="119">
        <v>0.53525602960622398</v>
      </c>
      <c r="C1962" s="97">
        <v>12951.900043043202</v>
      </c>
      <c r="D1962" s="96">
        <v>0.67631310867722161</v>
      </c>
      <c r="E1962" s="98">
        <v>0.39510529983534443</v>
      </c>
      <c r="F1962" s="119">
        <v>0</v>
      </c>
      <c r="G1962" s="177">
        <v>0</v>
      </c>
      <c r="H1962" s="97">
        <v>4471830.4694029884</v>
      </c>
      <c r="I1962" s="185">
        <v>44379.567285493271</v>
      </c>
      <c r="J1962" s="174">
        <v>198457901206.18887</v>
      </c>
      <c r="K1962" s="186">
        <v>0.44879507033234256</v>
      </c>
      <c r="L1962" s="182">
        <v>69196852052.587357</v>
      </c>
      <c r="M1962" s="189">
        <v>6772941632.3154602</v>
      </c>
      <c r="N1962" s="187">
        <v>11433412.942848863</v>
      </c>
      <c r="O1962" s="185">
        <v>12956702879.848467</v>
      </c>
      <c r="P1962" s="185">
        <v>0</v>
      </c>
      <c r="Q1962" s="174">
        <v>218187545718.35281</v>
      </c>
      <c r="R1962" s="119">
        <v>0.45571936613683472</v>
      </c>
      <c r="S1962" s="174">
        <v>73640862012.023499</v>
      </c>
      <c r="T1962" s="119">
        <v>0.33751175746338308</v>
      </c>
      <c r="U1962" s="97">
        <v>13.64371114728235</v>
      </c>
      <c r="V1962" s="184">
        <v>1082385495070.7639</v>
      </c>
      <c r="W1962" s="199">
        <v>1122.570887717503</v>
      </c>
      <c r="X1962" s="191">
        <v>5.3010551661740457E-2</v>
      </c>
      <c r="Y1962" s="198">
        <v>2.0000000000000001E-4</v>
      </c>
    </row>
    <row r="1963" spans="1:25" x14ac:dyDescent="0.2">
      <c r="A1963">
        <v>1959</v>
      </c>
      <c r="B1963" s="119">
        <v>0.50859796138306834</v>
      </c>
      <c r="C1963" s="97">
        <v>8817.6544360239186</v>
      </c>
      <c r="D1963" s="96">
        <v>1.1810446959946361</v>
      </c>
      <c r="E1963" s="98">
        <v>7.1247941474581938E-2</v>
      </c>
      <c r="F1963" s="119">
        <v>0</v>
      </c>
      <c r="G1963" s="177">
        <v>0</v>
      </c>
      <c r="H1963" s="97">
        <v>13437162.848686727</v>
      </c>
      <c r="I1963" s="185">
        <v>34310.997841762764</v>
      </c>
      <c r="J1963" s="174">
        <v>461042465500.70508</v>
      </c>
      <c r="K1963" s="186">
        <v>0.42308603019433644</v>
      </c>
      <c r="L1963" s="182">
        <v>157638120136.9613</v>
      </c>
      <c r="M1963" s="189">
        <v>15077326281.392282</v>
      </c>
      <c r="N1963" s="187">
        <v>25526226.103715114</v>
      </c>
      <c r="O1963" s="185">
        <v>36884187143.051918</v>
      </c>
      <c r="P1963" s="185">
        <v>0</v>
      </c>
      <c r="Q1963" s="174">
        <v>513003978925.14929</v>
      </c>
      <c r="R1963" s="119">
        <v>0.43775094428051237</v>
      </c>
      <c r="S1963" s="174">
        <v>181525780584.45331</v>
      </c>
      <c r="T1963" s="119">
        <v>0.35384867962386529</v>
      </c>
      <c r="U1963" s="97">
        <v>14.122922475627773</v>
      </c>
      <c r="V1963" s="184">
        <v>2633136011460.8091</v>
      </c>
      <c r="W1963" s="199">
        <v>2733.2784672486669</v>
      </c>
      <c r="X1963" s="191">
        <v>5.4876080275584806E-2</v>
      </c>
      <c r="Y1963" s="198">
        <v>2.0000000000000001E-4</v>
      </c>
    </row>
    <row r="1964" spans="1:25" x14ac:dyDescent="0.2">
      <c r="A1964">
        <v>1960</v>
      </c>
      <c r="B1964" s="119">
        <v>0.51450160626006847</v>
      </c>
      <c r="C1964" s="97">
        <v>9678.6875518014367</v>
      </c>
      <c r="D1964" s="96">
        <v>0.93484203791610532</v>
      </c>
      <c r="E1964" s="98">
        <v>0.7</v>
      </c>
      <c r="F1964" s="119">
        <v>0.61274326809058055</v>
      </c>
      <c r="G1964" s="177">
        <v>1</v>
      </c>
      <c r="H1964" s="97">
        <v>7625925.5156992543</v>
      </c>
      <c r="I1964" s="185">
        <v>43489.529090678203</v>
      </c>
      <c r="J1964" s="174">
        <v>331647909558.3479</v>
      </c>
      <c r="K1964" s="186">
        <v>0.5126031618628033</v>
      </c>
      <c r="L1964" s="182">
        <v>139876193207.77408</v>
      </c>
      <c r="M1964" s="189">
        <v>4780845909.439312</v>
      </c>
      <c r="N1964" s="187">
        <v>16442083.571899682</v>
      </c>
      <c r="O1964" s="185">
        <v>0</v>
      </c>
      <c r="P1964" s="185">
        <v>288739687503.54291</v>
      </c>
      <c r="Q1964" s="174">
        <v>625168442971.3302</v>
      </c>
      <c r="R1964" s="119">
        <v>0.64141995901418503</v>
      </c>
      <c r="S1964" s="174">
        <v>295269045848.2077</v>
      </c>
      <c r="T1964" s="119">
        <v>0.47230318351457246</v>
      </c>
      <c r="U1964" s="97">
        <v>16.215152255073807</v>
      </c>
      <c r="V1964" s="184">
        <v>5108250670489.8535</v>
      </c>
      <c r="W1964" s="199">
        <v>5298.1831566601541</v>
      </c>
      <c r="X1964" s="191">
        <v>4.6514831346898468E-2</v>
      </c>
      <c r="Y1964" s="198">
        <v>2.0000000000000001E-4</v>
      </c>
    </row>
    <row r="1965" spans="1:25" x14ac:dyDescent="0.2">
      <c r="A1965">
        <v>1961</v>
      </c>
      <c r="B1965" s="119">
        <v>0.48406629643397331</v>
      </c>
      <c r="C1965" s="97">
        <v>10306.153211475526</v>
      </c>
      <c r="D1965" s="96">
        <v>0.42650096364163653</v>
      </c>
      <c r="E1965" s="98">
        <v>0.24780857425962147</v>
      </c>
      <c r="F1965" s="119">
        <v>0.44093119847025369</v>
      </c>
      <c r="G1965" s="177">
        <v>1</v>
      </c>
      <c r="H1965" s="97">
        <v>3506463.1827770225</v>
      </c>
      <c r="I1965" s="185">
        <v>49007.310954131986</v>
      </c>
      <c r="J1965" s="174">
        <v>171842331547.56888</v>
      </c>
      <c r="K1965" s="186">
        <v>0.47083624026631654</v>
      </c>
      <c r="L1965" s="182">
        <v>59621539489.558937</v>
      </c>
      <c r="M1965" s="189">
        <v>7058049655.6543884</v>
      </c>
      <c r="N1965" s="187">
        <v>10685819.430007992</v>
      </c>
      <c r="O1965" s="185">
        <v>0</v>
      </c>
      <c r="P1965" s="185">
        <v>167801499764.05188</v>
      </c>
      <c r="Q1965" s="174">
        <v>346701880967.27515</v>
      </c>
      <c r="R1965" s="119">
        <v>0.62056426263232345</v>
      </c>
      <c r="S1965" s="174">
        <v>145034521050.00256</v>
      </c>
      <c r="T1965" s="119">
        <v>0.41832631725379138</v>
      </c>
      <c r="U1965" s="97">
        <v>16.719909678591897</v>
      </c>
      <c r="V1965" s="184">
        <v>2637921557080.0962</v>
      </c>
      <c r="W1965" s="199">
        <v>2740.3924837977675</v>
      </c>
      <c r="X1965" s="191">
        <v>4.3632383486226015E-2</v>
      </c>
      <c r="Y1965" s="198">
        <v>2.0000000000000001E-4</v>
      </c>
    </row>
    <row r="1966" spans="1:25" x14ac:dyDescent="0.2">
      <c r="A1966">
        <v>1962</v>
      </c>
      <c r="B1966" s="119">
        <v>0.64042352864264307</v>
      </c>
      <c r="C1966" s="97">
        <v>11503.669020029896</v>
      </c>
      <c r="D1966" s="96">
        <v>0.58998852279050462</v>
      </c>
      <c r="E1966" s="98">
        <v>0</v>
      </c>
      <c r="F1966" s="119">
        <v>0</v>
      </c>
      <c r="G1966" s="177">
        <v>0</v>
      </c>
      <c r="H1966" s="97">
        <v>4191457.9746379936</v>
      </c>
      <c r="I1966" s="185">
        <v>36147.499684273804</v>
      </c>
      <c r="J1966" s="174">
        <v>151510725814.87378</v>
      </c>
      <c r="K1966" s="186">
        <v>0.32473233130989898</v>
      </c>
      <c r="L1966" s="182">
        <v>34789119240.225494</v>
      </c>
      <c r="M1966" s="189">
        <v>4646126272.379138</v>
      </c>
      <c r="N1966" s="187">
        <v>11289175.55197287</v>
      </c>
      <c r="O1966" s="185">
        <v>0</v>
      </c>
      <c r="P1966" s="185">
        <v>0</v>
      </c>
      <c r="Q1966" s="174">
        <v>156156852087.25293</v>
      </c>
      <c r="R1966" s="119">
        <v>0.31507058803175686</v>
      </c>
      <c r="S1966" s="174">
        <v>34789119240.225494</v>
      </c>
      <c r="T1966" s="119">
        <v>0.22278317457876912</v>
      </c>
      <c r="U1966" s="97">
        <v>13.362173195999004</v>
      </c>
      <c r="V1966" s="184">
        <v>505526619775.57855</v>
      </c>
      <c r="W1966" s="199">
        <v>524.83895973560948</v>
      </c>
      <c r="X1966" s="191">
        <v>5.4991674262990863E-2</v>
      </c>
      <c r="Y1966" s="198">
        <v>2.0000000000000001E-4</v>
      </c>
    </row>
    <row r="1967" spans="1:25" x14ac:dyDescent="0.2">
      <c r="A1967">
        <v>1963</v>
      </c>
      <c r="B1967" s="119">
        <v>0.7394349908776422</v>
      </c>
      <c r="C1967" s="97">
        <v>7836.1425057190099</v>
      </c>
      <c r="D1967" s="96">
        <v>0.2</v>
      </c>
      <c r="E1967" s="98">
        <v>0</v>
      </c>
      <c r="F1967" s="119">
        <v>0</v>
      </c>
      <c r="G1967" s="177">
        <v>0</v>
      </c>
      <c r="H1967" s="97">
        <v>1803260.9248119437</v>
      </c>
      <c r="I1967" s="185">
        <v>53711.838623743257</v>
      </c>
      <c r="J1967" s="174">
        <v>96856459790.001144</v>
      </c>
      <c r="K1967" s="186">
        <v>0.50441095113371359</v>
      </c>
      <c r="L1967" s="182">
        <v>33080920010.098267</v>
      </c>
      <c r="M1967" s="189">
        <v>0</v>
      </c>
      <c r="N1967" s="187">
        <v>7395074.2937821019</v>
      </c>
      <c r="O1967" s="185">
        <v>0</v>
      </c>
      <c r="P1967" s="185">
        <v>0</v>
      </c>
      <c r="Q1967" s="174">
        <v>96856459790.001144</v>
      </c>
      <c r="R1967" s="119">
        <v>0.50441095113371359</v>
      </c>
      <c r="S1967" s="174">
        <v>33080920010.098267</v>
      </c>
      <c r="T1967" s="119">
        <v>0.34154583062216498</v>
      </c>
      <c r="U1967" s="97">
        <v>13</v>
      </c>
      <c r="V1967" s="184">
        <v>518857592669.63074</v>
      </c>
      <c r="W1967" s="199">
        <v>538.57494734877412</v>
      </c>
      <c r="X1967" s="191">
        <v>5.0889720551551589E-2</v>
      </c>
      <c r="Y1967" s="198">
        <v>2.0000000000000001E-4</v>
      </c>
    </row>
    <row r="1968" spans="1:25" x14ac:dyDescent="0.2">
      <c r="A1968">
        <v>1964</v>
      </c>
      <c r="B1968" s="119">
        <v>0.2154557344275822</v>
      </c>
      <c r="C1968" s="97">
        <v>10345.230377598942</v>
      </c>
      <c r="D1968" s="96">
        <v>0.57240021191662438</v>
      </c>
      <c r="E1968" s="98">
        <v>0.10858406522010375</v>
      </c>
      <c r="F1968" s="119">
        <v>0</v>
      </c>
      <c r="G1968" s="177">
        <v>0</v>
      </c>
      <c r="H1968" s="97">
        <v>5111639.3434980167</v>
      </c>
      <c r="I1968" s="185">
        <v>44647.968426778047</v>
      </c>
      <c r="J1968" s="174">
        <v>228224312017.57593</v>
      </c>
      <c r="K1968" s="186">
        <v>0.21545573442758237</v>
      </c>
      <c r="L1968" s="182">
        <v>25055654328.504406</v>
      </c>
      <c r="M1968" s="189">
        <v>8032077393.9912548</v>
      </c>
      <c r="N1968" s="187">
        <v>13516407.822155911</v>
      </c>
      <c r="O1968" s="185">
        <v>25105173028.097889</v>
      </c>
      <c r="P1968" s="185">
        <v>0</v>
      </c>
      <c r="Q1968" s="174">
        <v>261361562439.66507</v>
      </c>
      <c r="R1968" s="119">
        <v>0.26498301638536687</v>
      </c>
      <c r="S1968" s="174">
        <v>36615544931.619827</v>
      </c>
      <c r="T1968" s="119">
        <v>0.14009537052745646</v>
      </c>
      <c r="U1968" s="97">
        <v>15.564009643908465</v>
      </c>
      <c r="V1968" s="184">
        <v>582068565825.66101</v>
      </c>
      <c r="W1968" s="199">
        <v>604.72757397894213</v>
      </c>
      <c r="X1968" s="191">
        <v>4.9168494463086604E-2</v>
      </c>
      <c r="Y1968" s="198">
        <v>2.0000000000000001E-4</v>
      </c>
    </row>
    <row r="1969" spans="1:25" x14ac:dyDescent="0.2">
      <c r="A1969">
        <v>1965</v>
      </c>
      <c r="B1969" s="119">
        <v>0.4297019162036228</v>
      </c>
      <c r="C1969" s="97">
        <v>8400.170252337206</v>
      </c>
      <c r="D1969" s="96">
        <v>0.27323779950127103</v>
      </c>
      <c r="E1969" s="98">
        <v>0.42544133744320972</v>
      </c>
      <c r="F1969" s="119">
        <v>0.43976420363793106</v>
      </c>
      <c r="G1969" s="177">
        <v>1</v>
      </c>
      <c r="H1969" s="97">
        <v>1979893.7536645588</v>
      </c>
      <c r="I1969" s="185">
        <v>53881.48251614684</v>
      </c>
      <c r="J1969" s="174">
        <v>106679610671.90526</v>
      </c>
      <c r="K1969" s="186">
        <v>0.42970191620362286</v>
      </c>
      <c r="L1969" s="182">
        <v>31798934377.011608</v>
      </c>
      <c r="M1969" s="189">
        <v>2025531061.0374093</v>
      </c>
      <c r="N1969" s="187">
        <v>7541867.9367882721</v>
      </c>
      <c r="O1969" s="185">
        <v>0</v>
      </c>
      <c r="P1969" s="185">
        <v>120012797014.42235</v>
      </c>
      <c r="Q1969" s="174">
        <v>228717938747.36502</v>
      </c>
      <c r="R1969" s="119">
        <v>0.62019914797236797</v>
      </c>
      <c r="S1969" s="174">
        <v>88244891220.141449</v>
      </c>
      <c r="T1969" s="119">
        <v>0.38582409278187013</v>
      </c>
      <c r="U1969" s="97">
        <v>16.905004732227919</v>
      </c>
      <c r="V1969" s="184">
        <v>1657818245526.9307</v>
      </c>
      <c r="W1969" s="199">
        <v>1720.4684519304551</v>
      </c>
      <c r="X1969" s="191">
        <v>4.2638200006093023E-2</v>
      </c>
      <c r="Y1969" s="198">
        <v>2.0000000000000001E-4</v>
      </c>
    </row>
    <row r="1970" spans="1:25" x14ac:dyDescent="0.2">
      <c r="A1970">
        <v>1966</v>
      </c>
      <c r="B1970" s="119">
        <v>0.58087174222325388</v>
      </c>
      <c r="C1970" s="97">
        <v>13271.075794320532</v>
      </c>
      <c r="D1970" s="96">
        <v>1.2744047368930869</v>
      </c>
      <c r="E1970" s="98">
        <v>0.6860378850542348</v>
      </c>
      <c r="F1970" s="119">
        <v>0.56143114173075481</v>
      </c>
      <c r="G1970" s="177">
        <v>1</v>
      </c>
      <c r="H1970" s="97">
        <v>7547600.309845143</v>
      </c>
      <c r="I1970" s="185">
        <v>38180.97546374271</v>
      </c>
      <c r="J1970" s="174">
        <v>288174742240.33429</v>
      </c>
      <c r="K1970" s="186">
        <v>0.36932816280931624</v>
      </c>
      <c r="L1970" s="182">
        <v>88171601331.316696</v>
      </c>
      <c r="M1970" s="189">
        <v>3605233315.8858352</v>
      </c>
      <c r="N1970" s="187">
        <v>15853445.621145178</v>
      </c>
      <c r="O1970" s="185">
        <v>0</v>
      </c>
      <c r="P1970" s="185">
        <v>283662677564.64203</v>
      </c>
      <c r="Q1970" s="174">
        <v>575442653120.86218</v>
      </c>
      <c r="R1970" s="119">
        <v>0.57931261849192039</v>
      </c>
      <c r="S1970" s="174">
        <v>184460111539.48166</v>
      </c>
      <c r="T1970" s="119">
        <v>0.32055342185546831</v>
      </c>
      <c r="U1970" s="97">
        <v>16.204196317483792</v>
      </c>
      <c r="V1970" s="184">
        <v>3103983184836.5034</v>
      </c>
      <c r="W1970" s="199">
        <v>3223.6679754982538</v>
      </c>
      <c r="X1970" s="191">
        <v>4.8061318183880507E-2</v>
      </c>
      <c r="Y1970" s="198">
        <v>2.0000000000000001E-4</v>
      </c>
    </row>
    <row r="1971" spans="1:25" x14ac:dyDescent="0.2">
      <c r="A1971">
        <v>1967</v>
      </c>
      <c r="B1971" s="119">
        <v>0.48130040329643026</v>
      </c>
      <c r="C1971" s="97">
        <v>5244.5313391631489</v>
      </c>
      <c r="D1971" s="96">
        <v>0.46748817204951892</v>
      </c>
      <c r="E1971" s="98">
        <v>6.9899665524168875E-2</v>
      </c>
      <c r="F1971" s="119">
        <v>0</v>
      </c>
      <c r="G1971" s="177">
        <v>0</v>
      </c>
      <c r="H1971" s="97">
        <v>4136176.0304913395</v>
      </c>
      <c r="I1971" s="185">
        <v>41393.492634463793</v>
      </c>
      <c r="J1971" s="174">
        <v>171210772052.98895</v>
      </c>
      <c r="K1971" s="186">
        <v>0.40466454349617265</v>
      </c>
      <c r="L1971" s="182">
        <v>47277287685.091286</v>
      </c>
      <c r="M1971" s="189">
        <v>6789927956.655344</v>
      </c>
      <c r="N1971" s="187">
        <v>12093569.275198488</v>
      </c>
      <c r="O1971" s="185">
        <v>17886318654.920212</v>
      </c>
      <c r="P1971" s="185">
        <v>0</v>
      </c>
      <c r="Q1971" s="174">
        <v>195887018664.56451</v>
      </c>
      <c r="R1971" s="119">
        <v>0.42673569901805752</v>
      </c>
      <c r="S1971" s="174">
        <v>58266494544.386787</v>
      </c>
      <c r="T1971" s="119">
        <v>0.29744949380316976</v>
      </c>
      <c r="U1971" s="97">
        <v>14.490053436980629</v>
      </c>
      <c r="V1971" s="184">
        <v>971453603973.60522</v>
      </c>
      <c r="W1971" s="199">
        <v>1008.6512287474441</v>
      </c>
      <c r="X1971" s="191">
        <v>4.7537774849336391E-2</v>
      </c>
      <c r="Y1971" s="198">
        <v>2.0000000000000001E-4</v>
      </c>
    </row>
    <row r="1972" spans="1:25" x14ac:dyDescent="0.2">
      <c r="A1972">
        <v>1968</v>
      </c>
      <c r="B1972" s="119">
        <v>0.4685428497995115</v>
      </c>
      <c r="C1972" s="97">
        <v>14925.142758215867</v>
      </c>
      <c r="D1972" s="96">
        <v>0.84846939188529436</v>
      </c>
      <c r="E1972" s="98">
        <v>8.8986895287147663E-2</v>
      </c>
      <c r="F1972" s="119">
        <v>0.7200550375942264</v>
      </c>
      <c r="G1972" s="177">
        <v>1</v>
      </c>
      <c r="H1972" s="97">
        <v>7039242.321078998</v>
      </c>
      <c r="I1972" s="185">
        <v>40392.572803293086</v>
      </c>
      <c r="J1972" s="174">
        <v>284333107934.2052</v>
      </c>
      <c r="K1972" s="186">
        <v>0.40934873980599384</v>
      </c>
      <c r="L1972" s="182">
        <v>89785166530.093353</v>
      </c>
      <c r="M1972" s="189">
        <v>6812972382.9117279</v>
      </c>
      <c r="N1972" s="187">
        <v>15743514.14638342</v>
      </c>
      <c r="O1972" s="185">
        <v>0</v>
      </c>
      <c r="P1972" s="185">
        <v>319673779432.05188</v>
      </c>
      <c r="Q1972" s="174">
        <v>610819859749.16882</v>
      </c>
      <c r="R1972" s="119">
        <v>0.60923104745881074</v>
      </c>
      <c r="S1972" s="174">
        <v>314148239041.29968</v>
      </c>
      <c r="T1972" s="119">
        <v>0.51430586944292156</v>
      </c>
      <c r="U1972" s="97">
        <v>17.341560541623299</v>
      </c>
      <c r="V1972" s="184">
        <v>5730678036274.501</v>
      </c>
      <c r="W1972" s="199">
        <v>5948.7255505946177</v>
      </c>
      <c r="X1972" s="191">
        <v>4.4058720245603443E-2</v>
      </c>
      <c r="Y1972" s="198">
        <v>2.0000000000000001E-4</v>
      </c>
    </row>
    <row r="1973" spans="1:25" x14ac:dyDescent="0.2">
      <c r="A1973">
        <v>1969</v>
      </c>
      <c r="B1973" s="119">
        <v>0.3824072596056306</v>
      </c>
      <c r="C1973" s="97">
        <v>4000</v>
      </c>
      <c r="D1973" s="96">
        <v>0.79098008358840866</v>
      </c>
      <c r="E1973" s="98">
        <v>0.37215086389217922</v>
      </c>
      <c r="F1973" s="119">
        <v>0.72481631779319389</v>
      </c>
      <c r="G1973" s="177">
        <v>1</v>
      </c>
      <c r="H1973" s="97">
        <v>10243368.088809645</v>
      </c>
      <c r="I1973" s="185">
        <v>34049.084055336461</v>
      </c>
      <c r="J1973" s="174">
        <v>348777301065.6308</v>
      </c>
      <c r="K1973" s="186">
        <v>0.3824072596056306</v>
      </c>
      <c r="L1973" s="182">
        <v>85582473643.533401</v>
      </c>
      <c r="M1973" s="189">
        <v>301003912.94976741</v>
      </c>
      <c r="N1973" s="187">
        <v>23011593.065287538</v>
      </c>
      <c r="O1973" s="185">
        <v>0</v>
      </c>
      <c r="P1973" s="185">
        <v>528028361429.65015</v>
      </c>
      <c r="Q1973" s="174">
        <v>877106666408.23071</v>
      </c>
      <c r="R1973" s="119">
        <v>0.63367168708553823</v>
      </c>
      <c r="S1973" s="174">
        <v>291009890116.68945</v>
      </c>
      <c r="T1973" s="119">
        <v>0.33178392236873622</v>
      </c>
      <c r="U1973" s="97">
        <v>17.239353725195524</v>
      </c>
      <c r="V1973" s="184">
        <v>5384345630689.8477</v>
      </c>
      <c r="W1973" s="199">
        <v>5590.6931951331953</v>
      </c>
      <c r="X1973" s="191">
        <v>4.2984899873075459E-2</v>
      </c>
      <c r="Y1973" s="198">
        <v>2.0000000000000001E-4</v>
      </c>
    </row>
    <row r="1974" spans="1:25" x14ac:dyDescent="0.2">
      <c r="A1974">
        <v>1970</v>
      </c>
      <c r="B1974" s="119">
        <v>0.44295836374517472</v>
      </c>
      <c r="C1974" s="97">
        <v>5812.3707966515294</v>
      </c>
      <c r="D1974" s="96">
        <v>0.84842725075449399</v>
      </c>
      <c r="E1974" s="98">
        <v>0</v>
      </c>
      <c r="F1974" s="119">
        <v>0</v>
      </c>
      <c r="G1974" s="177">
        <v>0</v>
      </c>
      <c r="H1974" s="97">
        <v>10743711.669850282</v>
      </c>
      <c r="I1974" s="185">
        <v>32643.645122743423</v>
      </c>
      <c r="J1974" s="174">
        <v>350713911051.66974</v>
      </c>
      <c r="K1974" s="186">
        <v>0.42144529992112101</v>
      </c>
      <c r="L1974" s="182">
        <v>102835102399.9799</v>
      </c>
      <c r="M1974" s="189">
        <v>8369023618.4629135</v>
      </c>
      <c r="N1974" s="187">
        <v>23325112.057659414</v>
      </c>
      <c r="O1974" s="185">
        <v>0</v>
      </c>
      <c r="P1974" s="185">
        <v>0</v>
      </c>
      <c r="Q1974" s="174">
        <v>359082934670.13263</v>
      </c>
      <c r="R1974" s="119">
        <v>0.41162281790266986</v>
      </c>
      <c r="S1974" s="174">
        <v>102835102399.9799</v>
      </c>
      <c r="T1974" s="119">
        <v>0.28638259430080737</v>
      </c>
      <c r="U1974" s="97">
        <v>13.2409432109212</v>
      </c>
      <c r="V1974" s="184">
        <v>1469370094769.217</v>
      </c>
      <c r="W1974" s="199">
        <v>1525.9976474130767</v>
      </c>
      <c r="X1974" s="191">
        <v>5.5126728285074707E-2</v>
      </c>
      <c r="Y1974" s="198">
        <v>2.0000000000000001E-4</v>
      </c>
    </row>
    <row r="1975" spans="1:25" x14ac:dyDescent="0.2">
      <c r="A1975">
        <v>1971</v>
      </c>
      <c r="B1975" s="119">
        <v>0.57890091137251332</v>
      </c>
      <c r="C1975" s="97">
        <v>11701.383220543918</v>
      </c>
      <c r="D1975" s="96">
        <v>0.90897477165487961</v>
      </c>
      <c r="E1975" s="98">
        <v>0</v>
      </c>
      <c r="F1975" s="119">
        <v>0.56979981793268453</v>
      </c>
      <c r="G1975" s="177">
        <v>1</v>
      </c>
      <c r="H1975" s="97">
        <v>6065565.9448006097</v>
      </c>
      <c r="I1975" s="185">
        <v>45246.813749864465</v>
      </c>
      <c r="J1975" s="174">
        <v>274447532591.91388</v>
      </c>
      <c r="K1975" s="186">
        <v>0.42930350415800078</v>
      </c>
      <c r="L1975" s="182">
        <v>83154424513.323563</v>
      </c>
      <c r="M1975" s="189">
        <v>8442277159.8394928</v>
      </c>
      <c r="N1975" s="187">
        <v>13509277.388281696</v>
      </c>
      <c r="O1975" s="185">
        <v>0</v>
      </c>
      <c r="P1975" s="185">
        <v>251050878936.70587</v>
      </c>
      <c r="Q1975" s="174">
        <v>533940688688.45923</v>
      </c>
      <c r="R1975" s="119">
        <v>0.59681158853305072</v>
      </c>
      <c r="S1975" s="174">
        <v>222368859506.67188</v>
      </c>
      <c r="T1975" s="119">
        <v>0.41646734219279258</v>
      </c>
      <c r="U1975" s="97">
        <v>16.874914124955826</v>
      </c>
      <c r="V1975" s="184">
        <v>3954673551873.2979</v>
      </c>
      <c r="W1975" s="199">
        <v>4105.3229396617025</v>
      </c>
      <c r="X1975" s="191">
        <v>4.4983838628645224E-2</v>
      </c>
      <c r="Y1975" s="198">
        <v>2.0000000000000001E-4</v>
      </c>
    </row>
    <row r="1976" spans="1:25" x14ac:dyDescent="0.2">
      <c r="A1976">
        <v>1972</v>
      </c>
      <c r="B1976" s="119">
        <v>0.52664796795124991</v>
      </c>
      <c r="C1976" s="97">
        <v>8613.5725556255638</v>
      </c>
      <c r="D1976" s="96">
        <v>0.34567923088539204</v>
      </c>
      <c r="E1976" s="98">
        <v>0.7</v>
      </c>
      <c r="F1976" s="119">
        <v>0</v>
      </c>
      <c r="G1976" s="177">
        <v>0</v>
      </c>
      <c r="H1976" s="97">
        <v>2547321.3121943637</v>
      </c>
      <c r="I1976" s="185">
        <v>44316.10752478199</v>
      </c>
      <c r="J1976" s="174">
        <v>112887365171.37418</v>
      </c>
      <c r="K1976" s="186">
        <v>0.39440028351890166</v>
      </c>
      <c r="L1976" s="182">
        <v>32285405572.798485</v>
      </c>
      <c r="M1976" s="189">
        <v>16162673592.022415</v>
      </c>
      <c r="N1976" s="187">
        <v>8684914.4961772133</v>
      </c>
      <c r="O1976" s="185">
        <v>41420331356.154839</v>
      </c>
      <c r="P1976" s="185">
        <v>0</v>
      </c>
      <c r="Q1976" s="174">
        <v>170470370119.55145</v>
      </c>
      <c r="R1976" s="119">
        <v>0.45555760722378358</v>
      </c>
      <c r="S1976" s="174">
        <v>51222452475.37883</v>
      </c>
      <c r="T1976" s="119">
        <v>0.30047715881332543</v>
      </c>
      <c r="U1976" s="97">
        <v>16.148546575949787</v>
      </c>
      <c r="V1976" s="184">
        <v>939187667506.86255</v>
      </c>
      <c r="W1976" s="199">
        <v>973.92441331005386</v>
      </c>
      <c r="X1976" s="191">
        <v>4.3046395064072179E-2</v>
      </c>
      <c r="Y1976" s="198">
        <v>2.0000000000000001E-4</v>
      </c>
    </row>
    <row r="1977" spans="1:25" x14ac:dyDescent="0.2">
      <c r="A1977">
        <v>1973</v>
      </c>
      <c r="B1977" s="119">
        <v>0.37528183372407703</v>
      </c>
      <c r="C1977" s="97">
        <v>13221.126265108529</v>
      </c>
      <c r="D1977" s="96">
        <v>1.1215449767487136</v>
      </c>
      <c r="E1977" s="98">
        <v>0</v>
      </c>
      <c r="F1977" s="119">
        <v>0</v>
      </c>
      <c r="G1977" s="177">
        <v>0</v>
      </c>
      <c r="H1977" s="97">
        <v>27842235.844738677</v>
      </c>
      <c r="I1977" s="185">
        <v>20931.920172421254</v>
      </c>
      <c r="J1977" s="174">
        <v>582791458123.79565</v>
      </c>
      <c r="K1977" s="186">
        <v>0.18861708550533984</v>
      </c>
      <c r="L1977" s="182">
        <v>100617374046.84998</v>
      </c>
      <c r="M1977" s="189">
        <v>5880739683.119566</v>
      </c>
      <c r="N1977" s="187">
        <v>51801977.92633117</v>
      </c>
      <c r="O1977" s="185">
        <v>0</v>
      </c>
      <c r="P1977" s="185">
        <v>0</v>
      </c>
      <c r="Q1977" s="174">
        <v>588672197806.91516</v>
      </c>
      <c r="R1977" s="119">
        <v>0.18673283144377906</v>
      </c>
      <c r="S1977" s="174">
        <v>100617374046.84998</v>
      </c>
      <c r="T1977" s="119">
        <v>0.17092258547574984</v>
      </c>
      <c r="U1977" s="97">
        <v>13.13778736786734</v>
      </c>
      <c r="V1977" s="184">
        <v>716572917686.46484</v>
      </c>
      <c r="W1977" s="199">
        <v>743.27029790023346</v>
      </c>
      <c r="X1977" s="191">
        <v>6.464371084819194E-2</v>
      </c>
      <c r="Y1977" s="198">
        <v>2.0000000000000001E-4</v>
      </c>
    </row>
    <row r="1978" spans="1:25" x14ac:dyDescent="0.2">
      <c r="A1978">
        <v>1974</v>
      </c>
      <c r="B1978" s="119">
        <v>0.55614873348343308</v>
      </c>
      <c r="C1978" s="97">
        <v>4682.3080923879488</v>
      </c>
      <c r="D1978" s="96">
        <v>1.3746027978227151</v>
      </c>
      <c r="E1978" s="98">
        <v>0.47317034435992494</v>
      </c>
      <c r="F1978" s="119">
        <v>0</v>
      </c>
      <c r="G1978" s="177">
        <v>0</v>
      </c>
      <c r="H1978" s="97">
        <v>18121950.643881559</v>
      </c>
      <c r="I1978" s="185">
        <v>21238.546981522031</v>
      </c>
      <c r="J1978" s="174">
        <v>384883900146.90192</v>
      </c>
      <c r="K1978" s="186">
        <v>0.10051834389032066</v>
      </c>
      <c r="L1978" s="182">
        <v>-4614136456.1272659</v>
      </c>
      <c r="M1978" s="189">
        <v>21821814658.234535</v>
      </c>
      <c r="N1978" s="187">
        <v>32280437.289197747</v>
      </c>
      <c r="O1978" s="185">
        <v>70064399290.682434</v>
      </c>
      <c r="P1978" s="185">
        <v>0</v>
      </c>
      <c r="Q1978" s="174">
        <v>476770114095.81891</v>
      </c>
      <c r="R1978" s="119">
        <v>0.19871088573794249</v>
      </c>
      <c r="S1978" s="174">
        <v>28476897646.855377</v>
      </c>
      <c r="T1978" s="119">
        <v>5.9728780821048343E-2</v>
      </c>
      <c r="U1978" s="97">
        <v>22.225024149027778</v>
      </c>
      <c r="V1978" s="184">
        <v>602710987207.32336</v>
      </c>
      <c r="W1978" s="199">
        <v>625.37700373757411</v>
      </c>
      <c r="X1978" s="191">
        <v>3.7806706621063974E-2</v>
      </c>
      <c r="Y1978" s="198">
        <v>2.0000000000000001E-4</v>
      </c>
    </row>
    <row r="1979" spans="1:25" x14ac:dyDescent="0.2">
      <c r="A1979">
        <v>1975</v>
      </c>
      <c r="B1979" s="119">
        <v>0.57020962121504204</v>
      </c>
      <c r="C1979" s="97">
        <v>11442.691182632825</v>
      </c>
      <c r="D1979" s="96">
        <v>0.40387663972315951</v>
      </c>
      <c r="E1979" s="98">
        <v>0.20429962574523838</v>
      </c>
      <c r="F1979" s="119">
        <v>0</v>
      </c>
      <c r="G1979" s="177">
        <v>0</v>
      </c>
      <c r="H1979" s="97">
        <v>2634707.2135949065</v>
      </c>
      <c r="I1979" s="185">
        <v>53708.756384463813</v>
      </c>
      <c r="J1979" s="174">
        <v>141506847879.35831</v>
      </c>
      <c r="K1979" s="186">
        <v>0.53436386033720207</v>
      </c>
      <c r="L1979" s="182">
        <v>60346742324.975044</v>
      </c>
      <c r="M1979" s="189">
        <v>12985100094.853092</v>
      </c>
      <c r="N1979" s="187">
        <v>8541331.1633151341</v>
      </c>
      <c r="O1979" s="185">
        <v>26136847619.041103</v>
      </c>
      <c r="P1979" s="185">
        <v>0</v>
      </c>
      <c r="Q1979" s="174">
        <v>180628795593.2525</v>
      </c>
      <c r="R1979" s="119">
        <v>0.53438668665851285</v>
      </c>
      <c r="S1979" s="174">
        <v>76112968795.985519</v>
      </c>
      <c r="T1979" s="119">
        <v>0.42137782376282845</v>
      </c>
      <c r="U1979" s="97">
        <v>14.759491307443289</v>
      </c>
      <c r="V1979" s="184">
        <v>1248514340444.1895</v>
      </c>
      <c r="W1979" s="199">
        <v>1296.7076571662994</v>
      </c>
      <c r="X1979" s="191">
        <v>4.8532325642313801E-2</v>
      </c>
      <c r="Y1979" s="198">
        <v>2.0000000000000001E-4</v>
      </c>
    </row>
    <row r="1980" spans="1:25" x14ac:dyDescent="0.2">
      <c r="A1980">
        <v>1976</v>
      </c>
      <c r="B1980" s="119">
        <v>0.52067881783367231</v>
      </c>
      <c r="C1980" s="97">
        <v>13979.673936108178</v>
      </c>
      <c r="D1980" s="96">
        <v>0.86553352596784716</v>
      </c>
      <c r="E1980" s="98">
        <v>0</v>
      </c>
      <c r="F1980" s="119">
        <v>0.71441520502541944</v>
      </c>
      <c r="G1980" s="177">
        <v>1</v>
      </c>
      <c r="H1980" s="97">
        <v>6673619.6015791222</v>
      </c>
      <c r="I1980" s="185">
        <v>37428.414910605854</v>
      </c>
      <c r="J1980" s="174">
        <v>249783003403.45551</v>
      </c>
      <c r="K1980" s="186">
        <v>0.30566745060383205</v>
      </c>
      <c r="L1980" s="182">
        <v>63022036072.982513</v>
      </c>
      <c r="M1980" s="189">
        <v>5525622167.3997498</v>
      </c>
      <c r="N1980" s="187">
        <v>14916997.07837124</v>
      </c>
      <c r="O1980" s="185">
        <v>0</v>
      </c>
      <c r="P1980" s="185">
        <v>287458868463.20227</v>
      </c>
      <c r="Q1980" s="174">
        <v>542767494034.0575</v>
      </c>
      <c r="R1980" s="119">
        <v>0.56436251616395361</v>
      </c>
      <c r="S1980" s="174">
        <v>225829499097.81857</v>
      </c>
      <c r="T1980" s="119">
        <v>0.41607041980234771</v>
      </c>
      <c r="U1980" s="97">
        <v>17.413229720165855</v>
      </c>
      <c r="V1980" s="184">
        <v>4108816300711.8369</v>
      </c>
      <c r="W1980" s="199">
        <v>4263.8632494396652</v>
      </c>
      <c r="X1980" s="191">
        <v>4.2962186058372168E-2</v>
      </c>
      <c r="Y1980" s="198">
        <v>2.0000000000000001E-4</v>
      </c>
    </row>
    <row r="1981" spans="1:25" x14ac:dyDescent="0.2">
      <c r="A1981">
        <v>1977</v>
      </c>
      <c r="B1981" s="119">
        <v>0.63261003856905373</v>
      </c>
      <c r="C1981" s="97">
        <v>7858.1581624733772</v>
      </c>
      <c r="D1981" s="96">
        <v>1.0359670512568908</v>
      </c>
      <c r="E1981" s="98">
        <v>0</v>
      </c>
      <c r="F1981" s="119">
        <v>0.63166267667605924</v>
      </c>
      <c r="G1981" s="177">
        <v>1</v>
      </c>
      <c r="H1981" s="97">
        <v>8516240.2713008504</v>
      </c>
      <c r="I1981" s="185">
        <v>35286.559309364085</v>
      </c>
      <c r="J1981" s="174">
        <v>300508817426.05237</v>
      </c>
      <c r="K1981" s="186">
        <v>0.37973011855789018</v>
      </c>
      <c r="L1981" s="182">
        <v>77258350272.991608</v>
      </c>
      <c r="M1981" s="189">
        <v>5715471661.0054235</v>
      </c>
      <c r="N1981" s="187">
        <v>17583009.242904093</v>
      </c>
      <c r="O1981" s="185">
        <v>0</v>
      </c>
      <c r="P1981" s="185">
        <v>387748974652.53357</v>
      </c>
      <c r="Q1981" s="174">
        <v>693973263739.59131</v>
      </c>
      <c r="R1981" s="119">
        <v>0.6114233080168533</v>
      </c>
      <c r="S1981" s="174">
        <v>238152693491.52972</v>
      </c>
      <c r="T1981" s="119">
        <v>0.34317272139304617</v>
      </c>
      <c r="U1981" s="97">
        <v>17.133239134002064</v>
      </c>
      <c r="V1981" s="184">
        <v>4304384969834.2666</v>
      </c>
      <c r="W1981" s="199">
        <v>4469.3591936346775</v>
      </c>
      <c r="X1981" s="191">
        <v>4.420809236672088E-2</v>
      </c>
      <c r="Y1981" s="198">
        <v>2.0000000000000001E-4</v>
      </c>
    </row>
    <row r="1982" spans="1:25" x14ac:dyDescent="0.2">
      <c r="A1982">
        <v>1978</v>
      </c>
      <c r="B1982" s="119">
        <v>0.66048167375717359</v>
      </c>
      <c r="C1982" s="97">
        <v>4680.8641897469652</v>
      </c>
      <c r="D1982" s="96">
        <v>0.67059624204317181</v>
      </c>
      <c r="E1982" s="98">
        <v>0.12246321661093239</v>
      </c>
      <c r="F1982" s="119">
        <v>0.64762854154874738</v>
      </c>
      <c r="G1982" s="177">
        <v>1</v>
      </c>
      <c r="H1982" s="97">
        <v>12074467.278903322</v>
      </c>
      <c r="I1982" s="185">
        <v>35256.040249095277</v>
      </c>
      <c r="J1982" s="174">
        <v>425697904371.39948</v>
      </c>
      <c r="K1982" s="186">
        <v>0.41764216047053704</v>
      </c>
      <c r="L1982" s="182">
        <v>118591558487.14453</v>
      </c>
      <c r="M1982" s="189">
        <v>8619017859.7530041</v>
      </c>
      <c r="N1982" s="187">
        <v>28198625.952685326</v>
      </c>
      <c r="O1982" s="185">
        <v>0</v>
      </c>
      <c r="P1982" s="185">
        <v>462082385774.99481</v>
      </c>
      <c r="Q1982" s="174">
        <v>896399308006.14734</v>
      </c>
      <c r="R1982" s="119">
        <v>0.6107270456590902</v>
      </c>
      <c r="S1982" s="174">
        <v>334764157495.85724</v>
      </c>
      <c r="T1982" s="119">
        <v>0.37345427925471075</v>
      </c>
      <c r="U1982" s="97">
        <v>16.970651100453985</v>
      </c>
      <c r="V1982" s="184">
        <v>6141951825427.9844</v>
      </c>
      <c r="W1982" s="199">
        <v>6372.8474888690025</v>
      </c>
      <c r="X1982" s="191">
        <v>4.3706817265410321E-2</v>
      </c>
      <c r="Y1982" s="198">
        <v>2.0000000000000001E-4</v>
      </c>
    </row>
    <row r="1983" spans="1:25" x14ac:dyDescent="0.2">
      <c r="A1983">
        <v>1979</v>
      </c>
      <c r="B1983" s="119">
        <v>0.58686763458949043</v>
      </c>
      <c r="C1983" s="97">
        <v>9700.5639256591203</v>
      </c>
      <c r="D1983" s="96">
        <v>0.72309733520584263</v>
      </c>
      <c r="E1983" s="98">
        <v>0.30335416208483201</v>
      </c>
      <c r="F1983" s="119">
        <v>0</v>
      </c>
      <c r="G1983" s="177">
        <v>0</v>
      </c>
      <c r="H1983" s="97">
        <v>5229383.836134444</v>
      </c>
      <c r="I1983" s="185">
        <v>50553.910686758383</v>
      </c>
      <c r="J1983" s="174">
        <v>264365803398.71863</v>
      </c>
      <c r="K1983" s="186">
        <v>0.52014110548670556</v>
      </c>
      <c r="L1983" s="182">
        <v>103938159642.5856</v>
      </c>
      <c r="M1983" s="189">
        <v>25479381293.824913</v>
      </c>
      <c r="N1983" s="187">
        <v>12822763.473610312</v>
      </c>
      <c r="O1983" s="185">
        <v>45028729433.946793</v>
      </c>
      <c r="P1983" s="185">
        <v>0</v>
      </c>
      <c r="Q1983" s="174">
        <v>334873914126.4903</v>
      </c>
      <c r="R1983" s="119">
        <v>0.51819654341395249</v>
      </c>
      <c r="S1983" s="174">
        <v>120471963705.63547</v>
      </c>
      <c r="T1983" s="119">
        <v>0.3597532044855849</v>
      </c>
      <c r="U1983" s="97">
        <v>14.480839431304954</v>
      </c>
      <c r="V1983" s="184">
        <v>1882169835670.5366</v>
      </c>
      <c r="W1983" s="199">
        <v>1953.0558641449193</v>
      </c>
      <c r="X1983" s="191">
        <v>5.0767564004134923E-2</v>
      </c>
      <c r="Y1983" s="198">
        <v>2.0000000000000001E-4</v>
      </c>
    </row>
    <row r="1984" spans="1:25" x14ac:dyDescent="0.2">
      <c r="A1984">
        <v>1980</v>
      </c>
      <c r="B1984" s="119">
        <v>0.55599733993336264</v>
      </c>
      <c r="C1984" s="97">
        <v>6578.4368367233965</v>
      </c>
      <c r="D1984" s="96">
        <v>0.77644898918024641</v>
      </c>
      <c r="E1984" s="98">
        <v>0</v>
      </c>
      <c r="F1984" s="119">
        <v>0.6204786426122908</v>
      </c>
      <c r="G1984" s="177">
        <v>1</v>
      </c>
      <c r="H1984" s="97">
        <v>7052130.1024574116</v>
      </c>
      <c r="I1984" s="185">
        <v>40784.135391828306</v>
      </c>
      <c r="J1984" s="174">
        <v>287615028899.41107</v>
      </c>
      <c r="K1984" s="186">
        <v>0.49837194294357867</v>
      </c>
      <c r="L1984" s="182">
        <v>109672921516.11891</v>
      </c>
      <c r="M1984" s="189">
        <v>8047231342.8311071</v>
      </c>
      <c r="N1984" s="187">
        <v>16382709.225790896</v>
      </c>
      <c r="O1984" s="185">
        <v>0</v>
      </c>
      <c r="P1984" s="185">
        <v>214850299409.36908</v>
      </c>
      <c r="Q1984" s="174">
        <v>510512559651.61127</v>
      </c>
      <c r="R1984" s="119">
        <v>0.6174568957029839</v>
      </c>
      <c r="S1984" s="174">
        <v>185743189133.75507</v>
      </c>
      <c r="T1984" s="119">
        <v>0.36383666889706234</v>
      </c>
      <c r="U1984" s="97">
        <v>15.580523324359334</v>
      </c>
      <c r="V1984" s="184">
        <v>3148758374920.4102</v>
      </c>
      <c r="W1984" s="199">
        <v>3265.0429065898297</v>
      </c>
      <c r="X1984" s="191">
        <v>4.735443781106205E-2</v>
      </c>
      <c r="Y1984" s="198">
        <v>2.0000000000000001E-4</v>
      </c>
    </row>
    <row r="1985" spans="1:25" x14ac:dyDescent="0.2">
      <c r="A1985">
        <v>1981</v>
      </c>
      <c r="B1985" s="119">
        <v>0.52589296954687093</v>
      </c>
      <c r="C1985" s="97">
        <v>14651.951017735786</v>
      </c>
      <c r="D1985" s="96">
        <v>0.83597438768136889</v>
      </c>
      <c r="E1985" s="98">
        <v>0.40915632784307177</v>
      </c>
      <c r="F1985" s="119">
        <v>0.54141473727785905</v>
      </c>
      <c r="G1985" s="177">
        <v>1</v>
      </c>
      <c r="H1985" s="97">
        <v>4985135.5351578016</v>
      </c>
      <c r="I1985" s="185">
        <v>47305.933663089134</v>
      </c>
      <c r="J1985" s="174">
        <v>235826490927.68332</v>
      </c>
      <c r="K1985" s="186">
        <v>0.46428195136215422</v>
      </c>
      <c r="L1985" s="182">
        <v>88768576750.471939</v>
      </c>
      <c r="M1985" s="189">
        <v>4948639323.1958551</v>
      </c>
      <c r="N1985" s="187">
        <v>11700543.459557099</v>
      </c>
      <c r="O1985" s="185">
        <v>0</v>
      </c>
      <c r="P1985" s="185">
        <v>197112742395.75</v>
      </c>
      <c r="Q1985" s="174">
        <v>437887872646.62921</v>
      </c>
      <c r="R1985" s="119">
        <v>0.61015660400123861</v>
      </c>
      <c r="S1985" s="174">
        <v>202610690214.93134</v>
      </c>
      <c r="T1985" s="119">
        <v>0.46269993500924372</v>
      </c>
      <c r="U1985" s="97">
        <v>16.443569922260416</v>
      </c>
      <c r="V1985" s="184">
        <v>3519550523115.6108</v>
      </c>
      <c r="W1985" s="199">
        <v>3653.757004593283</v>
      </c>
      <c r="X1985" s="191">
        <v>4.5845405168560838E-2</v>
      </c>
      <c r="Y1985" s="198">
        <v>2.0000000000000001E-4</v>
      </c>
    </row>
    <row r="1986" spans="1:25" x14ac:dyDescent="0.2">
      <c r="A1986">
        <v>1982</v>
      </c>
      <c r="B1986" s="119">
        <v>0.51475345938348349</v>
      </c>
      <c r="C1986" s="97">
        <v>9080.5089285134327</v>
      </c>
      <c r="D1986" s="96">
        <v>0.23186384200635712</v>
      </c>
      <c r="E1986" s="98">
        <v>6.6718624849418984E-2</v>
      </c>
      <c r="F1986" s="119">
        <v>0</v>
      </c>
      <c r="G1986" s="177">
        <v>0</v>
      </c>
      <c r="H1986" s="97">
        <v>1998866.7010791863</v>
      </c>
      <c r="I1986" s="185">
        <v>50782.005291757443</v>
      </c>
      <c r="J1986" s="174">
        <v>101506459391.72098</v>
      </c>
      <c r="K1986" s="186">
        <v>0.48563263201322104</v>
      </c>
      <c r="L1986" s="182">
        <v>38511054100.887558</v>
      </c>
      <c r="M1986" s="189">
        <v>5778883010.7004948</v>
      </c>
      <c r="N1986" s="187">
        <v>7770460.6547503844</v>
      </c>
      <c r="O1986" s="185">
        <v>5990091358.9190941</v>
      </c>
      <c r="P1986" s="185">
        <v>0</v>
      </c>
      <c r="Q1986" s="174">
        <v>113275433761.34058</v>
      </c>
      <c r="R1986" s="119">
        <v>0.47748148324759743</v>
      </c>
      <c r="S1986" s="174">
        <v>42250063290.251488</v>
      </c>
      <c r="T1986" s="119">
        <v>0.37298522625186259</v>
      </c>
      <c r="U1986" s="97">
        <v>13.932669199436635</v>
      </c>
      <c r="V1986" s="184">
        <v>692382043567.60608</v>
      </c>
      <c r="W1986" s="199">
        <v>717.92036583371487</v>
      </c>
      <c r="X1986" s="191">
        <v>4.8041601723059144E-2</v>
      </c>
      <c r="Y1986" s="198">
        <v>2.0000000000000001E-4</v>
      </c>
    </row>
    <row r="1987" spans="1:25" x14ac:dyDescent="0.2">
      <c r="A1987">
        <v>1983</v>
      </c>
      <c r="B1987" s="119">
        <v>0.5490838777534649</v>
      </c>
      <c r="C1987" s="97">
        <v>15396.239939162431</v>
      </c>
      <c r="D1987" s="96">
        <v>0.86273615122060499</v>
      </c>
      <c r="E1987" s="98">
        <v>0.22572593538680941</v>
      </c>
      <c r="F1987" s="119">
        <v>0</v>
      </c>
      <c r="G1987" s="177">
        <v>0</v>
      </c>
      <c r="H1987" s="97">
        <v>6159174.1262888638</v>
      </c>
      <c r="I1987" s="185">
        <v>37983.953756326344</v>
      </c>
      <c r="J1987" s="174">
        <v>233949785190.11792</v>
      </c>
      <c r="K1987" s="186">
        <v>0.35271517114718687</v>
      </c>
      <c r="L1987" s="182">
        <v>65611192512.752029</v>
      </c>
      <c r="M1987" s="189">
        <v>7559662682.9619656</v>
      </c>
      <c r="N1987" s="187">
        <v>13906411.602856491</v>
      </c>
      <c r="O1987" s="185">
        <v>19938436080.015324</v>
      </c>
      <c r="P1987" s="185">
        <v>0</v>
      </c>
      <c r="Q1987" s="174">
        <v>261447883953.09521</v>
      </c>
      <c r="R1987" s="119">
        <v>0.37662721112272574</v>
      </c>
      <c r="S1987" s="174">
        <v>73693444742.800934</v>
      </c>
      <c r="T1987" s="119">
        <v>0.28186667120251707</v>
      </c>
      <c r="U1987" s="97">
        <v>13.994133919859763</v>
      </c>
      <c r="V1987" s="184">
        <v>1018566171959.1509</v>
      </c>
      <c r="W1987" s="199">
        <v>1058.0455953302674</v>
      </c>
      <c r="X1987" s="191">
        <v>5.2928967945261612E-2</v>
      </c>
      <c r="Y1987" s="198">
        <v>2.0000000000000001E-4</v>
      </c>
    </row>
    <row r="1988" spans="1:25" x14ac:dyDescent="0.2">
      <c r="A1988">
        <v>1984</v>
      </c>
      <c r="B1988" s="119">
        <v>0.64054025050664332</v>
      </c>
      <c r="C1988" s="97">
        <v>8314.1598352280052</v>
      </c>
      <c r="D1988" s="96">
        <v>0.2</v>
      </c>
      <c r="E1988" s="98">
        <v>0</v>
      </c>
      <c r="F1988" s="119">
        <v>0.48013757826759845</v>
      </c>
      <c r="G1988" s="177">
        <v>1</v>
      </c>
      <c r="H1988" s="97">
        <v>1879944.8219546459</v>
      </c>
      <c r="I1988" s="185">
        <v>53890.47866143546</v>
      </c>
      <c r="J1988" s="174">
        <v>101311126312.22293</v>
      </c>
      <c r="K1988" s="186">
        <v>0.48944287220778926</v>
      </c>
      <c r="L1988" s="182">
        <v>37378528511.546181</v>
      </c>
      <c r="M1988" s="189">
        <v>3820673611.4583874</v>
      </c>
      <c r="N1988" s="187">
        <v>7661383.0334102428</v>
      </c>
      <c r="O1988" s="185">
        <v>0</v>
      </c>
      <c r="P1988" s="185">
        <v>143412296190.90417</v>
      </c>
      <c r="Q1988" s="174">
        <v>248544096114.58548</v>
      </c>
      <c r="R1988" s="119">
        <v>0.66111345298594359</v>
      </c>
      <c r="S1988" s="174">
        <v>116815967762.13406</v>
      </c>
      <c r="T1988" s="119">
        <v>0.47000097603718083</v>
      </c>
      <c r="U1988" s="97">
        <v>17.170239821483214</v>
      </c>
      <c r="V1988" s="184">
        <v>2210606487748.5488</v>
      </c>
      <c r="W1988" s="199">
        <v>2295.8740389887589</v>
      </c>
      <c r="X1988" s="191">
        <v>4.2228684304174868E-2</v>
      </c>
      <c r="Y1988" s="198">
        <v>2.0000000000000001E-4</v>
      </c>
    </row>
    <row r="1989" spans="1:25" x14ac:dyDescent="0.2">
      <c r="A1989">
        <v>1985</v>
      </c>
      <c r="B1989" s="119">
        <v>0.61227983325792878</v>
      </c>
      <c r="C1989" s="97">
        <v>8957.4044760492816</v>
      </c>
      <c r="D1989" s="96">
        <v>0.80061259886684621</v>
      </c>
      <c r="E1989" s="98">
        <v>0.7</v>
      </c>
      <c r="F1989" s="119">
        <v>0.55053318331313528</v>
      </c>
      <c r="G1989" s="177">
        <v>1</v>
      </c>
      <c r="H1989" s="97">
        <v>7262474.5388638368</v>
      </c>
      <c r="I1989" s="185">
        <v>38641.991448697983</v>
      </c>
      <c r="J1989" s="174">
        <v>280636479027.16321</v>
      </c>
      <c r="K1989" s="186">
        <v>0.42774791641770193</v>
      </c>
      <c r="L1989" s="182">
        <v>89624521079.934875</v>
      </c>
      <c r="M1989" s="189">
        <v>1709907759.3642931</v>
      </c>
      <c r="N1989" s="187">
        <v>16577416.614219304</v>
      </c>
      <c r="O1989" s="185">
        <v>0</v>
      </c>
      <c r="P1989" s="185">
        <v>392860508277.20502</v>
      </c>
      <c r="Q1989" s="174">
        <v>675206895063.73242</v>
      </c>
      <c r="R1989" s="119">
        <v>0.64325479933885599</v>
      </c>
      <c r="S1989" s="174">
        <v>327675917912.68799</v>
      </c>
      <c r="T1989" s="119">
        <v>0.48529705532962431</v>
      </c>
      <c r="U1989" s="97">
        <v>17.373538313057647</v>
      </c>
      <c r="V1989" s="184">
        <v>6070250260251.4434</v>
      </c>
      <c r="W1989" s="199">
        <v>6299.5484232741373</v>
      </c>
      <c r="X1989" s="191">
        <v>4.3176807427813969E-2</v>
      </c>
      <c r="Y1989" s="198">
        <v>2.0000000000000001E-4</v>
      </c>
    </row>
    <row r="1990" spans="1:25" x14ac:dyDescent="0.2">
      <c r="A1990">
        <v>1986</v>
      </c>
      <c r="B1990" s="119">
        <v>0.60886501391654146</v>
      </c>
      <c r="C1990" s="97">
        <v>9419.1946473511416</v>
      </c>
      <c r="D1990" s="96">
        <v>0.56636354665788846</v>
      </c>
      <c r="E1990" s="98">
        <v>0.15956066132874444</v>
      </c>
      <c r="F1990" s="119">
        <v>0</v>
      </c>
      <c r="G1990" s="177">
        <v>0</v>
      </c>
      <c r="H1990" s="97">
        <v>4371810.6747924425</v>
      </c>
      <c r="I1990" s="185">
        <v>45721.268476559038</v>
      </c>
      <c r="J1990" s="174">
        <v>199884729590.87201</v>
      </c>
      <c r="K1990" s="186">
        <v>0.43335887636610726</v>
      </c>
      <c r="L1990" s="182">
        <v>68321243731.801498</v>
      </c>
      <c r="M1990" s="189">
        <v>16922482035.019867</v>
      </c>
      <c r="N1990" s="187">
        <v>11854051.404042192</v>
      </c>
      <c r="O1990" s="185">
        <v>29375560364.075722</v>
      </c>
      <c r="P1990" s="185">
        <v>0</v>
      </c>
      <c r="Q1990" s="174">
        <v>246182771989.96759</v>
      </c>
      <c r="R1990" s="119">
        <v>0.44731915730476762</v>
      </c>
      <c r="S1990" s="174">
        <v>83688224503.662933</v>
      </c>
      <c r="T1990" s="119">
        <v>0.33994346487849841</v>
      </c>
      <c r="U1990" s="97">
        <v>14.772629486816124</v>
      </c>
      <c r="V1990" s="184">
        <v>1363530946624.9158</v>
      </c>
      <c r="W1990" s="199">
        <v>1416.1494161312262</v>
      </c>
      <c r="X1990" s="191">
        <v>4.8360678592144657E-2</v>
      </c>
      <c r="Y1990" s="198">
        <v>2.0000000000000001E-4</v>
      </c>
    </row>
    <row r="1991" spans="1:25" x14ac:dyDescent="0.2">
      <c r="A1991">
        <v>1987</v>
      </c>
      <c r="B1991" s="119">
        <v>0.48538588066970895</v>
      </c>
      <c r="C1991" s="97">
        <v>11404.383289453108</v>
      </c>
      <c r="D1991" s="96">
        <v>0.66229741460467917</v>
      </c>
      <c r="E1991" s="98">
        <v>0</v>
      </c>
      <c r="F1991" s="119">
        <v>0</v>
      </c>
      <c r="G1991" s="177">
        <v>0</v>
      </c>
      <c r="H1991" s="97">
        <v>4208394.7140799398</v>
      </c>
      <c r="I1991" s="185">
        <v>46926.180002409354</v>
      </c>
      <c r="J1991" s="174">
        <v>197483887874.1033</v>
      </c>
      <c r="K1991" s="186">
        <v>0.441606586985543</v>
      </c>
      <c r="L1991" s="182">
        <v>65081916360.840942</v>
      </c>
      <c r="M1991" s="189">
        <v>3982877428.4298902</v>
      </c>
      <c r="N1991" s="187">
        <v>10940164.562567893</v>
      </c>
      <c r="O1991" s="185">
        <v>0</v>
      </c>
      <c r="P1991" s="185">
        <v>0</v>
      </c>
      <c r="Q1991" s="174">
        <v>201466765302.5332</v>
      </c>
      <c r="R1991" s="119">
        <v>0.43287628893906627</v>
      </c>
      <c r="S1991" s="174">
        <v>65081916360.840942</v>
      </c>
      <c r="T1991" s="119">
        <v>0.32304045912044338</v>
      </c>
      <c r="U1991" s="97">
        <v>13.197247569724876</v>
      </c>
      <c r="V1991" s="184">
        <v>933770413161.06921</v>
      </c>
      <c r="W1991" s="199">
        <v>970.20288713019875</v>
      </c>
      <c r="X1991" s="191">
        <v>5.4777060311189098E-2</v>
      </c>
      <c r="Y1991" s="198">
        <v>2.0000000000000001E-4</v>
      </c>
    </row>
    <row r="1992" spans="1:25" x14ac:dyDescent="0.2">
      <c r="A1992">
        <v>1988</v>
      </c>
      <c r="B1992" s="119">
        <v>0.38091315217619748</v>
      </c>
      <c r="C1992" s="97">
        <v>12503.401146503635</v>
      </c>
      <c r="D1992" s="96">
        <v>1.1151968263948535</v>
      </c>
      <c r="E1992" s="98">
        <v>0.7</v>
      </c>
      <c r="F1992" s="119">
        <v>0.67240895747947949</v>
      </c>
      <c r="G1992" s="177">
        <v>1</v>
      </c>
      <c r="H1992" s="97">
        <v>8146550.8006478054</v>
      </c>
      <c r="I1992" s="185">
        <v>39629.433626177051</v>
      </c>
      <c r="J1992" s="174">
        <v>322843194236.5517</v>
      </c>
      <c r="K1992" s="186">
        <v>0.38091315217619748</v>
      </c>
      <c r="L1992" s="182">
        <v>90163115578.246826</v>
      </c>
      <c r="M1992" s="189">
        <v>1054174756.8155944</v>
      </c>
      <c r="N1992" s="187">
        <v>16413444.954732023</v>
      </c>
      <c r="O1992" s="185">
        <v>0</v>
      </c>
      <c r="P1992" s="185">
        <v>275744167425.37714</v>
      </c>
      <c r="Q1992" s="174">
        <v>599641536418.74438</v>
      </c>
      <c r="R1992" s="119">
        <v>0.57295989662006219</v>
      </c>
      <c r="S1992" s="174">
        <v>220109973604.12448</v>
      </c>
      <c r="T1992" s="119">
        <v>0.36706925760795911</v>
      </c>
      <c r="U1992" s="97">
        <v>16.558827285071992</v>
      </c>
      <c r="V1992" s="184">
        <v>3760573126664.6133</v>
      </c>
      <c r="W1992" s="199">
        <v>3901.2141269963849</v>
      </c>
      <c r="X1992" s="191">
        <v>4.6905324877748601E-2</v>
      </c>
      <c r="Y1992" s="198">
        <v>2.0000000000000001E-4</v>
      </c>
    </row>
    <row r="1993" spans="1:25" x14ac:dyDescent="0.2">
      <c r="A1993">
        <v>1989</v>
      </c>
      <c r="B1993" s="119">
        <v>0.5785168760409598</v>
      </c>
      <c r="C1993" s="97">
        <v>8420.4787974657211</v>
      </c>
      <c r="D1993" s="96">
        <v>0.3160287240363594</v>
      </c>
      <c r="E1993" s="98">
        <v>0.65157842503061003</v>
      </c>
      <c r="F1993" s="119">
        <v>0</v>
      </c>
      <c r="G1993" s="177">
        <v>0</v>
      </c>
      <c r="H1993" s="97">
        <v>2870554.4537030854</v>
      </c>
      <c r="I1993" s="185">
        <v>53671.878966602417</v>
      </c>
      <c r="J1993" s="174">
        <v>154068051206.19351</v>
      </c>
      <c r="K1993" s="186">
        <v>0.52141493465786282</v>
      </c>
      <c r="L1993" s="182">
        <v>57591923911.784416</v>
      </c>
      <c r="M1993" s="189">
        <v>24187349354.073093</v>
      </c>
      <c r="N1993" s="187">
        <v>9789128.9164103046</v>
      </c>
      <c r="O1993" s="185">
        <v>31124248737.756222</v>
      </c>
      <c r="P1993" s="185">
        <v>0</v>
      </c>
      <c r="Q1993" s="174">
        <v>209379649298.02283</v>
      </c>
      <c r="R1993" s="119">
        <v>0.50259317080506904</v>
      </c>
      <c r="S1993" s="174">
        <v>68764989542.781525</v>
      </c>
      <c r="T1993" s="119">
        <v>0.32842250798168127</v>
      </c>
      <c r="U1993" s="97">
        <v>15.051130725904734</v>
      </c>
      <c r="V1993" s="184">
        <v>1171791346476.4478</v>
      </c>
      <c r="W1993" s="199">
        <v>1215.9594184164414</v>
      </c>
      <c r="X1993" s="191">
        <v>4.6761813432896322E-2</v>
      </c>
      <c r="Y1993" s="198">
        <v>2.0000000000000001E-4</v>
      </c>
    </row>
    <row r="1994" spans="1:25" x14ac:dyDescent="0.2">
      <c r="A1994">
        <v>1990</v>
      </c>
      <c r="B1994" s="119">
        <v>0.28742567314109035</v>
      </c>
      <c r="C1994" s="97">
        <v>12157.324560686231</v>
      </c>
      <c r="D1994" s="96">
        <v>0.63672708158300528</v>
      </c>
      <c r="E1994" s="98">
        <v>0.39605143979644886</v>
      </c>
      <c r="F1994" s="119">
        <v>0.45499195017258953</v>
      </c>
      <c r="G1994" s="177">
        <v>1</v>
      </c>
      <c r="H1994" s="97">
        <v>3649445.5397097017</v>
      </c>
      <c r="I1994" s="185">
        <v>48928.720093298674</v>
      </c>
      <c r="J1994" s="174">
        <v>178562699308.1933</v>
      </c>
      <c r="K1994" s="186">
        <v>0.28742567314109035</v>
      </c>
      <c r="L1994" s="182">
        <v>32429500868.866001</v>
      </c>
      <c r="M1994" s="189">
        <v>3441250961.8598638</v>
      </c>
      <c r="N1994" s="187">
        <v>9825358.0976279322</v>
      </c>
      <c r="O1994" s="185">
        <v>0</v>
      </c>
      <c r="P1994" s="185">
        <v>187226841105.80765</v>
      </c>
      <c r="Q1994" s="174">
        <v>369230791375.86084</v>
      </c>
      <c r="R1994" s="119">
        <v>0.54465927985534013</v>
      </c>
      <c r="S1994" s="174">
        <v>114195425694.86961</v>
      </c>
      <c r="T1994" s="119">
        <v>0.30927925937418271</v>
      </c>
      <c r="U1994" s="97">
        <v>17.373445651959024</v>
      </c>
      <c r="V1994" s="184">
        <v>2111453487775.1533</v>
      </c>
      <c r="W1994" s="199">
        <v>2190.8268413134956</v>
      </c>
      <c r="X1994" s="191">
        <v>4.3558635464326062E-2</v>
      </c>
      <c r="Y1994" s="198">
        <v>2.0000000000000001E-4</v>
      </c>
    </row>
    <row r="1995" spans="1:25" x14ac:dyDescent="0.2">
      <c r="A1995">
        <v>1991</v>
      </c>
      <c r="B1995" s="119">
        <v>0.45929855022757621</v>
      </c>
      <c r="C1995" s="97">
        <v>4732.886730479674</v>
      </c>
      <c r="D1995" s="96">
        <v>0.34655415471797396</v>
      </c>
      <c r="E1995" s="98">
        <v>0</v>
      </c>
      <c r="F1995" s="119">
        <v>0.30904363884303065</v>
      </c>
      <c r="G1995" s="177">
        <v>1</v>
      </c>
      <c r="H1995" s="97">
        <v>16629120.274586944</v>
      </c>
      <c r="I1995" s="185">
        <v>33284.746983093573</v>
      </c>
      <c r="J1995" s="174">
        <v>553496060891.05798</v>
      </c>
      <c r="K1995" s="186">
        <v>0.45929855022757615</v>
      </c>
      <c r="L1995" s="182">
        <v>195121666396.49594</v>
      </c>
      <c r="M1995" s="189">
        <v>15255207385.583406</v>
      </c>
      <c r="N1995" s="187">
        <v>46888019.132940128</v>
      </c>
      <c r="O1995" s="185">
        <v>0</v>
      </c>
      <c r="P1995" s="185">
        <v>265436885996.37286</v>
      </c>
      <c r="Q1995" s="174">
        <v>834188154273.01428</v>
      </c>
      <c r="R1995" s="119">
        <v>0.55930960507062766</v>
      </c>
      <c r="S1995" s="174">
        <v>301447340647.84515</v>
      </c>
      <c r="T1995" s="119">
        <v>0.36136612478098923</v>
      </c>
      <c r="U1995" s="97">
        <v>15.259990065625383</v>
      </c>
      <c r="V1995" s="184">
        <v>5090903454367.21</v>
      </c>
      <c r="W1995" s="199">
        <v>5284.3192745036777</v>
      </c>
      <c r="X1995" s="191">
        <v>4.6851861994647852E-2</v>
      </c>
      <c r="Y1995" s="198">
        <v>2.0000000000000001E-4</v>
      </c>
    </row>
    <row r="1996" spans="1:25" x14ac:dyDescent="0.2">
      <c r="A1996">
        <v>1992</v>
      </c>
      <c r="B1996" s="119">
        <v>0.51290719569538079</v>
      </c>
      <c r="C1996" s="97">
        <v>6566.1403839658287</v>
      </c>
      <c r="D1996" s="96">
        <v>0.9113062044099729</v>
      </c>
      <c r="E1996" s="98">
        <v>0.15406178686119512</v>
      </c>
      <c r="F1996" s="119">
        <v>0.45511939783937294</v>
      </c>
      <c r="G1996" s="177">
        <v>1</v>
      </c>
      <c r="H1996" s="97">
        <v>8822677.0329875741</v>
      </c>
      <c r="I1996" s="185">
        <v>40070.117706468583</v>
      </c>
      <c r="J1996" s="174">
        <v>353525707197.96912</v>
      </c>
      <c r="K1996" s="186">
        <v>0.42378495629790069</v>
      </c>
      <c r="L1996" s="182">
        <v>102403432768.05392</v>
      </c>
      <c r="M1996" s="189">
        <v>3329340005.2909575</v>
      </c>
      <c r="N1996" s="187">
        <v>19008553.581559908</v>
      </c>
      <c r="O1996" s="185">
        <v>0</v>
      </c>
      <c r="P1996" s="185">
        <v>275250265539.83514</v>
      </c>
      <c r="Q1996" s="174">
        <v>632105312743.09521</v>
      </c>
      <c r="R1996" s="119">
        <v>0.58537569823800817</v>
      </c>
      <c r="S1996" s="174">
        <v>207132254093.45905</v>
      </c>
      <c r="T1996" s="119">
        <v>0.32768630466746801</v>
      </c>
      <c r="U1996" s="97">
        <v>16.092704026540964</v>
      </c>
      <c r="V1996" s="184">
        <v>3581303588437.7261</v>
      </c>
      <c r="W1996" s="199">
        <v>3716.334512118256</v>
      </c>
      <c r="X1996" s="191">
        <v>4.6047557554419416E-2</v>
      </c>
      <c r="Y1996" s="198">
        <v>2.0000000000000001E-4</v>
      </c>
    </row>
    <row r="1997" spans="1:25" x14ac:dyDescent="0.2">
      <c r="A1997">
        <v>1993</v>
      </c>
      <c r="B1997" s="119">
        <v>0.51729216768210096</v>
      </c>
      <c r="C1997" s="97">
        <v>4289.5351251812554</v>
      </c>
      <c r="D1997" s="96">
        <v>0.76149238785340256</v>
      </c>
      <c r="E1997" s="98">
        <v>0</v>
      </c>
      <c r="F1997" s="119">
        <v>0</v>
      </c>
      <c r="G1997" s="177">
        <v>0</v>
      </c>
      <c r="H1997" s="97">
        <v>9761284.2321757786</v>
      </c>
      <c r="I1997" s="185">
        <v>26671.749467453781</v>
      </c>
      <c r="J1997" s="174">
        <v>260350527521.19931</v>
      </c>
      <c r="K1997" s="186">
        <v>0.2174654069299069</v>
      </c>
      <c r="L1997" s="182">
        <v>27195356090.037685</v>
      </c>
      <c r="M1997" s="189">
        <v>4723993655.2977648</v>
      </c>
      <c r="N1997" s="187">
        <v>22235743.410340402</v>
      </c>
      <c r="O1997" s="185">
        <v>0</v>
      </c>
      <c r="P1997" s="185">
        <v>0</v>
      </c>
      <c r="Q1997" s="174">
        <v>265074521176.49707</v>
      </c>
      <c r="R1997" s="119">
        <v>0.21358987337042307</v>
      </c>
      <c r="S1997" s="174">
        <v>27195356090.037685</v>
      </c>
      <c r="T1997" s="119">
        <v>0.10259513426388478</v>
      </c>
      <c r="U1997" s="97">
        <v>13.574274960106061</v>
      </c>
      <c r="V1997" s="184">
        <v>415882558460.17725</v>
      </c>
      <c r="W1997" s="199">
        <v>431.46057345153235</v>
      </c>
      <c r="X1997" s="191">
        <v>4.9488994073763934E-2</v>
      </c>
      <c r="Y1997" s="198">
        <v>2.0000000000000001E-4</v>
      </c>
    </row>
    <row r="1998" spans="1:25" x14ac:dyDescent="0.2">
      <c r="A1998">
        <v>1994</v>
      </c>
      <c r="B1998" s="119">
        <v>0.3018738785269815</v>
      </c>
      <c r="C1998" s="97">
        <v>8309.2040090770352</v>
      </c>
      <c r="D1998" s="96">
        <v>0.38569716866193082</v>
      </c>
      <c r="E1998" s="98">
        <v>0.58342843356880636</v>
      </c>
      <c r="F1998" s="119">
        <v>0.61976527129512149</v>
      </c>
      <c r="G1998" s="177">
        <v>1</v>
      </c>
      <c r="H1998" s="97">
        <v>3650129.5030022245</v>
      </c>
      <c r="I1998" s="185">
        <v>44455.68205283062</v>
      </c>
      <c r="J1998" s="174">
        <v>162268996637.12354</v>
      </c>
      <c r="K1998" s="186">
        <v>0.30187387852698144</v>
      </c>
      <c r="L1998" s="182">
        <v>29877959492.180569</v>
      </c>
      <c r="M1998" s="189">
        <v>2614658973.1341147</v>
      </c>
      <c r="N1998" s="187">
        <v>11390686.132104782</v>
      </c>
      <c r="O1998" s="185">
        <v>0</v>
      </c>
      <c r="P1998" s="185">
        <v>192562708880.7941</v>
      </c>
      <c r="Q1998" s="174">
        <v>357446364491.0517</v>
      </c>
      <c r="R1998" s="119">
        <v>0.56801511682250794</v>
      </c>
      <c r="S1998" s="174">
        <v>116815463637.41476</v>
      </c>
      <c r="T1998" s="119">
        <v>0.32680557208559641</v>
      </c>
      <c r="U1998" s="97">
        <v>17.536340717134838</v>
      </c>
      <c r="V1998" s="184">
        <v>2222478657972.7344</v>
      </c>
      <c r="W1998" s="199">
        <v>2307.8271792204896</v>
      </c>
      <c r="X1998" s="191">
        <v>4.1476200496600148E-2</v>
      </c>
      <c r="Y1998" s="198">
        <v>2.0000000000000001E-4</v>
      </c>
    </row>
    <row r="1999" spans="1:25" x14ac:dyDescent="0.2">
      <c r="A1999">
        <v>1995</v>
      </c>
      <c r="B1999" s="119">
        <v>0.59505364683608475</v>
      </c>
      <c r="C1999" s="97">
        <v>9655.4802407873758</v>
      </c>
      <c r="D1999" s="96">
        <v>0.73677890661512202</v>
      </c>
      <c r="E1999" s="98">
        <v>0</v>
      </c>
      <c r="F1999" s="119">
        <v>0.62545656723843601</v>
      </c>
      <c r="G1999" s="177">
        <v>1</v>
      </c>
      <c r="H1999" s="97">
        <v>4933619.8234136645</v>
      </c>
      <c r="I1999" s="185">
        <v>39238.781321269096</v>
      </c>
      <c r="J1999" s="174">
        <v>193589229373.20703</v>
      </c>
      <c r="K1999" s="186">
        <v>0.36652223740097689</v>
      </c>
      <c r="L1999" s="182">
        <v>53545693473.139618</v>
      </c>
      <c r="M1999" s="189">
        <v>5841462928.6468191</v>
      </c>
      <c r="N1999" s="187">
        <v>12146040.541527139</v>
      </c>
      <c r="O1999" s="185">
        <v>0</v>
      </c>
      <c r="P1999" s="185">
        <v>338070920835.68811</v>
      </c>
      <c r="Q1999" s="174">
        <v>537501613137.54193</v>
      </c>
      <c r="R1999" s="119">
        <v>0.63518226887215889</v>
      </c>
      <c r="S1999" s="174">
        <v>222208693457.77463</v>
      </c>
      <c r="T1999" s="119">
        <v>0.41341028199093682</v>
      </c>
      <c r="U1999" s="97">
        <v>17.636579563616664</v>
      </c>
      <c r="V1999" s="184">
        <v>4191206738219.2544</v>
      </c>
      <c r="W1999" s="199">
        <v>4352.121520769495</v>
      </c>
      <c r="X1999" s="191">
        <v>4.2488859361372984E-2</v>
      </c>
      <c r="Y1999" s="198">
        <v>2.0000000000000001E-4</v>
      </c>
    </row>
    <row r="2000" spans="1:25" x14ac:dyDescent="0.2">
      <c r="A2000">
        <v>1996</v>
      </c>
      <c r="B2000" s="119">
        <v>0.47527908044374234</v>
      </c>
      <c r="C2000" s="97">
        <v>12540.796568975167</v>
      </c>
      <c r="D2000" s="96">
        <v>0.9989807697863452</v>
      </c>
      <c r="E2000" s="98">
        <v>0.32525745934041228</v>
      </c>
      <c r="F2000" s="119">
        <v>0</v>
      </c>
      <c r="G2000" s="177">
        <v>0</v>
      </c>
      <c r="H2000" s="97">
        <v>7723050.3273694143</v>
      </c>
      <c r="I2000" s="185">
        <v>45756.657289374612</v>
      </c>
      <c r="J2000" s="174">
        <v>353380967058.03467</v>
      </c>
      <c r="K2000" s="186">
        <v>0.47273597780389287</v>
      </c>
      <c r="L2000" s="182">
        <v>132499993021.72183</v>
      </c>
      <c r="M2000" s="189">
        <v>22434103769.977161</v>
      </c>
      <c r="N2000" s="187">
        <v>16234881.639718305</v>
      </c>
      <c r="O2000" s="185">
        <v>48713954091.337265</v>
      </c>
      <c r="P2000" s="185">
        <v>0</v>
      </c>
      <c r="Q2000" s="174">
        <v>424529024919.34912</v>
      </c>
      <c r="R2000" s="119">
        <v>0.48530735987174389</v>
      </c>
      <c r="S2000" s="174">
        <v>155922702152.54092</v>
      </c>
      <c r="T2000" s="119">
        <v>0.36728396175541284</v>
      </c>
      <c r="U2000" s="97">
        <v>14.324486693913006</v>
      </c>
      <c r="V2000" s="184">
        <v>2321161941047.6968</v>
      </c>
      <c r="W2000" s="199">
        <v>2408.4024453183911</v>
      </c>
      <c r="X2000" s="191">
        <v>5.4470035656118583E-2</v>
      </c>
      <c r="Y2000" s="198">
        <v>2.0000000000000001E-4</v>
      </c>
    </row>
    <row r="2001" spans="1:25" x14ac:dyDescent="0.2">
      <c r="A2001">
        <v>1997</v>
      </c>
      <c r="B2001" s="119">
        <v>0.48803218845745061</v>
      </c>
      <c r="C2001" s="97">
        <v>12970.325537274839</v>
      </c>
      <c r="D2001" s="96">
        <v>1.1445350465019957</v>
      </c>
      <c r="E2001" s="98">
        <v>0.7</v>
      </c>
      <c r="F2001" s="119">
        <v>0</v>
      </c>
      <c r="G2001" s="177">
        <v>0</v>
      </c>
      <c r="H2001" s="97">
        <v>10420224.777288621</v>
      </c>
      <c r="I2001" s="185">
        <v>35379.955551706465</v>
      </c>
      <c r="J2001" s="174">
        <v>368667089459.26184</v>
      </c>
      <c r="K2001" s="186">
        <v>0.36066173571053173</v>
      </c>
      <c r="L2001" s="182">
        <v>108598151110.34219</v>
      </c>
      <c r="M2001" s="189">
        <v>44665063083.194016</v>
      </c>
      <c r="N2001" s="187">
        <v>20318121.001029298</v>
      </c>
      <c r="O2001" s="185">
        <v>68971567446.039673</v>
      </c>
      <c r="P2001" s="185">
        <v>0</v>
      </c>
      <c r="Q2001" s="174">
        <v>482303719988.49554</v>
      </c>
      <c r="R2001" s="119">
        <v>0.39008898033182643</v>
      </c>
      <c r="S2001" s="174">
        <v>142059138911.63336</v>
      </c>
      <c r="T2001" s="119">
        <v>0.29454290527765764</v>
      </c>
      <c r="U2001" s="97">
        <v>15.51221645815972</v>
      </c>
      <c r="V2001" s="184">
        <v>2157060292520.876</v>
      </c>
      <c r="W2001" s="199">
        <v>2239.0594608888564</v>
      </c>
      <c r="X2001" s="191">
        <v>4.8965136670271754E-2</v>
      </c>
      <c r="Y2001" s="198">
        <v>2.0000000000000001E-4</v>
      </c>
    </row>
    <row r="2002" spans="1:25" x14ac:dyDescent="0.2">
      <c r="A2002">
        <v>1998</v>
      </c>
      <c r="B2002" s="119">
        <v>0.462133513028263</v>
      </c>
      <c r="C2002" s="97">
        <v>10952.263438490125</v>
      </c>
      <c r="D2002" s="96">
        <v>0.2</v>
      </c>
      <c r="E2002" s="98">
        <v>8.1600203263583512E-2</v>
      </c>
      <c r="F2002" s="119">
        <v>0</v>
      </c>
      <c r="G2002" s="177">
        <v>0</v>
      </c>
      <c r="H2002" s="97">
        <v>1553238.1187352743</v>
      </c>
      <c r="I2002" s="185">
        <v>53661.787592188106</v>
      </c>
      <c r="J2002" s="174">
        <v>83349534007.66214</v>
      </c>
      <c r="K2002" s="186">
        <v>0.462133513028263</v>
      </c>
      <c r="L2002" s="182">
        <v>28916258868.351463</v>
      </c>
      <c r="M2002" s="189">
        <v>933877381.37095749</v>
      </c>
      <c r="N2002" s="187">
        <v>6563431.8716747202</v>
      </c>
      <c r="O2002" s="185">
        <v>3702333955.5604014</v>
      </c>
      <c r="P2002" s="185">
        <v>0</v>
      </c>
      <c r="Q2002" s="174">
        <v>87985745344.593491</v>
      </c>
      <c r="R2002" s="119">
        <v>0.47144545928685228</v>
      </c>
      <c r="S2002" s="174">
        <v>30546285388.583862</v>
      </c>
      <c r="T2002" s="119">
        <v>0.34717311615592122</v>
      </c>
      <c r="U2002" s="97">
        <v>13.393713686489255</v>
      </c>
      <c r="V2002" s="184">
        <v>492023202505.5578</v>
      </c>
      <c r="W2002" s="199">
        <v>510.54891367692136</v>
      </c>
      <c r="X2002" s="191">
        <v>4.8688242003357564E-2</v>
      </c>
      <c r="Y2002" s="198">
        <v>2.0000000000000001E-4</v>
      </c>
    </row>
    <row r="2003" spans="1:25" x14ac:dyDescent="0.2">
      <c r="A2003">
        <v>1999</v>
      </c>
      <c r="B2003" s="119">
        <v>0.3628858261480653</v>
      </c>
      <c r="C2003" s="97">
        <v>9803.5354690895347</v>
      </c>
      <c r="D2003" s="96">
        <v>0.98226857579781923</v>
      </c>
      <c r="E2003" s="98">
        <v>0</v>
      </c>
      <c r="F2003" s="119">
        <v>0.57534888416402508</v>
      </c>
      <c r="G2003" s="177">
        <v>1</v>
      </c>
      <c r="H2003" s="97">
        <v>6873614.684979355</v>
      </c>
      <c r="I2003" s="185">
        <v>37963.128089231701</v>
      </c>
      <c r="J2003" s="174">
        <v>260943914721.89526</v>
      </c>
      <c r="K2003" s="186">
        <v>0.3628858261480653</v>
      </c>
      <c r="L2003" s="182">
        <v>66144887561.610123</v>
      </c>
      <c r="M2003" s="189">
        <v>2318440383.8210344</v>
      </c>
      <c r="N2003" s="187">
        <v>14739227.677281294</v>
      </c>
      <c r="O2003" s="185">
        <v>0</v>
      </c>
      <c r="P2003" s="185">
        <v>331204852021.08429</v>
      </c>
      <c r="Q2003" s="174">
        <v>594467207126.80054</v>
      </c>
      <c r="R2003" s="119">
        <v>0.60500684541934291</v>
      </c>
      <c r="S2003" s="174">
        <v>222107825421.73438</v>
      </c>
      <c r="T2003" s="119">
        <v>0.37362502550011734</v>
      </c>
      <c r="U2003" s="97">
        <v>17.24546597254367</v>
      </c>
      <c r="V2003" s="184">
        <v>4025519920211.8706</v>
      </c>
      <c r="W2003" s="199">
        <v>4176.9452528905376</v>
      </c>
      <c r="X2003" s="191">
        <v>4.4306465786577313E-2</v>
      </c>
      <c r="Y2003" s="198">
        <v>2.0000000000000001E-4</v>
      </c>
    </row>
    <row r="2004" spans="1:25" x14ac:dyDescent="0.2">
      <c r="A2004">
        <v>2000</v>
      </c>
      <c r="B2004" s="119">
        <v>0.56039989494450915</v>
      </c>
      <c r="C2004" s="97">
        <v>9768.7475669523956</v>
      </c>
      <c r="D2004" s="96">
        <v>1.114458282139563</v>
      </c>
      <c r="E2004" s="98">
        <v>0.57727696250474136</v>
      </c>
      <c r="F2004" s="119">
        <v>0.50382210196710553</v>
      </c>
      <c r="G2004" s="177">
        <v>1</v>
      </c>
      <c r="H2004" s="97">
        <v>9102380.2946673948</v>
      </c>
      <c r="I2004" s="185">
        <v>36327.068427815713</v>
      </c>
      <c r="J2004" s="174">
        <v>330662791820.38379</v>
      </c>
      <c r="K2004" s="186">
        <v>0.36949040465016536</v>
      </c>
      <c r="L2004" s="182">
        <v>89168349995.318466</v>
      </c>
      <c r="M2004" s="189">
        <v>3626547352.6131949</v>
      </c>
      <c r="N2004" s="187">
        <v>18181153.110003024</v>
      </c>
      <c r="O2004" s="185">
        <v>0</v>
      </c>
      <c r="P2004" s="185">
        <v>241885052136.55325</v>
      </c>
      <c r="Q2004" s="174">
        <v>576174391309.55017</v>
      </c>
      <c r="R2004" s="119">
        <v>0.54789795454846535</v>
      </c>
      <c r="S2004" s="174">
        <v>195450218584.14316</v>
      </c>
      <c r="T2004" s="119">
        <v>0.33922059281377775</v>
      </c>
      <c r="U2004" s="97">
        <v>16.314357751173887</v>
      </c>
      <c r="V2004" s="184">
        <v>3300122962572.605</v>
      </c>
      <c r="W2004" s="199">
        <v>3425.4539053996991</v>
      </c>
      <c r="X2004" s="191">
        <v>4.6607578979097793E-2</v>
      </c>
      <c r="Y2004" s="198">
        <v>2.0000000000000001E-4</v>
      </c>
    </row>
    <row r="2005" spans="1:25" x14ac:dyDescent="0.2">
      <c r="A2005">
        <v>2001</v>
      </c>
      <c r="B2005" s="119">
        <v>0.52408385266472512</v>
      </c>
      <c r="C2005" s="97">
        <v>11314.926078705634</v>
      </c>
      <c r="D2005" s="96">
        <v>1.3244701765947844</v>
      </c>
      <c r="E2005" s="98">
        <v>8.9966689391850957E-2</v>
      </c>
      <c r="F2005" s="119">
        <v>0.43873680984734964</v>
      </c>
      <c r="G2005" s="177">
        <v>1</v>
      </c>
      <c r="H2005" s="97">
        <v>13052820.981368104</v>
      </c>
      <c r="I2005" s="185">
        <v>23619.347676449161</v>
      </c>
      <c r="J2005" s="174">
        <v>308299116917.38361</v>
      </c>
      <c r="K2005" s="186">
        <v>2.4627012720403019E-2</v>
      </c>
      <c r="L2005" s="182">
        <v>-8113634850.8581123</v>
      </c>
      <c r="M2005" s="189">
        <v>3417505206.4026613</v>
      </c>
      <c r="N2005" s="187">
        <v>23858750.277585082</v>
      </c>
      <c r="O2005" s="185">
        <v>0</v>
      </c>
      <c r="P2005" s="185">
        <v>312551312822.94049</v>
      </c>
      <c r="Q2005" s="174">
        <v>624267934946.72681</v>
      </c>
      <c r="R2005" s="119">
        <v>0.41269705219498665</v>
      </c>
      <c r="S2005" s="174">
        <v>145449742503.06415</v>
      </c>
      <c r="T2005" s="119">
        <v>0.23299249306385791</v>
      </c>
      <c r="U2005" s="97">
        <v>19.402443656153025</v>
      </c>
      <c r="V2005" s="184">
        <v>2701216874150.8013</v>
      </c>
      <c r="W2005" s="199">
        <v>2805.4214156296498</v>
      </c>
      <c r="X2005" s="191">
        <v>4.1404480489357534E-2</v>
      </c>
      <c r="Y2005" s="198">
        <v>2.0000000000000001E-4</v>
      </c>
    </row>
    <row r="2006" spans="1:25" x14ac:dyDescent="0.2">
      <c r="A2006">
        <v>2002</v>
      </c>
      <c r="B2006" s="119">
        <v>0.64882422900006997</v>
      </c>
      <c r="C2006" s="97">
        <v>6529.8674101311535</v>
      </c>
      <c r="D2006" s="96">
        <v>0.78166122955924333</v>
      </c>
      <c r="E2006" s="98">
        <v>0</v>
      </c>
      <c r="F2006" s="119">
        <v>0.55314990563291622</v>
      </c>
      <c r="G2006" s="177">
        <v>1</v>
      </c>
      <c r="H2006" s="97">
        <v>6533548.3060806608</v>
      </c>
      <c r="I2006" s="185">
        <v>45996.284415293827</v>
      </c>
      <c r="J2006" s="174">
        <v>300518946127.5473</v>
      </c>
      <c r="K2006" s="186">
        <v>0.51080479858987249</v>
      </c>
      <c r="L2006" s="182">
        <v>122387220352.13515</v>
      </c>
      <c r="M2006" s="189">
        <v>9909717964.7520008</v>
      </c>
      <c r="N2006" s="187">
        <v>15262251.257739369</v>
      </c>
      <c r="O2006" s="185">
        <v>0</v>
      </c>
      <c r="P2006" s="185">
        <v>253607829107.90244</v>
      </c>
      <c r="Q2006" s="174">
        <v>564036493200.20166</v>
      </c>
      <c r="R2006" s="119">
        <v>0.63186121347106661</v>
      </c>
      <c r="S2006" s="174">
        <v>228656344043.64227</v>
      </c>
      <c r="T2006" s="119">
        <v>0.40539281908215458</v>
      </c>
      <c r="U2006" s="97">
        <v>15.933313030991718</v>
      </c>
      <c r="V2006" s="184">
        <v>3941543890005.6763</v>
      </c>
      <c r="W2006" s="199">
        <v>4092.6380850048658</v>
      </c>
      <c r="X2006" s="191">
        <v>4.6330443351315156E-2</v>
      </c>
      <c r="Y2006" s="198">
        <v>2.0000000000000001E-4</v>
      </c>
    </row>
    <row r="2007" spans="1:25" x14ac:dyDescent="0.2">
      <c r="A2007">
        <v>2003</v>
      </c>
      <c r="B2007" s="119">
        <v>0.47479047386511219</v>
      </c>
      <c r="C2007" s="97">
        <v>8745.6818175232329</v>
      </c>
      <c r="D2007" s="96">
        <v>0.60120743695997991</v>
      </c>
      <c r="E2007" s="98">
        <v>0.42246113422094828</v>
      </c>
      <c r="F2007" s="119">
        <v>0</v>
      </c>
      <c r="G2007" s="177">
        <v>0</v>
      </c>
      <c r="H2007" s="97">
        <v>4982368.7372484878</v>
      </c>
      <c r="I2007" s="185">
        <v>47725.860121816026</v>
      </c>
      <c r="J2007" s="174">
        <v>237787833429.23047</v>
      </c>
      <c r="K2007" s="186">
        <v>0.47479047386511219</v>
      </c>
      <c r="L2007" s="182">
        <v>89216597427.485748</v>
      </c>
      <c r="M2007" s="189">
        <v>14452364252.878216</v>
      </c>
      <c r="N2007" s="187">
        <v>13061279.593688507</v>
      </c>
      <c r="O2007" s="185">
        <v>39253559421.951805</v>
      </c>
      <c r="P2007" s="185">
        <v>0</v>
      </c>
      <c r="Q2007" s="174">
        <v>291493757104.06049</v>
      </c>
      <c r="R2007" s="119">
        <v>0.49504403485138665</v>
      </c>
      <c r="S2007" s="174">
        <v>109224752822.43204</v>
      </c>
      <c r="T2007" s="119">
        <v>0.37470700541775187</v>
      </c>
      <c r="U2007" s="97">
        <v>14.450860670886534</v>
      </c>
      <c r="V2007" s="184">
        <v>1746718681697.9243</v>
      </c>
      <c r="W2007" s="199">
        <v>1812.0956013356899</v>
      </c>
      <c r="X2007" s="191">
        <v>5.0400180076198661E-2</v>
      </c>
      <c r="Y2007" s="198">
        <v>2.0000000000000001E-4</v>
      </c>
    </row>
    <row r="2008" spans="1:25" x14ac:dyDescent="0.2">
      <c r="A2008">
        <v>2004</v>
      </c>
      <c r="B2008" s="119">
        <v>0.48927187430408425</v>
      </c>
      <c r="C2008" s="97">
        <v>9071.1023996746244</v>
      </c>
      <c r="D2008" s="96">
        <v>1.4171032504139771</v>
      </c>
      <c r="E2008" s="98">
        <v>4.2041769719727354E-2</v>
      </c>
      <c r="F2008" s="119">
        <v>0</v>
      </c>
      <c r="G2008" s="177">
        <v>0</v>
      </c>
      <c r="H2008" s="97">
        <v>14472709.371960448</v>
      </c>
      <c r="I2008" s="185">
        <v>33060.884739935449</v>
      </c>
      <c r="J2008" s="174">
        <v>478480576420.96796</v>
      </c>
      <c r="K2008" s="186">
        <v>0.39384482240946705</v>
      </c>
      <c r="L2008" s="182">
        <v>135119756836.64816</v>
      </c>
      <c r="M2008" s="189">
        <v>15830804122.83259</v>
      </c>
      <c r="N2008" s="187">
        <v>25743505.304762214</v>
      </c>
      <c r="O2008" s="185">
        <v>13376984421.718437</v>
      </c>
      <c r="P2008" s="185">
        <v>0</v>
      </c>
      <c r="Q2008" s="174">
        <v>507688364965.51898</v>
      </c>
      <c r="R2008" s="119">
        <v>0.39226560805228627</v>
      </c>
      <c r="S2008" s="174">
        <v>142710393628.62656</v>
      </c>
      <c r="T2008" s="119">
        <v>0.28109841287837889</v>
      </c>
      <c r="U2008" s="97">
        <v>13.74532137503977</v>
      </c>
      <c r="V2008" s="184">
        <v>1926692345021.6201</v>
      </c>
      <c r="W2008" s="199">
        <v>2000.7063818591237</v>
      </c>
      <c r="X2008" s="191">
        <v>5.68227461141299E-2</v>
      </c>
      <c r="Y2008" s="198">
        <v>2.0000000000000001E-4</v>
      </c>
    </row>
    <row r="2009" spans="1:25" x14ac:dyDescent="0.2">
      <c r="A2009">
        <v>2005</v>
      </c>
      <c r="B2009" s="119">
        <v>0.58254384857759056</v>
      </c>
      <c r="C2009" s="97">
        <v>7872.4236209898318</v>
      </c>
      <c r="D2009" s="96">
        <v>0.72151297502415956</v>
      </c>
      <c r="E2009" s="98">
        <v>0.49478555077167946</v>
      </c>
      <c r="F2009" s="119">
        <v>0.68699891786469502</v>
      </c>
      <c r="G2009" s="177">
        <v>1</v>
      </c>
      <c r="H2009" s="97">
        <v>16545381.132434256</v>
      </c>
      <c r="I2009" s="185">
        <v>30680.484168436316</v>
      </c>
      <c r="J2009" s="174">
        <v>507620303894.39417</v>
      </c>
      <c r="K2009" s="186">
        <v>0.43125227193195548</v>
      </c>
      <c r="L2009" s="182">
        <v>157387637316.97653</v>
      </c>
      <c r="M2009" s="189">
        <v>11642005319.876028</v>
      </c>
      <c r="N2009" s="187">
        <v>36781429.409933567</v>
      </c>
      <c r="O2009" s="185">
        <v>0</v>
      </c>
      <c r="P2009" s="185">
        <v>571159689239.17078</v>
      </c>
      <c r="Q2009" s="174">
        <v>1090421998453.4409</v>
      </c>
      <c r="R2009" s="119">
        <v>0.61979688751981932</v>
      </c>
      <c r="S2009" s="174">
        <v>451604213553.71539</v>
      </c>
      <c r="T2009" s="119">
        <v>0.41415545008650895</v>
      </c>
      <c r="U2009" s="97">
        <v>16.987289841147945</v>
      </c>
      <c r="V2009" s="184">
        <v>8132207423421.9248</v>
      </c>
      <c r="W2009" s="199">
        <v>8446.2722808283743</v>
      </c>
      <c r="X2009" s="191">
        <v>4.3732779143940366E-2</v>
      </c>
      <c r="Y2009" s="198">
        <v>2.0000000000000001E-4</v>
      </c>
    </row>
    <row r="2010" spans="1:25" x14ac:dyDescent="0.2">
      <c r="A2010">
        <v>2006</v>
      </c>
      <c r="B2010" s="119">
        <v>0.51828965855950693</v>
      </c>
      <c r="C2010" s="97">
        <v>8150.1692463823911</v>
      </c>
      <c r="D2010" s="96">
        <v>1.080789403396913</v>
      </c>
      <c r="E2010" s="98">
        <v>0</v>
      </c>
      <c r="F2010" s="119">
        <v>0</v>
      </c>
      <c r="G2010" s="177">
        <v>0</v>
      </c>
      <c r="H2010" s="97">
        <v>10924591.585030414</v>
      </c>
      <c r="I2010" s="185">
        <v>29340.289524073254</v>
      </c>
      <c r="J2010" s="174">
        <v>320530680037.04669</v>
      </c>
      <c r="K2010" s="186">
        <v>0.35688423871871955</v>
      </c>
      <c r="L2010" s="182">
        <v>82247356882.392471</v>
      </c>
      <c r="M2010" s="189">
        <v>6836931183.4122057</v>
      </c>
      <c r="N2010" s="187">
        <v>21721973.420854159</v>
      </c>
      <c r="O2010" s="185">
        <v>0</v>
      </c>
      <c r="P2010" s="185">
        <v>0</v>
      </c>
      <c r="Q2010" s="174">
        <v>327367611220.45892</v>
      </c>
      <c r="R2010" s="119">
        <v>0.34943086551705244</v>
      </c>
      <c r="S2010" s="174">
        <v>82247356882.392471</v>
      </c>
      <c r="T2010" s="119">
        <v>0.25123852838027</v>
      </c>
      <c r="U2010" s="97">
        <v>13.300309625234476</v>
      </c>
      <c r="V2010" s="184">
        <v>1086600811212.0444</v>
      </c>
      <c r="W2010" s="199">
        <v>1128.0683899933485</v>
      </c>
      <c r="X2010" s="191">
        <v>5.8203323968796607E-2</v>
      </c>
      <c r="Y2010" s="198">
        <v>2.0000000000000001E-4</v>
      </c>
    </row>
    <row r="2011" spans="1:25" x14ac:dyDescent="0.2">
      <c r="A2011">
        <v>2007</v>
      </c>
      <c r="B2011" s="119">
        <v>0.49024667929086552</v>
      </c>
      <c r="C2011" s="97">
        <v>12053.562399575589</v>
      </c>
      <c r="D2011" s="96">
        <v>1.4802077447011375</v>
      </c>
      <c r="E2011" s="98">
        <v>8.849711505994734E-2</v>
      </c>
      <c r="F2011" s="119">
        <v>0</v>
      </c>
      <c r="G2011" s="177">
        <v>0</v>
      </c>
      <c r="H2011" s="97">
        <v>14577183.230325414</v>
      </c>
      <c r="I2011" s="185">
        <v>35876.157974199676</v>
      </c>
      <c r="J2011" s="174">
        <v>522973328390.00891</v>
      </c>
      <c r="K2011" s="186">
        <v>0.38120377879653544</v>
      </c>
      <c r="L2011" s="182">
        <v>161847281916.7915</v>
      </c>
      <c r="M2011" s="189">
        <v>18051977329.862167</v>
      </c>
      <c r="N2011" s="187">
        <v>25509025.886526868</v>
      </c>
      <c r="O2011" s="185">
        <v>33838620097.140438</v>
      </c>
      <c r="P2011" s="185">
        <v>0</v>
      </c>
      <c r="Q2011" s="174">
        <v>574863925817.01147</v>
      </c>
      <c r="R2011" s="119">
        <v>0.39388504809721114</v>
      </c>
      <c r="S2011" s="174">
        <v>179209841141.70239</v>
      </c>
      <c r="T2011" s="119">
        <v>0.31174306317274081</v>
      </c>
      <c r="U2011" s="97">
        <v>13.941388400839868</v>
      </c>
      <c r="V2011" s="184">
        <v>2399400177275.2588</v>
      </c>
      <c r="W2011" s="199">
        <v>2491.7793698158271</v>
      </c>
      <c r="X2011" s="191">
        <v>5.6881806806820749E-2</v>
      </c>
      <c r="Y2011" s="198">
        <v>2.0000000000000001E-4</v>
      </c>
    </row>
    <row r="2012" spans="1:25" x14ac:dyDescent="0.2">
      <c r="A2012">
        <v>2008</v>
      </c>
      <c r="B2012" s="119">
        <v>0.44508563963524417</v>
      </c>
      <c r="C2012" s="97">
        <v>5398.5529896931921</v>
      </c>
      <c r="D2012" s="96">
        <v>1.483868519444304</v>
      </c>
      <c r="E2012" s="98">
        <v>0</v>
      </c>
      <c r="F2012" s="119">
        <v>0.40976122045043711</v>
      </c>
      <c r="G2012" s="177">
        <v>1</v>
      </c>
      <c r="H2012" s="97">
        <v>84212338.566427693</v>
      </c>
      <c r="I2012" s="185">
        <v>17969.030377344548</v>
      </c>
      <c r="J2012" s="174">
        <v>1513214069847.363</v>
      </c>
      <c r="K2012" s="186">
        <v>0.12683044496281115</v>
      </c>
      <c r="L2012" s="182">
        <v>102246167101.75716</v>
      </c>
      <c r="M2012" s="189">
        <v>40455027688.254341</v>
      </c>
      <c r="N2012" s="187">
        <v>139212505.81526852</v>
      </c>
      <c r="O2012" s="185">
        <v>0</v>
      </c>
      <c r="P2012" s="185">
        <v>654735550397.4071</v>
      </c>
      <c r="Q2012" s="174">
        <v>2208404647933.0244</v>
      </c>
      <c r="R2012" s="119">
        <v>0.32408465305057577</v>
      </c>
      <c r="S2012" s="174">
        <v>378090504547.28906</v>
      </c>
      <c r="T2012" s="119">
        <v>0.17120526571123013</v>
      </c>
      <c r="U2012" s="97">
        <v>17.716909398049268</v>
      </c>
      <c r="V2012" s="184">
        <v>6174803801261.8984</v>
      </c>
      <c r="W2012" s="199">
        <v>6402.6411180218875</v>
      </c>
      <c r="X2012" s="191">
        <v>4.8970225529850295E-2</v>
      </c>
      <c r="Y2012" s="198">
        <v>2.0000000000000001E-4</v>
      </c>
    </row>
    <row r="2013" spans="1:25" x14ac:dyDescent="0.2">
      <c r="A2013">
        <v>2009</v>
      </c>
      <c r="B2013" s="119">
        <v>0.62471313875616596</v>
      </c>
      <c r="C2013" s="97">
        <v>9919.787674811314</v>
      </c>
      <c r="D2013" s="96">
        <v>0.2</v>
      </c>
      <c r="E2013" s="98">
        <v>0.65985099016342275</v>
      </c>
      <c r="F2013" s="119">
        <v>0</v>
      </c>
      <c r="G2013" s="177">
        <v>0</v>
      </c>
      <c r="H2013" s="97">
        <v>1898700.288203771</v>
      </c>
      <c r="I2013" s="185">
        <v>46004.323927955476</v>
      </c>
      <c r="J2013" s="174">
        <v>87348423100.628708</v>
      </c>
      <c r="K2013" s="186">
        <v>0.44696448602128847</v>
      </c>
      <c r="L2013" s="182">
        <v>28796265084.412998</v>
      </c>
      <c r="M2013" s="189">
        <v>18894327828.07254</v>
      </c>
      <c r="N2013" s="187">
        <v>7644136.5143270036</v>
      </c>
      <c r="O2013" s="185">
        <v>56314970575.445061</v>
      </c>
      <c r="P2013" s="185">
        <v>0</v>
      </c>
      <c r="Q2013" s="174">
        <v>162557721504.1463</v>
      </c>
      <c r="R2013" s="119">
        <v>0.51731544166699983</v>
      </c>
      <c r="S2013" s="174">
        <v>46717410818.771271</v>
      </c>
      <c r="T2013" s="119">
        <v>0.28738967541187926</v>
      </c>
      <c r="U2013" s="97">
        <v>16.429982060540176</v>
      </c>
      <c r="V2013" s="184">
        <v>882214639817.51953</v>
      </c>
      <c r="W2013" s="199">
        <v>916.29838280213391</v>
      </c>
      <c r="X2013" s="191">
        <v>4.1867917850663822E-2</v>
      </c>
      <c r="Y2013" s="198">
        <v>2.0000000000000001E-4</v>
      </c>
    </row>
    <row r="2014" spans="1:25" x14ac:dyDescent="0.2">
      <c r="A2014">
        <v>2010</v>
      </c>
      <c r="B2014" s="119">
        <v>0.48872435692593236</v>
      </c>
      <c r="C2014" s="97">
        <v>15465.148103664586</v>
      </c>
      <c r="D2014" s="96">
        <v>1.0574414662489873</v>
      </c>
      <c r="E2014" s="98">
        <v>0</v>
      </c>
      <c r="F2014" s="119">
        <v>0</v>
      </c>
      <c r="G2014" s="177">
        <v>0</v>
      </c>
      <c r="H2014" s="97">
        <v>21857387.279703211</v>
      </c>
      <c r="I2014" s="185">
        <v>27695.801086801897</v>
      </c>
      <c r="J2014" s="174">
        <v>605357850375.85413</v>
      </c>
      <c r="K2014" s="186">
        <v>0.23050020310884545</v>
      </c>
      <c r="L2014" s="182">
        <v>109942424195.69763</v>
      </c>
      <c r="M2014" s="189">
        <v>2801195375.6643186</v>
      </c>
      <c r="N2014" s="187">
        <v>41855515.869066104</v>
      </c>
      <c r="O2014" s="185">
        <v>0</v>
      </c>
      <c r="P2014" s="185">
        <v>0</v>
      </c>
      <c r="Q2014" s="174">
        <v>608159045751.51843</v>
      </c>
      <c r="R2014" s="119">
        <v>0.22943851355978959</v>
      </c>
      <c r="S2014" s="174">
        <v>109942424195.69763</v>
      </c>
      <c r="T2014" s="119">
        <v>0.18077906587714868</v>
      </c>
      <c r="U2014" s="97">
        <v>13.092703708046928</v>
      </c>
      <c r="V2014" s="184">
        <v>975322512335.14185</v>
      </c>
      <c r="W2014" s="199">
        <v>1012.6093289396116</v>
      </c>
      <c r="X2014" s="191">
        <v>7.8388097961701861E-2</v>
      </c>
      <c r="Y2014" s="198">
        <v>2.0000000000000001E-4</v>
      </c>
    </row>
    <row r="2015" spans="1:25" x14ac:dyDescent="0.2">
      <c r="A2015">
        <v>2011</v>
      </c>
      <c r="B2015" s="119">
        <v>0.41695292310467519</v>
      </c>
      <c r="C2015" s="97">
        <v>9441.0606500783942</v>
      </c>
      <c r="D2015" s="96">
        <v>0.67132030131905229</v>
      </c>
      <c r="E2015" s="98">
        <v>0.26584060228965672</v>
      </c>
      <c r="F2015" s="119">
        <v>0</v>
      </c>
      <c r="G2015" s="177">
        <v>0</v>
      </c>
      <c r="H2015" s="97">
        <v>17822925.701112814</v>
      </c>
      <c r="I2015" s="185">
        <v>21422.245767991568</v>
      </c>
      <c r="J2015" s="174">
        <v>381807094673.89215</v>
      </c>
      <c r="K2015" s="186">
        <v>8.0838352865531093E-2</v>
      </c>
      <c r="L2015" s="182">
        <v>-661835493.85869598</v>
      </c>
      <c r="M2015" s="189">
        <v>11828330137.126579</v>
      </c>
      <c r="N2015" s="187">
        <v>40463062.790190101</v>
      </c>
      <c r="O2015" s="185">
        <v>24716363310.029308</v>
      </c>
      <c r="P2015" s="185">
        <v>0</v>
      </c>
      <c r="Q2015" s="174">
        <v>418351788121.04803</v>
      </c>
      <c r="R2015" s="119">
        <v>0.1210410681433086</v>
      </c>
      <c r="S2015" s="174">
        <v>8538730267.953598</v>
      </c>
      <c r="T2015" s="119">
        <v>2.0410407007709401E-2</v>
      </c>
      <c r="U2015" s="97">
        <v>23.333358093363508</v>
      </c>
      <c r="V2015" s="184">
        <v>-13653482015.968735</v>
      </c>
      <c r="W2015" s="199">
        <v>-14.159256533716801</v>
      </c>
      <c r="X2015" s="191">
        <v>-0.15414549083111989</v>
      </c>
      <c r="Y2015" s="198">
        <v>2.0000000000000001E-4</v>
      </c>
    </row>
    <row r="2016" spans="1:25" x14ac:dyDescent="0.2">
      <c r="A2016">
        <v>2012</v>
      </c>
      <c r="B2016" s="119">
        <v>0.35171907241540823</v>
      </c>
      <c r="C2016" s="97">
        <v>16873.031543341938</v>
      </c>
      <c r="D2016" s="96">
        <v>0.91696241399897571</v>
      </c>
      <c r="E2016" s="98">
        <v>0</v>
      </c>
      <c r="F2016" s="119">
        <v>0</v>
      </c>
      <c r="G2016" s="177">
        <v>0</v>
      </c>
      <c r="H2016" s="97">
        <v>6202854.6583154844</v>
      </c>
      <c r="I2016" s="185">
        <v>37005.982172287317</v>
      </c>
      <c r="J2016" s="174">
        <v>229542728902.91214</v>
      </c>
      <c r="K2016" s="186">
        <v>0.35171907241540823</v>
      </c>
      <c r="L2016" s="182">
        <v>62706355857.213638</v>
      </c>
      <c r="M2016" s="189">
        <v>10145667731.434986</v>
      </c>
      <c r="N2016" s="187">
        <v>13705170.417022478</v>
      </c>
      <c r="O2016" s="185">
        <v>0</v>
      </c>
      <c r="P2016" s="185">
        <v>0</v>
      </c>
      <c r="Q2016" s="174">
        <v>239688396634.34714</v>
      </c>
      <c r="R2016" s="119">
        <v>0.33683130607526701</v>
      </c>
      <c r="S2016" s="174">
        <v>62706355857.213638</v>
      </c>
      <c r="T2016" s="119">
        <v>0.26161615137704947</v>
      </c>
      <c r="U2016" s="97">
        <v>13.464024910247744</v>
      </c>
      <c r="V2016" s="184">
        <v>776022153658.08264</v>
      </c>
      <c r="W2016" s="199">
        <v>805.77988861386029</v>
      </c>
      <c r="X2016" s="191">
        <v>5.9060331250501294E-2</v>
      </c>
      <c r="Y2016" s="198">
        <v>2.0000000000000001E-4</v>
      </c>
    </row>
    <row r="2017" spans="1:25" x14ac:dyDescent="0.2">
      <c r="A2017">
        <v>2013</v>
      </c>
      <c r="B2017" s="119">
        <v>0.48389388813583145</v>
      </c>
      <c r="C2017" s="97">
        <v>6920.3483414534303</v>
      </c>
      <c r="D2017" s="96">
        <v>1.1199626822831359</v>
      </c>
      <c r="E2017" s="98">
        <v>0</v>
      </c>
      <c r="F2017" s="119">
        <v>0.49762642663862683</v>
      </c>
      <c r="G2017" s="177">
        <v>1</v>
      </c>
      <c r="H2017" s="97">
        <v>11596457.808124203</v>
      </c>
      <c r="I2017" s="185">
        <v>36792.877254792547</v>
      </c>
      <c r="J2017" s="174">
        <v>426667048724.69446</v>
      </c>
      <c r="K2017" s="186">
        <v>0.36190246814474603</v>
      </c>
      <c r="L2017" s="182">
        <v>119470199213.78983</v>
      </c>
      <c r="M2017" s="189">
        <v>14177884689.026037</v>
      </c>
      <c r="N2017" s="187">
        <v>22725571.038743913</v>
      </c>
      <c r="O2017" s="185">
        <v>0</v>
      </c>
      <c r="P2017" s="185">
        <v>310562302416.07281</v>
      </c>
      <c r="Q2017" s="174">
        <v>751407235829.79333</v>
      </c>
      <c r="R2017" s="119">
        <v>0.53614296047797827</v>
      </c>
      <c r="S2017" s="174">
        <v>280600289061.58533</v>
      </c>
      <c r="T2017" s="119">
        <v>0.37343304094179114</v>
      </c>
      <c r="U2017" s="97">
        <v>16.619990938204939</v>
      </c>
      <c r="V2017" s="184">
        <v>4934957632424.0273</v>
      </c>
      <c r="W2017" s="199">
        <v>5125.8284729551724</v>
      </c>
      <c r="X2017" s="191">
        <v>4.5254595087589854E-2</v>
      </c>
      <c r="Y2017" s="198">
        <v>2.0000000000000001E-4</v>
      </c>
    </row>
    <row r="2018" spans="1:25" x14ac:dyDescent="0.2">
      <c r="A2018">
        <v>2014</v>
      </c>
      <c r="B2018" s="119">
        <v>0.57328267428687218</v>
      </c>
      <c r="C2018" s="97">
        <v>9156.3845855482832</v>
      </c>
      <c r="D2018" s="96">
        <v>0.87536491580403131</v>
      </c>
      <c r="E2018" s="98">
        <v>0.34045112948375189</v>
      </c>
      <c r="F2018" s="119">
        <v>0</v>
      </c>
      <c r="G2018" s="177">
        <v>0</v>
      </c>
      <c r="H2018" s="97">
        <v>8008695.0934893405</v>
      </c>
      <c r="I2018" s="185">
        <v>37478.16660381051</v>
      </c>
      <c r="J2018" s="174">
        <v>300151208992.91327</v>
      </c>
      <c r="K2018" s="186">
        <v>0.3617852416891002</v>
      </c>
      <c r="L2018" s="182">
        <v>73944626493.984741</v>
      </c>
      <c r="M2018" s="189">
        <v>16629647164.495495</v>
      </c>
      <c r="N2018" s="187">
        <v>17551183.077516071</v>
      </c>
      <c r="O2018" s="185">
        <v>42017369447.636024</v>
      </c>
      <c r="P2018" s="185">
        <v>0</v>
      </c>
      <c r="Q2018" s="174">
        <v>358798225605.0448</v>
      </c>
      <c r="R2018" s="119">
        <v>0.3963346613743291</v>
      </c>
      <c r="S2018" s="174">
        <v>92595111644.870941</v>
      </c>
      <c r="T2018" s="119">
        <v>0.25807014928439775</v>
      </c>
      <c r="U2018" s="97">
        <v>14.778071625597093</v>
      </c>
      <c r="V2018" s="184">
        <v>1431927595085.2314</v>
      </c>
      <c r="W2018" s="199">
        <v>1484.6625266401707</v>
      </c>
      <c r="X2018" s="191">
        <v>5.0123135345043854E-2</v>
      </c>
      <c r="Y2018" s="198">
        <v>2.0000000000000001E-4</v>
      </c>
    </row>
    <row r="2019" spans="1:25" x14ac:dyDescent="0.2">
      <c r="A2019">
        <v>2015</v>
      </c>
      <c r="B2019" s="119">
        <v>0.67734511968494204</v>
      </c>
      <c r="C2019" s="97">
        <v>16378.688851762583</v>
      </c>
      <c r="D2019" s="96">
        <v>0.29750346698501728</v>
      </c>
      <c r="E2019" s="98">
        <v>0.7</v>
      </c>
      <c r="F2019" s="119">
        <v>0.55294445268948411</v>
      </c>
      <c r="G2019" s="177">
        <v>1</v>
      </c>
      <c r="H2019" s="97">
        <v>1583797.4618721025</v>
      </c>
      <c r="I2019" s="185">
        <v>53636.158605808669</v>
      </c>
      <c r="J2019" s="174">
        <v>84948811864.449295</v>
      </c>
      <c r="K2019" s="186">
        <v>0.49615051830188817</v>
      </c>
      <c r="L2019" s="182">
        <v>32117170407.469616</v>
      </c>
      <c r="M2019" s="189">
        <v>968398242.88951826</v>
      </c>
      <c r="N2019" s="187">
        <v>6169201.6640896872</v>
      </c>
      <c r="O2019" s="185">
        <v>0</v>
      </c>
      <c r="P2019" s="185">
        <v>148286062735.49692</v>
      </c>
      <c r="Q2019" s="174">
        <v>234203272842.83575</v>
      </c>
      <c r="R2019" s="119">
        <v>0.68648164166332559</v>
      </c>
      <c r="S2019" s="174">
        <v>127137515586.2601</v>
      </c>
      <c r="T2019" s="119">
        <v>0.54285114824837177</v>
      </c>
      <c r="U2019" s="97">
        <v>17.50644588286881</v>
      </c>
      <c r="V2019" s="184">
        <v>2418191644333.3691</v>
      </c>
      <c r="W2019" s="199">
        <v>2511.6977671049922</v>
      </c>
      <c r="X2019" s="191">
        <v>4.2095240660288198E-2</v>
      </c>
      <c r="Y2019" s="198">
        <v>2.0000000000000001E-4</v>
      </c>
    </row>
    <row r="2020" spans="1:25" x14ac:dyDescent="0.2">
      <c r="A2020">
        <v>2016</v>
      </c>
      <c r="B2020" s="119">
        <v>0.35619959192625172</v>
      </c>
      <c r="C2020" s="97">
        <v>7655.2447182643191</v>
      </c>
      <c r="D2020" s="96">
        <v>0.68947536393500997</v>
      </c>
      <c r="E2020" s="98">
        <v>0.36446580263068373</v>
      </c>
      <c r="F2020" s="119">
        <v>0</v>
      </c>
      <c r="G2020" s="177">
        <v>0</v>
      </c>
      <c r="H2020" s="97">
        <v>4913699.0085233757</v>
      </c>
      <c r="I2020" s="185">
        <v>49631.444534998242</v>
      </c>
      <c r="J2020" s="174">
        <v>243873979803.20377</v>
      </c>
      <c r="K2020" s="186">
        <v>0.35619959192625172</v>
      </c>
      <c r="L2020" s="182">
        <v>52772050453.057884</v>
      </c>
      <c r="M2020" s="189">
        <v>38717383984.227791</v>
      </c>
      <c r="N2020" s="187">
        <v>12387151.850659493</v>
      </c>
      <c r="O2020" s="185">
        <v>70698263735.942719</v>
      </c>
      <c r="P2020" s="185">
        <v>0</v>
      </c>
      <c r="Q2020" s="174">
        <v>353289627523.37427</v>
      </c>
      <c r="R2020" s="119">
        <v>0.40597405613499638</v>
      </c>
      <c r="S2020" s="174">
        <v>84023670984.071106</v>
      </c>
      <c r="T2020" s="119">
        <v>0.23783226123306422</v>
      </c>
      <c r="U2020" s="97">
        <v>16.942926952441915</v>
      </c>
      <c r="V2020" s="184">
        <v>1532032388955.9246</v>
      </c>
      <c r="W2020" s="199">
        <v>1589.4357859688182</v>
      </c>
      <c r="X2020" s="191">
        <v>4.3586681445144403E-2</v>
      </c>
      <c r="Y2020" s="198">
        <v>2.0000000000000001E-4</v>
      </c>
    </row>
    <row r="2021" spans="1:25" x14ac:dyDescent="0.2">
      <c r="A2021">
        <v>2017</v>
      </c>
      <c r="B2021" s="119">
        <v>0.3160889061742147</v>
      </c>
      <c r="C2021" s="97">
        <v>9552.9513886752065</v>
      </c>
      <c r="D2021" s="96">
        <v>0.24146881995561886</v>
      </c>
      <c r="E2021" s="98">
        <v>0</v>
      </c>
      <c r="F2021" s="119">
        <v>0</v>
      </c>
      <c r="G2021" s="177">
        <v>0</v>
      </c>
      <c r="H2021" s="97">
        <v>1862143.7280278013</v>
      </c>
      <c r="I2021" s="185">
        <v>53973.5833644214</v>
      </c>
      <c r="J2021" s="174">
        <v>100506569741.24298</v>
      </c>
      <c r="K2021" s="186">
        <v>0.3160889061742147</v>
      </c>
      <c r="L2021" s="182">
        <v>19384094724.894386</v>
      </c>
      <c r="M2021" s="189">
        <v>1243410256.601335</v>
      </c>
      <c r="N2021" s="187">
        <v>7337866.6688186545</v>
      </c>
      <c r="O2021" s="185">
        <v>0</v>
      </c>
      <c r="P2021" s="185">
        <v>0</v>
      </c>
      <c r="Q2021" s="174">
        <v>101749979997.84431</v>
      </c>
      <c r="R2021" s="119">
        <v>0.31222622052117338</v>
      </c>
      <c r="S2021" s="174">
        <v>19384094724.894386</v>
      </c>
      <c r="T2021" s="119">
        <v>0.19050711091348677</v>
      </c>
      <c r="U2021" s="97">
        <v>13.199635280543099</v>
      </c>
      <c r="V2021" s="184">
        <v>316368849039.89758</v>
      </c>
      <c r="W2021" s="199">
        <v>328.0347272977134</v>
      </c>
      <c r="X2021" s="191">
        <v>4.8719421991603028E-2</v>
      </c>
      <c r="Y2021" s="198">
        <v>2.0000000000000001E-4</v>
      </c>
    </row>
    <row r="2022" spans="1:25" x14ac:dyDescent="0.2">
      <c r="A2022">
        <v>2018</v>
      </c>
      <c r="B2022" s="119">
        <v>0.38574285231787186</v>
      </c>
      <c r="C2022" s="97">
        <v>11154.076527523517</v>
      </c>
      <c r="D2022" s="96">
        <v>0.25332179334937643</v>
      </c>
      <c r="E2022" s="98">
        <v>0</v>
      </c>
      <c r="F2022" s="119">
        <v>0.50138602346621164</v>
      </c>
      <c r="G2022" s="177">
        <v>1</v>
      </c>
      <c r="H2022" s="97">
        <v>6691841.589913317</v>
      </c>
      <c r="I2022" s="185">
        <v>37437.655157573317</v>
      </c>
      <c r="J2022" s="174">
        <v>250526857812.28192</v>
      </c>
      <c r="K2022" s="186">
        <v>0.38574285231787186</v>
      </c>
      <c r="L2022" s="182">
        <v>67299308000.2397</v>
      </c>
      <c r="M2022" s="189">
        <v>8375511372.6524296</v>
      </c>
      <c r="N2022" s="187">
        <v>21457281.443828832</v>
      </c>
      <c r="O2022" s="185">
        <v>0</v>
      </c>
      <c r="P2022" s="185">
        <v>315599697057.18103</v>
      </c>
      <c r="Q2022" s="174">
        <v>574502066242.11536</v>
      </c>
      <c r="R2022" s="119">
        <v>0.60768920231064494</v>
      </c>
      <c r="S2022" s="174">
        <v>204633170544.94562</v>
      </c>
      <c r="T2022" s="119">
        <v>0.3561922272681714</v>
      </c>
      <c r="U2022" s="97">
        <v>17.162887215293544</v>
      </c>
      <c r="V2022" s="184">
        <v>3798268342445.4604</v>
      </c>
      <c r="W2022" s="199">
        <v>3936.302655607175</v>
      </c>
      <c r="X2022" s="191">
        <v>4.2912785361368895E-2</v>
      </c>
      <c r="Y2022" s="198">
        <v>2.0000000000000001E-4</v>
      </c>
    </row>
    <row r="2023" spans="1:25" x14ac:dyDescent="0.2">
      <c r="A2023">
        <v>2019</v>
      </c>
      <c r="B2023" s="119">
        <v>0.61772078299344368</v>
      </c>
      <c r="C2023" s="97">
        <v>9819.64321999399</v>
      </c>
      <c r="D2023" s="96">
        <v>0.51070405785143569</v>
      </c>
      <c r="E2023" s="98">
        <v>0.7</v>
      </c>
      <c r="F2023" s="119">
        <v>0</v>
      </c>
      <c r="G2023" s="177">
        <v>0</v>
      </c>
      <c r="H2023" s="97">
        <v>4540937.9573969794</v>
      </c>
      <c r="I2023" s="185">
        <v>50682.762451685252</v>
      </c>
      <c r="J2023" s="174">
        <v>230147279802.59195</v>
      </c>
      <c r="K2023" s="186">
        <v>0.54568698282639772</v>
      </c>
      <c r="L2023" s="182">
        <v>103093319343.76694</v>
      </c>
      <c r="M2023" s="189">
        <v>46313499449.226524</v>
      </c>
      <c r="N2023" s="187">
        <v>12637028.119388746</v>
      </c>
      <c r="O2023" s="185">
        <v>71971643379.555756</v>
      </c>
      <c r="P2023" s="185">
        <v>0</v>
      </c>
      <c r="Q2023" s="174">
        <v>348432422631.37421</v>
      </c>
      <c r="R2023" s="119">
        <v>0.52568497512817502</v>
      </c>
      <c r="S2023" s="174">
        <v>147557306565.41507</v>
      </c>
      <c r="T2023" s="119">
        <v>0.42348902392910792</v>
      </c>
      <c r="U2023" s="97">
        <v>15.599380439706836</v>
      </c>
      <c r="V2023" s="184">
        <v>2520930246590.8823</v>
      </c>
      <c r="W2023" s="199">
        <v>2618.392895226616</v>
      </c>
      <c r="X2023" s="191">
        <v>4.6039570063427245E-2</v>
      </c>
      <c r="Y2023" s="198">
        <v>2.0000000000000001E-4</v>
      </c>
    </row>
    <row r="2024" spans="1:25" x14ac:dyDescent="0.2">
      <c r="A2024">
        <v>2020</v>
      </c>
      <c r="B2024" s="119">
        <v>0.50369580174781925</v>
      </c>
      <c r="C2024" s="97">
        <v>9285.355410470198</v>
      </c>
      <c r="D2024" s="96">
        <v>0.95026383916625934</v>
      </c>
      <c r="E2024" s="98">
        <v>0</v>
      </c>
      <c r="F2024" s="119">
        <v>0.48413406724060609</v>
      </c>
      <c r="G2024" s="177">
        <v>1</v>
      </c>
      <c r="H2024" s="97">
        <v>6975616.0316632306</v>
      </c>
      <c r="I2024" s="185">
        <v>37761.455572407613</v>
      </c>
      <c r="J2024" s="174">
        <v>263409414869.82538</v>
      </c>
      <c r="K2024" s="186">
        <v>0.4263541823894027</v>
      </c>
      <c r="L2024" s="182">
        <v>88550356633.914185</v>
      </c>
      <c r="M2024" s="189">
        <v>6713506073.8241234</v>
      </c>
      <c r="N2024" s="187">
        <v>15129100.836386781</v>
      </c>
      <c r="O2024" s="185">
        <v>0</v>
      </c>
      <c r="P2024" s="185">
        <v>257795220345.2724</v>
      </c>
      <c r="Q2024" s="174">
        <v>527918141288.92188</v>
      </c>
      <c r="R2024" s="119">
        <v>0.60339256614479553</v>
      </c>
      <c r="S2024" s="174">
        <v>183426410580.11591</v>
      </c>
      <c r="T2024" s="119">
        <v>0.34745237231718717</v>
      </c>
      <c r="U2024" s="97">
        <v>16.215496234301607</v>
      </c>
      <c r="V2024" s="184">
        <v>3161866321124.8086</v>
      </c>
      <c r="W2024" s="199">
        <v>3281.5991483009157</v>
      </c>
      <c r="X2024" s="191">
        <v>4.6641806594937156E-2</v>
      </c>
      <c r="Y2024" s="198">
        <v>2.0000000000000001E-4</v>
      </c>
    </row>
    <row r="2025" spans="1:25" x14ac:dyDescent="0.2">
      <c r="A2025">
        <v>2021</v>
      </c>
      <c r="B2025" s="119">
        <v>0.5250302738832765</v>
      </c>
      <c r="C2025" s="97">
        <v>4350.5199927896037</v>
      </c>
      <c r="D2025" s="96">
        <v>0.88063433989244067</v>
      </c>
      <c r="E2025" s="98">
        <v>0.48335166235705335</v>
      </c>
      <c r="F2025" s="119">
        <v>0.65569898793553805</v>
      </c>
      <c r="G2025" s="177">
        <v>1</v>
      </c>
      <c r="H2025" s="97">
        <v>14151685.506271223</v>
      </c>
      <c r="I2025" s="185">
        <v>36019.663188716178</v>
      </c>
      <c r="J2025" s="174">
        <v>509738945488.52582</v>
      </c>
      <c r="K2025" s="186">
        <v>0.48417952873302705</v>
      </c>
      <c r="L2025" s="182">
        <v>179035338189.01108</v>
      </c>
      <c r="M2025" s="189">
        <v>3041334272.0840993</v>
      </c>
      <c r="N2025" s="187">
        <v>29811115.425296821</v>
      </c>
      <c r="O2025" s="185">
        <v>0</v>
      </c>
      <c r="P2025" s="185">
        <v>516432253571.79095</v>
      </c>
      <c r="Q2025" s="174">
        <v>1029212533332.4009</v>
      </c>
      <c r="R2025" s="119">
        <v>0.64121932437427431</v>
      </c>
      <c r="S2025" s="174">
        <v>415147713058.74939</v>
      </c>
      <c r="T2025" s="119">
        <v>0.40336441659389577</v>
      </c>
      <c r="U2025" s="97">
        <v>16.435642495556149</v>
      </c>
      <c r="V2025" s="184">
        <v>7329783614227.2324</v>
      </c>
      <c r="W2025" s="199">
        <v>7606.8121059070545</v>
      </c>
      <c r="X2025" s="191">
        <v>4.5096399472183177E-2</v>
      </c>
      <c r="Y2025" s="198">
        <v>2.0000000000000001E-4</v>
      </c>
    </row>
    <row r="2026" spans="1:25" x14ac:dyDescent="0.2">
      <c r="A2026">
        <v>2022</v>
      </c>
      <c r="B2026" s="119">
        <v>0.48077073078935728</v>
      </c>
      <c r="C2026" s="97">
        <v>7168.0827359830182</v>
      </c>
      <c r="D2026" s="96">
        <v>1.0109707945891728</v>
      </c>
      <c r="E2026" s="98">
        <v>0.32926592176376734</v>
      </c>
      <c r="F2026" s="119">
        <v>0</v>
      </c>
      <c r="G2026" s="177">
        <v>0</v>
      </c>
      <c r="H2026" s="97">
        <v>9892721.3180906028</v>
      </c>
      <c r="I2026" s="185">
        <v>34629.870537283059</v>
      </c>
      <c r="J2026" s="174">
        <v>342583658506.89777</v>
      </c>
      <c r="K2026" s="186">
        <v>0.3857270708199021</v>
      </c>
      <c r="L2026" s="182">
        <v>87960982314.251617</v>
      </c>
      <c r="M2026" s="189">
        <v>27887223090.254173</v>
      </c>
      <c r="N2026" s="187">
        <v>20330437.10252792</v>
      </c>
      <c r="O2026" s="185">
        <v>42156382705.992332</v>
      </c>
      <c r="P2026" s="185">
        <v>0</v>
      </c>
      <c r="Q2026" s="174">
        <v>412627264303.14423</v>
      </c>
      <c r="R2026" s="119">
        <v>0.40198239821003812</v>
      </c>
      <c r="S2026" s="174">
        <v>105705131072.29022</v>
      </c>
      <c r="T2026" s="119">
        <v>0.25617582796136323</v>
      </c>
      <c r="U2026" s="97">
        <v>14.952148815643973</v>
      </c>
      <c r="V2026" s="184">
        <v>1654958637401.0659</v>
      </c>
      <c r="W2026" s="199">
        <v>1718.8506768478912</v>
      </c>
      <c r="X2026" s="191">
        <v>4.9523362373778988E-2</v>
      </c>
      <c r="Y2026" s="198">
        <v>2.0000000000000001E-4</v>
      </c>
    </row>
    <row r="2027" spans="1:25" x14ac:dyDescent="0.2">
      <c r="A2027">
        <v>2023</v>
      </c>
      <c r="B2027" s="119">
        <v>0.25616971157842883</v>
      </c>
      <c r="C2027" s="97">
        <v>7902.8022870323775</v>
      </c>
      <c r="D2027" s="96">
        <v>1.1430387711738097</v>
      </c>
      <c r="E2027" s="98">
        <v>4.6685602958472461E-2</v>
      </c>
      <c r="F2027" s="119">
        <v>0</v>
      </c>
      <c r="G2027" s="177">
        <v>0</v>
      </c>
      <c r="H2027" s="97">
        <v>13769534.349933762</v>
      </c>
      <c r="I2027" s="185">
        <v>31198.653428987687</v>
      </c>
      <c r="J2027" s="174">
        <v>429590930062.12469</v>
      </c>
      <c r="K2027" s="186">
        <v>0.25616971157842883</v>
      </c>
      <c r="L2027" s="182">
        <v>61117421502.044769</v>
      </c>
      <c r="M2027" s="189">
        <v>2564361694.3007135</v>
      </c>
      <c r="N2027" s="187">
        <v>26420523.749720946</v>
      </c>
      <c r="O2027" s="185">
        <v>9512235740.4311886</v>
      </c>
      <c r="P2027" s="185">
        <v>0</v>
      </c>
      <c r="Q2027" s="174">
        <v>441667527496.85663</v>
      </c>
      <c r="R2027" s="119">
        <v>0.26639489189955406</v>
      </c>
      <c r="S2027" s="174">
        <v>64973371856.216682</v>
      </c>
      <c r="T2027" s="119">
        <v>0.14710923446070892</v>
      </c>
      <c r="U2027" s="97">
        <v>13.49807153302041</v>
      </c>
      <c r="V2027" s="184">
        <v>761953130362.52405</v>
      </c>
      <c r="W2027" s="199">
        <v>790.84779075410268</v>
      </c>
      <c r="X2027" s="191">
        <v>5.9366434510080425E-2</v>
      </c>
      <c r="Y2027" s="198">
        <v>2.0000000000000001E-4</v>
      </c>
    </row>
    <row r="2028" spans="1:25" x14ac:dyDescent="0.2">
      <c r="A2028">
        <v>2024</v>
      </c>
      <c r="B2028" s="119">
        <v>0.48891336668001356</v>
      </c>
      <c r="C2028" s="97">
        <v>5389.2191104955218</v>
      </c>
      <c r="D2028" s="96">
        <v>0.50847353523622485</v>
      </c>
      <c r="E2028" s="98">
        <v>2.3032269133601069E-2</v>
      </c>
      <c r="F2028" s="119">
        <v>0</v>
      </c>
      <c r="G2028" s="177">
        <v>0</v>
      </c>
      <c r="H2028" s="97">
        <v>4551703.665604827</v>
      </c>
      <c r="I2028" s="185">
        <v>43725.784414313901</v>
      </c>
      <c r="J2028" s="174">
        <v>199026813200.07901</v>
      </c>
      <c r="K2028" s="186">
        <v>0.43217647053599195</v>
      </c>
      <c r="L2028" s="182">
        <v>64110514713.564285</v>
      </c>
      <c r="M2028" s="189">
        <v>5432412190.7061453</v>
      </c>
      <c r="N2028" s="187">
        <v>12832742.471122265</v>
      </c>
      <c r="O2028" s="185">
        <v>2777001822.9805117</v>
      </c>
      <c r="P2028" s="185">
        <v>0</v>
      </c>
      <c r="Q2028" s="174">
        <v>207236227213.76566</v>
      </c>
      <c r="R2028" s="119">
        <v>0.42577645962548988</v>
      </c>
      <c r="S2028" s="174">
        <v>65894740743.240326</v>
      </c>
      <c r="T2028" s="119">
        <v>0.317969216237803</v>
      </c>
      <c r="U2028" s="97">
        <v>13.425329582383407</v>
      </c>
      <c r="V2028" s="184">
        <v>1028607484648.0469</v>
      </c>
      <c r="W2028" s="199">
        <v>1067.7432402589445</v>
      </c>
      <c r="X2028" s="191">
        <v>5.0926575819717192E-2</v>
      </c>
      <c r="Y2028" s="198">
        <v>2.0000000000000001E-4</v>
      </c>
    </row>
    <row r="2029" spans="1:25" x14ac:dyDescent="0.2">
      <c r="A2029">
        <v>2025</v>
      </c>
      <c r="B2029" s="119">
        <v>0.38622304099237786</v>
      </c>
      <c r="C2029" s="97">
        <v>7176.9905155388496</v>
      </c>
      <c r="D2029" s="96">
        <v>0.58693634538542416</v>
      </c>
      <c r="E2029" s="98">
        <v>0</v>
      </c>
      <c r="F2029" s="119">
        <v>0.64283987345702898</v>
      </c>
      <c r="G2029" s="177">
        <v>1</v>
      </c>
      <c r="H2029" s="97">
        <v>4557946.0435399199</v>
      </c>
      <c r="I2029" s="185">
        <v>35059.800238342505</v>
      </c>
      <c r="J2029" s="174">
        <v>159800677783.65317</v>
      </c>
      <c r="K2029" s="186">
        <v>0.36961949214257306</v>
      </c>
      <c r="L2029" s="182">
        <v>46049725463.229637</v>
      </c>
      <c r="M2029" s="189">
        <v>1317848584.9361711</v>
      </c>
      <c r="N2029" s="187">
        <v>12205761.735470597</v>
      </c>
      <c r="O2029" s="185">
        <v>0</v>
      </c>
      <c r="P2029" s="185">
        <v>282775048515.96204</v>
      </c>
      <c r="Q2029" s="174">
        <v>443893574884.55139</v>
      </c>
      <c r="R2029" s="119">
        <v>0.64268892437427161</v>
      </c>
      <c r="S2029" s="174">
        <v>193260803230.85577</v>
      </c>
      <c r="T2029" s="119">
        <v>0.43537643742899268</v>
      </c>
      <c r="U2029" s="97">
        <v>17.590258418365135</v>
      </c>
      <c r="V2029" s="184">
        <v>3661456861884.3135</v>
      </c>
      <c r="W2029" s="199">
        <v>3800.4274641719517</v>
      </c>
      <c r="X2029" s="191">
        <v>4.2383811324792471E-2</v>
      </c>
      <c r="Y2029" s="198">
        <v>2.0000000000000001E-4</v>
      </c>
    </row>
    <row r="2030" spans="1:25" x14ac:dyDescent="0.2">
      <c r="A2030">
        <v>2026</v>
      </c>
      <c r="B2030" s="119">
        <v>0.50094445014060718</v>
      </c>
      <c r="C2030" s="97">
        <v>5560.5345062852884</v>
      </c>
      <c r="D2030" s="96">
        <v>0.97522398417574352</v>
      </c>
      <c r="E2030" s="98">
        <v>0.56709253369391255</v>
      </c>
      <c r="F2030" s="119">
        <v>0</v>
      </c>
      <c r="G2030" s="177">
        <v>0</v>
      </c>
      <c r="H2030" s="97">
        <v>10220907.766096937</v>
      </c>
      <c r="I2030" s="185">
        <v>28523.621719127437</v>
      </c>
      <c r="J2030" s="174">
        <v>291537306746.24091</v>
      </c>
      <c r="K2030" s="186">
        <v>0.27378771505440791</v>
      </c>
      <c r="L2030" s="182">
        <v>45857567139.22303</v>
      </c>
      <c r="M2030" s="189">
        <v>51467808555.400696</v>
      </c>
      <c r="N2030" s="187">
        <v>21224411.373053141</v>
      </c>
      <c r="O2030" s="185">
        <v>114481379373.31096</v>
      </c>
      <c r="P2030" s="185">
        <v>0</v>
      </c>
      <c r="Q2030" s="174">
        <v>457486494674.95258</v>
      </c>
      <c r="R2030" s="119">
        <v>0.37466556622092673</v>
      </c>
      <c r="S2030" s="174">
        <v>105412280868.64404</v>
      </c>
      <c r="T2030" s="119">
        <v>0.23041615893719491</v>
      </c>
      <c r="U2030" s="97">
        <v>17.968065840050272</v>
      </c>
      <c r="V2030" s="184">
        <v>1988018249055.3943</v>
      </c>
      <c r="W2030" s="199">
        <v>2061.7995893519196</v>
      </c>
      <c r="X2030" s="191">
        <v>4.1638353174443359E-2</v>
      </c>
      <c r="Y2030" s="198">
        <v>2.0000000000000001E-4</v>
      </c>
    </row>
    <row r="2031" spans="1:25" x14ac:dyDescent="0.2">
      <c r="A2031">
        <v>2027</v>
      </c>
      <c r="B2031" s="119">
        <v>0.62951082974435046</v>
      </c>
      <c r="C2031" s="97">
        <v>11024.423295017074</v>
      </c>
      <c r="D2031" s="96">
        <v>0.78334111164454401</v>
      </c>
      <c r="E2031" s="98">
        <v>0.51226088871304887</v>
      </c>
      <c r="F2031" s="119">
        <v>0</v>
      </c>
      <c r="G2031" s="177">
        <v>0</v>
      </c>
      <c r="H2031" s="97">
        <v>5256677.2235536361</v>
      </c>
      <c r="I2031" s="185">
        <v>42315.081128018996</v>
      </c>
      <c r="J2031" s="174">
        <v>222436723178.48175</v>
      </c>
      <c r="K2031" s="186">
        <v>0.40464333225253213</v>
      </c>
      <c r="L2031" s="182">
        <v>65022097736.950455</v>
      </c>
      <c r="M2031" s="189">
        <v>30500706170.266823</v>
      </c>
      <c r="N2031" s="187">
        <v>12539462.55423981</v>
      </c>
      <c r="O2031" s="185">
        <v>76497589689.795212</v>
      </c>
      <c r="P2031" s="185">
        <v>0</v>
      </c>
      <c r="Q2031" s="174">
        <v>329435019038.54382</v>
      </c>
      <c r="R2031" s="119">
        <v>0.45898462487505026</v>
      </c>
      <c r="S2031" s="174">
        <v>101346201692.31006</v>
      </c>
      <c r="T2031" s="119">
        <v>0.30763639514733127</v>
      </c>
      <c r="U2031" s="97">
        <v>16.115854651196141</v>
      </c>
      <c r="V2031" s="184">
        <v>1739695648799.0088</v>
      </c>
      <c r="W2031" s="199">
        <v>1806.872089191231</v>
      </c>
      <c r="X2031" s="191">
        <v>4.5790311455137206E-2</v>
      </c>
      <c r="Y2031" s="198">
        <v>2.0000000000000001E-4</v>
      </c>
    </row>
    <row r="2032" spans="1:25" x14ac:dyDescent="0.2">
      <c r="A2032">
        <v>2028</v>
      </c>
      <c r="B2032" s="119">
        <v>0.43512677880335493</v>
      </c>
      <c r="C2032" s="97">
        <v>11216.718686744314</v>
      </c>
      <c r="D2032" s="96">
        <v>0.58908604188121816</v>
      </c>
      <c r="E2032" s="98">
        <v>0</v>
      </c>
      <c r="F2032" s="119">
        <v>0.54685951696657542</v>
      </c>
      <c r="G2032" s="177">
        <v>1</v>
      </c>
      <c r="H2032" s="97">
        <v>3961706.7992209732</v>
      </c>
      <c r="I2032" s="185">
        <v>44240.429677459702</v>
      </c>
      <c r="J2032" s="174">
        <v>175267611053.64941</v>
      </c>
      <c r="K2032" s="186">
        <v>0.43512677880335493</v>
      </c>
      <c r="L2032" s="182">
        <v>51245502852.045502</v>
      </c>
      <c r="M2032" s="189">
        <v>4328566972.7339373</v>
      </c>
      <c r="N2032" s="187">
        <v>10750509.713683017</v>
      </c>
      <c r="O2032" s="185">
        <v>0</v>
      </c>
      <c r="P2032" s="185">
        <v>127154578425.83264</v>
      </c>
      <c r="Q2032" s="174">
        <v>306750756452.216</v>
      </c>
      <c r="R2032" s="119">
        <v>0.58023424563168369</v>
      </c>
      <c r="S2032" s="174">
        <v>103252502269.86972</v>
      </c>
      <c r="T2032" s="119">
        <v>0.33660064432784487</v>
      </c>
      <c r="U2032" s="97">
        <v>16.157598126894317</v>
      </c>
      <c r="V2032" s="184">
        <v>1795877895607.1172</v>
      </c>
      <c r="W2032" s="199">
        <v>1864.9747088319175</v>
      </c>
      <c r="X2032" s="191">
        <v>4.585126913761145E-2</v>
      </c>
      <c r="Y2032" s="198">
        <v>2.0000000000000001E-4</v>
      </c>
    </row>
    <row r="2033" spans="1:25" x14ac:dyDescent="0.2">
      <c r="A2033">
        <v>2029</v>
      </c>
      <c r="B2033" s="119">
        <v>0.43167517830705282</v>
      </c>
      <c r="C2033" s="97">
        <v>11450.527673632774</v>
      </c>
      <c r="D2033" s="96">
        <v>1.124548639037102</v>
      </c>
      <c r="E2033" s="98">
        <v>0.42698369376027168</v>
      </c>
      <c r="F2033" s="119">
        <v>0</v>
      </c>
      <c r="G2033" s="177">
        <v>0</v>
      </c>
      <c r="H2033" s="97">
        <v>30305477.828090526</v>
      </c>
      <c r="I2033" s="185">
        <v>22428.750501513412</v>
      </c>
      <c r="J2033" s="174">
        <v>679714001035.38904</v>
      </c>
      <c r="K2033" s="186">
        <v>0.13722857269358035</v>
      </c>
      <c r="L2033" s="182">
        <v>62116506899.093414</v>
      </c>
      <c r="M2033" s="189">
        <v>74909270210.505142</v>
      </c>
      <c r="N2033" s="187">
        <v>56174302.828560345</v>
      </c>
      <c r="O2033" s="185">
        <v>158865436298.41296</v>
      </c>
      <c r="P2033" s="185">
        <v>0</v>
      </c>
      <c r="Q2033" s="174">
        <v>913488707544.30713</v>
      </c>
      <c r="R2033" s="119">
        <v>0.24123837483778751</v>
      </c>
      <c r="S2033" s="174">
        <v>137364741893.83113</v>
      </c>
      <c r="T2033" s="119">
        <v>0.15037377119100129</v>
      </c>
      <c r="U2033" s="97">
        <v>18.202243858817557</v>
      </c>
      <c r="V2033" s="184">
        <v>2019987173820.7546</v>
      </c>
      <c r="W2033" s="199">
        <v>2097.5924730861707</v>
      </c>
      <c r="X2033" s="191">
        <v>4.6187703682724263E-2</v>
      </c>
      <c r="Y2033" s="198">
        <v>2.0000000000000001E-4</v>
      </c>
    </row>
    <row r="2034" spans="1:25" x14ac:dyDescent="0.2">
      <c r="A2034">
        <v>2030</v>
      </c>
      <c r="B2034" s="119">
        <v>0.54814184503398933</v>
      </c>
      <c r="C2034" s="97">
        <v>8626.1413864253173</v>
      </c>
      <c r="D2034" s="96">
        <v>0.61449317925529157</v>
      </c>
      <c r="E2034" s="98">
        <v>1.3053943653509842E-2</v>
      </c>
      <c r="F2034" s="119">
        <v>0.58029740634752225</v>
      </c>
      <c r="G2034" s="177">
        <v>1</v>
      </c>
      <c r="H2034" s="97">
        <v>4468865.0868303441</v>
      </c>
      <c r="I2034" s="185">
        <v>51576.565280599476</v>
      </c>
      <c r="J2034" s="174">
        <v>230488711881.09708</v>
      </c>
      <c r="K2034" s="186">
        <v>0.54814184503398933</v>
      </c>
      <c r="L2034" s="182">
        <v>99133798224.800888</v>
      </c>
      <c r="M2034" s="189">
        <v>3647919860.3042431</v>
      </c>
      <c r="N2034" s="187">
        <v>11810786.269964296</v>
      </c>
      <c r="O2034" s="185">
        <v>0</v>
      </c>
      <c r="P2034" s="185">
        <v>161218474164.95737</v>
      </c>
      <c r="Q2034" s="174">
        <v>395355105906.3587</v>
      </c>
      <c r="R2034" s="119">
        <v>0.64578725127796976</v>
      </c>
      <c r="S2034" s="174">
        <v>181330327533.83206</v>
      </c>
      <c r="T2034" s="119">
        <v>0.45865179132600048</v>
      </c>
      <c r="U2034" s="97">
        <v>15.779179631947205</v>
      </c>
      <c r="V2034" s="184">
        <v>3103442185919.0391</v>
      </c>
      <c r="W2034" s="199">
        <v>3221.9244099843618</v>
      </c>
      <c r="X2034" s="191">
        <v>4.6491909241865054E-2</v>
      </c>
      <c r="Y2034" s="198">
        <v>2.0000000000000001E-4</v>
      </c>
    </row>
    <row r="2035" spans="1:25" x14ac:dyDescent="0.2">
      <c r="A2035">
        <v>2031</v>
      </c>
      <c r="B2035" s="119">
        <v>0.47854904494398443</v>
      </c>
      <c r="C2035" s="97">
        <v>11229.81594670354</v>
      </c>
      <c r="D2035" s="96">
        <v>0.56729234987762522</v>
      </c>
      <c r="E2035" s="98">
        <v>0</v>
      </c>
      <c r="F2035" s="119">
        <v>0</v>
      </c>
      <c r="G2035" s="177">
        <v>0</v>
      </c>
      <c r="H2035" s="97">
        <v>3393534.6384435021</v>
      </c>
      <c r="I2035" s="185">
        <v>53695.927054420121</v>
      </c>
      <c r="J2035" s="174">
        <v>182218988402.51025</v>
      </c>
      <c r="K2035" s="186">
        <v>0.47854904494398443</v>
      </c>
      <c r="L2035" s="182">
        <v>69382387309.199524</v>
      </c>
      <c r="M2035" s="189">
        <v>3102874197.8134274</v>
      </c>
      <c r="N2035" s="187">
        <v>9577085.4804846719</v>
      </c>
      <c r="O2035" s="185">
        <v>0</v>
      </c>
      <c r="P2035" s="185">
        <v>0</v>
      </c>
      <c r="Q2035" s="174">
        <v>185321862600.32367</v>
      </c>
      <c r="R2035" s="119">
        <v>0.47053662016522357</v>
      </c>
      <c r="S2035" s="174">
        <v>69382387309.199524</v>
      </c>
      <c r="T2035" s="119">
        <v>0.37438857097413147</v>
      </c>
      <c r="U2035" s="97">
        <v>13.150563749835657</v>
      </c>
      <c r="V2035" s="184">
        <v>1013938257941.4628</v>
      </c>
      <c r="W2035" s="199">
        <v>1052.8629665977949</v>
      </c>
      <c r="X2035" s="191">
        <v>5.4479744163699051E-2</v>
      </c>
      <c r="Y2035" s="198">
        <v>2.0000000000000001E-4</v>
      </c>
    </row>
    <row r="2036" spans="1:25" x14ac:dyDescent="0.2">
      <c r="A2036">
        <v>2032</v>
      </c>
      <c r="B2036" s="119">
        <v>0.55339465630178986</v>
      </c>
      <c r="C2036" s="97">
        <v>9309.8692197549972</v>
      </c>
      <c r="D2036" s="96">
        <v>0.2</v>
      </c>
      <c r="E2036" s="98">
        <v>4.1037868851921858E-2</v>
      </c>
      <c r="F2036" s="119">
        <v>0.56052226648957537</v>
      </c>
      <c r="G2036" s="177">
        <v>1</v>
      </c>
      <c r="H2036" s="97">
        <v>1641745.8640625926</v>
      </c>
      <c r="I2036" s="185">
        <v>53873.406958362393</v>
      </c>
      <c r="J2036" s="174">
        <v>88446443056.852356</v>
      </c>
      <c r="K2036" s="186">
        <v>0.45875632630426311</v>
      </c>
      <c r="L2036" s="182">
        <v>27560940428.761753</v>
      </c>
      <c r="M2036" s="189">
        <v>409428529.08479172</v>
      </c>
      <c r="N2036" s="187">
        <v>6887964.6470041284</v>
      </c>
      <c r="O2036" s="185">
        <v>0</v>
      </c>
      <c r="P2036" s="185">
        <v>142830376276.43948</v>
      </c>
      <c r="Q2036" s="174">
        <v>231686247862.37662</v>
      </c>
      <c r="R2036" s="119">
        <v>0.66831617215609751</v>
      </c>
      <c r="S2036" s="174">
        <v>101112171624.11465</v>
      </c>
      <c r="T2036" s="119">
        <v>0.43641852961499922</v>
      </c>
      <c r="U2036" s="97">
        <v>17.37860607747692</v>
      </c>
      <c r="V2036" s="184">
        <v>1929255572717.271</v>
      </c>
      <c r="W2036" s="199">
        <v>2003.3137978598659</v>
      </c>
      <c r="X2036" s="191">
        <v>4.1735159964218366E-2</v>
      </c>
      <c r="Y2036" s="198">
        <v>2.0000000000000001E-4</v>
      </c>
    </row>
    <row r="2037" spans="1:25" x14ac:dyDescent="0.2">
      <c r="A2037">
        <v>2033</v>
      </c>
      <c r="B2037" s="119">
        <v>0.42314626260468913</v>
      </c>
      <c r="C2037" s="97">
        <v>7555.5778484705133</v>
      </c>
      <c r="D2037" s="96">
        <v>0.63541784962873415</v>
      </c>
      <c r="E2037" s="98">
        <v>0</v>
      </c>
      <c r="F2037" s="119">
        <v>0.54547635171567244</v>
      </c>
      <c r="G2037" s="177">
        <v>1</v>
      </c>
      <c r="H2037" s="97">
        <v>4411582.2096733442</v>
      </c>
      <c r="I2037" s="185">
        <v>47212.724424584128</v>
      </c>
      <c r="J2037" s="174">
        <v>208282815141.70551</v>
      </c>
      <c r="K2037" s="186">
        <v>0.42314626260468913</v>
      </c>
      <c r="L2037" s="182">
        <v>60547322589.738647</v>
      </c>
      <c r="M2037" s="189">
        <v>2379509238.4583039</v>
      </c>
      <c r="N2037" s="187">
        <v>11591146.21486563</v>
      </c>
      <c r="O2037" s="185">
        <v>0</v>
      </c>
      <c r="P2037" s="185">
        <v>169608437922.79312</v>
      </c>
      <c r="Q2037" s="174">
        <v>380270762302.95697</v>
      </c>
      <c r="R2037" s="119">
        <v>0.58858283969756064</v>
      </c>
      <c r="S2037" s="174">
        <v>160287172761.55759</v>
      </c>
      <c r="T2037" s="119">
        <v>0.42150801126766302</v>
      </c>
      <c r="U2037" s="97">
        <v>16.787515704467456</v>
      </c>
      <c r="V2037" s="184">
        <v>2911842048673.8999</v>
      </c>
      <c r="W2037" s="199">
        <v>3024.269542483918</v>
      </c>
      <c r="X2037" s="191">
        <v>4.4305335384803711E-2</v>
      </c>
      <c r="Y2037" s="198">
        <v>2.0000000000000001E-4</v>
      </c>
    </row>
    <row r="2038" spans="1:25" x14ac:dyDescent="0.2">
      <c r="A2038">
        <v>2034</v>
      </c>
      <c r="B2038" s="119">
        <v>0.4137205022748488</v>
      </c>
      <c r="C2038" s="97">
        <v>7887.9026965125704</v>
      </c>
      <c r="D2038" s="96">
        <v>0.95469253526722664</v>
      </c>
      <c r="E2038" s="98">
        <v>0.7</v>
      </c>
      <c r="F2038" s="119">
        <v>0.52152512643512161</v>
      </c>
      <c r="G2038" s="177">
        <v>1</v>
      </c>
      <c r="H2038" s="97">
        <v>9414577.4329014085</v>
      </c>
      <c r="I2038" s="185">
        <v>39838.268288500258</v>
      </c>
      <c r="J2038" s="174">
        <v>375060461594.78638</v>
      </c>
      <c r="K2038" s="186">
        <v>0.4137205022748488</v>
      </c>
      <c r="L2038" s="182">
        <v>110653016245.17372</v>
      </c>
      <c r="M2038" s="189">
        <v>4825379943.5662823</v>
      </c>
      <c r="N2038" s="187">
        <v>19761023.976453412</v>
      </c>
      <c r="O2038" s="185">
        <v>0</v>
      </c>
      <c r="P2038" s="185">
        <v>290849599778.09412</v>
      </c>
      <c r="Q2038" s="174">
        <v>670735441316.44678</v>
      </c>
      <c r="R2038" s="119">
        <v>0.57824569641895962</v>
      </c>
      <c r="S2038" s="174">
        <v>270947401859.12915</v>
      </c>
      <c r="T2038" s="119">
        <v>0.40395569574695944</v>
      </c>
      <c r="U2038" s="97">
        <v>16.615252602454621</v>
      </c>
      <c r="V2038" s="184">
        <v>4764725500543.4141</v>
      </c>
      <c r="W2038" s="199">
        <v>4946.7903457209441</v>
      </c>
      <c r="X2038" s="191">
        <v>4.4931409535724123E-2</v>
      </c>
      <c r="Y2038" s="198">
        <v>2.0000000000000001E-4</v>
      </c>
    </row>
    <row r="2039" spans="1:25" x14ac:dyDescent="0.2">
      <c r="A2039">
        <v>2035</v>
      </c>
      <c r="B2039" s="119">
        <v>0.44108844169997125</v>
      </c>
      <c r="C2039" s="97">
        <v>11943.137013625465</v>
      </c>
      <c r="D2039" s="96">
        <v>0.73409202532147466</v>
      </c>
      <c r="E2039" s="98">
        <v>0</v>
      </c>
      <c r="F2039" s="119">
        <v>0</v>
      </c>
      <c r="G2039" s="177">
        <v>0</v>
      </c>
      <c r="H2039" s="97">
        <v>6149108.2823002106</v>
      </c>
      <c r="I2039" s="185">
        <v>38512.144263987866</v>
      </c>
      <c r="J2039" s="174">
        <v>236815345262.82834</v>
      </c>
      <c r="K2039" s="186">
        <v>0.39539817197631655</v>
      </c>
      <c r="L2039" s="182">
        <v>70757674825.83667</v>
      </c>
      <c r="M2039" s="189">
        <v>7510804203.9502535</v>
      </c>
      <c r="N2039" s="187">
        <v>14682547.861515902</v>
      </c>
      <c r="O2039" s="185">
        <v>0</v>
      </c>
      <c r="P2039" s="185">
        <v>0</v>
      </c>
      <c r="Q2039" s="174">
        <v>244326149466.77859</v>
      </c>
      <c r="R2039" s="119">
        <v>0.38324327877804359</v>
      </c>
      <c r="S2039" s="174">
        <v>70757674825.83667</v>
      </c>
      <c r="T2039" s="119">
        <v>0.28960336411087961</v>
      </c>
      <c r="U2039" s="97">
        <v>13.253821671143355</v>
      </c>
      <c r="V2039" s="184">
        <v>984751986652.8374</v>
      </c>
      <c r="W2039" s="199">
        <v>1022.9931871469165</v>
      </c>
      <c r="X2039" s="191">
        <v>5.354026214423515E-2</v>
      </c>
      <c r="Y2039" s="198">
        <v>2.0000000000000001E-4</v>
      </c>
    </row>
    <row r="2040" spans="1:25" x14ac:dyDescent="0.2">
      <c r="A2040">
        <v>2036</v>
      </c>
      <c r="B2040" s="119">
        <v>0.47149079913985587</v>
      </c>
      <c r="C2040" s="97">
        <v>7811.6924171759301</v>
      </c>
      <c r="D2040" s="96">
        <v>0.99002141648212538</v>
      </c>
      <c r="E2040" s="98">
        <v>0</v>
      </c>
      <c r="F2040" s="119">
        <v>0</v>
      </c>
      <c r="G2040" s="177">
        <v>0</v>
      </c>
      <c r="H2040" s="97">
        <v>7948624.1604272397</v>
      </c>
      <c r="I2040" s="185">
        <v>41054.634056266295</v>
      </c>
      <c r="J2040" s="174">
        <v>326327856157.13727</v>
      </c>
      <c r="K2040" s="186">
        <v>0.3909629407845191</v>
      </c>
      <c r="L2040" s="182">
        <v>92138018123.051315</v>
      </c>
      <c r="M2040" s="189">
        <v>10424417424.441597</v>
      </c>
      <c r="N2040" s="187">
        <v>16785682.402684316</v>
      </c>
      <c r="O2040" s="185">
        <v>0</v>
      </c>
      <c r="P2040" s="185">
        <v>0</v>
      </c>
      <c r="Q2040" s="174">
        <v>336752273581.57886</v>
      </c>
      <c r="R2040" s="119">
        <v>0.37886039178350173</v>
      </c>
      <c r="S2040" s="174">
        <v>92138018123.051315</v>
      </c>
      <c r="T2040" s="119">
        <v>0.27360770914210536</v>
      </c>
      <c r="U2040" s="97">
        <v>13.30084438910189</v>
      </c>
      <c r="V2040" s="184">
        <v>1311137855708.2122</v>
      </c>
      <c r="W2040" s="199">
        <v>1361.5232135914716</v>
      </c>
      <c r="X2040" s="191">
        <v>5.6352916222640999E-2</v>
      </c>
      <c r="Y2040" s="198">
        <v>2.0000000000000001E-4</v>
      </c>
    </row>
    <row r="2041" spans="1:25" x14ac:dyDescent="0.2">
      <c r="A2041">
        <v>2037</v>
      </c>
      <c r="B2041" s="119">
        <v>0.36982558987144237</v>
      </c>
      <c r="C2041" s="97">
        <v>10073.885232406716</v>
      </c>
      <c r="D2041" s="96">
        <v>0.68614828177490095</v>
      </c>
      <c r="E2041" s="98">
        <v>0.14000436186626899</v>
      </c>
      <c r="F2041" s="119">
        <v>0</v>
      </c>
      <c r="G2041" s="177">
        <v>0</v>
      </c>
      <c r="H2041" s="97">
        <v>18034075.330666363</v>
      </c>
      <c r="I2041" s="185">
        <v>30319.721516499296</v>
      </c>
      <c r="J2041" s="174">
        <v>546788141833.37408</v>
      </c>
      <c r="K2041" s="186">
        <v>0.31920821466602423</v>
      </c>
      <c r="L2041" s="182">
        <v>121497778252.99675</v>
      </c>
      <c r="M2041" s="189">
        <v>24135340838.239071</v>
      </c>
      <c r="N2041" s="187">
        <v>40628827.75503844</v>
      </c>
      <c r="O2041" s="185">
        <v>51115032720.148499</v>
      </c>
      <c r="P2041" s="185">
        <v>0</v>
      </c>
      <c r="Q2041" s="174">
        <v>622038515391.7616</v>
      </c>
      <c r="R2041" s="119">
        <v>0.34633111519730214</v>
      </c>
      <c r="S2041" s="174">
        <v>144260641908.88376</v>
      </c>
      <c r="T2041" s="119">
        <v>0.23191593179407549</v>
      </c>
      <c r="U2041" s="97">
        <v>14.511176808196581</v>
      </c>
      <c r="V2041" s="184">
        <v>2113393510319.47</v>
      </c>
      <c r="W2041" s="199">
        <v>2195.2252688637573</v>
      </c>
      <c r="X2041" s="191">
        <v>5.2887595620829689E-2</v>
      </c>
      <c r="Y2041" s="198">
        <v>2.0000000000000001E-4</v>
      </c>
    </row>
    <row r="2042" spans="1:25" x14ac:dyDescent="0.2">
      <c r="A2042">
        <v>2038</v>
      </c>
      <c r="B2042" s="119">
        <v>0.52609440566917387</v>
      </c>
      <c r="C2042" s="97">
        <v>11563.808990358868</v>
      </c>
      <c r="D2042" s="96">
        <v>0.74075761597828615</v>
      </c>
      <c r="E2042" s="98">
        <v>0.59845944685954433</v>
      </c>
      <c r="F2042" s="119">
        <v>0.5311955937814824</v>
      </c>
      <c r="G2042" s="177">
        <v>1</v>
      </c>
      <c r="H2042" s="97">
        <v>5960294.030916811</v>
      </c>
      <c r="I2042" s="185">
        <v>39727.445650557675</v>
      </c>
      <c r="J2042" s="174">
        <v>236787257174.59094</v>
      </c>
      <c r="K2042" s="186">
        <v>0.40287736958795817</v>
      </c>
      <c r="L2042" s="182">
        <v>69273520799.8853</v>
      </c>
      <c r="M2042" s="189">
        <v>1733175329.6555421</v>
      </c>
      <c r="N2042" s="187">
        <v>14242613.072165232</v>
      </c>
      <c r="O2042" s="185">
        <v>0</v>
      </c>
      <c r="P2042" s="185">
        <v>203314784946.10104</v>
      </c>
      <c r="Q2042" s="174">
        <v>441835217450.34753</v>
      </c>
      <c r="R2042" s="119">
        <v>0.58403686507476349</v>
      </c>
      <c r="S2042" s="174">
        <v>171210908181.97333</v>
      </c>
      <c r="T2042" s="119">
        <v>0.38749946002485336</v>
      </c>
      <c r="U2042" s="97">
        <v>16.604894183759747</v>
      </c>
      <c r="V2042" s="184">
        <v>3020226476174.4883</v>
      </c>
      <c r="W2042" s="199">
        <v>3135.90142604518</v>
      </c>
      <c r="X2042" s="191">
        <v>4.4353826700253542E-2</v>
      </c>
      <c r="Y2042" s="198">
        <v>2.0000000000000001E-4</v>
      </c>
    </row>
    <row r="2043" spans="1:25" x14ac:dyDescent="0.2">
      <c r="A2043">
        <v>2039</v>
      </c>
      <c r="B2043" s="119">
        <v>0.51137056011087112</v>
      </c>
      <c r="C2043" s="97">
        <v>7832.5017857474822</v>
      </c>
      <c r="D2043" s="96">
        <v>0.75343853620779566</v>
      </c>
      <c r="E2043" s="98">
        <v>0.51743216293783278</v>
      </c>
      <c r="F2043" s="119">
        <v>0</v>
      </c>
      <c r="G2043" s="177">
        <v>0</v>
      </c>
      <c r="H2043" s="97">
        <v>6149243.7855365183</v>
      </c>
      <c r="I2043" s="185">
        <v>42924.908782091064</v>
      </c>
      <c r="J2043" s="174">
        <v>263955728572.99539</v>
      </c>
      <c r="K2043" s="186">
        <v>0.50412996518478348</v>
      </c>
      <c r="L2043" s="182">
        <v>105343539798.26715</v>
      </c>
      <c r="M2043" s="189">
        <v>28686009960.714741</v>
      </c>
      <c r="N2043" s="187">
        <v>14612059.029053124</v>
      </c>
      <c r="O2043" s="185">
        <v>53549514434.180969</v>
      </c>
      <c r="P2043" s="185">
        <v>0</v>
      </c>
      <c r="Q2043" s="174">
        <v>346191252967.89111</v>
      </c>
      <c r="R2043" s="119">
        <v>0.50812261227030009</v>
      </c>
      <c r="S2043" s="174">
        <v>124125680663.21262</v>
      </c>
      <c r="T2043" s="119">
        <v>0.35854655367253069</v>
      </c>
      <c r="U2043" s="97">
        <v>14.598041530989097</v>
      </c>
      <c r="V2043" s="184">
        <v>1980824159292.4622</v>
      </c>
      <c r="W2043" s="199">
        <v>2056.9464625600367</v>
      </c>
      <c r="X2043" s="191">
        <v>5.0053134082800203E-2</v>
      </c>
      <c r="Y2043" s="198">
        <v>2.0000000000000001E-4</v>
      </c>
    </row>
    <row r="2044" spans="1:25" x14ac:dyDescent="0.2">
      <c r="A2044">
        <v>2040</v>
      </c>
      <c r="B2044" s="119">
        <v>0.59018345897543911</v>
      </c>
      <c r="C2044" s="97">
        <v>4000</v>
      </c>
      <c r="D2044" s="96">
        <v>0.67310433223834587</v>
      </c>
      <c r="E2044" s="98">
        <v>0</v>
      </c>
      <c r="F2044" s="119">
        <v>0.61129525608623381</v>
      </c>
      <c r="G2044" s="177">
        <v>1</v>
      </c>
      <c r="H2044" s="97">
        <v>7862933.2828032924</v>
      </c>
      <c r="I2044" s="185">
        <v>35133.553924149164</v>
      </c>
      <c r="J2044" s="174">
        <v>276252790493.35669</v>
      </c>
      <c r="K2044" s="186">
        <v>0.45924559650897268</v>
      </c>
      <c r="L2044" s="182">
        <v>93683870270.749283</v>
      </c>
      <c r="M2044" s="189">
        <v>1973326509.1147478</v>
      </c>
      <c r="N2044" s="187">
        <v>19092862.87542909</v>
      </c>
      <c r="O2044" s="185">
        <v>0</v>
      </c>
      <c r="P2044" s="185">
        <v>160919291637.31314</v>
      </c>
      <c r="Q2044" s="174">
        <v>439145408639.78455</v>
      </c>
      <c r="R2044" s="119">
        <v>0.58204709838353952</v>
      </c>
      <c r="S2044" s="174">
        <v>207128777979.29172</v>
      </c>
      <c r="T2044" s="119">
        <v>0.47166331220644081</v>
      </c>
      <c r="U2044" s="97">
        <v>16.317596891348895</v>
      </c>
      <c r="V2044" s="184">
        <v>3694062112406.5049</v>
      </c>
      <c r="W2044" s="199">
        <v>3833.5958824526747</v>
      </c>
      <c r="X2044" s="191">
        <v>4.4970427719126044E-2</v>
      </c>
      <c r="Y2044" s="198">
        <v>2.0000000000000001E-4</v>
      </c>
    </row>
    <row r="2045" spans="1:25" x14ac:dyDescent="0.2">
      <c r="A2045">
        <v>2041</v>
      </c>
      <c r="B2045" s="119">
        <v>0.38793775851999313</v>
      </c>
      <c r="C2045" s="97">
        <v>6008.6496606001165</v>
      </c>
      <c r="D2045" s="96">
        <v>0.64144805004867256</v>
      </c>
      <c r="E2045" s="98">
        <v>0</v>
      </c>
      <c r="F2045" s="119">
        <v>0</v>
      </c>
      <c r="G2045" s="177">
        <v>0</v>
      </c>
      <c r="H2045" s="97">
        <v>8537501.3913648464</v>
      </c>
      <c r="I2045" s="185">
        <v>36796.367338914904</v>
      </c>
      <c r="J2045" s="174">
        <v>314149037353.15796</v>
      </c>
      <c r="K2045" s="186">
        <v>0.37978497907281739</v>
      </c>
      <c r="L2045" s="182">
        <v>83418210323.226562</v>
      </c>
      <c r="M2045" s="189">
        <v>4319564264.1923008</v>
      </c>
      <c r="N2045" s="187">
        <v>20740934.304447792</v>
      </c>
      <c r="O2045" s="185">
        <v>0</v>
      </c>
      <c r="P2045" s="185">
        <v>0</v>
      </c>
      <c r="Q2045" s="174">
        <v>318468601617.35028</v>
      </c>
      <c r="R2045" s="119">
        <v>0.37463374716063319</v>
      </c>
      <c r="S2045" s="174">
        <v>83418210323.226562</v>
      </c>
      <c r="T2045" s="119">
        <v>0.26193543068165975</v>
      </c>
      <c r="U2045" s="97">
        <v>13.177867498608036</v>
      </c>
      <c r="V2045" s="184">
        <v>1223038680137.2625</v>
      </c>
      <c r="W2045" s="199">
        <v>1269.8672553335832</v>
      </c>
      <c r="X2045" s="191">
        <v>5.4053679618601601E-2</v>
      </c>
      <c r="Y2045" s="198">
        <v>2.0000000000000001E-4</v>
      </c>
    </row>
    <row r="2046" spans="1:25" x14ac:dyDescent="0.2">
      <c r="A2046">
        <v>2042</v>
      </c>
      <c r="B2046" s="119">
        <v>0.44373549087033803</v>
      </c>
      <c r="C2046" s="97">
        <v>8513.7853308242993</v>
      </c>
      <c r="D2046" s="96">
        <v>0.94944572715412345</v>
      </c>
      <c r="E2046" s="98">
        <v>0.28245271243774395</v>
      </c>
      <c r="F2046" s="119">
        <v>0.6270837605494527</v>
      </c>
      <c r="G2046" s="177">
        <v>1</v>
      </c>
      <c r="H2046" s="97">
        <v>15209192.133483687</v>
      </c>
      <c r="I2046" s="185">
        <v>27672.354982819419</v>
      </c>
      <c r="J2046" s="174">
        <v>420874163719.66522</v>
      </c>
      <c r="K2046" s="186">
        <v>0.18941356343056492</v>
      </c>
      <c r="L2046" s="182">
        <v>43466103353.671036</v>
      </c>
      <c r="M2046" s="189">
        <v>822656362.66873503</v>
      </c>
      <c r="N2046" s="187">
        <v>30860759.124782681</v>
      </c>
      <c r="O2046" s="185">
        <v>0</v>
      </c>
      <c r="P2046" s="185">
        <v>420326957073.51312</v>
      </c>
      <c r="Q2046" s="174">
        <v>842023777155.84705</v>
      </c>
      <c r="R2046" s="119">
        <v>0.49402505255836615</v>
      </c>
      <c r="S2046" s="174">
        <v>253166218062.85916</v>
      </c>
      <c r="T2046" s="119">
        <v>0.30066397758741864</v>
      </c>
      <c r="U2046" s="97">
        <v>17.979883363311966</v>
      </c>
      <c r="V2046" s="184">
        <v>4684050913878.584</v>
      </c>
      <c r="W2046" s="199">
        <v>4864.5132446607977</v>
      </c>
      <c r="X2046" s="191">
        <v>4.1361930417298139E-2</v>
      </c>
      <c r="Y2046" s="198">
        <v>2.0000000000000001E-4</v>
      </c>
    </row>
    <row r="2047" spans="1:25" x14ac:dyDescent="0.2">
      <c r="A2047">
        <v>2043</v>
      </c>
      <c r="B2047" s="119">
        <v>0.5247696776078461</v>
      </c>
      <c r="C2047" s="97">
        <v>8813.9212175409466</v>
      </c>
      <c r="D2047" s="96">
        <v>1.0644467703497125</v>
      </c>
      <c r="E2047" s="98">
        <v>0.25791313743470373</v>
      </c>
      <c r="F2047" s="119">
        <v>0</v>
      </c>
      <c r="G2047" s="177">
        <v>0</v>
      </c>
      <c r="H2047" s="97">
        <v>10760793.743638977</v>
      </c>
      <c r="I2047" s="185">
        <v>34197.337290243609</v>
      </c>
      <c r="J2047" s="174">
        <v>367990493161.96533</v>
      </c>
      <c r="K2047" s="186">
        <v>0.37810793703046952</v>
      </c>
      <c r="L2047" s="182">
        <v>95567073493.782288</v>
      </c>
      <c r="M2047" s="189">
        <v>30820103014.507347</v>
      </c>
      <c r="N2047" s="187">
        <v>21498822.278050959</v>
      </c>
      <c r="O2047" s="185">
        <v>66019982976.50647</v>
      </c>
      <c r="P2047" s="185">
        <v>0</v>
      </c>
      <c r="Q2047" s="174">
        <v>464830579152.97913</v>
      </c>
      <c r="R2047" s="119">
        <v>0.4129593043282267</v>
      </c>
      <c r="S2047" s="174">
        <v>131271088217.25449</v>
      </c>
      <c r="T2047" s="119">
        <v>0.28240630910397185</v>
      </c>
      <c r="U2047" s="97">
        <v>15.483810020600025</v>
      </c>
      <c r="V2047" s="184">
        <v>2076665416840.6909</v>
      </c>
      <c r="W2047" s="199">
        <v>2156.5150672949476</v>
      </c>
      <c r="X2047" s="191">
        <v>4.8959030867718037E-2</v>
      </c>
      <c r="Y2047" s="198">
        <v>2.0000000000000001E-4</v>
      </c>
    </row>
    <row r="2048" spans="1:25" x14ac:dyDescent="0.2">
      <c r="A2048">
        <v>2044</v>
      </c>
      <c r="B2048" s="119">
        <v>0.33668419232379632</v>
      </c>
      <c r="C2048" s="97">
        <v>4000</v>
      </c>
      <c r="D2048" s="96">
        <v>0.60590116121616522</v>
      </c>
      <c r="E2048" s="98">
        <v>0.30207340115314363</v>
      </c>
      <c r="F2048" s="119">
        <v>0.69727139083834744</v>
      </c>
      <c r="G2048" s="177">
        <v>1</v>
      </c>
      <c r="H2048" s="97">
        <v>9141015.624804005</v>
      </c>
      <c r="I2048" s="185">
        <v>34710.727483088012</v>
      </c>
      <c r="J2048" s="174">
        <v>317291302271.22131</v>
      </c>
      <c r="K2048" s="186">
        <v>0.33668419232379632</v>
      </c>
      <c r="L2048" s="182">
        <v>68802647162.737991</v>
      </c>
      <c r="M2048" s="189">
        <v>9853901849.2282944</v>
      </c>
      <c r="N2048" s="187">
        <v>22649890.705061536</v>
      </c>
      <c r="O2048" s="185">
        <v>0</v>
      </c>
      <c r="P2048" s="185">
        <v>428736273437.9198</v>
      </c>
      <c r="Q2048" s="174">
        <v>755881477558.36938</v>
      </c>
      <c r="R2048" s="119">
        <v>0.59508798395202467</v>
      </c>
      <c r="S2048" s="174">
        <v>287095275655.62848</v>
      </c>
      <c r="T2048" s="119">
        <v>0.37981520142945807</v>
      </c>
      <c r="U2048" s="97">
        <v>17.67485547871885</v>
      </c>
      <c r="V2048" s="184">
        <v>5455219519032.5215</v>
      </c>
      <c r="W2048" s="199">
        <v>5665.2267857410116</v>
      </c>
      <c r="X2048" s="191">
        <v>4.1813002849371408E-2</v>
      </c>
      <c r="Y2048" s="198">
        <v>2.0000000000000001E-4</v>
      </c>
    </row>
    <row r="2049" spans="1:25" x14ac:dyDescent="0.2">
      <c r="A2049">
        <v>2045</v>
      </c>
      <c r="B2049" s="119">
        <v>0.49848061026684842</v>
      </c>
      <c r="C2049" s="97">
        <v>10416.420331693877</v>
      </c>
      <c r="D2049" s="96">
        <v>0.77055960008927216</v>
      </c>
      <c r="E2049" s="98">
        <v>0</v>
      </c>
      <c r="F2049" s="119">
        <v>0.57486734469091583</v>
      </c>
      <c r="G2049" s="177">
        <v>1</v>
      </c>
      <c r="H2049" s="97">
        <v>7280042.1922083907</v>
      </c>
      <c r="I2049" s="185">
        <v>41652.467507304449</v>
      </c>
      <c r="J2049" s="174">
        <v>303231720862.76544</v>
      </c>
      <c r="K2049" s="186">
        <v>0.40403611669722184</v>
      </c>
      <c r="L2049" s="182">
        <v>84457610559.183334</v>
      </c>
      <c r="M2049" s="189">
        <v>5787033538.2602043</v>
      </c>
      <c r="N2049" s="187">
        <v>16813868.632949077</v>
      </c>
      <c r="O2049" s="185">
        <v>0</v>
      </c>
      <c r="P2049" s="185">
        <v>333349613248.73132</v>
      </c>
      <c r="Q2049" s="174">
        <v>642368367649.75708</v>
      </c>
      <c r="R2049" s="119">
        <v>0.60587705926390967</v>
      </c>
      <c r="S2049" s="174">
        <v>326682191469.79944</v>
      </c>
      <c r="T2049" s="119">
        <v>0.50855896386217858</v>
      </c>
      <c r="U2049" s="97">
        <v>17.506874289361079</v>
      </c>
      <c r="V2049" s="184">
        <v>6080327893992.8496</v>
      </c>
      <c r="W2049" s="199">
        <v>6310.3333753917195</v>
      </c>
      <c r="X2049" s="191">
        <v>4.2647111515424087E-2</v>
      </c>
      <c r="Y2049" s="198">
        <v>2.0000000000000001E-4</v>
      </c>
    </row>
    <row r="2050" spans="1:25" x14ac:dyDescent="0.2">
      <c r="A2050">
        <v>2046</v>
      </c>
      <c r="B2050" s="119">
        <v>0.56961940751606388</v>
      </c>
      <c r="C2050" s="97">
        <v>9920.7852261114494</v>
      </c>
      <c r="D2050" s="96">
        <v>0.59476811494173498</v>
      </c>
      <c r="E2050" s="98">
        <v>0</v>
      </c>
      <c r="F2050" s="119">
        <v>0</v>
      </c>
      <c r="G2050" s="177">
        <v>0</v>
      </c>
      <c r="H2050" s="97">
        <v>5275389.9708511187</v>
      </c>
      <c r="I2050" s="185">
        <v>45313.803056564044</v>
      </c>
      <c r="J2050" s="174">
        <v>239047982185.72073</v>
      </c>
      <c r="K2050" s="186">
        <v>0.47617134720863197</v>
      </c>
      <c r="L2050" s="182">
        <v>90688994054.921127</v>
      </c>
      <c r="M2050" s="189">
        <v>6374926699.9120083</v>
      </c>
      <c r="N2050" s="187">
        <v>13755397.511000361</v>
      </c>
      <c r="O2050" s="185">
        <v>0</v>
      </c>
      <c r="P2050" s="185">
        <v>0</v>
      </c>
      <c r="Q2050" s="174">
        <v>245422908885.63275</v>
      </c>
      <c r="R2050" s="119">
        <v>0.46380266716634644</v>
      </c>
      <c r="S2050" s="174">
        <v>90688994054.921127</v>
      </c>
      <c r="T2050" s="119">
        <v>0.36952130698272451</v>
      </c>
      <c r="U2050" s="97">
        <v>13.256138416603099</v>
      </c>
      <c r="V2050" s="184">
        <v>1337684035348.2329</v>
      </c>
      <c r="W2050" s="199">
        <v>1386.7284228214951</v>
      </c>
      <c r="X2050" s="191">
        <v>5.4190079314574022E-2</v>
      </c>
      <c r="Y2050" s="198">
        <v>2.0000000000000001E-4</v>
      </c>
    </row>
    <row r="2051" spans="1:25" x14ac:dyDescent="0.2">
      <c r="A2051">
        <v>2047</v>
      </c>
      <c r="B2051" s="119">
        <v>0.47615944209128153</v>
      </c>
      <c r="C2051" s="97">
        <v>12869.288620595129</v>
      </c>
      <c r="D2051" s="96">
        <v>0.84765001748938706</v>
      </c>
      <c r="E2051" s="98">
        <v>1.2009128390041618E-2</v>
      </c>
      <c r="F2051" s="119">
        <v>0</v>
      </c>
      <c r="G2051" s="177">
        <v>0</v>
      </c>
      <c r="H2051" s="97">
        <v>5137351.1181280585</v>
      </c>
      <c r="I2051" s="185">
        <v>44396.61589577829</v>
      </c>
      <c r="J2051" s="174">
        <v>228081004313.27853</v>
      </c>
      <c r="K2051" s="186">
        <v>0.46278723456045212</v>
      </c>
      <c r="L2051" s="182">
        <v>81413283976.408905</v>
      </c>
      <c r="M2051" s="189">
        <v>11484408753.817411</v>
      </c>
      <c r="N2051" s="187">
        <v>11958987.83665924</v>
      </c>
      <c r="O2051" s="185">
        <v>3422792928.3386998</v>
      </c>
      <c r="P2051" s="185">
        <v>0</v>
      </c>
      <c r="Q2051" s="174">
        <v>242988205995.43466</v>
      </c>
      <c r="R2051" s="119">
        <v>0.4456644763516559</v>
      </c>
      <c r="S2051" s="174">
        <v>83150937168.115524</v>
      </c>
      <c r="T2051" s="119">
        <v>0.34220153536866638</v>
      </c>
      <c r="U2051" s="97">
        <v>13.574321004246213</v>
      </c>
      <c r="V2051" s="184">
        <v>1178740725827.3494</v>
      </c>
      <c r="W2051" s="199">
        <v>1223.7693185994237</v>
      </c>
      <c r="X2051" s="191">
        <v>5.5691389550452164E-2</v>
      </c>
      <c r="Y2051" s="198">
        <v>2.0000000000000001E-4</v>
      </c>
    </row>
    <row r="2052" spans="1:25" x14ac:dyDescent="0.2">
      <c r="A2052">
        <v>2048</v>
      </c>
      <c r="B2052" s="119">
        <v>0.60403941606010814</v>
      </c>
      <c r="C2052" s="97">
        <v>9908.5840074418447</v>
      </c>
      <c r="D2052" s="96">
        <v>1.4657429023686972</v>
      </c>
      <c r="E2052" s="98">
        <v>5.3038002750288304E-3</v>
      </c>
      <c r="F2052" s="119">
        <v>0.61170247485394802</v>
      </c>
      <c r="G2052" s="177">
        <v>1</v>
      </c>
      <c r="H2052" s="97">
        <v>12929819.716903834</v>
      </c>
      <c r="I2052" s="185">
        <v>32269.627013471218</v>
      </c>
      <c r="J2052" s="174">
        <v>417240459615.91272</v>
      </c>
      <c r="K2052" s="186">
        <v>0.36081767978512014</v>
      </c>
      <c r="L2052" s="182">
        <v>119727716162.84308</v>
      </c>
      <c r="M2052" s="189">
        <v>11175267862.307903</v>
      </c>
      <c r="N2052" s="187">
        <v>23225842.012086242</v>
      </c>
      <c r="O2052" s="185">
        <v>0</v>
      </c>
      <c r="P2052" s="185">
        <v>425451481171.55353</v>
      </c>
      <c r="Q2052" s="174">
        <v>853867208649.77417</v>
      </c>
      <c r="R2052" s="119">
        <v>0.57492419724679567</v>
      </c>
      <c r="S2052" s="174">
        <v>391687975686.33807</v>
      </c>
      <c r="T2052" s="119">
        <v>0.45872235368508513</v>
      </c>
      <c r="U2052" s="97">
        <v>17.245986816308111</v>
      </c>
      <c r="V2052" s="184">
        <v>7024180734055.2773</v>
      </c>
      <c r="W2052" s="199">
        <v>7294.6346685141734</v>
      </c>
      <c r="X2052" s="191">
        <v>4.5038205152962425E-2</v>
      </c>
      <c r="Y2052" s="198">
        <v>2.0000000000000001E-4</v>
      </c>
    </row>
    <row r="2053" spans="1:25" x14ac:dyDescent="0.2">
      <c r="A2053">
        <v>2049</v>
      </c>
      <c r="B2053" s="119">
        <v>0.52781924199193486</v>
      </c>
      <c r="C2053" s="97">
        <v>4000</v>
      </c>
      <c r="D2053" s="96">
        <v>0.84530099595165209</v>
      </c>
      <c r="E2053" s="98">
        <v>0.25342126894223882</v>
      </c>
      <c r="F2053" s="119">
        <v>0.61532244311832185</v>
      </c>
      <c r="G2053" s="177">
        <v>1</v>
      </c>
      <c r="H2053" s="97">
        <v>11541741.021898353</v>
      </c>
      <c r="I2053" s="185">
        <v>36192.006428884473</v>
      </c>
      <c r="J2053" s="174">
        <v>417718765265.06488</v>
      </c>
      <c r="K2053" s="186">
        <v>0.40395659503687931</v>
      </c>
      <c r="L2053" s="182">
        <v>115708677379.18195</v>
      </c>
      <c r="M2053" s="189">
        <v>12186039462.298592</v>
      </c>
      <c r="N2053" s="187">
        <v>25049737.502319068</v>
      </c>
      <c r="O2053" s="185">
        <v>0</v>
      </c>
      <c r="P2053" s="185">
        <v>361630953890.88965</v>
      </c>
      <c r="Q2053" s="174">
        <v>791535758618.25317</v>
      </c>
      <c r="R2053" s="119">
        <v>0.57867886349415776</v>
      </c>
      <c r="S2053" s="174">
        <v>349581927779.93347</v>
      </c>
      <c r="T2053" s="119">
        <v>0.44165020212123107</v>
      </c>
      <c r="U2053" s="97">
        <v>17.118228498649145</v>
      </c>
      <c r="V2053" s="184">
        <v>6450538374747.291</v>
      </c>
      <c r="W2053" s="199">
        <v>6688.942866375588</v>
      </c>
      <c r="X2053" s="191">
        <v>4.3367307274085859E-2</v>
      </c>
      <c r="Y2053" s="198">
        <v>2.0000000000000001E-4</v>
      </c>
    </row>
    <row r="2054" spans="1:25" x14ac:dyDescent="0.2">
      <c r="A2054">
        <v>2050</v>
      </c>
      <c r="B2054" s="119">
        <v>0.33514681000671287</v>
      </c>
      <c r="C2054" s="97">
        <v>7240.9400294574343</v>
      </c>
      <c r="D2054" s="96">
        <v>0.75002680332514504</v>
      </c>
      <c r="E2054" s="98">
        <v>0.62296785626641416</v>
      </c>
      <c r="F2054" s="119">
        <v>0</v>
      </c>
      <c r="G2054" s="177">
        <v>0</v>
      </c>
      <c r="H2054" s="97">
        <v>7023546.7153944299</v>
      </c>
      <c r="I2054" s="185">
        <v>39352.183566839885</v>
      </c>
      <c r="J2054" s="174">
        <v>276391899634.47693</v>
      </c>
      <c r="K2054" s="186">
        <v>0.33514681000671287</v>
      </c>
      <c r="L2054" s="182">
        <v>54789413111.214752</v>
      </c>
      <c r="M2054" s="189">
        <v>21099425331.514126</v>
      </c>
      <c r="N2054" s="187">
        <v>16487578.937011521</v>
      </c>
      <c r="O2054" s="185">
        <v>43032183101.130676</v>
      </c>
      <c r="P2054" s="185">
        <v>0</v>
      </c>
      <c r="Q2054" s="174">
        <v>340523508067.1217</v>
      </c>
      <c r="R2054" s="119">
        <v>0.37312434221149365</v>
      </c>
      <c r="S2054" s="174">
        <v>77500952742.665634</v>
      </c>
      <c r="T2054" s="119">
        <v>0.22759354613305924</v>
      </c>
      <c r="U2054" s="97">
        <v>15.613334443424867</v>
      </c>
      <c r="V2054" s="184">
        <v>1285326238675.4116</v>
      </c>
      <c r="W2054" s="199">
        <v>1334.9250465431912</v>
      </c>
      <c r="X2054" s="191">
        <v>4.6832587129326184E-2</v>
      </c>
      <c r="Y2054" s="198">
        <v>2.0000000000000001E-4</v>
      </c>
    </row>
    <row r="2055" spans="1:25" x14ac:dyDescent="0.2">
      <c r="A2055">
        <v>2051</v>
      </c>
      <c r="B2055" s="119">
        <v>0.54164835521660593</v>
      </c>
      <c r="C2055" s="97">
        <v>16977.12099424746</v>
      </c>
      <c r="D2055" s="96">
        <v>0.44113424910596344</v>
      </c>
      <c r="E2055" s="98">
        <v>0.58380328127863734</v>
      </c>
      <c r="F2055" s="119">
        <v>0</v>
      </c>
      <c r="G2055" s="177">
        <v>0</v>
      </c>
      <c r="H2055" s="97">
        <v>2368977.8695888454</v>
      </c>
      <c r="I2055" s="185">
        <v>53792.409166535421</v>
      </c>
      <c r="J2055" s="174">
        <v>127433026867.39056</v>
      </c>
      <c r="K2055" s="186">
        <v>0.49497230937332659</v>
      </c>
      <c r="L2055" s="182">
        <v>53491386089.788536</v>
      </c>
      <c r="M2055" s="189">
        <v>16417152982.036303</v>
      </c>
      <c r="N2055" s="187">
        <v>7645909.0843846723</v>
      </c>
      <c r="O2055" s="185">
        <v>27264249615.812325</v>
      </c>
      <c r="P2055" s="185">
        <v>0</v>
      </c>
      <c r="Q2055" s="174">
        <v>171114429465.2392</v>
      </c>
      <c r="R2055" s="119">
        <v>0.4960845181608699</v>
      </c>
      <c r="S2055" s="174">
        <v>68682856889.328644</v>
      </c>
      <c r="T2055" s="119">
        <v>0.40138553542196231</v>
      </c>
      <c r="U2055" s="97">
        <v>15.22088901758886</v>
      </c>
      <c r="V2055" s="184">
        <v>1150381154289.9546</v>
      </c>
      <c r="W2055" s="199">
        <v>1194.2981579722834</v>
      </c>
      <c r="X2055" s="191">
        <v>4.800609402795681E-2</v>
      </c>
      <c r="Y2055" s="198">
        <v>2.0000000000000001E-4</v>
      </c>
    </row>
    <row r="2056" spans="1:25" x14ac:dyDescent="0.2">
      <c r="A2056">
        <v>2052</v>
      </c>
      <c r="B2056" s="119">
        <v>0.4702669778661086</v>
      </c>
      <c r="C2056" s="97">
        <v>4759.7939810015814</v>
      </c>
      <c r="D2056" s="96">
        <v>0.76222478129886628</v>
      </c>
      <c r="E2056" s="98">
        <v>0.7</v>
      </c>
      <c r="F2056" s="119">
        <v>0</v>
      </c>
      <c r="G2056" s="177">
        <v>0</v>
      </c>
      <c r="H2056" s="97">
        <v>11359568.270178</v>
      </c>
      <c r="I2056" s="185">
        <v>30316.618701236344</v>
      </c>
      <c r="J2056" s="174">
        <v>344383699857.64935</v>
      </c>
      <c r="K2056" s="186">
        <v>0.32167847777741754</v>
      </c>
      <c r="L2056" s="182">
        <v>69769574249.340515</v>
      </c>
      <c r="M2056" s="189">
        <v>73807907265.207153</v>
      </c>
      <c r="N2056" s="187">
        <v>25502788.063870229</v>
      </c>
      <c r="O2056" s="185">
        <v>170352806337.31393</v>
      </c>
      <c r="P2056" s="185">
        <v>0</v>
      </c>
      <c r="Q2056" s="174">
        <v>588544413460.17041</v>
      </c>
      <c r="R2056" s="119">
        <v>0.41978661892121549</v>
      </c>
      <c r="S2056" s="174">
        <v>185497630061.2103</v>
      </c>
      <c r="T2056" s="119">
        <v>0.31518034292540914</v>
      </c>
      <c r="U2056" s="97">
        <v>17.812799763324307</v>
      </c>
      <c r="V2056" s="184">
        <v>3550631848307.4258</v>
      </c>
      <c r="W2056" s="199">
        <v>3682.8608093670555</v>
      </c>
      <c r="X2056" s="191">
        <v>4.0920741750935338E-2</v>
      </c>
      <c r="Y2056" s="198">
        <v>2.0000000000000001E-4</v>
      </c>
    </row>
    <row r="2057" spans="1:25" x14ac:dyDescent="0.2">
      <c r="A2057">
        <v>2053</v>
      </c>
      <c r="B2057" s="119">
        <v>0.47502273646184995</v>
      </c>
      <c r="C2057" s="97">
        <v>9162.0737682971267</v>
      </c>
      <c r="D2057" s="96">
        <v>1.3993251158582973</v>
      </c>
      <c r="E2057" s="98">
        <v>0.29412895967119679</v>
      </c>
      <c r="F2057" s="119">
        <v>0</v>
      </c>
      <c r="G2057" s="177">
        <v>0</v>
      </c>
      <c r="H2057" s="97">
        <v>17140600.412768357</v>
      </c>
      <c r="I2057" s="185">
        <v>26779.548262767395</v>
      </c>
      <c r="J2057" s="174">
        <v>459017536006.54095</v>
      </c>
      <c r="K2057" s="186">
        <v>0.18195639114103446</v>
      </c>
      <c r="L2057" s="182">
        <v>66935621305.048859</v>
      </c>
      <c r="M2057" s="189">
        <v>27735617984.516708</v>
      </c>
      <c r="N2057" s="187">
        <v>30281561.595442966</v>
      </c>
      <c r="O2057" s="185">
        <v>92494483843.003494</v>
      </c>
      <c r="P2057" s="185">
        <v>0</v>
      </c>
      <c r="Q2057" s="174">
        <v>579247637834.06116</v>
      </c>
      <c r="R2057" s="119">
        <v>0.27193336857720107</v>
      </c>
      <c r="S2057" s="174">
        <v>109466228484.22638</v>
      </c>
      <c r="T2057" s="119">
        <v>0.18898001706756293</v>
      </c>
      <c r="U2057" s="97">
        <v>16.221404393475382</v>
      </c>
      <c r="V2057" s="184">
        <v>1615341172235.376</v>
      </c>
      <c r="W2057" s="199">
        <v>1675.5441056443058</v>
      </c>
      <c r="X2057" s="191">
        <v>4.9688424676528821E-2</v>
      </c>
      <c r="Y2057" s="198">
        <v>2.0000000000000001E-4</v>
      </c>
    </row>
    <row r="2058" spans="1:25" x14ac:dyDescent="0.2">
      <c r="A2058">
        <v>2054</v>
      </c>
      <c r="B2058" s="119">
        <v>0.53236624645056752</v>
      </c>
      <c r="C2058" s="97">
        <v>12787.172028014094</v>
      </c>
      <c r="D2058" s="96">
        <v>0.54470352275437794</v>
      </c>
      <c r="E2058" s="98">
        <v>0</v>
      </c>
      <c r="F2058" s="119">
        <v>0.51086551312646455</v>
      </c>
      <c r="G2058" s="177">
        <v>1</v>
      </c>
      <c r="H2058" s="97">
        <v>3964435.8517664322</v>
      </c>
      <c r="I2058" s="185">
        <v>49406.105206613785</v>
      </c>
      <c r="J2058" s="174">
        <v>195867334777.2439</v>
      </c>
      <c r="K2058" s="186">
        <v>0.51380734587334409</v>
      </c>
      <c r="L2058" s="182">
        <v>79311432488.078766</v>
      </c>
      <c r="M2058" s="189">
        <v>1408842963.6657562</v>
      </c>
      <c r="N2058" s="187">
        <v>11002817.578493055</v>
      </c>
      <c r="O2058" s="185">
        <v>0</v>
      </c>
      <c r="P2058" s="185">
        <v>183134086594.95813</v>
      </c>
      <c r="Q2058" s="174">
        <v>380410264335.8678</v>
      </c>
      <c r="R2058" s="119">
        <v>0.649681062451409</v>
      </c>
      <c r="S2058" s="174">
        <v>217475372515.24768</v>
      </c>
      <c r="T2058" s="119">
        <v>0.57168639467424209</v>
      </c>
      <c r="U2058" s="97">
        <v>16.833703722990194</v>
      </c>
      <c r="V2058" s="184">
        <v>3931660275308.21</v>
      </c>
      <c r="W2058" s="199">
        <v>4081.2149429685815</v>
      </c>
      <c r="X2058" s="191">
        <v>4.3770438728507152E-2</v>
      </c>
      <c r="Y2058" s="198">
        <v>2.0000000000000001E-4</v>
      </c>
    </row>
    <row r="2059" spans="1:25" x14ac:dyDescent="0.2">
      <c r="A2059">
        <v>2055</v>
      </c>
      <c r="B2059" s="119">
        <v>0.49443004605030894</v>
      </c>
      <c r="C2059" s="97">
        <v>8780.935933039591</v>
      </c>
      <c r="D2059" s="96">
        <v>0.98492342944746514</v>
      </c>
      <c r="E2059" s="98">
        <v>0</v>
      </c>
      <c r="F2059" s="119">
        <v>0.56363483116998869</v>
      </c>
      <c r="G2059" s="177">
        <v>1</v>
      </c>
      <c r="H2059" s="97">
        <v>8503449.0278608073</v>
      </c>
      <c r="I2059" s="185">
        <v>34594.923340701076</v>
      </c>
      <c r="J2059" s="174">
        <v>294176167250.40369</v>
      </c>
      <c r="K2059" s="186">
        <v>0.2852018317999363</v>
      </c>
      <c r="L2059" s="182">
        <v>55178963221.934166</v>
      </c>
      <c r="M2059" s="189">
        <v>8067729172.4003334</v>
      </c>
      <c r="N2059" s="187">
        <v>17822804.411854088</v>
      </c>
      <c r="O2059" s="185">
        <v>0</v>
      </c>
      <c r="P2059" s="185">
        <v>418781049900.41693</v>
      </c>
      <c r="Q2059" s="174">
        <v>721024946323.22095</v>
      </c>
      <c r="R2059" s="119">
        <v>0.58101238220437068</v>
      </c>
      <c r="S2059" s="174">
        <v>288218573998.61688</v>
      </c>
      <c r="T2059" s="119">
        <v>0.39973453826854738</v>
      </c>
      <c r="U2059" s="97">
        <v>17.960857092894528</v>
      </c>
      <c r="V2059" s="184">
        <v>5443310632092.3799</v>
      </c>
      <c r="W2059" s="199">
        <v>5650.965353069686</v>
      </c>
      <c r="X2059" s="191">
        <v>4.2091304786665992E-2</v>
      </c>
      <c r="Y2059" s="198">
        <v>2.0000000000000001E-4</v>
      </c>
    </row>
    <row r="2060" spans="1:25" x14ac:dyDescent="0.2">
      <c r="A2060">
        <v>2056</v>
      </c>
      <c r="B2060" s="119">
        <v>0.46731459909710343</v>
      </c>
      <c r="C2060" s="97">
        <v>7222.8010004455764</v>
      </c>
      <c r="D2060" s="96">
        <v>0.4718665552723541</v>
      </c>
      <c r="E2060" s="98">
        <v>0</v>
      </c>
      <c r="F2060" s="119">
        <v>0</v>
      </c>
      <c r="G2060" s="177">
        <v>0</v>
      </c>
      <c r="H2060" s="97">
        <v>3534618.9391815253</v>
      </c>
      <c r="I2060" s="185">
        <v>38953.08445457054</v>
      </c>
      <c r="J2060" s="174">
        <v>137684310052.66248</v>
      </c>
      <c r="K2060" s="186">
        <v>0.42661887778759655</v>
      </c>
      <c r="L2060" s="182">
        <v>43896397866.904724</v>
      </c>
      <c r="M2060" s="189">
        <v>4722415830.0586672</v>
      </c>
      <c r="N2060" s="187">
        <v>10524587.386981346</v>
      </c>
      <c r="O2060" s="185">
        <v>0</v>
      </c>
      <c r="P2060" s="185">
        <v>0</v>
      </c>
      <c r="Q2060" s="174">
        <v>142406725882.72113</v>
      </c>
      <c r="R2060" s="119">
        <v>0.4124715702824357</v>
      </c>
      <c r="S2060" s="174">
        <v>43896397866.904724</v>
      </c>
      <c r="T2060" s="119">
        <v>0.30824666176972249</v>
      </c>
      <c r="U2060" s="97">
        <v>13.334622898009385</v>
      </c>
      <c r="V2060" s="184">
        <v>684143234696.71802</v>
      </c>
      <c r="W2060" s="199">
        <v>710.58884019333721</v>
      </c>
      <c r="X2060" s="191">
        <v>5.0659218152949589E-2</v>
      </c>
      <c r="Y2060" s="198">
        <v>2.0000000000000001E-4</v>
      </c>
    </row>
    <row r="2061" spans="1:25" x14ac:dyDescent="0.2">
      <c r="A2061">
        <v>2057</v>
      </c>
      <c r="B2061" s="119">
        <v>0.66443611194468921</v>
      </c>
      <c r="C2061" s="97">
        <v>8283.7462876594127</v>
      </c>
      <c r="D2061" s="96">
        <v>0.8389706364707723</v>
      </c>
      <c r="E2061" s="98">
        <v>0</v>
      </c>
      <c r="F2061" s="119">
        <v>0</v>
      </c>
      <c r="G2061" s="177">
        <v>0</v>
      </c>
      <c r="H2061" s="97">
        <v>12414722.304370556</v>
      </c>
      <c r="I2061" s="185">
        <v>35811.330689749855</v>
      </c>
      <c r="J2061" s="174">
        <v>444587725863.22736</v>
      </c>
      <c r="K2061" s="186">
        <v>0.42953004411484363</v>
      </c>
      <c r="L2061" s="182">
        <v>142223542620.59824</v>
      </c>
      <c r="M2061" s="189">
        <v>14947108130.899694</v>
      </c>
      <c r="N2061" s="187">
        <v>26640201.183136903</v>
      </c>
      <c r="O2061" s="185">
        <v>0</v>
      </c>
      <c r="P2061" s="185">
        <v>0</v>
      </c>
      <c r="Q2061" s="174">
        <v>459534833994.12708</v>
      </c>
      <c r="R2061" s="119">
        <v>0.41555888993910434</v>
      </c>
      <c r="S2061" s="174">
        <v>142223542620.59824</v>
      </c>
      <c r="T2061" s="119">
        <v>0.30949458474004576</v>
      </c>
      <c r="U2061" s="97">
        <v>13.281346959185038</v>
      </c>
      <c r="V2061" s="184">
        <v>1979155902874.7827</v>
      </c>
      <c r="W2061" s="199">
        <v>2054.0058961136492</v>
      </c>
      <c r="X2061" s="191">
        <v>5.6317910217436151E-2</v>
      </c>
      <c r="Y2061" s="198">
        <v>2.0000000000000001E-4</v>
      </c>
    </row>
    <row r="2062" spans="1:25" x14ac:dyDescent="0.2">
      <c r="A2062">
        <v>2058</v>
      </c>
      <c r="B2062" s="119">
        <v>0.47961395216190594</v>
      </c>
      <c r="C2062" s="97">
        <v>8596.7164164519909</v>
      </c>
      <c r="D2062" s="96">
        <v>0.99473658229226469</v>
      </c>
      <c r="E2062" s="98">
        <v>0</v>
      </c>
      <c r="F2062" s="119">
        <v>0</v>
      </c>
      <c r="G2062" s="177">
        <v>0</v>
      </c>
      <c r="H2062" s="97">
        <v>8003268.2458170457</v>
      </c>
      <c r="I2062" s="185">
        <v>41702.830544209741</v>
      </c>
      <c r="J2062" s="174">
        <v>333758939455.16302</v>
      </c>
      <c r="K2062" s="186">
        <v>0.45948036085466648</v>
      </c>
      <c r="L2062" s="182">
        <v>118527572807.58762</v>
      </c>
      <c r="M2062" s="189">
        <v>5229122834.5396099</v>
      </c>
      <c r="N2062" s="187">
        <v>16820181.453999043</v>
      </c>
      <c r="O2062" s="185">
        <v>0</v>
      </c>
      <c r="P2062" s="185">
        <v>0</v>
      </c>
      <c r="Q2062" s="174">
        <v>338988062289.70264</v>
      </c>
      <c r="R2062" s="119">
        <v>0.45239256186039312</v>
      </c>
      <c r="S2062" s="174">
        <v>118527572807.58762</v>
      </c>
      <c r="T2062" s="119">
        <v>0.3496511706252734</v>
      </c>
      <c r="U2062" s="97">
        <v>13.146009100994787</v>
      </c>
      <c r="V2062" s="184">
        <v>1650865160885.3608</v>
      </c>
      <c r="W2062" s="199">
        <v>1713.5917530910276</v>
      </c>
      <c r="X2062" s="191">
        <v>5.6677953564470883E-2</v>
      </c>
      <c r="Y2062" s="198">
        <v>2.0000000000000001E-4</v>
      </c>
    </row>
    <row r="2063" spans="1:25" x14ac:dyDescent="0.2">
      <c r="A2063">
        <v>2059</v>
      </c>
      <c r="B2063" s="119">
        <v>0.47819947508055333</v>
      </c>
      <c r="C2063" s="97">
        <v>17000</v>
      </c>
      <c r="D2063" s="96">
        <v>0.54664074933895856</v>
      </c>
      <c r="E2063" s="98">
        <v>0.43285753848481245</v>
      </c>
      <c r="F2063" s="119">
        <v>0</v>
      </c>
      <c r="G2063" s="177">
        <v>0</v>
      </c>
      <c r="H2063" s="97">
        <v>3283442.7751993625</v>
      </c>
      <c r="I2063" s="185">
        <v>53568.461817750038</v>
      </c>
      <c r="J2063" s="174">
        <v>175888978934.03427</v>
      </c>
      <c r="K2063" s="186">
        <v>0.47819947508055338</v>
      </c>
      <c r="L2063" s="182">
        <v>65832632881.7715</v>
      </c>
      <c r="M2063" s="189">
        <v>25507626396.082325</v>
      </c>
      <c r="N2063" s="187">
        <v>9364547.0209483355</v>
      </c>
      <c r="O2063" s="185">
        <v>52039261184.857368</v>
      </c>
      <c r="P2063" s="185">
        <v>0</v>
      </c>
      <c r="Q2063" s="174">
        <v>253435866514.974</v>
      </c>
      <c r="R2063" s="119">
        <v>0.49614692693532508</v>
      </c>
      <c r="S2063" s="174">
        <v>94440890851.888107</v>
      </c>
      <c r="T2063" s="119">
        <v>0.37264216841347575</v>
      </c>
      <c r="U2063" s="97">
        <v>15.596139945408932</v>
      </c>
      <c r="V2063" s="184">
        <v>1582050324704.8108</v>
      </c>
      <c r="W2063" s="199">
        <v>1642.6778013384651</v>
      </c>
      <c r="X2063" s="191">
        <v>4.6697740302203271E-2</v>
      </c>
      <c r="Y2063" s="198">
        <v>2.0000000000000001E-4</v>
      </c>
    </row>
    <row r="2064" spans="1:25" x14ac:dyDescent="0.2">
      <c r="A2064">
        <v>2060</v>
      </c>
      <c r="B2064" s="119">
        <v>0.49607086170469772</v>
      </c>
      <c r="C2064" s="97">
        <v>13251.380876652813</v>
      </c>
      <c r="D2064" s="96">
        <v>0.85828754841082699</v>
      </c>
      <c r="E2064" s="98">
        <v>0.40095124858074915</v>
      </c>
      <c r="F2064" s="119">
        <v>0</v>
      </c>
      <c r="G2064" s="177">
        <v>0</v>
      </c>
      <c r="H2064" s="97">
        <v>5413399.095867224</v>
      </c>
      <c r="I2064" s="185">
        <v>42780.659892010975</v>
      </c>
      <c r="J2064" s="174">
        <v>231588785580.01544</v>
      </c>
      <c r="K2064" s="186">
        <v>0.44893661543372898</v>
      </c>
      <c r="L2064" s="182">
        <v>84210650059.307999</v>
      </c>
      <c r="M2064" s="189">
        <v>29554056707.650894</v>
      </c>
      <c r="N2064" s="187">
        <v>12456708.793831224</v>
      </c>
      <c r="O2064" s="185">
        <v>37576523033.100647</v>
      </c>
      <c r="P2064" s="185">
        <v>0</v>
      </c>
      <c r="Q2064" s="174">
        <v>298719365320.76697</v>
      </c>
      <c r="R2064" s="119">
        <v>0.44868167101673495</v>
      </c>
      <c r="S2064" s="174">
        <v>109231232657.47969</v>
      </c>
      <c r="T2064" s="119">
        <v>0.36566505335262217</v>
      </c>
      <c r="U2064" s="97">
        <v>15.332783664553878</v>
      </c>
      <c r="V2064" s="184">
        <v>1756926809371.2542</v>
      </c>
      <c r="W2064" s="199">
        <v>1822.6585896283937</v>
      </c>
      <c r="X2064" s="191">
        <v>4.8956709299404697E-2</v>
      </c>
      <c r="Y2064" s="198">
        <v>2.0000000000000001E-4</v>
      </c>
    </row>
    <row r="2065" spans="1:25" x14ac:dyDescent="0.2">
      <c r="A2065">
        <v>2061</v>
      </c>
      <c r="B2065" s="119">
        <v>0.52541169568011037</v>
      </c>
      <c r="C2065" s="97">
        <v>11758.438961286249</v>
      </c>
      <c r="D2065" s="96">
        <v>0.84199976821941003</v>
      </c>
      <c r="E2065" s="98">
        <v>0</v>
      </c>
      <c r="F2065" s="119">
        <v>0.50066609091994907</v>
      </c>
      <c r="G2065" s="177">
        <v>1</v>
      </c>
      <c r="H2065" s="97">
        <v>5366136.5003984161</v>
      </c>
      <c r="I2065" s="185">
        <v>49964.408821699275</v>
      </c>
      <c r="J2065" s="174">
        <v>268115837898.9491</v>
      </c>
      <c r="K2065" s="186">
        <v>0.50154073307975611</v>
      </c>
      <c r="L2065" s="182">
        <v>107128724665.96378</v>
      </c>
      <c r="M2065" s="189">
        <v>7795154598.0552912</v>
      </c>
      <c r="N2065" s="187">
        <v>12484158.714235282</v>
      </c>
      <c r="O2065" s="185">
        <v>0</v>
      </c>
      <c r="P2065" s="185">
        <v>160385016145.57651</v>
      </c>
      <c r="Q2065" s="174">
        <v>436296008642.58093</v>
      </c>
      <c r="R2065" s="119">
        <v>0.60229528027120927</v>
      </c>
      <c r="S2065" s="174">
        <v>186499576917.01193</v>
      </c>
      <c r="T2065" s="119">
        <v>0.42746111177421908</v>
      </c>
      <c r="U2065" s="97">
        <v>15.69562268523171</v>
      </c>
      <c r="V2065" s="184">
        <v>3114755688157.1709</v>
      </c>
      <c r="W2065" s="199">
        <v>3236.3828928639796</v>
      </c>
      <c r="X2065" s="191">
        <v>4.8005191306547394E-2</v>
      </c>
      <c r="Y2065" s="198">
        <v>2.0000000000000001E-4</v>
      </c>
    </row>
    <row r="2066" spans="1:25" x14ac:dyDescent="0.2">
      <c r="A2066">
        <v>2062</v>
      </c>
      <c r="B2066" s="119">
        <v>0.31361373310617957</v>
      </c>
      <c r="C2066" s="97">
        <v>9967.5794772984827</v>
      </c>
      <c r="D2066" s="96">
        <v>1.0968409238106771</v>
      </c>
      <c r="E2066" s="98">
        <v>0.61480508692187497</v>
      </c>
      <c r="F2066" s="119">
        <v>0.49243660222882296</v>
      </c>
      <c r="G2066" s="177">
        <v>1</v>
      </c>
      <c r="H2066" s="97">
        <v>9908046.1858871281</v>
      </c>
      <c r="I2066" s="185">
        <v>41717.993533164197</v>
      </c>
      <c r="J2066" s="174">
        <v>413343806709.13141</v>
      </c>
      <c r="K2066" s="186">
        <v>0.31361373310617957</v>
      </c>
      <c r="L2066" s="182">
        <v>90202082196.05365</v>
      </c>
      <c r="M2066" s="189">
        <v>2063112814.6549489</v>
      </c>
      <c r="N2066" s="187">
        <v>19757773.018064693</v>
      </c>
      <c r="O2066" s="185">
        <v>0</v>
      </c>
      <c r="P2066" s="185">
        <v>232218656143.30603</v>
      </c>
      <c r="Q2066" s="174">
        <v>647625575667.09241</v>
      </c>
      <c r="R2066" s="119">
        <v>0.48701785575427398</v>
      </c>
      <c r="S2066" s="174">
        <v>249355218994.70618</v>
      </c>
      <c r="T2066" s="119">
        <v>0.38502991290585714</v>
      </c>
      <c r="U2066" s="97">
        <v>16.850671914060193</v>
      </c>
      <c r="V2066" s="184">
        <v>4363507549559.438</v>
      </c>
      <c r="W2066" s="199">
        <v>4529.1655096931345</v>
      </c>
      <c r="X2066" s="191">
        <v>4.5765720161057996E-2</v>
      </c>
      <c r="Y2066" s="198">
        <v>2.0000000000000001E-4</v>
      </c>
    </row>
    <row r="2067" spans="1:25" x14ac:dyDescent="0.2">
      <c r="A2067">
        <v>2063</v>
      </c>
      <c r="B2067" s="119">
        <v>0.6224491324886281</v>
      </c>
      <c r="C2067" s="97">
        <v>7662.402689551086</v>
      </c>
      <c r="D2067" s="96">
        <v>1.2705626767988891</v>
      </c>
      <c r="E2067" s="98">
        <v>0.50509960980935942</v>
      </c>
      <c r="F2067" s="119">
        <v>0.49595528200134747</v>
      </c>
      <c r="G2067" s="177">
        <v>1</v>
      </c>
      <c r="H2067" s="97">
        <v>50597814.981142223</v>
      </c>
      <c r="I2067" s="185">
        <v>21265.577472002133</v>
      </c>
      <c r="J2067" s="174">
        <v>1075991754395.51</v>
      </c>
      <c r="K2067" s="186">
        <v>0.25668132274009303</v>
      </c>
      <c r="L2067" s="182">
        <v>236776432852.27881</v>
      </c>
      <c r="M2067" s="189">
        <v>21754873944.066048</v>
      </c>
      <c r="N2067" s="187">
        <v>88798671.074755177</v>
      </c>
      <c r="O2067" s="185">
        <v>0</v>
      </c>
      <c r="P2067" s="185">
        <v>501541392110.54962</v>
      </c>
      <c r="Q2067" s="174">
        <v>1599288020450.1257</v>
      </c>
      <c r="R2067" s="119">
        <v>0.42357604871788512</v>
      </c>
      <c r="S2067" s="174">
        <v>476812927158.10712</v>
      </c>
      <c r="T2067" s="119">
        <v>0.29814074829617387</v>
      </c>
      <c r="U2067" s="97">
        <v>16.131522285907135</v>
      </c>
      <c r="V2067" s="184">
        <v>7518484242948.8408</v>
      </c>
      <c r="W2067" s="199">
        <v>7785.0441548095187</v>
      </c>
      <c r="X2067" s="191">
        <v>4.9224619761110339E-2</v>
      </c>
      <c r="Y2067" s="198">
        <v>2.0000000000000001E-4</v>
      </c>
    </row>
    <row r="2068" spans="1:25" x14ac:dyDescent="0.2">
      <c r="A2068">
        <v>2064</v>
      </c>
      <c r="B2068" s="119">
        <v>0.57830808864129379</v>
      </c>
      <c r="C2068" s="97">
        <v>13292.295687764839</v>
      </c>
      <c r="D2068" s="96">
        <v>1.1127568452059926</v>
      </c>
      <c r="E2068" s="98">
        <v>0.55047667531844258</v>
      </c>
      <c r="F2068" s="119">
        <v>0.50467113172613665</v>
      </c>
      <c r="G2068" s="177">
        <v>1</v>
      </c>
      <c r="H2068" s="97">
        <v>16454521.998349467</v>
      </c>
      <c r="I2068" s="185">
        <v>21939.212393292946</v>
      </c>
      <c r="J2068" s="174">
        <v>360999252951.90002</v>
      </c>
      <c r="K2068" s="186">
        <v>7.5760126369860292E-2</v>
      </c>
      <c r="L2068" s="182">
        <v>21093571964.9772</v>
      </c>
      <c r="M2068" s="189">
        <v>1832509510.0902123</v>
      </c>
      <c r="N2068" s="187">
        <v>31395218.703149796</v>
      </c>
      <c r="O2068" s="185">
        <v>0</v>
      </c>
      <c r="P2068" s="185">
        <v>375659912181.8053</v>
      </c>
      <c r="Q2068" s="174">
        <v>738491674643.79553</v>
      </c>
      <c r="R2068" s="119">
        <v>0.44398236300585769</v>
      </c>
      <c r="S2068" s="174">
        <v>207406427451.53806</v>
      </c>
      <c r="T2068" s="119">
        <v>0.28085140912601159</v>
      </c>
      <c r="U2068" s="97">
        <v>18.417372558129632</v>
      </c>
      <c r="V2068" s="184">
        <v>3639628867113.0869</v>
      </c>
      <c r="W2068" s="199">
        <v>3780.3892278136591</v>
      </c>
      <c r="X2068" s="191">
        <v>4.0524048331440819E-2</v>
      </c>
      <c r="Y2068" s="198">
        <v>2.0000000000000001E-4</v>
      </c>
    </row>
    <row r="2069" spans="1:25" x14ac:dyDescent="0.2">
      <c r="A2069">
        <v>2065</v>
      </c>
      <c r="B2069" s="119">
        <v>0.45690310296083281</v>
      </c>
      <c r="C2069" s="97">
        <v>12078.337825801877</v>
      </c>
      <c r="D2069" s="96">
        <v>0.98986184771836649</v>
      </c>
      <c r="E2069" s="98">
        <v>0</v>
      </c>
      <c r="F2069" s="119">
        <v>0</v>
      </c>
      <c r="G2069" s="177">
        <v>0</v>
      </c>
      <c r="H2069" s="97">
        <v>7741775.8456149558</v>
      </c>
      <c r="I2069" s="185">
        <v>35909.775318674328</v>
      </c>
      <c r="J2069" s="174">
        <v>278005431183.573</v>
      </c>
      <c r="K2069" s="186">
        <v>0.42523415497428785</v>
      </c>
      <c r="L2069" s="182">
        <v>90785198443.761826</v>
      </c>
      <c r="M2069" s="189">
        <v>2725191454.9535451</v>
      </c>
      <c r="N2069" s="187">
        <v>16312732.193440914</v>
      </c>
      <c r="O2069" s="185">
        <v>0</v>
      </c>
      <c r="P2069" s="185">
        <v>0</v>
      </c>
      <c r="Q2069" s="174">
        <v>280730622638.52655</v>
      </c>
      <c r="R2069" s="119">
        <v>0.42110619602702876</v>
      </c>
      <c r="S2069" s="174">
        <v>90785198443.761826</v>
      </c>
      <c r="T2069" s="119">
        <v>0.323389011111404</v>
      </c>
      <c r="U2069" s="97">
        <v>13.084025169999954</v>
      </c>
      <c r="V2069" s="184">
        <v>1175666651939.1499</v>
      </c>
      <c r="W2069" s="199">
        <v>1220.5279095524252</v>
      </c>
      <c r="X2069" s="191">
        <v>5.8384663851945358E-2</v>
      </c>
      <c r="Y2069" s="198">
        <v>2.0000000000000001E-4</v>
      </c>
    </row>
    <row r="2070" spans="1:25" x14ac:dyDescent="0.2">
      <c r="A2070">
        <v>2066</v>
      </c>
      <c r="B2070" s="119">
        <v>0.51943091557831533</v>
      </c>
      <c r="C2070" s="97">
        <v>7370.5602797074898</v>
      </c>
      <c r="D2070" s="96">
        <v>1.228765038089942</v>
      </c>
      <c r="E2070" s="98">
        <v>0.7</v>
      </c>
      <c r="F2070" s="119">
        <v>0</v>
      </c>
      <c r="G2070" s="177">
        <v>0</v>
      </c>
      <c r="H2070" s="97">
        <v>14539468.08130371</v>
      </c>
      <c r="I2070" s="185">
        <v>35798.604659221746</v>
      </c>
      <c r="J2070" s="174">
        <v>520492669797.96484</v>
      </c>
      <c r="K2070" s="186">
        <v>0.35903967932694425</v>
      </c>
      <c r="L2070" s="182">
        <v>130306256609.64893</v>
      </c>
      <c r="M2070" s="189">
        <v>59136848023.586411</v>
      </c>
      <c r="N2070" s="187">
        <v>27147046.850321613</v>
      </c>
      <c r="O2070" s="185">
        <v>70792642069.355499</v>
      </c>
      <c r="P2070" s="185">
        <v>0</v>
      </c>
      <c r="Q2070" s="174">
        <v>650422159890.90674</v>
      </c>
      <c r="R2070" s="119">
        <v>0.3743901267949023</v>
      </c>
      <c r="S2070" s="174">
        <v>165485561162.85532</v>
      </c>
      <c r="T2070" s="119">
        <v>0.25442792599595881</v>
      </c>
      <c r="U2070" s="97">
        <v>15.299945770475123</v>
      </c>
      <c r="V2070" s="184">
        <v>2600767248654.9966</v>
      </c>
      <c r="W2070" s="199">
        <v>2696.9379421193557</v>
      </c>
      <c r="X2070" s="191">
        <v>4.9148600291765904E-2</v>
      </c>
      <c r="Y2070" s="198">
        <v>2.0000000000000001E-4</v>
      </c>
    </row>
    <row r="2071" spans="1:25" x14ac:dyDescent="0.2">
      <c r="A2071">
        <v>2067</v>
      </c>
      <c r="B2071" s="119">
        <v>0.58360586968439876</v>
      </c>
      <c r="C2071" s="97">
        <v>4617.499129857285</v>
      </c>
      <c r="D2071" s="96">
        <v>0.68195823663579369</v>
      </c>
      <c r="E2071" s="98">
        <v>0</v>
      </c>
      <c r="F2071" s="119">
        <v>0.61572465940048648</v>
      </c>
      <c r="G2071" s="177">
        <v>1</v>
      </c>
      <c r="H2071" s="97">
        <v>6219633.7653091606</v>
      </c>
      <c r="I2071" s="185">
        <v>40353.736122830516</v>
      </c>
      <c r="J2071" s="174">
        <v>250985459745.93265</v>
      </c>
      <c r="K2071" s="186">
        <v>0.45501809895992729</v>
      </c>
      <c r="L2071" s="182">
        <v>84102536462.55983</v>
      </c>
      <c r="M2071" s="189">
        <v>10642243189.838285</v>
      </c>
      <c r="N2071" s="187">
        <v>15414705.055387685</v>
      </c>
      <c r="O2071" s="185">
        <v>0</v>
      </c>
      <c r="P2071" s="185">
        <v>321629886736.89685</v>
      </c>
      <c r="Q2071" s="174">
        <v>583257589672.66772</v>
      </c>
      <c r="R2071" s="119">
        <v>0.63695156775960671</v>
      </c>
      <c r="S2071" s="174">
        <v>200391346398.74387</v>
      </c>
      <c r="T2071" s="119">
        <v>0.34357263402471327</v>
      </c>
      <c r="U2071" s="97">
        <v>16.664098947573255</v>
      </c>
      <c r="V2071" s="184">
        <v>3641910983375.415</v>
      </c>
      <c r="W2071" s="199">
        <v>3782.8935621046821</v>
      </c>
      <c r="X2071" s="191">
        <v>4.4138267318199226E-2</v>
      </c>
      <c r="Y2071" s="198">
        <v>2.0000000000000001E-4</v>
      </c>
    </row>
    <row r="2072" spans="1:25" x14ac:dyDescent="0.2">
      <c r="A2072">
        <v>2068</v>
      </c>
      <c r="B2072" s="119">
        <v>0.44009617257142297</v>
      </c>
      <c r="C2072" s="97">
        <v>11781.257075526453</v>
      </c>
      <c r="D2072" s="96">
        <v>0.66734165532408563</v>
      </c>
      <c r="E2072" s="98">
        <v>0.60009826909353903</v>
      </c>
      <c r="F2072" s="119">
        <v>0</v>
      </c>
      <c r="G2072" s="177">
        <v>0</v>
      </c>
      <c r="H2072" s="97">
        <v>5007812.2517317906</v>
      </c>
      <c r="I2072" s="185">
        <v>40238.583229302312</v>
      </c>
      <c r="J2072" s="174">
        <v>201507270088.02948</v>
      </c>
      <c r="K2072" s="186">
        <v>0.34335505377036257</v>
      </c>
      <c r="L2072" s="182">
        <v>49695215967.799919</v>
      </c>
      <c r="M2072" s="189">
        <v>36806373939.789795</v>
      </c>
      <c r="N2072" s="187">
        <v>12657394.53899234</v>
      </c>
      <c r="O2072" s="185">
        <v>99498537135.960678</v>
      </c>
      <c r="P2072" s="185">
        <v>0</v>
      </c>
      <c r="Q2072" s="174">
        <v>337812181163.77997</v>
      </c>
      <c r="R2072" s="119">
        <v>0.44044406200031899</v>
      </c>
      <c r="S2072" s="174">
        <v>95182363511.268127</v>
      </c>
      <c r="T2072" s="119">
        <v>0.28176119399649857</v>
      </c>
      <c r="U2072" s="97">
        <v>16.927533279397768</v>
      </c>
      <c r="V2072" s="184">
        <v>1725686204005.6636</v>
      </c>
      <c r="W2072" s="199">
        <v>1792.7165821245112</v>
      </c>
      <c r="X2072" s="191">
        <v>4.4036474750175809E-2</v>
      </c>
      <c r="Y2072" s="198">
        <v>2.0000000000000001E-4</v>
      </c>
    </row>
    <row r="2073" spans="1:25" x14ac:dyDescent="0.2">
      <c r="A2073">
        <v>2069</v>
      </c>
      <c r="B2073" s="119">
        <v>0.61660779515520681</v>
      </c>
      <c r="C2073" s="97">
        <v>4285.7409697792273</v>
      </c>
      <c r="D2073" s="96">
        <v>0.63076885193247689</v>
      </c>
      <c r="E2073" s="98">
        <v>0.24337748102098011</v>
      </c>
      <c r="F2073" s="119">
        <v>0</v>
      </c>
      <c r="G2073" s="177">
        <v>0</v>
      </c>
      <c r="H2073" s="97">
        <v>6397532.2624440398</v>
      </c>
      <c r="I2073" s="185">
        <v>37973.801634732605</v>
      </c>
      <c r="J2073" s="174">
        <v>242938621085.85205</v>
      </c>
      <c r="K2073" s="186">
        <v>0.4633983433311315</v>
      </c>
      <c r="L2073" s="182">
        <v>84185373138.423065</v>
      </c>
      <c r="M2073" s="189">
        <v>20700449230.869877</v>
      </c>
      <c r="N2073" s="187">
        <v>16187569.892742572</v>
      </c>
      <c r="O2073" s="185">
        <v>39758405170.527199</v>
      </c>
      <c r="P2073" s="185">
        <v>0</v>
      </c>
      <c r="Q2073" s="174">
        <v>303397475487.24915</v>
      </c>
      <c r="R2073" s="119">
        <v>0.47589083741345473</v>
      </c>
      <c r="S2073" s="174">
        <v>101272489772.62273</v>
      </c>
      <c r="T2073" s="119">
        <v>0.33379476744156</v>
      </c>
      <c r="U2073" s="97">
        <v>14.641456445805952</v>
      </c>
      <c r="V2073" s="184">
        <v>1674127178141.4607</v>
      </c>
      <c r="W2073" s="199">
        <v>1737.0815571470064</v>
      </c>
      <c r="X2073" s="191">
        <v>4.8192175861780755E-2</v>
      </c>
      <c r="Y2073" s="198">
        <v>2.0000000000000001E-4</v>
      </c>
    </row>
    <row r="2074" spans="1:25" x14ac:dyDescent="0.2">
      <c r="A2074">
        <v>2070</v>
      </c>
      <c r="B2074" s="119">
        <v>0.58929704189665832</v>
      </c>
      <c r="C2074" s="97">
        <v>9368.3415688967616</v>
      </c>
      <c r="D2074" s="96">
        <v>0.63187041463197624</v>
      </c>
      <c r="E2074" s="98">
        <v>0.24170211182761622</v>
      </c>
      <c r="F2074" s="119">
        <v>0.63888175879017672</v>
      </c>
      <c r="G2074" s="177">
        <v>1</v>
      </c>
      <c r="H2074" s="97">
        <v>4380047.298099542</v>
      </c>
      <c r="I2074" s="185">
        <v>49091.731892290183</v>
      </c>
      <c r="J2074" s="174">
        <v>215024107633.85272</v>
      </c>
      <c r="K2074" s="186">
        <v>0.48922872548808949</v>
      </c>
      <c r="L2074" s="182">
        <v>77849266307.271591</v>
      </c>
      <c r="M2074" s="189">
        <v>6367343856.5775719</v>
      </c>
      <c r="N2074" s="187">
        <v>11501951.787182126</v>
      </c>
      <c r="O2074" s="185">
        <v>0</v>
      </c>
      <c r="P2074" s="185">
        <v>245207757732.92953</v>
      </c>
      <c r="Q2074" s="174">
        <v>466599209223.3598</v>
      </c>
      <c r="R2074" s="119">
        <v>0.6458694536042513</v>
      </c>
      <c r="S2074" s="174">
        <v>199629314278.36655</v>
      </c>
      <c r="T2074" s="119">
        <v>0.4278389468568613</v>
      </c>
      <c r="U2074" s="97">
        <v>16.742842499265489</v>
      </c>
      <c r="V2074" s="184">
        <v>3603170931578.9834</v>
      </c>
      <c r="W2074" s="199">
        <v>3741.523476672955</v>
      </c>
      <c r="X2074" s="191">
        <v>4.4542113427230037E-2</v>
      </c>
      <c r="Y2074" s="198">
        <v>2.0000000000000001E-4</v>
      </c>
    </row>
    <row r="2075" spans="1:25" x14ac:dyDescent="0.2">
      <c r="A2075">
        <v>2071</v>
      </c>
      <c r="B2075" s="119">
        <v>0.60450169150859323</v>
      </c>
      <c r="C2075" s="97">
        <v>9759.3862079410919</v>
      </c>
      <c r="D2075" s="96">
        <v>0.48119518870775246</v>
      </c>
      <c r="E2075" s="98">
        <v>0.14736474569309618</v>
      </c>
      <c r="F2075" s="119">
        <v>0</v>
      </c>
      <c r="G2075" s="177">
        <v>0</v>
      </c>
      <c r="H2075" s="97">
        <v>6919465.761374603</v>
      </c>
      <c r="I2075" s="185">
        <v>37253.06494204815</v>
      </c>
      <c r="J2075" s="174">
        <v>257771307372.76672</v>
      </c>
      <c r="K2075" s="186">
        <v>0.41365641059573022</v>
      </c>
      <c r="L2075" s="182">
        <v>80655772920.215393</v>
      </c>
      <c r="M2075" s="189">
        <v>18201335907.446739</v>
      </c>
      <c r="N2075" s="187">
        <v>18651631.862445842</v>
      </c>
      <c r="O2075" s="185">
        <v>29066886666.754078</v>
      </c>
      <c r="P2075" s="185">
        <v>0</v>
      </c>
      <c r="Q2075" s="174">
        <v>305039529946.96753</v>
      </c>
      <c r="R2075" s="119">
        <v>0.42578830067818174</v>
      </c>
      <c r="S2075" s="174">
        <v>98759832295.439651</v>
      </c>
      <c r="T2075" s="119">
        <v>0.32376076737532833</v>
      </c>
      <c r="U2075" s="97">
        <v>14.737100374358899</v>
      </c>
      <c r="V2075" s="184">
        <v>1599431166547.1147</v>
      </c>
      <c r="W2075" s="199">
        <v>1661.1681434890286</v>
      </c>
      <c r="X2075" s="191">
        <v>4.8867982036977356E-2</v>
      </c>
      <c r="Y2075" s="198">
        <v>2.0000000000000001E-4</v>
      </c>
    </row>
    <row r="2076" spans="1:25" x14ac:dyDescent="0.2">
      <c r="A2076">
        <v>2072</v>
      </c>
      <c r="B2076" s="119">
        <v>0.47213031287084789</v>
      </c>
      <c r="C2076" s="97">
        <v>6766.6930821541737</v>
      </c>
      <c r="D2076" s="96">
        <v>1.0875387687288107</v>
      </c>
      <c r="E2076" s="98">
        <v>0.28051373810013724</v>
      </c>
      <c r="F2076" s="119">
        <v>0</v>
      </c>
      <c r="G2076" s="177">
        <v>0</v>
      </c>
      <c r="H2076" s="97">
        <v>12713758.666000271</v>
      </c>
      <c r="I2076" s="185">
        <v>30767.239635462949</v>
      </c>
      <c r="J2076" s="174">
        <v>391167259544.27411</v>
      </c>
      <c r="K2076" s="186">
        <v>0.38792438184592848</v>
      </c>
      <c r="L2076" s="182">
        <v>117013133074.8768</v>
      </c>
      <c r="M2076" s="189">
        <v>46120800217.686783</v>
      </c>
      <c r="N2076" s="187">
        <v>24969847.528973117</v>
      </c>
      <c r="O2076" s="185">
        <v>106898500375.39281</v>
      </c>
      <c r="P2076" s="185">
        <v>0</v>
      </c>
      <c r="Q2076" s="174">
        <v>544186560137.3537</v>
      </c>
      <c r="R2076" s="119">
        <v>0.43599407820271646</v>
      </c>
      <c r="S2076" s="174">
        <v>180435681203.58038</v>
      </c>
      <c r="T2076" s="119">
        <v>0.33156952857865157</v>
      </c>
      <c r="U2076" s="97">
        <v>15.905227881527011</v>
      </c>
      <c r="V2076" s="184">
        <v>3014538969252.0381</v>
      </c>
      <c r="W2076" s="199">
        <v>3131.5605111444856</v>
      </c>
      <c r="X2076" s="191">
        <v>4.8163608363407155E-2</v>
      </c>
      <c r="Y2076" s="198">
        <v>2.0000000000000001E-4</v>
      </c>
    </row>
    <row r="2077" spans="1:25" x14ac:dyDescent="0.2">
      <c r="A2077">
        <v>2073</v>
      </c>
      <c r="B2077" s="119">
        <v>0.32880965655431721</v>
      </c>
      <c r="C2077" s="97">
        <v>7965.163799684321</v>
      </c>
      <c r="D2077" s="96">
        <v>0.38827157720954758</v>
      </c>
      <c r="E2077" s="98">
        <v>0</v>
      </c>
      <c r="F2077" s="119">
        <v>0</v>
      </c>
      <c r="G2077" s="177">
        <v>0</v>
      </c>
      <c r="H2077" s="97">
        <v>3412048.6571966759</v>
      </c>
      <c r="I2077" s="185">
        <v>48685.057604645961</v>
      </c>
      <c r="J2077" s="174">
        <v>166115785425.47507</v>
      </c>
      <c r="K2077" s="186">
        <v>0.32880965655431726</v>
      </c>
      <c r="L2077" s="182">
        <v>34836887995.650017</v>
      </c>
      <c r="M2077" s="189">
        <v>8033829747.8294773</v>
      </c>
      <c r="N2077" s="187">
        <v>10738934.246055955</v>
      </c>
      <c r="O2077" s="185">
        <v>0</v>
      </c>
      <c r="P2077" s="185">
        <v>0</v>
      </c>
      <c r="Q2077" s="174">
        <v>174149615173.30453</v>
      </c>
      <c r="R2077" s="119">
        <v>0.31364108556683112</v>
      </c>
      <c r="S2077" s="174">
        <v>34836887995.650017</v>
      </c>
      <c r="T2077" s="119">
        <v>0.20003999412219303</v>
      </c>
      <c r="U2077" s="97">
        <v>13.867154716943203</v>
      </c>
      <c r="V2077" s="184">
        <v>556571785511.96338</v>
      </c>
      <c r="W2077" s="199">
        <v>577.82891390918189</v>
      </c>
      <c r="X2077" s="191">
        <v>4.9122556499758191E-2</v>
      </c>
      <c r="Y2077" s="198">
        <v>2.0000000000000001E-4</v>
      </c>
    </row>
    <row r="2078" spans="1:25" x14ac:dyDescent="0.2">
      <c r="A2078">
        <v>2074</v>
      </c>
      <c r="B2078" s="119">
        <v>0.54727662485182371</v>
      </c>
      <c r="C2078" s="97">
        <v>12435.151327054995</v>
      </c>
      <c r="D2078" s="96">
        <v>0.57442146160375762</v>
      </c>
      <c r="E2078" s="98">
        <v>0.36135131161804301</v>
      </c>
      <c r="F2078" s="119">
        <v>0</v>
      </c>
      <c r="G2078" s="177">
        <v>0</v>
      </c>
      <c r="H2078" s="97">
        <v>4467411.5758966012</v>
      </c>
      <c r="I2078" s="185">
        <v>35258.906226989973</v>
      </c>
      <c r="J2078" s="174">
        <v>157516045831.90778</v>
      </c>
      <c r="K2078" s="186">
        <v>0.28472201937532948</v>
      </c>
      <c r="L2078" s="182">
        <v>32669791434.869591</v>
      </c>
      <c r="M2078" s="189">
        <v>12850787235.89439</v>
      </c>
      <c r="N2078" s="187">
        <v>11976259.887536116</v>
      </c>
      <c r="O2078" s="185">
        <v>29662627351.641365</v>
      </c>
      <c r="P2078" s="185">
        <v>0</v>
      </c>
      <c r="Q2078" s="174">
        <v>200029460419.44351</v>
      </c>
      <c r="R2078" s="119">
        <v>0.34284144140962142</v>
      </c>
      <c r="S2078" s="174">
        <v>48623325741.887703</v>
      </c>
      <c r="T2078" s="119">
        <v>0.24308082239450643</v>
      </c>
      <c r="U2078" s="97">
        <v>15.773646739043501</v>
      </c>
      <c r="V2078" s="184">
        <v>808666894739.48633</v>
      </c>
      <c r="W2078" s="199">
        <v>839.48004980263545</v>
      </c>
      <c r="X2078" s="191">
        <v>4.6702454421281341E-2</v>
      </c>
      <c r="Y2078" s="198">
        <v>2.0000000000000001E-4</v>
      </c>
    </row>
    <row r="2079" spans="1:25" x14ac:dyDescent="0.2">
      <c r="A2079">
        <v>2075</v>
      </c>
      <c r="B2079" s="119">
        <v>0.40550197178230563</v>
      </c>
      <c r="C2079" s="97">
        <v>9643.4457537514973</v>
      </c>
      <c r="D2079" s="96">
        <v>0.75541194526693478</v>
      </c>
      <c r="E2079" s="98">
        <v>3.7166593291123401E-2</v>
      </c>
      <c r="F2079" s="119">
        <v>0</v>
      </c>
      <c r="G2079" s="177">
        <v>0</v>
      </c>
      <c r="H2079" s="97">
        <v>6350342.1497892914</v>
      </c>
      <c r="I2079" s="185">
        <v>39710.035280821277</v>
      </c>
      <c r="J2079" s="174">
        <v>252172310813.41919</v>
      </c>
      <c r="K2079" s="186">
        <v>0.40550197178230563</v>
      </c>
      <c r="L2079" s="182">
        <v>74330141791.709213</v>
      </c>
      <c r="M2079" s="189">
        <v>6926409580.2795677</v>
      </c>
      <c r="N2079" s="187">
        <v>15004865.764122427</v>
      </c>
      <c r="O2079" s="185">
        <v>16756030130.738546</v>
      </c>
      <c r="P2079" s="185">
        <v>0</v>
      </c>
      <c r="Q2079" s="174">
        <v>275854750524.43732</v>
      </c>
      <c r="R2079" s="119">
        <v>0.41928294926386123</v>
      </c>
      <c r="S2079" s="174">
        <v>83447742583.355331</v>
      </c>
      <c r="T2079" s="119">
        <v>0.30250609215433066</v>
      </c>
      <c r="U2079" s="97">
        <v>13.951082977829776</v>
      </c>
      <c r="V2079" s="184">
        <v>1243619890838.5068</v>
      </c>
      <c r="W2079" s="199">
        <v>1290.4867187848274</v>
      </c>
      <c r="X2079" s="191">
        <v>5.2778672397968483E-2</v>
      </c>
      <c r="Y2079" s="198">
        <v>2.0000000000000001E-4</v>
      </c>
    </row>
    <row r="2080" spans="1:25" x14ac:dyDescent="0.2">
      <c r="A2080">
        <v>2076</v>
      </c>
      <c r="B2080" s="119">
        <v>0.54949987281145896</v>
      </c>
      <c r="C2080" s="97">
        <v>15179.384593813902</v>
      </c>
      <c r="D2080" s="96">
        <v>0.48506872369085841</v>
      </c>
      <c r="E2080" s="98">
        <v>0.46024436084971571</v>
      </c>
      <c r="F2080" s="119">
        <v>0.71204069344285459</v>
      </c>
      <c r="G2080" s="177">
        <v>1</v>
      </c>
      <c r="H2080" s="97">
        <v>2667669.94516824</v>
      </c>
      <c r="I2080" s="185">
        <v>53700.401094348381</v>
      </c>
      <c r="J2080" s="174">
        <v>143254946042.87283</v>
      </c>
      <c r="K2080" s="186">
        <v>0.52381750217177692</v>
      </c>
      <c r="L2080" s="182">
        <v>62814715681.021835</v>
      </c>
      <c r="M2080" s="189">
        <v>994417350.03782415</v>
      </c>
      <c r="N2080" s="187">
        <v>8202954.1868391111</v>
      </c>
      <c r="O2080" s="185">
        <v>0</v>
      </c>
      <c r="P2080" s="185">
        <v>189058532323.91132</v>
      </c>
      <c r="Q2080" s="174">
        <v>333307895716.82202</v>
      </c>
      <c r="R2080" s="119">
        <v>0.67891063121202488</v>
      </c>
      <c r="S2080" s="174">
        <v>143523960371.2594</v>
      </c>
      <c r="T2080" s="119">
        <v>0.43060474178864694</v>
      </c>
      <c r="U2080" s="97">
        <v>16.400518894525696</v>
      </c>
      <c r="V2080" s="184">
        <v>2548761433663.9297</v>
      </c>
      <c r="W2080" s="199">
        <v>2647.0020670023819</v>
      </c>
      <c r="X2080" s="191">
        <v>4.4891105925166812E-2</v>
      </c>
      <c r="Y2080" s="198">
        <v>2.0000000000000001E-4</v>
      </c>
    </row>
    <row r="2081" spans="1:25" x14ac:dyDescent="0.2">
      <c r="A2081">
        <v>2077</v>
      </c>
      <c r="B2081" s="119">
        <v>0.45418969461332592</v>
      </c>
      <c r="C2081" s="97">
        <v>13757.832773111742</v>
      </c>
      <c r="D2081" s="96">
        <v>0.53105250791861136</v>
      </c>
      <c r="E2081" s="98">
        <v>0.33594711381026554</v>
      </c>
      <c r="F2081" s="119">
        <v>0.607411672149338</v>
      </c>
      <c r="G2081" s="177">
        <v>1</v>
      </c>
      <c r="H2081" s="97">
        <v>10375941.889109246</v>
      </c>
      <c r="I2081" s="185">
        <v>39182.568854890109</v>
      </c>
      <c r="J2081" s="174">
        <v>406556057504.36157</v>
      </c>
      <c r="K2081" s="186">
        <v>0.45418969461332592</v>
      </c>
      <c r="L2081" s="182">
        <v>155883020577.49628</v>
      </c>
      <c r="M2081" s="189">
        <v>9251220405.096796</v>
      </c>
      <c r="N2081" s="187">
        <v>26215142.250827629</v>
      </c>
      <c r="O2081" s="185">
        <v>0</v>
      </c>
      <c r="P2081" s="185">
        <v>498599105592.19818</v>
      </c>
      <c r="Q2081" s="174">
        <v>914406383501.65662</v>
      </c>
      <c r="R2081" s="119">
        <v>0.63815483640901893</v>
      </c>
      <c r="S2081" s="174">
        <v>449495254561.14246</v>
      </c>
      <c r="T2081" s="119">
        <v>0.49157055623324847</v>
      </c>
      <c r="U2081" s="97">
        <v>16.978429054388275</v>
      </c>
      <c r="V2081" s="184">
        <v>8128607677224.4102</v>
      </c>
      <c r="W2081" s="199">
        <v>8434.8529507659514</v>
      </c>
      <c r="X2081" s="191">
        <v>4.3287510907265736E-2</v>
      </c>
      <c r="Y2081" s="198">
        <v>2.0000000000000001E-4</v>
      </c>
    </row>
    <row r="2082" spans="1:25" x14ac:dyDescent="0.2">
      <c r="A2082">
        <v>2078</v>
      </c>
      <c r="B2082" s="119">
        <v>0.37916653805319767</v>
      </c>
      <c r="C2082" s="97">
        <v>5858.6855002665525</v>
      </c>
      <c r="D2082" s="96">
        <v>1.1779563902462014</v>
      </c>
      <c r="E2082" s="98">
        <v>0.7</v>
      </c>
      <c r="F2082" s="119">
        <v>0.46101824111480483</v>
      </c>
      <c r="G2082" s="177">
        <v>1</v>
      </c>
      <c r="H2082" s="97">
        <v>16050857.378887847</v>
      </c>
      <c r="I2082" s="185">
        <v>28046.326780893301</v>
      </c>
      <c r="J2082" s="174">
        <v>450167591161.80109</v>
      </c>
      <c r="K2082" s="186">
        <v>0.36259123182302178</v>
      </c>
      <c r="L2082" s="182">
        <v>114285323144.83099</v>
      </c>
      <c r="M2082" s="189">
        <v>6034832446.5831833</v>
      </c>
      <c r="N2082" s="187">
        <v>30240118.029628813</v>
      </c>
      <c r="O2082" s="185">
        <v>3202863757.5079803</v>
      </c>
      <c r="P2082" s="185">
        <v>217775647137.68643</v>
      </c>
      <c r="Q2082" s="174">
        <v>677180934503.57861</v>
      </c>
      <c r="R2082" s="119">
        <v>0.50209569230056139</v>
      </c>
      <c r="S2082" s="174">
        <v>240250676135.65982</v>
      </c>
      <c r="T2082" s="119">
        <v>0.35478062640936653</v>
      </c>
      <c r="U2082" s="97">
        <v>16.217858000039605</v>
      </c>
      <c r="V2082" s="184">
        <v>4058218744366.5254</v>
      </c>
      <c r="W2082" s="199">
        <v>4214.3997301459249</v>
      </c>
      <c r="X2082" s="191">
        <v>4.6828330165250259E-2</v>
      </c>
      <c r="Y2082" s="198">
        <v>2.0000000000000001E-4</v>
      </c>
    </row>
    <row r="2083" spans="1:25" x14ac:dyDescent="0.2">
      <c r="A2083">
        <v>2079</v>
      </c>
      <c r="B2083" s="119">
        <v>0.41415458674185246</v>
      </c>
      <c r="C2083" s="97">
        <v>11816.069209103523</v>
      </c>
      <c r="D2083" s="96">
        <v>0.85996704613085806</v>
      </c>
      <c r="E2083" s="98">
        <v>0</v>
      </c>
      <c r="F2083" s="119">
        <v>0.49804634823125205</v>
      </c>
      <c r="G2083" s="177">
        <v>1</v>
      </c>
      <c r="H2083" s="97">
        <v>7052437.8733463529</v>
      </c>
      <c r="I2083" s="185">
        <v>31504.116827589434</v>
      </c>
      <c r="J2083" s="174">
        <v>222180826681.21988</v>
      </c>
      <c r="K2083" s="186">
        <v>0.32039872316756057</v>
      </c>
      <c r="L2083" s="182">
        <v>52951810796.227646</v>
      </c>
      <c r="M2083" s="189">
        <v>7858885335.7793541</v>
      </c>
      <c r="N2083" s="187">
        <v>15729392.602492498</v>
      </c>
      <c r="O2083" s="185">
        <v>0</v>
      </c>
      <c r="P2083" s="185">
        <v>329087812075.22211</v>
      </c>
      <c r="Q2083" s="174">
        <v>559127524092.22131</v>
      </c>
      <c r="R2083" s="119">
        <v>0.59817606615622276</v>
      </c>
      <c r="S2083" s="174">
        <v>197300810322.1546</v>
      </c>
      <c r="T2083" s="119">
        <v>0.35287264858313827</v>
      </c>
      <c r="U2083" s="97">
        <v>17.521387964031071</v>
      </c>
      <c r="V2083" s="184">
        <v>3599972815910.3418</v>
      </c>
      <c r="W2083" s="199">
        <v>3737.7984977141355</v>
      </c>
      <c r="X2083" s="191">
        <v>4.2604270424294453E-2</v>
      </c>
      <c r="Y2083" s="198">
        <v>2.0000000000000001E-4</v>
      </c>
    </row>
    <row r="2084" spans="1:25" x14ac:dyDescent="0.2">
      <c r="A2084">
        <v>2080</v>
      </c>
      <c r="B2084" s="119">
        <v>0.36480441606491032</v>
      </c>
      <c r="C2084" s="97">
        <v>13366.046478395823</v>
      </c>
      <c r="D2084" s="96">
        <v>0.92019048445584695</v>
      </c>
      <c r="E2084" s="98">
        <v>0.49716586642492128</v>
      </c>
      <c r="F2084" s="119">
        <v>0.54627164376534398</v>
      </c>
      <c r="G2084" s="177">
        <v>1</v>
      </c>
      <c r="H2084" s="97">
        <v>6740728.1590640293</v>
      </c>
      <c r="I2084" s="185">
        <v>41007.137906479395</v>
      </c>
      <c r="J2084" s="174">
        <v>276417969208.82764</v>
      </c>
      <c r="K2084" s="186">
        <v>0.36480441606491032</v>
      </c>
      <c r="L2084" s="182">
        <v>68837018541.321442</v>
      </c>
      <c r="M2084" s="189">
        <v>2084152598.5159359</v>
      </c>
      <c r="N2084" s="187">
        <v>14774211.740507729</v>
      </c>
      <c r="O2084" s="185">
        <v>0</v>
      </c>
      <c r="P2084" s="185">
        <v>343702210903.4245</v>
      </c>
      <c r="Q2084" s="174">
        <v>622204332710.76819</v>
      </c>
      <c r="R2084" s="119">
        <v>0.60398207600477316</v>
      </c>
      <c r="S2084" s="174">
        <v>234108425343.99915</v>
      </c>
      <c r="T2084" s="119">
        <v>0.37625650133944744</v>
      </c>
      <c r="U2084" s="97">
        <v>17.264822138270798</v>
      </c>
      <c r="V2084" s="184">
        <v>4212673663556.1069</v>
      </c>
      <c r="W2084" s="199">
        <v>4377.4729590602847</v>
      </c>
      <c r="X2084" s="191">
        <v>4.3511933593651651E-2</v>
      </c>
      <c r="Y2084" s="198">
        <v>2.0000000000000001E-4</v>
      </c>
    </row>
    <row r="2085" spans="1:25" x14ac:dyDescent="0.2">
      <c r="A2085">
        <v>2081</v>
      </c>
      <c r="B2085" s="119">
        <v>0.48003084253073897</v>
      </c>
      <c r="C2085" s="97">
        <v>11979.232594200112</v>
      </c>
      <c r="D2085" s="96">
        <v>0.77267831785261099</v>
      </c>
      <c r="E2085" s="98">
        <v>0</v>
      </c>
      <c r="F2085" s="119">
        <v>0</v>
      </c>
      <c r="G2085" s="177">
        <v>0</v>
      </c>
      <c r="H2085" s="97">
        <v>14089681.14794353</v>
      </c>
      <c r="I2085" s="185">
        <v>29228.108704100621</v>
      </c>
      <c r="J2085" s="174">
        <v>411814732198.21075</v>
      </c>
      <c r="K2085" s="186">
        <v>0.31904186766088938</v>
      </c>
      <c r="L2085" s="182">
        <v>98191249880.622833</v>
      </c>
      <c r="M2085" s="189">
        <v>7929912345.5929165</v>
      </c>
      <c r="N2085" s="187">
        <v>30797139.016228516</v>
      </c>
      <c r="O2085" s="185">
        <v>0</v>
      </c>
      <c r="P2085" s="185">
        <v>0</v>
      </c>
      <c r="Q2085" s="174">
        <v>419744644543.80365</v>
      </c>
      <c r="R2085" s="119">
        <v>0.31301445533291367</v>
      </c>
      <c r="S2085" s="174">
        <v>98191249880.622833</v>
      </c>
      <c r="T2085" s="119">
        <v>0.23393091765909549</v>
      </c>
      <c r="U2085" s="97">
        <v>13.26394174450081</v>
      </c>
      <c r="V2085" s="184">
        <v>1217800087095.4993</v>
      </c>
      <c r="W2085" s="199">
        <v>1264.2410519562932</v>
      </c>
      <c r="X2085" s="191">
        <v>5.3985968276009162E-2</v>
      </c>
      <c r="Y2085" s="198">
        <v>2.0000000000000001E-4</v>
      </c>
    </row>
    <row r="2086" spans="1:25" x14ac:dyDescent="0.2">
      <c r="A2086">
        <v>2082</v>
      </c>
      <c r="B2086" s="119">
        <v>0.38696507434259902</v>
      </c>
      <c r="C2086" s="97">
        <v>15400.971428959259</v>
      </c>
      <c r="D2086" s="96">
        <v>1.4540676517579594</v>
      </c>
      <c r="E2086" s="98">
        <v>0</v>
      </c>
      <c r="F2086" s="119">
        <v>0.71213902723983069</v>
      </c>
      <c r="G2086" s="177">
        <v>1</v>
      </c>
      <c r="H2086" s="97">
        <v>14060491.811367583</v>
      </c>
      <c r="I2086" s="185">
        <v>34184.966333359094</v>
      </c>
      <c r="J2086" s="174">
        <v>480657439202.07202</v>
      </c>
      <c r="K2086" s="186">
        <v>0.36100865852350006</v>
      </c>
      <c r="L2086" s="182">
        <v>156975786635.21497</v>
      </c>
      <c r="M2086" s="189">
        <v>10445082418.556734</v>
      </c>
      <c r="N2086" s="187">
        <v>24781345.233256135</v>
      </c>
      <c r="O2086" s="185">
        <v>0</v>
      </c>
      <c r="P2086" s="185">
        <v>463035203683.97626</v>
      </c>
      <c r="Q2086" s="174">
        <v>954137725304.6051</v>
      </c>
      <c r="R2086" s="119">
        <v>0.57009553847083005</v>
      </c>
      <c r="S2086" s="174">
        <v>271040299213.72632</v>
      </c>
      <c r="T2086" s="119">
        <v>0.28406831846754371</v>
      </c>
      <c r="U2086" s="97">
        <v>15.646934547735084</v>
      </c>
      <c r="V2086" s="184">
        <v>4101524032545.8257</v>
      </c>
      <c r="W2086" s="199">
        <v>4258.6247352364317</v>
      </c>
      <c r="X2086" s="191">
        <v>5.3763693659294398E-2</v>
      </c>
      <c r="Y2086" s="198">
        <v>2.0000000000000001E-4</v>
      </c>
    </row>
    <row r="2087" spans="1:25" x14ac:dyDescent="0.2">
      <c r="A2087">
        <v>2083</v>
      </c>
      <c r="B2087" s="119">
        <v>0.64360981913442383</v>
      </c>
      <c r="C2087" s="97">
        <v>6732.2972698554677</v>
      </c>
      <c r="D2087" s="96">
        <v>0.78256193313213218</v>
      </c>
      <c r="E2087" s="98">
        <v>0.10381987291770099</v>
      </c>
      <c r="F2087" s="119">
        <v>0</v>
      </c>
      <c r="G2087" s="177">
        <v>0</v>
      </c>
      <c r="H2087" s="97">
        <v>6164715.7596320529</v>
      </c>
      <c r="I2087" s="185">
        <v>34936.173786550185</v>
      </c>
      <c r="J2087" s="174">
        <v>215371581123.19012</v>
      </c>
      <c r="K2087" s="186">
        <v>0.36876765027401082</v>
      </c>
      <c r="L2087" s="182">
        <v>58265857088.820328</v>
      </c>
      <c r="M2087" s="189">
        <v>13868860978.313675</v>
      </c>
      <c r="N2087" s="187">
        <v>14504328.632800596</v>
      </c>
      <c r="O2087" s="185">
        <v>38919998008.584785</v>
      </c>
      <c r="P2087" s="185">
        <v>0</v>
      </c>
      <c r="Q2087" s="174">
        <v>268160440110.08856</v>
      </c>
      <c r="R2087" s="119">
        <v>0.41228329677590575</v>
      </c>
      <c r="S2087" s="174">
        <v>77458849348.94194</v>
      </c>
      <c r="T2087" s="119">
        <v>0.28885263358436675</v>
      </c>
      <c r="U2087" s="97">
        <v>14.973543476629146</v>
      </c>
      <c r="V2087" s="184">
        <v>1262552109382.0042</v>
      </c>
      <c r="W2087" s="199">
        <v>1310.5448643189172</v>
      </c>
      <c r="X2087" s="191">
        <v>4.8874891109114423E-2</v>
      </c>
      <c r="Y2087" s="198">
        <v>2.0000000000000001E-4</v>
      </c>
    </row>
    <row r="2088" spans="1:25" x14ac:dyDescent="0.2">
      <c r="A2088">
        <v>2084</v>
      </c>
      <c r="B2088" s="119">
        <v>0.58121946553656656</v>
      </c>
      <c r="C2088" s="97">
        <v>8827.3732045970955</v>
      </c>
      <c r="D2088" s="96">
        <v>1.0420709972709963</v>
      </c>
      <c r="E2088" s="98">
        <v>0</v>
      </c>
      <c r="F2088" s="119">
        <v>0.54033965935138473</v>
      </c>
      <c r="G2088" s="177">
        <v>1</v>
      </c>
      <c r="H2088" s="97">
        <v>8067836.2436342752</v>
      </c>
      <c r="I2088" s="185">
        <v>45445.12066948245</v>
      </c>
      <c r="J2088" s="174">
        <v>366643791633.58368</v>
      </c>
      <c r="K2088" s="186">
        <v>0.50235091202321891</v>
      </c>
      <c r="L2088" s="182">
        <v>149813282342.78497</v>
      </c>
      <c r="M2088" s="189">
        <v>12495663499.863247</v>
      </c>
      <c r="N2088" s="187">
        <v>16685585.706827767</v>
      </c>
      <c r="O2088" s="185">
        <v>0</v>
      </c>
      <c r="P2088" s="185">
        <v>383771987182.86377</v>
      </c>
      <c r="Q2088" s="174">
        <v>762911442316.31079</v>
      </c>
      <c r="R2088" s="119">
        <v>0.64385118064255709</v>
      </c>
      <c r="S2088" s="174">
        <v>399450436475.50092</v>
      </c>
      <c r="T2088" s="119">
        <v>0.52358689923788659</v>
      </c>
      <c r="U2088" s="97">
        <v>16.843958746333414</v>
      </c>
      <c r="V2088" s="184">
        <v>7142531128530.3506</v>
      </c>
      <c r="W2088" s="199">
        <v>7407.5662572949495</v>
      </c>
      <c r="X2088" s="191">
        <v>4.4834943964073948E-2</v>
      </c>
      <c r="Y2088" s="198">
        <v>2.0000000000000001E-4</v>
      </c>
    </row>
    <row r="2089" spans="1:25" x14ac:dyDescent="0.2">
      <c r="A2089">
        <v>2085</v>
      </c>
      <c r="B2089" s="119">
        <v>0.49685137872152069</v>
      </c>
      <c r="C2089" s="97">
        <v>9979.1040262793103</v>
      </c>
      <c r="D2089" s="96">
        <v>1.4045517833111638</v>
      </c>
      <c r="E2089" s="98">
        <v>6.0149178386182889E-2</v>
      </c>
      <c r="F2089" s="119">
        <v>0.52557779184227749</v>
      </c>
      <c r="G2089" s="177">
        <v>1</v>
      </c>
      <c r="H2089" s="97">
        <v>14754438.444578433</v>
      </c>
      <c r="I2089" s="185">
        <v>34988.4678609775</v>
      </c>
      <c r="J2089" s="174">
        <v>516235195324.90338</v>
      </c>
      <c r="K2089" s="186">
        <v>0.37780093311247664</v>
      </c>
      <c r="L2089" s="182">
        <v>149451945011.22675</v>
      </c>
      <c r="M2089" s="189">
        <v>0</v>
      </c>
      <c r="N2089" s="187">
        <v>26261523.888520382</v>
      </c>
      <c r="O2089" s="185">
        <v>0</v>
      </c>
      <c r="P2089" s="185">
        <v>276472210198.03235</v>
      </c>
      <c r="Q2089" s="174">
        <v>792707405522.93579</v>
      </c>
      <c r="R2089" s="119">
        <v>0.52505111439334673</v>
      </c>
      <c r="S2089" s="174">
        <v>228992687398.91473</v>
      </c>
      <c r="T2089" s="119">
        <v>0.2888741618956519</v>
      </c>
      <c r="U2089" s="97">
        <v>15.08410346962193</v>
      </c>
      <c r="V2089" s="184">
        <v>3446429620230.6646</v>
      </c>
      <c r="W2089" s="199">
        <v>3575.212891578296</v>
      </c>
      <c r="X2089" s="191">
        <v>5.1531610087126423E-2</v>
      </c>
      <c r="Y2089" s="198">
        <v>2.0000000000000001E-4</v>
      </c>
    </row>
    <row r="2090" spans="1:25" x14ac:dyDescent="0.2">
      <c r="A2090">
        <v>2086</v>
      </c>
      <c r="B2090" s="119">
        <v>0.48055680489975217</v>
      </c>
      <c r="C2090" s="97">
        <v>12485.221659470913</v>
      </c>
      <c r="D2090" s="96">
        <v>1.1321483788186937</v>
      </c>
      <c r="E2090" s="98">
        <v>0</v>
      </c>
      <c r="F2090" s="119">
        <v>0.49366161347838372</v>
      </c>
      <c r="G2090" s="177">
        <v>1</v>
      </c>
      <c r="H2090" s="97">
        <v>7651234.6624039076</v>
      </c>
      <c r="I2090" s="185">
        <v>35535.652109013688</v>
      </c>
      <c r="J2090" s="174">
        <v>271891613167.61206</v>
      </c>
      <c r="K2090" s="186">
        <v>0.38941968519211845</v>
      </c>
      <c r="L2090" s="182">
        <v>82165675425.174728</v>
      </c>
      <c r="M2090" s="189">
        <v>7855555649.9774971</v>
      </c>
      <c r="N2090" s="187">
        <v>15498556.000474695</v>
      </c>
      <c r="O2090" s="185">
        <v>0</v>
      </c>
      <c r="P2090" s="185">
        <v>235142246179.54327</v>
      </c>
      <c r="Q2090" s="174">
        <v>514889414997.13281</v>
      </c>
      <c r="R2090" s="119">
        <v>0.57098424396893166</v>
      </c>
      <c r="S2090" s="174">
        <v>180160597476.99045</v>
      </c>
      <c r="T2090" s="119">
        <v>0.34990153658139134</v>
      </c>
      <c r="U2090" s="97">
        <v>16.400984202025654</v>
      </c>
      <c r="V2090" s="184">
        <v>3068939939140.3008</v>
      </c>
      <c r="W2090" s="199">
        <v>3186.1082403198934</v>
      </c>
      <c r="X2090" s="191">
        <v>4.7246403108769777E-2</v>
      </c>
      <c r="Y2090" s="198">
        <v>2.0000000000000001E-4</v>
      </c>
    </row>
    <row r="2091" spans="1:25" x14ac:dyDescent="0.2">
      <c r="A2091">
        <v>2087</v>
      </c>
      <c r="B2091" s="119">
        <v>0.38982925713674554</v>
      </c>
      <c r="C2091" s="97">
        <v>12272.924031073282</v>
      </c>
      <c r="D2091" s="96">
        <v>0.60796229381561173</v>
      </c>
      <c r="E2091" s="98">
        <v>0</v>
      </c>
      <c r="F2091" s="119">
        <v>0</v>
      </c>
      <c r="G2091" s="177">
        <v>0</v>
      </c>
      <c r="H2091" s="97">
        <v>5807980.6386040291</v>
      </c>
      <c r="I2091" s="185">
        <v>40942.994070694469</v>
      </c>
      <c r="J2091" s="174">
        <v>237796116849.07303</v>
      </c>
      <c r="K2091" s="186">
        <v>0.38982925713674554</v>
      </c>
      <c r="L2091" s="182">
        <v>67381624866.592453</v>
      </c>
      <c r="M2091" s="189">
        <v>9328921352.7108612</v>
      </c>
      <c r="N2091" s="187">
        <v>14813443.215808835</v>
      </c>
      <c r="O2091" s="185">
        <v>0</v>
      </c>
      <c r="P2091" s="185">
        <v>0</v>
      </c>
      <c r="Q2091" s="174">
        <v>247125038201.78387</v>
      </c>
      <c r="R2091" s="119">
        <v>0.37511327972192393</v>
      </c>
      <c r="S2091" s="174">
        <v>67381624866.592453</v>
      </c>
      <c r="T2091" s="119">
        <v>0.27266207162535122</v>
      </c>
      <c r="U2091" s="97">
        <v>13.420896135843758</v>
      </c>
      <c r="V2091" s="184">
        <v>955716652684.52441</v>
      </c>
      <c r="W2091" s="199">
        <v>992.79372038365625</v>
      </c>
      <c r="X2091" s="191">
        <v>5.3113370919974603E-2</v>
      </c>
      <c r="Y2091" s="198">
        <v>2.0000000000000001E-4</v>
      </c>
    </row>
    <row r="2092" spans="1:25" x14ac:dyDescent="0.2">
      <c r="A2092">
        <v>2088</v>
      </c>
      <c r="B2092" s="119">
        <v>0.50493687606828674</v>
      </c>
      <c r="C2092" s="97">
        <v>9166.2604443629152</v>
      </c>
      <c r="D2092" s="96">
        <v>0.44836000324623804</v>
      </c>
      <c r="E2092" s="98">
        <v>0.48635778626447906</v>
      </c>
      <c r="F2092" s="119">
        <v>0.6348320834284702</v>
      </c>
      <c r="G2092" s="177">
        <v>1</v>
      </c>
      <c r="H2092" s="97">
        <v>3169261.8789000134</v>
      </c>
      <c r="I2092" s="185">
        <v>44751.699256426931</v>
      </c>
      <c r="J2092" s="174">
        <v>141829854469.39194</v>
      </c>
      <c r="K2092" s="186">
        <v>0.46843333874133164</v>
      </c>
      <c r="L2092" s="182">
        <v>49189218173.226013</v>
      </c>
      <c r="M2092" s="189">
        <v>921026435.64323556</v>
      </c>
      <c r="N2092" s="187">
        <v>9705249.8605494872</v>
      </c>
      <c r="O2092" s="185">
        <v>0</v>
      </c>
      <c r="P2092" s="185">
        <v>178683554801.06787</v>
      </c>
      <c r="Q2092" s="174">
        <v>321434435706.10309</v>
      </c>
      <c r="R2092" s="119">
        <v>0.65140710777670152</v>
      </c>
      <c r="S2092" s="174">
        <v>137688322315.54626</v>
      </c>
      <c r="T2092" s="119">
        <v>0.42835585432246198</v>
      </c>
      <c r="U2092" s="97">
        <v>16.877614279888739</v>
      </c>
      <c r="V2092" s="184">
        <v>2538392561086.7183</v>
      </c>
      <c r="W2092" s="199">
        <v>2633.6454058970016</v>
      </c>
      <c r="X2092" s="191">
        <v>4.3050148560169199E-2</v>
      </c>
      <c r="Y2092" s="198">
        <v>2.0000000000000001E-4</v>
      </c>
    </row>
    <row r="2093" spans="1:25" x14ac:dyDescent="0.2">
      <c r="A2093">
        <v>2089</v>
      </c>
      <c r="B2093" s="119">
        <v>0.52044626025172924</v>
      </c>
      <c r="C2093" s="97">
        <v>9962.4763974760517</v>
      </c>
      <c r="D2093" s="96">
        <v>0.98335567553373671</v>
      </c>
      <c r="E2093" s="98">
        <v>0.24683364894584597</v>
      </c>
      <c r="F2093" s="119">
        <v>0</v>
      </c>
      <c r="G2093" s="177">
        <v>0</v>
      </c>
      <c r="H2093" s="97">
        <v>7995277.7353160847</v>
      </c>
      <c r="I2093" s="185">
        <v>42330.32880843545</v>
      </c>
      <c r="J2093" s="174">
        <v>338442735450.69299</v>
      </c>
      <c r="K2093" s="186">
        <v>0.47481603546701678</v>
      </c>
      <c r="L2093" s="182">
        <v>121562221134.82501</v>
      </c>
      <c r="M2093" s="189">
        <v>24265739688.747101</v>
      </c>
      <c r="N2093" s="187">
        <v>16880144.869335137</v>
      </c>
      <c r="O2093" s="185">
        <v>49347310306.704727</v>
      </c>
      <c r="P2093" s="185">
        <v>0</v>
      </c>
      <c r="Q2093" s="174">
        <v>412055785446.14478</v>
      </c>
      <c r="R2093" s="119">
        <v>0.48579802345922152</v>
      </c>
      <c r="S2093" s="174">
        <v>144011261602.06912</v>
      </c>
      <c r="T2093" s="119">
        <v>0.34949457497883191</v>
      </c>
      <c r="U2093" s="97">
        <v>14.456914903007299</v>
      </c>
      <c r="V2093" s="184">
        <v>2197099494410.5369</v>
      </c>
      <c r="W2093" s="199">
        <v>2279.015651455516</v>
      </c>
      <c r="X2093" s="191">
        <v>5.1547916610485932E-2</v>
      </c>
      <c r="Y2093" s="198">
        <v>2.0000000000000001E-4</v>
      </c>
    </row>
    <row r="2094" spans="1:25" x14ac:dyDescent="0.2">
      <c r="A2094">
        <v>2090</v>
      </c>
      <c r="B2094" s="119">
        <v>0.63004966236974413</v>
      </c>
      <c r="C2094" s="97">
        <v>16983.298406461035</v>
      </c>
      <c r="D2094" s="96">
        <v>0.91011121728256517</v>
      </c>
      <c r="E2094" s="98">
        <v>0.24181459316548004</v>
      </c>
      <c r="F2094" s="119">
        <v>0</v>
      </c>
      <c r="G2094" s="177">
        <v>0</v>
      </c>
      <c r="H2094" s="97">
        <v>6375077.1635482647</v>
      </c>
      <c r="I2094" s="185">
        <v>36658.406994854719</v>
      </c>
      <c r="J2094" s="174">
        <v>233700173284.95627</v>
      </c>
      <c r="K2094" s="186">
        <v>0.33311111840240415</v>
      </c>
      <c r="L2094" s="182">
        <v>59270182330.411682</v>
      </c>
      <c r="M2094" s="189">
        <v>10613388832.356991</v>
      </c>
      <c r="N2094" s="187">
        <v>14079694.352333164</v>
      </c>
      <c r="O2094" s="185">
        <v>46954597541.321289</v>
      </c>
      <c r="P2094" s="185">
        <v>0</v>
      </c>
      <c r="Q2094" s="174">
        <v>291268159658.63458</v>
      </c>
      <c r="R2094" s="119">
        <v>0.39623899935408918</v>
      </c>
      <c r="S2094" s="174">
        <v>86728517246.019287</v>
      </c>
      <c r="T2094" s="119">
        <v>0.29776175105327285</v>
      </c>
      <c r="U2094" s="97">
        <v>15.258309406081329</v>
      </c>
      <c r="V2094" s="184">
        <v>1293967474087.2158</v>
      </c>
      <c r="W2094" s="199">
        <v>1342.3098605061921</v>
      </c>
      <c r="X2094" s="191">
        <v>5.0633316318555409E-2</v>
      </c>
      <c r="Y2094" s="198">
        <v>2.0000000000000001E-4</v>
      </c>
    </row>
    <row r="2095" spans="1:25" x14ac:dyDescent="0.2">
      <c r="A2095">
        <v>2091</v>
      </c>
      <c r="B2095" s="119">
        <v>0.47191783550283861</v>
      </c>
      <c r="C2095" s="97">
        <v>9713.0830795661732</v>
      </c>
      <c r="D2095" s="96">
        <v>1.3710933845066613</v>
      </c>
      <c r="E2095" s="98">
        <v>0.7</v>
      </c>
      <c r="F2095" s="119">
        <v>0</v>
      </c>
      <c r="G2095" s="177">
        <v>0</v>
      </c>
      <c r="H2095" s="97">
        <v>15993551.294190314</v>
      </c>
      <c r="I2095" s="185">
        <v>34626.352633300725</v>
      </c>
      <c r="J2095" s="174">
        <v>553798346971.41699</v>
      </c>
      <c r="K2095" s="186">
        <v>0.41459466424038172</v>
      </c>
      <c r="L2095" s="182">
        <v>183777766710.0072</v>
      </c>
      <c r="M2095" s="189">
        <v>43413871503.101181</v>
      </c>
      <c r="N2095" s="187">
        <v>28567264.948887318</v>
      </c>
      <c r="O2095" s="185">
        <v>52224999722.264053</v>
      </c>
      <c r="P2095" s="185">
        <v>0</v>
      </c>
      <c r="Q2095" s="174">
        <v>649437218196.78223</v>
      </c>
      <c r="R2095" s="119">
        <v>0.41787232374950589</v>
      </c>
      <c r="S2095" s="174">
        <v>210945510840.5311</v>
      </c>
      <c r="T2095" s="119">
        <v>0.32481278394582819</v>
      </c>
      <c r="U2095" s="97">
        <v>14.432725855853361</v>
      </c>
      <c r="V2095" s="184">
        <v>3027978631785.1064</v>
      </c>
      <c r="W2095" s="199">
        <v>3142.2699397679421</v>
      </c>
      <c r="X2095" s="191">
        <v>5.3673225583085932E-2</v>
      </c>
      <c r="Y2095" s="198">
        <v>2.0000000000000001E-4</v>
      </c>
    </row>
    <row r="2096" spans="1:25" x14ac:dyDescent="0.2">
      <c r="A2096">
        <v>2092</v>
      </c>
      <c r="B2096" s="119">
        <v>0.60113687556281203</v>
      </c>
      <c r="C2096" s="97">
        <v>4178.2337533985074</v>
      </c>
      <c r="D2096" s="96">
        <v>1.0403703648303759</v>
      </c>
      <c r="E2096" s="98">
        <v>0.3050671311720205</v>
      </c>
      <c r="F2096" s="119">
        <v>0.73890232633680775</v>
      </c>
      <c r="G2096" s="177">
        <v>1</v>
      </c>
      <c r="H2096" s="97">
        <v>12125798.501562553</v>
      </c>
      <c r="I2096" s="185">
        <v>38884.696345029653</v>
      </c>
      <c r="J2096" s="174">
        <v>471507992674.27545</v>
      </c>
      <c r="K2096" s="186">
        <v>0.52120840080407493</v>
      </c>
      <c r="L2096" s="182">
        <v>180246205059.5134</v>
      </c>
      <c r="M2096" s="189">
        <v>14572960496.627659</v>
      </c>
      <c r="N2096" s="187">
        <v>24445987.249731533</v>
      </c>
      <c r="O2096" s="185">
        <v>0</v>
      </c>
      <c r="P2096" s="185">
        <v>403586707854.06586</v>
      </c>
      <c r="Q2096" s="174">
        <v>889667661024.96899</v>
      </c>
      <c r="R2096" s="119">
        <v>0.63914124118690718</v>
      </c>
      <c r="S2096" s="174">
        <v>353706696288.34796</v>
      </c>
      <c r="T2096" s="119">
        <v>0.3975717133304017</v>
      </c>
      <c r="U2096" s="97">
        <v>16.079700685906122</v>
      </c>
      <c r="V2096" s="184">
        <v>6146049506828.875</v>
      </c>
      <c r="W2096" s="199">
        <v>6381.7225149811047</v>
      </c>
      <c r="X2096" s="191">
        <v>4.620352800053365E-2</v>
      </c>
      <c r="Y2096" s="198">
        <v>2.0000000000000001E-4</v>
      </c>
    </row>
    <row r="2097" spans="1:25" x14ac:dyDescent="0.2">
      <c r="A2097">
        <v>2093</v>
      </c>
      <c r="B2097" s="119">
        <v>0.44134181731185923</v>
      </c>
      <c r="C2097" s="97">
        <v>4900.5915430939949</v>
      </c>
      <c r="D2097" s="96">
        <v>1.2085078806862821</v>
      </c>
      <c r="E2097" s="98">
        <v>0.1115582415930811</v>
      </c>
      <c r="F2097" s="119">
        <v>0</v>
      </c>
      <c r="G2097" s="177">
        <v>0</v>
      </c>
      <c r="H2097" s="97">
        <v>19983557.667986311</v>
      </c>
      <c r="I2097" s="185">
        <v>24840.303096565283</v>
      </c>
      <c r="J2097" s="174">
        <v>496397629420.47125</v>
      </c>
      <c r="K2097" s="186">
        <v>0.26681213954476057</v>
      </c>
      <c r="L2097" s="182">
        <v>83199294515.404785</v>
      </c>
      <c r="M2097" s="189">
        <v>21241833796.845093</v>
      </c>
      <c r="N2097" s="187">
        <v>36967578.384494349</v>
      </c>
      <c r="O2097" s="185">
        <v>62887128382.29039</v>
      </c>
      <c r="P2097" s="185">
        <v>0</v>
      </c>
      <c r="Q2097" s="174">
        <v>580526591599.60669</v>
      </c>
      <c r="R2097" s="119">
        <v>0.31480834628588833</v>
      </c>
      <c r="S2097" s="174">
        <v>117937322399.52533</v>
      </c>
      <c r="T2097" s="119">
        <v>0.20315576255440085</v>
      </c>
      <c r="U2097" s="97">
        <v>15.353744353582123</v>
      </c>
      <c r="V2097" s="184">
        <v>1872638606177.1531</v>
      </c>
      <c r="W2097" s="199">
        <v>1944.6930036010067</v>
      </c>
      <c r="X2097" s="191">
        <v>4.733596646407031E-2</v>
      </c>
      <c r="Y2097" s="198">
        <v>2.0000000000000001E-4</v>
      </c>
    </row>
    <row r="2098" spans="1:25" x14ac:dyDescent="0.2">
      <c r="A2098">
        <v>2094</v>
      </c>
      <c r="B2098" s="119">
        <v>0.42382926368675067</v>
      </c>
      <c r="C2098" s="97">
        <v>7755.5656724805867</v>
      </c>
      <c r="D2098" s="96">
        <v>0.36730747989971463</v>
      </c>
      <c r="E2098" s="98">
        <v>0</v>
      </c>
      <c r="F2098" s="119">
        <v>0.35908203299260888</v>
      </c>
      <c r="G2098" s="177">
        <v>1</v>
      </c>
      <c r="H2098" s="97">
        <v>11317102.051035015</v>
      </c>
      <c r="I2098" s="185">
        <v>34741.678537117674</v>
      </c>
      <c r="J2098" s="174">
        <v>393175121428.8136</v>
      </c>
      <c r="K2098" s="186">
        <v>0.42382926368675067</v>
      </c>
      <c r="L2098" s="182">
        <v>110606436182.21667</v>
      </c>
      <c r="M2098" s="189">
        <v>10038875658.766415</v>
      </c>
      <c r="N2098" s="187">
        <v>31875778.368874282</v>
      </c>
      <c r="O2098" s="185">
        <v>0</v>
      </c>
      <c r="P2098" s="185">
        <v>242025728838.26675</v>
      </c>
      <c r="Q2098" s="174">
        <v>645239725925.84668</v>
      </c>
      <c r="R2098" s="119">
        <v>0.558334663552843</v>
      </c>
      <c r="S2098" s="174">
        <v>230848955634.71844</v>
      </c>
      <c r="T2098" s="119">
        <v>0.35777238498989822</v>
      </c>
      <c r="U2098" s="97">
        <v>16.290884473052412</v>
      </c>
      <c r="V2098" s="184">
        <v>4066603963174.708</v>
      </c>
      <c r="W2098" s="199">
        <v>4222.1287439539365</v>
      </c>
      <c r="X2098" s="191">
        <v>4.4801376061953509E-2</v>
      </c>
      <c r="Y2098" s="198">
        <v>2.0000000000000001E-4</v>
      </c>
    </row>
    <row r="2099" spans="1:25" x14ac:dyDescent="0.2">
      <c r="A2099">
        <v>2095</v>
      </c>
      <c r="B2099" s="119">
        <v>0.51825418750069663</v>
      </c>
      <c r="C2099" s="97">
        <v>12618.394377329263</v>
      </c>
      <c r="D2099" s="96">
        <v>0.58783019324479091</v>
      </c>
      <c r="E2099" s="98">
        <v>0</v>
      </c>
      <c r="F2099" s="119">
        <v>0.4865545071224861</v>
      </c>
      <c r="G2099" s="177">
        <v>1</v>
      </c>
      <c r="H2099" s="97">
        <v>6866664.0709878337</v>
      </c>
      <c r="I2099" s="185">
        <v>32377.627928166159</v>
      </c>
      <c r="J2099" s="174">
        <v>222326294398.15082</v>
      </c>
      <c r="K2099" s="186">
        <v>0.35211182427250254</v>
      </c>
      <c r="L2099" s="182">
        <v>58766138451.10421</v>
      </c>
      <c r="M2099" s="189">
        <v>7308905382.158514</v>
      </c>
      <c r="N2099" s="187">
        <v>17387069.282607779</v>
      </c>
      <c r="O2099" s="185">
        <v>0</v>
      </c>
      <c r="P2099" s="185">
        <v>290733726030.20361</v>
      </c>
      <c r="Q2099" s="174">
        <v>520368925810.51294</v>
      </c>
      <c r="R2099" s="119">
        <v>0.59740442311046393</v>
      </c>
      <c r="S2099" s="174">
        <v>177433567515.45273</v>
      </c>
      <c r="T2099" s="119">
        <v>0.34097648555606364</v>
      </c>
      <c r="U2099" s="97">
        <v>17.154373005151481</v>
      </c>
      <c r="V2099" s="184">
        <v>3198317614966.939</v>
      </c>
      <c r="W2099" s="199">
        <v>3319.2840789596271</v>
      </c>
      <c r="X2099" s="191">
        <v>4.3194631017186853E-2</v>
      </c>
      <c r="Y2099" s="198">
        <v>2.0000000000000001E-4</v>
      </c>
    </row>
    <row r="2100" spans="1:25" x14ac:dyDescent="0.2">
      <c r="A2100">
        <v>2096</v>
      </c>
      <c r="B2100" s="119">
        <v>0.4807590614805427</v>
      </c>
      <c r="C2100" s="97">
        <v>7608.5337787597819</v>
      </c>
      <c r="D2100" s="96">
        <v>0.65239427488449342</v>
      </c>
      <c r="E2100" s="98">
        <v>0.64633634114816918</v>
      </c>
      <c r="F2100" s="119">
        <v>0.61635738363376014</v>
      </c>
      <c r="G2100" s="177">
        <v>1</v>
      </c>
      <c r="H2100" s="97">
        <v>5434815.9279515957</v>
      </c>
      <c r="I2100" s="185">
        <v>38585.260506841791</v>
      </c>
      <c r="J2100" s="174">
        <v>209703788386.74542</v>
      </c>
      <c r="K2100" s="186">
        <v>0.4807590614805427</v>
      </c>
      <c r="L2100" s="182">
        <v>79530631478.660263</v>
      </c>
      <c r="M2100" s="189">
        <v>2105634688.3807435</v>
      </c>
      <c r="N2100" s="187">
        <v>13746790.44503798</v>
      </c>
      <c r="O2100" s="185">
        <v>0</v>
      </c>
      <c r="P2100" s="185">
        <v>235694955644.05164</v>
      </c>
      <c r="Q2100" s="174">
        <v>447504378719.1778</v>
      </c>
      <c r="R2100" s="119">
        <v>0.64663716104230007</v>
      </c>
      <c r="S2100" s="174">
        <v>183491157624.54681</v>
      </c>
      <c r="T2100" s="119">
        <v>0.41003209432212712</v>
      </c>
      <c r="U2100" s="97">
        <v>16.437544514234354</v>
      </c>
      <c r="V2100" s="184">
        <v>3266151487445.2593</v>
      </c>
      <c r="W2100" s="199">
        <v>3388.9319430334804</v>
      </c>
      <c r="X2100" s="191">
        <v>4.4462982798444378E-2</v>
      </c>
      <c r="Y2100" s="198">
        <v>2.0000000000000001E-4</v>
      </c>
    </row>
    <row r="2101" spans="1:25" x14ac:dyDescent="0.2">
      <c r="A2101">
        <v>2097</v>
      </c>
      <c r="B2101" s="119">
        <v>0.60763687108545905</v>
      </c>
      <c r="C2101" s="97">
        <v>4000</v>
      </c>
      <c r="D2101" s="96">
        <v>0.60058210692993608</v>
      </c>
      <c r="E2101" s="98">
        <v>0.24554715251802106</v>
      </c>
      <c r="F2101" s="119">
        <v>0.49374085932423212</v>
      </c>
      <c r="G2101" s="177">
        <v>1</v>
      </c>
      <c r="H2101" s="97">
        <v>8207341.4925357178</v>
      </c>
      <c r="I2101" s="185">
        <v>42714.766195200915</v>
      </c>
      <c r="J2101" s="174">
        <v>350574672937.83447</v>
      </c>
      <c r="K2101" s="186">
        <v>0.50516297055854698</v>
      </c>
      <c r="L2101" s="182">
        <v>138346955162.87384</v>
      </c>
      <c r="M2101" s="189">
        <v>12221515405.190256</v>
      </c>
      <c r="N2101" s="187">
        <v>20615572.711128857</v>
      </c>
      <c r="O2101" s="185">
        <v>0</v>
      </c>
      <c r="P2101" s="185">
        <v>276585111141.47638</v>
      </c>
      <c r="Q2101" s="174">
        <v>639381299484.5011</v>
      </c>
      <c r="R2101" s="119">
        <v>0.62304830062785599</v>
      </c>
      <c r="S2101" s="174">
        <v>294751491289.82526</v>
      </c>
      <c r="T2101" s="119">
        <v>0.46099485788443861</v>
      </c>
      <c r="U2101" s="97">
        <v>16.307681167173339</v>
      </c>
      <c r="V2101" s="184">
        <v>5270167875224.2637</v>
      </c>
      <c r="W2101" s="199">
        <v>5471.0947469631101</v>
      </c>
      <c r="X2101" s="191">
        <v>4.4608714478668141E-2</v>
      </c>
      <c r="Y2101" s="198">
        <v>2.0000000000000001E-4</v>
      </c>
    </row>
    <row r="2102" spans="1:25" x14ac:dyDescent="0.2">
      <c r="A2102">
        <v>2098</v>
      </c>
      <c r="B2102" s="119">
        <v>0.46686157542393142</v>
      </c>
      <c r="C2102" s="97">
        <v>8775.6411015699359</v>
      </c>
      <c r="D2102" s="96">
        <v>0.82134980132499014</v>
      </c>
      <c r="E2102" s="98">
        <v>0.7</v>
      </c>
      <c r="F2102" s="119">
        <v>0</v>
      </c>
      <c r="G2102" s="177">
        <v>0</v>
      </c>
      <c r="H2102" s="97">
        <v>16695637.66061151</v>
      </c>
      <c r="I2102" s="185">
        <v>27334.403542557709</v>
      </c>
      <c r="J2102" s="174">
        <v>456365297215.47919</v>
      </c>
      <c r="K2102" s="186">
        <v>0.2892218210928591</v>
      </c>
      <c r="L2102" s="182">
        <v>95517929187.977341</v>
      </c>
      <c r="M2102" s="189">
        <v>59434176886.216034</v>
      </c>
      <c r="N2102" s="187">
        <v>35459128.098208003</v>
      </c>
      <c r="O2102" s="185">
        <v>116078597332.64319</v>
      </c>
      <c r="P2102" s="185">
        <v>0</v>
      </c>
      <c r="Q2102" s="174">
        <v>631878071434.3385</v>
      </c>
      <c r="R2102" s="119">
        <v>0.35584979187511656</v>
      </c>
      <c r="S2102" s="174">
        <v>143753026828.02472</v>
      </c>
      <c r="T2102" s="119">
        <v>0.22750121158930389</v>
      </c>
      <c r="U2102" s="97">
        <v>16.275001768815503</v>
      </c>
      <c r="V2102" s="184">
        <v>2372543811947.3809</v>
      </c>
      <c r="W2102" s="199">
        <v>2460.4388073420023</v>
      </c>
      <c r="X2102" s="191">
        <v>4.5032528931487868E-2</v>
      </c>
      <c r="Y2102" s="198">
        <v>2.0000000000000001E-4</v>
      </c>
    </row>
    <row r="2103" spans="1:25" x14ac:dyDescent="0.2">
      <c r="A2103">
        <v>2099</v>
      </c>
      <c r="B2103" s="119">
        <v>0.27400324979789509</v>
      </c>
      <c r="C2103" s="97">
        <v>4000</v>
      </c>
      <c r="D2103" s="96">
        <v>0.89620684759345448</v>
      </c>
      <c r="E2103" s="98">
        <v>0.41617333841834941</v>
      </c>
      <c r="F2103" s="119">
        <v>0.54459660719564285</v>
      </c>
      <c r="G2103" s="177">
        <v>1</v>
      </c>
      <c r="H2103" s="97">
        <v>13376640.488482367</v>
      </c>
      <c r="I2103" s="185">
        <v>30767.440596014545</v>
      </c>
      <c r="J2103" s="174">
        <v>411564991603.62421</v>
      </c>
      <c r="K2103" s="186">
        <v>0.27400324979789503</v>
      </c>
      <c r="L2103" s="182">
        <v>57545363091.42495</v>
      </c>
      <c r="M2103" s="189">
        <v>12264553859.458395</v>
      </c>
      <c r="N2103" s="187">
        <v>28151576.324974373</v>
      </c>
      <c r="O2103" s="185">
        <v>0</v>
      </c>
      <c r="P2103" s="185">
        <v>392932003309.17468</v>
      </c>
      <c r="Q2103" s="174">
        <v>816761548772.2572</v>
      </c>
      <c r="R2103" s="119">
        <v>0.52293811883261365</v>
      </c>
      <c r="S2103" s="174">
        <v>312842669726.39899</v>
      </c>
      <c r="T2103" s="119">
        <v>0.3830281557654851</v>
      </c>
      <c r="U2103" s="97">
        <v>17.991443051864074</v>
      </c>
      <c r="V2103" s="184">
        <v>5960895442264.6338</v>
      </c>
      <c r="W2103" s="199">
        <v>6191.3490640036071</v>
      </c>
      <c r="X2103" s="191">
        <v>4.2101102811778437E-2</v>
      </c>
      <c r="Y2103" s="198">
        <v>2.0000000000000001E-4</v>
      </c>
    </row>
    <row r="2104" spans="1:25" x14ac:dyDescent="0.2">
      <c r="A2104">
        <v>2100</v>
      </c>
      <c r="B2104" s="119">
        <v>0.63093781242860536</v>
      </c>
      <c r="C2104" s="97">
        <v>5835.5275774514248</v>
      </c>
      <c r="D2104" s="96">
        <v>0.93097790908555367</v>
      </c>
      <c r="E2104" s="98">
        <v>0.29390244102110785</v>
      </c>
      <c r="F2104" s="119">
        <v>0.4508207846915695</v>
      </c>
      <c r="G2104" s="177">
        <v>1</v>
      </c>
      <c r="H2104" s="97">
        <v>8401613.8542199284</v>
      </c>
      <c r="I2104" s="185">
        <v>34884.229662633552</v>
      </c>
      <c r="J2104" s="174">
        <v>293083827227.37183</v>
      </c>
      <c r="K2104" s="186">
        <v>0.37749149394432624</v>
      </c>
      <c r="L2104" s="182">
        <v>72781961275.891068</v>
      </c>
      <c r="M2104" s="189">
        <v>2789487864.0904403</v>
      </c>
      <c r="N2104" s="187">
        <v>18083062.104880571</v>
      </c>
      <c r="O2104" s="185">
        <v>0</v>
      </c>
      <c r="P2104" s="185">
        <v>235647082862.58511</v>
      </c>
      <c r="Q2104" s="174">
        <v>531520397954.04736</v>
      </c>
      <c r="R2104" s="119">
        <v>0.56282754007667057</v>
      </c>
      <c r="S2104" s="174">
        <v>168391387000.35379</v>
      </c>
      <c r="T2104" s="119">
        <v>0.31681077085382542</v>
      </c>
      <c r="U2104" s="97">
        <v>16.465253290065508</v>
      </c>
      <c r="V2104" s="184">
        <v>2968983094894.979</v>
      </c>
      <c r="W2104" s="199">
        <v>3081.5947763172126</v>
      </c>
      <c r="X2104" s="191">
        <v>4.5292139541362325E-2</v>
      </c>
      <c r="Y2104" s="198">
        <v>2.0000000000000001E-4</v>
      </c>
    </row>
    <row r="2105" spans="1:25" x14ac:dyDescent="0.2">
      <c r="A2105">
        <v>2101</v>
      </c>
      <c r="B2105" s="119">
        <v>0.47264886104681603</v>
      </c>
      <c r="C2105" s="97">
        <v>4000</v>
      </c>
      <c r="D2105" s="96">
        <v>0.63917753314348502</v>
      </c>
      <c r="E2105" s="98">
        <v>0.24426355074767939</v>
      </c>
      <c r="F2105" s="119">
        <v>0</v>
      </c>
      <c r="G2105" s="177">
        <v>0</v>
      </c>
      <c r="H2105" s="97">
        <v>9582785.4392049611</v>
      </c>
      <c r="I2105" s="185">
        <v>26971.812980066588</v>
      </c>
      <c r="J2105" s="174">
        <v>258465096694.34146</v>
      </c>
      <c r="K2105" s="186">
        <v>0.12642087186454509</v>
      </c>
      <c r="L2105" s="182">
        <v>2016348258.9462357</v>
      </c>
      <c r="M2105" s="189">
        <v>12730149526.327826</v>
      </c>
      <c r="N2105" s="187">
        <v>23208780.933098927</v>
      </c>
      <c r="O2105" s="185">
        <v>41909674498.530182</v>
      </c>
      <c r="P2105" s="185">
        <v>0</v>
      </c>
      <c r="Q2105" s="174">
        <v>313104920719.19946</v>
      </c>
      <c r="R2105" s="119">
        <v>0.21144069635638019</v>
      </c>
      <c r="S2105" s="174">
        <v>24388010682.795319</v>
      </c>
      <c r="T2105" s="119">
        <v>7.7890857246114997E-2</v>
      </c>
      <c r="U2105" s="97">
        <v>20.284748870999234</v>
      </c>
      <c r="V2105" s="184">
        <v>539906890123.75226</v>
      </c>
      <c r="W2105" s="199">
        <v>560.89343797867127</v>
      </c>
      <c r="X2105" s="191">
        <v>3.3145970330468885E-2</v>
      </c>
      <c r="Y2105" s="198">
        <v>2.0000000000000001E-4</v>
      </c>
    </row>
    <row r="2106" spans="1:25" x14ac:dyDescent="0.2">
      <c r="A2106">
        <v>2102</v>
      </c>
      <c r="B2106" s="119">
        <v>0.27328733478219103</v>
      </c>
      <c r="C2106" s="97">
        <v>4431.8072072033074</v>
      </c>
      <c r="D2106" s="96">
        <v>0.30182889618766573</v>
      </c>
      <c r="E2106" s="98">
        <v>0</v>
      </c>
      <c r="F2106" s="119">
        <v>0</v>
      </c>
      <c r="G2106" s="177">
        <v>0</v>
      </c>
      <c r="H2106" s="97">
        <v>4280420.9984826185</v>
      </c>
      <c r="I2106" s="185">
        <v>47133.585680021162</v>
      </c>
      <c r="J2106" s="174">
        <v>201751589878.54224</v>
      </c>
      <c r="K2106" s="186">
        <v>0.27328733478219103</v>
      </c>
      <c r="L2106" s="182">
        <v>29852324712.50174</v>
      </c>
      <c r="M2106" s="189">
        <v>2516814982.6299214</v>
      </c>
      <c r="N2106" s="187">
        <v>14046108.056757763</v>
      </c>
      <c r="O2106" s="185">
        <v>0</v>
      </c>
      <c r="P2106" s="185">
        <v>0</v>
      </c>
      <c r="Q2106" s="174">
        <v>204268404861.17215</v>
      </c>
      <c r="R2106" s="119">
        <v>0.26992012946617422</v>
      </c>
      <c r="S2106" s="174">
        <v>29852324712.50174</v>
      </c>
      <c r="T2106" s="119">
        <v>0.14614264370836208</v>
      </c>
      <c r="U2106" s="97">
        <v>13.275299148857517</v>
      </c>
      <c r="V2106" s="184">
        <v>478820387453.83722</v>
      </c>
      <c r="W2106" s="199">
        <v>496.71753401959586</v>
      </c>
      <c r="X2106" s="191">
        <v>5.0318513641161841E-2</v>
      </c>
      <c r="Y2106" s="198">
        <v>2.0000000000000001E-4</v>
      </c>
    </row>
    <row r="2107" spans="1:25" x14ac:dyDescent="0.2">
      <c r="A2107">
        <v>2103</v>
      </c>
      <c r="B2107" s="119">
        <v>0.60821443308444478</v>
      </c>
      <c r="C2107" s="97">
        <v>8107.3370742893258</v>
      </c>
      <c r="D2107" s="96">
        <v>0.75074698790199212</v>
      </c>
      <c r="E2107" s="98">
        <v>0</v>
      </c>
      <c r="F2107" s="119">
        <v>0.63333641394887186</v>
      </c>
      <c r="G2107" s="177">
        <v>1</v>
      </c>
      <c r="H2107" s="97">
        <v>6829590.7781946762</v>
      </c>
      <c r="I2107" s="185">
        <v>46202.612193133449</v>
      </c>
      <c r="J2107" s="174">
        <v>315544934162.72913</v>
      </c>
      <c r="K2107" s="186">
        <v>0.55105844135995641</v>
      </c>
      <c r="L2107" s="182">
        <v>130195081872.78189</v>
      </c>
      <c r="M2107" s="189">
        <v>6910519710.1116266</v>
      </c>
      <c r="N2107" s="187">
        <v>16065585.685874101</v>
      </c>
      <c r="O2107" s="185">
        <v>0</v>
      </c>
      <c r="P2107" s="185">
        <v>253725526603.19366</v>
      </c>
      <c r="Q2107" s="174">
        <v>576180980476.03442</v>
      </c>
      <c r="R2107" s="119">
        <v>0.6540724766199979</v>
      </c>
      <c r="S2107" s="174">
        <v>264140179869.95288</v>
      </c>
      <c r="T2107" s="119">
        <v>0.45843266060556731</v>
      </c>
      <c r="U2107" s="97">
        <v>16.114717996911267</v>
      </c>
      <c r="V2107" s="184">
        <v>4582543133661.6523</v>
      </c>
      <c r="W2107" s="199">
        <v>4755.8543752352216</v>
      </c>
      <c r="X2107" s="191">
        <v>4.5985188117762421E-2</v>
      </c>
      <c r="Y2107" s="198">
        <v>2.0000000000000001E-4</v>
      </c>
    </row>
    <row r="2108" spans="1:25" x14ac:dyDescent="0.2">
      <c r="A2108">
        <v>2104</v>
      </c>
      <c r="B2108" s="119">
        <v>0.47570302943754406</v>
      </c>
      <c r="C2108" s="97">
        <v>6696.8304725888129</v>
      </c>
      <c r="D2108" s="96">
        <v>0.5781265130086386</v>
      </c>
      <c r="E2108" s="98">
        <v>0.39469623176711188</v>
      </c>
      <c r="F2108" s="119">
        <v>0.5054923805614463</v>
      </c>
      <c r="G2108" s="177">
        <v>1</v>
      </c>
      <c r="H2108" s="97">
        <v>4469016.9156447006</v>
      </c>
      <c r="I2108" s="185">
        <v>35467.159340219863</v>
      </c>
      <c r="J2108" s="174">
        <v>158503335041.3085</v>
      </c>
      <c r="K2108" s="186">
        <v>0.34062768336149774</v>
      </c>
      <c r="L2108" s="182">
        <v>34712827200.32711</v>
      </c>
      <c r="M2108" s="189">
        <v>2580811844.4776316</v>
      </c>
      <c r="N2108" s="187">
        <v>12097547.639077898</v>
      </c>
      <c r="O2108" s="185">
        <v>0</v>
      </c>
      <c r="P2108" s="185">
        <v>225342863319.17456</v>
      </c>
      <c r="Q2108" s="174">
        <v>386427010204.96069</v>
      </c>
      <c r="R2108" s="119">
        <v>0.60623328154850742</v>
      </c>
      <c r="S2108" s="174">
        <v>136216397931.12256</v>
      </c>
      <c r="T2108" s="119">
        <v>0.35250226908019044</v>
      </c>
      <c r="U2108" s="97">
        <v>17.536788072662944</v>
      </c>
      <c r="V2108" s="184">
        <v>2585082084564.9487</v>
      </c>
      <c r="W2108" s="199">
        <v>2682.0726086286404</v>
      </c>
      <c r="X2108" s="191">
        <v>4.2255798942169659E-2</v>
      </c>
      <c r="Y2108" s="198">
        <v>2.0000000000000001E-4</v>
      </c>
    </row>
    <row r="2109" spans="1:25" x14ac:dyDescent="0.2">
      <c r="A2109">
        <v>2105</v>
      </c>
      <c r="B2109" s="119">
        <v>0.41588987063923771</v>
      </c>
      <c r="C2109" s="97">
        <v>12388.353673799036</v>
      </c>
      <c r="D2109" s="96">
        <v>0.70158362605374103</v>
      </c>
      <c r="E2109" s="98">
        <v>0.50659234838228717</v>
      </c>
      <c r="F2109" s="119">
        <v>0</v>
      </c>
      <c r="G2109" s="177">
        <v>0</v>
      </c>
      <c r="H2109" s="97">
        <v>8059773.1425290983</v>
      </c>
      <c r="I2109" s="185">
        <v>37869.954268506473</v>
      </c>
      <c r="J2109" s="174">
        <v>305223240322.11365</v>
      </c>
      <c r="K2109" s="186">
        <v>0.41588987063923777</v>
      </c>
      <c r="L2109" s="182">
        <v>99390326437.851349</v>
      </c>
      <c r="M2109" s="189">
        <v>37956784770.18792</v>
      </c>
      <c r="N2109" s="187">
        <v>18975738.147498522</v>
      </c>
      <c r="O2109" s="185">
        <v>92651236178.745071</v>
      </c>
      <c r="P2109" s="185">
        <v>0</v>
      </c>
      <c r="Q2109" s="174">
        <v>435831261271.04663</v>
      </c>
      <c r="R2109" s="119">
        <v>0.46132588628516957</v>
      </c>
      <c r="S2109" s="174">
        <v>128364516049.82303</v>
      </c>
      <c r="T2109" s="119">
        <v>0.29452801452439226</v>
      </c>
      <c r="U2109" s="97">
        <v>15.271445829110473</v>
      </c>
      <c r="V2109" s="184">
        <v>2049243982371.0928</v>
      </c>
      <c r="W2109" s="199">
        <v>2126.257879914559</v>
      </c>
      <c r="X2109" s="191">
        <v>4.6985764116494314E-2</v>
      </c>
      <c r="Y2109" s="198">
        <v>2.0000000000000001E-4</v>
      </c>
    </row>
    <row r="2110" spans="1:25" x14ac:dyDescent="0.2">
      <c r="A2110">
        <v>2106</v>
      </c>
      <c r="B2110" s="119">
        <v>0.52720667144183775</v>
      </c>
      <c r="C2110" s="97">
        <v>6751.7877725025864</v>
      </c>
      <c r="D2110" s="96">
        <v>0.58528939394997714</v>
      </c>
      <c r="E2110" s="98">
        <v>0</v>
      </c>
      <c r="F2110" s="119">
        <v>0.54288107561272658</v>
      </c>
      <c r="G2110" s="177">
        <v>1</v>
      </c>
      <c r="H2110" s="97">
        <v>8810277.1089354698</v>
      </c>
      <c r="I2110" s="185">
        <v>30147.502383600608</v>
      </c>
      <c r="J2110" s="174">
        <v>265607850141.81393</v>
      </c>
      <c r="K2110" s="186">
        <v>0.34690434248006174</v>
      </c>
      <c r="L2110" s="182">
        <v>64710500022.898537</v>
      </c>
      <c r="M2110" s="189">
        <v>5656210595.1653633</v>
      </c>
      <c r="N2110" s="187">
        <v>21939852.205034621</v>
      </c>
      <c r="O2110" s="185">
        <v>0</v>
      </c>
      <c r="P2110" s="185">
        <v>375932791627.76172</v>
      </c>
      <c r="Q2110" s="174">
        <v>647196852364.74109</v>
      </c>
      <c r="R2110" s="119">
        <v>0.60705911729585904</v>
      </c>
      <c r="S2110" s="174">
        <v>244781442084.30695</v>
      </c>
      <c r="T2110" s="119">
        <v>0.37821791189175213</v>
      </c>
      <c r="U2110" s="97">
        <v>17.486389151233809</v>
      </c>
      <c r="V2110" s="184">
        <v>4572187617155.8682</v>
      </c>
      <c r="W2110" s="199">
        <v>4742.7261886211463</v>
      </c>
      <c r="X2110" s="191">
        <v>4.2666600783825143E-2</v>
      </c>
      <c r="Y2110" s="198">
        <v>2.0000000000000001E-4</v>
      </c>
    </row>
    <row r="2111" spans="1:25" x14ac:dyDescent="0.2">
      <c r="A2111">
        <v>2107</v>
      </c>
      <c r="B2111" s="119">
        <v>0.66263197114969141</v>
      </c>
      <c r="C2111" s="97">
        <v>10300.005198941904</v>
      </c>
      <c r="D2111" s="96">
        <v>0.71094639666309123</v>
      </c>
      <c r="E2111" s="98">
        <v>0.5709873617942044</v>
      </c>
      <c r="F2111" s="119">
        <v>0</v>
      </c>
      <c r="G2111" s="177">
        <v>0</v>
      </c>
      <c r="H2111" s="97">
        <v>5817179.7703374345</v>
      </c>
      <c r="I2111" s="185">
        <v>41305.130976267465</v>
      </c>
      <c r="J2111" s="174">
        <v>240279372326.28122</v>
      </c>
      <c r="K2111" s="186">
        <v>0.44507800015137933</v>
      </c>
      <c r="L2111" s="182">
        <v>79359547628.947693</v>
      </c>
      <c r="M2111" s="189">
        <v>34247925485.69529</v>
      </c>
      <c r="N2111" s="187">
        <v>14150117.226838248</v>
      </c>
      <c r="O2111" s="185">
        <v>65952522219.910896</v>
      </c>
      <c r="P2111" s="185">
        <v>0</v>
      </c>
      <c r="Q2111" s="174">
        <v>340479820031.88745</v>
      </c>
      <c r="R2111" s="119">
        <v>0.46905887189902046</v>
      </c>
      <c r="S2111" s="174">
        <v>103571638806.61655</v>
      </c>
      <c r="T2111" s="119">
        <v>0.30419317889946196</v>
      </c>
      <c r="U2111" s="97">
        <v>15.395819835451874</v>
      </c>
      <c r="V2111" s="184">
        <v>1720710083132.085</v>
      </c>
      <c r="W2111" s="199">
        <v>1787.0504690514263</v>
      </c>
      <c r="X2111" s="191">
        <v>4.777376604772765E-2</v>
      </c>
      <c r="Y2111" s="198">
        <v>2.0000000000000001E-4</v>
      </c>
    </row>
    <row r="2112" spans="1:25" x14ac:dyDescent="0.2">
      <c r="A2112">
        <v>2108</v>
      </c>
      <c r="B2112" s="119">
        <v>0.41866464079858412</v>
      </c>
      <c r="C2112" s="97">
        <v>12926.536305794712</v>
      </c>
      <c r="D2112" s="96">
        <v>0.98260322613482343</v>
      </c>
      <c r="E2112" s="98">
        <v>0.29254534260221909</v>
      </c>
      <c r="F2112" s="119">
        <v>0</v>
      </c>
      <c r="G2112" s="177">
        <v>0</v>
      </c>
      <c r="H2112" s="97">
        <v>6466720.1502210442</v>
      </c>
      <c r="I2112" s="185">
        <v>41859.944973572201</v>
      </c>
      <c r="J2112" s="174">
        <v>270696549647.74347</v>
      </c>
      <c r="K2112" s="186">
        <v>0.41866464079858412</v>
      </c>
      <c r="L2112" s="182">
        <v>88158558225.198029</v>
      </c>
      <c r="M2112" s="189">
        <v>17447651660.964245</v>
      </c>
      <c r="N2112" s="187">
        <v>13955336.524281457</v>
      </c>
      <c r="O2112" s="185">
        <v>26989217944.858856</v>
      </c>
      <c r="P2112" s="185">
        <v>0</v>
      </c>
      <c r="Q2112" s="174">
        <v>315133419253.56653</v>
      </c>
      <c r="R2112" s="119">
        <v>0.4281438902898862</v>
      </c>
      <c r="S2112" s="174">
        <v>100191722507.78668</v>
      </c>
      <c r="T2112" s="119">
        <v>0.31793429825723812</v>
      </c>
      <c r="U2112" s="97">
        <v>14.262550232962498</v>
      </c>
      <c r="V2112" s="184">
        <v>1464435331734.4729</v>
      </c>
      <c r="W2112" s="199">
        <v>1518.8010297944261</v>
      </c>
      <c r="X2112" s="191">
        <v>5.4388164492410906E-2</v>
      </c>
      <c r="Y2112" s="198">
        <v>2.0000000000000001E-4</v>
      </c>
    </row>
    <row r="2113" spans="1:25" x14ac:dyDescent="0.2">
      <c r="A2113">
        <v>2109</v>
      </c>
      <c r="B2113" s="119">
        <v>0.54899516522320391</v>
      </c>
      <c r="C2113" s="97">
        <v>6319.8398802170941</v>
      </c>
      <c r="D2113" s="96">
        <v>0.8958743847543349</v>
      </c>
      <c r="E2113" s="98">
        <v>5.8413725873447786E-2</v>
      </c>
      <c r="F2113" s="119">
        <v>0.58857813484591426</v>
      </c>
      <c r="G2113" s="177">
        <v>1</v>
      </c>
      <c r="H2113" s="97">
        <v>9809372.2519622687</v>
      </c>
      <c r="I2113" s="185">
        <v>30856.616194406364</v>
      </c>
      <c r="J2113" s="174">
        <v>302684034686.85938</v>
      </c>
      <c r="K2113" s="186">
        <v>0.33878580610266218</v>
      </c>
      <c r="L2113" s="182">
        <v>68167229901.496849</v>
      </c>
      <c r="M2113" s="189">
        <v>6549903649.1654301</v>
      </c>
      <c r="N2113" s="187">
        <v>21034147.049098626</v>
      </c>
      <c r="O2113" s="185">
        <v>0</v>
      </c>
      <c r="P2113" s="185">
        <v>318640154369.24908</v>
      </c>
      <c r="Q2113" s="174">
        <v>627874092705.2738</v>
      </c>
      <c r="R2113" s="119">
        <v>0.56931346958598705</v>
      </c>
      <c r="S2113" s="174">
        <v>306874952501.60107</v>
      </c>
      <c r="T2113" s="119">
        <v>0.48875237259653775</v>
      </c>
      <c r="U2113" s="97">
        <v>17.732806080959804</v>
      </c>
      <c r="V2113" s="184">
        <v>5775265447582.0566</v>
      </c>
      <c r="W2113" s="199">
        <v>5986.8378780259136</v>
      </c>
      <c r="X2113" s="191">
        <v>4.2659736018653312E-2</v>
      </c>
      <c r="Y2113" s="198">
        <v>2.0000000000000001E-4</v>
      </c>
    </row>
    <row r="2114" spans="1:25" x14ac:dyDescent="0.2">
      <c r="A2114">
        <v>2110</v>
      </c>
      <c r="B2114" s="119">
        <v>0.54977769543398636</v>
      </c>
      <c r="C2114" s="97">
        <v>6147.3305349432394</v>
      </c>
      <c r="D2114" s="96">
        <v>0.61738019437310032</v>
      </c>
      <c r="E2114" s="98">
        <v>0</v>
      </c>
      <c r="F2114" s="119">
        <v>0.60362918570448199</v>
      </c>
      <c r="G2114" s="177">
        <v>1</v>
      </c>
      <c r="H2114" s="97">
        <v>6079149.1474705059</v>
      </c>
      <c r="I2114" s="185">
        <v>40448.185518037033</v>
      </c>
      <c r="J2114" s="174">
        <v>245890552508.7037</v>
      </c>
      <c r="K2114" s="186">
        <v>0.45949983794598537</v>
      </c>
      <c r="L2114" s="182">
        <v>80975998293.372589</v>
      </c>
      <c r="M2114" s="189">
        <v>8438579012.0575924</v>
      </c>
      <c r="N2114" s="187">
        <v>15500525.13342086</v>
      </c>
      <c r="O2114" s="185">
        <v>0</v>
      </c>
      <c r="P2114" s="185">
        <v>254566131989.0018</v>
      </c>
      <c r="Q2114" s="174">
        <v>508895263509.76312</v>
      </c>
      <c r="R2114" s="119">
        <v>0.62220971057500296</v>
      </c>
      <c r="S2114" s="174">
        <v>254892102362.15317</v>
      </c>
      <c r="T2114" s="119">
        <v>0.50087340291636073</v>
      </c>
      <c r="U2114" s="97">
        <v>17.202594868469983</v>
      </c>
      <c r="V2114" s="184">
        <v>4745799859031.5391</v>
      </c>
      <c r="W2114" s="199">
        <v>4925.7220433358307</v>
      </c>
      <c r="X2114" s="191">
        <v>4.3097081867063083E-2</v>
      </c>
      <c r="Y2114" s="198">
        <v>2.0000000000000001E-4</v>
      </c>
    </row>
    <row r="2115" spans="1:25" x14ac:dyDescent="0.2">
      <c r="A2115">
        <v>2111</v>
      </c>
      <c r="B2115" s="119">
        <v>0.50594513320191081</v>
      </c>
      <c r="C2115" s="97">
        <v>8004.5448487700151</v>
      </c>
      <c r="D2115" s="96">
        <v>0.99980731746585905</v>
      </c>
      <c r="E2115" s="98">
        <v>0.39935940114744639</v>
      </c>
      <c r="F2115" s="119">
        <v>0.55623911839461859</v>
      </c>
      <c r="G2115" s="177">
        <v>1</v>
      </c>
      <c r="H2115" s="97">
        <v>14455145.004766678</v>
      </c>
      <c r="I2115" s="185">
        <v>31891.995632528273</v>
      </c>
      <c r="J2115" s="174">
        <v>461003421359.58179</v>
      </c>
      <c r="K2115" s="186">
        <v>0.40994358932529207</v>
      </c>
      <c r="L2115" s="182">
        <v>141442981564.6441</v>
      </c>
      <c r="M2115" s="189">
        <v>5615386865.8052454</v>
      </c>
      <c r="N2115" s="187">
        <v>28927159.488024727</v>
      </c>
      <c r="O2115" s="185">
        <v>0</v>
      </c>
      <c r="P2115" s="185">
        <v>228992346368.23602</v>
      </c>
      <c r="Q2115" s="174">
        <v>695611154593.62317</v>
      </c>
      <c r="R2115" s="119">
        <v>0.53503925559589882</v>
      </c>
      <c r="S2115" s="174">
        <v>272107391379.96014</v>
      </c>
      <c r="T2115" s="119">
        <v>0.39117744099277074</v>
      </c>
      <c r="U2115" s="97">
        <v>15.960332590214016</v>
      </c>
      <c r="V2115" s="184">
        <v>4540965691079.8896</v>
      </c>
      <c r="W2115" s="199">
        <v>4715.6353399528743</v>
      </c>
      <c r="X2115" s="191">
        <v>4.6090244534340789E-2</v>
      </c>
      <c r="Y2115" s="198">
        <v>2.0000000000000001E-4</v>
      </c>
    </row>
    <row r="2116" spans="1:25" x14ac:dyDescent="0.2">
      <c r="A2116">
        <v>2112</v>
      </c>
      <c r="B2116" s="119">
        <v>0.24277863806060423</v>
      </c>
      <c r="C2116" s="97">
        <v>15091.576240743592</v>
      </c>
      <c r="D2116" s="96">
        <v>0.83162330862450573</v>
      </c>
      <c r="E2116" s="98">
        <v>0</v>
      </c>
      <c r="F2116" s="119">
        <v>0.56590261985861989</v>
      </c>
      <c r="G2116" s="177">
        <v>1</v>
      </c>
      <c r="H2116" s="97">
        <v>5664420.9775939193</v>
      </c>
      <c r="I2116" s="185">
        <v>49216.010623445269</v>
      </c>
      <c r="J2116" s="174">
        <v>278780203008.92859</v>
      </c>
      <c r="K2116" s="186">
        <v>0.2427786380606044</v>
      </c>
      <c r="L2116" s="182">
        <v>39212624153.104927</v>
      </c>
      <c r="M2116" s="189">
        <v>10627530325.500929</v>
      </c>
      <c r="N2116" s="187">
        <v>13087673.830486622</v>
      </c>
      <c r="O2116" s="185">
        <v>0</v>
      </c>
      <c r="P2116" s="185">
        <v>204324800895.86191</v>
      </c>
      <c r="Q2116" s="174">
        <v>493732534230.29144</v>
      </c>
      <c r="R2116" s="119">
        <v>0.46815168678684788</v>
      </c>
      <c r="S2116" s="174">
        <v>155315260610.36688</v>
      </c>
      <c r="T2116" s="119">
        <v>0.31457368077332992</v>
      </c>
      <c r="U2116" s="97">
        <v>17.716638790373892</v>
      </c>
      <c r="V2116" s="184">
        <v>2828100577240.0913</v>
      </c>
      <c r="W2116" s="199">
        <v>2937.1688714165175</v>
      </c>
      <c r="X2116" s="191">
        <v>4.2999750025092716E-2</v>
      </c>
      <c r="Y2116" s="198">
        <v>2.0000000000000001E-4</v>
      </c>
    </row>
    <row r="2117" spans="1:25" x14ac:dyDescent="0.2">
      <c r="A2117">
        <v>2113</v>
      </c>
      <c r="B2117" s="119">
        <v>0.55993024400319458</v>
      </c>
      <c r="C2117" s="97">
        <v>8728.2856315526551</v>
      </c>
      <c r="D2117" s="96">
        <v>0.69469035823336855</v>
      </c>
      <c r="E2117" s="98">
        <v>0</v>
      </c>
      <c r="F2117" s="119">
        <v>0</v>
      </c>
      <c r="G2117" s="177">
        <v>0</v>
      </c>
      <c r="H2117" s="97">
        <v>6617622.2495298656</v>
      </c>
      <c r="I2117" s="185">
        <v>34803.858626817462</v>
      </c>
      <c r="J2117" s="174">
        <v>230318789218.31918</v>
      </c>
      <c r="K2117" s="186">
        <v>0.37988106137639543</v>
      </c>
      <c r="L2117" s="182">
        <v>63334943406.765137</v>
      </c>
      <c r="M2117" s="189">
        <v>7799358627.0025682</v>
      </c>
      <c r="N2117" s="187">
        <v>16008001.825843561</v>
      </c>
      <c r="O2117" s="185">
        <v>0</v>
      </c>
      <c r="P2117" s="185">
        <v>0</v>
      </c>
      <c r="Q2117" s="174">
        <v>238118147845.32175</v>
      </c>
      <c r="R2117" s="119">
        <v>0.36743837836340021</v>
      </c>
      <c r="S2117" s="174">
        <v>63334943406.765137</v>
      </c>
      <c r="T2117" s="119">
        <v>0.26598116934752342</v>
      </c>
      <c r="U2117" s="97">
        <v>13.368884930827054</v>
      </c>
      <c r="V2117" s="184">
        <v>906238435165.69751</v>
      </c>
      <c r="W2117" s="199">
        <v>939.49175355010846</v>
      </c>
      <c r="X2117" s="191">
        <v>5.5947323682887247E-2</v>
      </c>
      <c r="Y2117" s="198">
        <v>2.0000000000000001E-4</v>
      </c>
    </row>
    <row r="2118" spans="1:25" x14ac:dyDescent="0.2">
      <c r="A2118">
        <v>2114</v>
      </c>
      <c r="B2118" s="119">
        <v>0.52581659608601217</v>
      </c>
      <c r="C2118" s="97">
        <v>15753.706713044001</v>
      </c>
      <c r="D2118" s="96">
        <v>1.3236438417754468</v>
      </c>
      <c r="E2118" s="98">
        <v>0.25569607952194284</v>
      </c>
      <c r="F2118" s="119">
        <v>0.53706065242030054</v>
      </c>
      <c r="G2118" s="177">
        <v>1</v>
      </c>
      <c r="H2118" s="97">
        <v>13987338.021657713</v>
      </c>
      <c r="I2118" s="185">
        <v>23140.6079239592</v>
      </c>
      <c r="J2118" s="174">
        <v>323675505059.06824</v>
      </c>
      <c r="K2118" s="186">
        <v>8.042470617978692E-2</v>
      </c>
      <c r="L2118" s="182">
        <v>24694668876.697865</v>
      </c>
      <c r="M2118" s="189">
        <v>4622129328.8178768</v>
      </c>
      <c r="N2118" s="187">
        <v>25411223.404152304</v>
      </c>
      <c r="O2118" s="185">
        <v>0</v>
      </c>
      <c r="P2118" s="185">
        <v>367766208382.78027</v>
      </c>
      <c r="Q2118" s="174">
        <v>696063842770.66638</v>
      </c>
      <c r="R2118" s="119">
        <v>0.46007916863411275</v>
      </c>
      <c r="S2118" s="174">
        <v>216583878008.50378</v>
      </c>
      <c r="T2118" s="119">
        <v>0.31115519109051343</v>
      </c>
      <c r="U2118" s="97">
        <v>18.390562120905496</v>
      </c>
      <c r="V2118" s="184">
        <v>3758068865208.0991</v>
      </c>
      <c r="W2118" s="199">
        <v>3898.9461931203082</v>
      </c>
      <c r="X2118" s="191">
        <v>4.1522791986167526E-2</v>
      </c>
      <c r="Y2118" s="198">
        <v>2.0000000000000001E-4</v>
      </c>
    </row>
    <row r="2119" spans="1:25" x14ac:dyDescent="0.2">
      <c r="A2119">
        <v>2115</v>
      </c>
      <c r="B2119" s="119">
        <v>0.3856988975880884</v>
      </c>
      <c r="C2119" s="97">
        <v>7385.4750486779312</v>
      </c>
      <c r="D2119" s="96">
        <v>0.77388849787357339</v>
      </c>
      <c r="E2119" s="98">
        <v>0</v>
      </c>
      <c r="F2119" s="119">
        <v>0.63136091780841141</v>
      </c>
      <c r="G2119" s="177">
        <v>1</v>
      </c>
      <c r="H2119" s="97">
        <v>8931705.2236924618</v>
      </c>
      <c r="I2119" s="185">
        <v>34522.773654990473</v>
      </c>
      <c r="J2119" s="174">
        <v>308347237790.63092</v>
      </c>
      <c r="K2119" s="186">
        <v>0.32182411040757031</v>
      </c>
      <c r="L2119" s="182">
        <v>63764263932.268005</v>
      </c>
      <c r="M2119" s="189">
        <v>4309175010.4284039</v>
      </c>
      <c r="N2119" s="187">
        <v>20233740.136590358</v>
      </c>
      <c r="O2119" s="185">
        <v>0</v>
      </c>
      <c r="P2119" s="185">
        <v>380481821457.00299</v>
      </c>
      <c r="Q2119" s="174">
        <v>693138234258.06226</v>
      </c>
      <c r="R2119" s="119">
        <v>0.58230669254054213</v>
      </c>
      <c r="S2119" s="174">
        <v>274328913160.26672</v>
      </c>
      <c r="T2119" s="119">
        <v>0.39577807081138644</v>
      </c>
      <c r="U2119" s="97">
        <v>17.65351140996502</v>
      </c>
      <c r="V2119" s="184">
        <v>5139090974992.6152</v>
      </c>
      <c r="W2119" s="199">
        <v>5330.9900416159353</v>
      </c>
      <c r="X2119" s="191">
        <v>4.2307661470076752E-2</v>
      </c>
      <c r="Y2119" s="198">
        <v>2.0000000000000001E-4</v>
      </c>
    </row>
    <row r="2120" spans="1:25" x14ac:dyDescent="0.2">
      <c r="A2120">
        <v>2116</v>
      </c>
      <c r="B2120" s="119">
        <v>0.35398144709041335</v>
      </c>
      <c r="C2120" s="97">
        <v>11835.170623523201</v>
      </c>
      <c r="D2120" s="96">
        <v>0.82214217566854908</v>
      </c>
      <c r="E2120" s="98">
        <v>0.246180854164572</v>
      </c>
      <c r="F2120" s="119">
        <v>0</v>
      </c>
      <c r="G2120" s="177">
        <v>0</v>
      </c>
      <c r="H2120" s="97">
        <v>5898884.6006549802</v>
      </c>
      <c r="I2120" s="185">
        <v>43437.211450263334</v>
      </c>
      <c r="J2120" s="174">
        <v>256231097719.35257</v>
      </c>
      <c r="K2120" s="186">
        <v>0.35398144709041335</v>
      </c>
      <c r="L2120" s="182">
        <v>60566179148.632042</v>
      </c>
      <c r="M2120" s="189">
        <v>24149532049.085186</v>
      </c>
      <c r="N2120" s="187">
        <v>13654709.106391236</v>
      </c>
      <c r="O2120" s="185">
        <v>46361930046.15097</v>
      </c>
      <c r="P2120" s="185">
        <v>0</v>
      </c>
      <c r="Q2120" s="174">
        <v>326742559814.58875</v>
      </c>
      <c r="R2120" s="119">
        <v>0.39110484679344359</v>
      </c>
      <c r="S2120" s="174">
        <v>89704098820.370972</v>
      </c>
      <c r="T2120" s="119">
        <v>0.27454060123442103</v>
      </c>
      <c r="U2120" s="97">
        <v>15.710270540186444</v>
      </c>
      <c r="V2120" s="184">
        <v>1461301675071.5205</v>
      </c>
      <c r="W2120" s="199">
        <v>1517.8639310044737</v>
      </c>
      <c r="X2120" s="191">
        <v>4.7509026731334503E-2</v>
      </c>
      <c r="Y2120" s="198">
        <v>2.0000000000000001E-4</v>
      </c>
    </row>
    <row r="2121" spans="1:25" x14ac:dyDescent="0.2">
      <c r="A2121">
        <v>2117</v>
      </c>
      <c r="B2121" s="119">
        <v>0.36139717857275427</v>
      </c>
      <c r="C2121" s="97">
        <v>14517.838261356672</v>
      </c>
      <c r="D2121" s="96">
        <v>1.0491603953436599</v>
      </c>
      <c r="E2121" s="98">
        <v>0</v>
      </c>
      <c r="F2121" s="119">
        <v>0.44948028314581778</v>
      </c>
      <c r="G2121" s="177">
        <v>1</v>
      </c>
      <c r="H2121" s="97">
        <v>7257419.839655444</v>
      </c>
      <c r="I2121" s="185">
        <v>34816.088518378056</v>
      </c>
      <c r="J2121" s="174">
        <v>252674971552.47702</v>
      </c>
      <c r="K2121" s="186">
        <v>0.30218189447317945</v>
      </c>
      <c r="L2121" s="182">
        <v>66186528319.90258</v>
      </c>
      <c r="M2121" s="189">
        <v>4309120042.8069706</v>
      </c>
      <c r="N2121" s="187">
        <v>15081996.588309236</v>
      </c>
      <c r="O2121" s="185">
        <v>0</v>
      </c>
      <c r="P2121" s="185">
        <v>161923868255.49677</v>
      </c>
      <c r="Q2121" s="174">
        <v>418907959850.7807</v>
      </c>
      <c r="R2121" s="119">
        <v>0.49149912612647134</v>
      </c>
      <c r="S2121" s="174">
        <v>153903797623.30646</v>
      </c>
      <c r="T2121" s="119">
        <v>0.36739286997107568</v>
      </c>
      <c r="U2121" s="97">
        <v>16.511316294218908</v>
      </c>
      <c r="V2121" s="184">
        <v>2570270483924.001</v>
      </c>
      <c r="W2121" s="199">
        <v>2668.9154178367462</v>
      </c>
      <c r="X2121" s="191">
        <v>4.7700286664419701E-2</v>
      </c>
      <c r="Y2121" s="198">
        <v>2.0000000000000001E-4</v>
      </c>
    </row>
    <row r="2122" spans="1:25" x14ac:dyDescent="0.2">
      <c r="A2122">
        <v>2118</v>
      </c>
      <c r="B2122" s="119">
        <v>0.22459332100649859</v>
      </c>
      <c r="C2122" s="97">
        <v>8385.1159737015223</v>
      </c>
      <c r="D2122" s="96">
        <v>0.6158418212177641</v>
      </c>
      <c r="E2122" s="98">
        <v>0</v>
      </c>
      <c r="F2122" s="119">
        <v>0</v>
      </c>
      <c r="G2122" s="177">
        <v>0</v>
      </c>
      <c r="H2122" s="97">
        <v>7598419.7817647085</v>
      </c>
      <c r="I2122" s="185">
        <v>36628.902288768106</v>
      </c>
      <c r="J2122" s="174">
        <v>278321775735.30219</v>
      </c>
      <c r="K2122" s="186">
        <v>0.22459332100649854</v>
      </c>
      <c r="L2122" s="182">
        <v>25847660159.303226</v>
      </c>
      <c r="M2122" s="189">
        <v>9603443874.6980133</v>
      </c>
      <c r="N2122" s="187">
        <v>18806581.884779349</v>
      </c>
      <c r="O2122" s="185">
        <v>0</v>
      </c>
      <c r="P2122" s="185">
        <v>0</v>
      </c>
      <c r="Q2122" s="174">
        <v>287925219610.00018</v>
      </c>
      <c r="R2122" s="119">
        <v>0.21710224622034588</v>
      </c>
      <c r="S2122" s="174">
        <v>25847660159.303226</v>
      </c>
      <c r="T2122" s="119">
        <v>8.9772129701991166E-2</v>
      </c>
      <c r="U2122" s="97">
        <v>14.252763947565018</v>
      </c>
      <c r="V2122" s="184">
        <v>339416906752.29114</v>
      </c>
      <c r="W2122" s="199">
        <v>351.99849196182328</v>
      </c>
      <c r="X2122" s="191">
        <v>5.4790885114251064E-2</v>
      </c>
      <c r="Y2122" s="198">
        <v>2.0000000000000001E-4</v>
      </c>
    </row>
    <row r="2123" spans="1:25" x14ac:dyDescent="0.2">
      <c r="A2123">
        <v>2119</v>
      </c>
      <c r="B2123" s="119">
        <v>0.36069028548002791</v>
      </c>
      <c r="C2123" s="97">
        <v>5865.1570285923262</v>
      </c>
      <c r="D2123" s="96">
        <v>0.83250087491725977</v>
      </c>
      <c r="E2123" s="98">
        <v>0</v>
      </c>
      <c r="F2123" s="119">
        <v>0.21466526856191687</v>
      </c>
      <c r="G2123" s="177">
        <v>1</v>
      </c>
      <c r="H2123" s="97">
        <v>7947000.998791609</v>
      </c>
      <c r="I2123" s="185">
        <v>35333.883322671514</v>
      </c>
      <c r="J2123" s="174">
        <v>280798406056.45673</v>
      </c>
      <c r="K2123" s="186">
        <v>0.36069028548002791</v>
      </c>
      <c r="L2123" s="182">
        <v>69547607576.42598</v>
      </c>
      <c r="M2123" s="189">
        <v>6273481570.8494291</v>
      </c>
      <c r="N2123" s="187">
        <v>17868769.154092558</v>
      </c>
      <c r="O2123" s="185">
        <v>0</v>
      </c>
      <c r="P2123" s="185">
        <v>171155096951.81036</v>
      </c>
      <c r="Q2123" s="174">
        <v>458226984579.11652</v>
      </c>
      <c r="R2123" s="119">
        <v>0.5198413511659099</v>
      </c>
      <c r="S2123" s="174">
        <v>158201279622.84607</v>
      </c>
      <c r="T2123" s="119">
        <v>0.34524653708064496</v>
      </c>
      <c r="U2123" s="97">
        <v>16.499841621261883</v>
      </c>
      <c r="V2123" s="184">
        <v>2795196935169.564</v>
      </c>
      <c r="W2123" s="199">
        <v>2901.9371560510217</v>
      </c>
      <c r="X2123" s="191">
        <v>4.5236259188418171E-2</v>
      </c>
      <c r="Y2123" s="198">
        <v>2.0000000000000001E-4</v>
      </c>
    </row>
    <row r="2124" spans="1:25" x14ac:dyDescent="0.2">
      <c r="A2124">
        <v>2120</v>
      </c>
      <c r="B2124" s="119">
        <v>0.39916136252292955</v>
      </c>
      <c r="C2124" s="97">
        <v>4000</v>
      </c>
      <c r="D2124" s="96">
        <v>0.72291695344419982</v>
      </c>
      <c r="E2124" s="98">
        <v>0.52486054096383916</v>
      </c>
      <c r="F2124" s="119">
        <v>0.44221612399307753</v>
      </c>
      <c r="G2124" s="177">
        <v>1</v>
      </c>
      <c r="H2124" s="97">
        <v>8317765.4253980871</v>
      </c>
      <c r="I2124" s="185">
        <v>28795.111411900696</v>
      </c>
      <c r="J2124" s="174">
        <v>239510982122.39349</v>
      </c>
      <c r="K2124" s="186">
        <v>0.31453774454334338</v>
      </c>
      <c r="L2124" s="182">
        <v>42507290031.165726</v>
      </c>
      <c r="M2124" s="189">
        <v>4263377973.1620393</v>
      </c>
      <c r="N2124" s="187">
        <v>19611721.469387703</v>
      </c>
      <c r="O2124" s="185">
        <v>0</v>
      </c>
      <c r="P2124" s="185">
        <v>257347098135.1994</v>
      </c>
      <c r="Q2124" s="174">
        <v>501121458230.75494</v>
      </c>
      <c r="R2124" s="119">
        <v>0.56116719409929183</v>
      </c>
      <c r="S2124" s="174">
        <v>161600360163.05789</v>
      </c>
      <c r="T2124" s="119">
        <v>0.32247743038903082</v>
      </c>
      <c r="U2124" s="97">
        <v>17.504946302091138</v>
      </c>
      <c r="V2124" s="184">
        <v>3047377875528.9131</v>
      </c>
      <c r="W2124" s="199">
        <v>3165.1316304773709</v>
      </c>
      <c r="X2124" s="191">
        <v>4.2196698589304846E-2</v>
      </c>
      <c r="Y2124" s="198">
        <v>2.0000000000000001E-4</v>
      </c>
    </row>
    <row r="2125" spans="1:25" x14ac:dyDescent="0.2">
      <c r="A2125">
        <v>2121</v>
      </c>
      <c r="B2125" s="119">
        <v>0.44486021782526391</v>
      </c>
      <c r="C2125" s="97">
        <v>4000</v>
      </c>
      <c r="D2125" s="96">
        <v>0.77244344011440524</v>
      </c>
      <c r="E2125" s="98">
        <v>0.7</v>
      </c>
      <c r="F2125" s="119">
        <v>0.59750595197398337</v>
      </c>
      <c r="G2125" s="177">
        <v>1</v>
      </c>
      <c r="H2125" s="97">
        <v>11627281.480257332</v>
      </c>
      <c r="I2125" s="185">
        <v>34370.799045218875</v>
      </c>
      <c r="J2125" s="174">
        <v>399638955200.11981</v>
      </c>
      <c r="K2125" s="186">
        <v>0.44486021782526386</v>
      </c>
      <c r="L2125" s="182">
        <v>128616285013.09258</v>
      </c>
      <c r="M2125" s="189">
        <v>9582397365.4712563</v>
      </c>
      <c r="N2125" s="187">
        <v>25973131.133923635</v>
      </c>
      <c r="O2125" s="185">
        <v>0</v>
      </c>
      <c r="P2125" s="185">
        <v>379597793684.02667</v>
      </c>
      <c r="Q2125" s="174">
        <v>788819146249.6178</v>
      </c>
      <c r="R2125" s="119">
        <v>0.61035753239266766</v>
      </c>
      <c r="S2125" s="174">
        <v>310940628783.02673</v>
      </c>
      <c r="T2125" s="119">
        <v>0.39418494120150471</v>
      </c>
      <c r="U2125" s="97">
        <v>16.621484593410063</v>
      </c>
      <c r="V2125" s="184">
        <v>5580535117377.6104</v>
      </c>
      <c r="W2125" s="199">
        <v>5786.8245864337923</v>
      </c>
      <c r="X2125" s="191">
        <v>4.4242142884732674E-2</v>
      </c>
      <c r="Y2125" s="198">
        <v>2.0000000000000001E-4</v>
      </c>
    </row>
    <row r="2126" spans="1:25" x14ac:dyDescent="0.2">
      <c r="A2126">
        <v>2122</v>
      </c>
      <c r="B2126" s="119">
        <v>0.3937279774852952</v>
      </c>
      <c r="C2126" s="97">
        <v>12221.936022336951</v>
      </c>
      <c r="D2126" s="96">
        <v>0.49710108171253464</v>
      </c>
      <c r="E2126" s="98">
        <v>0</v>
      </c>
      <c r="F2126" s="119">
        <v>0</v>
      </c>
      <c r="G2126" s="177">
        <v>0</v>
      </c>
      <c r="H2126" s="97">
        <v>3458263.024562641</v>
      </c>
      <c r="I2126" s="185">
        <v>53648.855021305055</v>
      </c>
      <c r="J2126" s="174">
        <v>185531851630.30106</v>
      </c>
      <c r="K2126" s="186">
        <v>0.3937279774852952</v>
      </c>
      <c r="L2126" s="182">
        <v>49705030907.990051</v>
      </c>
      <c r="M2126" s="189">
        <v>924435516.69024396</v>
      </c>
      <c r="N2126" s="187">
        <v>10075195.623472624</v>
      </c>
      <c r="O2126" s="185">
        <v>0</v>
      </c>
      <c r="P2126" s="185">
        <v>0</v>
      </c>
      <c r="Q2126" s="174">
        <v>186456287146.9913</v>
      </c>
      <c r="R2126" s="119">
        <v>0.39177590533009304</v>
      </c>
      <c r="S2126" s="174">
        <v>49705030907.990051</v>
      </c>
      <c r="T2126" s="119">
        <v>0.26657739284921778</v>
      </c>
      <c r="U2126" s="97">
        <v>13.059156449689343</v>
      </c>
      <c r="V2126" s="184">
        <v>714509852042.61609</v>
      </c>
      <c r="W2126" s="199">
        <v>741.83496699192733</v>
      </c>
      <c r="X2126" s="191">
        <v>5.3166109636656252E-2</v>
      </c>
      <c r="Y2126" s="198">
        <v>2.0000000000000001E-4</v>
      </c>
    </row>
    <row r="2127" spans="1:25" x14ac:dyDescent="0.2">
      <c r="A2127">
        <v>2123</v>
      </c>
      <c r="B2127" s="119">
        <v>0.40907577398667494</v>
      </c>
      <c r="C2127" s="97">
        <v>7369.8158727827731</v>
      </c>
      <c r="D2127" s="96">
        <v>0.68310418715488874</v>
      </c>
      <c r="E2127" s="98">
        <v>0.50696026992071153</v>
      </c>
      <c r="F2127" s="119">
        <v>0.48281190917807348</v>
      </c>
      <c r="G2127" s="177">
        <v>1</v>
      </c>
      <c r="H2127" s="97">
        <v>6620684.8494354971</v>
      </c>
      <c r="I2127" s="185">
        <v>37484.060042137018</v>
      </c>
      <c r="J2127" s="174">
        <v>248170148416.30707</v>
      </c>
      <c r="K2127" s="186">
        <v>0.40907577398667494</v>
      </c>
      <c r="L2127" s="182">
        <v>72137488259.808456</v>
      </c>
      <c r="M2127" s="189">
        <v>2697615541.2569151</v>
      </c>
      <c r="N2127" s="187">
        <v>16099734.39952687</v>
      </c>
      <c r="O2127" s="185">
        <v>0</v>
      </c>
      <c r="P2127" s="185">
        <v>264713476197.54425</v>
      </c>
      <c r="Q2127" s="174">
        <v>515581240155.10822</v>
      </c>
      <c r="R2127" s="119">
        <v>0.6076465784666123</v>
      </c>
      <c r="S2127" s="174">
        <v>195190367285.46243</v>
      </c>
      <c r="T2127" s="119">
        <v>0.37858314477606103</v>
      </c>
      <c r="U2127" s="97">
        <v>16.827109214282437</v>
      </c>
      <c r="V2127" s="184">
        <v>3522749374719.6611</v>
      </c>
      <c r="W2127" s="199">
        <v>3652.8099905032109</v>
      </c>
      <c r="X2127" s="191">
        <v>4.361995825216447E-2</v>
      </c>
      <c r="Y2127" s="198">
        <v>2.0000000000000001E-4</v>
      </c>
    </row>
    <row r="2128" spans="1:25" x14ac:dyDescent="0.2">
      <c r="A2128">
        <v>2124</v>
      </c>
      <c r="B2128" s="119">
        <v>0.37478400592305972</v>
      </c>
      <c r="C2128" s="97">
        <v>10284.134869838552</v>
      </c>
      <c r="D2128" s="96">
        <v>0.2</v>
      </c>
      <c r="E2128" s="98">
        <v>0.7</v>
      </c>
      <c r="F2128" s="119">
        <v>0.52485520087707838</v>
      </c>
      <c r="G2128" s="177">
        <v>1</v>
      </c>
      <c r="H2128" s="97">
        <v>3662239.3329375684</v>
      </c>
      <c r="I2128" s="185">
        <v>50152.584212289134</v>
      </c>
      <c r="J2128" s="174">
        <v>183670766550.70898</v>
      </c>
      <c r="K2128" s="186">
        <v>0.37478400592305972</v>
      </c>
      <c r="L2128" s="182">
        <v>48418075867.897636</v>
      </c>
      <c r="M2128" s="189">
        <v>2555249533.6623659</v>
      </c>
      <c r="N2128" s="187">
        <v>13167215.722474884</v>
      </c>
      <c r="O2128" s="185">
        <v>0</v>
      </c>
      <c r="P2128" s="185">
        <v>145447232342.72452</v>
      </c>
      <c r="Q2128" s="174">
        <v>331673248427.09583</v>
      </c>
      <c r="R2128" s="119">
        <v>0.55836475329640756</v>
      </c>
      <c r="S2128" s="174">
        <v>131230971084.03011</v>
      </c>
      <c r="T2128" s="119">
        <v>0.39566341785588904</v>
      </c>
      <c r="U2128" s="97">
        <v>16.848309321426584</v>
      </c>
      <c r="V2128" s="184">
        <v>2437989643065.8423</v>
      </c>
      <c r="W2128" s="199">
        <v>2530.9326661161385</v>
      </c>
      <c r="X2128" s="191">
        <v>4.2329552005091309E-2</v>
      </c>
      <c r="Y2128" s="198">
        <v>2.0000000000000001E-4</v>
      </c>
    </row>
    <row r="2129" spans="1:25" x14ac:dyDescent="0.2">
      <c r="A2129">
        <v>2125</v>
      </c>
      <c r="B2129" s="119">
        <v>0.53590142030482713</v>
      </c>
      <c r="C2129" s="97">
        <v>10000.187284418007</v>
      </c>
      <c r="D2129" s="96">
        <v>0.56650106121538979</v>
      </c>
      <c r="E2129" s="98">
        <v>0</v>
      </c>
      <c r="F2129" s="119">
        <v>0.54441695264803158</v>
      </c>
      <c r="G2129" s="177">
        <v>1</v>
      </c>
      <c r="H2129" s="97">
        <v>3796253.2724703555</v>
      </c>
      <c r="I2129" s="185">
        <v>44937.281133251694</v>
      </c>
      <c r="J2129" s="174">
        <v>170593300558.0271</v>
      </c>
      <c r="K2129" s="186">
        <v>0.4581221805499075</v>
      </c>
      <c r="L2129" s="182">
        <v>62334706126.347069</v>
      </c>
      <c r="M2129" s="189">
        <v>6114971323.5868931</v>
      </c>
      <c r="N2129" s="187">
        <v>10522843.221808493</v>
      </c>
      <c r="O2129" s="185">
        <v>0</v>
      </c>
      <c r="P2129" s="185">
        <v>229070835907.31625</v>
      </c>
      <c r="Q2129" s="174">
        <v>405779107788.9303</v>
      </c>
      <c r="R2129" s="119">
        <v>0.6442156299990599</v>
      </c>
      <c r="S2129" s="174">
        <v>134613721805.89578</v>
      </c>
      <c r="T2129" s="119">
        <v>0.33174138151024851</v>
      </c>
      <c r="U2129" s="97">
        <v>16.381069892069867</v>
      </c>
      <c r="V2129" s="184">
        <v>2395254713877.3906</v>
      </c>
      <c r="W2129" s="199">
        <v>2486.1229977427038</v>
      </c>
      <c r="X2129" s="191">
        <v>4.4468504027343168E-2</v>
      </c>
      <c r="Y2129" s="198">
        <v>2.0000000000000001E-4</v>
      </c>
    </row>
    <row r="2130" spans="1:25" x14ac:dyDescent="0.2">
      <c r="A2130">
        <v>2126</v>
      </c>
      <c r="B2130" s="119">
        <v>0.38456223277088519</v>
      </c>
      <c r="C2130" s="97">
        <v>5326.4601582205214</v>
      </c>
      <c r="D2130" s="96">
        <v>0.48384687650908448</v>
      </c>
      <c r="E2130" s="98">
        <v>0.42119504756201931</v>
      </c>
      <c r="F2130" s="119">
        <v>0</v>
      </c>
      <c r="G2130" s="177">
        <v>0</v>
      </c>
      <c r="H2130" s="97">
        <v>5114514.3218813343</v>
      </c>
      <c r="I2130" s="185">
        <v>40195.746241972622</v>
      </c>
      <c r="J2130" s="174">
        <v>205581719833.27679</v>
      </c>
      <c r="K2130" s="186">
        <v>0.38456223277088519</v>
      </c>
      <c r="L2130" s="182">
        <v>45801507242.744156</v>
      </c>
      <c r="M2130" s="189">
        <v>20794376591.052467</v>
      </c>
      <c r="N2130" s="187">
        <v>14362448.053072054</v>
      </c>
      <c r="O2130" s="185">
        <v>30006143070.975735</v>
      </c>
      <c r="P2130" s="185">
        <v>0</v>
      </c>
      <c r="Q2130" s="174">
        <v>256382239495.30499</v>
      </c>
      <c r="R2130" s="119">
        <v>0.40199305480608949</v>
      </c>
      <c r="S2130" s="174">
        <v>62028233723.87571</v>
      </c>
      <c r="T2130" s="119">
        <v>0.24193654695418793</v>
      </c>
      <c r="U2130" s="97">
        <v>15.687300881185852</v>
      </c>
      <c r="V2130" s="184">
        <v>1089389889707.5627</v>
      </c>
      <c r="W2130" s="199">
        <v>1131.1741259198895</v>
      </c>
      <c r="X2130" s="191">
        <v>4.5339777140497778E-2</v>
      </c>
      <c r="Y2130" s="198">
        <v>2.0000000000000001E-4</v>
      </c>
    </row>
    <row r="2131" spans="1:25" x14ac:dyDescent="0.2">
      <c r="A2131">
        <v>2127</v>
      </c>
      <c r="B2131" s="119">
        <v>0.40340512110939986</v>
      </c>
      <c r="C2131" s="97">
        <v>4485.6673989636638</v>
      </c>
      <c r="D2131" s="96">
        <v>1.0512933687544752</v>
      </c>
      <c r="E2131" s="98">
        <v>0.21893734885770366</v>
      </c>
      <c r="F2131" s="119">
        <v>0</v>
      </c>
      <c r="G2131" s="177">
        <v>0</v>
      </c>
      <c r="H2131" s="97">
        <v>17083614.72337456</v>
      </c>
      <c r="I2131" s="185">
        <v>33423.294211992892</v>
      </c>
      <c r="J2131" s="174">
        <v>570990681103.68152</v>
      </c>
      <c r="K2131" s="186">
        <v>0.40340512110939986</v>
      </c>
      <c r="L2131" s="182">
        <v>168776081929.10147</v>
      </c>
      <c r="M2131" s="189">
        <v>52520647187.866714</v>
      </c>
      <c r="N2131" s="187">
        <v>33466680.875581339</v>
      </c>
      <c r="O2131" s="185">
        <v>94757609549.863724</v>
      </c>
      <c r="P2131" s="185">
        <v>0</v>
      </c>
      <c r="Q2131" s="174">
        <v>718268937841.41199</v>
      </c>
      <c r="R2131" s="119">
        <v>0.42622844504860807</v>
      </c>
      <c r="S2131" s="174">
        <v>211349796935.38712</v>
      </c>
      <c r="T2131" s="119">
        <v>0.29424883327204587</v>
      </c>
      <c r="U2131" s="97">
        <v>14.963297452071853</v>
      </c>
      <c r="V2131" s="184">
        <v>3376587759399.2803</v>
      </c>
      <c r="W2131" s="199">
        <v>3507.9179716952203</v>
      </c>
      <c r="X2131" s="191">
        <v>4.8949000689453931E-2</v>
      </c>
      <c r="Y2131" s="198">
        <v>2.0000000000000001E-4</v>
      </c>
    </row>
    <row r="2132" spans="1:25" x14ac:dyDescent="0.2">
      <c r="A2132">
        <v>2128</v>
      </c>
      <c r="B2132" s="119">
        <v>0.42051789921441907</v>
      </c>
      <c r="C2132" s="97">
        <v>4000</v>
      </c>
      <c r="D2132" s="96">
        <v>0.32004294987045401</v>
      </c>
      <c r="E2132" s="98">
        <v>0.66448856823377367</v>
      </c>
      <c r="F2132" s="119">
        <v>0.60977841998886462</v>
      </c>
      <c r="G2132" s="177">
        <v>1</v>
      </c>
      <c r="H2132" s="97">
        <v>4051972.4919198374</v>
      </c>
      <c r="I2132" s="185">
        <v>53556.98736436692</v>
      </c>
      <c r="J2132" s="174">
        <v>217011439550.51306</v>
      </c>
      <c r="K2132" s="186">
        <v>0.42051789921441907</v>
      </c>
      <c r="L2132" s="182">
        <v>65360579390.405594</v>
      </c>
      <c r="M2132" s="189">
        <v>3301662345.4382205</v>
      </c>
      <c r="N2132" s="187">
        <v>13283776.360665472</v>
      </c>
      <c r="O2132" s="185">
        <v>0</v>
      </c>
      <c r="P2132" s="185">
        <v>292945481786.23376</v>
      </c>
      <c r="Q2132" s="174">
        <v>513258583682.18506</v>
      </c>
      <c r="R2132" s="119">
        <v>0.63440454859667561</v>
      </c>
      <c r="S2132" s="174">
        <v>245079965921.19153</v>
      </c>
      <c r="T2132" s="119">
        <v>0.47749803649255196</v>
      </c>
      <c r="U2132" s="97">
        <v>17.440319280800882</v>
      </c>
      <c r="V2132" s="184">
        <v>4668700274031.8418</v>
      </c>
      <c r="W2132" s="199">
        <v>4849.2881362009612</v>
      </c>
      <c r="X2132" s="191">
        <v>4.1953420591340489E-2</v>
      </c>
      <c r="Y2132" s="198">
        <v>2.0000000000000001E-4</v>
      </c>
    </row>
    <row r="2133" spans="1:25" x14ac:dyDescent="0.2">
      <c r="A2133">
        <v>2129</v>
      </c>
      <c r="B2133" s="119">
        <v>0.60838826987273709</v>
      </c>
      <c r="C2133" s="97">
        <v>12404.343922740973</v>
      </c>
      <c r="D2133" s="96">
        <v>0.54459078801980154</v>
      </c>
      <c r="E2133" s="98">
        <v>0.12365408742878949</v>
      </c>
      <c r="F2133" s="119">
        <v>0.71576239098687555</v>
      </c>
      <c r="G2133" s="177">
        <v>1</v>
      </c>
      <c r="H2133" s="97">
        <v>3916653.8357487647</v>
      </c>
      <c r="I2133" s="185">
        <v>49371.276624520593</v>
      </c>
      <c r="J2133" s="174">
        <v>193370199967.24191</v>
      </c>
      <c r="K2133" s="186">
        <v>0.48542508987989386</v>
      </c>
      <c r="L2133" s="182">
        <v>69416678174.827988</v>
      </c>
      <c r="M2133" s="189">
        <v>5673339590.0791626</v>
      </c>
      <c r="N2133" s="187">
        <v>10884627.596365921</v>
      </c>
      <c r="O2133" s="185">
        <v>0</v>
      </c>
      <c r="P2133" s="185">
        <v>234781786735.82684</v>
      </c>
      <c r="Q2133" s="174">
        <v>433825326293.14789</v>
      </c>
      <c r="R2133" s="119">
        <v>0.64932164863400732</v>
      </c>
      <c r="S2133" s="174">
        <v>132623457312.77763</v>
      </c>
      <c r="T2133" s="119">
        <v>0.30570704215447364</v>
      </c>
      <c r="U2133" s="97">
        <v>16.045031286616094</v>
      </c>
      <c r="V2133" s="184">
        <v>2293767569805.5884</v>
      </c>
      <c r="W2133" s="199">
        <v>2382.9541351396051</v>
      </c>
      <c r="X2133" s="191">
        <v>4.6231764064978045E-2</v>
      </c>
      <c r="Y2133" s="198">
        <v>2.0000000000000001E-4</v>
      </c>
    </row>
    <row r="2134" spans="1:25" x14ac:dyDescent="0.2">
      <c r="A2134">
        <v>2130</v>
      </c>
      <c r="B2134" s="119">
        <v>0.50586900305354787</v>
      </c>
      <c r="C2134" s="97">
        <v>8619.3683445042006</v>
      </c>
      <c r="D2134" s="96">
        <v>0.50640822376106986</v>
      </c>
      <c r="E2134" s="98">
        <v>0</v>
      </c>
      <c r="F2134" s="119">
        <v>0</v>
      </c>
      <c r="G2134" s="177">
        <v>0</v>
      </c>
      <c r="H2134" s="97">
        <v>3470491.8360274769</v>
      </c>
      <c r="I2134" s="185">
        <v>53720.620498577046</v>
      </c>
      <c r="J2134" s="174">
        <v>186436974866.64197</v>
      </c>
      <c r="K2134" s="186">
        <v>0.50586900305354798</v>
      </c>
      <c r="L2134" s="182">
        <v>72818155141.233582</v>
      </c>
      <c r="M2134" s="189">
        <v>10109809041.83334</v>
      </c>
      <c r="N2134" s="187">
        <v>10085441.556852402</v>
      </c>
      <c r="O2134" s="185">
        <v>0</v>
      </c>
      <c r="P2134" s="185">
        <v>0</v>
      </c>
      <c r="Q2134" s="174">
        <v>196546783908.47531</v>
      </c>
      <c r="R2134" s="119">
        <v>0.47984853647885456</v>
      </c>
      <c r="S2134" s="174">
        <v>72818155141.233582</v>
      </c>
      <c r="T2134" s="119">
        <v>0.37048764519668942</v>
      </c>
      <c r="U2134" s="97">
        <v>13.471572062964025</v>
      </c>
      <c r="V2134" s="184">
        <v>1102999269995.8206</v>
      </c>
      <c r="W2134" s="199">
        <v>1143.8976667784177</v>
      </c>
      <c r="X2134" s="191">
        <v>5.3147156509373558E-2</v>
      </c>
      <c r="Y2134" s="198">
        <v>2.0000000000000001E-4</v>
      </c>
    </row>
    <row r="2135" spans="1:25" x14ac:dyDescent="0.2">
      <c r="A2135">
        <v>2131</v>
      </c>
      <c r="B2135" s="119">
        <v>0.59157606241344929</v>
      </c>
      <c r="C2135" s="97">
        <v>7675.4634984527156</v>
      </c>
      <c r="D2135" s="96">
        <v>0.40452044799862463</v>
      </c>
      <c r="E2135" s="98">
        <v>0</v>
      </c>
      <c r="F2135" s="119">
        <v>0.54326998123620263</v>
      </c>
      <c r="G2135" s="177">
        <v>1</v>
      </c>
      <c r="H2135" s="97">
        <v>3443787.4375863234</v>
      </c>
      <c r="I2135" s="185">
        <v>47035.675973579346</v>
      </c>
      <c r="J2135" s="174">
        <v>161980870036.19342</v>
      </c>
      <c r="K2135" s="186">
        <v>0.47752902441899481</v>
      </c>
      <c r="L2135" s="182">
        <v>57323475226.555183</v>
      </c>
      <c r="M2135" s="189">
        <v>5641916260.2285385</v>
      </c>
      <c r="N2135" s="187">
        <v>10710971.452685222</v>
      </c>
      <c r="O2135" s="185">
        <v>0</v>
      </c>
      <c r="P2135" s="185">
        <v>251807866295.58234</v>
      </c>
      <c r="Q2135" s="174">
        <v>419430652592.00427</v>
      </c>
      <c r="R2135" s="119">
        <v>0.66470311160254025</v>
      </c>
      <c r="S2135" s="174">
        <v>124699524539.77295</v>
      </c>
      <c r="T2135" s="119">
        <v>0.29730665550825347</v>
      </c>
      <c r="U2135" s="97">
        <v>16.375795173035041</v>
      </c>
      <c r="V2135" s="184">
        <v>2249625597322.7827</v>
      </c>
      <c r="W2135" s="199">
        <v>2335.9554487102068</v>
      </c>
      <c r="X2135" s="191">
        <v>4.4149977815157768E-2</v>
      </c>
      <c r="Y2135" s="198">
        <v>2.0000000000000001E-4</v>
      </c>
    </row>
    <row r="2136" spans="1:25" x14ac:dyDescent="0.2">
      <c r="A2136">
        <v>2132</v>
      </c>
      <c r="B2136" s="119">
        <v>0.70162965011284739</v>
      </c>
      <c r="C2136" s="97">
        <v>4142.7813637450909</v>
      </c>
      <c r="D2136" s="96">
        <v>0.59842167556526904</v>
      </c>
      <c r="E2136" s="98">
        <v>0</v>
      </c>
      <c r="F2136" s="119">
        <v>0</v>
      </c>
      <c r="G2136" s="177">
        <v>0</v>
      </c>
      <c r="H2136" s="97">
        <v>6236270.7397283511</v>
      </c>
      <c r="I2136" s="185">
        <v>40205.905461751376</v>
      </c>
      <c r="J2136" s="174">
        <v>250734911795.40442</v>
      </c>
      <c r="K2136" s="186">
        <v>0.48542403288781633</v>
      </c>
      <c r="L2136" s="182">
        <v>86720550470.613831</v>
      </c>
      <c r="M2136" s="189">
        <v>3526315880.6310477</v>
      </c>
      <c r="N2136" s="187">
        <v>16122517.157066647</v>
      </c>
      <c r="O2136" s="185">
        <v>0</v>
      </c>
      <c r="P2136" s="185">
        <v>0</v>
      </c>
      <c r="Q2136" s="174">
        <v>254261227676.03546</v>
      </c>
      <c r="R2136" s="119">
        <v>0.47869175014200466</v>
      </c>
      <c r="S2136" s="174">
        <v>86720550470.613831</v>
      </c>
      <c r="T2136" s="119">
        <v>0.34106871607301448</v>
      </c>
      <c r="U2136" s="97">
        <v>13.166008583458231</v>
      </c>
      <c r="V2136" s="184">
        <v>1317272295454.4282</v>
      </c>
      <c r="W2136" s="199">
        <v>1367.1701404261619</v>
      </c>
      <c r="X2136" s="191">
        <v>5.2190793535559693E-2</v>
      </c>
      <c r="Y2136" s="198">
        <v>2.0000000000000001E-4</v>
      </c>
    </row>
    <row r="2137" spans="1:25" x14ac:dyDescent="0.2">
      <c r="A2137">
        <v>2133</v>
      </c>
      <c r="B2137" s="119">
        <v>0.58066154876435527</v>
      </c>
      <c r="C2137" s="97">
        <v>10666.734273971855</v>
      </c>
      <c r="D2137" s="96">
        <v>0.90133569176157091</v>
      </c>
      <c r="E2137" s="98">
        <v>0</v>
      </c>
      <c r="F2137" s="119">
        <v>0</v>
      </c>
      <c r="G2137" s="177">
        <v>0</v>
      </c>
      <c r="H2137" s="97">
        <v>7976819.6681161746</v>
      </c>
      <c r="I2137" s="185">
        <v>45283.71350296108</v>
      </c>
      <c r="J2137" s="174">
        <v>361220016515.75793</v>
      </c>
      <c r="K2137" s="186">
        <v>0.51148693918959887</v>
      </c>
      <c r="L2137" s="182">
        <v>144033318080.6344</v>
      </c>
      <c r="M2137" s="189">
        <v>2654077504.6721606</v>
      </c>
      <c r="N2137" s="187">
        <v>17315788.793595482</v>
      </c>
      <c r="O2137" s="185">
        <v>0</v>
      </c>
      <c r="P2137" s="185">
        <v>0</v>
      </c>
      <c r="Q2137" s="174">
        <v>363874094020.43011</v>
      </c>
      <c r="R2137" s="119">
        <v>0.50775618176128767</v>
      </c>
      <c r="S2137" s="174">
        <v>144033318080.6344</v>
      </c>
      <c r="T2137" s="119">
        <v>0.39583284561210746</v>
      </c>
      <c r="U2137" s="97">
        <v>13.053442213212708</v>
      </c>
      <c r="V2137" s="184">
        <v>1992546753944.9858</v>
      </c>
      <c r="W2137" s="199">
        <v>2068.5235668235237</v>
      </c>
      <c r="X2137" s="191">
        <v>5.6853672900203746E-2</v>
      </c>
      <c r="Y2137" s="198">
        <v>2.0000000000000001E-4</v>
      </c>
    </row>
    <row r="2138" spans="1:25" x14ac:dyDescent="0.2">
      <c r="A2138">
        <v>2134</v>
      </c>
      <c r="B2138" s="119">
        <v>0.40168415645504751</v>
      </c>
      <c r="C2138" s="97">
        <v>10019.091741034692</v>
      </c>
      <c r="D2138" s="96">
        <v>0.68652627371968755</v>
      </c>
      <c r="E2138" s="98">
        <v>0</v>
      </c>
      <c r="F2138" s="119">
        <v>0</v>
      </c>
      <c r="G2138" s="177">
        <v>0</v>
      </c>
      <c r="H2138" s="97">
        <v>6663263.3264598045</v>
      </c>
      <c r="I2138" s="185">
        <v>44689.172519065236</v>
      </c>
      <c r="J2138" s="174">
        <v>297775724336.12268</v>
      </c>
      <c r="K2138" s="186">
        <v>0.40168415645504751</v>
      </c>
      <c r="L2138" s="182">
        <v>90924239598.064835</v>
      </c>
      <c r="M2138" s="189">
        <v>11723910695.865187</v>
      </c>
      <c r="N2138" s="187">
        <v>16131366.273474431</v>
      </c>
      <c r="O2138" s="185">
        <v>0</v>
      </c>
      <c r="P2138" s="185">
        <v>0</v>
      </c>
      <c r="Q2138" s="174">
        <v>309499635031.98785</v>
      </c>
      <c r="R2138" s="119">
        <v>0.38646827687012913</v>
      </c>
      <c r="S2138" s="174">
        <v>90924239598.064835</v>
      </c>
      <c r="T2138" s="119">
        <v>0.29377818034799136</v>
      </c>
      <c r="U2138" s="97">
        <v>13.469622707683893</v>
      </c>
      <c r="V2138" s="184">
        <v>1321394214279.0842</v>
      </c>
      <c r="W2138" s="199">
        <v>1370.8003276788777</v>
      </c>
      <c r="X2138" s="191">
        <v>5.4577700584264109E-2</v>
      </c>
      <c r="Y2138" s="198">
        <v>2.0000000000000001E-4</v>
      </c>
    </row>
    <row r="2139" spans="1:25" x14ac:dyDescent="0.2">
      <c r="A2139">
        <v>2135</v>
      </c>
      <c r="B2139" s="119">
        <v>0.63307485125291818</v>
      </c>
      <c r="C2139" s="97">
        <v>13275.71659211336</v>
      </c>
      <c r="D2139" s="96">
        <v>1.1086148621611507</v>
      </c>
      <c r="E2139" s="98">
        <v>0.7</v>
      </c>
      <c r="F2139" s="119">
        <v>0</v>
      </c>
      <c r="G2139" s="177">
        <v>0</v>
      </c>
      <c r="H2139" s="97">
        <v>7651995.6931706537</v>
      </c>
      <c r="I2139" s="185">
        <v>39445.084066508884</v>
      </c>
      <c r="J2139" s="174">
        <v>301833613393.68036</v>
      </c>
      <c r="K2139" s="186">
        <v>0.36362213357873807</v>
      </c>
      <c r="L2139" s="182">
        <v>85875946618.265656</v>
      </c>
      <c r="M2139" s="189">
        <v>48854065583.036423</v>
      </c>
      <c r="N2139" s="187">
        <v>15530769.99610569</v>
      </c>
      <c r="O2139" s="185">
        <v>109159080568.3506</v>
      </c>
      <c r="P2139" s="185">
        <v>0</v>
      </c>
      <c r="Q2139" s="174">
        <v>459846759545.06744</v>
      </c>
      <c r="R2139" s="119">
        <v>0.42857896212565477</v>
      </c>
      <c r="S2139" s="174">
        <v>145624776097.90128</v>
      </c>
      <c r="T2139" s="119">
        <v>0.3166810966374316</v>
      </c>
      <c r="U2139" s="97">
        <v>16.31986914550998</v>
      </c>
      <c r="V2139" s="184">
        <v>2423682954899.9561</v>
      </c>
      <c r="W2139" s="199">
        <v>2515.5132435073151</v>
      </c>
      <c r="X2139" s="191">
        <v>4.7822546021956548E-2</v>
      </c>
      <c r="Y2139" s="198">
        <v>2.0000000000000001E-4</v>
      </c>
    </row>
    <row r="2140" spans="1:25" x14ac:dyDescent="0.2">
      <c r="A2140">
        <v>2136</v>
      </c>
      <c r="B2140" s="119">
        <v>0.48265059281925232</v>
      </c>
      <c r="C2140" s="97">
        <v>14094.420757568565</v>
      </c>
      <c r="D2140" s="96">
        <v>1.0188625421009505</v>
      </c>
      <c r="E2140" s="98">
        <v>8.693032687349378E-2</v>
      </c>
      <c r="F2140" s="119">
        <v>0</v>
      </c>
      <c r="G2140" s="177">
        <v>0</v>
      </c>
      <c r="H2140" s="97">
        <v>7674201.616765229</v>
      </c>
      <c r="I2140" s="185">
        <v>43140.054662734437</v>
      </c>
      <c r="J2140" s="174">
        <v>331065477240.09698</v>
      </c>
      <c r="K2140" s="186">
        <v>0.48265059281925238</v>
      </c>
      <c r="L2140" s="182">
        <v>134640176557.31982</v>
      </c>
      <c r="M2140" s="189">
        <v>22733329673.504974</v>
      </c>
      <c r="N2140" s="187">
        <v>16020354.885292282</v>
      </c>
      <c r="O2140" s="185">
        <v>17628494174.244102</v>
      </c>
      <c r="P2140" s="185">
        <v>0</v>
      </c>
      <c r="Q2140" s="174">
        <v>371427301087.84607</v>
      </c>
      <c r="R2140" s="119">
        <v>0.46817168173157458</v>
      </c>
      <c r="S2140" s="174">
        <v>141982564082.74091</v>
      </c>
      <c r="T2140" s="119">
        <v>0.3822620568463832</v>
      </c>
      <c r="U2140" s="97">
        <v>13.855821011828976</v>
      </c>
      <c r="V2140" s="184">
        <v>2011257872429.6697</v>
      </c>
      <c r="W2140" s="199">
        <v>2083.8828879110943</v>
      </c>
      <c r="X2140" s="191">
        <v>5.6409154378697271E-2</v>
      </c>
      <c r="Y2140" s="198">
        <v>2.0000000000000001E-4</v>
      </c>
    </row>
    <row r="2141" spans="1:25" x14ac:dyDescent="0.2">
      <c r="A2141">
        <v>2137</v>
      </c>
      <c r="B2141" s="119">
        <v>0.38637108739462617</v>
      </c>
      <c r="C2141" s="97">
        <v>11875.772338696235</v>
      </c>
      <c r="D2141" s="96">
        <v>1.1550749865839547</v>
      </c>
      <c r="E2141" s="98">
        <v>9.9184812187172317E-2</v>
      </c>
      <c r="F2141" s="119">
        <v>0.64839140800964956</v>
      </c>
      <c r="G2141" s="177">
        <v>1</v>
      </c>
      <c r="H2141" s="97">
        <v>11352808.217053209</v>
      </c>
      <c r="I2141" s="185">
        <v>32969.115868788278</v>
      </c>
      <c r="J2141" s="174">
        <v>374292049544.15887</v>
      </c>
      <c r="K2141" s="186">
        <v>0.35142903611545995</v>
      </c>
      <c r="L2141" s="182">
        <v>106487483277.41475</v>
      </c>
      <c r="M2141" s="189">
        <v>7953693277.4589453</v>
      </c>
      <c r="N2141" s="187">
        <v>21933224.480971824</v>
      </c>
      <c r="O2141" s="185">
        <v>0</v>
      </c>
      <c r="P2141" s="185">
        <v>247254532535.41928</v>
      </c>
      <c r="Q2141" s="174">
        <v>629500275357.03711</v>
      </c>
      <c r="R2141" s="119">
        <v>0.52317803997547929</v>
      </c>
      <c r="S2141" s="174">
        <v>222807393298.12384</v>
      </c>
      <c r="T2141" s="119">
        <v>0.35394328171143841</v>
      </c>
      <c r="U2141" s="97">
        <v>16.234401258461126</v>
      </c>
      <c r="V2141" s="184">
        <v>3649514142708.3623</v>
      </c>
      <c r="W2141" s="199">
        <v>3787.9913916800701</v>
      </c>
      <c r="X2141" s="191">
        <v>4.7062122704602923E-2</v>
      </c>
      <c r="Y2141" s="198">
        <v>2.0000000000000001E-4</v>
      </c>
    </row>
    <row r="2142" spans="1:25" x14ac:dyDescent="0.2">
      <c r="A2142">
        <v>2138</v>
      </c>
      <c r="B2142" s="119">
        <v>0.59015438443630397</v>
      </c>
      <c r="C2142" s="97">
        <v>15824.86293346238</v>
      </c>
      <c r="D2142" s="96">
        <v>1.1631511756113779</v>
      </c>
      <c r="E2142" s="98">
        <v>0.12936944582141099</v>
      </c>
      <c r="F2142" s="119">
        <v>0.631607081584865</v>
      </c>
      <c r="G2142" s="177">
        <v>1</v>
      </c>
      <c r="H2142" s="97">
        <v>11289654.271561095</v>
      </c>
      <c r="I2142" s="185">
        <v>36631.246476088098</v>
      </c>
      <c r="J2142" s="174">
        <v>413554108251.37531</v>
      </c>
      <c r="K2142" s="186">
        <v>0.36201682724383732</v>
      </c>
      <c r="L2142" s="182">
        <v>120641308597.82635</v>
      </c>
      <c r="M2142" s="189">
        <v>8437469916.6341257</v>
      </c>
      <c r="N2142" s="187">
        <v>21754915.335165758</v>
      </c>
      <c r="O2142" s="185">
        <v>0</v>
      </c>
      <c r="P2142" s="185">
        <v>336772657734.05756</v>
      </c>
      <c r="Q2142" s="174">
        <v>758764235902.06702</v>
      </c>
      <c r="R2142" s="119">
        <v>0.55238722717574196</v>
      </c>
      <c r="S2142" s="174">
        <v>266911979760.59274</v>
      </c>
      <c r="T2142" s="119">
        <v>0.35177195646717702</v>
      </c>
      <c r="U2142" s="97">
        <v>16.399983403083226</v>
      </c>
      <c r="V2142" s="184">
        <v>4401828347561.459</v>
      </c>
      <c r="W2142" s="199">
        <v>4562.3651995817117</v>
      </c>
      <c r="X2142" s="191">
        <v>4.7855287094547422E-2</v>
      </c>
      <c r="Y2142" s="198">
        <v>2.0000000000000001E-4</v>
      </c>
    </row>
    <row r="2143" spans="1:25" x14ac:dyDescent="0.2">
      <c r="A2143">
        <v>2139</v>
      </c>
      <c r="B2143" s="119">
        <v>0.61612323994354656</v>
      </c>
      <c r="C2143" s="97">
        <v>13306.328035221159</v>
      </c>
      <c r="D2143" s="96">
        <v>0.83098566616030578</v>
      </c>
      <c r="E2143" s="98">
        <v>0.7</v>
      </c>
      <c r="F2143" s="119">
        <v>0</v>
      </c>
      <c r="G2143" s="177">
        <v>0</v>
      </c>
      <c r="H2143" s="97">
        <v>11512378.467180362</v>
      </c>
      <c r="I2143" s="185">
        <v>40274.187164466653</v>
      </c>
      <c r="J2143" s="174">
        <v>463651685095.39764</v>
      </c>
      <c r="K2143" s="186">
        <v>0.51419822443342333</v>
      </c>
      <c r="L2143" s="182">
        <v>203188458178.74063</v>
      </c>
      <c r="M2143" s="189">
        <v>46212767519.214279</v>
      </c>
      <c r="N2143" s="187">
        <v>24856613.190762527</v>
      </c>
      <c r="O2143" s="185">
        <v>80142499901.707764</v>
      </c>
      <c r="P2143" s="185">
        <v>0</v>
      </c>
      <c r="Q2143" s="174">
        <v>590006952516.3197</v>
      </c>
      <c r="R2143" s="119">
        <v>0.51274459031839392</v>
      </c>
      <c r="S2143" s="174">
        <v>236272111469.36456</v>
      </c>
      <c r="T2143" s="119">
        <v>0.40045648693068447</v>
      </c>
      <c r="U2143" s="97">
        <v>14.51729924708482</v>
      </c>
      <c r="V2143" s="184">
        <v>3607179941718.9941</v>
      </c>
      <c r="W2143" s="199">
        <v>3740.7633316945185</v>
      </c>
      <c r="X2143" s="191">
        <v>5.1738305065434177E-2</v>
      </c>
      <c r="Y2143" s="198">
        <v>2.0000000000000001E-4</v>
      </c>
    </row>
    <row r="2144" spans="1:25" x14ac:dyDescent="0.2">
      <c r="A2144">
        <v>2140</v>
      </c>
      <c r="B2144" s="119">
        <v>0.34148801106962567</v>
      </c>
      <c r="C2144" s="97">
        <v>11300.644756497197</v>
      </c>
      <c r="D2144" s="96">
        <v>0.7618886142192014</v>
      </c>
      <c r="E2144" s="98">
        <v>0.15168551265332408</v>
      </c>
      <c r="F2144" s="119">
        <v>0.57342448612872787</v>
      </c>
      <c r="G2144" s="177">
        <v>1</v>
      </c>
      <c r="H2144" s="97">
        <v>6929493.4404126396</v>
      </c>
      <c r="I2144" s="185">
        <v>37474.971187769472</v>
      </c>
      <c r="J2144" s="174">
        <v>259682567025.30121</v>
      </c>
      <c r="K2144" s="186">
        <v>0.33082105648650761</v>
      </c>
      <c r="L2144" s="182">
        <v>57499654111.924316</v>
      </c>
      <c r="M2144" s="189">
        <v>5485004406.909647</v>
      </c>
      <c r="N2144" s="187">
        <v>16127140.331945639</v>
      </c>
      <c r="O2144" s="185">
        <v>0</v>
      </c>
      <c r="P2144" s="185">
        <v>280366490818.2417</v>
      </c>
      <c r="Q2144" s="174">
        <v>545534062250.45258</v>
      </c>
      <c r="R2144" s="119">
        <v>0.56862013812552636</v>
      </c>
      <c r="S2144" s="174">
        <v>151315478359.44681</v>
      </c>
      <c r="T2144" s="119">
        <v>0.2773712749213787</v>
      </c>
      <c r="U2144" s="97">
        <v>16.841218119328882</v>
      </c>
      <c r="V2144" s="184">
        <v>2669606520078.8564</v>
      </c>
      <c r="W2144" s="199">
        <v>2772.1983424017944</v>
      </c>
      <c r="X2144" s="191">
        <v>4.5194780771092347E-2</v>
      </c>
      <c r="Y2144" s="198">
        <v>2.0000000000000001E-4</v>
      </c>
    </row>
    <row r="2145" spans="1:25" x14ac:dyDescent="0.2">
      <c r="A2145">
        <v>2141</v>
      </c>
      <c r="B2145" s="119">
        <v>0.57081779646119235</v>
      </c>
      <c r="C2145" s="97">
        <v>8033.8293908683436</v>
      </c>
      <c r="D2145" s="96">
        <v>0.82525541926275747</v>
      </c>
      <c r="E2145" s="98">
        <v>0.16354481813661551</v>
      </c>
      <c r="F2145" s="119">
        <v>0</v>
      </c>
      <c r="G2145" s="177">
        <v>0</v>
      </c>
      <c r="H2145" s="97">
        <v>14333078.783780292</v>
      </c>
      <c r="I2145" s="185">
        <v>34510.827515896177</v>
      </c>
      <c r="J2145" s="174">
        <v>494646409678.7926</v>
      </c>
      <c r="K2145" s="186">
        <v>0.47881140417176016</v>
      </c>
      <c r="L2145" s="182">
        <v>196174956036.25626</v>
      </c>
      <c r="M2145" s="189">
        <v>19922990804.68877</v>
      </c>
      <c r="N2145" s="187">
        <v>30647354.069410503</v>
      </c>
      <c r="O2145" s="185">
        <v>43992340235.094543</v>
      </c>
      <c r="P2145" s="185">
        <v>0</v>
      </c>
      <c r="Q2145" s="174">
        <v>558561740718.57593</v>
      </c>
      <c r="R2145" s="119">
        <v>0.48702980233649762</v>
      </c>
      <c r="S2145" s="174">
        <v>217593716196.9715</v>
      </c>
      <c r="T2145" s="119">
        <v>0.38956072415028381</v>
      </c>
      <c r="U2145" s="97">
        <v>13.838781883512727</v>
      </c>
      <c r="V2145" s="184">
        <v>3218714957754.4385</v>
      </c>
      <c r="W2145" s="199">
        <v>3340.3109314412186</v>
      </c>
      <c r="X2145" s="191">
        <v>5.2425470350304357E-2</v>
      </c>
      <c r="Y2145" s="198">
        <v>2.0000000000000001E-4</v>
      </c>
    </row>
    <row r="2146" spans="1:25" x14ac:dyDescent="0.2">
      <c r="A2146">
        <v>2142</v>
      </c>
      <c r="B2146" s="119">
        <v>0.67556748327616334</v>
      </c>
      <c r="C2146" s="97">
        <v>10533.00528292337</v>
      </c>
      <c r="D2146" s="96">
        <v>1.2136327638642526</v>
      </c>
      <c r="E2146" s="98">
        <v>0.19381549981181728</v>
      </c>
      <c r="F2146" s="119">
        <v>0</v>
      </c>
      <c r="G2146" s="177">
        <v>0</v>
      </c>
      <c r="H2146" s="97">
        <v>15883482.250219233</v>
      </c>
      <c r="I2146" s="185">
        <v>34891.026792379424</v>
      </c>
      <c r="J2146" s="174">
        <v>554191004748.68225</v>
      </c>
      <c r="K2146" s="186">
        <v>0.40771342242656483</v>
      </c>
      <c r="L2146" s="182">
        <v>167697299513.15988</v>
      </c>
      <c r="M2146" s="189">
        <v>36254671385.641785</v>
      </c>
      <c r="N2146" s="187">
        <v>29550749.118696533</v>
      </c>
      <c r="O2146" s="185">
        <v>74565093470.253525</v>
      </c>
      <c r="P2146" s="185">
        <v>0</v>
      </c>
      <c r="Q2146" s="174">
        <v>665010769604.57764</v>
      </c>
      <c r="R2146" s="119">
        <v>0.42947151994264293</v>
      </c>
      <c r="S2146" s="174">
        <v>217010509943.96857</v>
      </c>
      <c r="T2146" s="119">
        <v>0.32632630908068644</v>
      </c>
      <c r="U2146" s="97">
        <v>14.848809163476803</v>
      </c>
      <c r="V2146" s="184">
        <v>3221823747703.4253</v>
      </c>
      <c r="W2146" s="199">
        <v>3344.0777790794282</v>
      </c>
      <c r="X2146" s="191">
        <v>5.0425039144705371E-2</v>
      </c>
      <c r="Y2146" s="198">
        <v>2.0000000000000001E-4</v>
      </c>
    </row>
    <row r="2147" spans="1:25" x14ac:dyDescent="0.2">
      <c r="A2147">
        <v>2143</v>
      </c>
      <c r="B2147" s="119">
        <v>0.525757590085834</v>
      </c>
      <c r="C2147" s="97">
        <v>13286.319202559553</v>
      </c>
      <c r="D2147" s="96">
        <v>0.8067838684540557</v>
      </c>
      <c r="E2147" s="98">
        <v>0</v>
      </c>
      <c r="F2147" s="119">
        <v>0.50402338527118062</v>
      </c>
      <c r="G2147" s="177">
        <v>1</v>
      </c>
      <c r="H2147" s="97">
        <v>4997191.66276595</v>
      </c>
      <c r="I2147" s="185">
        <v>44413.594045296901</v>
      </c>
      <c r="J2147" s="174">
        <v>221943241876.62912</v>
      </c>
      <c r="K2147" s="186">
        <v>0.35521410897931871</v>
      </c>
      <c r="L2147" s="182">
        <v>58247934870.273178</v>
      </c>
      <c r="M2147" s="189">
        <v>7631740266.1275063</v>
      </c>
      <c r="N2147" s="187">
        <v>11888087.709357403</v>
      </c>
      <c r="O2147" s="185">
        <v>0</v>
      </c>
      <c r="P2147" s="185">
        <v>254290309360.02258</v>
      </c>
      <c r="Q2147" s="174">
        <v>483865291502.77924</v>
      </c>
      <c r="R2147" s="119">
        <v>0.58336405473213193</v>
      </c>
      <c r="S2147" s="174">
        <v>158648181659.20114</v>
      </c>
      <c r="T2147" s="119">
        <v>0.32787675504989161</v>
      </c>
      <c r="U2147" s="97">
        <v>16.945002008905377</v>
      </c>
      <c r="V2147" s="184">
        <v>2842959765004.7876</v>
      </c>
      <c r="W2147" s="199">
        <v>2951.0793852113857</v>
      </c>
      <c r="X2147" s="191">
        <v>4.4911502212406848E-2</v>
      </c>
      <c r="Y2147" s="198">
        <v>2.0000000000000001E-4</v>
      </c>
    </row>
    <row r="2148" spans="1:25" x14ac:dyDescent="0.2">
      <c r="A2148">
        <v>2144</v>
      </c>
      <c r="B2148" s="119">
        <v>0.44273420921621415</v>
      </c>
      <c r="C2148" s="97">
        <v>7925.0290581865302</v>
      </c>
      <c r="D2148" s="96">
        <v>0.76185981304298112</v>
      </c>
      <c r="E2148" s="98">
        <v>0.7</v>
      </c>
      <c r="F2148" s="119">
        <v>0</v>
      </c>
      <c r="G2148" s="177">
        <v>0</v>
      </c>
      <c r="H2148" s="97">
        <v>7172811.3167147078</v>
      </c>
      <c r="I2148" s="185">
        <v>37012.675206326545</v>
      </c>
      <c r="J2148" s="174">
        <v>265484935581.82492</v>
      </c>
      <c r="K2148" s="186">
        <v>0.44273420921621409</v>
      </c>
      <c r="L2148" s="182">
        <v>81833199559.670288</v>
      </c>
      <c r="M2148" s="189">
        <v>46798309542.98732</v>
      </c>
      <c r="N2148" s="187">
        <v>16691228.741258584</v>
      </c>
      <c r="O2148" s="185">
        <v>71565990282.642517</v>
      </c>
      <c r="P2148" s="185">
        <v>0</v>
      </c>
      <c r="Q2148" s="174">
        <v>383849235407.45471</v>
      </c>
      <c r="R2148" s="119">
        <v>0.45536642805660299</v>
      </c>
      <c r="S2148" s="174">
        <v>98542972844.846146</v>
      </c>
      <c r="T2148" s="119">
        <v>0.25672311875323423</v>
      </c>
      <c r="U2148" s="97">
        <v>15.68142151118939</v>
      </c>
      <c r="V2148" s="184">
        <v>1657816953651.1626</v>
      </c>
      <c r="W2148" s="199">
        <v>1723.0818566605342</v>
      </c>
      <c r="X2148" s="191">
        <v>4.7673721436510344E-2</v>
      </c>
      <c r="Y2148" s="198">
        <v>2.0000000000000001E-4</v>
      </c>
    </row>
    <row r="2149" spans="1:25" x14ac:dyDescent="0.2">
      <c r="A2149">
        <v>2145</v>
      </c>
      <c r="B2149" s="119">
        <v>0.61056136902160174</v>
      </c>
      <c r="C2149" s="97">
        <v>7774.8858268064787</v>
      </c>
      <c r="D2149" s="96">
        <v>1.3234453799434602</v>
      </c>
      <c r="E2149" s="98">
        <v>0</v>
      </c>
      <c r="F2149" s="119">
        <v>0.5191683695405539</v>
      </c>
      <c r="G2149" s="177">
        <v>1</v>
      </c>
      <c r="H2149" s="97">
        <v>15646934.703519613</v>
      </c>
      <c r="I2149" s="185">
        <v>32862.406036968678</v>
      </c>
      <c r="J2149" s="174">
        <v>514195921460.99762</v>
      </c>
      <c r="K2149" s="186">
        <v>0.41675644298586445</v>
      </c>
      <c r="L2149" s="182">
        <v>168159359421.88049</v>
      </c>
      <c r="M2149" s="189">
        <v>12695634759.225624</v>
      </c>
      <c r="N2149" s="187">
        <v>28342557.643019333</v>
      </c>
      <c r="O2149" s="185">
        <v>0</v>
      </c>
      <c r="P2149" s="185">
        <v>354917042487.37408</v>
      </c>
      <c r="Q2149" s="174">
        <v>881808598707.59729</v>
      </c>
      <c r="R2149" s="119">
        <v>0.56500707517032644</v>
      </c>
      <c r="S2149" s="174">
        <v>378300191932.44543</v>
      </c>
      <c r="T2149" s="119">
        <v>0.4290048798422838</v>
      </c>
      <c r="U2149" s="97">
        <v>16.444020763801781</v>
      </c>
      <c r="V2149" s="184">
        <v>6456269294877.2803</v>
      </c>
      <c r="W2149" s="199">
        <v>6688.5875645439291</v>
      </c>
      <c r="X2149" s="191">
        <v>4.5991601173114412E-2</v>
      </c>
      <c r="Y2149" s="198">
        <v>2.0000000000000001E-4</v>
      </c>
    </row>
    <row r="2150" spans="1:25" x14ac:dyDescent="0.2">
      <c r="A2150">
        <v>2146</v>
      </c>
      <c r="B2150" s="119">
        <v>0.46564520427706396</v>
      </c>
      <c r="C2150" s="97">
        <v>10232.056429052915</v>
      </c>
      <c r="D2150" s="96">
        <v>0.77182114975635296</v>
      </c>
      <c r="E2150" s="98">
        <v>0</v>
      </c>
      <c r="F2150" s="119">
        <v>0</v>
      </c>
      <c r="G2150" s="177">
        <v>0</v>
      </c>
      <c r="H2150" s="97">
        <v>5753027.4175756071</v>
      </c>
      <c r="I2150" s="185">
        <v>40436.963622430623</v>
      </c>
      <c r="J2150" s="174">
        <v>232634960403.3508</v>
      </c>
      <c r="K2150" s="186">
        <v>0.41255490284772955</v>
      </c>
      <c r="L2150" s="182">
        <v>75562698773.001465</v>
      </c>
      <c r="M2150" s="189">
        <v>8554631453.8769693</v>
      </c>
      <c r="N2150" s="187">
        <v>13624369.906797646</v>
      </c>
      <c r="O2150" s="185">
        <v>0</v>
      </c>
      <c r="P2150" s="185">
        <v>0</v>
      </c>
      <c r="Q2150" s="174">
        <v>241189591857.22778</v>
      </c>
      <c r="R2150" s="119">
        <v>0.39792220198706602</v>
      </c>
      <c r="S2150" s="174">
        <v>75562698773.001465</v>
      </c>
      <c r="T2150" s="119">
        <v>0.31329170629274422</v>
      </c>
      <c r="U2150" s="97">
        <v>13.413758629766198</v>
      </c>
      <c r="V2150" s="184">
        <v>1088887886304.8009</v>
      </c>
      <c r="W2150" s="199">
        <v>1130.6130212122769</v>
      </c>
      <c r="X2150" s="191">
        <v>5.4376843615356739E-2</v>
      </c>
      <c r="Y2150" s="198">
        <v>2.0000000000000001E-4</v>
      </c>
    </row>
    <row r="2151" spans="1:25" x14ac:dyDescent="0.2">
      <c r="A2151">
        <v>2147</v>
      </c>
      <c r="B2151" s="119">
        <v>0.48471978291536483</v>
      </c>
      <c r="C2151" s="97">
        <v>13422.171450854677</v>
      </c>
      <c r="D2151" s="96">
        <v>0.30861661393156736</v>
      </c>
      <c r="E2151" s="98">
        <v>0.23982516477170318</v>
      </c>
      <c r="F2151" s="119">
        <v>0.4327039883259749</v>
      </c>
      <c r="G2151" s="177">
        <v>1</v>
      </c>
      <c r="H2151" s="97">
        <v>2856581.9741988168</v>
      </c>
      <c r="I2151" s="185">
        <v>53693.172739884401</v>
      </c>
      <c r="J2151" s="174">
        <v>153378949386.29709</v>
      </c>
      <c r="K2151" s="186">
        <v>0.48471978291536488</v>
      </c>
      <c r="L2151" s="182">
        <v>58095099059.811478</v>
      </c>
      <c r="M2151" s="189">
        <v>2346822583.0318003</v>
      </c>
      <c r="N2151" s="187">
        <v>9714606.7786238547</v>
      </c>
      <c r="O2151" s="185">
        <v>0</v>
      </c>
      <c r="P2151" s="185">
        <v>146317335794.98746</v>
      </c>
      <c r="Q2151" s="174">
        <v>302043107764.31635</v>
      </c>
      <c r="R2151" s="119">
        <v>0.63368332124185212</v>
      </c>
      <c r="S2151" s="174">
        <v>107548390831.36411</v>
      </c>
      <c r="T2151" s="119">
        <v>0.35606967372115605</v>
      </c>
      <c r="U2151" s="97">
        <v>15.841401562109636</v>
      </c>
      <c r="V2151" s="184">
        <v>1876348773755.9753</v>
      </c>
      <c r="W2151" s="199">
        <v>1948.1796250537234</v>
      </c>
      <c r="X2151" s="191">
        <v>4.5238160219911318E-2</v>
      </c>
      <c r="Y2151" s="198">
        <v>2.0000000000000001E-4</v>
      </c>
    </row>
    <row r="2152" spans="1:25" x14ac:dyDescent="0.2">
      <c r="A2152">
        <v>2148</v>
      </c>
      <c r="B2152" s="119">
        <v>0.63308741161366633</v>
      </c>
      <c r="C2152" s="97">
        <v>6344.4410500239028</v>
      </c>
      <c r="D2152" s="96">
        <v>1.3090105864819068</v>
      </c>
      <c r="E2152" s="98">
        <v>0</v>
      </c>
      <c r="F2152" s="119">
        <v>0.61284967044645289</v>
      </c>
      <c r="G2152" s="177">
        <v>1</v>
      </c>
      <c r="H2152" s="97">
        <v>16618715.758518411</v>
      </c>
      <c r="I2152" s="185">
        <v>29907.776337225951</v>
      </c>
      <c r="J2152" s="174">
        <v>497028833917.70093</v>
      </c>
      <c r="K2152" s="186">
        <v>0.34616007071277299</v>
      </c>
      <c r="L2152" s="182">
        <v>122419475131.27835</v>
      </c>
      <c r="M2152" s="189">
        <v>7693022906.4737864</v>
      </c>
      <c r="N2152" s="187">
        <v>30178899.09883289</v>
      </c>
      <c r="O2152" s="185">
        <v>0</v>
      </c>
      <c r="P2152" s="185">
        <v>469911316841.05432</v>
      </c>
      <c r="Q2152" s="174">
        <v>974633173665.229</v>
      </c>
      <c r="R2152" s="119">
        <v>0.56224290797257903</v>
      </c>
      <c r="S2152" s="174">
        <v>405578342046.08362</v>
      </c>
      <c r="T2152" s="119">
        <v>0.41613434983015807</v>
      </c>
      <c r="U2152" s="97">
        <v>17.248477629770402</v>
      </c>
      <c r="V2152" s="184">
        <v>7338535929202.8975</v>
      </c>
      <c r="W2152" s="199">
        <v>7611.1009521606957</v>
      </c>
      <c r="X2152" s="191">
        <v>4.436843128910542E-2</v>
      </c>
      <c r="Y2152" s="198">
        <v>2.0000000000000001E-4</v>
      </c>
    </row>
    <row r="2153" spans="1:25" x14ac:dyDescent="0.2">
      <c r="A2153">
        <v>2149</v>
      </c>
      <c r="B2153" s="119">
        <v>0.61531594373049892</v>
      </c>
      <c r="C2153" s="97">
        <v>12043.028554095141</v>
      </c>
      <c r="D2153" s="96">
        <v>0.4881058386580916</v>
      </c>
      <c r="E2153" s="98">
        <v>0</v>
      </c>
      <c r="F2153" s="119">
        <v>0</v>
      </c>
      <c r="G2153" s="177">
        <v>0</v>
      </c>
      <c r="H2153" s="97">
        <v>2950414.4661170528</v>
      </c>
      <c r="I2153" s="185">
        <v>52589.567960207809</v>
      </c>
      <c r="J2153" s="174">
        <v>155161022076.64297</v>
      </c>
      <c r="K2153" s="186">
        <v>0.50930086054431956</v>
      </c>
      <c r="L2153" s="182">
        <v>59056760967.17627</v>
      </c>
      <c r="M2153" s="189">
        <v>3986531606.793972</v>
      </c>
      <c r="N2153" s="187">
        <v>8911063.4778798502</v>
      </c>
      <c r="O2153" s="185">
        <v>0</v>
      </c>
      <c r="P2153" s="185">
        <v>0</v>
      </c>
      <c r="Q2153" s="174">
        <v>159147553683.43695</v>
      </c>
      <c r="R2153" s="119">
        <v>0.49654324076986867</v>
      </c>
      <c r="S2153" s="174">
        <v>59056760967.17627</v>
      </c>
      <c r="T2153" s="119">
        <v>0.37108180176395961</v>
      </c>
      <c r="U2153" s="97">
        <v>13.208444388335183</v>
      </c>
      <c r="V2153" s="184">
        <v>870503706835.78894</v>
      </c>
      <c r="W2153" s="199">
        <v>903.44992066383054</v>
      </c>
      <c r="X2153" s="191">
        <v>5.5007268481019306E-2</v>
      </c>
      <c r="Y2153" s="198">
        <v>2.0000000000000001E-4</v>
      </c>
    </row>
    <row r="2154" spans="1:25" x14ac:dyDescent="0.2">
      <c r="A2154">
        <v>2150</v>
      </c>
      <c r="B2154" s="119">
        <v>0.36954519376481187</v>
      </c>
      <c r="C2154" s="97">
        <v>9778.2910120801316</v>
      </c>
      <c r="D2154" s="96">
        <v>0.96758723782626088</v>
      </c>
      <c r="E2154" s="98">
        <v>0.18711977716384481</v>
      </c>
      <c r="F2154" s="119">
        <v>0.49787953844202565</v>
      </c>
      <c r="G2154" s="177">
        <v>1</v>
      </c>
      <c r="H2154" s="97">
        <v>8157714.2411899799</v>
      </c>
      <c r="I2154" s="185">
        <v>35191.157961925754</v>
      </c>
      <c r="J2154" s="174">
        <v>287079410469.9679</v>
      </c>
      <c r="K2154" s="186">
        <v>0.33748823728656996</v>
      </c>
      <c r="L2154" s="182">
        <v>67176467832.408989</v>
      </c>
      <c r="M2154" s="189">
        <v>4384167525.9651318</v>
      </c>
      <c r="N2154" s="187">
        <v>17269971.95149764</v>
      </c>
      <c r="O2154" s="185">
        <v>0</v>
      </c>
      <c r="P2154" s="185">
        <v>199599064037.13953</v>
      </c>
      <c r="Q2154" s="174">
        <v>491062642033.07257</v>
      </c>
      <c r="R2154" s="119">
        <v>0.52246934193216299</v>
      </c>
      <c r="S2154" s="174">
        <v>158024534188.24222</v>
      </c>
      <c r="T2154" s="119">
        <v>0.32180117292978566</v>
      </c>
      <c r="U2154" s="97">
        <v>16.523995361797105</v>
      </c>
      <c r="V2154" s="184">
        <v>2706471167065.9692</v>
      </c>
      <c r="W2154" s="199">
        <v>2809.5036581418549</v>
      </c>
      <c r="X2154" s="191">
        <v>4.5473590463677556E-2</v>
      </c>
      <c r="Y2154" s="198">
        <v>2.0000000000000001E-4</v>
      </c>
    </row>
    <row r="2155" spans="1:25" x14ac:dyDescent="0.2">
      <c r="A2155">
        <v>2151</v>
      </c>
      <c r="B2155" s="119">
        <v>0.27042724647105687</v>
      </c>
      <c r="C2155" s="97">
        <v>9960.8440343477469</v>
      </c>
      <c r="D2155" s="96">
        <v>0.61565729921082346</v>
      </c>
      <c r="E2155" s="98">
        <v>0.2116110321086356</v>
      </c>
      <c r="F2155" s="119">
        <v>0</v>
      </c>
      <c r="G2155" s="177">
        <v>0</v>
      </c>
      <c r="H2155" s="97">
        <v>4062685.1462549209</v>
      </c>
      <c r="I2155" s="185">
        <v>40099.371352587012</v>
      </c>
      <c r="J2155" s="174">
        <v>162911120368.31534</v>
      </c>
      <c r="K2155" s="186">
        <v>0.27042724647105687</v>
      </c>
      <c r="L2155" s="182">
        <v>25432769053.06255</v>
      </c>
      <c r="M2155" s="189">
        <v>8328257687.9999332</v>
      </c>
      <c r="N2155" s="187">
        <v>10875624.774791298</v>
      </c>
      <c r="O2155" s="185">
        <v>18668417132.752617</v>
      </c>
      <c r="P2155" s="185">
        <v>0</v>
      </c>
      <c r="Q2155" s="174">
        <v>189907795189.0679</v>
      </c>
      <c r="R2155" s="119">
        <v>0.31062621388548622</v>
      </c>
      <c r="S2155" s="174">
        <v>34859443459.765182</v>
      </c>
      <c r="T2155" s="119">
        <v>0.1835598345242222</v>
      </c>
      <c r="U2155" s="97">
        <v>15.268400871383479</v>
      </c>
      <c r="V2155" s="184">
        <v>560657735417.58252</v>
      </c>
      <c r="W2155" s="199">
        <v>582.12996397327186</v>
      </c>
      <c r="X2155" s="191">
        <v>4.8430996290178434E-2</v>
      </c>
      <c r="Y2155" s="198">
        <v>2.0000000000000001E-4</v>
      </c>
    </row>
    <row r="2156" spans="1:25" x14ac:dyDescent="0.2">
      <c r="A2156">
        <v>2152</v>
      </c>
      <c r="B2156" s="119">
        <v>0.33226720745307159</v>
      </c>
      <c r="C2156" s="97">
        <v>10040.902444836098</v>
      </c>
      <c r="D2156" s="96">
        <v>0.83223349043006245</v>
      </c>
      <c r="E2156" s="98">
        <v>0.49849874633355618</v>
      </c>
      <c r="F2156" s="119">
        <v>0</v>
      </c>
      <c r="G2156" s="177">
        <v>0</v>
      </c>
      <c r="H2156" s="97">
        <v>6103686.7190237092</v>
      </c>
      <c r="I2156" s="185">
        <v>43255.145574040907</v>
      </c>
      <c r="J2156" s="174">
        <v>264015857569.71066</v>
      </c>
      <c r="K2156" s="186">
        <v>0.33226720745307159</v>
      </c>
      <c r="L2156" s="182">
        <v>60762341563.172096</v>
      </c>
      <c r="M2156" s="189">
        <v>24434221632.98925</v>
      </c>
      <c r="N2156" s="187">
        <v>14009380.667360853</v>
      </c>
      <c r="O2156" s="185">
        <v>38741124738.883224</v>
      </c>
      <c r="P2156" s="185">
        <v>0</v>
      </c>
      <c r="Q2156" s="174">
        <v>327191203941.58313</v>
      </c>
      <c r="R2156" s="119">
        <v>0.36283588947066547</v>
      </c>
      <c r="S2156" s="174">
        <v>84077064904.817123</v>
      </c>
      <c r="T2156" s="119">
        <v>0.25696615279372936</v>
      </c>
      <c r="U2156" s="97">
        <v>15.54249671102354</v>
      </c>
      <c r="V2156" s="184">
        <v>1363697422028.4905</v>
      </c>
      <c r="W2156" s="199">
        <v>1413.6183359062411</v>
      </c>
      <c r="X2156" s="191">
        <v>4.8519751914511626E-2</v>
      </c>
      <c r="Y2156" s="198">
        <v>2.0000000000000001E-4</v>
      </c>
    </row>
    <row r="2157" spans="1:25" x14ac:dyDescent="0.2">
      <c r="A2157">
        <v>2153</v>
      </c>
      <c r="B2157" s="119">
        <v>0.37998800959647905</v>
      </c>
      <c r="C2157" s="97">
        <v>14474.985029276229</v>
      </c>
      <c r="D2157" s="96">
        <v>0.63473652936115443</v>
      </c>
      <c r="E2157" s="98">
        <v>0</v>
      </c>
      <c r="F2157" s="119">
        <v>0</v>
      </c>
      <c r="G2157" s="177">
        <v>0</v>
      </c>
      <c r="H2157" s="97">
        <v>3471818.4079228472</v>
      </c>
      <c r="I2157" s="185">
        <v>46231.533687054201</v>
      </c>
      <c r="J2157" s="174">
        <v>160507489681.22</v>
      </c>
      <c r="K2157" s="186">
        <v>0.37998800959647905</v>
      </c>
      <c r="L2157" s="182">
        <v>46774309579.299561</v>
      </c>
      <c r="M2157" s="189">
        <v>5179302331.7273674</v>
      </c>
      <c r="N2157" s="187">
        <v>9393765.6463525556</v>
      </c>
      <c r="O2157" s="185">
        <v>0</v>
      </c>
      <c r="P2157" s="185">
        <v>0</v>
      </c>
      <c r="Q2157" s="174">
        <v>165686792012.94736</v>
      </c>
      <c r="R2157" s="119">
        <v>0.3681097375856498</v>
      </c>
      <c r="S2157" s="174">
        <v>46774309579.299561</v>
      </c>
      <c r="T2157" s="119">
        <v>0.28230560210040428</v>
      </c>
      <c r="U2157" s="97">
        <v>13.336513195856034</v>
      </c>
      <c r="V2157" s="184">
        <v>666955305343.68506</v>
      </c>
      <c r="W2157" s="199">
        <v>692.59672604687933</v>
      </c>
      <c r="X2157" s="191">
        <v>5.6650820604037193E-2</v>
      </c>
      <c r="Y2157" s="198">
        <v>2.0000000000000001E-4</v>
      </c>
    </row>
    <row r="2158" spans="1:25" x14ac:dyDescent="0.2">
      <c r="A2158">
        <v>2154</v>
      </c>
      <c r="B2158" s="119">
        <v>0.56957532893642981</v>
      </c>
      <c r="C2158" s="97">
        <v>12622.380979945054</v>
      </c>
      <c r="D2158" s="96">
        <v>1.0295238075728963</v>
      </c>
      <c r="E2158" s="98">
        <v>0.182568516824368</v>
      </c>
      <c r="F2158" s="119">
        <v>0.60357733007243619</v>
      </c>
      <c r="G2158" s="177">
        <v>1</v>
      </c>
      <c r="H2158" s="97">
        <v>7578165.9612416662</v>
      </c>
      <c r="I2158" s="185">
        <v>36924.298542969555</v>
      </c>
      <c r="J2158" s="174">
        <v>279818462361.05713</v>
      </c>
      <c r="K2158" s="186">
        <v>0.27307136299998558</v>
      </c>
      <c r="L2158" s="182">
        <v>57119297875.16272</v>
      </c>
      <c r="M2158" s="189">
        <v>3593666651.9283266</v>
      </c>
      <c r="N2158" s="187">
        <v>15780924.690703189</v>
      </c>
      <c r="O2158" s="185">
        <v>0</v>
      </c>
      <c r="P2158" s="185">
        <v>349941549923.24945</v>
      </c>
      <c r="Q2158" s="174">
        <v>633353678936.23499</v>
      </c>
      <c r="R2158" s="119">
        <v>0.56266137025782037</v>
      </c>
      <c r="S2158" s="174">
        <v>230916986034.60809</v>
      </c>
      <c r="T2158" s="119">
        <v>0.36459405497170316</v>
      </c>
      <c r="U2158" s="97">
        <v>17.570475761498372</v>
      </c>
      <c r="V2158" s="184">
        <v>4213360775411.6484</v>
      </c>
      <c r="W2158" s="199">
        <v>4376.3254762286506</v>
      </c>
      <c r="X2158" s="191">
        <v>4.3717200305358625E-2</v>
      </c>
      <c r="Y2158" s="198">
        <v>2.0000000000000001E-4</v>
      </c>
    </row>
    <row r="2159" spans="1:25" x14ac:dyDescent="0.2">
      <c r="A2159">
        <v>2155</v>
      </c>
      <c r="B2159" s="119">
        <v>0.56510397431964243</v>
      </c>
      <c r="C2159" s="97">
        <v>7159.7079445702329</v>
      </c>
      <c r="D2159" s="96">
        <v>0.92738826634164917</v>
      </c>
      <c r="E2159" s="98">
        <v>0</v>
      </c>
      <c r="F2159" s="119">
        <v>0.81488729272137306</v>
      </c>
      <c r="G2159" s="177">
        <v>1</v>
      </c>
      <c r="H2159" s="97">
        <v>15243038.127494019</v>
      </c>
      <c r="I2159" s="185">
        <v>25080.902267987763</v>
      </c>
      <c r="J2159" s="174">
        <v>382309149542.88867</v>
      </c>
      <c r="K2159" s="186">
        <v>0.2349448974400089</v>
      </c>
      <c r="L2159" s="182">
        <v>47886829412.900635</v>
      </c>
      <c r="M2159" s="189">
        <v>13740603709.00889</v>
      </c>
      <c r="N2159" s="187">
        <v>31248264.386219062</v>
      </c>
      <c r="O2159" s="185">
        <v>0</v>
      </c>
      <c r="P2159" s="185">
        <v>310860119660.37561</v>
      </c>
      <c r="Q2159" s="174">
        <v>706909872912.27319</v>
      </c>
      <c r="R2159" s="119">
        <v>0.47885832781407511</v>
      </c>
      <c r="S2159" s="174">
        <v>245926689151.89954</v>
      </c>
      <c r="T2159" s="119">
        <v>0.34788973612541241</v>
      </c>
      <c r="U2159" s="97">
        <v>18.01310049592551</v>
      </c>
      <c r="V2159" s="184">
        <v>4611378221007.4512</v>
      </c>
      <c r="W2159" s="199">
        <v>4788.0107597830438</v>
      </c>
      <c r="X2159" s="191">
        <v>4.0993369119544459E-2</v>
      </c>
      <c r="Y2159" s="198">
        <v>2.0000000000000001E-4</v>
      </c>
    </row>
    <row r="2160" spans="1:25" x14ac:dyDescent="0.2">
      <c r="A2160">
        <v>2156</v>
      </c>
      <c r="B2160" s="119">
        <v>0.46635717024181911</v>
      </c>
      <c r="C2160" s="97">
        <v>11179.581833231001</v>
      </c>
      <c r="D2160" s="96">
        <v>0.31807782582358757</v>
      </c>
      <c r="E2160" s="98">
        <v>0.18876539819784674</v>
      </c>
      <c r="F2160" s="119">
        <v>0.41247887007123485</v>
      </c>
      <c r="G2160" s="177">
        <v>1</v>
      </c>
      <c r="H2160" s="97">
        <v>3002449.1939400635</v>
      </c>
      <c r="I2160" s="185">
        <v>53635.141912830128</v>
      </c>
      <c r="J2160" s="174">
        <v>161036788603.03772</v>
      </c>
      <c r="K2160" s="186">
        <v>0.46635717024181911</v>
      </c>
      <c r="L2160" s="182">
        <v>58494432780.266571</v>
      </c>
      <c r="M2160" s="189">
        <v>5064779616.6591988</v>
      </c>
      <c r="N2160" s="187">
        <v>10072145.671749877</v>
      </c>
      <c r="O2160" s="185">
        <v>0</v>
      </c>
      <c r="P2160" s="185">
        <v>118038222624.31554</v>
      </c>
      <c r="Q2160" s="174">
        <v>284139790844.01245</v>
      </c>
      <c r="R2160" s="119">
        <v>0.59664730037851221</v>
      </c>
      <c r="S2160" s="174">
        <v>104748628111.27272</v>
      </c>
      <c r="T2160" s="119">
        <v>0.36865173934325096</v>
      </c>
      <c r="U2160" s="97">
        <v>15.804118804768562</v>
      </c>
      <c r="V2160" s="184">
        <v>1834817233473.1882</v>
      </c>
      <c r="W2160" s="199">
        <v>1904.3003074231619</v>
      </c>
      <c r="X2160" s="191">
        <v>4.5072196800238086E-2</v>
      </c>
      <c r="Y2160" s="198">
        <v>2.0000000000000001E-4</v>
      </c>
    </row>
    <row r="2161" spans="1:25" x14ac:dyDescent="0.2">
      <c r="A2161">
        <v>2157</v>
      </c>
      <c r="B2161" s="119">
        <v>0.48684764701257288</v>
      </c>
      <c r="C2161" s="97">
        <v>6832.3412533499313</v>
      </c>
      <c r="D2161" s="96">
        <v>0.71347330898798789</v>
      </c>
      <c r="E2161" s="98">
        <v>0</v>
      </c>
      <c r="F2161" s="119">
        <v>0.55239109204092396</v>
      </c>
      <c r="G2161" s="177">
        <v>1</v>
      </c>
      <c r="H2161" s="97">
        <v>11459672.683578791</v>
      </c>
      <c r="I2161" s="185">
        <v>35542.871404433899</v>
      </c>
      <c r="J2161" s="174">
        <v>407309672529.34491</v>
      </c>
      <c r="K2161" s="186">
        <v>0.42351387340174729</v>
      </c>
      <c r="L2161" s="182">
        <v>125142951705.52911</v>
      </c>
      <c r="M2161" s="189">
        <v>6792220555.3075705</v>
      </c>
      <c r="N2161" s="187">
        <v>26198652.017761059</v>
      </c>
      <c r="O2161" s="185">
        <v>0</v>
      </c>
      <c r="P2161" s="185">
        <v>358288686150.77008</v>
      </c>
      <c r="Q2161" s="174">
        <v>772390579235.42261</v>
      </c>
      <c r="R2161" s="119">
        <v>0.59443014758414592</v>
      </c>
      <c r="S2161" s="174">
        <v>309349247309.60828</v>
      </c>
      <c r="T2161" s="119">
        <v>0.40050883015148664</v>
      </c>
      <c r="U2161" s="97">
        <v>16.65433939045958</v>
      </c>
      <c r="V2161" s="184">
        <v>5531587594636.5713</v>
      </c>
      <c r="W2161" s="199">
        <v>5746.3116853191505</v>
      </c>
      <c r="X2161" s="191">
        <v>4.4480246723459113E-2</v>
      </c>
      <c r="Y2161" s="198">
        <v>2.0000000000000001E-4</v>
      </c>
    </row>
    <row r="2162" spans="1:25" x14ac:dyDescent="0.2">
      <c r="A2162">
        <v>2158</v>
      </c>
      <c r="B2162" s="119">
        <v>0.43796043245837074</v>
      </c>
      <c r="C2162" s="97">
        <v>9266.4646159046388</v>
      </c>
      <c r="D2162" s="96">
        <v>1.0100825393542077</v>
      </c>
      <c r="E2162" s="98">
        <v>0.20277963417928604</v>
      </c>
      <c r="F2162" s="119">
        <v>0</v>
      </c>
      <c r="G2162" s="177">
        <v>0</v>
      </c>
      <c r="H2162" s="97">
        <v>14477488.78845056</v>
      </c>
      <c r="I2162" s="185">
        <v>36837.828622639128</v>
      </c>
      <c r="J2162" s="174">
        <v>533319250875.12109</v>
      </c>
      <c r="K2162" s="186">
        <v>0.4379604324583708</v>
      </c>
      <c r="L2162" s="182">
        <v>181550151139.28952</v>
      </c>
      <c r="M2162" s="189">
        <v>24353623006.642933</v>
      </c>
      <c r="N2162" s="187">
        <v>28812182.390084207</v>
      </c>
      <c r="O2162" s="185">
        <v>36567542627.683952</v>
      </c>
      <c r="P2162" s="185">
        <v>0</v>
      </c>
      <c r="Q2162" s="174">
        <v>594240416509.448</v>
      </c>
      <c r="R2162" s="119">
        <v>0.44229028613978633</v>
      </c>
      <c r="S2162" s="174">
        <v>197346947444.332</v>
      </c>
      <c r="T2162" s="119">
        <v>0.33209950377246739</v>
      </c>
      <c r="U2162" s="97">
        <v>13.922560459964718</v>
      </c>
      <c r="V2162" s="184">
        <v>2808359465957.9365</v>
      </c>
      <c r="W2162" s="199">
        <v>2915.9064646525803</v>
      </c>
      <c r="X2162" s="191">
        <v>5.4197030309787349E-2</v>
      </c>
      <c r="Y2162" s="198">
        <v>2.0000000000000001E-4</v>
      </c>
    </row>
    <row r="2163" spans="1:25" x14ac:dyDescent="0.2">
      <c r="A2163">
        <v>2159</v>
      </c>
      <c r="B2163" s="119">
        <v>0.5175484466965079</v>
      </c>
      <c r="C2163" s="97">
        <v>4000</v>
      </c>
      <c r="D2163" s="96">
        <v>0.95567976855068748</v>
      </c>
      <c r="E2163" s="98">
        <v>0.7</v>
      </c>
      <c r="F2163" s="119">
        <v>0.82261176998325358</v>
      </c>
      <c r="G2163" s="177">
        <v>1</v>
      </c>
      <c r="H2163" s="97">
        <v>24095451.691448178</v>
      </c>
      <c r="I2163" s="185">
        <v>27111.820035643199</v>
      </c>
      <c r="J2163" s="174">
        <v>653271549936.07751</v>
      </c>
      <c r="K2163" s="186">
        <v>0.35396791860039478</v>
      </c>
      <c r="L2163" s="182">
        <v>152536863632.37161</v>
      </c>
      <c r="M2163" s="189">
        <v>8449335185.2923574</v>
      </c>
      <c r="N2163" s="187">
        <v>47983829.20869346</v>
      </c>
      <c r="O2163" s="185">
        <v>0</v>
      </c>
      <c r="P2163" s="185">
        <v>575417234059.47437</v>
      </c>
      <c r="Q2163" s="174">
        <v>1237138119180.844</v>
      </c>
      <c r="R2163" s="119">
        <v>0.55900868895481293</v>
      </c>
      <c r="S2163" s="174">
        <v>431233599494.93451</v>
      </c>
      <c r="T2163" s="119">
        <v>0.34857352854058898</v>
      </c>
      <c r="U2163" s="97">
        <v>16.945413866771702</v>
      </c>
      <c r="V2163" s="184">
        <v>7807193910802.084</v>
      </c>
      <c r="W2163" s="199">
        <v>8101.6267848531506</v>
      </c>
      <c r="X2163" s="191">
        <v>4.3866325044973335E-2</v>
      </c>
      <c r="Y2163" s="198">
        <v>2.0000000000000001E-4</v>
      </c>
    </row>
    <row r="2164" spans="1:25" x14ac:dyDescent="0.2">
      <c r="A2164">
        <v>2160</v>
      </c>
      <c r="B2164" s="119">
        <v>0.54950583737208925</v>
      </c>
      <c r="C2164" s="97">
        <v>8165.5279377784027</v>
      </c>
      <c r="D2164" s="96">
        <v>1.0010888285119117</v>
      </c>
      <c r="E2164" s="98">
        <v>1.6465832730328311E-2</v>
      </c>
      <c r="F2164" s="119">
        <v>0</v>
      </c>
      <c r="G2164" s="177">
        <v>0</v>
      </c>
      <c r="H2164" s="97">
        <v>11139530.478204133</v>
      </c>
      <c r="I2164" s="185">
        <v>40124.351269858627</v>
      </c>
      <c r="J2164" s="174">
        <v>446966433888.75891</v>
      </c>
      <c r="K2164" s="186">
        <v>0.47704233325632039</v>
      </c>
      <c r="L2164" s="182">
        <v>165022423888.55832</v>
      </c>
      <c r="M2164" s="189">
        <v>15477184397.709305</v>
      </c>
      <c r="N2164" s="187">
        <v>22715851.259015366</v>
      </c>
      <c r="O2164" s="185">
        <v>10450953464.066076</v>
      </c>
      <c r="P2164" s="185">
        <v>0</v>
      </c>
      <c r="Q2164" s="174">
        <v>472894571750.5343</v>
      </c>
      <c r="R2164" s="119">
        <v>0.46856675148661808</v>
      </c>
      <c r="S2164" s="174">
        <v>171360407140.78683</v>
      </c>
      <c r="T2164" s="119">
        <v>0.36236492735887116</v>
      </c>
      <c r="U2164" s="97">
        <v>13.5172871241813</v>
      </c>
      <c r="V2164" s="184">
        <v>2471139016518.5254</v>
      </c>
      <c r="W2164" s="199">
        <v>2565.7367576040128</v>
      </c>
      <c r="X2164" s="191">
        <v>5.3819085217941945E-2</v>
      </c>
      <c r="Y2164" s="198">
        <v>2.0000000000000001E-4</v>
      </c>
    </row>
    <row r="2165" spans="1:25" x14ac:dyDescent="0.2">
      <c r="A2165">
        <v>2161</v>
      </c>
      <c r="B2165" s="119">
        <v>0.47618704254236521</v>
      </c>
      <c r="C2165" s="97">
        <v>7802.0326200664049</v>
      </c>
      <c r="D2165" s="96">
        <v>1.2419409102002819</v>
      </c>
      <c r="E2165" s="98">
        <v>0.66603500951796646</v>
      </c>
      <c r="F2165" s="119">
        <v>0.55634681552694176</v>
      </c>
      <c r="G2165" s="177">
        <v>1</v>
      </c>
      <c r="H2165" s="97">
        <v>19152007.893776633</v>
      </c>
      <c r="I2165" s="185">
        <v>27271.727557516751</v>
      </c>
      <c r="J2165" s="174">
        <v>522308341458.48657</v>
      </c>
      <c r="K2165" s="186">
        <v>0.37961694907631216</v>
      </c>
      <c r="L2165" s="182">
        <v>144596212231.70255</v>
      </c>
      <c r="M2165" s="189">
        <v>10280288883.277544</v>
      </c>
      <c r="N2165" s="187">
        <v>35034668.393614881</v>
      </c>
      <c r="O2165" s="185">
        <v>0</v>
      </c>
      <c r="P2165" s="185">
        <v>305805890396.72211</v>
      </c>
      <c r="Q2165" s="174">
        <v>838394520738.48633</v>
      </c>
      <c r="R2165" s="119">
        <v>0.52829759787649433</v>
      </c>
      <c r="S2165" s="174">
        <v>306328081656.22363</v>
      </c>
      <c r="T2165" s="119">
        <v>0.36537462266141657</v>
      </c>
      <c r="U2165" s="97">
        <v>16.280663648459019</v>
      </c>
      <c r="V2165" s="184">
        <v>5122979083769.5488</v>
      </c>
      <c r="W2165" s="199">
        <v>5319.1824762466431</v>
      </c>
      <c r="X2165" s="191">
        <v>4.631662876510606E-2</v>
      </c>
      <c r="Y2165" s="198">
        <v>2.0000000000000001E-4</v>
      </c>
    </row>
    <row r="2166" spans="1:25" x14ac:dyDescent="0.2">
      <c r="A2166">
        <v>2162</v>
      </c>
      <c r="B2166" s="119">
        <v>0.51719615148432374</v>
      </c>
      <c r="C2166" s="97">
        <v>10335.701438854579</v>
      </c>
      <c r="D2166" s="96">
        <v>0.61450757312006077</v>
      </c>
      <c r="E2166" s="98">
        <v>0.7</v>
      </c>
      <c r="F2166" s="119">
        <v>0.79821969665342529</v>
      </c>
      <c r="G2166" s="177">
        <v>1</v>
      </c>
      <c r="H2166" s="97">
        <v>14492576.719952717</v>
      </c>
      <c r="I2166" s="185">
        <v>36207.914204478817</v>
      </c>
      <c r="J2166" s="174">
        <v>524745974477.875</v>
      </c>
      <c r="K2166" s="186">
        <v>0.51719615148432374</v>
      </c>
      <c r="L2166" s="182">
        <v>217927076469.58185</v>
      </c>
      <c r="M2166" s="189">
        <v>1212188863.2292185</v>
      </c>
      <c r="N2166" s="187">
        <v>34218032.667623349</v>
      </c>
      <c r="O2166" s="185">
        <v>0</v>
      </c>
      <c r="P2166" s="185">
        <v>499597400394.40344</v>
      </c>
      <c r="Q2166" s="174">
        <v>1025555563735.5077</v>
      </c>
      <c r="R2166" s="119">
        <v>0.65435217998138806</v>
      </c>
      <c r="S2166" s="174">
        <v>459842121582.06067</v>
      </c>
      <c r="T2166" s="119">
        <v>0.44838343025230237</v>
      </c>
      <c r="U2166" s="97">
        <v>16.165141593617189</v>
      </c>
      <c r="V2166" s="184">
        <v>7934423605268.3291</v>
      </c>
      <c r="W2166" s="199">
        <v>8238.869206901536</v>
      </c>
      <c r="X2166" s="191">
        <v>4.5937444365564822E-2</v>
      </c>
      <c r="Y2166" s="198">
        <v>2.0000000000000001E-4</v>
      </c>
    </row>
    <row r="2167" spans="1:25" x14ac:dyDescent="0.2">
      <c r="A2167">
        <v>2163</v>
      </c>
      <c r="B2167" s="119">
        <v>0.53002864108253456</v>
      </c>
      <c r="C2167" s="97">
        <v>10208.236993916757</v>
      </c>
      <c r="D2167" s="96">
        <v>0.59355084864734586</v>
      </c>
      <c r="E2167" s="98">
        <v>0</v>
      </c>
      <c r="F2167" s="119">
        <v>0</v>
      </c>
      <c r="G2167" s="177">
        <v>0</v>
      </c>
      <c r="H2167" s="97">
        <v>3721935.0155111453</v>
      </c>
      <c r="I2167" s="185">
        <v>53612.183767550763</v>
      </c>
      <c r="J2167" s="174">
        <v>199541064022.46542</v>
      </c>
      <c r="K2167" s="186">
        <v>0.51805794902917568</v>
      </c>
      <c r="L2167" s="182">
        <v>80419571059.455597</v>
      </c>
      <c r="M2167" s="189">
        <v>4786763830.8179846</v>
      </c>
      <c r="N2167" s="187">
        <v>10224213.702346468</v>
      </c>
      <c r="O2167" s="185">
        <v>0</v>
      </c>
      <c r="P2167" s="185">
        <v>0</v>
      </c>
      <c r="Q2167" s="174">
        <v>204327827853.28342</v>
      </c>
      <c r="R2167" s="119">
        <v>0.50592146679504146</v>
      </c>
      <c r="S2167" s="174">
        <v>80419571059.455597</v>
      </c>
      <c r="T2167" s="119">
        <v>0.39358109908162126</v>
      </c>
      <c r="U2167" s="97">
        <v>13.185939071889557</v>
      </c>
      <c r="V2167" s="184">
        <v>1172085667936.8083</v>
      </c>
      <c r="W2167" s="199">
        <v>1216.9003956767704</v>
      </c>
      <c r="X2167" s="191">
        <v>5.4461626745840874E-2</v>
      </c>
      <c r="Y2167" s="198">
        <v>2.0000000000000001E-4</v>
      </c>
    </row>
    <row r="2168" spans="1:25" x14ac:dyDescent="0.2">
      <c r="A2168">
        <v>2164</v>
      </c>
      <c r="B2168" s="119">
        <v>0.47436590325101452</v>
      </c>
      <c r="C2168" s="97">
        <v>4000</v>
      </c>
      <c r="D2168" s="96">
        <v>0.85391846948679795</v>
      </c>
      <c r="E2168" s="98">
        <v>0</v>
      </c>
      <c r="F2168" s="119">
        <v>0.68927528107844604</v>
      </c>
      <c r="G2168" s="177">
        <v>1</v>
      </c>
      <c r="H2168" s="97">
        <v>28900824.994654633</v>
      </c>
      <c r="I2168" s="185">
        <v>23855.998937375654</v>
      </c>
      <c r="J2168" s="174">
        <v>689458050361.76062</v>
      </c>
      <c r="K2168" s="186">
        <v>0.31946624596171969</v>
      </c>
      <c r="L2168" s="182">
        <v>162045613569.43277</v>
      </c>
      <c r="M2168" s="189">
        <v>23947383757.087959</v>
      </c>
      <c r="N2168" s="187">
        <v>59500965.282944456</v>
      </c>
      <c r="O2168" s="185">
        <v>0</v>
      </c>
      <c r="P2168" s="185">
        <v>873613672769.62</v>
      </c>
      <c r="Q2168" s="174">
        <v>1587019106888.4685</v>
      </c>
      <c r="R2168" s="119">
        <v>0.5791672635340549</v>
      </c>
      <c r="S2168" s="174">
        <v>537867125970.91095</v>
      </c>
      <c r="T2168" s="119">
        <v>0.33891660386210515</v>
      </c>
      <c r="U2168" s="97">
        <v>17.341980461072115</v>
      </c>
      <c r="V2168" s="184">
        <v>9958589827620.9727</v>
      </c>
      <c r="W2168" s="199">
        <v>10331.707898868768</v>
      </c>
      <c r="X2168" s="191">
        <v>4.2441603358130936E-2</v>
      </c>
      <c r="Y2168" s="198">
        <v>2.0000000000000001E-4</v>
      </c>
    </row>
    <row r="2169" spans="1:25" x14ac:dyDescent="0.2">
      <c r="A2169">
        <v>2165</v>
      </c>
      <c r="B2169" s="119">
        <v>0.54036037497011402</v>
      </c>
      <c r="C2169" s="97">
        <v>13461.324627944941</v>
      </c>
      <c r="D2169" s="96">
        <v>1.0412609376127988</v>
      </c>
      <c r="E2169" s="98">
        <v>0.2711443889308377</v>
      </c>
      <c r="F2169" s="119">
        <v>0.52694680079750633</v>
      </c>
      <c r="G2169" s="177">
        <v>1</v>
      </c>
      <c r="H2169" s="97">
        <v>7820265.5287575945</v>
      </c>
      <c r="I2169" s="185">
        <v>45408.02879916269</v>
      </c>
      <c r="J2169" s="174">
        <v>355102842346.92407</v>
      </c>
      <c r="K2169" s="186">
        <v>0.49600542130317815</v>
      </c>
      <c r="L2169" s="182">
        <v>139922214680.39285</v>
      </c>
      <c r="M2169" s="189">
        <v>3896842331.8307014</v>
      </c>
      <c r="N2169" s="187">
        <v>16177939.690219818</v>
      </c>
      <c r="O2169" s="185">
        <v>0</v>
      </c>
      <c r="P2169" s="185">
        <v>179319739642.99454</v>
      </c>
      <c r="Q2169" s="174">
        <v>538319424321.74927</v>
      </c>
      <c r="R2169" s="119">
        <v>0.59367860827481878</v>
      </c>
      <c r="S2169" s="174">
        <v>228665808998.21344</v>
      </c>
      <c r="T2169" s="119">
        <v>0.42477718370708778</v>
      </c>
      <c r="U2169" s="97">
        <v>15.384160139246777</v>
      </c>
      <c r="V2169" s="184">
        <v>3665965582742.0312</v>
      </c>
      <c r="W2169" s="199">
        <v>3801.8244803447024</v>
      </c>
      <c r="X2169" s="191">
        <v>5.04200897606078E-2</v>
      </c>
      <c r="Y2169" s="198">
        <v>2.0000000000000001E-4</v>
      </c>
    </row>
    <row r="2170" spans="1:25" x14ac:dyDescent="0.2">
      <c r="A2170">
        <v>2166</v>
      </c>
      <c r="B2170" s="119">
        <v>0.46723621813123495</v>
      </c>
      <c r="C2170" s="97">
        <v>12358.314213823391</v>
      </c>
      <c r="D2170" s="96">
        <v>1.4704739339860391</v>
      </c>
      <c r="E2170" s="98">
        <v>0</v>
      </c>
      <c r="F2170" s="119">
        <v>0</v>
      </c>
      <c r="G2170" s="177">
        <v>0</v>
      </c>
      <c r="H2170" s="97">
        <v>15200488.652858116</v>
      </c>
      <c r="I2170" s="185">
        <v>25851.470585857711</v>
      </c>
      <c r="J2170" s="174">
        <v>392954985300.02545</v>
      </c>
      <c r="K2170" s="186">
        <v>0.27894167647299983</v>
      </c>
      <c r="L2170" s="182">
        <v>75159424772.513824</v>
      </c>
      <c r="M2170" s="189">
        <v>11503918766.993771</v>
      </c>
      <c r="N2170" s="187">
        <v>26605561.406670116</v>
      </c>
      <c r="O2170" s="185">
        <v>0</v>
      </c>
      <c r="P2170" s="185">
        <v>0</v>
      </c>
      <c r="Q2170" s="174">
        <v>404458904067.01923</v>
      </c>
      <c r="R2170" s="119">
        <v>0.27100781136431445</v>
      </c>
      <c r="S2170" s="174">
        <v>75159424772.513824</v>
      </c>
      <c r="T2170" s="119">
        <v>0.18582709891351493</v>
      </c>
      <c r="U2170" s="97">
        <v>13.442702781527531</v>
      </c>
      <c r="V2170" s="184">
        <v>863607680047.47217</v>
      </c>
      <c r="W2170" s="199">
        <v>896.19362395930307</v>
      </c>
      <c r="X2170" s="191">
        <v>6.9629919651087488E-2</v>
      </c>
      <c r="Y2170" s="198">
        <v>2.0000000000000001E-4</v>
      </c>
    </row>
    <row r="2171" spans="1:25" x14ac:dyDescent="0.2">
      <c r="A2171">
        <v>2167</v>
      </c>
      <c r="B2171" s="119">
        <v>0.47959250064362763</v>
      </c>
      <c r="C2171" s="97">
        <v>12245.861298923348</v>
      </c>
      <c r="D2171" s="96">
        <v>0.73517860057608997</v>
      </c>
      <c r="E2171" s="98">
        <v>7.3094383646176458E-2</v>
      </c>
      <c r="F2171" s="119">
        <v>0.59826415977776637</v>
      </c>
      <c r="G2171" s="177">
        <v>1</v>
      </c>
      <c r="H2171" s="97">
        <v>5567427.1990187634</v>
      </c>
      <c r="I2171" s="185">
        <v>46742.42925419657</v>
      </c>
      <c r="J2171" s="174">
        <v>260235071978.02432</v>
      </c>
      <c r="K2171" s="186">
        <v>0.47959250064362768</v>
      </c>
      <c r="L2171" s="182">
        <v>100513394901.40849</v>
      </c>
      <c r="M2171" s="189">
        <v>7752811428.5257711</v>
      </c>
      <c r="N2171" s="187">
        <v>13445710.470327634</v>
      </c>
      <c r="O2171" s="185">
        <v>0</v>
      </c>
      <c r="P2171" s="185">
        <v>252663876685.58258</v>
      </c>
      <c r="Q2171" s="174">
        <v>520651760092.13269</v>
      </c>
      <c r="R2171" s="119">
        <v>0.62793966204152929</v>
      </c>
      <c r="S2171" s="174">
        <v>202663563821.16287</v>
      </c>
      <c r="T2171" s="119">
        <v>0.38924974302458948</v>
      </c>
      <c r="U2171" s="97">
        <v>16.143911118073518</v>
      </c>
      <c r="V2171" s="184">
        <v>3491749472663.5557</v>
      </c>
      <c r="W2171" s="199">
        <v>3622.5565469834828</v>
      </c>
      <c r="X2171" s="191">
        <v>4.6017138862150059E-2</v>
      </c>
      <c r="Y2171" s="198">
        <v>2.0000000000000001E-4</v>
      </c>
    </row>
    <row r="2172" spans="1:25" x14ac:dyDescent="0.2">
      <c r="A2172">
        <v>2168</v>
      </c>
      <c r="B2172" s="119">
        <v>0.46399281826210809</v>
      </c>
      <c r="C2172" s="97">
        <v>13578.315739326337</v>
      </c>
      <c r="D2172" s="96">
        <v>0.94687753821407994</v>
      </c>
      <c r="E2172" s="98">
        <v>0</v>
      </c>
      <c r="F2172" s="119">
        <v>0.51327405513503144</v>
      </c>
      <c r="G2172" s="177">
        <v>1</v>
      </c>
      <c r="H2172" s="97">
        <v>5815120.6541250963</v>
      </c>
      <c r="I2172" s="185">
        <v>34957.411527211589</v>
      </c>
      <c r="J2172" s="174">
        <v>203281565786.63882</v>
      </c>
      <c r="K2172" s="186">
        <v>0.29610466095784282</v>
      </c>
      <c r="L2172" s="182">
        <v>48268269619.070618</v>
      </c>
      <c r="M2172" s="189">
        <v>0</v>
      </c>
      <c r="N2172" s="187">
        <v>12853070.384673789</v>
      </c>
      <c r="O2172" s="185">
        <v>0</v>
      </c>
      <c r="P2172" s="185">
        <v>237791097308.92889</v>
      </c>
      <c r="Q2172" s="174">
        <v>441072663095.56775</v>
      </c>
      <c r="R2172" s="119">
        <v>0.56776471977615006</v>
      </c>
      <c r="S2172" s="174">
        <v>149871572816.15051</v>
      </c>
      <c r="T2172" s="119">
        <v>0.339788849674589</v>
      </c>
      <c r="U2172" s="97">
        <v>17.067614743259607</v>
      </c>
      <c r="V2172" s="184">
        <v>2651305341836.6758</v>
      </c>
      <c r="W2172" s="199">
        <v>2754.4309317368202</v>
      </c>
      <c r="X2172" s="191">
        <v>4.5833148482548304E-2</v>
      </c>
      <c r="Y2172" s="198">
        <v>2.0000000000000001E-4</v>
      </c>
    </row>
    <row r="2173" spans="1:25" x14ac:dyDescent="0.2">
      <c r="A2173">
        <v>2169</v>
      </c>
      <c r="B2173" s="119">
        <v>0.47681427001075161</v>
      </c>
      <c r="C2173" s="97">
        <v>5108.2136348301465</v>
      </c>
      <c r="D2173" s="96">
        <v>0.2</v>
      </c>
      <c r="E2173" s="98">
        <v>0.36401679401915199</v>
      </c>
      <c r="F2173" s="119">
        <v>0.54803421806298769</v>
      </c>
      <c r="G2173" s="177">
        <v>1</v>
      </c>
      <c r="H2173" s="97">
        <v>2173989.1328393691</v>
      </c>
      <c r="I2173" s="185">
        <v>53627.326057277118</v>
      </c>
      <c r="J2173" s="174">
        <v>116585224071.75398</v>
      </c>
      <c r="K2173" s="186">
        <v>0.47681427001075161</v>
      </c>
      <c r="L2173" s="182">
        <v>43294745646.466843</v>
      </c>
      <c r="M2173" s="189">
        <v>3568011969.8822007</v>
      </c>
      <c r="N2173" s="187">
        <v>8697146.8114470746</v>
      </c>
      <c r="O2173" s="185">
        <v>0</v>
      </c>
      <c r="P2173" s="185">
        <v>215632904066.48138</v>
      </c>
      <c r="Q2173" s="174">
        <v>335786140108.11755</v>
      </c>
      <c r="R2173" s="119">
        <v>0.67928897151489143</v>
      </c>
      <c r="S2173" s="174">
        <v>137659585156.77325</v>
      </c>
      <c r="T2173" s="119">
        <v>0.40996208215279273</v>
      </c>
      <c r="U2173" s="97">
        <v>17.198817076271347</v>
      </c>
      <c r="V2173" s="184">
        <v>2623555923226.3325</v>
      </c>
      <c r="W2173" s="199">
        <v>2723.6168922639813</v>
      </c>
      <c r="X2173" s="191">
        <v>4.2048091447812921E-2</v>
      </c>
      <c r="Y2173" s="198">
        <v>2.0000000000000001E-4</v>
      </c>
    </row>
    <row r="2174" spans="1:25" x14ac:dyDescent="0.2">
      <c r="A2174">
        <v>2170</v>
      </c>
      <c r="B2174" s="119">
        <v>0.38095059206218274</v>
      </c>
      <c r="C2174" s="97">
        <v>9098.0850804908841</v>
      </c>
      <c r="D2174" s="96">
        <v>0.2126108904850097</v>
      </c>
      <c r="E2174" s="98">
        <v>3.3598892789087134E-2</v>
      </c>
      <c r="F2174" s="119">
        <v>0.69214273524370951</v>
      </c>
      <c r="G2174" s="177">
        <v>1</v>
      </c>
      <c r="H2174" s="97">
        <v>1969630.3851644143</v>
      </c>
      <c r="I2174" s="185">
        <v>53910.013023227562</v>
      </c>
      <c r="J2174" s="174">
        <v>106182799715.15829</v>
      </c>
      <c r="K2174" s="186">
        <v>0.38095059206218274</v>
      </c>
      <c r="L2174" s="182">
        <v>26567532384.872536</v>
      </c>
      <c r="M2174" s="189">
        <v>2474354691.6671095</v>
      </c>
      <c r="N2174" s="187">
        <v>7828126.1213789014</v>
      </c>
      <c r="O2174" s="185">
        <v>0</v>
      </c>
      <c r="P2174" s="185">
        <v>224396159528.23334</v>
      </c>
      <c r="Q2174" s="174">
        <v>333053313935.05872</v>
      </c>
      <c r="R2174" s="119">
        <v>0.66045680627512782</v>
      </c>
      <c r="S2174" s="174">
        <v>179236414486.43027</v>
      </c>
      <c r="T2174" s="119">
        <v>0.5381613302949424</v>
      </c>
      <c r="U2174" s="97">
        <v>18.155386353598249</v>
      </c>
      <c r="V2174" s="184">
        <v>3534080333717.1694</v>
      </c>
      <c r="W2174" s="199">
        <v>3668.2933147221202</v>
      </c>
      <c r="X2174" s="191">
        <v>4.0436589782666246E-2</v>
      </c>
      <c r="Y2174" s="198">
        <v>2.0000000000000001E-4</v>
      </c>
    </row>
    <row r="2175" spans="1:25" x14ac:dyDescent="0.2">
      <c r="A2175">
        <v>2171</v>
      </c>
      <c r="B2175" s="119">
        <v>0.39331322193057544</v>
      </c>
      <c r="C2175" s="97">
        <v>4000</v>
      </c>
      <c r="D2175" s="96">
        <v>0.67625594415805568</v>
      </c>
      <c r="E2175" s="98">
        <v>0</v>
      </c>
      <c r="F2175" s="119">
        <v>0</v>
      </c>
      <c r="G2175" s="177">
        <v>0</v>
      </c>
      <c r="H2175" s="97">
        <v>39867292.432086602</v>
      </c>
      <c r="I2175" s="185">
        <v>23111.512503330621</v>
      </c>
      <c r="J2175" s="174">
        <v>921393427518.10779</v>
      </c>
      <c r="K2175" s="186">
        <v>0.37934251768698868</v>
      </c>
      <c r="L2175" s="182">
        <v>257901496795.08331</v>
      </c>
      <c r="M2175" s="189">
        <v>0</v>
      </c>
      <c r="N2175" s="187">
        <v>88352546.786451235</v>
      </c>
      <c r="O2175" s="185">
        <v>0</v>
      </c>
      <c r="P2175" s="185">
        <v>0</v>
      </c>
      <c r="Q2175" s="174">
        <v>921393427518.10779</v>
      </c>
      <c r="R2175" s="119">
        <v>0.37934251768698873</v>
      </c>
      <c r="S2175" s="174">
        <v>257901496795.08331</v>
      </c>
      <c r="T2175" s="119">
        <v>0.27990377301667357</v>
      </c>
      <c r="U2175" s="97">
        <v>13</v>
      </c>
      <c r="V2175" s="184">
        <v>3660947897536.6187</v>
      </c>
      <c r="W2175" s="199">
        <v>3799.182210148389</v>
      </c>
      <c r="X2175" s="191">
        <v>5.5407920604003923E-2</v>
      </c>
      <c r="Y2175" s="198">
        <v>2.0000000000000001E-4</v>
      </c>
    </row>
    <row r="2176" spans="1:25" x14ac:dyDescent="0.2">
      <c r="A2176">
        <v>2172</v>
      </c>
      <c r="B2176" s="119">
        <v>0.42660716436415103</v>
      </c>
      <c r="C2176" s="97">
        <v>9155.816471406195</v>
      </c>
      <c r="D2176" s="96">
        <v>0.52910252209059228</v>
      </c>
      <c r="E2176" s="98">
        <v>0.17685023912212108</v>
      </c>
      <c r="F2176" s="119">
        <v>0</v>
      </c>
      <c r="G2176" s="177">
        <v>0</v>
      </c>
      <c r="H2176" s="97">
        <v>3604538.3688341831</v>
      </c>
      <c r="I2176" s="185">
        <v>48915.314045583735</v>
      </c>
      <c r="J2176" s="174">
        <v>176317126300.88019</v>
      </c>
      <c r="K2176" s="186">
        <v>0.42660716436415103</v>
      </c>
      <c r="L2176" s="182">
        <v>57642338984.504402</v>
      </c>
      <c r="M2176" s="189">
        <v>8093252716.8229294</v>
      </c>
      <c r="N2176" s="187">
        <v>10309279.762124574</v>
      </c>
      <c r="O2176" s="185">
        <v>17253767547.450642</v>
      </c>
      <c r="P2176" s="185">
        <v>0</v>
      </c>
      <c r="Q2176" s="174">
        <v>201664146565.15378</v>
      </c>
      <c r="R2176" s="119">
        <v>0.44143277243014478</v>
      </c>
      <c r="S2176" s="174">
        <v>65684740363.184563</v>
      </c>
      <c r="T2176" s="119">
        <v>0.32571352658348268</v>
      </c>
      <c r="U2176" s="97">
        <v>14.126895343831578</v>
      </c>
      <c r="V2176" s="184">
        <v>1036517306967.2172</v>
      </c>
      <c r="W2176" s="199">
        <v>1076.491269106609</v>
      </c>
      <c r="X2176" s="191">
        <v>5.016243399017653E-2</v>
      </c>
      <c r="Y2176" s="198">
        <v>2.0000000000000001E-4</v>
      </c>
    </row>
    <row r="2177" spans="1:25" x14ac:dyDescent="0.2">
      <c r="A2177">
        <v>2173</v>
      </c>
      <c r="B2177" s="119">
        <v>0.53182242881328312</v>
      </c>
      <c r="C2177" s="97">
        <v>6669.2429873921647</v>
      </c>
      <c r="D2177" s="96">
        <v>0.89021695520545663</v>
      </c>
      <c r="E2177" s="98">
        <v>0.7</v>
      </c>
      <c r="F2177" s="119">
        <v>0</v>
      </c>
      <c r="G2177" s="177">
        <v>0</v>
      </c>
      <c r="H2177" s="97">
        <v>8424291.9900105167</v>
      </c>
      <c r="I2177" s="185">
        <v>38288.843315781916</v>
      </c>
      <c r="J2177" s="174">
        <v>322556396051.9093</v>
      </c>
      <c r="K2177" s="186">
        <v>0.47260961743796326</v>
      </c>
      <c r="L2177" s="182">
        <v>114071708918.18533</v>
      </c>
      <c r="M2177" s="189">
        <v>43843522406.580688</v>
      </c>
      <c r="N2177" s="187">
        <v>18375052.828880869</v>
      </c>
      <c r="O2177" s="185">
        <v>53882305386.372444</v>
      </c>
      <c r="P2177" s="185">
        <v>0</v>
      </c>
      <c r="Q2177" s="174">
        <v>420282223844.86243</v>
      </c>
      <c r="R2177" s="119">
        <v>0.46528044289006487</v>
      </c>
      <c r="S2177" s="174">
        <v>144985734365.14838</v>
      </c>
      <c r="T2177" s="119">
        <v>0.344972321310136</v>
      </c>
      <c r="U2177" s="97">
        <v>15.239573580623643</v>
      </c>
      <c r="V2177" s="184">
        <v>2391633352434.4653</v>
      </c>
      <c r="W2177" s="199">
        <v>2482.4173756986788</v>
      </c>
      <c r="X2177" s="191">
        <v>4.787989127245245E-2</v>
      </c>
      <c r="Y2177" s="198">
        <v>2.0000000000000001E-4</v>
      </c>
    </row>
    <row r="2178" spans="1:25" x14ac:dyDescent="0.2">
      <c r="A2178">
        <v>2174</v>
      </c>
      <c r="B2178" s="119">
        <v>0.60354942936656941</v>
      </c>
      <c r="C2178" s="97">
        <v>14325.372179471273</v>
      </c>
      <c r="D2178" s="96">
        <v>1.5003762399752147</v>
      </c>
      <c r="E2178" s="98">
        <v>0</v>
      </c>
      <c r="F2178" s="119">
        <v>0.6136156885399886</v>
      </c>
      <c r="G2178" s="177">
        <v>1</v>
      </c>
      <c r="H2178" s="97">
        <v>24949487.228008565</v>
      </c>
      <c r="I2178" s="185">
        <v>25376.728620968421</v>
      </c>
      <c r="J2178" s="174">
        <v>633136366617.49097</v>
      </c>
      <c r="K2178" s="186">
        <v>0.29583602132889852</v>
      </c>
      <c r="L2178" s="182">
        <v>168432070515.05273</v>
      </c>
      <c r="M2178" s="189">
        <v>17005614702.750538</v>
      </c>
      <c r="N2178" s="187">
        <v>42241223.638101034</v>
      </c>
      <c r="O2178" s="185">
        <v>0</v>
      </c>
      <c r="P2178" s="185">
        <v>442031359938.46027</v>
      </c>
      <c r="Q2178" s="174">
        <v>1092173341258.7017</v>
      </c>
      <c r="R2178" s="119">
        <v>0.49527818632353188</v>
      </c>
      <c r="S2178" s="174">
        <v>405521617705.38251</v>
      </c>
      <c r="T2178" s="119">
        <v>0.37129785390845493</v>
      </c>
      <c r="U2178" s="97">
        <v>16.610678333173595</v>
      </c>
      <c r="V2178" s="184">
        <v>6371984113261.5205</v>
      </c>
      <c r="W2178" s="199">
        <v>6610.3990302721986</v>
      </c>
      <c r="X2178" s="191">
        <v>4.5340384668816333E-2</v>
      </c>
      <c r="Y2178" s="198">
        <v>2.0000000000000001E-4</v>
      </c>
    </row>
    <row r="2179" spans="1:25" x14ac:dyDescent="0.2">
      <c r="A2179">
        <v>2175</v>
      </c>
      <c r="B2179" s="119">
        <v>0.36685273169108956</v>
      </c>
      <c r="C2179" s="97">
        <v>13046.930258308117</v>
      </c>
      <c r="D2179" s="96">
        <v>0.35935051173896054</v>
      </c>
      <c r="E2179" s="98">
        <v>0.65370913371451111</v>
      </c>
      <c r="F2179" s="119">
        <v>0</v>
      </c>
      <c r="G2179" s="177">
        <v>0</v>
      </c>
      <c r="H2179" s="97">
        <v>2045903.5893069101</v>
      </c>
      <c r="I2179" s="185">
        <v>54282.32780843183</v>
      </c>
      <c r="J2179" s="174">
        <v>111056409299.20497</v>
      </c>
      <c r="K2179" s="186">
        <v>0.36685273169108956</v>
      </c>
      <c r="L2179" s="182">
        <v>29942087025.992874</v>
      </c>
      <c r="M2179" s="189">
        <v>16281095630.470625</v>
      </c>
      <c r="N2179" s="187">
        <v>7218548.5303938817</v>
      </c>
      <c r="O2179" s="185">
        <v>28784297293.420769</v>
      </c>
      <c r="P2179" s="185">
        <v>0</v>
      </c>
      <c r="Q2179" s="174">
        <v>156121802223.09634</v>
      </c>
      <c r="R2179" s="119">
        <v>0.40845534736288008</v>
      </c>
      <c r="S2179" s="174">
        <v>45435667779.362968</v>
      </c>
      <c r="T2179" s="119">
        <v>0.29102705152247665</v>
      </c>
      <c r="U2179" s="97">
        <v>16.008224324228742</v>
      </c>
      <c r="V2179" s="184">
        <v>819741274371.35706</v>
      </c>
      <c r="W2179" s="199">
        <v>850.27704553487058</v>
      </c>
      <c r="X2179" s="191">
        <v>4.4290564669750343E-2</v>
      </c>
      <c r="Y2179" s="198">
        <v>2.0000000000000001E-4</v>
      </c>
    </row>
    <row r="2180" spans="1:25" x14ac:dyDescent="0.2">
      <c r="A2180">
        <v>2176</v>
      </c>
      <c r="B2180" s="119">
        <v>0.53596000639573305</v>
      </c>
      <c r="C2180" s="97">
        <v>7139.242339022845</v>
      </c>
      <c r="D2180" s="96">
        <v>1.1155014778807053</v>
      </c>
      <c r="E2180" s="98">
        <v>0.61538274536013582</v>
      </c>
      <c r="F2180" s="119">
        <v>0</v>
      </c>
      <c r="G2180" s="177">
        <v>0</v>
      </c>
      <c r="H2180" s="97">
        <v>28685404.396990992</v>
      </c>
      <c r="I2180" s="185">
        <v>26888.806901121498</v>
      </c>
      <c r="J2180" s="174">
        <v>771316299711.27234</v>
      </c>
      <c r="K2180" s="186">
        <v>0.32338028288046394</v>
      </c>
      <c r="L2180" s="182">
        <v>159076628466.95139</v>
      </c>
      <c r="M2180" s="189">
        <v>90374637993.017639</v>
      </c>
      <c r="N2180" s="187">
        <v>53526290.315925583</v>
      </c>
      <c r="O2180" s="185">
        <v>181154169990.76199</v>
      </c>
      <c r="P2180" s="185">
        <v>0</v>
      </c>
      <c r="Q2180" s="174">
        <v>1042845107695.052</v>
      </c>
      <c r="R2180" s="119">
        <v>0.37814994410355873</v>
      </c>
      <c r="S2180" s="174">
        <v>274771135994.07098</v>
      </c>
      <c r="T2180" s="119">
        <v>0.26348221223512647</v>
      </c>
      <c r="U2180" s="97">
        <v>16.526126875512816</v>
      </c>
      <c r="V2180" s="184">
        <v>4582097031075.1338</v>
      </c>
      <c r="W2180" s="199">
        <v>4755.0916190264497</v>
      </c>
      <c r="X2180" s="191">
        <v>4.4013350666077228E-2</v>
      </c>
      <c r="Y2180" s="198">
        <v>2.0000000000000001E-4</v>
      </c>
    </row>
    <row r="2181" spans="1:25" x14ac:dyDescent="0.2">
      <c r="A2181">
        <v>2177</v>
      </c>
      <c r="B2181" s="119">
        <v>0.67272545038368936</v>
      </c>
      <c r="C2181" s="97">
        <v>5438.4491964026165</v>
      </c>
      <c r="D2181" s="96">
        <v>1.0289706690652158</v>
      </c>
      <c r="E2181" s="98">
        <v>0.48369513726366054</v>
      </c>
      <c r="F2181" s="119">
        <v>0</v>
      </c>
      <c r="G2181" s="177">
        <v>0</v>
      </c>
      <c r="H2181" s="97">
        <v>10384418.278360689</v>
      </c>
      <c r="I2181" s="185">
        <v>37163.484789288326</v>
      </c>
      <c r="J2181" s="174">
        <v>385921170733.46515</v>
      </c>
      <c r="K2181" s="186">
        <v>0.47182833453543471</v>
      </c>
      <c r="L2181" s="182">
        <v>137080354928.85744</v>
      </c>
      <c r="M2181" s="189">
        <v>30552661024.538708</v>
      </c>
      <c r="N2181" s="187">
        <v>21186187.762919132</v>
      </c>
      <c r="O2181" s="185">
        <v>90863130425.521988</v>
      </c>
      <c r="P2181" s="185">
        <v>0</v>
      </c>
      <c r="Q2181" s="174">
        <v>507336962183.52588</v>
      </c>
      <c r="R2181" s="119">
        <v>0.50218901160485319</v>
      </c>
      <c r="S2181" s="174">
        <v>181541087103.35867</v>
      </c>
      <c r="T2181" s="119">
        <v>0.35783138354837107</v>
      </c>
      <c r="U2181" s="97">
        <v>14.982741031004371</v>
      </c>
      <c r="V2181" s="184">
        <v>2941472886487.8555</v>
      </c>
      <c r="W2181" s="199">
        <v>3050.4763838382783</v>
      </c>
      <c r="X2181" s="191">
        <v>4.9379949387641467E-2</v>
      </c>
      <c r="Y2181" s="198">
        <v>2.0000000000000001E-4</v>
      </c>
    </row>
    <row r="2182" spans="1:25" x14ac:dyDescent="0.2">
      <c r="A2182">
        <v>2178</v>
      </c>
      <c r="B2182" s="119">
        <v>0.3426010269444173</v>
      </c>
      <c r="C2182" s="97">
        <v>7084.3532472363695</v>
      </c>
      <c r="D2182" s="96">
        <v>0.61188142524802813</v>
      </c>
      <c r="E2182" s="98">
        <v>0.31977691846665313</v>
      </c>
      <c r="F2182" s="119">
        <v>0.59621096746931057</v>
      </c>
      <c r="G2182" s="177">
        <v>1</v>
      </c>
      <c r="H2182" s="97">
        <v>8865422.1095710322</v>
      </c>
      <c r="I2182" s="185">
        <v>38768.765432231361</v>
      </c>
      <c r="J2182" s="174">
        <v>343701470223.67706</v>
      </c>
      <c r="K2182" s="186">
        <v>0.3426010269444173</v>
      </c>
      <c r="L2182" s="182">
        <v>76999411821.947311</v>
      </c>
      <c r="M2182" s="189">
        <v>3693003454.3709683</v>
      </c>
      <c r="N2182" s="187">
        <v>21733697.01972067</v>
      </c>
      <c r="O2182" s="185">
        <v>0</v>
      </c>
      <c r="P2182" s="185">
        <v>284465989661.68317</v>
      </c>
      <c r="Q2182" s="174">
        <v>631860463339.7312</v>
      </c>
      <c r="R2182" s="119">
        <v>0.54652140531953808</v>
      </c>
      <c r="S2182" s="174">
        <v>281742762133.96637</v>
      </c>
      <c r="T2182" s="119">
        <v>0.44589395678406657</v>
      </c>
      <c r="U2182" s="97">
        <v>17.402931713637781</v>
      </c>
      <c r="V2182" s="184">
        <v>5227346722351.041</v>
      </c>
      <c r="W2182" s="199">
        <v>5426.694402198239</v>
      </c>
      <c r="X2182" s="191">
        <v>4.2366141659129775E-2</v>
      </c>
      <c r="Y2182" s="198">
        <v>2.0000000000000001E-4</v>
      </c>
    </row>
    <row r="2183" spans="1:25" x14ac:dyDescent="0.2">
      <c r="A2183">
        <v>2179</v>
      </c>
      <c r="B2183" s="119">
        <v>0.38539535451465973</v>
      </c>
      <c r="C2183" s="97">
        <v>12545.369338899673</v>
      </c>
      <c r="D2183" s="96">
        <v>1.2624409465824318</v>
      </c>
      <c r="E2183" s="98">
        <v>0.7</v>
      </c>
      <c r="F2183" s="119">
        <v>0.48124282517383321</v>
      </c>
      <c r="G2183" s="177">
        <v>1</v>
      </c>
      <c r="H2183" s="97">
        <v>10768772.467978755</v>
      </c>
      <c r="I2183" s="185">
        <v>32892.387424942208</v>
      </c>
      <c r="J2183" s="174">
        <v>354210636107.80829</v>
      </c>
      <c r="K2183" s="186">
        <v>0.3245670053240205</v>
      </c>
      <c r="L2183" s="182">
        <v>96352094014.727493</v>
      </c>
      <c r="M2183" s="189">
        <v>2952369658.2231688</v>
      </c>
      <c r="N2183" s="187">
        <v>20316360.927647837</v>
      </c>
      <c r="O2183" s="185">
        <v>0</v>
      </c>
      <c r="P2183" s="185">
        <v>219916613602.3941</v>
      </c>
      <c r="Q2183" s="174">
        <v>577079619368.42554</v>
      </c>
      <c r="R2183" s="119">
        <v>0.50408707314202417</v>
      </c>
      <c r="S2183" s="174">
        <v>218925669573.13925</v>
      </c>
      <c r="T2183" s="119">
        <v>0.3793682227293671</v>
      </c>
      <c r="U2183" s="97">
        <v>16.403885662704049</v>
      </c>
      <c r="V2183" s="184">
        <v>3621697964767.0645</v>
      </c>
      <c r="W2183" s="199">
        <v>3760.0210812765458</v>
      </c>
      <c r="X2183" s="191">
        <v>4.7229132429703426E-2</v>
      </c>
      <c r="Y2183" s="198">
        <v>2.0000000000000001E-4</v>
      </c>
    </row>
    <row r="2184" spans="1:25" x14ac:dyDescent="0.2">
      <c r="A2184">
        <v>2180</v>
      </c>
      <c r="B2184" s="119">
        <v>0.25794324866436769</v>
      </c>
      <c r="C2184" s="97">
        <v>4000</v>
      </c>
      <c r="D2184" s="96">
        <v>1.1478849072081734</v>
      </c>
      <c r="E2184" s="98">
        <v>6.473996452917069E-2</v>
      </c>
      <c r="F2184" s="119">
        <v>0.43383536533622402</v>
      </c>
      <c r="G2184" s="177">
        <v>1</v>
      </c>
      <c r="H2184" s="97">
        <v>13686520.732502932</v>
      </c>
      <c r="I2184" s="185">
        <v>35210.383805111072</v>
      </c>
      <c r="J2184" s="174">
        <v>481907647948.03815</v>
      </c>
      <c r="K2184" s="186">
        <v>0.25794324866436769</v>
      </c>
      <c r="L2184" s="182">
        <v>67297376209.578438</v>
      </c>
      <c r="M2184" s="189">
        <v>17226132664.343777</v>
      </c>
      <c r="N2184" s="187">
        <v>26409176.699153155</v>
      </c>
      <c r="O2184" s="185">
        <v>0</v>
      </c>
      <c r="P2184" s="185">
        <v>275959840978.87909</v>
      </c>
      <c r="Q2184" s="174">
        <v>775093621591.26099</v>
      </c>
      <c r="R2184" s="119">
        <v>0.44520131173650118</v>
      </c>
      <c r="S2184" s="174">
        <v>223156757454.3396</v>
      </c>
      <c r="T2184" s="119">
        <v>0.28790942311743006</v>
      </c>
      <c r="U2184" s="97">
        <v>17.43168177894664</v>
      </c>
      <c r="V2184" s="184">
        <v>4084835482340.0073</v>
      </c>
      <c r="W2184" s="199">
        <v>4243.7023228788412</v>
      </c>
      <c r="X2184" s="191">
        <v>4.3818429427338941E-2</v>
      </c>
      <c r="Y2184" s="198">
        <v>2.0000000000000001E-4</v>
      </c>
    </row>
    <row r="2185" spans="1:25" x14ac:dyDescent="0.2">
      <c r="A2185">
        <v>2181</v>
      </c>
      <c r="B2185" s="119">
        <v>0.48439946992442118</v>
      </c>
      <c r="C2185" s="97">
        <v>4000</v>
      </c>
      <c r="D2185" s="96">
        <v>0.38829950601646535</v>
      </c>
      <c r="E2185" s="98">
        <v>0.7</v>
      </c>
      <c r="F2185" s="119">
        <v>0</v>
      </c>
      <c r="G2185" s="177">
        <v>0</v>
      </c>
      <c r="H2185" s="97">
        <v>4376748.4934542617</v>
      </c>
      <c r="I2185" s="185">
        <v>44817.419289505611</v>
      </c>
      <c r="J2185" s="174">
        <v>196154572355.85165</v>
      </c>
      <c r="K2185" s="186">
        <v>0.48439946992442118</v>
      </c>
      <c r="L2185" s="182">
        <v>68659603998.52478</v>
      </c>
      <c r="M2185" s="189">
        <v>34726176224.368324</v>
      </c>
      <c r="N2185" s="187">
        <v>13461590.038253248</v>
      </c>
      <c r="O2185" s="185">
        <v>73472781021.082245</v>
      </c>
      <c r="P2185" s="185">
        <v>0</v>
      </c>
      <c r="Q2185" s="174">
        <v>304353529601.30225</v>
      </c>
      <c r="R2185" s="119">
        <v>0.50531825896930171</v>
      </c>
      <c r="S2185" s="174">
        <v>110486635648.4351</v>
      </c>
      <c r="T2185" s="119">
        <v>0.36302071407934927</v>
      </c>
      <c r="U2185" s="97">
        <v>16.34726538760501</v>
      </c>
      <c r="V2185" s="184">
        <v>2036414068279.2456</v>
      </c>
      <c r="W2185" s="199">
        <v>2112.7551325330555</v>
      </c>
      <c r="X2185" s="191">
        <v>4.3338259801534822E-2</v>
      </c>
      <c r="Y2185" s="198">
        <v>2.0000000000000001E-4</v>
      </c>
    </row>
    <row r="2186" spans="1:25" x14ac:dyDescent="0.2">
      <c r="A2186">
        <v>2182</v>
      </c>
      <c r="B2186" s="119">
        <v>0.51312754826272744</v>
      </c>
      <c r="C2186" s="97">
        <v>8988.212883372491</v>
      </c>
      <c r="D2186" s="96">
        <v>0.53723771875793469</v>
      </c>
      <c r="E2186" s="98">
        <v>0.44147370288513405</v>
      </c>
      <c r="F2186" s="119">
        <v>0</v>
      </c>
      <c r="G2186" s="177">
        <v>0</v>
      </c>
      <c r="H2186" s="97">
        <v>6943828.0571147436</v>
      </c>
      <c r="I2186" s="185">
        <v>39970.034159481191</v>
      </c>
      <c r="J2186" s="174">
        <v>277545044640.44019</v>
      </c>
      <c r="K2186" s="186">
        <v>0.40873628400369755</v>
      </c>
      <c r="L2186" s="182">
        <v>79213617814.055115</v>
      </c>
      <c r="M2186" s="189">
        <v>24010548974.992813</v>
      </c>
      <c r="N2186" s="187">
        <v>18127526.588291399</v>
      </c>
      <c r="O2186" s="185">
        <v>46060332993.433228</v>
      </c>
      <c r="P2186" s="185">
        <v>0</v>
      </c>
      <c r="Q2186" s="174">
        <v>347615926608.86621</v>
      </c>
      <c r="R2186" s="119">
        <v>0.43234784450433511</v>
      </c>
      <c r="S2186" s="174">
        <v>101582136278.26126</v>
      </c>
      <c r="T2186" s="119">
        <v>0.29222520748469738</v>
      </c>
      <c r="U2186" s="97">
        <v>14.987177997410551</v>
      </c>
      <c r="V2186" s="184">
        <v>1673589358608.7837</v>
      </c>
      <c r="W2186" s="199">
        <v>1737.9387766212342</v>
      </c>
      <c r="X2186" s="191">
        <v>4.7164088385799885E-2</v>
      </c>
      <c r="Y2186" s="198">
        <v>2.0000000000000001E-4</v>
      </c>
    </row>
    <row r="2187" spans="1:25" x14ac:dyDescent="0.2">
      <c r="A2187">
        <v>2183</v>
      </c>
      <c r="B2187" s="119">
        <v>0.47451672901879638</v>
      </c>
      <c r="C2187" s="97">
        <v>6418.2965434769139</v>
      </c>
      <c r="D2187" s="96">
        <v>1.0595766272009446</v>
      </c>
      <c r="E2187" s="98">
        <v>0.64376649995358259</v>
      </c>
      <c r="F2187" s="119">
        <v>0</v>
      </c>
      <c r="G2187" s="177">
        <v>0</v>
      </c>
      <c r="H2187" s="97">
        <v>11264419.534055803</v>
      </c>
      <c r="I2187" s="185">
        <v>37289.677965859017</v>
      </c>
      <c r="J2187" s="174">
        <v>420046576897.27258</v>
      </c>
      <c r="K2187" s="186">
        <v>0.47451672901879638</v>
      </c>
      <c r="L2187" s="182">
        <v>151777937661.04913</v>
      </c>
      <c r="M2187" s="189">
        <v>53658822464.886848</v>
      </c>
      <c r="N2187" s="187">
        <v>22543760.095769476</v>
      </c>
      <c r="O2187" s="185">
        <v>113296777645.34607</v>
      </c>
      <c r="P2187" s="185">
        <v>0</v>
      </c>
      <c r="Q2187" s="174">
        <v>587002177007.50549</v>
      </c>
      <c r="R2187" s="119">
        <v>0.49396162600161114</v>
      </c>
      <c r="S2187" s="174">
        <v>217951102583.95557</v>
      </c>
      <c r="T2187" s="119">
        <v>0.37129522022397682</v>
      </c>
      <c r="U2187" s="97">
        <v>15.572352373468593</v>
      </c>
      <c r="V2187" s="184">
        <v>3611193667111.2964</v>
      </c>
      <c r="W2187" s="199">
        <v>3748.8039120633712</v>
      </c>
      <c r="X2187" s="191">
        <v>4.7458921472720607E-2</v>
      </c>
      <c r="Y2187" s="198">
        <v>2.0000000000000001E-4</v>
      </c>
    </row>
    <row r="2188" spans="1:25" x14ac:dyDescent="0.2">
      <c r="A2188">
        <v>2184</v>
      </c>
      <c r="B2188" s="119">
        <v>0.475757113481104</v>
      </c>
      <c r="C2188" s="97">
        <v>9001.0059156166826</v>
      </c>
      <c r="D2188" s="96">
        <v>0.37062918708677761</v>
      </c>
      <c r="E2188" s="98">
        <v>7.5371737204390499E-3</v>
      </c>
      <c r="F2188" s="119">
        <v>0</v>
      </c>
      <c r="G2188" s="177">
        <v>0</v>
      </c>
      <c r="H2188" s="97">
        <v>2818499.2958391081</v>
      </c>
      <c r="I2188" s="185">
        <v>44108.796840040886</v>
      </c>
      <c r="J2188" s="174">
        <v>124320612833.96552</v>
      </c>
      <c r="K2188" s="186">
        <v>0.40631406008457838</v>
      </c>
      <c r="L2188" s="182">
        <v>34800212388.581673</v>
      </c>
      <c r="M2188" s="189">
        <v>6448488572.5432816</v>
      </c>
      <c r="N2188" s="187">
        <v>9265898.6217168588</v>
      </c>
      <c r="O2188" s="185">
        <v>631322608.49822295</v>
      </c>
      <c r="P2188" s="185">
        <v>0</v>
      </c>
      <c r="Q2188" s="174">
        <v>131400424015.00702</v>
      </c>
      <c r="R2188" s="119">
        <v>0.38826564999320956</v>
      </c>
      <c r="S2188" s="174">
        <v>35166692033.719627</v>
      </c>
      <c r="T2188" s="119">
        <v>0.26762997377925735</v>
      </c>
      <c r="U2188" s="97">
        <v>13.587826086308304</v>
      </c>
      <c r="V2188" s="184">
        <v>561109597448.04663</v>
      </c>
      <c r="W2188" s="199">
        <v>582.80379339025001</v>
      </c>
      <c r="X2188" s="191">
        <v>4.9095841558864137E-2</v>
      </c>
      <c r="Y2188" s="198">
        <v>2.0000000000000001E-4</v>
      </c>
    </row>
    <row r="2189" spans="1:25" x14ac:dyDescent="0.2">
      <c r="A2189">
        <v>2185</v>
      </c>
      <c r="B2189" s="119">
        <v>0.68874669200330563</v>
      </c>
      <c r="C2189" s="97">
        <v>4207.5877916003883</v>
      </c>
      <c r="D2189" s="96">
        <v>0.97794140224814907</v>
      </c>
      <c r="E2189" s="98">
        <v>7.1326695342492724E-2</v>
      </c>
      <c r="F2189" s="119">
        <v>0.5037359437227733</v>
      </c>
      <c r="G2189" s="177">
        <v>1</v>
      </c>
      <c r="H2189" s="97">
        <v>15823357.253990997</v>
      </c>
      <c r="I2189" s="185">
        <v>31052.01015147979</v>
      </c>
      <c r="J2189" s="174">
        <v>491347050081.4198</v>
      </c>
      <c r="K2189" s="186">
        <v>0.39079594125012773</v>
      </c>
      <c r="L2189" s="182">
        <v>133184702709.04559</v>
      </c>
      <c r="M2189" s="189">
        <v>12910695721.209681</v>
      </c>
      <c r="N2189" s="187">
        <v>31960284.18125971</v>
      </c>
      <c r="O2189" s="185">
        <v>0</v>
      </c>
      <c r="P2189" s="185">
        <v>461212623806.77179</v>
      </c>
      <c r="Q2189" s="174">
        <v>965470369609.40137</v>
      </c>
      <c r="R2189" s="119">
        <v>0.58104997276034165</v>
      </c>
      <c r="S2189" s="174">
        <v>266741807050.20764</v>
      </c>
      <c r="T2189" s="119">
        <v>0.27628171246531669</v>
      </c>
      <c r="U2189" s="97">
        <v>16.183984452004012</v>
      </c>
      <c r="V2189" s="184">
        <v>4627964210490.6484</v>
      </c>
      <c r="W2189" s="199">
        <v>4806.7514032898644</v>
      </c>
      <c r="X2189" s="191">
        <v>4.5565562096588637E-2</v>
      </c>
      <c r="Y2189" s="198">
        <v>2.0000000000000001E-4</v>
      </c>
    </row>
    <row r="2190" spans="1:25" x14ac:dyDescent="0.2">
      <c r="A2190">
        <v>2186</v>
      </c>
      <c r="B2190" s="119">
        <v>0.29667218583484073</v>
      </c>
      <c r="C2190" s="97">
        <v>4000</v>
      </c>
      <c r="D2190" s="96">
        <v>0.84672165641719299</v>
      </c>
      <c r="E2190" s="98">
        <v>0.25868479182695725</v>
      </c>
      <c r="F2190" s="119">
        <v>0.58490457889370606</v>
      </c>
      <c r="G2190" s="177">
        <v>1</v>
      </c>
      <c r="H2190" s="97">
        <v>14639120.508558666</v>
      </c>
      <c r="I2190" s="185">
        <v>31959.949662238101</v>
      </c>
      <c r="J2190" s="174">
        <v>467865554552.97241</v>
      </c>
      <c r="K2190" s="186">
        <v>0.29667218583484067</v>
      </c>
      <c r="L2190" s="182">
        <v>84847743019.741959</v>
      </c>
      <c r="M2190" s="189">
        <v>7972965903.1583366</v>
      </c>
      <c r="N2190" s="187">
        <v>31221010.444646284</v>
      </c>
      <c r="O2190" s="185">
        <v>0</v>
      </c>
      <c r="P2190" s="185">
        <v>302448680641.16205</v>
      </c>
      <c r="Q2190" s="174">
        <v>778287201097.29285</v>
      </c>
      <c r="R2190" s="119">
        <v>0.48923024909334373</v>
      </c>
      <c r="S2190" s="174">
        <v>255744068704.35309</v>
      </c>
      <c r="T2190" s="119">
        <v>0.32859857947526855</v>
      </c>
      <c r="U2190" s="97">
        <v>17.12412131203741</v>
      </c>
      <c r="V2190" s="184">
        <v>4658299599949.6152</v>
      </c>
      <c r="W2190" s="199">
        <v>4832.4266141108737</v>
      </c>
      <c r="X2190" s="191">
        <v>4.365046492096257E-2</v>
      </c>
      <c r="Y2190" s="198">
        <v>2.0000000000000001E-4</v>
      </c>
    </row>
    <row r="2191" spans="1:25" x14ac:dyDescent="0.2">
      <c r="A2191">
        <v>2187</v>
      </c>
      <c r="B2191" s="119">
        <v>0.2800612470090128</v>
      </c>
      <c r="C2191" s="97">
        <v>8174.3474459299032</v>
      </c>
      <c r="D2191" s="96">
        <v>0.46269136749512718</v>
      </c>
      <c r="E2191" s="98">
        <v>0</v>
      </c>
      <c r="F2191" s="119">
        <v>0</v>
      </c>
      <c r="G2191" s="177">
        <v>0</v>
      </c>
      <c r="H2191" s="97">
        <v>4217725.3696284248</v>
      </c>
      <c r="I2191" s="185">
        <v>54039.014323224139</v>
      </c>
      <c r="J2191" s="174">
        <v>227921721660.77628</v>
      </c>
      <c r="K2191" s="186">
        <v>0.2800612470090128</v>
      </c>
      <c r="L2191" s="182">
        <v>30187278391.971184</v>
      </c>
      <c r="M2191" s="189">
        <v>6444381506.3816128</v>
      </c>
      <c r="N2191" s="187">
        <v>12257755.58602228</v>
      </c>
      <c r="O2191" s="185">
        <v>0</v>
      </c>
      <c r="P2191" s="185">
        <v>0</v>
      </c>
      <c r="Q2191" s="174">
        <v>234366103167.1579</v>
      </c>
      <c r="R2191" s="119">
        <v>0.27236038286317771</v>
      </c>
      <c r="S2191" s="174">
        <v>30187278391.971184</v>
      </c>
      <c r="T2191" s="119">
        <v>0.12880394384695038</v>
      </c>
      <c r="U2191" s="97">
        <v>13.671153140810922</v>
      </c>
      <c r="V2191" s="184">
        <v>452860562296.4809</v>
      </c>
      <c r="W2191" s="199">
        <v>470.17705745514502</v>
      </c>
      <c r="X2191" s="191">
        <v>5.0120943908259163E-2</v>
      </c>
      <c r="Y2191" s="198">
        <v>2.0000000000000001E-4</v>
      </c>
    </row>
    <row r="2192" spans="1:25" x14ac:dyDescent="0.2">
      <c r="A2192">
        <v>2188</v>
      </c>
      <c r="B2192" s="119">
        <v>0.42748763307930898</v>
      </c>
      <c r="C2192" s="97">
        <v>7085.1056066602177</v>
      </c>
      <c r="D2192" s="96">
        <v>0.73336662987180867</v>
      </c>
      <c r="E2192" s="98">
        <v>0.28363826808064407</v>
      </c>
      <c r="F2192" s="119">
        <v>0</v>
      </c>
      <c r="G2192" s="177">
        <v>0</v>
      </c>
      <c r="H2192" s="97">
        <v>6648034.4094364373</v>
      </c>
      <c r="I2192" s="185">
        <v>40442.387446191933</v>
      </c>
      <c r="J2192" s="174">
        <v>268862383342.04416</v>
      </c>
      <c r="K2192" s="186">
        <v>0.42748763307930893</v>
      </c>
      <c r="L2192" s="182">
        <v>86514459856.638596</v>
      </c>
      <c r="M2192" s="189">
        <v>15798223425.518742</v>
      </c>
      <c r="N2192" s="187">
        <v>15803413.596654765</v>
      </c>
      <c r="O2192" s="185">
        <v>35780528330.13987</v>
      </c>
      <c r="P2192" s="185">
        <v>0</v>
      </c>
      <c r="Q2192" s="174">
        <v>320441135097.70276</v>
      </c>
      <c r="R2192" s="119">
        <v>0.44800667211246986</v>
      </c>
      <c r="S2192" s="174">
        <v>99523755279.562912</v>
      </c>
      <c r="T2192" s="119">
        <v>0.31058358112861523</v>
      </c>
      <c r="U2192" s="97">
        <v>14.246613947865512</v>
      </c>
      <c r="V2192" s="184">
        <v>1547858782235.26</v>
      </c>
      <c r="W2192" s="199">
        <v>1604.8353204313398</v>
      </c>
      <c r="X2192" s="191">
        <v>5.0692041573583806E-2</v>
      </c>
      <c r="Y2192" s="198">
        <v>2.0000000000000001E-4</v>
      </c>
    </row>
    <row r="2193" spans="1:25" x14ac:dyDescent="0.2">
      <c r="A2193">
        <v>2189</v>
      </c>
      <c r="B2193" s="119">
        <v>0.5650941596357304</v>
      </c>
      <c r="C2193" s="97">
        <v>13298.649491425665</v>
      </c>
      <c r="D2193" s="96">
        <v>0.24845565138447856</v>
      </c>
      <c r="E2193" s="98">
        <v>0.52572933909831654</v>
      </c>
      <c r="F2193" s="119">
        <v>0.48618609368761234</v>
      </c>
      <c r="G2193" s="177">
        <v>1</v>
      </c>
      <c r="H2193" s="97">
        <v>1523575.5613828227</v>
      </c>
      <c r="I2193" s="185">
        <v>53867.109680913018</v>
      </c>
      <c r="J2193" s="174">
        <v>82070611872.16713</v>
      </c>
      <c r="K2193" s="186">
        <v>0.49434426123216058</v>
      </c>
      <c r="L2193" s="182">
        <v>30195785319.436176</v>
      </c>
      <c r="M2193" s="189">
        <v>1907475471.1185901</v>
      </c>
      <c r="N2193" s="187">
        <v>6241154.7508382369</v>
      </c>
      <c r="O2193" s="185">
        <v>0</v>
      </c>
      <c r="P2193" s="185">
        <v>144465478539.71173</v>
      </c>
      <c r="Q2193" s="174">
        <v>228443565882.99744</v>
      </c>
      <c r="R2193" s="119">
        <v>0.68351024999565846</v>
      </c>
      <c r="S2193" s="174">
        <v>119183109506.76488</v>
      </c>
      <c r="T2193" s="119">
        <v>0.52171795272976618</v>
      </c>
      <c r="U2193" s="97">
        <v>17.522637439137334</v>
      </c>
      <c r="V2193" s="184">
        <v>2285615429354.4692</v>
      </c>
      <c r="W2193" s="199">
        <v>2373.692025331663</v>
      </c>
      <c r="X2193" s="191">
        <v>4.1837687840244414E-2</v>
      </c>
      <c r="Y2193" s="198">
        <v>2.0000000000000001E-4</v>
      </c>
    </row>
    <row r="2194" spans="1:25" x14ac:dyDescent="0.2">
      <c r="A2194">
        <v>2190</v>
      </c>
      <c r="B2194" s="119">
        <v>0.47930881089150568</v>
      </c>
      <c r="C2194" s="97">
        <v>10123.292078738581</v>
      </c>
      <c r="D2194" s="96">
        <v>1.1906746309789717</v>
      </c>
      <c r="E2194" s="98">
        <v>0.58788639781069585</v>
      </c>
      <c r="F2194" s="119">
        <v>0.47730562712868052</v>
      </c>
      <c r="G2194" s="177">
        <v>1</v>
      </c>
      <c r="H2194" s="97">
        <v>13324675.034523809</v>
      </c>
      <c r="I2194" s="185">
        <v>37412.687946437567</v>
      </c>
      <c r="J2194" s="174">
        <v>498511909054.32648</v>
      </c>
      <c r="K2194" s="186">
        <v>0.4434129550808289</v>
      </c>
      <c r="L2194" s="182">
        <v>179849440584.20889</v>
      </c>
      <c r="M2194" s="189">
        <v>4903758686.6743355</v>
      </c>
      <c r="N2194" s="187">
        <v>25195814.849552669</v>
      </c>
      <c r="O2194" s="185">
        <v>0</v>
      </c>
      <c r="P2194" s="185">
        <v>414370216318.81189</v>
      </c>
      <c r="Q2194" s="174">
        <v>917785884059.81274</v>
      </c>
      <c r="R2194" s="119">
        <v>0.60203890840818841</v>
      </c>
      <c r="S2194" s="174">
        <v>429947444954.25903</v>
      </c>
      <c r="T2194" s="119">
        <v>0.46846160136217463</v>
      </c>
      <c r="U2194" s="97">
        <v>16.532482769729526</v>
      </c>
      <c r="V2194" s="184">
        <v>7403905214883.1045</v>
      </c>
      <c r="W2194" s="199">
        <v>7684.0420343492306</v>
      </c>
      <c r="X2194" s="191">
        <v>4.5530523159009267E-2</v>
      </c>
      <c r="Y2194" s="198">
        <v>2.0000000000000001E-4</v>
      </c>
    </row>
    <row r="2195" spans="1:25" x14ac:dyDescent="0.2">
      <c r="A2195">
        <v>2191</v>
      </c>
      <c r="B2195" s="119">
        <v>0.63373364890430084</v>
      </c>
      <c r="C2195" s="97">
        <v>4000</v>
      </c>
      <c r="D2195" s="96">
        <v>0.8792876108447133</v>
      </c>
      <c r="E2195" s="98">
        <v>0.50394844743564637</v>
      </c>
      <c r="F2195" s="119">
        <v>0.55280583198457145</v>
      </c>
      <c r="G2195" s="177">
        <v>1</v>
      </c>
      <c r="H2195" s="97">
        <v>11069603.43682638</v>
      </c>
      <c r="I2195" s="185">
        <v>35012.307339160441</v>
      </c>
      <c r="J2195" s="174">
        <v>387572357652.79193</v>
      </c>
      <c r="K2195" s="186">
        <v>0.33465505652789618</v>
      </c>
      <c r="L2195" s="182">
        <v>75141828090.067612</v>
      </c>
      <c r="M2195" s="189">
        <v>5110457178.4281693</v>
      </c>
      <c r="N2195" s="187">
        <v>23802550.628412366</v>
      </c>
      <c r="O2195" s="185">
        <v>0</v>
      </c>
      <c r="P2195" s="185">
        <v>452975774571.67603</v>
      </c>
      <c r="Q2195" s="174">
        <v>845658589402.89624</v>
      </c>
      <c r="R2195" s="119">
        <v>0.58189401146358244</v>
      </c>
      <c r="S2195" s="174">
        <v>318446604446.64307</v>
      </c>
      <c r="T2195" s="119">
        <v>0.37656639267566866</v>
      </c>
      <c r="U2195" s="97">
        <v>17.632257257474876</v>
      </c>
      <c r="V2195" s="184">
        <v>6023077540843.5146</v>
      </c>
      <c r="W2195" s="199">
        <v>6253.3418388235132</v>
      </c>
      <c r="X2195" s="191">
        <v>4.2289866001877528E-2</v>
      </c>
      <c r="Y2195" s="198">
        <v>2.0000000000000001E-4</v>
      </c>
    </row>
    <row r="2196" spans="1:25" x14ac:dyDescent="0.2">
      <c r="A2196">
        <v>2192</v>
      </c>
      <c r="B2196" s="119">
        <v>0.52109059392037427</v>
      </c>
      <c r="C2196" s="97">
        <v>10272.653285375993</v>
      </c>
      <c r="D2196" s="96">
        <v>0.70893005980927826</v>
      </c>
      <c r="E2196" s="98">
        <v>0.39516964724001713</v>
      </c>
      <c r="F2196" s="119">
        <v>0</v>
      </c>
      <c r="G2196" s="177">
        <v>0</v>
      </c>
      <c r="H2196" s="97">
        <v>4621722.8923719963</v>
      </c>
      <c r="I2196" s="185">
        <v>44204.015459962437</v>
      </c>
      <c r="J2196" s="174">
        <v>204298710186.07404</v>
      </c>
      <c r="K2196" s="186">
        <v>0.43663309435953079</v>
      </c>
      <c r="L2196" s="182">
        <v>69151169787.667694</v>
      </c>
      <c r="M2196" s="189">
        <v>20049784525.197502</v>
      </c>
      <c r="N2196" s="187">
        <v>11621340.195885822</v>
      </c>
      <c r="O2196" s="185">
        <v>27190025521.644329</v>
      </c>
      <c r="P2196" s="185">
        <v>0</v>
      </c>
      <c r="Q2196" s="174">
        <v>251538520232.91586</v>
      </c>
      <c r="R2196" s="119">
        <v>0.44110778069609757</v>
      </c>
      <c r="S2196" s="174">
        <v>87357873507.880325</v>
      </c>
      <c r="T2196" s="119">
        <v>0.34729421731109011</v>
      </c>
      <c r="U2196" s="97">
        <v>15.003258189507649</v>
      </c>
      <c r="V2196" s="184">
        <v>1427669783337.6177</v>
      </c>
      <c r="W2196" s="199">
        <v>1480.1503552455792</v>
      </c>
      <c r="X2196" s="191">
        <v>4.9528159186095204E-2</v>
      </c>
      <c r="Y2196" s="198">
        <v>2.0000000000000001E-4</v>
      </c>
    </row>
    <row r="2197" spans="1:25" x14ac:dyDescent="0.2">
      <c r="A2197">
        <v>2193</v>
      </c>
      <c r="B2197" s="119">
        <v>0.4835237497773992</v>
      </c>
      <c r="C2197" s="97">
        <v>4000</v>
      </c>
      <c r="D2197" s="96">
        <v>1.1596764099006318</v>
      </c>
      <c r="E2197" s="98">
        <v>0.7</v>
      </c>
      <c r="F2197" s="119">
        <v>0.59458782745202665</v>
      </c>
      <c r="G2197" s="177">
        <v>1</v>
      </c>
      <c r="H2197" s="97">
        <v>23729766.655638482</v>
      </c>
      <c r="I2197" s="185">
        <v>21776.894689018955</v>
      </c>
      <c r="J2197" s="174">
        <v>516760629454.83276</v>
      </c>
      <c r="K2197" s="186">
        <v>0.25257259996960724</v>
      </c>
      <c r="L2197" s="182">
        <v>74765522396.072311</v>
      </c>
      <c r="M2197" s="189">
        <v>7602286581.3772001</v>
      </c>
      <c r="N2197" s="187">
        <v>44223381.105450585</v>
      </c>
      <c r="O2197" s="185">
        <v>0</v>
      </c>
      <c r="P2197" s="185">
        <v>413998123660.01746</v>
      </c>
      <c r="Q2197" s="174">
        <v>938361039696.22742</v>
      </c>
      <c r="R2197" s="119">
        <v>0.49204736251712067</v>
      </c>
      <c r="S2197" s="174">
        <v>276835780984.37537</v>
      </c>
      <c r="T2197" s="119">
        <v>0.29502054036045072</v>
      </c>
      <c r="U2197" s="97">
        <v>17.46519843591151</v>
      </c>
      <c r="V2197" s="184">
        <v>5087928272162.6641</v>
      </c>
      <c r="W2197" s="199">
        <v>5284.5114137855635</v>
      </c>
      <c r="X2197" s="191">
        <v>4.3626611771243898E-2</v>
      </c>
      <c r="Y2197" s="198">
        <v>2.0000000000000001E-4</v>
      </c>
    </row>
    <row r="2198" spans="1:25" x14ac:dyDescent="0.2">
      <c r="A2198">
        <v>2194</v>
      </c>
      <c r="B2198" s="119">
        <v>0.44422410128821249</v>
      </c>
      <c r="C2198" s="97">
        <v>14011.755642358217</v>
      </c>
      <c r="D2198" s="96">
        <v>0.76689849017824385</v>
      </c>
      <c r="E2198" s="98">
        <v>0</v>
      </c>
      <c r="F2198" s="119">
        <v>0</v>
      </c>
      <c r="G2198" s="177">
        <v>0</v>
      </c>
      <c r="H2198" s="97">
        <v>4358417.2792591574</v>
      </c>
      <c r="I2198" s="185">
        <v>35500.591554664716</v>
      </c>
      <c r="J2198" s="174">
        <v>154726391655.7724</v>
      </c>
      <c r="K2198" s="186">
        <v>0.30752277039887821</v>
      </c>
      <c r="L2198" s="182">
        <v>35781654227.04612</v>
      </c>
      <c r="M2198" s="189">
        <v>3794389819.5687652</v>
      </c>
      <c r="N2198" s="187">
        <v>10722265.03682187</v>
      </c>
      <c r="O2198" s="185">
        <v>0</v>
      </c>
      <c r="P2198" s="185">
        <v>0</v>
      </c>
      <c r="Q2198" s="174">
        <v>158520781475.34116</v>
      </c>
      <c r="R2198" s="119">
        <v>0.30016183476364355</v>
      </c>
      <c r="S2198" s="174">
        <v>35781654227.04612</v>
      </c>
      <c r="T2198" s="119">
        <v>0.22572216648207835</v>
      </c>
      <c r="U2198" s="97">
        <v>13.311177648148453</v>
      </c>
      <c r="V2198" s="184">
        <v>482019135987.25574</v>
      </c>
      <c r="W2198" s="199">
        <v>500.31244743607357</v>
      </c>
      <c r="X2198" s="191">
        <v>6.2203739653406261E-2</v>
      </c>
      <c r="Y2198" s="198">
        <v>2.0000000000000001E-4</v>
      </c>
    </row>
    <row r="2199" spans="1:25" x14ac:dyDescent="0.2">
      <c r="A2199">
        <v>2195</v>
      </c>
      <c r="B2199" s="119">
        <v>0.34590122248896754</v>
      </c>
      <c r="C2199" s="97">
        <v>6038.4315091387271</v>
      </c>
      <c r="D2199" s="96">
        <v>0.51156398146315119</v>
      </c>
      <c r="E2199" s="98">
        <v>0.21759037737953663</v>
      </c>
      <c r="F2199" s="119">
        <v>0</v>
      </c>
      <c r="G2199" s="177">
        <v>0</v>
      </c>
      <c r="H2199" s="97">
        <v>15092380.871326938</v>
      </c>
      <c r="I2199" s="185">
        <v>35816.707157823526</v>
      </c>
      <c r="J2199" s="174">
        <v>540559385982.65442</v>
      </c>
      <c r="K2199" s="186">
        <v>0.34590122248896749</v>
      </c>
      <c r="L2199" s="182">
        <v>115083896278.17703</v>
      </c>
      <c r="M2199" s="189">
        <v>39922070590.350784</v>
      </c>
      <c r="N2199" s="187">
        <v>37970421.559004873</v>
      </c>
      <c r="O2199" s="185">
        <v>31569015009.833328</v>
      </c>
      <c r="P2199" s="185">
        <v>0</v>
      </c>
      <c r="Q2199" s="174">
        <v>612050471582.83862</v>
      </c>
      <c r="R2199" s="119">
        <v>0.34676121382324143</v>
      </c>
      <c r="S2199" s="174">
        <v>133999586541.6804</v>
      </c>
      <c r="T2199" s="119">
        <v>0.21893551718886975</v>
      </c>
      <c r="U2199" s="97">
        <v>14.82441214163404</v>
      </c>
      <c r="V2199" s="184">
        <v>2133751809097.3555</v>
      </c>
      <c r="W2199" s="199">
        <v>2215.7902573768911</v>
      </c>
      <c r="X2199" s="191">
        <v>4.7994950712456873E-2</v>
      </c>
      <c r="Y2199" s="198">
        <v>2.0000000000000001E-4</v>
      </c>
    </row>
    <row r="2200" spans="1:25" x14ac:dyDescent="0.2">
      <c r="A2200">
        <v>2196</v>
      </c>
      <c r="B2200" s="119">
        <v>0.56630373813243862</v>
      </c>
      <c r="C2200" s="97">
        <v>14973.788160704147</v>
      </c>
      <c r="D2200" s="96">
        <v>0.74377978927815447</v>
      </c>
      <c r="E2200" s="98">
        <v>0</v>
      </c>
      <c r="F2200" s="119">
        <v>0.37601108127101124</v>
      </c>
      <c r="G2200" s="177">
        <v>1</v>
      </c>
      <c r="H2200" s="97">
        <v>4286480.9887024853</v>
      </c>
      <c r="I2200" s="185">
        <v>44215.703401453036</v>
      </c>
      <c r="J2200" s="174">
        <v>189529772032.43625</v>
      </c>
      <c r="K2200" s="186">
        <v>0.43403236928109468</v>
      </c>
      <c r="L2200" s="182">
        <v>66577713291.841423</v>
      </c>
      <c r="M2200" s="189">
        <v>4747520890.3043385</v>
      </c>
      <c r="N2200" s="187">
        <v>10673707.210772833</v>
      </c>
      <c r="O2200" s="185">
        <v>0</v>
      </c>
      <c r="P2200" s="185">
        <v>183346416721.33844</v>
      </c>
      <c r="Q2200" s="174">
        <v>377623709644.07898</v>
      </c>
      <c r="R2200" s="119">
        <v>0.60626275187380707</v>
      </c>
      <c r="S2200" s="174">
        <v>213254846668.9122</v>
      </c>
      <c r="T2200" s="119">
        <v>0.56472843527200911</v>
      </c>
      <c r="U2200" s="97">
        <v>17.196836577319836</v>
      </c>
      <c r="V2200" s="184">
        <v>3887132707790.9297</v>
      </c>
      <c r="W2200" s="199">
        <v>4029.3788785876964</v>
      </c>
      <c r="X2200" s="191">
        <v>4.3439724205493982E-2</v>
      </c>
      <c r="Y2200" s="198">
        <v>2.0000000000000001E-4</v>
      </c>
    </row>
    <row r="2201" spans="1:25" x14ac:dyDescent="0.2">
      <c r="A2201">
        <v>2197</v>
      </c>
      <c r="B2201" s="119">
        <v>0.50170456587807866</v>
      </c>
      <c r="C2201" s="97">
        <v>13972.07712474123</v>
      </c>
      <c r="D2201" s="96">
        <v>1.2319517848770385</v>
      </c>
      <c r="E2201" s="98">
        <v>0.48332160850236128</v>
      </c>
      <c r="F2201" s="119">
        <v>0</v>
      </c>
      <c r="G2201" s="177">
        <v>0</v>
      </c>
      <c r="H2201" s="97">
        <v>10207890.912760388</v>
      </c>
      <c r="I2201" s="185">
        <v>30842.296013911124</v>
      </c>
      <c r="J2201" s="174">
        <v>314834793209.06927</v>
      </c>
      <c r="K2201" s="186">
        <v>0.2894665857946177</v>
      </c>
      <c r="L2201" s="182">
        <v>63849129294.891434</v>
      </c>
      <c r="M2201" s="189">
        <v>15866496382.582371</v>
      </c>
      <c r="N2201" s="187">
        <v>19470626.292594738</v>
      </c>
      <c r="O2201" s="185">
        <v>42232270575.996468</v>
      </c>
      <c r="P2201" s="185">
        <v>0</v>
      </c>
      <c r="Q2201" s="174">
        <v>372933560167.64813</v>
      </c>
      <c r="R2201" s="119">
        <v>0.33496574854841321</v>
      </c>
      <c r="S2201" s="174">
        <v>81794801126.061737</v>
      </c>
      <c r="T2201" s="119">
        <v>0.21932807840970867</v>
      </c>
      <c r="U2201" s="97">
        <v>14.999051730235486</v>
      </c>
      <c r="V2201" s="184">
        <v>1114897396926.6477</v>
      </c>
      <c r="W2201" s="199">
        <v>1156.7787704152133</v>
      </c>
      <c r="X2201" s="191">
        <v>5.8202606546811357E-2</v>
      </c>
      <c r="Y2201" s="198">
        <v>2.0000000000000001E-4</v>
      </c>
    </row>
    <row r="2202" spans="1:25" x14ac:dyDescent="0.2">
      <c r="A2202">
        <v>2198</v>
      </c>
      <c r="B2202" s="119">
        <v>0.55145518285200035</v>
      </c>
      <c r="C2202" s="97">
        <v>13145.262305246561</v>
      </c>
      <c r="D2202" s="96">
        <v>1.2208767941990266</v>
      </c>
      <c r="E2202" s="98">
        <v>0</v>
      </c>
      <c r="F2202" s="119">
        <v>0.6697333955169521</v>
      </c>
      <c r="G2202" s="177">
        <v>1</v>
      </c>
      <c r="H2202" s="97">
        <v>10190541.250023048</v>
      </c>
      <c r="I2202" s="185">
        <v>40018.336296592221</v>
      </c>
      <c r="J2202" s="174">
        <v>407808506787.71759</v>
      </c>
      <c r="K2202" s="186">
        <v>0.47454193414869994</v>
      </c>
      <c r="L2202" s="182">
        <v>157446508227.81879</v>
      </c>
      <c r="M2202" s="189">
        <v>13006553856.217224</v>
      </c>
      <c r="N2202" s="187">
        <v>19525612.453354001</v>
      </c>
      <c r="O2202" s="185">
        <v>0</v>
      </c>
      <c r="P2202" s="185">
        <v>390388107888.58069</v>
      </c>
      <c r="Q2202" s="174">
        <v>811203168532.51562</v>
      </c>
      <c r="R2202" s="119">
        <v>0.62355861454444739</v>
      </c>
      <c r="S2202" s="174">
        <v>304383621752.22552</v>
      </c>
      <c r="T2202" s="119">
        <v>0.37522489255418245</v>
      </c>
      <c r="U2202" s="97">
        <v>16.036525403844191</v>
      </c>
      <c r="V2202" s="184">
        <v>5043801091085.8789</v>
      </c>
      <c r="W2202" s="199">
        <v>5237.8117640921328</v>
      </c>
      <c r="X2202" s="191">
        <v>4.7568531929005869E-2</v>
      </c>
      <c r="Y2202" s="198">
        <v>2.0000000000000001E-4</v>
      </c>
    </row>
    <row r="2203" spans="1:25" x14ac:dyDescent="0.2">
      <c r="A2203">
        <v>2199</v>
      </c>
      <c r="B2203" s="119">
        <v>0.57663378555283051</v>
      </c>
      <c r="C2203" s="97">
        <v>6226.7471681403549</v>
      </c>
      <c r="D2203" s="96">
        <v>0.56091415933652022</v>
      </c>
      <c r="E2203" s="98">
        <v>0.7</v>
      </c>
      <c r="F2203" s="119">
        <v>0.62738300977873507</v>
      </c>
      <c r="G2203" s="177">
        <v>1</v>
      </c>
      <c r="H2203" s="97">
        <v>5178793.335867242</v>
      </c>
      <c r="I2203" s="185">
        <v>34520.971095855013</v>
      </c>
      <c r="J2203" s="174">
        <v>178776975058.87961</v>
      </c>
      <c r="K2203" s="186">
        <v>0.37099300837361227</v>
      </c>
      <c r="L2203" s="182">
        <v>48816349147.79258</v>
      </c>
      <c r="M2203" s="189">
        <v>2803478905.6497526</v>
      </c>
      <c r="N2203" s="187">
        <v>13892506.927903466</v>
      </c>
      <c r="O2203" s="185">
        <v>0</v>
      </c>
      <c r="P2203" s="185">
        <v>199284865222.56583</v>
      </c>
      <c r="Q2203" s="174">
        <v>380865319187.09521</v>
      </c>
      <c r="R2203" s="119">
        <v>0.59273682483067569</v>
      </c>
      <c r="S2203" s="174">
        <v>161367613966.73776</v>
      </c>
      <c r="T2203" s="119">
        <v>0.42368681483300924</v>
      </c>
      <c r="U2203" s="97">
        <v>17.235086686644578</v>
      </c>
      <c r="V2203" s="184">
        <v>3021974222274.6216</v>
      </c>
      <c r="W2203" s="199">
        <v>3136.4099740549973</v>
      </c>
      <c r="X2203" s="191">
        <v>4.2563161427406924E-2</v>
      </c>
      <c r="Y2203" s="198">
        <v>2.0000000000000001E-4</v>
      </c>
    </row>
    <row r="2204" spans="1:25" x14ac:dyDescent="0.2">
      <c r="A2204">
        <v>2200</v>
      </c>
      <c r="B2204" s="119">
        <v>0.50649427237729905</v>
      </c>
      <c r="C2204" s="97">
        <v>8726.2852417680078</v>
      </c>
      <c r="D2204" s="96">
        <v>0.71413261220142821</v>
      </c>
      <c r="E2204" s="98">
        <v>1.7036400689488779E-2</v>
      </c>
      <c r="F2204" s="119">
        <v>0</v>
      </c>
      <c r="G2204" s="177">
        <v>0</v>
      </c>
      <c r="H2204" s="97">
        <v>5553663.883855518</v>
      </c>
      <c r="I2204" s="185">
        <v>44760.401319606652</v>
      </c>
      <c r="J2204" s="174">
        <v>248584224235.57834</v>
      </c>
      <c r="K2204" s="186">
        <v>0.50649427237729905</v>
      </c>
      <c r="L2204" s="182">
        <v>98931350488.774841</v>
      </c>
      <c r="M2204" s="189">
        <v>5026246954.7906561</v>
      </c>
      <c r="N2204" s="187">
        <v>13599460.609040502</v>
      </c>
      <c r="O2204" s="185">
        <v>1699302236.5333431</v>
      </c>
      <c r="P2204" s="185">
        <v>0</v>
      </c>
      <c r="Q2204" s="174">
        <v>255309773426.90234</v>
      </c>
      <c r="R2204" s="119">
        <v>0.49847652073663651</v>
      </c>
      <c r="S2204" s="174">
        <v>99673847505.397156</v>
      </c>
      <c r="T2204" s="119">
        <v>0.39040357197267556</v>
      </c>
      <c r="U2204" s="97">
        <v>13.19121367838375</v>
      </c>
      <c r="V2204" s="184">
        <v>1449169675895.6465</v>
      </c>
      <c r="W2204" s="199">
        <v>1505.1917214204364</v>
      </c>
      <c r="X2204" s="191">
        <v>5.4777185496030466E-2</v>
      </c>
      <c r="Y2204" s="198">
        <v>2.0000000000000001E-4</v>
      </c>
    </row>
    <row r="2205" spans="1:25" x14ac:dyDescent="0.2">
      <c r="A2205">
        <v>2201</v>
      </c>
      <c r="B2205" s="119">
        <v>0.45813918033513934</v>
      </c>
      <c r="C2205" s="97">
        <v>7786.0903031647649</v>
      </c>
      <c r="D2205" s="96">
        <v>0.86962256032907892</v>
      </c>
      <c r="E2205" s="98">
        <v>0</v>
      </c>
      <c r="F2205" s="119">
        <v>0.55171068180053495</v>
      </c>
      <c r="G2205" s="177">
        <v>1</v>
      </c>
      <c r="H2205" s="97">
        <v>7678663.0366141414</v>
      </c>
      <c r="I2205" s="185">
        <v>37428.533770409289</v>
      </c>
      <c r="J2205" s="174">
        <v>287401098777.50592</v>
      </c>
      <c r="K2205" s="186">
        <v>0.35120831140853248</v>
      </c>
      <c r="L2205" s="182">
        <v>72614131253.266052</v>
      </c>
      <c r="M2205" s="189">
        <v>10074529040.058592</v>
      </c>
      <c r="N2205" s="187">
        <v>16986318.303224578</v>
      </c>
      <c r="O2205" s="185">
        <v>0</v>
      </c>
      <c r="P2205" s="185">
        <v>374802531660.70154</v>
      </c>
      <c r="Q2205" s="174">
        <v>672278159478.26611</v>
      </c>
      <c r="R2205" s="119">
        <v>0.59615156952026882</v>
      </c>
      <c r="S2205" s="174">
        <v>265938725836.23941</v>
      </c>
      <c r="T2205" s="119">
        <v>0.39557841064274063</v>
      </c>
      <c r="U2205" s="97">
        <v>17.493166583404498</v>
      </c>
      <c r="V2205" s="184">
        <v>4949171967481.1553</v>
      </c>
      <c r="W2205" s="199">
        <v>5138.7369850239675</v>
      </c>
      <c r="X2205" s="191">
        <v>4.262372409980178E-2</v>
      </c>
      <c r="Y2205" s="198">
        <v>2.0000000000000001E-4</v>
      </c>
    </row>
    <row r="2206" spans="1:25" x14ac:dyDescent="0.2">
      <c r="A2206">
        <v>2202</v>
      </c>
      <c r="B2206" s="119">
        <v>0.57324415006242535</v>
      </c>
      <c r="C2206" s="97">
        <v>8598.7200057258488</v>
      </c>
      <c r="D2206" s="96">
        <v>1.036217584235406</v>
      </c>
      <c r="E2206" s="98">
        <v>0</v>
      </c>
      <c r="F2206" s="119">
        <v>0</v>
      </c>
      <c r="G2206" s="177">
        <v>0</v>
      </c>
      <c r="H2206" s="97">
        <v>14020096.204910504</v>
      </c>
      <c r="I2206" s="185">
        <v>36505.342877157098</v>
      </c>
      <c r="J2206" s="174">
        <v>511808419130.98694</v>
      </c>
      <c r="K2206" s="186">
        <v>0.46587198831603838</v>
      </c>
      <c r="L2206" s="182">
        <v>183526716506.13824</v>
      </c>
      <c r="M2206" s="189">
        <v>14741795547.818621</v>
      </c>
      <c r="N2206" s="187">
        <v>27770573.84718553</v>
      </c>
      <c r="O2206" s="185">
        <v>0</v>
      </c>
      <c r="P2206" s="185">
        <v>0</v>
      </c>
      <c r="Q2206" s="174">
        <v>526550214678.80554</v>
      </c>
      <c r="R2206" s="119">
        <v>0.45282899752094374</v>
      </c>
      <c r="S2206" s="174">
        <v>183526716506.13824</v>
      </c>
      <c r="T2206" s="119">
        <v>0.34854551643871068</v>
      </c>
      <c r="U2206" s="97">
        <v>13.262271662025917</v>
      </c>
      <c r="V2206" s="184">
        <v>2542315476938.5474</v>
      </c>
      <c r="W2206" s="199">
        <v>2636.872687322214</v>
      </c>
      <c r="X2206" s="191">
        <v>5.5604442094669207E-2</v>
      </c>
      <c r="Y2206" s="198">
        <v>2.0000000000000001E-4</v>
      </c>
    </row>
    <row r="2207" spans="1:25" x14ac:dyDescent="0.2">
      <c r="A2207">
        <v>2203</v>
      </c>
      <c r="B2207" s="119">
        <v>0.50945468419069861</v>
      </c>
      <c r="C2207" s="97">
        <v>7456.6645695775114</v>
      </c>
      <c r="D2207" s="96">
        <v>0.6514729660781069</v>
      </c>
      <c r="E2207" s="98">
        <v>0.35208184291945238</v>
      </c>
      <c r="F2207" s="119">
        <v>0</v>
      </c>
      <c r="G2207" s="177">
        <v>0</v>
      </c>
      <c r="H2207" s="97">
        <v>6149525.8264603931</v>
      </c>
      <c r="I2207" s="185">
        <v>42794.507104853008</v>
      </c>
      <c r="J2207" s="174">
        <v>263165926671.93637</v>
      </c>
      <c r="K2207" s="186">
        <v>0.50945468419069861</v>
      </c>
      <c r="L2207" s="182">
        <v>107661252001.64462</v>
      </c>
      <c r="M2207" s="189">
        <v>18468648744.322201</v>
      </c>
      <c r="N2207" s="187">
        <v>15326750.559113819</v>
      </c>
      <c r="O2207" s="185">
        <v>28980113580.587654</v>
      </c>
      <c r="P2207" s="185">
        <v>0</v>
      </c>
      <c r="Q2207" s="174">
        <v>310614688996.84625</v>
      </c>
      <c r="R2207" s="119">
        <v>0.50627098620075461</v>
      </c>
      <c r="S2207" s="174">
        <v>124293533517.14035</v>
      </c>
      <c r="T2207" s="119">
        <v>0.40015343098729739</v>
      </c>
      <c r="U2207" s="97">
        <v>14.261684960182617</v>
      </c>
      <c r="V2207" s="184">
        <v>1958201463432.5793</v>
      </c>
      <c r="W2207" s="199">
        <v>2034.0609251852311</v>
      </c>
      <c r="X2207" s="191">
        <v>4.9762240578082595E-2</v>
      </c>
      <c r="Y2207" s="198">
        <v>2.0000000000000001E-4</v>
      </c>
    </row>
    <row r="2208" spans="1:25" x14ac:dyDescent="0.2">
      <c r="A2208">
        <v>2204</v>
      </c>
      <c r="B2208" s="119">
        <v>0.65748914442219086</v>
      </c>
      <c r="C2208" s="97">
        <v>15205.183138162247</v>
      </c>
      <c r="D2208" s="96">
        <v>0.75510855475285665</v>
      </c>
      <c r="E2208" s="98">
        <v>0.35682748730968838</v>
      </c>
      <c r="F2208" s="119">
        <v>0</v>
      </c>
      <c r="G2208" s="177">
        <v>0</v>
      </c>
      <c r="H2208" s="97">
        <v>4262344.0453924313</v>
      </c>
      <c r="I2208" s="185">
        <v>48194.156164380067</v>
      </c>
      <c r="J2208" s="174">
        <v>205420074549.95831</v>
      </c>
      <c r="K2208" s="186">
        <v>0.49507998698029698</v>
      </c>
      <c r="L2208" s="182">
        <v>82281988032.231033</v>
      </c>
      <c r="M2208" s="189">
        <v>15658432630.567038</v>
      </c>
      <c r="N2208" s="187">
        <v>10572747.991782956</v>
      </c>
      <c r="O2208" s="185">
        <v>48661872803.520065</v>
      </c>
      <c r="P2208" s="185">
        <v>0</v>
      </c>
      <c r="Q2208" s="174">
        <v>269740379984.04544</v>
      </c>
      <c r="R2208" s="119">
        <v>0.52134895815309124</v>
      </c>
      <c r="S2208" s="174">
        <v>107590817346.62241</v>
      </c>
      <c r="T2208" s="119">
        <v>0.39886804249696012</v>
      </c>
      <c r="U2208" s="97">
        <v>14.96378780200436</v>
      </c>
      <c r="V2208" s="184">
        <v>1699022128206.2542</v>
      </c>
      <c r="W2208" s="199">
        <v>1761.6834541699643</v>
      </c>
      <c r="X2208" s="191">
        <v>4.9894480473119202E-2</v>
      </c>
      <c r="Y2208" s="198">
        <v>2.0000000000000001E-4</v>
      </c>
    </row>
    <row r="2209" spans="1:25" x14ac:dyDescent="0.2">
      <c r="A2209">
        <v>2205</v>
      </c>
      <c r="B2209" s="119">
        <v>0.44637645579578772</v>
      </c>
      <c r="C2209" s="97">
        <v>11851.93906236994</v>
      </c>
      <c r="D2209" s="96">
        <v>0.79287043093121956</v>
      </c>
      <c r="E2209" s="98">
        <v>0</v>
      </c>
      <c r="F2209" s="119">
        <v>0</v>
      </c>
      <c r="G2209" s="177">
        <v>0</v>
      </c>
      <c r="H2209" s="97">
        <v>5946478.945178397</v>
      </c>
      <c r="I2209" s="185">
        <v>40125.929307099112</v>
      </c>
      <c r="J2209" s="174">
        <v>238607993780.38165</v>
      </c>
      <c r="K2209" s="186">
        <v>0.36356077088618033</v>
      </c>
      <c r="L2209" s="182">
        <v>61458192850.585556</v>
      </c>
      <c r="M2209" s="189">
        <v>5699657689.8926954</v>
      </c>
      <c r="N2209" s="187">
        <v>13911577.183461165</v>
      </c>
      <c r="O2209" s="185">
        <v>0</v>
      </c>
      <c r="P2209" s="185">
        <v>0</v>
      </c>
      <c r="Q2209" s="174">
        <v>244307651470.27435</v>
      </c>
      <c r="R2209" s="119">
        <v>0.3550789573569923</v>
      </c>
      <c r="S2209" s="174">
        <v>61458192850.585556</v>
      </c>
      <c r="T2209" s="119">
        <v>0.2515606551031962</v>
      </c>
      <c r="U2209" s="97">
        <v>13.269393498977911</v>
      </c>
      <c r="V2209" s="184">
        <v>850048535135.73926</v>
      </c>
      <c r="W2209" s="199">
        <v>882.87684224140651</v>
      </c>
      <c r="X2209" s="191">
        <v>5.5026944433791927E-2</v>
      </c>
      <c r="Y2209" s="198">
        <v>2.0000000000000001E-4</v>
      </c>
    </row>
    <row r="2210" spans="1:25" x14ac:dyDescent="0.2">
      <c r="A2210">
        <v>2206</v>
      </c>
      <c r="B2210" s="119">
        <v>0.62019007924577618</v>
      </c>
      <c r="C2210" s="97">
        <v>13900.865644297181</v>
      </c>
      <c r="D2210" s="96">
        <v>0.6282094361463697</v>
      </c>
      <c r="E2210" s="98">
        <v>0.39479384091735703</v>
      </c>
      <c r="F2210" s="119">
        <v>0</v>
      </c>
      <c r="G2210" s="177">
        <v>0</v>
      </c>
      <c r="H2210" s="97">
        <v>3657734.4568073433</v>
      </c>
      <c r="I2210" s="185">
        <v>50523.293426748794</v>
      </c>
      <c r="J2210" s="174">
        <v>184800791238.40701</v>
      </c>
      <c r="K2210" s="186">
        <v>0.49421356260214122</v>
      </c>
      <c r="L2210" s="182">
        <v>73951749785.553162</v>
      </c>
      <c r="M2210" s="189">
        <v>10798600230.891493</v>
      </c>
      <c r="N2210" s="187">
        <v>9846140.9166715033</v>
      </c>
      <c r="O2210" s="185">
        <v>37279843580.784996</v>
      </c>
      <c r="P2210" s="185">
        <v>0</v>
      </c>
      <c r="Q2210" s="174">
        <v>232879235050.0835</v>
      </c>
      <c r="R2210" s="119">
        <v>0.5202478969333606</v>
      </c>
      <c r="S2210" s="174">
        <v>90604341486.583725</v>
      </c>
      <c r="T2210" s="119">
        <v>0.38906148702823662</v>
      </c>
      <c r="U2210" s="97">
        <v>14.565163630263983</v>
      </c>
      <c r="V2210" s="184">
        <v>1419160042375.3184</v>
      </c>
      <c r="W2210" s="199">
        <v>1471.981139665337</v>
      </c>
      <c r="X2210" s="191">
        <v>5.0600805151660065E-2</v>
      </c>
      <c r="Y2210" s="198">
        <v>2.0000000000000001E-4</v>
      </c>
    </row>
    <row r="2211" spans="1:25" x14ac:dyDescent="0.2">
      <c r="A2211">
        <v>2207</v>
      </c>
      <c r="B2211" s="119">
        <v>0.39024684759564698</v>
      </c>
      <c r="C2211" s="97">
        <v>10775.63085039555</v>
      </c>
      <c r="D2211" s="96">
        <v>0.81473389735909174</v>
      </c>
      <c r="E2211" s="98">
        <v>0.17263070672779549</v>
      </c>
      <c r="F2211" s="119">
        <v>0</v>
      </c>
      <c r="G2211" s="177">
        <v>0</v>
      </c>
      <c r="H2211" s="97">
        <v>5655524.4367339341</v>
      </c>
      <c r="I2211" s="185">
        <v>43483.774675964873</v>
      </c>
      <c r="J2211" s="174">
        <v>245923550281.35153</v>
      </c>
      <c r="K2211" s="186">
        <v>0.39024684759564698</v>
      </c>
      <c r="L2211" s="182">
        <v>66756308614.118744</v>
      </c>
      <c r="M2211" s="189">
        <v>13789974284.771915</v>
      </c>
      <c r="N2211" s="187">
        <v>13188073.848059133</v>
      </c>
      <c r="O2211" s="185">
        <v>27236089408.529324</v>
      </c>
      <c r="P2211" s="185">
        <v>0</v>
      </c>
      <c r="Q2211" s="174">
        <v>286949613974.65277</v>
      </c>
      <c r="R2211" s="119">
        <v>0.41038480638643621</v>
      </c>
      <c r="S2211" s="174">
        <v>81661697320.477661</v>
      </c>
      <c r="T2211" s="119">
        <v>0.28458549286527746</v>
      </c>
      <c r="U2211" s="97">
        <v>14.713283141368766</v>
      </c>
      <c r="V2211" s="184">
        <v>1260287720149.3318</v>
      </c>
      <c r="W2211" s="199">
        <v>1307.726453180923</v>
      </c>
      <c r="X2211" s="191">
        <v>5.1169545599812523E-2</v>
      </c>
      <c r="Y2211" s="198">
        <v>2.0000000000000001E-4</v>
      </c>
    </row>
    <row r="2212" spans="1:25" x14ac:dyDescent="0.2">
      <c r="A2212">
        <v>2208</v>
      </c>
      <c r="B2212" s="119">
        <v>0.57545463970119759</v>
      </c>
      <c r="C2212" s="97">
        <v>15302.694967893844</v>
      </c>
      <c r="D2212" s="96">
        <v>0.67827589521442677</v>
      </c>
      <c r="E2212" s="98">
        <v>0</v>
      </c>
      <c r="F2212" s="119">
        <v>0</v>
      </c>
      <c r="G2212" s="177">
        <v>0</v>
      </c>
      <c r="H2212" s="97">
        <v>10658363.16936538</v>
      </c>
      <c r="I2212" s="185">
        <v>39797.170244827903</v>
      </c>
      <c r="J2212" s="174">
        <v>424172693582.4375</v>
      </c>
      <c r="K2212" s="186">
        <v>0.45699442740253859</v>
      </c>
      <c r="L2212" s="182">
        <v>159980970181.46191</v>
      </c>
      <c r="M2212" s="189">
        <v>13621435879.527637</v>
      </c>
      <c r="N2212" s="187">
        <v>24764670.724004526</v>
      </c>
      <c r="O2212" s="185">
        <v>0</v>
      </c>
      <c r="P2212" s="185">
        <v>0</v>
      </c>
      <c r="Q2212" s="174">
        <v>437794129461.96515</v>
      </c>
      <c r="R2212" s="119">
        <v>0.44277559742915507</v>
      </c>
      <c r="S2212" s="174">
        <v>159980970181.46191</v>
      </c>
      <c r="T2212" s="119">
        <v>0.36542511517473603</v>
      </c>
      <c r="U2212" s="97">
        <v>13.24217592505167</v>
      </c>
      <c r="V2212" s="184">
        <v>2208442826407.0576</v>
      </c>
      <c r="W2212" s="199">
        <v>2291.1965611127766</v>
      </c>
      <c r="X2212" s="191">
        <v>5.8391844551047664E-2</v>
      </c>
      <c r="Y2212" s="198">
        <v>2.0000000000000001E-4</v>
      </c>
    </row>
    <row r="2213" spans="1:25" x14ac:dyDescent="0.2">
      <c r="A2213">
        <v>2209</v>
      </c>
      <c r="B2213" s="119">
        <v>0.33866701214091111</v>
      </c>
      <c r="C2213" s="97">
        <v>11166.921167774226</v>
      </c>
      <c r="D2213" s="96">
        <v>0.62231230767863144</v>
      </c>
      <c r="E2213" s="98">
        <v>0.52837580824212793</v>
      </c>
      <c r="F2213" s="119">
        <v>0</v>
      </c>
      <c r="G2213" s="177">
        <v>0</v>
      </c>
      <c r="H2213" s="97">
        <v>3854844.2628759122</v>
      </c>
      <c r="I2213" s="185">
        <v>49444.843075298202</v>
      </c>
      <c r="J2213" s="174">
        <v>190602169657.61304</v>
      </c>
      <c r="K2213" s="186">
        <v>0.33866701214091111</v>
      </c>
      <c r="L2213" s="182">
        <v>45095875091.341026</v>
      </c>
      <c r="M2213" s="189">
        <v>36555661393.726425</v>
      </c>
      <c r="N2213" s="187">
        <v>10352216.145177873</v>
      </c>
      <c r="O2213" s="185">
        <v>70682728228.6091</v>
      </c>
      <c r="P2213" s="185">
        <v>0</v>
      </c>
      <c r="Q2213" s="174">
        <v>297840559279.94855</v>
      </c>
      <c r="R2213" s="119">
        <v>0.40658280450844791</v>
      </c>
      <c r="S2213" s="174">
        <v>79600169435.04306</v>
      </c>
      <c r="T2213" s="119">
        <v>0.26725765499326998</v>
      </c>
      <c r="U2213" s="97">
        <v>16.806257666955972</v>
      </c>
      <c r="V2213" s="184">
        <v>1438563501978.6526</v>
      </c>
      <c r="W2213" s="199">
        <v>1493.2407543241411</v>
      </c>
      <c r="X2213" s="191">
        <v>4.4549487086042394E-2</v>
      </c>
      <c r="Y2213" s="198">
        <v>2.0000000000000001E-4</v>
      </c>
    </row>
    <row r="2214" spans="1:25" x14ac:dyDescent="0.2">
      <c r="A2214">
        <v>2210</v>
      </c>
      <c r="B2214" s="119">
        <v>0.36169210368389942</v>
      </c>
      <c r="C2214" s="97">
        <v>4000</v>
      </c>
      <c r="D2214" s="96">
        <v>0.94593667794036751</v>
      </c>
      <c r="E2214" s="98">
        <v>0</v>
      </c>
      <c r="F2214" s="119">
        <v>0.52874344396768602</v>
      </c>
      <c r="G2214" s="177">
        <v>1</v>
      </c>
      <c r="H2214" s="97">
        <v>11557120.69302867</v>
      </c>
      <c r="I2214" s="185">
        <v>35196.75183184522</v>
      </c>
      <c r="J2214" s="174">
        <v>406773108923.21313</v>
      </c>
      <c r="K2214" s="186">
        <v>0.36169210368389937</v>
      </c>
      <c r="L2214" s="182">
        <v>85933047254.446487</v>
      </c>
      <c r="M2214" s="189">
        <v>3594988270.4289045</v>
      </c>
      <c r="N2214" s="187">
        <v>24169183.698003985</v>
      </c>
      <c r="O2214" s="185">
        <v>0</v>
      </c>
      <c r="P2214" s="185">
        <v>244350383345.32629</v>
      </c>
      <c r="Q2214" s="174">
        <v>654718480538.96838</v>
      </c>
      <c r="R2214" s="119">
        <v>0.52328892241242642</v>
      </c>
      <c r="S2214" s="174">
        <v>192149985683.34875</v>
      </c>
      <c r="T2214" s="119">
        <v>0.29348489678368278</v>
      </c>
      <c r="U2214" s="97">
        <v>16.377052844793333</v>
      </c>
      <c r="V2214" s="184">
        <v>3364828107229.8188</v>
      </c>
      <c r="W2214" s="199">
        <v>3490.2274598338959</v>
      </c>
      <c r="X2214" s="191">
        <v>4.5450764965472942E-2</v>
      </c>
      <c r="Y2214" s="198">
        <v>2.0000000000000001E-4</v>
      </c>
    </row>
    <row r="2215" spans="1:25" x14ac:dyDescent="0.2">
      <c r="A2215">
        <v>2211</v>
      </c>
      <c r="B2215" s="119">
        <v>0.35485225885044158</v>
      </c>
      <c r="C2215" s="97">
        <v>8398.1853150859552</v>
      </c>
      <c r="D2215" s="96">
        <v>0.60281502706870893</v>
      </c>
      <c r="E2215" s="98">
        <v>0</v>
      </c>
      <c r="F2215" s="119">
        <v>0</v>
      </c>
      <c r="G2215" s="177">
        <v>0</v>
      </c>
      <c r="H2215" s="97">
        <v>4594784.4964318257</v>
      </c>
      <c r="I2215" s="185">
        <v>53727.891520171419</v>
      </c>
      <c r="J2215" s="174">
        <v>246868082982.85458</v>
      </c>
      <c r="K2215" s="186">
        <v>0.35485225885044158</v>
      </c>
      <c r="L2215" s="182">
        <v>63065149019.587662</v>
      </c>
      <c r="M2215" s="189">
        <v>7390301833.02876</v>
      </c>
      <c r="N2215" s="187">
        <v>12169418.430461818</v>
      </c>
      <c r="O2215" s="185">
        <v>0</v>
      </c>
      <c r="P2215" s="185">
        <v>0</v>
      </c>
      <c r="Q2215" s="174">
        <v>254258384815.88333</v>
      </c>
      <c r="R2215" s="119">
        <v>0.34453808454725854</v>
      </c>
      <c r="S2215" s="174">
        <v>63065149019.587662</v>
      </c>
      <c r="T2215" s="119">
        <v>0.2480356707420098</v>
      </c>
      <c r="U2215" s="97">
        <v>13.378961770205375</v>
      </c>
      <c r="V2215" s="184">
        <v>929761412984.448</v>
      </c>
      <c r="W2215" s="199">
        <v>962.95468542935248</v>
      </c>
      <c r="X2215" s="191">
        <v>5.2794741854287446E-2</v>
      </c>
      <c r="Y2215" s="198">
        <v>2.0000000000000001E-4</v>
      </c>
    </row>
    <row r="2216" spans="1:25" x14ac:dyDescent="0.2">
      <c r="A2216">
        <v>2212</v>
      </c>
      <c r="B2216" s="119">
        <v>0.4437165026646967</v>
      </c>
      <c r="C2216" s="97">
        <v>17000</v>
      </c>
      <c r="D2216" s="96">
        <v>0.49937752982243655</v>
      </c>
      <c r="E2216" s="98">
        <v>0</v>
      </c>
      <c r="F2216" s="119">
        <v>0.75338190005487471</v>
      </c>
      <c r="G2216" s="177">
        <v>1</v>
      </c>
      <c r="H2216" s="97">
        <v>2513701.6003013691</v>
      </c>
      <c r="I2216" s="185">
        <v>53753.387931709331</v>
      </c>
      <c r="J2216" s="174">
        <v>135119977265.55804</v>
      </c>
      <c r="K2216" s="186">
        <v>0.44371650266469675</v>
      </c>
      <c r="L2216" s="182">
        <v>44178732950.341301</v>
      </c>
      <c r="M2216" s="189">
        <v>4033692572.6053257</v>
      </c>
      <c r="N2216" s="187">
        <v>7735309.9739427883</v>
      </c>
      <c r="O2216" s="185">
        <v>0</v>
      </c>
      <c r="P2216" s="185">
        <v>261579155773.84738</v>
      </c>
      <c r="Q2216" s="174">
        <v>400732825612.01074</v>
      </c>
      <c r="R2216" s="119">
        <v>0.67181491299178386</v>
      </c>
      <c r="S2216" s="174">
        <v>217845416781.44305</v>
      </c>
      <c r="T2216" s="119">
        <v>0.54361759970310208</v>
      </c>
      <c r="U2216" s="97">
        <v>17.842691188042785</v>
      </c>
      <c r="V2216" s="184">
        <v>4166092334851.1865</v>
      </c>
      <c r="W2216" s="199">
        <v>4322.0507957839027</v>
      </c>
      <c r="X2216" s="191">
        <v>4.1988961976270139E-2</v>
      </c>
      <c r="Y2216" s="198">
        <v>2.0000000000000001E-4</v>
      </c>
    </row>
    <row r="2217" spans="1:25" x14ac:dyDescent="0.2">
      <c r="A2217">
        <v>2213</v>
      </c>
      <c r="B2217" s="119">
        <v>0.45384487382164429</v>
      </c>
      <c r="C2217" s="97">
        <v>5123.8727933146019</v>
      </c>
      <c r="D2217" s="96">
        <v>0.77008682062774203</v>
      </c>
      <c r="E2217" s="98">
        <v>0.21341914883142604</v>
      </c>
      <c r="F2217" s="119">
        <v>0</v>
      </c>
      <c r="G2217" s="177">
        <v>0</v>
      </c>
      <c r="H2217" s="97">
        <v>12167992.201498451</v>
      </c>
      <c r="I2217" s="185">
        <v>36075.784781999551</v>
      </c>
      <c r="J2217" s="174">
        <v>438969867890.30701</v>
      </c>
      <c r="K2217" s="186">
        <v>0.45384487382164429</v>
      </c>
      <c r="L2217" s="182">
        <v>141091654709.16074</v>
      </c>
      <c r="M2217" s="189">
        <v>23094232090.340214</v>
      </c>
      <c r="N2217" s="187">
        <v>27080504.915480115</v>
      </c>
      <c r="O2217" s="185">
        <v>47750064216.414948</v>
      </c>
      <c r="P2217" s="185">
        <v>0</v>
      </c>
      <c r="Q2217" s="174">
        <v>509814164197.06213</v>
      </c>
      <c r="R2217" s="119">
        <v>0.46570749177054815</v>
      </c>
      <c r="S2217" s="174">
        <v>172252961301.1196</v>
      </c>
      <c r="T2217" s="119">
        <v>0.33787402037448577</v>
      </c>
      <c r="U2217" s="97">
        <v>14.493516610720267</v>
      </c>
      <c r="V2217" s="184">
        <v>2735013440617.9111</v>
      </c>
      <c r="W2217" s="199">
        <v>2841.9896998648733</v>
      </c>
      <c r="X2217" s="191">
        <v>5.046889902036035E-2</v>
      </c>
      <c r="Y2217" s="198">
        <v>2.0000000000000001E-4</v>
      </c>
    </row>
    <row r="2218" spans="1:25" x14ac:dyDescent="0.2">
      <c r="A2218">
        <v>2214</v>
      </c>
      <c r="B2218" s="119">
        <v>0.53333384994153432</v>
      </c>
      <c r="C2218" s="97">
        <v>9241.9410346170316</v>
      </c>
      <c r="D2218" s="96">
        <v>0.43194963906588169</v>
      </c>
      <c r="E2218" s="98">
        <v>0.63812494651644913</v>
      </c>
      <c r="F2218" s="119">
        <v>0.62546685803852031</v>
      </c>
      <c r="G2218" s="177">
        <v>1</v>
      </c>
      <c r="H2218" s="97">
        <v>2941403.396888318</v>
      </c>
      <c r="I2218" s="185">
        <v>53737.470303230097</v>
      </c>
      <c r="J2218" s="174">
        <v>158063577690.10611</v>
      </c>
      <c r="K2218" s="186">
        <v>0.53333384994153432</v>
      </c>
      <c r="L2218" s="182">
        <v>67639620768.302635</v>
      </c>
      <c r="M2218" s="189">
        <v>1226797532.1590576</v>
      </c>
      <c r="N2218" s="187">
        <v>9233338.6782256886</v>
      </c>
      <c r="O2218" s="185">
        <v>0</v>
      </c>
      <c r="P2218" s="185">
        <v>138908160482.57129</v>
      </c>
      <c r="Q2218" s="174">
        <v>298198535704.83643</v>
      </c>
      <c r="R2218" s="119">
        <v>0.65535930399233189</v>
      </c>
      <c r="S2218" s="174">
        <v>135816153738.66444</v>
      </c>
      <c r="T2218" s="119">
        <v>0.45545546834307166</v>
      </c>
      <c r="U2218" s="97">
        <v>16.041735735749231</v>
      </c>
      <c r="V2218" s="184">
        <v>2391012738702.4683</v>
      </c>
      <c r="W2218" s="199">
        <v>2481.5050608692009</v>
      </c>
      <c r="X2218" s="191">
        <v>4.5264972334284843E-2</v>
      </c>
      <c r="Y2218" s="198">
        <v>2.0000000000000001E-4</v>
      </c>
    </row>
    <row r="2219" spans="1:25" x14ac:dyDescent="0.2">
      <c r="A2219">
        <v>2215</v>
      </c>
      <c r="B2219" s="119">
        <v>0.54079313386509364</v>
      </c>
      <c r="C2219" s="97">
        <v>10684.740018286862</v>
      </c>
      <c r="D2219" s="96">
        <v>0.67110165115635245</v>
      </c>
      <c r="E2219" s="98">
        <v>0</v>
      </c>
      <c r="F2219" s="119">
        <v>0.60325342710024632</v>
      </c>
      <c r="G2219" s="177">
        <v>1</v>
      </c>
      <c r="H2219" s="97">
        <v>4865208.5049319081</v>
      </c>
      <c r="I2219" s="185">
        <v>41293.899411327839</v>
      </c>
      <c r="J2219" s="174">
        <v>200903430617.79492</v>
      </c>
      <c r="K2219" s="186">
        <v>0.43800698521584092</v>
      </c>
      <c r="L2219" s="182">
        <v>64326739769.872986</v>
      </c>
      <c r="M2219" s="189">
        <v>5384888802.8245726</v>
      </c>
      <c r="N2219" s="187">
        <v>12345058.986223549</v>
      </c>
      <c r="O2219" s="185">
        <v>0</v>
      </c>
      <c r="P2219" s="185">
        <v>190823763595.87405</v>
      </c>
      <c r="Q2219" s="174">
        <v>397112083016.49353</v>
      </c>
      <c r="R2219" s="119">
        <v>0.60601559895402157</v>
      </c>
      <c r="S2219" s="174">
        <v>162887504052.50885</v>
      </c>
      <c r="T2219" s="119">
        <v>0.41018017587176647</v>
      </c>
      <c r="U2219" s="97">
        <v>16.731942943509864</v>
      </c>
      <c r="V2219" s="184">
        <v>2926527269656.3584</v>
      </c>
      <c r="W2219" s="199">
        <v>3039.0647110479763</v>
      </c>
      <c r="X2219" s="191">
        <v>4.4295514610829569E-2</v>
      </c>
      <c r="Y2219" s="198">
        <v>2.0000000000000001E-4</v>
      </c>
    </row>
    <row r="2220" spans="1:25" x14ac:dyDescent="0.2">
      <c r="A2220">
        <v>2216</v>
      </c>
      <c r="B2220" s="119">
        <v>0.55660654950340105</v>
      </c>
      <c r="C2220" s="97">
        <v>10990.516092751761</v>
      </c>
      <c r="D2220" s="96">
        <v>0.77743229145930814</v>
      </c>
      <c r="E2220" s="98">
        <v>0.16997378467129132</v>
      </c>
      <c r="F2220" s="119">
        <v>0.4612873650745688</v>
      </c>
      <c r="G2220" s="177">
        <v>1</v>
      </c>
      <c r="H2220" s="97">
        <v>19030979.832559485</v>
      </c>
      <c r="I2220" s="185">
        <v>29984.977097558993</v>
      </c>
      <c r="J2220" s="174">
        <v>570643494423.4032</v>
      </c>
      <c r="K2220" s="186">
        <v>0.37176943631993742</v>
      </c>
      <c r="L2220" s="182">
        <v>173745452544.66193</v>
      </c>
      <c r="M2220" s="189">
        <v>9997805454.8398457</v>
      </c>
      <c r="N2220" s="187">
        <v>40910049.093908727</v>
      </c>
      <c r="O2220" s="185">
        <v>0</v>
      </c>
      <c r="P2220" s="185">
        <v>498723776727.04346</v>
      </c>
      <c r="Q2220" s="174">
        <v>1079365076605.2865</v>
      </c>
      <c r="R2220" s="119">
        <v>0.56619103664639503</v>
      </c>
      <c r="S2220" s="174">
        <v>440777620213.0412</v>
      </c>
      <c r="T2220" s="119">
        <v>0.40836750212387068</v>
      </c>
      <c r="U2220" s="97">
        <v>16.7092215804965</v>
      </c>
      <c r="V2220" s="184">
        <v>7665677522867.9795</v>
      </c>
      <c r="W2220" s="199">
        <v>7953.166918522611</v>
      </c>
      <c r="X2220" s="191">
        <v>4.4015207980699793E-2</v>
      </c>
      <c r="Y2220" s="198">
        <v>2.0000000000000001E-4</v>
      </c>
    </row>
    <row r="2221" spans="1:25" x14ac:dyDescent="0.2">
      <c r="A2221">
        <v>2217</v>
      </c>
      <c r="B2221" s="119">
        <v>0.55946246145415546</v>
      </c>
      <c r="C2221" s="97">
        <v>7845.988070726632</v>
      </c>
      <c r="D2221" s="96">
        <v>0.92692247944556949</v>
      </c>
      <c r="E2221" s="98">
        <v>0.34641537156969893</v>
      </c>
      <c r="F2221" s="119">
        <v>0</v>
      </c>
      <c r="G2221" s="177">
        <v>0</v>
      </c>
      <c r="H2221" s="97">
        <v>9026423.9613778237</v>
      </c>
      <c r="I2221" s="185">
        <v>37518.933693998435</v>
      </c>
      <c r="J2221" s="174">
        <v>338661802100.85327</v>
      </c>
      <c r="K2221" s="186">
        <v>0.47834990585989623</v>
      </c>
      <c r="L2221" s="182">
        <v>127109650227.34225</v>
      </c>
      <c r="M2221" s="189">
        <v>29393917403.594055</v>
      </c>
      <c r="N2221" s="187">
        <v>19225112.479354843</v>
      </c>
      <c r="O2221" s="185">
        <v>53901624323.811554</v>
      </c>
      <c r="P2221" s="185">
        <v>0</v>
      </c>
      <c r="Q2221" s="174">
        <v>421957343828.25885</v>
      </c>
      <c r="R2221" s="119">
        <v>0.48611582097696898</v>
      </c>
      <c r="S2221" s="174">
        <v>152855979279.78412</v>
      </c>
      <c r="T2221" s="119">
        <v>0.36225457742476957</v>
      </c>
      <c r="U2221" s="97">
        <v>14.564555106455256</v>
      </c>
      <c r="V2221" s="184">
        <v>2388747115244.7925</v>
      </c>
      <c r="W2221" s="199">
        <v>2479.7012915185032</v>
      </c>
      <c r="X2221" s="191">
        <v>5.1376689713143436E-2</v>
      </c>
      <c r="Y2221" s="198">
        <v>2.0000000000000001E-4</v>
      </c>
    </row>
    <row r="2222" spans="1:25" x14ac:dyDescent="0.2">
      <c r="A2222">
        <v>2218</v>
      </c>
      <c r="B2222" s="119">
        <v>0.3995047304443346</v>
      </c>
      <c r="C2222" s="97">
        <v>7911.2134725805636</v>
      </c>
      <c r="D2222" s="96">
        <v>0.4761495580263706</v>
      </c>
      <c r="E2222" s="98">
        <v>0.4463649964515955</v>
      </c>
      <c r="F2222" s="119">
        <v>0.50195289331296622</v>
      </c>
      <c r="G2222" s="177">
        <v>1</v>
      </c>
      <c r="H2222" s="97">
        <v>4865962.5103724301</v>
      </c>
      <c r="I2222" s="185">
        <v>44110.80446426112</v>
      </c>
      <c r="J2222" s="174">
        <v>214641520825.46344</v>
      </c>
      <c r="K2222" s="186">
        <v>0.39950473044433465</v>
      </c>
      <c r="L2222" s="182">
        <v>58170685556.45591</v>
      </c>
      <c r="M2222" s="189">
        <v>2305494527.3277473</v>
      </c>
      <c r="N2222" s="187">
        <v>13697236.299001135</v>
      </c>
      <c r="O2222" s="185">
        <v>0</v>
      </c>
      <c r="P2222" s="185">
        <v>229170830600.52963</v>
      </c>
      <c r="Q2222" s="174">
        <v>446117845953.3208</v>
      </c>
      <c r="R2222" s="119">
        <v>0.60317463163784357</v>
      </c>
      <c r="S2222" s="174">
        <v>147669142609.6062</v>
      </c>
      <c r="T2222" s="119">
        <v>0.3310092701941752</v>
      </c>
      <c r="U2222" s="97">
        <v>16.688323873269674</v>
      </c>
      <c r="V2222" s="184">
        <v>2675690363133.5825</v>
      </c>
      <c r="W2222" s="199">
        <v>2779.1254263871024</v>
      </c>
      <c r="X2222" s="191">
        <v>4.3734248543720197E-2</v>
      </c>
      <c r="Y2222" s="198">
        <v>2.0000000000000001E-4</v>
      </c>
    </row>
    <row r="2223" spans="1:25" x14ac:dyDescent="0.2">
      <c r="A2223">
        <v>2219</v>
      </c>
      <c r="B2223" s="119">
        <v>0.53307481651433708</v>
      </c>
      <c r="C2223" s="97">
        <v>11596.725322778457</v>
      </c>
      <c r="D2223" s="96">
        <v>1.1458959553149586</v>
      </c>
      <c r="E2223" s="98">
        <v>9.6088176502448053E-2</v>
      </c>
      <c r="F2223" s="119">
        <v>0.59140979900035029</v>
      </c>
      <c r="G2223" s="177">
        <v>1</v>
      </c>
      <c r="H2223" s="97">
        <v>8403054.9103561845</v>
      </c>
      <c r="I2223" s="185">
        <v>34737.280086386098</v>
      </c>
      <c r="J2223" s="174">
        <v>291899272002.32483</v>
      </c>
      <c r="K2223" s="186">
        <v>0.36592605097081821</v>
      </c>
      <c r="L2223" s="182">
        <v>81080631494.248672</v>
      </c>
      <c r="M2223" s="189">
        <v>9560002376.079525</v>
      </c>
      <c r="N2223" s="187">
        <v>16744753.127642807</v>
      </c>
      <c r="O2223" s="185">
        <v>0</v>
      </c>
      <c r="P2223" s="185">
        <v>397731029281.19458</v>
      </c>
      <c r="Q2223" s="174">
        <v>699190303659.59888</v>
      </c>
      <c r="R2223" s="119">
        <v>0.60784362867385211</v>
      </c>
      <c r="S2223" s="174">
        <v>290354313713.76349</v>
      </c>
      <c r="T2223" s="119">
        <v>0.41527222587903995</v>
      </c>
      <c r="U2223" s="97">
        <v>17.421579221465954</v>
      </c>
      <c r="V2223" s="184">
        <v>5253416954545.5537</v>
      </c>
      <c r="W2223" s="199">
        <v>5453.0819105474084</v>
      </c>
      <c r="X2223" s="191">
        <v>4.398437848078534E-2</v>
      </c>
      <c r="Y2223" s="198">
        <v>2.0000000000000001E-4</v>
      </c>
    </row>
    <row r="2224" spans="1:25" x14ac:dyDescent="0.2">
      <c r="A2224">
        <v>2220</v>
      </c>
      <c r="B2224" s="119">
        <v>0.44778436050566006</v>
      </c>
      <c r="C2224" s="97">
        <v>8704.4355360590162</v>
      </c>
      <c r="D2224" s="96">
        <v>0.50290781358165804</v>
      </c>
      <c r="E2224" s="98">
        <v>0.21885387290977354</v>
      </c>
      <c r="F2224" s="119">
        <v>0.38596795986899735</v>
      </c>
      <c r="G2224" s="177">
        <v>1</v>
      </c>
      <c r="H2224" s="97">
        <v>5516683.1057182727</v>
      </c>
      <c r="I2224" s="185">
        <v>42718.060123588126</v>
      </c>
      <c r="J2224" s="174">
        <v>235662000592.85605</v>
      </c>
      <c r="K2224" s="186">
        <v>0.44778436050566006</v>
      </c>
      <c r="L2224" s="182">
        <v>78103310013.782349</v>
      </c>
      <c r="M2224" s="189">
        <v>2311562298.2343578</v>
      </c>
      <c r="N2224" s="187">
        <v>15039933.152888943</v>
      </c>
      <c r="O2224" s="185">
        <v>0</v>
      </c>
      <c r="P2224" s="185">
        <v>229443526855.14529</v>
      </c>
      <c r="Q2224" s="174">
        <v>467417089746.23572</v>
      </c>
      <c r="R2224" s="119">
        <v>0.61846386462252978</v>
      </c>
      <c r="S2224" s="174">
        <v>212229156048.87808</v>
      </c>
      <c r="T2224" s="119">
        <v>0.45404663351975194</v>
      </c>
      <c r="U2224" s="97">
        <v>16.821495186551321</v>
      </c>
      <c r="V2224" s="184">
        <v>3858627077844.3618</v>
      </c>
      <c r="W2224" s="199">
        <v>4003.5278570436071</v>
      </c>
      <c r="X2224" s="191">
        <v>4.3323987436243341E-2</v>
      </c>
      <c r="Y2224" s="198">
        <v>2.0000000000000001E-4</v>
      </c>
    </row>
    <row r="2225" spans="1:25" x14ac:dyDescent="0.2">
      <c r="A2225">
        <v>2221</v>
      </c>
      <c r="B2225" s="119">
        <v>0.37469056185797323</v>
      </c>
      <c r="C2225" s="97">
        <v>7465.2901340657609</v>
      </c>
      <c r="D2225" s="96">
        <v>0.89238092501069288</v>
      </c>
      <c r="E2225" s="98">
        <v>0.23372443599961468</v>
      </c>
      <c r="F2225" s="119">
        <v>0.43850757882766922</v>
      </c>
      <c r="G2225" s="177">
        <v>1</v>
      </c>
      <c r="H2225" s="97">
        <v>32594444.877284877</v>
      </c>
      <c r="I2225" s="185">
        <v>26217.897608919375</v>
      </c>
      <c r="J2225" s="174">
        <v>854557818412.22156</v>
      </c>
      <c r="K2225" s="186">
        <v>0.37469056185797323</v>
      </c>
      <c r="L2225" s="182">
        <v>250883985307.30753</v>
      </c>
      <c r="M2225" s="189">
        <v>0</v>
      </c>
      <c r="N2225" s="187">
        <v>65575206.828995928</v>
      </c>
      <c r="O2225" s="185">
        <v>0</v>
      </c>
      <c r="P2225" s="185">
        <v>722392275134.00061</v>
      </c>
      <c r="Q2225" s="174">
        <v>1576950093546.2222</v>
      </c>
      <c r="R2225" s="119">
        <v>0.56952250607281196</v>
      </c>
      <c r="S2225" s="174">
        <v>499285558510.38794</v>
      </c>
      <c r="T2225" s="119">
        <v>0.31661468587607738</v>
      </c>
      <c r="U2225" s="97">
        <v>15.985084214462562</v>
      </c>
      <c r="V2225" s="184">
        <v>8298450220626.3115</v>
      </c>
      <c r="W2225" s="199">
        <v>8606.3420157312648</v>
      </c>
      <c r="X2225" s="191">
        <v>4.6831174442885891E-2</v>
      </c>
      <c r="Y2225" s="198">
        <v>2.0000000000000001E-4</v>
      </c>
    </row>
    <row r="2226" spans="1:25" x14ac:dyDescent="0.2">
      <c r="A2226">
        <v>2222</v>
      </c>
      <c r="B2226" s="119">
        <v>0.64125883032482811</v>
      </c>
      <c r="C2226" s="97">
        <v>12876.231647249595</v>
      </c>
      <c r="D2226" s="96">
        <v>0.48631750356191134</v>
      </c>
      <c r="E2226" s="98">
        <v>0.52808327205026284</v>
      </c>
      <c r="F2226" s="119">
        <v>0.56027362259997626</v>
      </c>
      <c r="G2226" s="177">
        <v>1</v>
      </c>
      <c r="H2226" s="97">
        <v>2991730.0602665409</v>
      </c>
      <c r="I2226" s="185">
        <v>53687.855604106029</v>
      </c>
      <c r="J2226" s="174">
        <v>160619571482.05347</v>
      </c>
      <c r="K2226" s="186">
        <v>0.51615955459414153</v>
      </c>
      <c r="L2226" s="182">
        <v>65116969279.483475</v>
      </c>
      <c r="M2226" s="189">
        <v>2740810785.4211226</v>
      </c>
      <c r="N2226" s="187">
        <v>9014285.3852554373</v>
      </c>
      <c r="O2226" s="185">
        <v>0</v>
      </c>
      <c r="P2226" s="185">
        <v>254934883759.36057</v>
      </c>
      <c r="Q2226" s="174">
        <v>418295266026.83521</v>
      </c>
      <c r="R2226" s="119">
        <v>0.68576734374126147</v>
      </c>
      <c r="S2226" s="174">
        <v>184405247072.60251</v>
      </c>
      <c r="T2226" s="119">
        <v>0.44084947177186612</v>
      </c>
      <c r="U2226" s="97">
        <v>16.91968124981727</v>
      </c>
      <c r="V2226" s="184">
        <v>3369842896299.5244</v>
      </c>
      <c r="W2226" s="199">
        <v>3496.3250976789886</v>
      </c>
      <c r="X2226" s="191">
        <v>4.3614630301661808E-2</v>
      </c>
      <c r="Y2226" s="198">
        <v>2.0000000000000001E-4</v>
      </c>
    </row>
    <row r="2227" spans="1:25" x14ac:dyDescent="0.2">
      <c r="A2227">
        <v>2223</v>
      </c>
      <c r="B2227" s="119">
        <v>0.54637168804809688</v>
      </c>
      <c r="C2227" s="97">
        <v>4000</v>
      </c>
      <c r="D2227" s="96">
        <v>0.41422195649856342</v>
      </c>
      <c r="E2227" s="98">
        <v>0.42202834902634551</v>
      </c>
      <c r="F2227" s="119">
        <v>0.59058765863834672</v>
      </c>
      <c r="G2227" s="177">
        <v>1</v>
      </c>
      <c r="H2227" s="97">
        <v>4221836.2224663282</v>
      </c>
      <c r="I2227" s="185">
        <v>48861.281722679822</v>
      </c>
      <c r="J2227" s="174">
        <v>206284329052.94162</v>
      </c>
      <c r="K2227" s="186">
        <v>0.54637168804809688</v>
      </c>
      <c r="L2227" s="182">
        <v>84818315174.818924</v>
      </c>
      <c r="M2227" s="189">
        <v>5202039392.1199856</v>
      </c>
      <c r="N2227" s="187">
        <v>12847240.478524748</v>
      </c>
      <c r="O2227" s="185">
        <v>0</v>
      </c>
      <c r="P2227" s="185">
        <v>298502370832.32245</v>
      </c>
      <c r="Q2227" s="174">
        <v>509988739277.38403</v>
      </c>
      <c r="R2227" s="119">
        <v>0.68925014745707114</v>
      </c>
      <c r="S2227" s="174">
        <v>248157974999.2843</v>
      </c>
      <c r="T2227" s="119">
        <v>0.48659500864843724</v>
      </c>
      <c r="U2227" s="97">
        <v>17.020043762921485</v>
      </c>
      <c r="V2227" s="184">
        <v>4621645775555.2627</v>
      </c>
      <c r="W2227" s="199">
        <v>4798.2967211194327</v>
      </c>
      <c r="X2227" s="191">
        <v>4.2914841683109654E-2</v>
      </c>
      <c r="Y2227" s="198">
        <v>2.0000000000000001E-4</v>
      </c>
    </row>
    <row r="2228" spans="1:25" x14ac:dyDescent="0.2">
      <c r="A2228">
        <v>2224</v>
      </c>
      <c r="B2228" s="119">
        <v>0.62056903712646228</v>
      </c>
      <c r="C2228" s="97">
        <v>4000</v>
      </c>
      <c r="D2228" s="96">
        <v>0.84874561677919835</v>
      </c>
      <c r="E2228" s="98">
        <v>0</v>
      </c>
      <c r="F2228" s="119">
        <v>0</v>
      </c>
      <c r="G2228" s="177">
        <v>0</v>
      </c>
      <c r="H2228" s="97">
        <v>10900196.266650919</v>
      </c>
      <c r="I2228" s="185">
        <v>31488.030963504098</v>
      </c>
      <c r="J2228" s="174">
        <v>343225717552.57593</v>
      </c>
      <c r="K2228" s="186">
        <v>0.36019351915370057</v>
      </c>
      <c r="L2228" s="182">
        <v>89144212332.663879</v>
      </c>
      <c r="M2228" s="189">
        <v>49139910.472078256</v>
      </c>
      <c r="N2228" s="187">
        <v>23749393.381083861</v>
      </c>
      <c r="O2228" s="185">
        <v>0</v>
      </c>
      <c r="P2228" s="185">
        <v>0</v>
      </c>
      <c r="Q2228" s="174">
        <v>343274857463.04803</v>
      </c>
      <c r="R2228" s="119">
        <v>0.36014195733115795</v>
      </c>
      <c r="S2228" s="174">
        <v>89144212332.663879</v>
      </c>
      <c r="T2228" s="119">
        <v>0.25968756637604851</v>
      </c>
      <c r="U2228" s="97">
        <v>13.00138779577474</v>
      </c>
      <c r="V2228" s="184">
        <v>1291105521755.0679</v>
      </c>
      <c r="W2228" s="199">
        <v>1340.4781606250779</v>
      </c>
      <c r="X2228" s="191">
        <v>5.4952810035138661E-2</v>
      </c>
      <c r="Y2228" s="198">
        <v>2.0000000000000001E-4</v>
      </c>
    </row>
    <row r="2229" spans="1:25" x14ac:dyDescent="0.2">
      <c r="A2229">
        <v>2225</v>
      </c>
      <c r="B2229" s="119">
        <v>0.56551657416236423</v>
      </c>
      <c r="C2229" s="97">
        <v>9156.1390748410668</v>
      </c>
      <c r="D2229" s="96">
        <v>0.59955982352252679</v>
      </c>
      <c r="E2229" s="98">
        <v>0.42237867320843114</v>
      </c>
      <c r="F2229" s="119">
        <v>0</v>
      </c>
      <c r="G2229" s="177">
        <v>0</v>
      </c>
      <c r="H2229" s="97">
        <v>8842522.8810350932</v>
      </c>
      <c r="I2229" s="185">
        <v>34509.318016449906</v>
      </c>
      <c r="J2229" s="174">
        <v>305149434169.37488</v>
      </c>
      <c r="K2229" s="186">
        <v>0.43812951862512273</v>
      </c>
      <c r="L2229" s="182">
        <v>99408466979.190155</v>
      </c>
      <c r="M2229" s="189">
        <v>25491729586.802727</v>
      </c>
      <c r="N2229" s="187">
        <v>21766257.269755792</v>
      </c>
      <c r="O2229" s="185">
        <v>49989320861.072159</v>
      </c>
      <c r="P2229" s="185">
        <v>0</v>
      </c>
      <c r="Q2229" s="174">
        <v>380630484617.24976</v>
      </c>
      <c r="R2229" s="119">
        <v>0.45631245633115342</v>
      </c>
      <c r="S2229" s="174">
        <v>124125235404.85341</v>
      </c>
      <c r="T2229" s="119">
        <v>0.32610429385252709</v>
      </c>
      <c r="U2229" s="97">
        <v>14.779928681807009</v>
      </c>
      <c r="V2229" s="184">
        <v>1974522136754.7651</v>
      </c>
      <c r="W2229" s="199">
        <v>2049.6027550725325</v>
      </c>
      <c r="X2229" s="191">
        <v>4.9588783861452837E-2</v>
      </c>
      <c r="Y2229" s="198">
        <v>2.0000000000000001E-4</v>
      </c>
    </row>
    <row r="2230" spans="1:25" x14ac:dyDescent="0.2">
      <c r="A2230">
        <v>2226</v>
      </c>
      <c r="B2230" s="119">
        <v>0.45585969267175658</v>
      </c>
      <c r="C2230" s="97">
        <v>10710.699002646203</v>
      </c>
      <c r="D2230" s="96">
        <v>0.94299448908686789</v>
      </c>
      <c r="E2230" s="98">
        <v>0</v>
      </c>
      <c r="F2230" s="119">
        <v>0</v>
      </c>
      <c r="G2230" s="177">
        <v>0</v>
      </c>
      <c r="H2230" s="97">
        <v>8108279.031236602</v>
      </c>
      <c r="I2230" s="185">
        <v>36893.782518494947</v>
      </c>
      <c r="J2230" s="174">
        <v>299145083177.71606</v>
      </c>
      <c r="K2230" s="186">
        <v>0.36918668941800381</v>
      </c>
      <c r="L2230" s="182">
        <v>80239635110.803131</v>
      </c>
      <c r="M2230" s="189">
        <v>5022381913.7436962</v>
      </c>
      <c r="N2230" s="187">
        <v>17302063.987912543</v>
      </c>
      <c r="O2230" s="185">
        <v>0</v>
      </c>
      <c r="P2230" s="185">
        <v>0</v>
      </c>
      <c r="Q2230" s="174">
        <v>304167465091.45978</v>
      </c>
      <c r="R2230" s="119">
        <v>0.36309071675646237</v>
      </c>
      <c r="S2230" s="174">
        <v>80239635110.803131</v>
      </c>
      <c r="T2230" s="119">
        <v>0.26380084762410722</v>
      </c>
      <c r="U2230" s="97">
        <v>13.238380407555113</v>
      </c>
      <c r="V2230" s="184">
        <v>1084090885830.7085</v>
      </c>
      <c r="W2230" s="199">
        <v>1125.6731832252024</v>
      </c>
      <c r="X2230" s="191">
        <v>5.9392503654904533E-2</v>
      </c>
      <c r="Y2230" s="198">
        <v>2.0000000000000001E-4</v>
      </c>
    </row>
    <row r="2231" spans="1:25" x14ac:dyDescent="0.2">
      <c r="A2231">
        <v>2227</v>
      </c>
      <c r="B2231" s="119">
        <v>0.45432869311104074</v>
      </c>
      <c r="C2231" s="97">
        <v>8526.0274672013857</v>
      </c>
      <c r="D2231" s="96">
        <v>1.2063062016465849</v>
      </c>
      <c r="E2231" s="98">
        <v>0.17571655004685865</v>
      </c>
      <c r="F2231" s="119">
        <v>0</v>
      </c>
      <c r="G2231" s="177">
        <v>0</v>
      </c>
      <c r="H2231" s="97">
        <v>14347138.617092557</v>
      </c>
      <c r="I2231" s="185">
        <v>34628.321577145762</v>
      </c>
      <c r="J2231" s="174">
        <v>496817329744.56738</v>
      </c>
      <c r="K2231" s="186">
        <v>0.39219415326004869</v>
      </c>
      <c r="L2231" s="182">
        <v>151802329184.21646</v>
      </c>
      <c r="M2231" s="189">
        <v>11034912530.840809</v>
      </c>
      <c r="N2231" s="187">
        <v>26922194.236276597</v>
      </c>
      <c r="O2231" s="185">
        <v>41826716327.264984</v>
      </c>
      <c r="P2231" s="185">
        <v>0</v>
      </c>
      <c r="Q2231" s="174">
        <v>549678958602.67322</v>
      </c>
      <c r="R2231" s="119">
        <v>0.41535194580902896</v>
      </c>
      <c r="S2231" s="174">
        <v>172500576027.40298</v>
      </c>
      <c r="T2231" s="119">
        <v>0.3138205916884883</v>
      </c>
      <c r="U2231" s="97">
        <v>13.932488189628419</v>
      </c>
      <c r="V2231" s="184">
        <v>2444808276819.9678</v>
      </c>
      <c r="W2231" s="199">
        <v>2536.3113412556409</v>
      </c>
      <c r="X2231" s="191">
        <v>5.6657186791181341E-2</v>
      </c>
      <c r="Y2231" s="198">
        <v>2.0000000000000001E-4</v>
      </c>
    </row>
    <row r="2232" spans="1:25" x14ac:dyDescent="0.2">
      <c r="A2232">
        <v>2228</v>
      </c>
      <c r="B2232" s="119">
        <v>0.47751401100431023</v>
      </c>
      <c r="C2232" s="97">
        <v>14536.950295353146</v>
      </c>
      <c r="D2232" s="96">
        <v>0.92078458520952478</v>
      </c>
      <c r="E2232" s="98">
        <v>0.56460941772915874</v>
      </c>
      <c r="F2232" s="119">
        <v>0.59523787629363645</v>
      </c>
      <c r="G2232" s="177">
        <v>1</v>
      </c>
      <c r="H2232" s="97">
        <v>6007803.868112837</v>
      </c>
      <c r="I2232" s="185">
        <v>44860.326882688023</v>
      </c>
      <c r="J2232" s="174">
        <v>269512045370.61938</v>
      </c>
      <c r="K2232" s="186">
        <v>0.47751401100431023</v>
      </c>
      <c r="L2232" s="182">
        <v>104647020201.93625</v>
      </c>
      <c r="M2232" s="189">
        <v>5496395056.429184</v>
      </c>
      <c r="N2232" s="187">
        <v>13321457.044389706</v>
      </c>
      <c r="O2232" s="185">
        <v>0</v>
      </c>
      <c r="P2232" s="185">
        <v>253331338515.09808</v>
      </c>
      <c r="Q2232" s="174">
        <v>528339778942.14667</v>
      </c>
      <c r="R2232" s="119">
        <v>0.62717376547803472</v>
      </c>
      <c r="S2232" s="174">
        <v>264434567686.62686</v>
      </c>
      <c r="T2232" s="119">
        <v>0.50050096211964856</v>
      </c>
      <c r="U2232" s="97">
        <v>16.687991209252299</v>
      </c>
      <c r="V2232" s="184">
        <v>4633667852528.083</v>
      </c>
      <c r="W2232" s="199">
        <v>4810.5160771336805</v>
      </c>
      <c r="X2232" s="191">
        <v>4.4924174303395743E-2</v>
      </c>
      <c r="Y2232" s="198">
        <v>2.0000000000000001E-4</v>
      </c>
    </row>
    <row r="2233" spans="1:25" x14ac:dyDescent="0.2">
      <c r="A2233">
        <v>2229</v>
      </c>
      <c r="B2233" s="119">
        <v>0.34602058752739051</v>
      </c>
      <c r="C2233" s="97">
        <v>5694.1304181639343</v>
      </c>
      <c r="D2233" s="96">
        <v>1.1792105380136659</v>
      </c>
      <c r="E2233" s="98">
        <v>0.57883906499403848</v>
      </c>
      <c r="F2233" s="119">
        <v>0</v>
      </c>
      <c r="G2233" s="177">
        <v>0</v>
      </c>
      <c r="H2233" s="97">
        <v>13404885.466018941</v>
      </c>
      <c r="I2233" s="185">
        <v>35156.948813716728</v>
      </c>
      <c r="J2233" s="174">
        <v>471274872182.56323</v>
      </c>
      <c r="K2233" s="186">
        <v>0.34602058752739051</v>
      </c>
      <c r="L2233" s="182">
        <v>120517138815.27716</v>
      </c>
      <c r="M2233" s="189">
        <v>67827974259.076607</v>
      </c>
      <c r="N2233" s="187">
        <v>25550844.78743802</v>
      </c>
      <c r="O2233" s="185">
        <v>103473774066.94907</v>
      </c>
      <c r="P2233" s="185">
        <v>0</v>
      </c>
      <c r="Q2233" s="174">
        <v>642576620508.58899</v>
      </c>
      <c r="R2233" s="119">
        <v>0.38260001930739329</v>
      </c>
      <c r="S2233" s="174">
        <v>171745563729.88025</v>
      </c>
      <c r="T2233" s="119">
        <v>0.26727639669483527</v>
      </c>
      <c r="U2233" s="97">
        <v>16.088651150985513</v>
      </c>
      <c r="V2233" s="184">
        <v>2878114239827.3872</v>
      </c>
      <c r="W2233" s="199">
        <v>2989.0979113446883</v>
      </c>
      <c r="X2233" s="191">
        <v>4.7080807359595869E-2</v>
      </c>
      <c r="Y2233" s="198">
        <v>2.0000000000000001E-4</v>
      </c>
    </row>
    <row r="2234" spans="1:25" x14ac:dyDescent="0.2">
      <c r="A2234">
        <v>2230</v>
      </c>
      <c r="B2234" s="119">
        <v>0.57551590997230595</v>
      </c>
      <c r="C2234" s="97">
        <v>6286.8939123382152</v>
      </c>
      <c r="D2234" s="96">
        <v>1.2244789470317505</v>
      </c>
      <c r="E2234" s="98">
        <v>0.57459865474977967</v>
      </c>
      <c r="F2234" s="119">
        <v>0</v>
      </c>
      <c r="G2234" s="177">
        <v>0</v>
      </c>
      <c r="H2234" s="97">
        <v>28940413.211972784</v>
      </c>
      <c r="I2234" s="185">
        <v>23073.191464282289</v>
      </c>
      <c r="J2234" s="174">
        <v>667747695095.29285</v>
      </c>
      <c r="K2234" s="186">
        <v>0.18664773948253177</v>
      </c>
      <c r="L2234" s="182">
        <v>57640446137.029755</v>
      </c>
      <c r="M2234" s="189">
        <v>112605043200.40128</v>
      </c>
      <c r="N2234" s="187">
        <v>52305548.735180728</v>
      </c>
      <c r="O2234" s="185">
        <v>319737564901.82751</v>
      </c>
      <c r="P2234" s="185">
        <v>0</v>
      </c>
      <c r="Q2234" s="174">
        <v>1100090303197.5217</v>
      </c>
      <c r="R2234" s="119">
        <v>0.34581129262745991</v>
      </c>
      <c r="S2234" s="174">
        <v>200782788322.9295</v>
      </c>
      <c r="T2234" s="119">
        <v>0.1825148242279151</v>
      </c>
      <c r="U2234" s="97">
        <v>18.94314611530492</v>
      </c>
      <c r="V2234" s="184">
        <v>3794368050403.666</v>
      </c>
      <c r="W2234" s="199">
        <v>3939.8310855406153</v>
      </c>
      <c r="X2234" s="191">
        <v>4.1645341699276091E-2</v>
      </c>
      <c r="Y2234" s="198">
        <v>2.0000000000000001E-4</v>
      </c>
    </row>
    <row r="2235" spans="1:25" x14ac:dyDescent="0.2">
      <c r="A2235">
        <v>2231</v>
      </c>
      <c r="B2235" s="119">
        <v>0.29612419176985988</v>
      </c>
      <c r="C2235" s="97">
        <v>8374.850533019855</v>
      </c>
      <c r="D2235" s="96">
        <v>0.8375618790823196</v>
      </c>
      <c r="E2235" s="98">
        <v>0</v>
      </c>
      <c r="F2235" s="119">
        <v>0.52472472026012262</v>
      </c>
      <c r="G2235" s="177">
        <v>1</v>
      </c>
      <c r="H2235" s="97">
        <v>7523441.8867973099</v>
      </c>
      <c r="I2235" s="185">
        <v>36149.429475530858</v>
      </c>
      <c r="J2235" s="174">
        <v>271968131900.03418</v>
      </c>
      <c r="K2235" s="186">
        <v>0.29612419176985982</v>
      </c>
      <c r="L2235" s="182">
        <v>54049332028.84581</v>
      </c>
      <c r="M2235" s="189">
        <v>10389059167.019451</v>
      </c>
      <c r="N2235" s="187">
        <v>16853040.156547256</v>
      </c>
      <c r="O2235" s="185">
        <v>0</v>
      </c>
      <c r="P2235" s="185">
        <v>303064199026.37555</v>
      </c>
      <c r="Q2235" s="174">
        <v>585421390093.42908</v>
      </c>
      <c r="R2235" s="119">
        <v>0.55171831424815243</v>
      </c>
      <c r="S2235" s="174">
        <v>161574481135.29559</v>
      </c>
      <c r="T2235" s="119">
        <v>0.275996886805775</v>
      </c>
      <c r="U2235" s="97">
        <v>17.225348660140344</v>
      </c>
      <c r="V2235" s="184">
        <v>2917783284334.3765</v>
      </c>
      <c r="W2235" s="199">
        <v>3028.7041576942847</v>
      </c>
      <c r="X2235" s="191">
        <v>4.3512305863324392E-2</v>
      </c>
      <c r="Y2235" s="198">
        <v>2.0000000000000001E-4</v>
      </c>
    </row>
    <row r="2236" spans="1:25" x14ac:dyDescent="0.2">
      <c r="A2236">
        <v>2232</v>
      </c>
      <c r="B2236" s="119">
        <v>0.36035700966922257</v>
      </c>
      <c r="C2236" s="97">
        <v>6207.769135635268</v>
      </c>
      <c r="D2236" s="96">
        <v>0.39302445114189832</v>
      </c>
      <c r="E2236" s="98">
        <v>0.7</v>
      </c>
      <c r="F2236" s="119">
        <v>0.49787783159725263</v>
      </c>
      <c r="G2236" s="177">
        <v>1</v>
      </c>
      <c r="H2236" s="97">
        <v>3116203.4510193476</v>
      </c>
      <c r="I2236" s="185">
        <v>39797.323693816863</v>
      </c>
      <c r="J2236" s="174">
        <v>124016557436.00616</v>
      </c>
      <c r="K2236" s="186">
        <v>0.36035700966922257</v>
      </c>
      <c r="L2236" s="182">
        <v>28447170815.33522</v>
      </c>
      <c r="M2236" s="189">
        <v>1467338494.5483658</v>
      </c>
      <c r="N2236" s="187">
        <v>9977205.108009357</v>
      </c>
      <c r="O2236" s="185">
        <v>0</v>
      </c>
      <c r="P2236" s="185">
        <v>245482109171.11932</v>
      </c>
      <c r="Q2236" s="174">
        <v>370966005101.67383</v>
      </c>
      <c r="R2236" s="119">
        <v>0.64985987882618057</v>
      </c>
      <c r="S2236" s="174">
        <v>119805163903.17964</v>
      </c>
      <c r="T2236" s="119">
        <v>0.32295456256252814</v>
      </c>
      <c r="U2236" s="97">
        <v>17.613919075191941</v>
      </c>
      <c r="V2236" s="184">
        <v>2306274859865.1602</v>
      </c>
      <c r="W2236" s="199">
        <v>2393.1895016590561</v>
      </c>
      <c r="X2236" s="191">
        <v>4.1750484038341563E-2</v>
      </c>
      <c r="Y2236" s="198">
        <v>2.0000000000000001E-4</v>
      </c>
    </row>
    <row r="2237" spans="1:25" x14ac:dyDescent="0.2">
      <c r="A2237">
        <v>2233</v>
      </c>
      <c r="B2237" s="119">
        <v>0.44885751871845242</v>
      </c>
      <c r="C2237" s="97">
        <v>12851.387247277678</v>
      </c>
      <c r="D2237" s="96">
        <v>0.72564895236305016</v>
      </c>
      <c r="E2237" s="98">
        <v>4.669856973862381E-2</v>
      </c>
      <c r="F2237" s="119">
        <v>0.24569987790567765</v>
      </c>
      <c r="G2237" s="177">
        <v>1</v>
      </c>
      <c r="H2237" s="97">
        <v>4158466.6312938854</v>
      </c>
      <c r="I2237" s="185">
        <v>36623.393862647819</v>
      </c>
      <c r="J2237" s="174">
        <v>152297161302.55423</v>
      </c>
      <c r="K2237" s="186">
        <v>0.30946360497446257</v>
      </c>
      <c r="L2237" s="182">
        <v>31978296394.472656</v>
      </c>
      <c r="M2237" s="189">
        <v>4605849999.8688192</v>
      </c>
      <c r="N2237" s="187">
        <v>10490192.058895079</v>
      </c>
      <c r="O2237" s="185">
        <v>0</v>
      </c>
      <c r="P2237" s="185">
        <v>125906666197.67891</v>
      </c>
      <c r="Q2237" s="174">
        <v>282809677500.10199</v>
      </c>
      <c r="R2237" s="119">
        <v>0.52281012032254603</v>
      </c>
      <c r="S2237" s="174">
        <v>81981782456.084564</v>
      </c>
      <c r="T2237" s="119">
        <v>0.28988322882287154</v>
      </c>
      <c r="U2237" s="97">
        <v>16.829290431550028</v>
      </c>
      <c r="V2237" s="184">
        <v>1452558457577.4395</v>
      </c>
      <c r="W2237" s="199">
        <v>1506.1759259659859</v>
      </c>
      <c r="X2237" s="191">
        <v>4.521366220272633E-2</v>
      </c>
      <c r="Y2237" s="198">
        <v>2.0000000000000001E-4</v>
      </c>
    </row>
    <row r="2238" spans="1:25" x14ac:dyDescent="0.2">
      <c r="A2238">
        <v>2234</v>
      </c>
      <c r="B2238" s="119">
        <v>0.51629475982792317</v>
      </c>
      <c r="C2238" s="97">
        <v>8327.4364803212684</v>
      </c>
      <c r="D2238" s="96">
        <v>1.2719751785725237</v>
      </c>
      <c r="E2238" s="98">
        <v>0</v>
      </c>
      <c r="F2238" s="119">
        <v>0</v>
      </c>
      <c r="G2238" s="177">
        <v>0</v>
      </c>
      <c r="H2238" s="97">
        <v>17749318.243311834</v>
      </c>
      <c r="I2238" s="185">
        <v>28000.876728513696</v>
      </c>
      <c r="J2238" s="174">
        <v>496996472146.13391</v>
      </c>
      <c r="K2238" s="186">
        <v>0.34287739561541208</v>
      </c>
      <c r="L2238" s="182">
        <v>136863157129.91267</v>
      </c>
      <c r="M2238" s="189">
        <v>15721232348.484512</v>
      </c>
      <c r="N2238" s="187">
        <v>32330426.296353746</v>
      </c>
      <c r="O2238" s="185">
        <v>0</v>
      </c>
      <c r="P2238" s="185">
        <v>0</v>
      </c>
      <c r="Q2238" s="174">
        <v>512717704494.61841</v>
      </c>
      <c r="R2238" s="119">
        <v>0.33236390026259127</v>
      </c>
      <c r="S2238" s="174">
        <v>136863157129.91267</v>
      </c>
      <c r="T2238" s="119">
        <v>0.26693667086221951</v>
      </c>
      <c r="U2238" s="97">
        <v>13.368017778925957</v>
      </c>
      <c r="V2238" s="184">
        <v>1771150959921.8794</v>
      </c>
      <c r="W2238" s="199">
        <v>1837.830978907396</v>
      </c>
      <c r="X2238" s="191">
        <v>6.0174434835250881E-2</v>
      </c>
      <c r="Y2238" s="198">
        <v>2.0000000000000001E-4</v>
      </c>
    </row>
    <row r="2239" spans="1:25" x14ac:dyDescent="0.2">
      <c r="A2239">
        <v>2235</v>
      </c>
      <c r="B2239" s="119">
        <v>0.59854997497655416</v>
      </c>
      <c r="C2239" s="97">
        <v>7887.2990787070203</v>
      </c>
      <c r="D2239" s="96">
        <v>0.68932307645248814</v>
      </c>
      <c r="E2239" s="98">
        <v>0</v>
      </c>
      <c r="F2239" s="119">
        <v>0</v>
      </c>
      <c r="G2239" s="177">
        <v>0</v>
      </c>
      <c r="H2239" s="97">
        <v>4966037.5755353747</v>
      </c>
      <c r="I2239" s="185">
        <v>45367.52897836316</v>
      </c>
      <c r="J2239" s="174">
        <v>225296853615.74146</v>
      </c>
      <c r="K2239" s="186">
        <v>0.49636509853909094</v>
      </c>
      <c r="L2239" s="182">
        <v>87244375388.133423</v>
      </c>
      <c r="M2239" s="189">
        <v>4534840517.0559721</v>
      </c>
      <c r="N2239" s="187">
        <v>12497859.078577582</v>
      </c>
      <c r="O2239" s="185">
        <v>0</v>
      </c>
      <c r="P2239" s="185">
        <v>0</v>
      </c>
      <c r="Q2239" s="174">
        <v>229831694132.79742</v>
      </c>
      <c r="R2239" s="119">
        <v>0.48657125105169025</v>
      </c>
      <c r="S2239" s="174">
        <v>87244375388.133423</v>
      </c>
      <c r="T2239" s="119">
        <v>0.37960114995159616</v>
      </c>
      <c r="U2239" s="97">
        <v>13.124481055817457</v>
      </c>
      <c r="V2239" s="184">
        <v>1274523800179.4866</v>
      </c>
      <c r="W2239" s="199">
        <v>1321.2318373676803</v>
      </c>
      <c r="X2239" s="191">
        <v>5.433606519674497E-2</v>
      </c>
      <c r="Y2239" s="198">
        <v>2.0000000000000001E-4</v>
      </c>
    </row>
    <row r="2240" spans="1:25" x14ac:dyDescent="0.2">
      <c r="A2240">
        <v>2236</v>
      </c>
      <c r="B2240" s="119">
        <v>0.41475438741721948</v>
      </c>
      <c r="C2240" s="97">
        <v>5808.4090992774545</v>
      </c>
      <c r="D2240" s="96">
        <v>0.83647861059642536</v>
      </c>
      <c r="E2240" s="98">
        <v>0.34493673111154916</v>
      </c>
      <c r="F2240" s="119">
        <v>0</v>
      </c>
      <c r="G2240" s="177">
        <v>0</v>
      </c>
      <c r="H2240" s="97">
        <v>13299323.680912975</v>
      </c>
      <c r="I2240" s="185">
        <v>34606.034677102383</v>
      </c>
      <c r="J2240" s="174">
        <v>460236856483.68335</v>
      </c>
      <c r="K2240" s="186">
        <v>0.41475438741721948</v>
      </c>
      <c r="L2240" s="182">
        <v>128468762634.0538</v>
      </c>
      <c r="M2240" s="189">
        <v>40888208035.80706</v>
      </c>
      <c r="N2240" s="187">
        <v>28551653.004867889</v>
      </c>
      <c r="O2240" s="185">
        <v>68214097078.858162</v>
      </c>
      <c r="P2240" s="185">
        <v>0</v>
      </c>
      <c r="Q2240" s="174">
        <v>569339161598.34851</v>
      </c>
      <c r="R2240" s="119">
        <v>0.43112532862084324</v>
      </c>
      <c r="S2240" s="174">
        <v>163486505706.93503</v>
      </c>
      <c r="T2240" s="119">
        <v>0.28715134446042162</v>
      </c>
      <c r="U2240" s="97">
        <v>15.048330132688085</v>
      </c>
      <c r="V2240" s="184">
        <v>2633492085809.4014</v>
      </c>
      <c r="W2240" s="199">
        <v>2733.7638267181119</v>
      </c>
      <c r="X2240" s="191">
        <v>4.8485067858373573E-2</v>
      </c>
      <c r="Y2240" s="198">
        <v>2.0000000000000001E-4</v>
      </c>
    </row>
    <row r="2241" spans="1:25" x14ac:dyDescent="0.2">
      <c r="A2241">
        <v>2237</v>
      </c>
      <c r="B2241" s="119">
        <v>0.39280743169245852</v>
      </c>
      <c r="C2241" s="97">
        <v>12735.996302094745</v>
      </c>
      <c r="D2241" s="96">
        <v>0.78131382837776919</v>
      </c>
      <c r="E2241" s="98">
        <v>0.36157752849358016</v>
      </c>
      <c r="F2241" s="119">
        <v>0.71419211948216055</v>
      </c>
      <c r="G2241" s="177">
        <v>1</v>
      </c>
      <c r="H2241" s="97">
        <v>4575398.3543516472</v>
      </c>
      <c r="I2241" s="185">
        <v>54090.42530041877</v>
      </c>
      <c r="J2241" s="174">
        <v>247485242905.71674</v>
      </c>
      <c r="K2241" s="186">
        <v>0.39280743169245869</v>
      </c>
      <c r="L2241" s="182">
        <v>67295901014.478027</v>
      </c>
      <c r="M2241" s="189">
        <v>104519969.67596635</v>
      </c>
      <c r="N2241" s="187">
        <v>11117605.431133946</v>
      </c>
      <c r="O2241" s="185">
        <v>0</v>
      </c>
      <c r="P2241" s="185">
        <v>179659265115.87109</v>
      </c>
      <c r="Q2241" s="174">
        <v>427249027991.26379</v>
      </c>
      <c r="R2241" s="119">
        <v>0.56393681191757428</v>
      </c>
      <c r="S2241" s="174">
        <v>154187027034.21793</v>
      </c>
      <c r="T2241" s="119">
        <v>0.36088327165807077</v>
      </c>
      <c r="U2241" s="97">
        <v>16.383031567271189</v>
      </c>
      <c r="V2241" s="184">
        <v>2677049414028.9829</v>
      </c>
      <c r="W2241" s="199">
        <v>2781.8299654475481</v>
      </c>
      <c r="X2241" s="191">
        <v>4.6180781680367183E-2</v>
      </c>
      <c r="Y2241" s="198">
        <v>2.0000000000000001E-4</v>
      </c>
    </row>
    <row r="2242" spans="1:25" x14ac:dyDescent="0.2">
      <c r="A2242">
        <v>2238</v>
      </c>
      <c r="B2242" s="119">
        <v>0.55083822217673395</v>
      </c>
      <c r="C2242" s="97">
        <v>13584.870256576927</v>
      </c>
      <c r="D2242" s="96">
        <v>0.31456243311382026</v>
      </c>
      <c r="E2242" s="98">
        <v>0.18592742034842041</v>
      </c>
      <c r="F2242" s="119">
        <v>0</v>
      </c>
      <c r="G2242" s="177">
        <v>0</v>
      </c>
      <c r="H2242" s="97">
        <v>2346785.147586253</v>
      </c>
      <c r="I2242" s="185">
        <v>53285.067223822909</v>
      </c>
      <c r="J2242" s="174">
        <v>125048604349.00266</v>
      </c>
      <c r="K2242" s="186">
        <v>0.51594880856902281</v>
      </c>
      <c r="L2242" s="182">
        <v>49798379525.254959</v>
      </c>
      <c r="M2242" s="189">
        <v>8307151212.9323387</v>
      </c>
      <c r="N2242" s="187">
        <v>8248689.400507642</v>
      </c>
      <c r="O2242" s="185">
        <v>20392281882.496929</v>
      </c>
      <c r="P2242" s="185">
        <v>0</v>
      </c>
      <c r="Q2242" s="174">
        <v>153748037444.43192</v>
      </c>
      <c r="R2242" s="119">
        <v>0.52574657391837809</v>
      </c>
      <c r="S2242" s="174">
        <v>58566212505.109665</v>
      </c>
      <c r="T2242" s="119">
        <v>0.38092331764739984</v>
      </c>
      <c r="U2242" s="97">
        <v>14.353991141292205</v>
      </c>
      <c r="V2242" s="184">
        <v>946306230868.08875</v>
      </c>
      <c r="W2242" s="199">
        <v>982.48892899127964</v>
      </c>
      <c r="X2242" s="191">
        <v>4.9417666534159341E-2</v>
      </c>
      <c r="Y2242" s="198">
        <v>2.0000000000000001E-4</v>
      </c>
    </row>
    <row r="2243" spans="1:25" x14ac:dyDescent="0.2">
      <c r="A2243">
        <v>2239</v>
      </c>
      <c r="B2243" s="119">
        <v>0.55969824785564404</v>
      </c>
      <c r="C2243" s="97">
        <v>8226.1303441367872</v>
      </c>
      <c r="D2243" s="96">
        <v>0.88427700174540158</v>
      </c>
      <c r="E2243" s="98">
        <v>0.4478273466161416</v>
      </c>
      <c r="F2243" s="119">
        <v>0.71979106061490472</v>
      </c>
      <c r="G2243" s="177">
        <v>1</v>
      </c>
      <c r="H2243" s="97">
        <v>6157121.1070463425</v>
      </c>
      <c r="I2243" s="185">
        <v>39396.936320122964</v>
      </c>
      <c r="J2243" s="174">
        <v>242571708169.58975</v>
      </c>
      <c r="K2243" s="186">
        <v>0.4327025335752086</v>
      </c>
      <c r="L2243" s="182">
        <v>79393557402.352295</v>
      </c>
      <c r="M2243" s="189">
        <v>5532600716.1359997</v>
      </c>
      <c r="N2243" s="187">
        <v>13876105.078820955</v>
      </c>
      <c r="O2243" s="185">
        <v>0</v>
      </c>
      <c r="P2243" s="185">
        <v>295434686641.19</v>
      </c>
      <c r="Q2243" s="174">
        <v>543538995526.91577</v>
      </c>
      <c r="R2243" s="119">
        <v>0.62793864804627098</v>
      </c>
      <c r="S2243" s="174">
        <v>231924258411.99976</v>
      </c>
      <c r="T2243" s="119">
        <v>0.42669295178567362</v>
      </c>
      <c r="U2243" s="97">
        <v>17.019436784537536</v>
      </c>
      <c r="V2243" s="184">
        <v>4217812509753.5083</v>
      </c>
      <c r="W2243" s="199">
        <v>4381.4780205967909</v>
      </c>
      <c r="X2243" s="191">
        <v>4.4078056553384391E-2</v>
      </c>
      <c r="Y2243" s="198">
        <v>2.0000000000000001E-4</v>
      </c>
    </row>
    <row r="2244" spans="1:25" x14ac:dyDescent="0.2">
      <c r="A2244">
        <v>2240</v>
      </c>
      <c r="B2244" s="119">
        <v>0.54507777517412015</v>
      </c>
      <c r="C2244" s="97">
        <v>16343.670026778302</v>
      </c>
      <c r="D2244" s="96">
        <v>0.46993069061604931</v>
      </c>
      <c r="E2244" s="98">
        <v>0</v>
      </c>
      <c r="F2244" s="119">
        <v>0.5253694307130351</v>
      </c>
      <c r="G2244" s="177">
        <v>1</v>
      </c>
      <c r="H2244" s="97">
        <v>2413841.5545643135</v>
      </c>
      <c r="I2244" s="185">
        <v>53624.942092524354</v>
      </c>
      <c r="J2244" s="174">
        <v>129442113584.04028</v>
      </c>
      <c r="K2244" s="186">
        <v>0.50476748931882642</v>
      </c>
      <c r="L2244" s="182">
        <v>50971461928.010902</v>
      </c>
      <c r="M2244" s="189">
        <v>4248235808.9562364</v>
      </c>
      <c r="N2244" s="187">
        <v>7641878.0296831932</v>
      </c>
      <c r="O2244" s="185">
        <v>0</v>
      </c>
      <c r="P2244" s="185">
        <v>149737391185.45865</v>
      </c>
      <c r="Q2244" s="174">
        <v>283427740578.45514</v>
      </c>
      <c r="R2244" s="119">
        <v>0.65317559691395244</v>
      </c>
      <c r="S2244" s="174">
        <v>114638979260.5845</v>
      </c>
      <c r="T2244" s="119">
        <v>0.4044733907366117</v>
      </c>
      <c r="U2244" s="97">
        <v>16.439130973789922</v>
      </c>
      <c r="V2244" s="184">
        <v>2035895645063.7751</v>
      </c>
      <c r="W2244" s="199">
        <v>2112.897772853923</v>
      </c>
      <c r="X2244" s="191">
        <v>4.5092522207731169E-2</v>
      </c>
      <c r="Y2244" s="198">
        <v>2.0000000000000001E-4</v>
      </c>
    </row>
    <row r="2245" spans="1:25" x14ac:dyDescent="0.2">
      <c r="A2245">
        <v>2241</v>
      </c>
      <c r="B2245" s="119">
        <v>0.61700534000745466</v>
      </c>
      <c r="C2245" s="97">
        <v>12016.248688020591</v>
      </c>
      <c r="D2245" s="96">
        <v>0.92704640706162833</v>
      </c>
      <c r="E2245" s="98">
        <v>0.250077972234236</v>
      </c>
      <c r="F2245" s="119">
        <v>0</v>
      </c>
      <c r="G2245" s="177">
        <v>0</v>
      </c>
      <c r="H2245" s="97">
        <v>6045797.6278114626</v>
      </c>
      <c r="I2245" s="185">
        <v>36080.04411218693</v>
      </c>
      <c r="J2245" s="174">
        <v>218132645104.79266</v>
      </c>
      <c r="K2245" s="186">
        <v>0.36105563757507209</v>
      </c>
      <c r="L2245" s="182">
        <v>59928555636.276596</v>
      </c>
      <c r="M2245" s="189">
        <v>12271984641.693884</v>
      </c>
      <c r="N2245" s="187">
        <v>13400116.269117303</v>
      </c>
      <c r="O2245" s="185">
        <v>40946062113.755447</v>
      </c>
      <c r="P2245" s="185">
        <v>0</v>
      </c>
      <c r="Q2245" s="174">
        <v>271350691860.24197</v>
      </c>
      <c r="R2245" s="119">
        <v>0.41096217658692197</v>
      </c>
      <c r="S2245" s="174">
        <v>78987879122.403259</v>
      </c>
      <c r="T2245" s="119">
        <v>0.29109149706198512</v>
      </c>
      <c r="U2245" s="97">
        <v>14.93302485677826</v>
      </c>
      <c r="V2245" s="184">
        <v>1214618827481.8538</v>
      </c>
      <c r="W2245" s="199">
        <v>1260.1074400584705</v>
      </c>
      <c r="X2245" s="191">
        <v>5.3027992023846976E-2</v>
      </c>
      <c r="Y2245" s="198">
        <v>2.0000000000000001E-4</v>
      </c>
    </row>
    <row r="2246" spans="1:25" x14ac:dyDescent="0.2">
      <c r="A2246">
        <v>2242</v>
      </c>
      <c r="B2246" s="119">
        <v>0.6270647785426553</v>
      </c>
      <c r="C2246" s="97">
        <v>11187.732622250845</v>
      </c>
      <c r="D2246" s="96">
        <v>1.2685713573680446</v>
      </c>
      <c r="E2246" s="98">
        <v>0.32234117766272691</v>
      </c>
      <c r="F2246" s="119">
        <v>0</v>
      </c>
      <c r="G2246" s="177">
        <v>0</v>
      </c>
      <c r="H2246" s="97">
        <v>15521207.67740665</v>
      </c>
      <c r="I2246" s="185">
        <v>35154.407982931523</v>
      </c>
      <c r="J2246" s="174">
        <v>545638867079.36237</v>
      </c>
      <c r="K2246" s="186">
        <v>0.44860479899004035</v>
      </c>
      <c r="L2246" s="182">
        <v>196712670588.60309</v>
      </c>
      <c r="M2246" s="189">
        <v>30935775316.829338</v>
      </c>
      <c r="N2246" s="187">
        <v>28478527.708410814</v>
      </c>
      <c r="O2246" s="185">
        <v>70764097669.53891</v>
      </c>
      <c r="P2246" s="185">
        <v>0</v>
      </c>
      <c r="Q2246" s="174">
        <v>647338740065.73059</v>
      </c>
      <c r="R2246" s="119">
        <v>0.46557926131891791</v>
      </c>
      <c r="S2246" s="174">
        <v>228446656984.10852</v>
      </c>
      <c r="T2246" s="119">
        <v>0.35290125995072086</v>
      </c>
      <c r="U2246" s="97">
        <v>14.222951974100459</v>
      </c>
      <c r="V2246" s="184">
        <v>3210188817464.7637</v>
      </c>
      <c r="W2246" s="199">
        <v>3328.4136677776301</v>
      </c>
      <c r="X2246" s="191">
        <v>5.2869630590200486E-2</v>
      </c>
      <c r="Y2246" s="198">
        <v>2.0000000000000001E-4</v>
      </c>
    </row>
    <row r="2247" spans="1:25" x14ac:dyDescent="0.2">
      <c r="A2247">
        <v>2243</v>
      </c>
      <c r="B2247" s="119">
        <v>0.5512382766636269</v>
      </c>
      <c r="C2247" s="97">
        <v>7892.7193977424777</v>
      </c>
      <c r="D2247" s="96">
        <v>0.74584341603698301</v>
      </c>
      <c r="E2247" s="98">
        <v>0.13210271347720162</v>
      </c>
      <c r="F2247" s="119">
        <v>0</v>
      </c>
      <c r="G2247" s="177">
        <v>0</v>
      </c>
      <c r="H2247" s="97">
        <v>11956739.816946629</v>
      </c>
      <c r="I2247" s="185">
        <v>27188.449092538853</v>
      </c>
      <c r="J2247" s="174">
        <v>325085211825.78577</v>
      </c>
      <c r="K2247" s="186">
        <v>0.34109508198929839</v>
      </c>
      <c r="L2247" s="182">
        <v>76234001534.514893</v>
      </c>
      <c r="M2247" s="189">
        <v>19498061716.502483</v>
      </c>
      <c r="N2247" s="187">
        <v>26786481.631175932</v>
      </c>
      <c r="O2247" s="185">
        <v>67435744442.746964</v>
      </c>
      <c r="P2247" s="185">
        <v>0</v>
      </c>
      <c r="Q2247" s="174">
        <v>412019017985.03522</v>
      </c>
      <c r="R2247" s="119">
        <v>0.40006299549359453</v>
      </c>
      <c r="S2247" s="174">
        <v>118183876561.62483</v>
      </c>
      <c r="T2247" s="119">
        <v>0.28684082870640049</v>
      </c>
      <c r="U2247" s="97">
        <v>15.574649000612935</v>
      </c>
      <c r="V2247" s="184">
        <v>1931316375131.9287</v>
      </c>
      <c r="W2247" s="199">
        <v>2006.336977320688</v>
      </c>
      <c r="X2247" s="191">
        <v>4.7185879086638675E-2</v>
      </c>
      <c r="Y2247" s="198">
        <v>2.0000000000000001E-4</v>
      </c>
    </row>
    <row r="2248" spans="1:25" x14ac:dyDescent="0.2">
      <c r="A2248">
        <v>2244</v>
      </c>
      <c r="B2248" s="119">
        <v>0.60884875012231898</v>
      </c>
      <c r="C2248" s="97">
        <v>8185.022907274456</v>
      </c>
      <c r="D2248" s="96">
        <v>0.25927748280438878</v>
      </c>
      <c r="E2248" s="98">
        <v>0</v>
      </c>
      <c r="F2248" s="119">
        <v>0</v>
      </c>
      <c r="G2248" s="177">
        <v>0</v>
      </c>
      <c r="H2248" s="97">
        <v>2311788.3727473328</v>
      </c>
      <c r="I2248" s="185">
        <v>54171.9579490381</v>
      </c>
      <c r="J2248" s="174">
        <v>125234102515.54373</v>
      </c>
      <c r="K2248" s="186">
        <v>0.54050121324632017</v>
      </c>
      <c r="L2248" s="182">
        <v>51753984897.002266</v>
      </c>
      <c r="M2248" s="189">
        <v>8308170944.5107965</v>
      </c>
      <c r="N2248" s="187">
        <v>8595349.8038135935</v>
      </c>
      <c r="O2248" s="185">
        <v>0</v>
      </c>
      <c r="P2248" s="185">
        <v>0</v>
      </c>
      <c r="Q2248" s="174">
        <v>133542273460.05453</v>
      </c>
      <c r="R2248" s="119">
        <v>0.50687458432189092</v>
      </c>
      <c r="S2248" s="174">
        <v>51753984897.002266</v>
      </c>
      <c r="T2248" s="119">
        <v>0.3875475799240683</v>
      </c>
      <c r="U2248" s="97">
        <v>13.542964560499367</v>
      </c>
      <c r="V2248" s="184">
        <v>829023388835.18689</v>
      </c>
      <c r="W2248" s="199">
        <v>859.33084471183793</v>
      </c>
      <c r="X2248" s="191">
        <v>4.9384292896666043E-2</v>
      </c>
      <c r="Y2248" s="198">
        <v>2.0000000000000001E-4</v>
      </c>
    </row>
    <row r="2249" spans="1:25" x14ac:dyDescent="0.2">
      <c r="A2249">
        <v>2245</v>
      </c>
      <c r="B2249" s="119">
        <v>0.38874020105191476</v>
      </c>
      <c r="C2249" s="97">
        <v>4000</v>
      </c>
      <c r="D2249" s="96">
        <v>0.79571677829147303</v>
      </c>
      <c r="E2249" s="98">
        <v>0.49991028297853585</v>
      </c>
      <c r="F2249" s="119">
        <v>0.64681244781595804</v>
      </c>
      <c r="G2249" s="177">
        <v>1</v>
      </c>
      <c r="H2249" s="97">
        <v>21435162.768212155</v>
      </c>
      <c r="I2249" s="185">
        <v>28176.394281820223</v>
      </c>
      <c r="J2249" s="174">
        <v>603965597652.13867</v>
      </c>
      <c r="K2249" s="186">
        <v>0.27420482330694251</v>
      </c>
      <c r="L2249" s="182">
        <v>83119999107.709167</v>
      </c>
      <c r="M2249" s="189">
        <v>10233192644.688526</v>
      </c>
      <c r="N2249" s="187">
        <v>45765553.299084425</v>
      </c>
      <c r="O2249" s="185">
        <v>0</v>
      </c>
      <c r="P2249" s="185">
        <v>654534458559.59448</v>
      </c>
      <c r="Q2249" s="174">
        <v>1268733248856.4216</v>
      </c>
      <c r="R2249" s="119">
        <v>0.54324882512269601</v>
      </c>
      <c r="S2249" s="174">
        <v>445932090263.15802</v>
      </c>
      <c r="T2249" s="119">
        <v>0.35147820920205325</v>
      </c>
      <c r="U2249" s="97">
        <v>17.964438687739328</v>
      </c>
      <c r="V2249" s="184">
        <v>8537331569674.582</v>
      </c>
      <c r="W2249" s="199">
        <v>8868.682184648369</v>
      </c>
      <c r="X2249" s="191">
        <v>4.1074604757126258E-2</v>
      </c>
      <c r="Y2249" s="198">
        <v>2.0000000000000001E-4</v>
      </c>
    </row>
    <row r="2250" spans="1:25" x14ac:dyDescent="0.2">
      <c r="A2250">
        <v>2246</v>
      </c>
      <c r="B2250" s="119">
        <v>0.39214099032232913</v>
      </c>
      <c r="C2250" s="97">
        <v>9067.0530956923449</v>
      </c>
      <c r="D2250" s="96">
        <v>0.9219266536706916</v>
      </c>
      <c r="E2250" s="98">
        <v>0.11214685276440314</v>
      </c>
      <c r="F2250" s="119">
        <v>0.50661737629129544</v>
      </c>
      <c r="G2250" s="177">
        <v>1</v>
      </c>
      <c r="H2250" s="97">
        <v>6537297.4637987437</v>
      </c>
      <c r="I2250" s="185">
        <v>44009.316553784913</v>
      </c>
      <c r="J2250" s="174">
        <v>287701993490.57416</v>
      </c>
      <c r="K2250" s="186">
        <v>0.39214099032232919</v>
      </c>
      <c r="L2250" s="182">
        <v>87939196321.708038</v>
      </c>
      <c r="M2250" s="189">
        <v>5399434866.0139923</v>
      </c>
      <c r="N2250" s="187">
        <v>14406671.095265459</v>
      </c>
      <c r="O2250" s="185">
        <v>0</v>
      </c>
      <c r="P2250" s="185">
        <v>202537995462.18887</v>
      </c>
      <c r="Q2250" s="174">
        <v>495639423818.77704</v>
      </c>
      <c r="R2250" s="119">
        <v>0.55453647915495097</v>
      </c>
      <c r="S2250" s="174">
        <v>172335754083.91754</v>
      </c>
      <c r="T2250" s="119">
        <v>0.34770388674111902</v>
      </c>
      <c r="U2250" s="97">
        <v>16.039534436306234</v>
      </c>
      <c r="V2250" s="184">
        <v>2937915978710.6899</v>
      </c>
      <c r="W2250" s="199">
        <v>3047.5175244945526</v>
      </c>
      <c r="X2250" s="191">
        <v>4.7473568154080832E-2</v>
      </c>
      <c r="Y2250" s="198">
        <v>2.0000000000000001E-4</v>
      </c>
    </row>
    <row r="2251" spans="1:25" x14ac:dyDescent="0.2">
      <c r="A2251">
        <v>2247</v>
      </c>
      <c r="B2251" s="119">
        <v>0.5992461334877266</v>
      </c>
      <c r="C2251" s="97">
        <v>8451.3781065422609</v>
      </c>
      <c r="D2251" s="96">
        <v>0.64041930120302448</v>
      </c>
      <c r="E2251" s="98">
        <v>0.66910944661357685</v>
      </c>
      <c r="F2251" s="119">
        <v>0.47491202761792101</v>
      </c>
      <c r="G2251" s="177">
        <v>1</v>
      </c>
      <c r="H2251" s="97">
        <v>4779326.5056689726</v>
      </c>
      <c r="I2251" s="185">
        <v>34912.397158620683</v>
      </c>
      <c r="J2251" s="174">
        <v>166857745116.63797</v>
      </c>
      <c r="K2251" s="186">
        <v>0.26675018610766499</v>
      </c>
      <c r="L2251" s="182">
        <v>22891019076.100582</v>
      </c>
      <c r="M2251" s="189">
        <v>2422295812.4570842</v>
      </c>
      <c r="N2251" s="187">
        <v>12360134.85959526</v>
      </c>
      <c r="O2251" s="185">
        <v>0</v>
      </c>
      <c r="P2251" s="185">
        <v>181903568287.55328</v>
      </c>
      <c r="Q2251" s="174">
        <v>351183609216.64838</v>
      </c>
      <c r="R2251" s="119">
        <v>0.54111918724594732</v>
      </c>
      <c r="S2251" s="174">
        <v>142231752279.9462</v>
      </c>
      <c r="T2251" s="119">
        <v>0.40500680711497022</v>
      </c>
      <c r="U2251" s="97">
        <v>18.082798210617476</v>
      </c>
      <c r="V2251" s="184">
        <v>2751289431879.7075</v>
      </c>
      <c r="W2251" s="199">
        <v>2854.7333612876905</v>
      </c>
      <c r="X2251" s="191">
        <v>4.1627215862442481E-2</v>
      </c>
      <c r="Y2251" s="198">
        <v>2.0000000000000001E-4</v>
      </c>
    </row>
    <row r="2252" spans="1:25" x14ac:dyDescent="0.2">
      <c r="A2252">
        <v>2248</v>
      </c>
      <c r="B2252" s="119">
        <v>0.58431976126916896</v>
      </c>
      <c r="C2252" s="97">
        <v>13648.670390148491</v>
      </c>
      <c r="D2252" s="96">
        <v>0.90853610655213557</v>
      </c>
      <c r="E2252" s="98">
        <v>0</v>
      </c>
      <c r="F2252" s="119">
        <v>0.52200066429207337</v>
      </c>
      <c r="G2252" s="177">
        <v>1</v>
      </c>
      <c r="H2252" s="97">
        <v>5998009.6405181801</v>
      </c>
      <c r="I2252" s="185">
        <v>39133.715082758376</v>
      </c>
      <c r="J2252" s="174">
        <v>234724400335.67645</v>
      </c>
      <c r="K2252" s="186">
        <v>0.35236563200146143</v>
      </c>
      <c r="L2252" s="182">
        <v>62925624847.768402</v>
      </c>
      <c r="M2252" s="189">
        <v>4080609112.6399593</v>
      </c>
      <c r="N2252" s="187">
        <v>13371504.71732213</v>
      </c>
      <c r="O2252" s="185">
        <v>0</v>
      </c>
      <c r="P2252" s="185">
        <v>181555738628.82797</v>
      </c>
      <c r="Q2252" s="174">
        <v>420360748077.14435</v>
      </c>
      <c r="R2252" s="119">
        <v>0.54228041894071699</v>
      </c>
      <c r="S2252" s="174">
        <v>160633121837.68677</v>
      </c>
      <c r="T2252" s="119">
        <v>0.38213159190640578</v>
      </c>
      <c r="U2252" s="97">
        <v>16.738213155005912</v>
      </c>
      <c r="V2252" s="184">
        <v>2806922665600.3232</v>
      </c>
      <c r="W2252" s="199">
        <v>2912.6836691514022</v>
      </c>
      <c r="X2252" s="191">
        <v>4.5823480498121662E-2</v>
      </c>
      <c r="Y2252" s="198">
        <v>2.0000000000000001E-4</v>
      </c>
    </row>
    <row r="2253" spans="1:25" x14ac:dyDescent="0.2">
      <c r="A2253">
        <v>2249</v>
      </c>
      <c r="B2253" s="119">
        <v>0.56242752228486093</v>
      </c>
      <c r="C2253" s="97">
        <v>10700.675158720325</v>
      </c>
      <c r="D2253" s="96">
        <v>1.0701749417554915</v>
      </c>
      <c r="E2253" s="98">
        <v>0</v>
      </c>
      <c r="F2253" s="119">
        <v>0</v>
      </c>
      <c r="G2253" s="177">
        <v>0</v>
      </c>
      <c r="H2253" s="97">
        <v>10592205.911718857</v>
      </c>
      <c r="I2253" s="185">
        <v>31792.505992175873</v>
      </c>
      <c r="J2253" s="174">
        <v>336752769918.68243</v>
      </c>
      <c r="K2253" s="186">
        <v>0.27244034588839505</v>
      </c>
      <c r="L2253" s="182">
        <v>60611316397.720078</v>
      </c>
      <c r="M2253" s="189">
        <v>11866267618.539564</v>
      </c>
      <c r="N2253" s="187">
        <v>21129282.916669555</v>
      </c>
      <c r="O2253" s="185">
        <v>0</v>
      </c>
      <c r="P2253" s="185">
        <v>0</v>
      </c>
      <c r="Q2253" s="174">
        <v>348619037537.22198</v>
      </c>
      <c r="R2253" s="119">
        <v>0.26316704263669299</v>
      </c>
      <c r="S2253" s="174">
        <v>60611316397.720078</v>
      </c>
      <c r="T2253" s="119">
        <v>0.17386117759346009</v>
      </c>
      <c r="U2253" s="97">
        <v>13.585645440238919</v>
      </c>
      <c r="V2253" s="184">
        <v>724686394532.79761</v>
      </c>
      <c r="W2253" s="199">
        <v>752.5021375490112</v>
      </c>
      <c r="X2253" s="191">
        <v>5.6892960299650401E-2</v>
      </c>
      <c r="Y2253" s="198">
        <v>2.0000000000000001E-4</v>
      </c>
    </row>
    <row r="2254" spans="1:25" x14ac:dyDescent="0.2">
      <c r="A2254">
        <v>2250</v>
      </c>
      <c r="B2254" s="119">
        <v>0.38084181376340448</v>
      </c>
      <c r="C2254" s="97">
        <v>11019.303052894542</v>
      </c>
      <c r="D2254" s="96">
        <v>0.46540312694588482</v>
      </c>
      <c r="E2254" s="98">
        <v>0.7</v>
      </c>
      <c r="F2254" s="119">
        <v>0.45949161163479046</v>
      </c>
      <c r="G2254" s="177">
        <v>1</v>
      </c>
      <c r="H2254" s="97">
        <v>3295117.836539994</v>
      </c>
      <c r="I2254" s="185">
        <v>45317.691108438958</v>
      </c>
      <c r="J2254" s="174">
        <v>149327132282.22711</v>
      </c>
      <c r="K2254" s="186">
        <v>0.38084181376340442</v>
      </c>
      <c r="L2254" s="182">
        <v>41842711680.006531</v>
      </c>
      <c r="M2254" s="189">
        <v>2100798388.7089789</v>
      </c>
      <c r="N2254" s="187">
        <v>9869189.8730108328</v>
      </c>
      <c r="O2254" s="185">
        <v>0</v>
      </c>
      <c r="P2254" s="185">
        <v>177282735472.98965</v>
      </c>
      <c r="Q2254" s="174">
        <v>328710666143.92578</v>
      </c>
      <c r="R2254" s="119">
        <v>0.604471423491454</v>
      </c>
      <c r="S2254" s="174">
        <v>152273032392.58008</v>
      </c>
      <c r="T2254" s="119">
        <v>0.46324335677597822</v>
      </c>
      <c r="U2254" s="97">
        <v>17.395908203135637</v>
      </c>
      <c r="V2254" s="184">
        <v>2857214733791.4878</v>
      </c>
      <c r="W2254" s="199">
        <v>2967.6069327475602</v>
      </c>
      <c r="X2254" s="191">
        <v>4.2111180021106649E-2</v>
      </c>
      <c r="Y2254" s="198">
        <v>2.0000000000000001E-4</v>
      </c>
    </row>
    <row r="2255" spans="1:25" x14ac:dyDescent="0.2">
      <c r="A2255">
        <v>2251</v>
      </c>
      <c r="B2255" s="119">
        <v>0.38848557896399077</v>
      </c>
      <c r="C2255" s="97">
        <v>7411.4732833776143</v>
      </c>
      <c r="D2255" s="96">
        <v>0.89293280792887197</v>
      </c>
      <c r="E2255" s="98">
        <v>0</v>
      </c>
      <c r="F2255" s="119">
        <v>0</v>
      </c>
      <c r="G2255" s="177">
        <v>0</v>
      </c>
      <c r="H2255" s="97">
        <v>7517910.8946255883</v>
      </c>
      <c r="I2255" s="185">
        <v>38868.793689050231</v>
      </c>
      <c r="J2255" s="174">
        <v>292212127535.86505</v>
      </c>
      <c r="K2255" s="186">
        <v>0.38848557896399072</v>
      </c>
      <c r="L2255" s="182">
        <v>85374560711.228607</v>
      </c>
      <c r="M2255" s="189">
        <v>7998330624.0487251</v>
      </c>
      <c r="N2255" s="187">
        <v>16520200.924448553</v>
      </c>
      <c r="O2255" s="185">
        <v>0</v>
      </c>
      <c r="P2255" s="185">
        <v>0</v>
      </c>
      <c r="Q2255" s="174">
        <v>300210458159.91376</v>
      </c>
      <c r="R2255" s="119">
        <v>0.37813538622828713</v>
      </c>
      <c r="S2255" s="174">
        <v>85374560711.228607</v>
      </c>
      <c r="T2255" s="119">
        <v>0.28438236707180919</v>
      </c>
      <c r="U2255" s="97">
        <v>13.301620961488066</v>
      </c>
      <c r="V2255" s="184">
        <v>1211877406394.0398</v>
      </c>
      <c r="W2255" s="199">
        <v>1258.7591896925778</v>
      </c>
      <c r="X2255" s="191">
        <v>5.4999761726580339E-2</v>
      </c>
      <c r="Y2255" s="198">
        <v>2.0000000000000001E-4</v>
      </c>
    </row>
    <row r="2256" spans="1:25" x14ac:dyDescent="0.2">
      <c r="A2256">
        <v>2252</v>
      </c>
      <c r="B2256" s="119">
        <v>0.55228271095773795</v>
      </c>
      <c r="C2256" s="97">
        <v>11613.358445613341</v>
      </c>
      <c r="D2256" s="96">
        <v>1.0266529291861342</v>
      </c>
      <c r="E2256" s="98">
        <v>0.10219382652597639</v>
      </c>
      <c r="F2256" s="119">
        <v>0</v>
      </c>
      <c r="G2256" s="177">
        <v>0</v>
      </c>
      <c r="H2256" s="97">
        <v>8208701.3711169045</v>
      </c>
      <c r="I2256" s="185">
        <v>46732.481853894977</v>
      </c>
      <c r="J2256" s="174">
        <v>383612987869.76355</v>
      </c>
      <c r="K2256" s="186">
        <v>0.53024126601522048</v>
      </c>
      <c r="L2256" s="182">
        <v>163594322456.02301</v>
      </c>
      <c r="M2256" s="189">
        <v>22335947331.321259</v>
      </c>
      <c r="N2256" s="187">
        <v>17013554.698941164</v>
      </c>
      <c r="O2256" s="185">
        <v>21743406680.524307</v>
      </c>
      <c r="P2256" s="185">
        <v>0</v>
      </c>
      <c r="Q2256" s="174">
        <v>427692341881.60913</v>
      </c>
      <c r="R2256" s="119">
        <v>0.51626400585279886</v>
      </c>
      <c r="S2256" s="174">
        <v>180672656863.2843</v>
      </c>
      <c r="T2256" s="119">
        <v>0.42243603443640071</v>
      </c>
      <c r="U2256" s="97">
        <v>13.921883123303109</v>
      </c>
      <c r="V2256" s="184">
        <v>2633071232060.4141</v>
      </c>
      <c r="W2256" s="199">
        <v>2733.7552885979217</v>
      </c>
      <c r="X2256" s="191">
        <v>5.4332001387071859E-2</v>
      </c>
      <c r="Y2256" s="198">
        <v>2.0000000000000001E-4</v>
      </c>
    </row>
    <row r="2257" spans="1:25" x14ac:dyDescent="0.2">
      <c r="A2257">
        <v>2253</v>
      </c>
      <c r="B2257" s="119">
        <v>0.43523432186469052</v>
      </c>
      <c r="C2257" s="97">
        <v>8017.9818762685991</v>
      </c>
      <c r="D2257" s="96">
        <v>0.48455517358731198</v>
      </c>
      <c r="E2257" s="98">
        <v>0.11731516984731705</v>
      </c>
      <c r="F2257" s="119">
        <v>0.46687760287938251</v>
      </c>
      <c r="G2257" s="177">
        <v>1</v>
      </c>
      <c r="H2257" s="97">
        <v>3422026.9261398208</v>
      </c>
      <c r="I2257" s="185">
        <v>43815.054229876805</v>
      </c>
      <c r="J2257" s="174">
        <v>149936295344.91489</v>
      </c>
      <c r="K2257" s="186">
        <v>0.4290838798970924</v>
      </c>
      <c r="L2257" s="182">
        <v>48616000358.237595</v>
      </c>
      <c r="M2257" s="189">
        <v>1529585214.2155373</v>
      </c>
      <c r="N2257" s="187">
        <v>10134891.086797904</v>
      </c>
      <c r="O2257" s="185">
        <v>0</v>
      </c>
      <c r="P2257" s="185">
        <v>259924053226.12152</v>
      </c>
      <c r="Q2257" s="174">
        <v>411389933785.25189</v>
      </c>
      <c r="R2257" s="119">
        <v>0.66184042817882516</v>
      </c>
      <c r="S2257" s="174">
        <v>181193084570.05212</v>
      </c>
      <c r="T2257" s="119">
        <v>0.44044122057842094</v>
      </c>
      <c r="U2257" s="97">
        <v>17.421388104863489</v>
      </c>
      <c r="V2257" s="184">
        <v>3420444304879.1934</v>
      </c>
      <c r="W2257" s="199">
        <v>3551.4777464238769</v>
      </c>
      <c r="X2257" s="191">
        <v>4.2176779032397894E-2</v>
      </c>
      <c r="Y2257" s="198">
        <v>2.0000000000000001E-4</v>
      </c>
    </row>
    <row r="2258" spans="1:25" x14ac:dyDescent="0.2">
      <c r="A2258">
        <v>2254</v>
      </c>
      <c r="B2258" s="119">
        <v>0.51987715348528685</v>
      </c>
      <c r="C2258" s="97">
        <v>4000</v>
      </c>
      <c r="D2258" s="96">
        <v>0.945513501558924</v>
      </c>
      <c r="E2258" s="98">
        <v>0.38953725203300527</v>
      </c>
      <c r="F2258" s="119">
        <v>0</v>
      </c>
      <c r="G2258" s="177">
        <v>0</v>
      </c>
      <c r="H2258" s="97">
        <v>17857271.415292881</v>
      </c>
      <c r="I2258" s="185">
        <v>30649.786192894455</v>
      </c>
      <c r="J2258" s="174">
        <v>547321550867.21259</v>
      </c>
      <c r="K2258" s="186">
        <v>0.41083517253467194</v>
      </c>
      <c r="L2258" s="182">
        <v>160977207374.9592</v>
      </c>
      <c r="M2258" s="189">
        <v>24856972732.749531</v>
      </c>
      <c r="N2258" s="187">
        <v>36222589.284698442</v>
      </c>
      <c r="O2258" s="185">
        <v>55962930742.626411</v>
      </c>
      <c r="P2258" s="185">
        <v>0</v>
      </c>
      <c r="Q2258" s="174">
        <v>628141454342.5885</v>
      </c>
      <c r="R2258" s="119">
        <v>0.42924931400805266</v>
      </c>
      <c r="S2258" s="174">
        <v>180103971579.96133</v>
      </c>
      <c r="T2258" s="119">
        <v>0.28672518002884839</v>
      </c>
      <c r="U2258" s="97">
        <v>14.135642517078317</v>
      </c>
      <c r="V2258" s="184">
        <v>2771121867831.1211</v>
      </c>
      <c r="W2258" s="199">
        <v>2873.3942102460574</v>
      </c>
      <c r="X2258" s="191">
        <v>5.1397586666593803E-2</v>
      </c>
      <c r="Y2258" s="198">
        <v>2.0000000000000001E-4</v>
      </c>
    </row>
    <row r="2259" spans="1:25" x14ac:dyDescent="0.2">
      <c r="A2259">
        <v>2255</v>
      </c>
      <c r="B2259" s="119">
        <v>0.58671113347028436</v>
      </c>
      <c r="C2259" s="97">
        <v>4365.6510531195017</v>
      </c>
      <c r="D2259" s="96">
        <v>0.34905081038309871</v>
      </c>
      <c r="E2259" s="98">
        <v>0</v>
      </c>
      <c r="F2259" s="119">
        <v>0.55606238647335093</v>
      </c>
      <c r="G2259" s="177">
        <v>1</v>
      </c>
      <c r="H2259" s="97">
        <v>6751198.1032514879</v>
      </c>
      <c r="I2259" s="185">
        <v>38317.329417870584</v>
      </c>
      <c r="J2259" s="174">
        <v>258687881687.59033</v>
      </c>
      <c r="K2259" s="186">
        <v>0.42876498443793087</v>
      </c>
      <c r="L2259" s="182">
        <v>79770683707.150696</v>
      </c>
      <c r="M2259" s="189">
        <v>8660040891.1821651</v>
      </c>
      <c r="N2259" s="187">
        <v>20215954.098777946</v>
      </c>
      <c r="O2259" s="185">
        <v>0</v>
      </c>
      <c r="P2259" s="185">
        <v>363963450171.71234</v>
      </c>
      <c r="Q2259" s="174">
        <v>631311372750.48486</v>
      </c>
      <c r="R2259" s="119">
        <v>0.63690768622086735</v>
      </c>
      <c r="S2259" s="174">
        <v>252748093513.70059</v>
      </c>
      <c r="T2259" s="119">
        <v>0.4003540953373495</v>
      </c>
      <c r="U2259" s="97">
        <v>17.197083876396803</v>
      </c>
      <c r="V2259" s="184">
        <v>4754792542041.457</v>
      </c>
      <c r="W2259" s="199">
        <v>4939.259294458021</v>
      </c>
      <c r="X2259" s="191">
        <v>4.2275229181624921E-2</v>
      </c>
      <c r="Y2259" s="198">
        <v>2.0000000000000001E-4</v>
      </c>
    </row>
    <row r="2260" spans="1:25" x14ac:dyDescent="0.2">
      <c r="A2260">
        <v>2256</v>
      </c>
      <c r="B2260" s="119">
        <v>0.74388499995427182</v>
      </c>
      <c r="C2260" s="97">
        <v>9867.8740241776741</v>
      </c>
      <c r="D2260" s="96">
        <v>0.49239028311601485</v>
      </c>
      <c r="E2260" s="98">
        <v>0.1296934600104051</v>
      </c>
      <c r="F2260" s="119">
        <v>0.45837731844409296</v>
      </c>
      <c r="G2260" s="177">
        <v>1</v>
      </c>
      <c r="H2260" s="97">
        <v>3300606.8910889467</v>
      </c>
      <c r="I2260" s="185">
        <v>53683.980258772084</v>
      </c>
      <c r="J2260" s="174">
        <v>177189715183.18613</v>
      </c>
      <c r="K2260" s="186">
        <v>0.50602491980424702</v>
      </c>
      <c r="L2260" s="182">
        <v>68060461278.606857</v>
      </c>
      <c r="M2260" s="189">
        <v>5895222426.9765692</v>
      </c>
      <c r="N2260" s="187">
        <v>9778391.6401402298</v>
      </c>
      <c r="O2260" s="185">
        <v>0</v>
      </c>
      <c r="P2260" s="185">
        <v>163096959263.22134</v>
      </c>
      <c r="Q2260" s="174">
        <v>346181896873.38403</v>
      </c>
      <c r="R2260" s="119">
        <v>0.63590840773167978</v>
      </c>
      <c r="S2260" s="174">
        <v>170733455336.38364</v>
      </c>
      <c r="T2260" s="119">
        <v>0.49319001622672765</v>
      </c>
      <c r="U2260" s="97">
        <v>16.726920978204031</v>
      </c>
      <c r="V2260" s="184">
        <v>3093624214721.3394</v>
      </c>
      <c r="W2260" s="199">
        <v>3211.7403731504232</v>
      </c>
      <c r="X2260" s="191">
        <v>4.3932507419809787E-2</v>
      </c>
      <c r="Y2260" s="198">
        <v>2.0000000000000001E-4</v>
      </c>
    </row>
    <row r="2261" spans="1:25" x14ac:dyDescent="0.2">
      <c r="A2261">
        <v>2257</v>
      </c>
      <c r="B2261" s="119">
        <v>0.3218837640869604</v>
      </c>
      <c r="C2261" s="97">
        <v>6179.1239402804313</v>
      </c>
      <c r="D2261" s="96">
        <v>0.82137939616296118</v>
      </c>
      <c r="E2261" s="98">
        <v>0.7</v>
      </c>
      <c r="F2261" s="119">
        <v>0.43820705495724072</v>
      </c>
      <c r="G2261" s="177">
        <v>1</v>
      </c>
      <c r="H2261" s="97">
        <v>10641678.214413397</v>
      </c>
      <c r="I2261" s="185">
        <v>30219.411394077168</v>
      </c>
      <c r="J2261" s="174">
        <v>321585251884.74695</v>
      </c>
      <c r="K2261" s="186">
        <v>0.32188376408696029</v>
      </c>
      <c r="L2261" s="182">
        <v>62761168217.28624</v>
      </c>
      <c r="M2261" s="189">
        <v>4716913618.7449675</v>
      </c>
      <c r="N2261" s="187">
        <v>23344972.05862806</v>
      </c>
      <c r="O2261" s="185">
        <v>148517587.59737825</v>
      </c>
      <c r="P2261" s="185">
        <v>161668866073.09619</v>
      </c>
      <c r="Q2261" s="174">
        <v>488119549164.18555</v>
      </c>
      <c r="R2261" s="119">
        <v>0.47727442729754077</v>
      </c>
      <c r="S2261" s="174">
        <v>139981708373.21356</v>
      </c>
      <c r="T2261" s="119">
        <v>0.28677750893793608</v>
      </c>
      <c r="U2261" s="97">
        <v>16.420185167167343</v>
      </c>
      <c r="V2261" s="184">
        <v>2424781590543.2104</v>
      </c>
      <c r="W2261" s="199">
        <v>2514.4433443815024</v>
      </c>
      <c r="X2261" s="191">
        <v>4.5986559829750556E-2</v>
      </c>
      <c r="Y2261" s="198">
        <v>2.0000000000000001E-4</v>
      </c>
    </row>
    <row r="2262" spans="1:25" x14ac:dyDescent="0.2">
      <c r="A2262">
        <v>2258</v>
      </c>
      <c r="B2262" s="119">
        <v>0.44634203217756435</v>
      </c>
      <c r="C2262" s="97">
        <v>11839.437508055187</v>
      </c>
      <c r="D2262" s="96">
        <v>0.6543379900742502</v>
      </c>
      <c r="E2262" s="98">
        <v>0.53129743287556641</v>
      </c>
      <c r="F2262" s="119">
        <v>0.54178647148620429</v>
      </c>
      <c r="G2262" s="177">
        <v>1</v>
      </c>
      <c r="H2262" s="97">
        <v>4348122.2064077202</v>
      </c>
      <c r="I2262" s="185">
        <v>51286.408834589165</v>
      </c>
      <c r="J2262" s="174">
        <v>222999573140.58224</v>
      </c>
      <c r="K2262" s="186">
        <v>0.44634203217756441</v>
      </c>
      <c r="L2262" s="182">
        <v>75813965125.23999</v>
      </c>
      <c r="M2262" s="189">
        <v>426913218.40837961</v>
      </c>
      <c r="N2262" s="187">
        <v>11277581.647508511</v>
      </c>
      <c r="O2262" s="185">
        <v>0</v>
      </c>
      <c r="P2262" s="185">
        <v>148245202283.43689</v>
      </c>
      <c r="Q2262" s="174">
        <v>371671688642.42755</v>
      </c>
      <c r="R2262" s="119">
        <v>0.58688958869531205</v>
      </c>
      <c r="S2262" s="174">
        <v>157173069973.8533</v>
      </c>
      <c r="T2262" s="119">
        <v>0.42288146979379981</v>
      </c>
      <c r="U2262" s="97">
        <v>16.115028956673193</v>
      </c>
      <c r="V2262" s="184">
        <v>2715107170043.1074</v>
      </c>
      <c r="W2262" s="199">
        <v>2817.992167949631</v>
      </c>
      <c r="X2262" s="191">
        <v>4.5778310712967139E-2</v>
      </c>
      <c r="Y2262" s="198">
        <v>2.0000000000000001E-4</v>
      </c>
    </row>
    <row r="2263" spans="1:25" x14ac:dyDescent="0.2">
      <c r="A2263">
        <v>2259</v>
      </c>
      <c r="B2263" s="119">
        <v>0.56738271506428473</v>
      </c>
      <c r="C2263" s="97">
        <v>6740.2544437521365</v>
      </c>
      <c r="D2263" s="96">
        <v>0.55826179181983027</v>
      </c>
      <c r="E2263" s="98">
        <v>0.51647832615427269</v>
      </c>
      <c r="F2263" s="119">
        <v>0.48599923650908045</v>
      </c>
      <c r="G2263" s="177">
        <v>1</v>
      </c>
      <c r="H2263" s="97">
        <v>6329030.349127098</v>
      </c>
      <c r="I2263" s="185">
        <v>44656.333913680552</v>
      </c>
      <c r="J2263" s="174">
        <v>282631292620.43787</v>
      </c>
      <c r="K2263" s="186">
        <v>0.51991238885181335</v>
      </c>
      <c r="L2263" s="182">
        <v>119873296992.74541</v>
      </c>
      <c r="M2263" s="189">
        <v>1209192771.8324072</v>
      </c>
      <c r="N2263" s="187">
        <v>16538381.110276867</v>
      </c>
      <c r="O2263" s="185">
        <v>0</v>
      </c>
      <c r="P2263" s="185">
        <v>216276488726.43073</v>
      </c>
      <c r="Q2263" s="174">
        <v>500116974118.70099</v>
      </c>
      <c r="R2263" s="119">
        <v>0.63977972764381685</v>
      </c>
      <c r="S2263" s="174">
        <v>223822991959.13123</v>
      </c>
      <c r="T2263" s="119">
        <v>0.4475412824240747</v>
      </c>
      <c r="U2263" s="97">
        <v>15.804543421687809</v>
      </c>
      <c r="V2263" s="184">
        <v>3881745121306.8721</v>
      </c>
      <c r="W2263" s="199">
        <v>4027.4433178372501</v>
      </c>
      <c r="X2263" s="191">
        <v>4.5567290642067271E-2</v>
      </c>
      <c r="Y2263" s="198">
        <v>2.0000000000000001E-4</v>
      </c>
    </row>
    <row r="2264" spans="1:25" x14ac:dyDescent="0.2">
      <c r="A2264">
        <v>2260</v>
      </c>
      <c r="B2264" s="119">
        <v>0.44035067132507788</v>
      </c>
      <c r="C2264" s="97">
        <v>8307.0718103601321</v>
      </c>
      <c r="D2264" s="96">
        <v>0.30713512750581767</v>
      </c>
      <c r="E2264" s="98">
        <v>0.44536501524542282</v>
      </c>
      <c r="F2264" s="119">
        <v>0</v>
      </c>
      <c r="G2264" s="177">
        <v>0</v>
      </c>
      <c r="H2264" s="97">
        <v>3114773.3647506661</v>
      </c>
      <c r="I2264" s="185">
        <v>49654.855722584696</v>
      </c>
      <c r="J2264" s="174">
        <v>154663622035.24399</v>
      </c>
      <c r="K2264" s="186">
        <v>0.44035067132507788</v>
      </c>
      <c r="L2264" s="182">
        <v>50102514276.895042</v>
      </c>
      <c r="M2264" s="189">
        <v>29200509346.398632</v>
      </c>
      <c r="N2264" s="187">
        <v>10515358.11568193</v>
      </c>
      <c r="O2264" s="185">
        <v>34220913043.351463</v>
      </c>
      <c r="P2264" s="185">
        <v>0</v>
      </c>
      <c r="Q2264" s="174">
        <v>218085044424.99408</v>
      </c>
      <c r="R2264" s="119">
        <v>0.43782442981920472</v>
      </c>
      <c r="S2264" s="174">
        <v>65458189709.630707</v>
      </c>
      <c r="T2264" s="119">
        <v>0.30014983320941901</v>
      </c>
      <c r="U2264" s="97">
        <v>16.083366029602384</v>
      </c>
      <c r="V2264" s="184">
        <v>1193453208962.8291</v>
      </c>
      <c r="W2264" s="199">
        <v>1239.1665656095897</v>
      </c>
      <c r="X2264" s="191">
        <v>4.379204478321698E-2</v>
      </c>
      <c r="Y2264" s="198">
        <v>2.0000000000000001E-4</v>
      </c>
    </row>
    <row r="2265" spans="1:25" x14ac:dyDescent="0.2">
      <c r="A2265">
        <v>2261</v>
      </c>
      <c r="B2265" s="119">
        <v>0.63559075627829253</v>
      </c>
      <c r="C2265" s="97">
        <v>13546.94469447399</v>
      </c>
      <c r="D2265" s="96">
        <v>0.92915673906753893</v>
      </c>
      <c r="E2265" s="98">
        <v>0.48031733840145424</v>
      </c>
      <c r="F2265" s="119">
        <v>0.53885109621007632</v>
      </c>
      <c r="G2265" s="177">
        <v>1</v>
      </c>
      <c r="H2265" s="97">
        <v>8576071.366744753</v>
      </c>
      <c r="I2265" s="185">
        <v>43118.96217932288</v>
      </c>
      <c r="J2265" s="174">
        <v>369791296909.84088</v>
      </c>
      <c r="K2265" s="186">
        <v>0.47905966185546867</v>
      </c>
      <c r="L2265" s="182">
        <v>133284858492.02797</v>
      </c>
      <c r="M2265" s="189">
        <v>1954619963.5952339</v>
      </c>
      <c r="N2265" s="187">
        <v>18260506.407304101</v>
      </c>
      <c r="O2265" s="185">
        <v>0</v>
      </c>
      <c r="P2265" s="185">
        <v>172644173725.62082</v>
      </c>
      <c r="Q2265" s="174">
        <v>544390090599.05688</v>
      </c>
      <c r="R2265" s="119">
        <v>0.57912044704615062</v>
      </c>
      <c r="S2265" s="174">
        <v>238895286612.47461</v>
      </c>
      <c r="T2265" s="119">
        <v>0.43883107120776177</v>
      </c>
      <c r="U2265" s="97">
        <v>15.675951775314724</v>
      </c>
      <c r="V2265" s="184">
        <v>3913377195438.3018</v>
      </c>
      <c r="W2265" s="199">
        <v>4063.4009449845844</v>
      </c>
      <c r="X2265" s="191">
        <v>4.8068946479366485E-2</v>
      </c>
      <c r="Y2265" s="198">
        <v>2.0000000000000001E-4</v>
      </c>
    </row>
    <row r="2266" spans="1:25" x14ac:dyDescent="0.2">
      <c r="A2266">
        <v>2262</v>
      </c>
      <c r="B2266" s="119">
        <v>0.58928132582834936</v>
      </c>
      <c r="C2266" s="97">
        <v>4000</v>
      </c>
      <c r="D2266" s="96">
        <v>0.97586506360991099</v>
      </c>
      <c r="E2266" s="98">
        <v>0.19597987092308508</v>
      </c>
      <c r="F2266" s="119">
        <v>0.63559761221254363</v>
      </c>
      <c r="G2266" s="177">
        <v>1</v>
      </c>
      <c r="H2266" s="97">
        <v>15218885.232801795</v>
      </c>
      <c r="I2266" s="185">
        <v>33881.105858797404</v>
      </c>
      <c r="J2266" s="174">
        <v>515632661625.44617</v>
      </c>
      <c r="K2266" s="186">
        <v>0.45736593665170111</v>
      </c>
      <c r="L2266" s="182">
        <v>173858919219.66055</v>
      </c>
      <c r="M2266" s="189">
        <v>20017662611.507645</v>
      </c>
      <c r="N2266" s="187">
        <v>30846405.436201371</v>
      </c>
      <c r="O2266" s="185">
        <v>0</v>
      </c>
      <c r="P2266" s="185">
        <v>478240681685.26892</v>
      </c>
      <c r="Q2266" s="174">
        <v>1013891005922.2228</v>
      </c>
      <c r="R2266" s="119">
        <v>0.60995250671765744</v>
      </c>
      <c r="S2266" s="174">
        <v>349112114747.21832</v>
      </c>
      <c r="T2266" s="119">
        <v>0.34432903804060305</v>
      </c>
      <c r="U2266" s="97">
        <v>16.199033293592073</v>
      </c>
      <c r="V2266" s="184">
        <v>6081807971921.0156</v>
      </c>
      <c r="W2266" s="199">
        <v>6311.5946186107394</v>
      </c>
      <c r="X2266" s="191">
        <v>4.5794617697988899E-2</v>
      </c>
      <c r="Y2266" s="198">
        <v>2.0000000000000001E-4</v>
      </c>
    </row>
    <row r="2267" spans="1:25" x14ac:dyDescent="0.2">
      <c r="A2267">
        <v>2263</v>
      </c>
      <c r="B2267" s="119">
        <v>0.39050867150097152</v>
      </c>
      <c r="C2267" s="97">
        <v>11370.232469320388</v>
      </c>
      <c r="D2267" s="96">
        <v>0.67469237926475112</v>
      </c>
      <c r="E2267" s="98">
        <v>0.23024814466394738</v>
      </c>
      <c r="F2267" s="119">
        <v>0.4080099241318933</v>
      </c>
      <c r="G2267" s="177">
        <v>1</v>
      </c>
      <c r="H2267" s="97">
        <v>15685717.500109863</v>
      </c>
      <c r="I2267" s="185">
        <v>22491.857873042161</v>
      </c>
      <c r="J2267" s="174">
        <v>352800928649.16119</v>
      </c>
      <c r="K2267" s="186">
        <v>0.13951566712772923</v>
      </c>
      <c r="L2267" s="182">
        <v>25367801379.209229</v>
      </c>
      <c r="M2267" s="189">
        <v>9618397745.1075859</v>
      </c>
      <c r="N2267" s="187">
        <v>35747545.255367294</v>
      </c>
      <c r="O2267" s="185">
        <v>0</v>
      </c>
      <c r="P2267" s="185">
        <v>297929541695.47766</v>
      </c>
      <c r="Q2267" s="174">
        <v>660348868089.74646</v>
      </c>
      <c r="R2267" s="119">
        <v>0.43547419277331145</v>
      </c>
      <c r="S2267" s="174">
        <v>154478640760.69507</v>
      </c>
      <c r="T2267" s="119">
        <v>0.23393489142726939</v>
      </c>
      <c r="U2267" s="97">
        <v>18.171346758009282</v>
      </c>
      <c r="V2267" s="184">
        <v>2769757023495.3594</v>
      </c>
      <c r="W2267" s="199">
        <v>2872.2832427838507</v>
      </c>
      <c r="X2267" s="191">
        <v>4.1715814515965371E-2</v>
      </c>
      <c r="Y2267" s="198">
        <v>2.0000000000000001E-4</v>
      </c>
    </row>
    <row r="2268" spans="1:25" x14ac:dyDescent="0.2">
      <c r="A2268">
        <v>2264</v>
      </c>
      <c r="B2268" s="119">
        <v>0.33230178146916545</v>
      </c>
      <c r="C2268" s="97">
        <v>4346.5636626625637</v>
      </c>
      <c r="D2268" s="96">
        <v>0.2</v>
      </c>
      <c r="E2268" s="98">
        <v>0.10944104746117686</v>
      </c>
      <c r="F2268" s="119">
        <v>0.57844876590321037</v>
      </c>
      <c r="G2268" s="177">
        <v>1</v>
      </c>
      <c r="H2268" s="97">
        <v>2786432.7192091211</v>
      </c>
      <c r="I2268" s="185">
        <v>53620.79281146788</v>
      </c>
      <c r="J2268" s="174">
        <v>149410731519.80734</v>
      </c>
      <c r="K2268" s="186">
        <v>0.33230178146916545</v>
      </c>
      <c r="L2268" s="182">
        <v>32846771832.78413</v>
      </c>
      <c r="M2268" s="189">
        <v>359246559.51355988</v>
      </c>
      <c r="N2268" s="187">
        <v>10677948.085065892</v>
      </c>
      <c r="O2268" s="185">
        <v>0</v>
      </c>
      <c r="P2268" s="185">
        <v>227039240886.13644</v>
      </c>
      <c r="Q2268" s="174">
        <v>376809218965.45734</v>
      </c>
      <c r="R2268" s="119">
        <v>0.61378764988431511</v>
      </c>
      <c r="S2268" s="174">
        <v>165843962939.91525</v>
      </c>
      <c r="T2268" s="119">
        <v>0.44012713753460053</v>
      </c>
      <c r="U2268" s="97">
        <v>17.818994743575864</v>
      </c>
      <c r="V2268" s="184">
        <v>3233241350638.9092</v>
      </c>
      <c r="W2268" s="199">
        <v>3356.8369552404492</v>
      </c>
      <c r="X2268" s="191">
        <v>4.0964353672000443E-2</v>
      </c>
      <c r="Y2268" s="198">
        <v>2.0000000000000001E-4</v>
      </c>
    </row>
    <row r="2269" spans="1:25" x14ac:dyDescent="0.2">
      <c r="A2269">
        <v>2265</v>
      </c>
      <c r="B2269" s="119">
        <v>0.61374822412091112</v>
      </c>
      <c r="C2269" s="97">
        <v>4000</v>
      </c>
      <c r="D2269" s="96">
        <v>0.44246426890704671</v>
      </c>
      <c r="E2269" s="98">
        <v>0.7</v>
      </c>
      <c r="F2269" s="119">
        <v>0.72447689629254275</v>
      </c>
      <c r="G2269" s="177">
        <v>1</v>
      </c>
      <c r="H2269" s="97">
        <v>6998904.5072785411</v>
      </c>
      <c r="I2269" s="185">
        <v>39859.686696395765</v>
      </c>
      <c r="J2269" s="174">
        <v>278974140878.11481</v>
      </c>
      <c r="K2269" s="186">
        <v>0.50694952405233773</v>
      </c>
      <c r="L2269" s="182">
        <v>103275094986.77153</v>
      </c>
      <c r="M2269" s="189">
        <v>5035838954.998703</v>
      </c>
      <c r="N2269" s="187">
        <v>19574958.571286969</v>
      </c>
      <c r="O2269" s="185">
        <v>0</v>
      </c>
      <c r="P2269" s="185">
        <v>478670522931.0448</v>
      </c>
      <c r="Q2269" s="174">
        <v>762680502764.15833</v>
      </c>
      <c r="R2269" s="119">
        <v>0.6875254112114797</v>
      </c>
      <c r="S2269" s="174">
        <v>360805934250.90118</v>
      </c>
      <c r="T2269" s="119">
        <v>0.47307612157809709</v>
      </c>
      <c r="U2269" s="97">
        <v>17.321175303576016</v>
      </c>
      <c r="V2269" s="184">
        <v>6809051927892.1387</v>
      </c>
      <c r="W2269" s="199">
        <v>7074.641919226855</v>
      </c>
      <c r="X2269" s="191">
        <v>4.235558967044005E-2</v>
      </c>
      <c r="Y2269" s="198">
        <v>2.0000000000000001E-4</v>
      </c>
    </row>
    <row r="2270" spans="1:25" x14ac:dyDescent="0.2">
      <c r="A2270">
        <v>2266</v>
      </c>
      <c r="B2270" s="119">
        <v>0.22607331780620055</v>
      </c>
      <c r="C2270" s="97">
        <v>13575.146790682456</v>
      </c>
      <c r="D2270" s="96">
        <v>1.0149040506583482</v>
      </c>
      <c r="E2270" s="98">
        <v>0.40211852286937921</v>
      </c>
      <c r="F2270" s="119">
        <v>0</v>
      </c>
      <c r="G2270" s="177">
        <v>0</v>
      </c>
      <c r="H2270" s="97">
        <v>6444113.4712149408</v>
      </c>
      <c r="I2270" s="185">
        <v>33517.106172377207</v>
      </c>
      <c r="J2270" s="174">
        <v>215988035401.5574</v>
      </c>
      <c r="K2270" s="186">
        <v>0.22607331780620055</v>
      </c>
      <c r="L2270" s="182">
        <v>27742280530.782696</v>
      </c>
      <c r="M2270" s="189">
        <v>19982639292.363899</v>
      </c>
      <c r="N2270" s="187">
        <v>14377900.441610962</v>
      </c>
      <c r="O2270" s="185">
        <v>33018389060.360611</v>
      </c>
      <c r="P2270" s="185">
        <v>0</v>
      </c>
      <c r="Q2270" s="174">
        <v>268989063754.28192</v>
      </c>
      <c r="R2270" s="119">
        <v>0.27972826094779807</v>
      </c>
      <c r="S2270" s="174">
        <v>43894803272.183693</v>
      </c>
      <c r="T2270" s="119">
        <v>0.1631843416217138</v>
      </c>
      <c r="U2270" s="97">
        <v>16.748521212755531</v>
      </c>
      <c r="V2270" s="184">
        <v>713443476159.89771</v>
      </c>
      <c r="W2270" s="199">
        <v>740.82791814857842</v>
      </c>
      <c r="X2270" s="191">
        <v>4.8855052595932799E-2</v>
      </c>
      <c r="Y2270" s="198">
        <v>2.0000000000000001E-4</v>
      </c>
    </row>
    <row r="2271" spans="1:25" x14ac:dyDescent="0.2">
      <c r="A2271">
        <v>2267</v>
      </c>
      <c r="B2271" s="119">
        <v>0.5182946176650155</v>
      </c>
      <c r="C2271" s="97">
        <v>8371.3133222694105</v>
      </c>
      <c r="D2271" s="96">
        <v>0.48555175092565345</v>
      </c>
      <c r="E2271" s="98">
        <v>0.31820895931087645</v>
      </c>
      <c r="F2271" s="119">
        <v>0.42970016524663174</v>
      </c>
      <c r="G2271" s="177">
        <v>1</v>
      </c>
      <c r="H2271" s="97">
        <v>3528559.8381661978</v>
      </c>
      <c r="I2271" s="185">
        <v>44117.677831552202</v>
      </c>
      <c r="J2271" s="174">
        <v>155671866149.57028</v>
      </c>
      <c r="K2271" s="186">
        <v>0.49378562142794014</v>
      </c>
      <c r="L2271" s="182">
        <v>59443630234.254959</v>
      </c>
      <c r="M2271" s="189">
        <v>427104475.66861677</v>
      </c>
      <c r="N2271" s="187">
        <v>10366535.823029954</v>
      </c>
      <c r="O2271" s="185">
        <v>0</v>
      </c>
      <c r="P2271" s="185">
        <v>146643332571.08105</v>
      </c>
      <c r="Q2271" s="174">
        <v>302742303196.32001</v>
      </c>
      <c r="R2271" s="119">
        <v>0.64141414388479134</v>
      </c>
      <c r="S2271" s="174">
        <v>153100407419.77554</v>
      </c>
      <c r="T2271" s="119">
        <v>0.50571197286721492</v>
      </c>
      <c r="U2271" s="97">
        <v>16.679160176776815</v>
      </c>
      <c r="V2271" s="184">
        <v>2784905962625.9072</v>
      </c>
      <c r="W2271" s="199">
        <v>2892.6447133507868</v>
      </c>
      <c r="X2271" s="191">
        <v>4.3621899442960479E-2</v>
      </c>
      <c r="Y2271" s="198">
        <v>2.0000000000000001E-4</v>
      </c>
    </row>
    <row r="2272" spans="1:25" x14ac:dyDescent="0.2">
      <c r="A2272">
        <v>2268</v>
      </c>
      <c r="B2272" s="119">
        <v>0.33486232413595252</v>
      </c>
      <c r="C2272" s="97">
        <v>9897.7009598098812</v>
      </c>
      <c r="D2272" s="96">
        <v>0.38446183831961217</v>
      </c>
      <c r="E2272" s="98">
        <v>1.4298998792381307E-2</v>
      </c>
      <c r="F2272" s="119">
        <v>0</v>
      </c>
      <c r="G2272" s="177">
        <v>0</v>
      </c>
      <c r="H2272" s="97">
        <v>2424977.2714914447</v>
      </c>
      <c r="I2272" s="185">
        <v>54060.368215863156</v>
      </c>
      <c r="J2272" s="174">
        <v>131095164211.92665</v>
      </c>
      <c r="K2272" s="186">
        <v>0.3348623241359524</v>
      </c>
      <c r="L2272" s="182">
        <v>29627907539.950199</v>
      </c>
      <c r="M2272" s="189">
        <v>5461001366.5997925</v>
      </c>
      <c r="N2272" s="187">
        <v>8130180.7706933161</v>
      </c>
      <c r="O2272" s="185">
        <v>1426438948.6785359</v>
      </c>
      <c r="P2272" s="185">
        <v>0</v>
      </c>
      <c r="Q2272" s="174">
        <v>137982604527.20499</v>
      </c>
      <c r="R2272" s="119">
        <v>0.32641783132201074</v>
      </c>
      <c r="S2272" s="174">
        <v>30117038012.565392</v>
      </c>
      <c r="T2272" s="119">
        <v>0.21826691933929573</v>
      </c>
      <c r="U2272" s="97">
        <v>13.804241250541658</v>
      </c>
      <c r="V2272" s="184">
        <v>484411663202.05902</v>
      </c>
      <c r="W2272" s="199">
        <v>503.13254802816704</v>
      </c>
      <c r="X2272" s="191">
        <v>5.0007914926759288E-2</v>
      </c>
      <c r="Y2272" s="198">
        <v>2.0000000000000001E-4</v>
      </c>
    </row>
    <row r="2273" spans="1:25" x14ac:dyDescent="0.2">
      <c r="A2273">
        <v>2269</v>
      </c>
      <c r="B2273" s="119">
        <v>0.39298921360534933</v>
      </c>
      <c r="C2273" s="97">
        <v>9925.7876211437906</v>
      </c>
      <c r="D2273" s="96">
        <v>0.43893993793038849</v>
      </c>
      <c r="E2273" s="98">
        <v>0.31099762635093242</v>
      </c>
      <c r="F2273" s="119">
        <v>0.53283808192458482</v>
      </c>
      <c r="G2273" s="177">
        <v>1</v>
      </c>
      <c r="H2273" s="97">
        <v>2957371.8970672144</v>
      </c>
      <c r="I2273" s="185">
        <v>51655.528322032878</v>
      </c>
      <c r="J2273" s="174">
        <v>152764607787.73959</v>
      </c>
      <c r="K2273" s="186">
        <v>0.39298921360534933</v>
      </c>
      <c r="L2273" s="182">
        <v>40663538940.122955</v>
      </c>
      <c r="M2273" s="189">
        <v>4636560303.5894766</v>
      </c>
      <c r="N2273" s="187">
        <v>9204674.4161873385</v>
      </c>
      <c r="O2273" s="185">
        <v>0</v>
      </c>
      <c r="P2273" s="185">
        <v>146901862638.01593</v>
      </c>
      <c r="Q2273" s="174">
        <v>304303030729.34497</v>
      </c>
      <c r="R2273" s="119">
        <v>0.58348526061697159</v>
      </c>
      <c r="S2273" s="174">
        <v>119022492540.43106</v>
      </c>
      <c r="T2273" s="119">
        <v>0.39113147264804193</v>
      </c>
      <c r="U2273" s="97">
        <v>17.067956055843631</v>
      </c>
      <c r="V2273" s="184">
        <v>2205714306939.6152</v>
      </c>
      <c r="W2273" s="199">
        <v>2288.6360264975888</v>
      </c>
      <c r="X2273" s="191">
        <v>4.2767223110623927E-2</v>
      </c>
      <c r="Y2273" s="198">
        <v>2.0000000000000001E-4</v>
      </c>
    </row>
    <row r="2274" spans="1:25" x14ac:dyDescent="0.2">
      <c r="A2274">
        <v>2270</v>
      </c>
      <c r="B2274" s="119">
        <v>0.50278045132029847</v>
      </c>
      <c r="C2274" s="97">
        <v>5065.4795564864926</v>
      </c>
      <c r="D2274" s="96">
        <v>0.8988178705819877</v>
      </c>
      <c r="E2274" s="98">
        <v>0</v>
      </c>
      <c r="F2274" s="119">
        <v>0.52099299206991923</v>
      </c>
      <c r="G2274" s="177">
        <v>1</v>
      </c>
      <c r="H2274" s="97">
        <v>10584528.243328644</v>
      </c>
      <c r="I2274" s="185">
        <v>40209.50449001541</v>
      </c>
      <c r="J2274" s="174">
        <v>425598635924.81805</v>
      </c>
      <c r="K2274" s="186">
        <v>0.49212395122123476</v>
      </c>
      <c r="L2274" s="182">
        <v>153845788092.98965</v>
      </c>
      <c r="M2274" s="189">
        <v>11737761275.629004</v>
      </c>
      <c r="N2274" s="187">
        <v>22581113.470676869</v>
      </c>
      <c r="O2274" s="185">
        <v>0</v>
      </c>
      <c r="P2274" s="185">
        <v>440937326440.909</v>
      </c>
      <c r="Q2274" s="174">
        <v>878273723641.35608</v>
      </c>
      <c r="R2274" s="119">
        <v>0.64011609178915874</v>
      </c>
      <c r="S2274" s="174">
        <v>333273803608.62939</v>
      </c>
      <c r="T2274" s="119">
        <v>0.37946461864629583</v>
      </c>
      <c r="U2274" s="97">
        <v>16.335918031730287</v>
      </c>
      <c r="V2274" s="184">
        <v>5860171249960.5752</v>
      </c>
      <c r="W2274" s="199">
        <v>6085.54341299303</v>
      </c>
      <c r="X2274" s="191">
        <v>4.512775869256281E-2</v>
      </c>
      <c r="Y2274" s="198">
        <v>2.0000000000000001E-4</v>
      </c>
    </row>
    <row r="2275" spans="1:25" x14ac:dyDescent="0.2">
      <c r="A2275">
        <v>2271</v>
      </c>
      <c r="B2275" s="119">
        <v>0.59160183906224728</v>
      </c>
      <c r="C2275" s="97">
        <v>10926.331362356248</v>
      </c>
      <c r="D2275" s="96">
        <v>1.3053513176945692</v>
      </c>
      <c r="E2275" s="98">
        <v>0.33306638135465971</v>
      </c>
      <c r="F2275" s="119">
        <v>0</v>
      </c>
      <c r="G2275" s="177">
        <v>0</v>
      </c>
      <c r="H2275" s="97">
        <v>8704052.0640367363</v>
      </c>
      <c r="I2275" s="185">
        <v>34516.728055228807</v>
      </c>
      <c r="J2275" s="174">
        <v>300435398072.909</v>
      </c>
      <c r="K2275" s="186">
        <v>0.34915402172926568</v>
      </c>
      <c r="L2275" s="182">
        <v>75387078827.769547</v>
      </c>
      <c r="M2275" s="189">
        <v>5850017040.6209316</v>
      </c>
      <c r="N2275" s="187">
        <v>17830441.070471384</v>
      </c>
      <c r="O2275" s="185">
        <v>16347359859.102118</v>
      </c>
      <c r="P2275" s="185">
        <v>0</v>
      </c>
      <c r="Q2275" s="174">
        <v>322632774972.63202</v>
      </c>
      <c r="R2275" s="119">
        <v>0.36566686507369972</v>
      </c>
      <c r="S2275" s="174">
        <v>84597265252.603012</v>
      </c>
      <c r="T2275" s="119">
        <v>0.26220914865137041</v>
      </c>
      <c r="U2275" s="97">
        <v>13.894915410869023</v>
      </c>
      <c r="V2275" s="184">
        <v>1203028770108.3467</v>
      </c>
      <c r="W2275" s="199">
        <v>1248.9396841118601</v>
      </c>
      <c r="X2275" s="191">
        <v>5.6084730832847721E-2</v>
      </c>
      <c r="Y2275" s="198">
        <v>2.0000000000000001E-4</v>
      </c>
    </row>
    <row r="2276" spans="1:25" x14ac:dyDescent="0.2">
      <c r="A2276">
        <v>2272</v>
      </c>
      <c r="B2276" s="119">
        <v>0.46735790688189216</v>
      </c>
      <c r="C2276" s="97">
        <v>10929.001834089624</v>
      </c>
      <c r="D2276" s="96">
        <v>0.64426089390789809</v>
      </c>
      <c r="E2276" s="98">
        <v>0.20735655489495439</v>
      </c>
      <c r="F2276" s="119">
        <v>0.52232311059747394</v>
      </c>
      <c r="G2276" s="177">
        <v>1</v>
      </c>
      <c r="H2276" s="97">
        <v>4430617.6374826729</v>
      </c>
      <c r="I2276" s="185">
        <v>45634.474629602366</v>
      </c>
      <c r="J2276" s="174">
        <v>202188908171.17181</v>
      </c>
      <c r="K2276" s="186">
        <v>0.46487507523466587</v>
      </c>
      <c r="L2276" s="182">
        <v>71783965615.490631</v>
      </c>
      <c r="M2276" s="189">
        <v>4127029659.1792922</v>
      </c>
      <c r="N2276" s="187">
        <v>11540515.05414867</v>
      </c>
      <c r="O2276" s="185">
        <v>0</v>
      </c>
      <c r="P2276" s="185">
        <v>235655819710.88724</v>
      </c>
      <c r="Q2276" s="174">
        <v>441971757541.2384</v>
      </c>
      <c r="R2276" s="119">
        <v>0.6392201194892817</v>
      </c>
      <c r="S2276" s="174">
        <v>193569737838.34094</v>
      </c>
      <c r="T2276" s="119">
        <v>0.43796856820716606</v>
      </c>
      <c r="U2276" s="97">
        <v>16.840636733060791</v>
      </c>
      <c r="V2276" s="184">
        <v>3499791890942.9688</v>
      </c>
      <c r="W2276" s="199">
        <v>3632.8557790489544</v>
      </c>
      <c r="X2276" s="191">
        <v>4.38529397815378E-2</v>
      </c>
      <c r="Y2276" s="198">
        <v>2.0000000000000001E-4</v>
      </c>
    </row>
    <row r="2277" spans="1:25" x14ac:dyDescent="0.2">
      <c r="A2277">
        <v>2273</v>
      </c>
      <c r="B2277" s="119">
        <v>0.48443828089995572</v>
      </c>
      <c r="C2277" s="97">
        <v>8895.609829525356</v>
      </c>
      <c r="D2277" s="96">
        <v>1.4021011027535846</v>
      </c>
      <c r="E2277" s="98">
        <v>0.1629340965691094</v>
      </c>
      <c r="F2277" s="119">
        <v>0</v>
      </c>
      <c r="G2277" s="177">
        <v>0</v>
      </c>
      <c r="H2277" s="97">
        <v>13092201.045201881</v>
      </c>
      <c r="I2277" s="185">
        <v>34891.779014834792</v>
      </c>
      <c r="J2277" s="174">
        <v>456810185686.97314</v>
      </c>
      <c r="K2277" s="186">
        <v>0.3899770663182961</v>
      </c>
      <c r="L2277" s="182">
        <v>124855495986.73877</v>
      </c>
      <c r="M2277" s="189">
        <v>16523387464.868904</v>
      </c>
      <c r="N2277" s="187">
        <v>23806148.148685932</v>
      </c>
      <c r="O2277" s="185">
        <v>20490100812.203369</v>
      </c>
      <c r="P2277" s="185">
        <v>0</v>
      </c>
      <c r="Q2277" s="174">
        <v>493823673964.04541</v>
      </c>
      <c r="R2277" s="119">
        <v>0.39394137418865133</v>
      </c>
      <c r="S2277" s="174">
        <v>134471862240.49374</v>
      </c>
      <c r="T2277" s="119">
        <v>0.27230744358822384</v>
      </c>
      <c r="U2277" s="97">
        <v>13.828055202929059</v>
      </c>
      <c r="V2277" s="184">
        <v>1898158328688.4351</v>
      </c>
      <c r="W2277" s="199">
        <v>1971.0840262305524</v>
      </c>
      <c r="X2277" s="191">
        <v>5.6225750610211359E-2</v>
      </c>
      <c r="Y2277" s="198">
        <v>2.0000000000000001E-4</v>
      </c>
    </row>
    <row r="2278" spans="1:25" x14ac:dyDescent="0.2">
      <c r="A2278">
        <v>2274</v>
      </c>
      <c r="B2278" s="119">
        <v>0.40857185395207368</v>
      </c>
      <c r="C2278" s="97">
        <v>12576.136400633735</v>
      </c>
      <c r="D2278" s="96">
        <v>1.1342389746145369</v>
      </c>
      <c r="E2278" s="98">
        <v>0</v>
      </c>
      <c r="F2278" s="119">
        <v>0.59849018437920098</v>
      </c>
      <c r="G2278" s="177">
        <v>1</v>
      </c>
      <c r="H2278" s="97">
        <v>8267367.7411185699</v>
      </c>
      <c r="I2278" s="185">
        <v>40218.479275122831</v>
      </c>
      <c r="J2278" s="174">
        <v>332500958155.99628</v>
      </c>
      <c r="K2278" s="186">
        <v>0.40717550585102213</v>
      </c>
      <c r="L2278" s="182">
        <v>114797855317.16261</v>
      </c>
      <c r="M2278" s="189">
        <v>9704212740.0630836</v>
      </c>
      <c r="N2278" s="187">
        <v>16539428.52310171</v>
      </c>
      <c r="O2278" s="185">
        <v>0</v>
      </c>
      <c r="P2278" s="185">
        <v>281104954937.53864</v>
      </c>
      <c r="Q2278" s="174">
        <v>623310125833.59802</v>
      </c>
      <c r="R2278" s="119">
        <v>0.57799511808240345</v>
      </c>
      <c r="S2278" s="174">
        <v>216520077449.2785</v>
      </c>
      <c r="T2278" s="119">
        <v>0.34737134610112491</v>
      </c>
      <c r="U2278" s="97">
        <v>15.979629097683555</v>
      </c>
      <c r="V2278" s="184">
        <v>3572840194630.0312</v>
      </c>
      <c r="W2278" s="199">
        <v>3711.2418940566267</v>
      </c>
      <c r="X2278" s="191">
        <v>4.8489471823999271E-2</v>
      </c>
      <c r="Y2278" s="198">
        <v>2.0000000000000001E-4</v>
      </c>
    </row>
    <row r="2279" spans="1:25" x14ac:dyDescent="0.2">
      <c r="A2279">
        <v>2275</v>
      </c>
      <c r="B2279" s="119">
        <v>0.44575242273346916</v>
      </c>
      <c r="C2279" s="97">
        <v>6323.8628728674958</v>
      </c>
      <c r="D2279" s="96">
        <v>1.0206308951443976</v>
      </c>
      <c r="E2279" s="98">
        <v>8.3748728030699687E-2</v>
      </c>
      <c r="F2279" s="119">
        <v>0</v>
      </c>
      <c r="G2279" s="177">
        <v>0</v>
      </c>
      <c r="H2279" s="97">
        <v>9851338.1993751284</v>
      </c>
      <c r="I2279" s="185">
        <v>34893.584209392844</v>
      </c>
      <c r="J2279" s="174">
        <v>343748499035.10449</v>
      </c>
      <c r="K2279" s="186">
        <v>0.32916085821090446</v>
      </c>
      <c r="L2279" s="182">
        <v>74020122132.880707</v>
      </c>
      <c r="M2279" s="189">
        <v>21595283813.741676</v>
      </c>
      <c r="N2279" s="187">
        <v>20214594.269720905</v>
      </c>
      <c r="O2279" s="185">
        <v>35256493248.783699</v>
      </c>
      <c r="P2279" s="185">
        <v>0</v>
      </c>
      <c r="Q2279" s="174">
        <v>400600276097.62988</v>
      </c>
      <c r="R2279" s="119">
        <v>0.35285483806227591</v>
      </c>
      <c r="S2279" s="174">
        <v>93712200733.808319</v>
      </c>
      <c r="T2279" s="119">
        <v>0.23392944619681144</v>
      </c>
      <c r="U2279" s="97">
        <v>15.191040519522495</v>
      </c>
      <c r="V2279" s="184">
        <v>1503204036657.4172</v>
      </c>
      <c r="W2279" s="199">
        <v>1560.2213001680616</v>
      </c>
      <c r="X2279" s="191">
        <v>4.9831916740676836E-2</v>
      </c>
      <c r="Y2279" s="198">
        <v>2.0000000000000001E-4</v>
      </c>
    </row>
    <row r="2280" spans="1:25" x14ac:dyDescent="0.2">
      <c r="A2280">
        <v>2276</v>
      </c>
      <c r="B2280" s="119">
        <v>0.4497421005819382</v>
      </c>
      <c r="C2280" s="97">
        <v>11000.383540452134</v>
      </c>
      <c r="D2280" s="96">
        <v>0.90404471734674063</v>
      </c>
      <c r="E2280" s="98">
        <v>0.15330781886915096</v>
      </c>
      <c r="F2280" s="119">
        <v>0.63393322901333671</v>
      </c>
      <c r="G2280" s="177">
        <v>1</v>
      </c>
      <c r="H2280" s="97">
        <v>8590392.0636696443</v>
      </c>
      <c r="I2280" s="185">
        <v>34639.264341495866</v>
      </c>
      <c r="J2280" s="174">
        <v>297564861490.54102</v>
      </c>
      <c r="K2280" s="186">
        <v>0.31841976721120102</v>
      </c>
      <c r="L2280" s="182">
        <v>67562299601.641113</v>
      </c>
      <c r="M2280" s="189">
        <v>6723674213.0473347</v>
      </c>
      <c r="N2280" s="187">
        <v>18471514.641825154</v>
      </c>
      <c r="O2280" s="185">
        <v>0</v>
      </c>
      <c r="P2280" s="185">
        <v>321922046349.94147</v>
      </c>
      <c r="Q2280" s="174">
        <v>626210582053.52979</v>
      </c>
      <c r="R2280" s="119">
        <v>0.56257141144237355</v>
      </c>
      <c r="S2280" s="174">
        <v>251744351700.51581</v>
      </c>
      <c r="T2280" s="119">
        <v>0.40201229253420084</v>
      </c>
      <c r="U2280" s="97">
        <v>17.486947675072617</v>
      </c>
      <c r="V2280" s="184">
        <v>4603158450457.5498</v>
      </c>
      <c r="W2280" s="199">
        <v>4779.8175895638196</v>
      </c>
      <c r="X2280" s="191">
        <v>4.2961871754325004E-2</v>
      </c>
      <c r="Y2280" s="198">
        <v>2.0000000000000001E-4</v>
      </c>
    </row>
    <row r="2281" spans="1:25" x14ac:dyDescent="0.2">
      <c r="A2281">
        <v>2277</v>
      </c>
      <c r="B2281" s="119">
        <v>0.6921459737450455</v>
      </c>
      <c r="C2281" s="97">
        <v>6326.0198621466479</v>
      </c>
      <c r="D2281" s="96">
        <v>0.87975553034311993</v>
      </c>
      <c r="E2281" s="98">
        <v>0.55559524098882251</v>
      </c>
      <c r="F2281" s="119">
        <v>0</v>
      </c>
      <c r="G2281" s="177">
        <v>0</v>
      </c>
      <c r="H2281" s="97">
        <v>36784430.953208297</v>
      </c>
      <c r="I2281" s="185">
        <v>23073.495161544583</v>
      </c>
      <c r="J2281" s="174">
        <v>848745389619.02246</v>
      </c>
      <c r="K2281" s="186">
        <v>0.22972363570204979</v>
      </c>
      <c r="L2281" s="182">
        <v>100991803192.52585</v>
      </c>
      <c r="M2281" s="189">
        <v>60484190408.74408</v>
      </c>
      <c r="N2281" s="187">
        <v>74184158.896191552</v>
      </c>
      <c r="O2281" s="185">
        <v>122944248615.94812</v>
      </c>
      <c r="P2281" s="185">
        <v>0</v>
      </c>
      <c r="Q2281" s="174">
        <v>1032173828643.7146</v>
      </c>
      <c r="R2281" s="119">
        <v>0.2841888327732881</v>
      </c>
      <c r="S2281" s="174">
        <v>166957350769.53384</v>
      </c>
      <c r="T2281" s="119">
        <v>0.16175313318001605</v>
      </c>
      <c r="U2281" s="97">
        <v>16.384525167075648</v>
      </c>
      <c r="V2281" s="184">
        <v>2681847729240.3711</v>
      </c>
      <c r="W2281" s="199">
        <v>2783.026936450241</v>
      </c>
      <c r="X2281" s="191">
        <v>4.4697849475791765E-2</v>
      </c>
      <c r="Y2281" s="198">
        <v>2.0000000000000001E-4</v>
      </c>
    </row>
    <row r="2282" spans="1:25" x14ac:dyDescent="0.2">
      <c r="A2282">
        <v>2278</v>
      </c>
      <c r="B2282" s="119">
        <v>0.58369728009602606</v>
      </c>
      <c r="C2282" s="97">
        <v>15415.449831528233</v>
      </c>
      <c r="D2282" s="96">
        <v>1.1308933715963307</v>
      </c>
      <c r="E2282" s="98">
        <v>0.51320390557660001</v>
      </c>
      <c r="F2282" s="119">
        <v>0.65326902712874502</v>
      </c>
      <c r="G2282" s="177">
        <v>1</v>
      </c>
      <c r="H2282" s="97">
        <v>8322412.5302197048</v>
      </c>
      <c r="I2282" s="185">
        <v>34258.332949121934</v>
      </c>
      <c r="J2282" s="174">
        <v>285111979400.21094</v>
      </c>
      <c r="K2282" s="186">
        <v>0.27463245482853571</v>
      </c>
      <c r="L2282" s="182">
        <v>61665486443.007164</v>
      </c>
      <c r="M2282" s="189">
        <v>7204564140.5907469</v>
      </c>
      <c r="N2282" s="187">
        <v>16608715.341842756</v>
      </c>
      <c r="O2282" s="185">
        <v>0</v>
      </c>
      <c r="P2282" s="185">
        <v>247965367319.69949</v>
      </c>
      <c r="Q2282" s="174">
        <v>540281910860.50116</v>
      </c>
      <c r="R2282" s="119">
        <v>0.51209061620961527</v>
      </c>
      <c r="S2282" s="174">
        <v>204658884152.82901</v>
      </c>
      <c r="T2282" s="119">
        <v>0.37880017827521012</v>
      </c>
      <c r="U2282" s="97">
        <v>17.290884968047393</v>
      </c>
      <c r="V2282" s="184">
        <v>3572083927318.6362</v>
      </c>
      <c r="W2282" s="199">
        <v>3702.5504362452343</v>
      </c>
      <c r="X2282" s="191">
        <v>4.6370510677019458E-2</v>
      </c>
      <c r="Y2282" s="198">
        <v>2.0000000000000001E-4</v>
      </c>
    </row>
    <row r="2283" spans="1:25" x14ac:dyDescent="0.2">
      <c r="A2283">
        <v>2279</v>
      </c>
      <c r="B2283" s="119">
        <v>0.37941911745192436</v>
      </c>
      <c r="C2283" s="97">
        <v>14640.398042124605</v>
      </c>
      <c r="D2283" s="96">
        <v>0.87885127066068391</v>
      </c>
      <c r="E2283" s="98">
        <v>9.7374032932671162E-2</v>
      </c>
      <c r="F2283" s="119">
        <v>0.54002805937440301</v>
      </c>
      <c r="G2283" s="177">
        <v>1</v>
      </c>
      <c r="H2283" s="97">
        <v>7768133.919217865</v>
      </c>
      <c r="I2283" s="185">
        <v>38128.293189401484</v>
      </c>
      <c r="J2283" s="174">
        <v>296185687606.47321</v>
      </c>
      <c r="K2283" s="186">
        <v>0.35098118403032408</v>
      </c>
      <c r="L2283" s="182">
        <v>71075849832.921539</v>
      </c>
      <c r="M2283" s="189">
        <v>0</v>
      </c>
      <c r="N2283" s="187">
        <v>16994985.968412179</v>
      </c>
      <c r="O2283" s="185">
        <v>0</v>
      </c>
      <c r="P2283" s="185">
        <v>374665109700.73309</v>
      </c>
      <c r="Q2283" s="174">
        <v>670850797307.2063</v>
      </c>
      <c r="R2283" s="119">
        <v>0.60175480555429561</v>
      </c>
      <c r="S2283" s="174">
        <v>262995413382.57248</v>
      </c>
      <c r="T2283" s="119">
        <v>0.39203264636225449</v>
      </c>
      <c r="U2283" s="97">
        <v>17.378469443582361</v>
      </c>
      <c r="V2283" s="184">
        <v>4734095751399.3018</v>
      </c>
      <c r="W2283" s="199">
        <v>4912.7715323159437</v>
      </c>
      <c r="X2283" s="191">
        <v>4.2872674697464565E-2</v>
      </c>
      <c r="Y2283" s="198">
        <v>2.0000000000000001E-4</v>
      </c>
    </row>
    <row r="2284" spans="1:25" x14ac:dyDescent="0.2">
      <c r="A2284">
        <v>2280</v>
      </c>
      <c r="B2284" s="119">
        <v>0.5433302714410444</v>
      </c>
      <c r="C2284" s="97">
        <v>14366.100471732605</v>
      </c>
      <c r="D2284" s="96">
        <v>0.55777325228500452</v>
      </c>
      <c r="E2284" s="98">
        <v>0</v>
      </c>
      <c r="F2284" s="119">
        <v>0</v>
      </c>
      <c r="G2284" s="177">
        <v>0</v>
      </c>
      <c r="H2284" s="97">
        <v>3102075.9144389159</v>
      </c>
      <c r="I2284" s="185">
        <v>53633.16727774719</v>
      </c>
      <c r="J2284" s="174">
        <v>166374156427.37296</v>
      </c>
      <c r="K2284" s="186">
        <v>0.52963258882932684</v>
      </c>
      <c r="L2284" s="182">
        <v>71767518509.250977</v>
      </c>
      <c r="M2284" s="189">
        <v>8477145798.0035191</v>
      </c>
      <c r="N2284" s="187">
        <v>8922416.711953653</v>
      </c>
      <c r="O2284" s="185">
        <v>0</v>
      </c>
      <c r="P2284" s="185">
        <v>0</v>
      </c>
      <c r="Q2284" s="174">
        <v>174851302225.37646</v>
      </c>
      <c r="R2284" s="119">
        <v>0.50395492662299624</v>
      </c>
      <c r="S2284" s="174">
        <v>71767518509.250977</v>
      </c>
      <c r="T2284" s="119">
        <v>0.41044886481168702</v>
      </c>
      <c r="U2284" s="97">
        <v>13.352428420817013</v>
      </c>
      <c r="V2284" s="184">
        <v>1050179830954.9689</v>
      </c>
      <c r="W2284" s="199">
        <v>1090.2285928602212</v>
      </c>
      <c r="X2284" s="191">
        <v>5.4274813782719172E-2</v>
      </c>
      <c r="Y2284" s="198">
        <v>2.0000000000000001E-4</v>
      </c>
    </row>
    <row r="2285" spans="1:25" x14ac:dyDescent="0.2">
      <c r="A2285">
        <v>2281</v>
      </c>
      <c r="B2285" s="119">
        <v>0.43098709128512974</v>
      </c>
      <c r="C2285" s="97">
        <v>4340.7190006468791</v>
      </c>
      <c r="D2285" s="96">
        <v>0.8916119391690237</v>
      </c>
      <c r="E2285" s="98">
        <v>0.11127859071578983</v>
      </c>
      <c r="F2285" s="119">
        <v>0.76247696361447015</v>
      </c>
      <c r="G2285" s="177">
        <v>1</v>
      </c>
      <c r="H2285" s="97">
        <v>10061156.291895257</v>
      </c>
      <c r="I2285" s="185">
        <v>35217.170434951957</v>
      </c>
      <c r="J2285" s="174">
        <v>354325455904.3645</v>
      </c>
      <c r="K2285" s="186">
        <v>0.43098709128512969</v>
      </c>
      <c r="L2285" s="182">
        <v>116794180717.69609</v>
      </c>
      <c r="M2285" s="189">
        <v>17042551668.736288</v>
      </c>
      <c r="N2285" s="187">
        <v>21662566.94431787</v>
      </c>
      <c r="O2285" s="185">
        <v>0</v>
      </c>
      <c r="P2285" s="185">
        <v>371076338792.47333</v>
      </c>
      <c r="Q2285" s="174">
        <v>742444346365.57422</v>
      </c>
      <c r="R2285" s="119">
        <v>0.60552790366473186</v>
      </c>
      <c r="S2285" s="174">
        <v>295093807120.42224</v>
      </c>
      <c r="T2285" s="119">
        <v>0.39746252842380753</v>
      </c>
      <c r="U2285" s="97">
        <v>16.798684271275061</v>
      </c>
      <c r="V2285" s="184">
        <v>5331339612308.3857</v>
      </c>
      <c r="W2285" s="199">
        <v>5537.120120650744</v>
      </c>
      <c r="X2285" s="191">
        <v>4.4192417050009848E-2</v>
      </c>
      <c r="Y2285" s="198">
        <v>2.0000000000000001E-4</v>
      </c>
    </row>
    <row r="2286" spans="1:25" x14ac:dyDescent="0.2">
      <c r="A2286">
        <v>2282</v>
      </c>
      <c r="B2286" s="119">
        <v>0.51451893621503897</v>
      </c>
      <c r="C2286" s="97">
        <v>5448.7047937108036</v>
      </c>
      <c r="D2286" s="96">
        <v>1.2231020515089488</v>
      </c>
      <c r="E2286" s="98">
        <v>0.24518935256545071</v>
      </c>
      <c r="F2286" s="119">
        <v>0.55317436206341508</v>
      </c>
      <c r="G2286" s="177">
        <v>1</v>
      </c>
      <c r="H2286" s="97">
        <v>34068746.209164202</v>
      </c>
      <c r="I2286" s="185">
        <v>25275.159923277723</v>
      </c>
      <c r="J2286" s="174">
        <v>861093008822.18689</v>
      </c>
      <c r="K2286" s="186">
        <v>0.22847479613018828</v>
      </c>
      <c r="L2286" s="182">
        <v>99753019866.937485</v>
      </c>
      <c r="M2286" s="189">
        <v>18814513358.90966</v>
      </c>
      <c r="N2286" s="187">
        <v>61335736.546389192</v>
      </c>
      <c r="O2286" s="185">
        <v>0</v>
      </c>
      <c r="P2286" s="185">
        <v>389719365066.55542</v>
      </c>
      <c r="Q2286" s="174">
        <v>1269626887247.6519</v>
      </c>
      <c r="R2286" s="119">
        <v>0.40052203273309689</v>
      </c>
      <c r="S2286" s="174">
        <v>257653274412.1861</v>
      </c>
      <c r="T2286" s="119">
        <v>0.20293621456831085</v>
      </c>
      <c r="U2286" s="97">
        <v>16.917975286436377</v>
      </c>
      <c r="V2286" s="184">
        <v>4449140467833.3154</v>
      </c>
      <c r="W2286" s="199">
        <v>4618.8163317323433</v>
      </c>
      <c r="X2286" s="191">
        <v>4.6735455748543944E-2</v>
      </c>
      <c r="Y2286" s="198">
        <v>2.0000000000000001E-4</v>
      </c>
    </row>
    <row r="2287" spans="1:25" x14ac:dyDescent="0.2">
      <c r="A2287">
        <v>2283</v>
      </c>
      <c r="B2287" s="119">
        <v>0.3725870626353685</v>
      </c>
      <c r="C2287" s="97">
        <v>15818.511036525997</v>
      </c>
      <c r="D2287" s="96">
        <v>0.2151327452363071</v>
      </c>
      <c r="E2287" s="98">
        <v>0.52907176226617625</v>
      </c>
      <c r="F2287" s="119">
        <v>0.48615911611280666</v>
      </c>
      <c r="G2287" s="177">
        <v>1</v>
      </c>
      <c r="H2287" s="97">
        <v>1717666.4382454955</v>
      </c>
      <c r="I2287" s="185">
        <v>53642.333497573156</v>
      </c>
      <c r="J2287" s="174">
        <v>92139635917.953522</v>
      </c>
      <c r="K2287" s="186">
        <v>0.37258706263536845</v>
      </c>
      <c r="L2287" s="182">
        <v>23833462949.446621</v>
      </c>
      <c r="M2287" s="189">
        <v>2390548705.8848853</v>
      </c>
      <c r="N2287" s="187">
        <v>6956379.5195885953</v>
      </c>
      <c r="O2287" s="185">
        <v>0</v>
      </c>
      <c r="P2287" s="185">
        <v>84176301548.902847</v>
      </c>
      <c r="Q2287" s="174">
        <v>178706486172.74127</v>
      </c>
      <c r="R2287" s="119">
        <v>0.56892774132332036</v>
      </c>
      <c r="S2287" s="174">
        <v>60593010658.385468</v>
      </c>
      <c r="T2287" s="119">
        <v>0.33906441761612977</v>
      </c>
      <c r="U2287" s="97">
        <v>16.763583083230738</v>
      </c>
      <c r="V2287" s="184">
        <v>1128109442414.7808</v>
      </c>
      <c r="W2287" s="199">
        <v>1169.9565282635901</v>
      </c>
      <c r="X2287" s="191">
        <v>4.3029173133437792E-2</v>
      </c>
      <c r="Y2287" s="198">
        <v>2.0000000000000001E-4</v>
      </c>
    </row>
    <row r="2288" spans="1:25" x14ac:dyDescent="0.2">
      <c r="A2288">
        <v>2284</v>
      </c>
      <c r="B2288" s="119">
        <v>0.31343078210904141</v>
      </c>
      <c r="C2288" s="97">
        <v>6712.5358842254209</v>
      </c>
      <c r="D2288" s="96">
        <v>1.220853854796476</v>
      </c>
      <c r="E2288" s="98">
        <v>0.7</v>
      </c>
      <c r="F2288" s="119">
        <v>0</v>
      </c>
      <c r="G2288" s="177">
        <v>0</v>
      </c>
      <c r="H2288" s="97">
        <v>29012848.245697856</v>
      </c>
      <c r="I2288" s="185">
        <v>25723.610424814</v>
      </c>
      <c r="J2288" s="174">
        <v>746315205586.57996</v>
      </c>
      <c r="K2288" s="186">
        <v>0.31343078210904141</v>
      </c>
      <c r="L2288" s="182">
        <v>182542717589.24042</v>
      </c>
      <c r="M2288" s="189">
        <v>143553248043.04346</v>
      </c>
      <c r="N2288" s="187">
        <v>52458907.239749454</v>
      </c>
      <c r="O2288" s="185">
        <v>151340976192.76746</v>
      </c>
      <c r="P2288" s="185">
        <v>0</v>
      </c>
      <c r="Q2288" s="174">
        <v>1041209429822.3909</v>
      </c>
      <c r="R2288" s="119">
        <v>0.34094095709605704</v>
      </c>
      <c r="S2288" s="174">
        <v>245925547993.34192</v>
      </c>
      <c r="T2288" s="119">
        <v>0.23619220201961849</v>
      </c>
      <c r="U2288" s="97">
        <v>16.281078194939578</v>
      </c>
      <c r="V2288" s="184">
        <v>3952087375447.7832</v>
      </c>
      <c r="W2288" s="199">
        <v>4105.1920418836053</v>
      </c>
      <c r="X2288" s="191">
        <v>4.7336040769715197E-2</v>
      </c>
      <c r="Y2288" s="198">
        <v>2.0000000000000001E-4</v>
      </c>
    </row>
    <row r="2289" spans="1:25" x14ac:dyDescent="0.2">
      <c r="A2289">
        <v>2285</v>
      </c>
      <c r="B2289" s="119">
        <v>0.42873231731780248</v>
      </c>
      <c r="C2289" s="97">
        <v>6493.6644576896369</v>
      </c>
      <c r="D2289" s="96">
        <v>0.89547898350628741</v>
      </c>
      <c r="E2289" s="98">
        <v>0.44319720769297727</v>
      </c>
      <c r="F2289" s="119">
        <v>0.64919608643808735</v>
      </c>
      <c r="G2289" s="177">
        <v>1</v>
      </c>
      <c r="H2289" s="97">
        <v>7719860.6327675441</v>
      </c>
      <c r="I2289" s="185">
        <v>41128.465482874315</v>
      </c>
      <c r="J2289" s="174">
        <v>317506021567.38019</v>
      </c>
      <c r="K2289" s="186">
        <v>0.42873231731780248</v>
      </c>
      <c r="L2289" s="182">
        <v>96819556147.973663</v>
      </c>
      <c r="M2289" s="189">
        <v>3820514202.5814652</v>
      </c>
      <c r="N2289" s="187">
        <v>16952681.029230732</v>
      </c>
      <c r="O2289" s="185">
        <v>0</v>
      </c>
      <c r="P2289" s="185">
        <v>311198847341.87048</v>
      </c>
      <c r="Q2289" s="174">
        <v>632525383111.83215</v>
      </c>
      <c r="R2289" s="119">
        <v>0.60880429551765769</v>
      </c>
      <c r="S2289" s="174">
        <v>277489421678.57941</v>
      </c>
      <c r="T2289" s="119">
        <v>0.43870084756664784</v>
      </c>
      <c r="U2289" s="97">
        <v>16.947081281323626</v>
      </c>
      <c r="V2289" s="184">
        <v>5030365060399.54</v>
      </c>
      <c r="W2289" s="199">
        <v>5222.3266603448283</v>
      </c>
      <c r="X2289" s="191">
        <v>4.4224014372538346E-2</v>
      </c>
      <c r="Y2289" s="198">
        <v>2.0000000000000001E-4</v>
      </c>
    </row>
    <row r="2290" spans="1:25" x14ac:dyDescent="0.2">
      <c r="A2290">
        <v>2286</v>
      </c>
      <c r="B2290" s="119">
        <v>0.57378810194456065</v>
      </c>
      <c r="C2290" s="97">
        <v>10805.947432142291</v>
      </c>
      <c r="D2290" s="96">
        <v>0.36324761044059911</v>
      </c>
      <c r="E2290" s="98">
        <v>5.6545870120387462E-2</v>
      </c>
      <c r="F2290" s="119">
        <v>0</v>
      </c>
      <c r="G2290" s="177">
        <v>0</v>
      </c>
      <c r="H2290" s="97">
        <v>8972643.6353444308</v>
      </c>
      <c r="I2290" s="185">
        <v>34241.130486148206</v>
      </c>
      <c r="J2290" s="174">
        <v>307233461523.53583</v>
      </c>
      <c r="K2290" s="186">
        <v>0.37336632843460804</v>
      </c>
      <c r="L2290" s="182">
        <v>82129780790.347397</v>
      </c>
      <c r="M2290" s="189">
        <v>9748050700.726696</v>
      </c>
      <c r="N2290" s="187">
        <v>25705856.941178016</v>
      </c>
      <c r="O2290" s="185">
        <v>15500251145.787304</v>
      </c>
      <c r="P2290" s="185">
        <v>0</v>
      </c>
      <c r="Q2290" s="174">
        <v>332481763370.0498</v>
      </c>
      <c r="R2290" s="119">
        <v>0.38230918029767058</v>
      </c>
      <c r="S2290" s="174">
        <v>91475422218.361359</v>
      </c>
      <c r="T2290" s="119">
        <v>0.2751291417946129</v>
      </c>
      <c r="U2290" s="97">
        <v>13.92702348048639</v>
      </c>
      <c r="V2290" s="184">
        <v>1362917939879.9653</v>
      </c>
      <c r="W2290" s="199">
        <v>1414.6904917614495</v>
      </c>
      <c r="X2290" s="191">
        <v>5.0009958694611091E-2</v>
      </c>
      <c r="Y2290" s="198">
        <v>2.0000000000000001E-4</v>
      </c>
    </row>
    <row r="2291" spans="1:25" x14ac:dyDescent="0.2">
      <c r="A2291">
        <v>2287</v>
      </c>
      <c r="B2291" s="119">
        <v>0.58564795594453511</v>
      </c>
      <c r="C2291" s="97">
        <v>10743.979493321138</v>
      </c>
      <c r="D2291" s="96">
        <v>0.26364441928809557</v>
      </c>
      <c r="E2291" s="98">
        <v>0</v>
      </c>
      <c r="F2291" s="119">
        <v>0.3979766431153684</v>
      </c>
      <c r="G2291" s="177">
        <v>1</v>
      </c>
      <c r="H2291" s="97">
        <v>2044428.2861454366</v>
      </c>
      <c r="I2291" s="185">
        <v>53967.374806659354</v>
      </c>
      <c r="J2291" s="174">
        <v>110332427583.74699</v>
      </c>
      <c r="K2291" s="186">
        <v>0.48790778580197902</v>
      </c>
      <c r="L2291" s="182">
        <v>39582831288.957756</v>
      </c>
      <c r="M2291" s="189">
        <v>2638006902.9930458</v>
      </c>
      <c r="N2291" s="187">
        <v>7716750.2400148194</v>
      </c>
      <c r="O2291" s="185">
        <v>0</v>
      </c>
      <c r="P2291" s="185">
        <v>116521934317.00595</v>
      </c>
      <c r="Q2291" s="174">
        <v>229492368803.74597</v>
      </c>
      <c r="R2291" s="119">
        <v>0.64076029483969354</v>
      </c>
      <c r="S2291" s="174">
        <v>94964567021.058014</v>
      </c>
      <c r="T2291" s="119">
        <v>0.41380272257448553</v>
      </c>
      <c r="U2291" s="97">
        <v>16.576124179198473</v>
      </c>
      <c r="V2291" s="184">
        <v>1737078138250.1453</v>
      </c>
      <c r="W2291" s="199">
        <v>1802.4946436836128</v>
      </c>
      <c r="X2291" s="191">
        <v>4.3323717906162899E-2</v>
      </c>
      <c r="Y2291" s="198">
        <v>2.0000000000000001E-4</v>
      </c>
    </row>
    <row r="2292" spans="1:25" x14ac:dyDescent="0.2">
      <c r="A2292">
        <v>2288</v>
      </c>
      <c r="B2292" s="119">
        <v>0.49780002131342244</v>
      </c>
      <c r="C2292" s="97">
        <v>12265.827984290971</v>
      </c>
      <c r="D2292" s="96">
        <v>0.44642833781229496</v>
      </c>
      <c r="E2292" s="98">
        <v>0</v>
      </c>
      <c r="F2292" s="119">
        <v>0</v>
      </c>
      <c r="G2292" s="177">
        <v>0</v>
      </c>
      <c r="H2292" s="97">
        <v>2776935.3420568835</v>
      </c>
      <c r="I2292" s="185">
        <v>40195.408301918316</v>
      </c>
      <c r="J2292" s="174">
        <v>111620049902.00363</v>
      </c>
      <c r="K2292" s="186">
        <v>0.340701037953414</v>
      </c>
      <c r="L2292" s="182">
        <v>25960179931.865654</v>
      </c>
      <c r="M2292" s="189">
        <v>2854144647.6603689</v>
      </c>
      <c r="N2292" s="187">
        <v>8663811.4423142113</v>
      </c>
      <c r="O2292" s="185">
        <v>0</v>
      </c>
      <c r="P2292" s="185">
        <v>0</v>
      </c>
      <c r="Q2292" s="174">
        <v>114474194549.664</v>
      </c>
      <c r="R2292" s="119">
        <v>0.33220645934770743</v>
      </c>
      <c r="S2292" s="174">
        <v>25960179931.865654</v>
      </c>
      <c r="T2292" s="119">
        <v>0.226777572307818</v>
      </c>
      <c r="U2292" s="97">
        <v>13.353375183361619</v>
      </c>
      <c r="V2292" s="184">
        <v>396343124505.05566</v>
      </c>
      <c r="W2292" s="199">
        <v>410.39505105311429</v>
      </c>
      <c r="X2292" s="191">
        <v>5.1655853180104391E-2</v>
      </c>
      <c r="Y2292" s="198">
        <v>2.0000000000000001E-4</v>
      </c>
    </row>
    <row r="2293" spans="1:25" x14ac:dyDescent="0.2">
      <c r="A2293">
        <v>2289</v>
      </c>
      <c r="B2293" s="119">
        <v>0.54411343979169413</v>
      </c>
      <c r="C2293" s="97">
        <v>10943.728439385981</v>
      </c>
      <c r="D2293" s="96">
        <v>0.73543658236913168</v>
      </c>
      <c r="E2293" s="98">
        <v>2.8949933053130233E-2</v>
      </c>
      <c r="F2293" s="119">
        <v>0</v>
      </c>
      <c r="G2293" s="177">
        <v>0</v>
      </c>
      <c r="H2293" s="97">
        <v>6662068.6303918976</v>
      </c>
      <c r="I2293" s="185">
        <v>35949.51722085142</v>
      </c>
      <c r="J2293" s="174">
        <v>239498150954.76755</v>
      </c>
      <c r="K2293" s="186">
        <v>0.3322763635978464</v>
      </c>
      <c r="L2293" s="182">
        <v>58144563199.399002</v>
      </c>
      <c r="M2293" s="189">
        <v>7112832025.4184723</v>
      </c>
      <c r="N2293" s="187">
        <v>15753490.051567847</v>
      </c>
      <c r="O2293" s="185">
        <v>6185219612.9226551</v>
      </c>
      <c r="P2293" s="185">
        <v>0</v>
      </c>
      <c r="Q2293" s="174">
        <v>252796202593.1087</v>
      </c>
      <c r="R2293" s="119">
        <v>0.33437112389717766</v>
      </c>
      <c r="S2293" s="174">
        <v>61920124298.878967</v>
      </c>
      <c r="T2293" s="119">
        <v>0.24494087990136182</v>
      </c>
      <c r="U2293" s="97">
        <v>13.772898735964461</v>
      </c>
      <c r="V2293" s="184">
        <v>888451147706.85657</v>
      </c>
      <c r="W2293" s="199">
        <v>922.76426817399533</v>
      </c>
      <c r="X2293" s="191">
        <v>5.1946597883780254E-2</v>
      </c>
      <c r="Y2293" s="198">
        <v>2.0000000000000001E-4</v>
      </c>
    </row>
    <row r="2294" spans="1:25" x14ac:dyDescent="0.2">
      <c r="A2294">
        <v>2290</v>
      </c>
      <c r="B2294" s="119">
        <v>0.57436858184131045</v>
      </c>
      <c r="C2294" s="97">
        <v>12862.515295190866</v>
      </c>
      <c r="D2294" s="96">
        <v>0.73817820290993386</v>
      </c>
      <c r="E2294" s="98">
        <v>0</v>
      </c>
      <c r="F2294" s="119">
        <v>0</v>
      </c>
      <c r="G2294" s="177">
        <v>0</v>
      </c>
      <c r="H2294" s="97">
        <v>4446700.5859156819</v>
      </c>
      <c r="I2294" s="185">
        <v>44807.87428514054</v>
      </c>
      <c r="J2294" s="174">
        <v>199247200837.37067</v>
      </c>
      <c r="K2294" s="186">
        <v>0.40601411896905226</v>
      </c>
      <c r="L2294" s="182">
        <v>57113350177.443741</v>
      </c>
      <c r="M2294" s="189">
        <v>3963766031.81041</v>
      </c>
      <c r="N2294" s="187">
        <v>11073564.956004195</v>
      </c>
      <c r="O2294" s="185">
        <v>0</v>
      </c>
      <c r="P2294" s="185">
        <v>0</v>
      </c>
      <c r="Q2294" s="174">
        <v>203210966869.18109</v>
      </c>
      <c r="R2294" s="119">
        <v>0.39809454160568586</v>
      </c>
      <c r="S2294" s="174">
        <v>57113350177.443741</v>
      </c>
      <c r="T2294" s="119">
        <v>0.28105446796191358</v>
      </c>
      <c r="U2294" s="97">
        <v>13.214033567943067</v>
      </c>
      <c r="V2294" s="184">
        <v>801635128836.48999</v>
      </c>
      <c r="W2294" s="199">
        <v>832.65592007916155</v>
      </c>
      <c r="X2294" s="191">
        <v>5.7119508632336023E-2</v>
      </c>
      <c r="Y2294" s="198">
        <v>2.0000000000000001E-4</v>
      </c>
    </row>
    <row r="2295" spans="1:25" x14ac:dyDescent="0.2">
      <c r="A2295">
        <v>2291</v>
      </c>
      <c r="B2295" s="119">
        <v>0.59222613241056044</v>
      </c>
      <c r="C2295" s="97">
        <v>9425.2195092445399</v>
      </c>
      <c r="D2295" s="96">
        <v>1.2499315840874112</v>
      </c>
      <c r="E2295" s="98">
        <v>0</v>
      </c>
      <c r="F2295" s="119">
        <v>0</v>
      </c>
      <c r="G2295" s="177">
        <v>0</v>
      </c>
      <c r="H2295" s="97">
        <v>11473346.907213358</v>
      </c>
      <c r="I2295" s="185">
        <v>36335.703053873913</v>
      </c>
      <c r="J2295" s="174">
        <v>416892126254.58722</v>
      </c>
      <c r="K2295" s="186">
        <v>0.47663546949515523</v>
      </c>
      <c r="L2295" s="182">
        <v>155936422184.11008</v>
      </c>
      <c r="M2295" s="189">
        <v>9897822790.2024021</v>
      </c>
      <c r="N2295" s="187">
        <v>21623053.357384104</v>
      </c>
      <c r="O2295" s="185">
        <v>0</v>
      </c>
      <c r="P2295" s="185">
        <v>0</v>
      </c>
      <c r="Q2295" s="174">
        <v>426789949044.78961</v>
      </c>
      <c r="R2295" s="119">
        <v>0.46558166323016081</v>
      </c>
      <c r="S2295" s="174">
        <v>155936422184.11008</v>
      </c>
      <c r="T2295" s="119">
        <v>0.36537041824231264</v>
      </c>
      <c r="U2295" s="97">
        <v>13.221890957028362</v>
      </c>
      <c r="V2295" s="184">
        <v>2096373521835.6028</v>
      </c>
      <c r="W2295" s="199">
        <v>2178.6654063445453</v>
      </c>
      <c r="X2295" s="191">
        <v>5.8496743893602487E-2</v>
      </c>
      <c r="Y2295" s="198">
        <v>2.0000000000000001E-4</v>
      </c>
    </row>
    <row r="2296" spans="1:25" x14ac:dyDescent="0.2">
      <c r="A2296">
        <v>2292</v>
      </c>
      <c r="B2296" s="119">
        <v>0.53477543970393959</v>
      </c>
      <c r="C2296" s="97">
        <v>11238.496901793453</v>
      </c>
      <c r="D2296" s="96">
        <v>0.53789844604535331</v>
      </c>
      <c r="E2296" s="98">
        <v>0.53742997690220484</v>
      </c>
      <c r="F2296" s="119">
        <v>0</v>
      </c>
      <c r="G2296" s="177">
        <v>0</v>
      </c>
      <c r="H2296" s="97">
        <v>11132080.589287763</v>
      </c>
      <c r="I2296" s="185">
        <v>34878.648944756693</v>
      </c>
      <c r="J2296" s="174">
        <v>388271930898.50812</v>
      </c>
      <c r="K2296" s="186">
        <v>0.39188161436557378</v>
      </c>
      <c r="L2296" s="182">
        <v>108309415358.14172</v>
      </c>
      <c r="M2296" s="189">
        <v>36953591877.669243</v>
      </c>
      <c r="N2296" s="187">
        <v>27894719.799453452</v>
      </c>
      <c r="O2296" s="185">
        <v>71165217228.210556</v>
      </c>
      <c r="P2296" s="185">
        <v>0</v>
      </c>
      <c r="Q2296" s="174">
        <v>496390740004.38794</v>
      </c>
      <c r="R2296" s="119">
        <v>0.42121818161649432</v>
      </c>
      <c r="S2296" s="174">
        <v>149066664498.93509</v>
      </c>
      <c r="T2296" s="119">
        <v>0.30030105818979902</v>
      </c>
      <c r="U2296" s="97">
        <v>15.414659749393184</v>
      </c>
      <c r="V2296" s="184">
        <v>2442618301406.896</v>
      </c>
      <c r="W2296" s="199">
        <v>2534.2480017802604</v>
      </c>
      <c r="X2296" s="191">
        <v>4.9115995764670559E-2</v>
      </c>
      <c r="Y2296" s="198">
        <v>2.0000000000000001E-4</v>
      </c>
    </row>
    <row r="2297" spans="1:25" x14ac:dyDescent="0.2">
      <c r="A2297">
        <v>2293</v>
      </c>
      <c r="B2297" s="119">
        <v>0.4666995605726536</v>
      </c>
      <c r="C2297" s="97">
        <v>7410.8519473948018</v>
      </c>
      <c r="D2297" s="96">
        <v>0.9385458945176407</v>
      </c>
      <c r="E2297" s="98">
        <v>0.56739288236409025</v>
      </c>
      <c r="F2297" s="119">
        <v>0</v>
      </c>
      <c r="G2297" s="177">
        <v>0</v>
      </c>
      <c r="H2297" s="97">
        <v>8618178.6018207017</v>
      </c>
      <c r="I2297" s="185">
        <v>28781.407639834379</v>
      </c>
      <c r="J2297" s="174">
        <v>248043311451.89951</v>
      </c>
      <c r="K2297" s="186">
        <v>0.25814101483208007</v>
      </c>
      <c r="L2297" s="182">
        <v>37248296790.514839</v>
      </c>
      <c r="M2297" s="189">
        <v>27604635922.474438</v>
      </c>
      <c r="N2297" s="187">
        <v>18358020.200650215</v>
      </c>
      <c r="O2297" s="185">
        <v>48582514359.174446</v>
      </c>
      <c r="P2297" s="185">
        <v>0</v>
      </c>
      <c r="Q2297" s="174">
        <v>324230461733.5484</v>
      </c>
      <c r="R2297" s="119">
        <v>0.31735501679173606</v>
      </c>
      <c r="S2297" s="174">
        <v>64658889391.522758</v>
      </c>
      <c r="T2297" s="119">
        <v>0.19942262378992395</v>
      </c>
      <c r="U2297" s="97">
        <v>17.04331527059475</v>
      </c>
      <c r="V2297" s="184">
        <v>1128083606606.6704</v>
      </c>
      <c r="W2297" s="199">
        <v>1171.1624530967094</v>
      </c>
      <c r="X2297" s="191">
        <v>4.5247242264100769E-2</v>
      </c>
      <c r="Y2297" s="198">
        <v>2.0000000000000001E-4</v>
      </c>
    </row>
    <row r="2298" spans="1:25" x14ac:dyDescent="0.2">
      <c r="A2298">
        <v>2294</v>
      </c>
      <c r="B2298" s="119">
        <v>0.34057307390155261</v>
      </c>
      <c r="C2298" s="97">
        <v>4000</v>
      </c>
      <c r="D2298" s="96">
        <v>1.1027664579013607</v>
      </c>
      <c r="E2298" s="98">
        <v>0.43360663136608318</v>
      </c>
      <c r="F2298" s="119">
        <v>0.6897126125342653</v>
      </c>
      <c r="G2298" s="177">
        <v>1</v>
      </c>
      <c r="H2298" s="97">
        <v>18854634.126155116</v>
      </c>
      <c r="I2298" s="185">
        <v>28274.265297826496</v>
      </c>
      <c r="J2298" s="174">
        <v>533100927376.36279</v>
      </c>
      <c r="K2298" s="186">
        <v>0.34057307390155267</v>
      </c>
      <c r="L2298" s="182">
        <v>123516351077.33939</v>
      </c>
      <c r="M2298" s="189">
        <v>7339528425.1998425</v>
      </c>
      <c r="N2298" s="187">
        <v>36170062.043350756</v>
      </c>
      <c r="O2298" s="185">
        <v>0</v>
      </c>
      <c r="P2298" s="185">
        <v>586062364404.31079</v>
      </c>
      <c r="Q2298" s="174">
        <v>1126502820205.8735</v>
      </c>
      <c r="R2298" s="119">
        <v>0.57737069219313586</v>
      </c>
      <c r="S2298" s="174">
        <v>489894005768.22504</v>
      </c>
      <c r="T2298" s="119">
        <v>0.43488040773719028</v>
      </c>
      <c r="U2298" s="97">
        <v>17.537786424126267</v>
      </c>
      <c r="V2298" s="184">
        <v>9102815738077.1016</v>
      </c>
      <c r="W2298" s="199">
        <v>9448.6065816293794</v>
      </c>
      <c r="X2298" s="191">
        <v>4.2856089971058671E-2</v>
      </c>
      <c r="Y2298" s="198">
        <v>2.0000000000000001E-4</v>
      </c>
    </row>
    <row r="2299" spans="1:25" x14ac:dyDescent="0.2">
      <c r="A2299">
        <v>2295</v>
      </c>
      <c r="B2299" s="119">
        <v>0.68868476635615572</v>
      </c>
      <c r="C2299" s="97">
        <v>17000</v>
      </c>
      <c r="D2299" s="96">
        <v>1.1751849998511077</v>
      </c>
      <c r="E2299" s="98">
        <v>0.1521160695927698</v>
      </c>
      <c r="F2299" s="119">
        <v>0</v>
      </c>
      <c r="G2299" s="177">
        <v>0</v>
      </c>
      <c r="H2299" s="97">
        <v>4260782.2063581301</v>
      </c>
      <c r="I2299" s="185">
        <v>49202.79844451361</v>
      </c>
      <c r="J2299" s="174">
        <v>209642408115.40906</v>
      </c>
      <c r="K2299" s="186">
        <v>0.46805914393210657</v>
      </c>
      <c r="L2299" s="182">
        <v>81977593890.924957</v>
      </c>
      <c r="M2299" s="189">
        <v>9822427929.7046127</v>
      </c>
      <c r="N2299" s="187">
        <v>11036979.619644675</v>
      </c>
      <c r="O2299" s="185">
        <v>16102455083.900372</v>
      </c>
      <c r="P2299" s="185">
        <v>0</v>
      </c>
      <c r="Q2299" s="174">
        <v>235567291129.01404</v>
      </c>
      <c r="R2299" s="119">
        <v>0.47123269792446842</v>
      </c>
      <c r="S2299" s="174">
        <v>90074181856.695786</v>
      </c>
      <c r="T2299" s="119">
        <v>0.38237134461661959</v>
      </c>
      <c r="U2299" s="97">
        <v>13.893391898197228</v>
      </c>
      <c r="V2299" s="184">
        <v>1321449630294.9397</v>
      </c>
      <c r="W2299" s="199">
        <v>1371.6257197695434</v>
      </c>
      <c r="X2299" s="191">
        <v>5.6110292267887683E-2</v>
      </c>
      <c r="Y2299" s="198">
        <v>2.0000000000000001E-4</v>
      </c>
    </row>
    <row r="2300" spans="1:25" x14ac:dyDescent="0.2">
      <c r="A2300">
        <v>2296</v>
      </c>
      <c r="B2300" s="119">
        <v>0.46504771144807122</v>
      </c>
      <c r="C2300" s="97">
        <v>8293.7708450808586</v>
      </c>
      <c r="D2300" s="96">
        <v>0.95493218151685999</v>
      </c>
      <c r="E2300" s="98">
        <v>0</v>
      </c>
      <c r="F2300" s="119">
        <v>0</v>
      </c>
      <c r="G2300" s="177">
        <v>0</v>
      </c>
      <c r="H2300" s="97">
        <v>8098112.0096996771</v>
      </c>
      <c r="I2300" s="185">
        <v>40241.797977034854</v>
      </c>
      <c r="J2300" s="174">
        <v>325882587489.73413</v>
      </c>
      <c r="K2300" s="186">
        <v>0.46504771144807122</v>
      </c>
      <c r="L2300" s="182">
        <v>113718673170.54909</v>
      </c>
      <c r="M2300" s="189">
        <v>10088866597.340925</v>
      </c>
      <c r="N2300" s="187">
        <v>17251952.970706876</v>
      </c>
      <c r="O2300" s="185">
        <v>0</v>
      </c>
      <c r="P2300" s="185">
        <v>0</v>
      </c>
      <c r="Q2300" s="174">
        <v>335971454087.07507</v>
      </c>
      <c r="R2300" s="119">
        <v>0.45108282167805436</v>
      </c>
      <c r="S2300" s="174">
        <v>113718673170.54909</v>
      </c>
      <c r="T2300" s="119">
        <v>0.33847718842528857</v>
      </c>
      <c r="U2300" s="97">
        <v>13.308024676337117</v>
      </c>
      <c r="V2300" s="184">
        <v>1612450904612.8733</v>
      </c>
      <c r="W2300" s="199">
        <v>1673.6825975246854</v>
      </c>
      <c r="X2300" s="191">
        <v>5.6380845647066691E-2</v>
      </c>
      <c r="Y2300" s="198">
        <v>2.0000000000000001E-4</v>
      </c>
    </row>
    <row r="2301" spans="1:25" x14ac:dyDescent="0.2">
      <c r="A2301">
        <v>2297</v>
      </c>
      <c r="B2301" s="119">
        <v>0.51763270499761782</v>
      </c>
      <c r="C2301" s="97">
        <v>17000</v>
      </c>
      <c r="D2301" s="96">
        <v>1.0284077468386839</v>
      </c>
      <c r="E2301" s="98">
        <v>0.48332942208303248</v>
      </c>
      <c r="F2301" s="119">
        <v>0</v>
      </c>
      <c r="G2301" s="177">
        <v>0</v>
      </c>
      <c r="H2301" s="97">
        <v>6560595.3539305367</v>
      </c>
      <c r="I2301" s="185">
        <v>35641.646192947686</v>
      </c>
      <c r="J2301" s="174">
        <v>233830418419.88858</v>
      </c>
      <c r="K2301" s="186">
        <v>0.26428136523764933</v>
      </c>
      <c r="L2301" s="182">
        <v>46876212790.819931</v>
      </c>
      <c r="M2301" s="189">
        <v>25161430932.597885</v>
      </c>
      <c r="N2301" s="187">
        <v>13886684.098032426</v>
      </c>
      <c r="O2301" s="185">
        <v>45357380895.612915</v>
      </c>
      <c r="P2301" s="185">
        <v>0</v>
      </c>
      <c r="Q2301" s="174">
        <v>304349230248.09937</v>
      </c>
      <c r="R2301" s="119">
        <v>0.3222709873477716</v>
      </c>
      <c r="S2301" s="174">
        <v>70087910495.679977</v>
      </c>
      <c r="T2301" s="119">
        <v>0.23028778629913316</v>
      </c>
      <c r="U2301" s="97">
        <v>16.061360314600581</v>
      </c>
      <c r="V2301" s="184">
        <v>1092582387568.3066</v>
      </c>
      <c r="W2301" s="199">
        <v>1134.3975472892153</v>
      </c>
      <c r="X2301" s="191">
        <v>5.3288731878813271E-2</v>
      </c>
      <c r="Y2301" s="198">
        <v>2.0000000000000001E-4</v>
      </c>
    </row>
    <row r="2302" spans="1:25" x14ac:dyDescent="0.2">
      <c r="A2302">
        <v>2298</v>
      </c>
      <c r="B2302" s="119">
        <v>0.40382476144902668</v>
      </c>
      <c r="C2302" s="97">
        <v>6456.2516774820579</v>
      </c>
      <c r="D2302" s="96">
        <v>1.2649388493639293</v>
      </c>
      <c r="E2302" s="98">
        <v>0</v>
      </c>
      <c r="F2302" s="119">
        <v>0.48758544174050045</v>
      </c>
      <c r="G2302" s="177">
        <v>1</v>
      </c>
      <c r="H2302" s="97">
        <v>14070378.996284992</v>
      </c>
      <c r="I2302" s="185">
        <v>31980.645984800532</v>
      </c>
      <c r="J2302" s="174">
        <v>449979809552.16333</v>
      </c>
      <c r="K2302" s="186">
        <v>0.40327088527914579</v>
      </c>
      <c r="L2302" s="182">
        <v>134957961479.45081</v>
      </c>
      <c r="M2302" s="189">
        <v>9973546229.7673645</v>
      </c>
      <c r="N2302" s="187">
        <v>26122465.295488592</v>
      </c>
      <c r="O2302" s="185">
        <v>0</v>
      </c>
      <c r="P2302" s="185">
        <v>333725664012.52588</v>
      </c>
      <c r="Q2302" s="174">
        <v>793679019794.45654</v>
      </c>
      <c r="R2302" s="119">
        <v>0.56501970718842887</v>
      </c>
      <c r="S2302" s="174">
        <v>279126307983.37061</v>
      </c>
      <c r="T2302" s="119">
        <v>0.35168664034442726</v>
      </c>
      <c r="U2302" s="97">
        <v>16.215896845833491</v>
      </c>
      <c r="V2302" s="184">
        <v>4734916492560.1221</v>
      </c>
      <c r="W2302" s="199">
        <v>4916.6831389876706</v>
      </c>
      <c r="X2302" s="191">
        <v>4.7420300949079557E-2</v>
      </c>
      <c r="Y2302" s="198">
        <v>2.0000000000000001E-4</v>
      </c>
    </row>
    <row r="2303" spans="1:25" x14ac:dyDescent="0.2">
      <c r="A2303">
        <v>2299</v>
      </c>
      <c r="B2303" s="119">
        <v>0.35605397454185694</v>
      </c>
      <c r="C2303" s="97">
        <v>7287.1141350030721</v>
      </c>
      <c r="D2303" s="96">
        <v>1.0431264326126042</v>
      </c>
      <c r="E2303" s="98">
        <v>0.33106112842970625</v>
      </c>
      <c r="F2303" s="119">
        <v>0</v>
      </c>
      <c r="G2303" s="177">
        <v>0</v>
      </c>
      <c r="H2303" s="97">
        <v>10714870.602452416</v>
      </c>
      <c r="I2303" s="185">
        <v>36246.346044166938</v>
      </c>
      <c r="J2303" s="174">
        <v>388374907674.96173</v>
      </c>
      <c r="K2303" s="186">
        <v>0.35605397454185694</v>
      </c>
      <c r="L2303" s="182">
        <v>96557272113.766556</v>
      </c>
      <c r="M2303" s="189">
        <v>33067816103.539562</v>
      </c>
      <c r="N2303" s="187">
        <v>21610086.751778297</v>
      </c>
      <c r="O2303" s="185">
        <v>71010461128.925201</v>
      </c>
      <c r="P2303" s="185">
        <v>0</v>
      </c>
      <c r="Q2303" s="174">
        <v>492453184907.42651</v>
      </c>
      <c r="R2303" s="119">
        <v>0.39616110601419108</v>
      </c>
      <c r="S2303" s="174">
        <v>132043413855.63362</v>
      </c>
      <c r="T2303" s="119">
        <v>0.26813394227606774</v>
      </c>
      <c r="U2303" s="97">
        <v>15.204394896471099</v>
      </c>
      <c r="V2303" s="184">
        <v>2090165096109.2007</v>
      </c>
      <c r="W2303" s="199">
        <v>2169.8613801343622</v>
      </c>
      <c r="X2303" s="191">
        <v>5.1248651293423451E-2</v>
      </c>
      <c r="Y2303" s="198">
        <v>2.0000000000000001E-4</v>
      </c>
    </row>
    <row r="2304" spans="1:25" x14ac:dyDescent="0.2">
      <c r="A2304">
        <v>2300</v>
      </c>
      <c r="B2304" s="119">
        <v>0.45921547309097543</v>
      </c>
      <c r="C2304" s="97">
        <v>12234.638268938552</v>
      </c>
      <c r="D2304" s="96">
        <v>0.68466204712170686</v>
      </c>
      <c r="E2304" s="98">
        <v>0.26664710192888846</v>
      </c>
      <c r="F2304" s="119">
        <v>0</v>
      </c>
      <c r="G2304" s="177">
        <v>0</v>
      </c>
      <c r="H2304" s="97">
        <v>5313718.2541717933</v>
      </c>
      <c r="I2304" s="185">
        <v>36461.157677568161</v>
      </c>
      <c r="J2304" s="174">
        <v>193744319119.52997</v>
      </c>
      <c r="K2304" s="186">
        <v>0.28311333520474313</v>
      </c>
      <c r="L2304" s="182">
        <v>37331258910.209808</v>
      </c>
      <c r="M2304" s="189">
        <v>16670516567.004639</v>
      </c>
      <c r="N2304" s="187">
        <v>13213197.197585883</v>
      </c>
      <c r="O2304" s="185">
        <v>25845939418.307224</v>
      </c>
      <c r="P2304" s="185">
        <v>0</v>
      </c>
      <c r="Q2304" s="174">
        <v>236260775104.84183</v>
      </c>
      <c r="R2304" s="119">
        <v>0.31968214725458316</v>
      </c>
      <c r="S2304" s="174">
        <v>52578316416.176231</v>
      </c>
      <c r="T2304" s="119">
        <v>0.22254357031057889</v>
      </c>
      <c r="U2304" s="97">
        <v>15.680064550660372</v>
      </c>
      <c r="V2304" s="184">
        <v>865280322458.37097</v>
      </c>
      <c r="W2304" s="199">
        <v>896.82405150790453</v>
      </c>
      <c r="X2304" s="191">
        <v>4.8714291801166605E-2</v>
      </c>
      <c r="Y2304" s="198">
        <v>2.0000000000000001E-4</v>
      </c>
    </row>
    <row r="2305" spans="1:25" x14ac:dyDescent="0.2">
      <c r="A2305">
        <v>2301</v>
      </c>
      <c r="B2305" s="119">
        <v>0.56200201821128604</v>
      </c>
      <c r="C2305" s="97">
        <v>11273.397024156318</v>
      </c>
      <c r="D2305" s="96">
        <v>0.51226923178057071</v>
      </c>
      <c r="E2305" s="98">
        <v>0.45083081692536858</v>
      </c>
      <c r="F2305" s="119">
        <v>0.6299326764681753</v>
      </c>
      <c r="G2305" s="177">
        <v>1</v>
      </c>
      <c r="H2305" s="97">
        <v>3269543.0113757188</v>
      </c>
      <c r="I2305" s="185">
        <v>53534.129807431367</v>
      </c>
      <c r="J2305" s="174">
        <v>175032139981.96777</v>
      </c>
      <c r="K2305" s="186">
        <v>0.53276018392863222</v>
      </c>
      <c r="L2305" s="182">
        <v>76084006536.633972</v>
      </c>
      <c r="M2305" s="189">
        <v>587642298.120749</v>
      </c>
      <c r="N2305" s="187">
        <v>9570596.8401214927</v>
      </c>
      <c r="O2305" s="185">
        <v>0</v>
      </c>
      <c r="P2305" s="185">
        <v>227996988440.17603</v>
      </c>
      <c r="Q2305" s="174">
        <v>403616770720.26453</v>
      </c>
      <c r="R2305" s="119">
        <v>0.68294423284358474</v>
      </c>
      <c r="S2305" s="174">
        <v>208370898702.5419</v>
      </c>
      <c r="T2305" s="119">
        <v>0.51625926824274093</v>
      </c>
      <c r="U2305" s="97">
        <v>16.817891294022338</v>
      </c>
      <c r="V2305" s="184">
        <v>3786641123669.7021</v>
      </c>
      <c r="W2305" s="199">
        <v>3932.0836519857157</v>
      </c>
      <c r="X2305" s="191">
        <v>4.3748101682239512E-2</v>
      </c>
      <c r="Y2305" s="198">
        <v>2.0000000000000001E-4</v>
      </c>
    </row>
    <row r="2306" spans="1:25" x14ac:dyDescent="0.2">
      <c r="A2306">
        <v>2302</v>
      </c>
      <c r="B2306" s="119">
        <v>0.50529124722132579</v>
      </c>
      <c r="C2306" s="97">
        <v>17000</v>
      </c>
      <c r="D2306" s="96">
        <v>0.62774164347130268</v>
      </c>
      <c r="E2306" s="98">
        <v>0</v>
      </c>
      <c r="F2306" s="119">
        <v>0</v>
      </c>
      <c r="G2306" s="177">
        <v>0</v>
      </c>
      <c r="H2306" s="97">
        <v>3356230.1321997615</v>
      </c>
      <c r="I2306" s="185">
        <v>53694.331557216203</v>
      </c>
      <c r="J2306" s="174">
        <v>180210533500.65356</v>
      </c>
      <c r="K2306" s="186">
        <v>0.50529124722132579</v>
      </c>
      <c r="L2306" s="182">
        <v>70192485355.018417</v>
      </c>
      <c r="M2306" s="189">
        <v>8690454346.4101543</v>
      </c>
      <c r="N2306" s="187">
        <v>9181985.594150573</v>
      </c>
      <c r="O2306" s="185">
        <v>0</v>
      </c>
      <c r="P2306" s="185">
        <v>0</v>
      </c>
      <c r="Q2306" s="174">
        <v>188900987847.06372</v>
      </c>
      <c r="R2306" s="119">
        <v>0.48204515112799701</v>
      </c>
      <c r="S2306" s="174">
        <v>70192485355.018417</v>
      </c>
      <c r="T2306" s="119">
        <v>0.37158347425820248</v>
      </c>
      <c r="U2306" s="97">
        <v>13.391112573966893</v>
      </c>
      <c r="V2306" s="184">
        <v>1002982521411.7174</v>
      </c>
      <c r="W2306" s="199">
        <v>1041.4840268206672</v>
      </c>
      <c r="X2306" s="191">
        <v>5.6392357127933383E-2</v>
      </c>
      <c r="Y2306" s="198">
        <v>2.0000000000000001E-4</v>
      </c>
    </row>
    <row r="2307" spans="1:25" x14ac:dyDescent="0.2">
      <c r="A2307">
        <v>2303</v>
      </c>
      <c r="B2307" s="119">
        <v>0.47504904103237061</v>
      </c>
      <c r="C2307" s="97">
        <v>17000</v>
      </c>
      <c r="D2307" s="96">
        <v>0.7827445995972091</v>
      </c>
      <c r="E2307" s="98">
        <v>0</v>
      </c>
      <c r="F2307" s="119">
        <v>0.70882458623913569</v>
      </c>
      <c r="G2307" s="177">
        <v>1</v>
      </c>
      <c r="H2307" s="97">
        <v>4029495.0829235339</v>
      </c>
      <c r="I2307" s="185">
        <v>39303.34508300673</v>
      </c>
      <c r="J2307" s="174">
        <v>158372635754.42249</v>
      </c>
      <c r="K2307" s="186">
        <v>0.31704794632172961</v>
      </c>
      <c r="L2307" s="182">
        <v>41703933153.967407</v>
      </c>
      <c r="M2307" s="189">
        <v>5285882670.8687401</v>
      </c>
      <c r="N2307" s="187">
        <v>9939805.3474682197</v>
      </c>
      <c r="O2307" s="185">
        <v>0</v>
      </c>
      <c r="P2307" s="185">
        <v>233753543323.02771</v>
      </c>
      <c r="Q2307" s="174">
        <v>397412061748.31891</v>
      </c>
      <c r="R2307" s="119">
        <v>0.59689822330593767</v>
      </c>
      <c r="S2307" s="174">
        <v>163085007105.03989</v>
      </c>
      <c r="T2307" s="119">
        <v>0.41036753234812895</v>
      </c>
      <c r="U2307" s="97">
        <v>17.579504243707227</v>
      </c>
      <c r="V2307" s="184">
        <v>3010420050781.1729</v>
      </c>
      <c r="W2307" s="199">
        <v>3125.1232631521862</v>
      </c>
      <c r="X2307" s="191">
        <v>4.3484773382004981E-2</v>
      </c>
      <c r="Y2307" s="198">
        <v>2.0000000000000001E-4</v>
      </c>
    </row>
    <row r="2308" spans="1:25" x14ac:dyDescent="0.2">
      <c r="A2308">
        <v>2304</v>
      </c>
      <c r="B2308" s="119">
        <v>0.48310999737414778</v>
      </c>
      <c r="C2308" s="97">
        <v>4000</v>
      </c>
      <c r="D2308" s="96">
        <v>0.54757244660963567</v>
      </c>
      <c r="E2308" s="98">
        <v>0.50960783134027132</v>
      </c>
      <c r="F2308" s="119">
        <v>0.58614354023109017</v>
      </c>
      <c r="G2308" s="177">
        <v>1</v>
      </c>
      <c r="H2308" s="97">
        <v>5669154.3928735172</v>
      </c>
      <c r="I2308" s="185">
        <v>48454.420577012934</v>
      </c>
      <c r="J2308" s="174">
        <v>274695591268.31381</v>
      </c>
      <c r="K2308" s="186">
        <v>0.48310999737414773</v>
      </c>
      <c r="L2308" s="182">
        <v>98303468025.005325</v>
      </c>
      <c r="M2308" s="189">
        <v>5098109063.6253147</v>
      </c>
      <c r="N2308" s="187">
        <v>15263227.601228718</v>
      </c>
      <c r="O2308" s="185">
        <v>0</v>
      </c>
      <c r="P2308" s="185">
        <v>288770540176.36151</v>
      </c>
      <c r="Q2308" s="174">
        <v>568564240508.30066</v>
      </c>
      <c r="R2308" s="119">
        <v>0.63972475334052281</v>
      </c>
      <c r="S2308" s="174">
        <v>226311146101.94547</v>
      </c>
      <c r="T2308" s="119">
        <v>0.39803971122000498</v>
      </c>
      <c r="U2308" s="97">
        <v>16.473641399488596</v>
      </c>
      <c r="V2308" s="184">
        <v>4086699714517.0591</v>
      </c>
      <c r="W2308" s="199">
        <v>4241.8096764245483</v>
      </c>
      <c r="X2308" s="191">
        <v>4.4438969630237066E-2</v>
      </c>
      <c r="Y2308" s="198">
        <v>2.0000000000000001E-4</v>
      </c>
    </row>
    <row r="2309" spans="1:25" x14ac:dyDescent="0.2">
      <c r="A2309">
        <v>2305</v>
      </c>
      <c r="B2309" s="119">
        <v>0.42332779341303678</v>
      </c>
      <c r="C2309" s="97">
        <v>4000</v>
      </c>
      <c r="D2309" s="96">
        <v>1.2325002326801435</v>
      </c>
      <c r="E2309" s="98">
        <v>0.65693255828289332</v>
      </c>
      <c r="F2309" s="119">
        <v>0.59725845105407305</v>
      </c>
      <c r="G2309" s="177">
        <v>1</v>
      </c>
      <c r="H2309" s="97">
        <v>21356040.967823051</v>
      </c>
      <c r="I2309" s="185">
        <v>27312.127540148824</v>
      </c>
      <c r="J2309" s="174">
        <v>583278914665.82654</v>
      </c>
      <c r="K2309" s="186">
        <v>0.35280791959506075</v>
      </c>
      <c r="L2309" s="182">
        <v>140430828988.22845</v>
      </c>
      <c r="M2309" s="189">
        <v>5178921128.6521749</v>
      </c>
      <c r="N2309" s="187">
        <v>39173802.194403052</v>
      </c>
      <c r="O2309" s="185">
        <v>0</v>
      </c>
      <c r="P2309" s="185">
        <v>427741035070.80151</v>
      </c>
      <c r="Q2309" s="174">
        <v>1016198870865.2803</v>
      </c>
      <c r="R2309" s="119">
        <v>0.53924311883653253</v>
      </c>
      <c r="S2309" s="174">
        <v>377708610122.48627</v>
      </c>
      <c r="T2309" s="119">
        <v>0.37168768924223683</v>
      </c>
      <c r="U2309" s="97">
        <v>16.813409845793327</v>
      </c>
      <c r="V2309" s="184">
        <v>6731271377329.1787</v>
      </c>
      <c r="W2309" s="199">
        <v>6991.2403515676297</v>
      </c>
      <c r="X2309" s="191">
        <v>4.4238974066328027E-2</v>
      </c>
      <c r="Y2309" s="198">
        <v>2.0000000000000001E-4</v>
      </c>
    </row>
    <row r="2310" spans="1:25" x14ac:dyDescent="0.2">
      <c r="A2310">
        <v>2306</v>
      </c>
      <c r="B2310" s="119">
        <v>0.45674456269849956</v>
      </c>
      <c r="C2310" s="97">
        <v>11649.784259071525</v>
      </c>
      <c r="D2310" s="96">
        <v>1.0429544581078047</v>
      </c>
      <c r="E2310" s="98">
        <v>9.5410304938986695E-2</v>
      </c>
      <c r="F2310" s="119">
        <v>0</v>
      </c>
      <c r="G2310" s="177">
        <v>0</v>
      </c>
      <c r="H2310" s="97">
        <v>8482109.7471079845</v>
      </c>
      <c r="I2310" s="185">
        <v>39421.580912771526</v>
      </c>
      <c r="J2310" s="174">
        <v>334378175706.62543</v>
      </c>
      <c r="K2310" s="186">
        <v>0.45398744164595994</v>
      </c>
      <c r="L2310" s="182">
        <v>117543544222.90334</v>
      </c>
      <c r="M2310" s="189">
        <v>14056787457.94458</v>
      </c>
      <c r="N2310" s="187">
        <v>17426438.485175058</v>
      </c>
      <c r="O2310" s="185">
        <v>25197280494.245934</v>
      </c>
      <c r="P2310" s="185">
        <v>0</v>
      </c>
      <c r="Q2310" s="174">
        <v>373632243658.81592</v>
      </c>
      <c r="R2310" s="119">
        <v>0.46024217621784863</v>
      </c>
      <c r="S2310" s="174">
        <v>125755377917.16037</v>
      </c>
      <c r="T2310" s="119">
        <v>0.33657528238380435</v>
      </c>
      <c r="U2310" s="97">
        <v>13.753575216606841</v>
      </c>
      <c r="V2310" s="184">
        <v>1763961580548.635</v>
      </c>
      <c r="W2310" s="199">
        <v>1830.7841076815448</v>
      </c>
      <c r="X2310" s="191">
        <v>5.4615956234140887E-2</v>
      </c>
      <c r="Y2310" s="198">
        <v>2.0000000000000001E-4</v>
      </c>
    </row>
    <row r="2311" spans="1:25" x14ac:dyDescent="0.2">
      <c r="A2311">
        <v>2307</v>
      </c>
      <c r="B2311" s="119">
        <v>0.52376793151247814</v>
      </c>
      <c r="C2311" s="97">
        <v>9107.3046415258195</v>
      </c>
      <c r="D2311" s="96">
        <v>0.8180825726561034</v>
      </c>
      <c r="E2311" s="98">
        <v>0.53745248122561839</v>
      </c>
      <c r="F2311" s="119">
        <v>0.57007251170402773</v>
      </c>
      <c r="G2311" s="177">
        <v>1</v>
      </c>
      <c r="H2311" s="97">
        <v>6602579.2547345581</v>
      </c>
      <c r="I2311" s="185">
        <v>41489.607548216409</v>
      </c>
      <c r="J2311" s="174">
        <v>273938422084.93198</v>
      </c>
      <c r="K2311" s="186">
        <v>0.46866557021540545</v>
      </c>
      <c r="L2311" s="182">
        <v>100347895491.1478</v>
      </c>
      <c r="M2311" s="189">
        <v>706811503.7728126</v>
      </c>
      <c r="N2311" s="187">
        <v>15125627.465492494</v>
      </c>
      <c r="O2311" s="185">
        <v>0</v>
      </c>
      <c r="P2311" s="185">
        <v>347280234827.66003</v>
      </c>
      <c r="Q2311" s="174">
        <v>621925468416.36487</v>
      </c>
      <c r="R2311" s="119">
        <v>0.65314851261328799</v>
      </c>
      <c r="S2311" s="174">
        <v>298080333686.83752</v>
      </c>
      <c r="T2311" s="119">
        <v>0.47928626310456796</v>
      </c>
      <c r="U2311" s="97">
        <v>16.986313297930685</v>
      </c>
      <c r="V2311" s="184">
        <v>5411845102081.4072</v>
      </c>
      <c r="W2311" s="199">
        <v>5618.453156035649</v>
      </c>
      <c r="X2311" s="191">
        <v>4.3663608590690406E-2</v>
      </c>
      <c r="Y2311" s="198">
        <v>2.0000000000000001E-4</v>
      </c>
    </row>
    <row r="2312" spans="1:25" x14ac:dyDescent="0.2">
      <c r="A2312">
        <v>2308</v>
      </c>
      <c r="B2312" s="119">
        <v>0.32784535073140492</v>
      </c>
      <c r="C2312" s="97">
        <v>10246.386665550395</v>
      </c>
      <c r="D2312" s="96">
        <v>1.0362929794891607</v>
      </c>
      <c r="E2312" s="98">
        <v>7.1866808504509536E-2</v>
      </c>
      <c r="F2312" s="119">
        <v>0</v>
      </c>
      <c r="G2312" s="177">
        <v>0</v>
      </c>
      <c r="H2312" s="97">
        <v>7276457.7320410786</v>
      </c>
      <c r="I2312" s="185">
        <v>42762.361305215105</v>
      </c>
      <c r="J2312" s="174">
        <v>311158514559.66669</v>
      </c>
      <c r="K2312" s="186">
        <v>0.32784535073140497</v>
      </c>
      <c r="L2312" s="182">
        <v>72568262574.142593</v>
      </c>
      <c r="M2312" s="189">
        <v>13105337775.414978</v>
      </c>
      <c r="N2312" s="187">
        <v>15219693.534008436</v>
      </c>
      <c r="O2312" s="185">
        <v>14483142692.758377</v>
      </c>
      <c r="P2312" s="185">
        <v>0</v>
      </c>
      <c r="Q2312" s="174">
        <v>338746995027.84003</v>
      </c>
      <c r="R2312" s="119">
        <v>0.33534876518608675</v>
      </c>
      <c r="S2312" s="174">
        <v>80668973221.598801</v>
      </c>
      <c r="T2312" s="119">
        <v>0.23813930280021819</v>
      </c>
      <c r="U2312" s="97">
        <v>14.030032805809252</v>
      </c>
      <c r="V2312" s="184">
        <v>1157426787981.1919</v>
      </c>
      <c r="W2312" s="199">
        <v>1201.3391795827695</v>
      </c>
      <c r="X2312" s="191">
        <v>5.6992417984986221E-2</v>
      </c>
      <c r="Y2312" s="198">
        <v>2.0000000000000001E-4</v>
      </c>
    </row>
    <row r="2313" spans="1:25" x14ac:dyDescent="0.2">
      <c r="A2313">
        <v>2309</v>
      </c>
      <c r="B2313" s="119">
        <v>0.41938509737572854</v>
      </c>
      <c r="C2313" s="97">
        <v>12255.435121339833</v>
      </c>
      <c r="D2313" s="96">
        <v>0.61604523866237915</v>
      </c>
      <c r="E2313" s="98">
        <v>0.7</v>
      </c>
      <c r="F2313" s="119">
        <v>0</v>
      </c>
      <c r="G2313" s="177">
        <v>0</v>
      </c>
      <c r="H2313" s="97">
        <v>3766187.8279782352</v>
      </c>
      <c r="I2313" s="185">
        <v>49729.544618871609</v>
      </c>
      <c r="J2313" s="174">
        <v>187290805634.49481</v>
      </c>
      <c r="K2313" s="186">
        <v>0.41938509737572849</v>
      </c>
      <c r="L2313" s="182">
        <v>57749942971.032578</v>
      </c>
      <c r="M2313" s="189">
        <v>23485062102.708553</v>
      </c>
      <c r="N2313" s="187">
        <v>10185811.026698487</v>
      </c>
      <c r="O2313" s="185">
        <v>48597397020.129822</v>
      </c>
      <c r="P2313" s="185">
        <v>0</v>
      </c>
      <c r="Q2313" s="174">
        <v>259373264757.33319</v>
      </c>
      <c r="R2313" s="119">
        <v>0.45272549768985076</v>
      </c>
      <c r="S2313" s="174">
        <v>84907423953.594879</v>
      </c>
      <c r="T2313" s="119">
        <v>0.32735611371909645</v>
      </c>
      <c r="U2313" s="97">
        <v>15.882457875134522</v>
      </c>
      <c r="V2313" s="184">
        <v>1454929334150.405</v>
      </c>
      <c r="W2313" s="199">
        <v>1510.4314963947002</v>
      </c>
      <c r="X2313" s="191">
        <v>4.6073520257478233E-2</v>
      </c>
      <c r="Y2313" s="198">
        <v>2.0000000000000001E-4</v>
      </c>
    </row>
    <row r="2314" spans="1:25" x14ac:dyDescent="0.2">
      <c r="A2314">
        <v>2310</v>
      </c>
      <c r="B2314" s="119">
        <v>0.54408359268854223</v>
      </c>
      <c r="C2314" s="97">
        <v>8040.4258962646254</v>
      </c>
      <c r="D2314" s="96">
        <v>0.56651773694282848</v>
      </c>
      <c r="E2314" s="98">
        <v>4.480675264450841E-2</v>
      </c>
      <c r="F2314" s="119">
        <v>0.71392679138597115</v>
      </c>
      <c r="G2314" s="177">
        <v>1</v>
      </c>
      <c r="H2314" s="97">
        <v>5702765.9839429008</v>
      </c>
      <c r="I2314" s="185">
        <v>51170.542669938593</v>
      </c>
      <c r="J2314" s="174">
        <v>291813630118.02454</v>
      </c>
      <c r="K2314" s="186">
        <v>0.53682114527472746</v>
      </c>
      <c r="L2314" s="182">
        <v>122624357029.87926</v>
      </c>
      <c r="M2314" s="189">
        <v>0</v>
      </c>
      <c r="N2314" s="187">
        <v>14966003.891448755</v>
      </c>
      <c r="O2314" s="185">
        <v>0</v>
      </c>
      <c r="P2314" s="185">
        <v>255246752040.44104</v>
      </c>
      <c r="Q2314" s="174">
        <v>547060382158.46558</v>
      </c>
      <c r="R2314" s="119">
        <v>0.65961480766589353</v>
      </c>
      <c r="S2314" s="174">
        <v>260381635872.42532</v>
      </c>
      <c r="T2314" s="119">
        <v>0.47596507508928193</v>
      </c>
      <c r="U2314" s="97">
        <v>16.174354713172796</v>
      </c>
      <c r="V2314" s="184">
        <v>4558902368851.1797</v>
      </c>
      <c r="W2314" s="199">
        <v>4732.4428686918254</v>
      </c>
      <c r="X2314" s="191">
        <v>4.5450701277196033E-2</v>
      </c>
      <c r="Y2314" s="198">
        <v>2.0000000000000001E-4</v>
      </c>
    </row>
    <row r="2315" spans="1:25" x14ac:dyDescent="0.2">
      <c r="A2315">
        <v>2311</v>
      </c>
      <c r="B2315" s="119">
        <v>0.55075867757854313</v>
      </c>
      <c r="C2315" s="97">
        <v>10727.25264249429</v>
      </c>
      <c r="D2315" s="96">
        <v>0.87611710746341309</v>
      </c>
      <c r="E2315" s="98">
        <v>0</v>
      </c>
      <c r="F2315" s="119">
        <v>0</v>
      </c>
      <c r="G2315" s="177">
        <v>0</v>
      </c>
      <c r="H2315" s="97">
        <v>6177778.1008184329</v>
      </c>
      <c r="I2315" s="185">
        <v>45715.073594533278</v>
      </c>
      <c r="J2315" s="174">
        <v>282417580529.61066</v>
      </c>
      <c r="K2315" s="186">
        <v>0.49183634360979589</v>
      </c>
      <c r="L2315" s="182">
        <v>109130465277.84178</v>
      </c>
      <c r="M2315" s="189">
        <v>6240882029.7838202</v>
      </c>
      <c r="N2315" s="187">
        <v>13926985.793387327</v>
      </c>
      <c r="O2315" s="185">
        <v>0</v>
      </c>
      <c r="P2315" s="185">
        <v>0</v>
      </c>
      <c r="Q2315" s="174">
        <v>288658462559.39447</v>
      </c>
      <c r="R2315" s="119">
        <v>0.48120269521018461</v>
      </c>
      <c r="S2315" s="174">
        <v>109130465277.84178</v>
      </c>
      <c r="T2315" s="119">
        <v>0.37806085541450929</v>
      </c>
      <c r="U2315" s="97">
        <v>13.200965996655089</v>
      </c>
      <c r="V2315" s="184">
        <v>1531568473768.8389</v>
      </c>
      <c r="W2315" s="199">
        <v>1589.7763146939903</v>
      </c>
      <c r="X2315" s="191">
        <v>5.6024031880574206E-2</v>
      </c>
      <c r="Y2315" s="198">
        <v>2.0000000000000001E-4</v>
      </c>
    </row>
    <row r="2316" spans="1:25" x14ac:dyDescent="0.2">
      <c r="A2316">
        <v>2312</v>
      </c>
      <c r="B2316" s="119">
        <v>0.45286030553804762</v>
      </c>
      <c r="C2316" s="97">
        <v>12884.932050425019</v>
      </c>
      <c r="D2316" s="96">
        <v>0.84563979472936091</v>
      </c>
      <c r="E2316" s="98">
        <v>0.63363805008211393</v>
      </c>
      <c r="F2316" s="119">
        <v>0</v>
      </c>
      <c r="G2316" s="177">
        <v>0</v>
      </c>
      <c r="H2316" s="97">
        <v>5729440.4380999403</v>
      </c>
      <c r="I2316" s="185">
        <v>46586.583802906891</v>
      </c>
      <c r="J2316" s="174">
        <v>266915057113.30643</v>
      </c>
      <c r="K2316" s="186">
        <v>0.45286030553804757</v>
      </c>
      <c r="L2316" s="182">
        <v>93012597084.951172</v>
      </c>
      <c r="M2316" s="189">
        <v>53170799021.021996</v>
      </c>
      <c r="N2316" s="187">
        <v>13180805.705131548</v>
      </c>
      <c r="O2316" s="185">
        <v>65290536625.568993</v>
      </c>
      <c r="P2316" s="185">
        <v>0</v>
      </c>
      <c r="Q2316" s="174">
        <v>385376392759.8974</v>
      </c>
      <c r="R2316" s="119">
        <v>0.44919114629147644</v>
      </c>
      <c r="S2316" s="174">
        <v>122590718420.92331</v>
      </c>
      <c r="T2316" s="119">
        <v>0.31810645572496576</v>
      </c>
      <c r="U2316" s="97">
        <v>15.459281158826888</v>
      </c>
      <c r="V2316" s="184">
        <v>1994249879681.4858</v>
      </c>
      <c r="W2316" s="199">
        <v>2069.2927393996015</v>
      </c>
      <c r="X2316" s="191">
        <v>4.8288096270231999E-2</v>
      </c>
      <c r="Y2316" s="198">
        <v>2.0000000000000001E-4</v>
      </c>
    </row>
    <row r="2317" spans="1:25" x14ac:dyDescent="0.2">
      <c r="A2317">
        <v>2313</v>
      </c>
      <c r="B2317" s="119">
        <v>0.51571548872785911</v>
      </c>
      <c r="C2317" s="97">
        <v>8957.0516144167559</v>
      </c>
      <c r="D2317" s="96">
        <v>0.54252931031946416</v>
      </c>
      <c r="E2317" s="98">
        <v>0</v>
      </c>
      <c r="F2317" s="119">
        <v>0</v>
      </c>
      <c r="G2317" s="177">
        <v>0</v>
      </c>
      <c r="H2317" s="97">
        <v>3806250.3760039802</v>
      </c>
      <c r="I2317" s="185">
        <v>53508.679020380638</v>
      </c>
      <c r="J2317" s="174">
        <v>203667429640.80008</v>
      </c>
      <c r="K2317" s="186">
        <v>0.51571548872785911</v>
      </c>
      <c r="L2317" s="182">
        <v>81327443784.546387</v>
      </c>
      <c r="M2317" s="189">
        <v>5490361806.8532286</v>
      </c>
      <c r="N2317" s="187">
        <v>10706967.152119737</v>
      </c>
      <c r="O2317" s="185">
        <v>0</v>
      </c>
      <c r="P2317" s="185">
        <v>0</v>
      </c>
      <c r="Q2317" s="174">
        <v>209157791447.65332</v>
      </c>
      <c r="R2317" s="119">
        <v>0.50217803165816766</v>
      </c>
      <c r="S2317" s="174">
        <v>81327443784.546387</v>
      </c>
      <c r="T2317" s="119">
        <v>0.38883296300678571</v>
      </c>
      <c r="U2317" s="97">
        <v>13.23973158208619</v>
      </c>
      <c r="V2317" s="184">
        <v>1204700804338.0769</v>
      </c>
      <c r="W2317" s="199">
        <v>1250.1205331305437</v>
      </c>
      <c r="X2317" s="191">
        <v>5.3785384092233351E-2</v>
      </c>
      <c r="Y2317" s="198">
        <v>2.0000000000000001E-4</v>
      </c>
    </row>
    <row r="2318" spans="1:25" x14ac:dyDescent="0.2">
      <c r="A2318">
        <v>2314</v>
      </c>
      <c r="B2318" s="119">
        <v>0.67397525935725044</v>
      </c>
      <c r="C2318" s="97">
        <v>11103.192305543058</v>
      </c>
      <c r="D2318" s="96">
        <v>0.85137393524040017</v>
      </c>
      <c r="E2318" s="98">
        <v>0</v>
      </c>
      <c r="F2318" s="119">
        <v>0.55656662583195815</v>
      </c>
      <c r="G2318" s="177">
        <v>1</v>
      </c>
      <c r="H2318" s="97">
        <v>5877526.3177404404</v>
      </c>
      <c r="I2318" s="185">
        <v>41750.546945958638</v>
      </c>
      <c r="J2318" s="174">
        <v>245389938454.92966</v>
      </c>
      <c r="K2318" s="186">
        <v>0.48546563998068892</v>
      </c>
      <c r="L2318" s="182">
        <v>92249207826.694489</v>
      </c>
      <c r="M2318" s="189">
        <v>2154041748.3827982</v>
      </c>
      <c r="N2318" s="187">
        <v>13432730.486456584</v>
      </c>
      <c r="O2318" s="185">
        <v>0</v>
      </c>
      <c r="P2318" s="185">
        <v>307190124991.97766</v>
      </c>
      <c r="Q2318" s="174">
        <v>554734105195.29016</v>
      </c>
      <c r="R2318" s="119">
        <v>0.6577574374699261</v>
      </c>
      <c r="S2318" s="174">
        <v>233726434418.62695</v>
      </c>
      <c r="T2318" s="119">
        <v>0.42133056581467121</v>
      </c>
      <c r="U2318" s="97">
        <v>16.66069322779579</v>
      </c>
      <c r="V2318" s="184">
        <v>4143173365545.0444</v>
      </c>
      <c r="W2318" s="199">
        <v>4298.8494971081682</v>
      </c>
      <c r="X2318" s="191">
        <v>4.5226667432895669E-2</v>
      </c>
      <c r="Y2318" s="198">
        <v>2.0000000000000001E-4</v>
      </c>
    </row>
    <row r="2319" spans="1:25" x14ac:dyDescent="0.2">
      <c r="A2319">
        <v>2315</v>
      </c>
      <c r="B2319" s="119">
        <v>0.51400372783339943</v>
      </c>
      <c r="C2319" s="97">
        <v>15174.929631864143</v>
      </c>
      <c r="D2319" s="96">
        <v>0.85729208232261556</v>
      </c>
      <c r="E2319" s="98">
        <v>0</v>
      </c>
      <c r="F2319" s="119">
        <v>0.47446490116994844</v>
      </c>
      <c r="G2319" s="177">
        <v>1</v>
      </c>
      <c r="H2319" s="97">
        <v>5570450.2579639144</v>
      </c>
      <c r="I2319" s="185">
        <v>38691.712197091656</v>
      </c>
      <c r="J2319" s="174">
        <v>215530258189.35474</v>
      </c>
      <c r="K2319" s="186">
        <v>0.34904928758307741</v>
      </c>
      <c r="L2319" s="182">
        <v>56384680268.517944</v>
      </c>
      <c r="M2319" s="189">
        <v>5114411465.4386683</v>
      </c>
      <c r="N2319" s="187">
        <v>12749061.910936043</v>
      </c>
      <c r="O2319" s="185">
        <v>0</v>
      </c>
      <c r="P2319" s="185">
        <v>264631269570.95639</v>
      </c>
      <c r="Q2319" s="174">
        <v>485275939225.74982</v>
      </c>
      <c r="R2319" s="119">
        <v>0.59128358844280959</v>
      </c>
      <c r="S2319" s="174">
        <v>161289998996.51807</v>
      </c>
      <c r="T2319" s="119">
        <v>0.33236759946073929</v>
      </c>
      <c r="U2319" s="97">
        <v>16.995818623812742</v>
      </c>
      <c r="V2319" s="184">
        <v>2849069039071.1655</v>
      </c>
      <c r="W2319" s="199">
        <v>2954.3803468867181</v>
      </c>
      <c r="X2319" s="191">
        <v>4.4789480340826124E-2</v>
      </c>
      <c r="Y2319" s="198">
        <v>2.0000000000000001E-4</v>
      </c>
    </row>
    <row r="2320" spans="1:25" x14ac:dyDescent="0.2">
      <c r="A2320">
        <v>2316</v>
      </c>
      <c r="B2320" s="119">
        <v>0.53336424236290936</v>
      </c>
      <c r="C2320" s="97">
        <v>6791.1043711190714</v>
      </c>
      <c r="D2320" s="96">
        <v>1.2677056427599687</v>
      </c>
      <c r="E2320" s="98">
        <v>0</v>
      </c>
      <c r="F2320" s="119">
        <v>0</v>
      </c>
      <c r="G2320" s="177">
        <v>0</v>
      </c>
      <c r="H2320" s="97">
        <v>16482375.715777788</v>
      </c>
      <c r="I2320" s="185">
        <v>27024.908763643849</v>
      </c>
      <c r="J2320" s="174">
        <v>445434699926.99371</v>
      </c>
      <c r="K2320" s="186">
        <v>0.17671896730149461</v>
      </c>
      <c r="L2320" s="182">
        <v>30019120631.264015</v>
      </c>
      <c r="M2320" s="189">
        <v>13088942495.603664</v>
      </c>
      <c r="N2320" s="187">
        <v>30217706.799761225</v>
      </c>
      <c r="O2320" s="185">
        <v>0</v>
      </c>
      <c r="P2320" s="185">
        <v>0</v>
      </c>
      <c r="Q2320" s="174">
        <v>458523642422.59735</v>
      </c>
      <c r="R2320" s="119">
        <v>0.17167437595028162</v>
      </c>
      <c r="S2320" s="174">
        <v>30019120631.264015</v>
      </c>
      <c r="T2320" s="119">
        <v>6.5469079135502803E-2</v>
      </c>
      <c r="U2320" s="97">
        <v>14.1280626390812</v>
      </c>
      <c r="V2320" s="184">
        <v>285168346543.3916</v>
      </c>
      <c r="W2320" s="199">
        <v>296.09069929175513</v>
      </c>
      <c r="X2320" s="191">
        <v>6.0297598837466333E-2</v>
      </c>
      <c r="Y2320" s="198">
        <v>2.0000000000000001E-4</v>
      </c>
    </row>
    <row r="2321" spans="1:25" x14ac:dyDescent="0.2">
      <c r="A2321">
        <v>2317</v>
      </c>
      <c r="B2321" s="119">
        <v>0.47270257702484991</v>
      </c>
      <c r="C2321" s="97">
        <v>4000</v>
      </c>
      <c r="D2321" s="96">
        <v>0.86738720595056906</v>
      </c>
      <c r="E2321" s="98">
        <v>0</v>
      </c>
      <c r="F2321" s="119">
        <v>0</v>
      </c>
      <c r="G2321" s="177">
        <v>0</v>
      </c>
      <c r="H2321" s="97">
        <v>10728212.542741444</v>
      </c>
      <c r="I2321" s="185">
        <v>35799.878313200054</v>
      </c>
      <c r="J2321" s="174">
        <v>384068703548.29022</v>
      </c>
      <c r="K2321" s="186">
        <v>0.45264639121552686</v>
      </c>
      <c r="L2321" s="182">
        <v>129838329762.26492</v>
      </c>
      <c r="M2321" s="189">
        <v>6840825582.7615881</v>
      </c>
      <c r="N2321" s="187">
        <v>23239886.182287477</v>
      </c>
      <c r="O2321" s="185">
        <v>0</v>
      </c>
      <c r="P2321" s="185">
        <v>0</v>
      </c>
      <c r="Q2321" s="174">
        <v>390909529131.05182</v>
      </c>
      <c r="R2321" s="119">
        <v>0.44472518494599694</v>
      </c>
      <c r="S2321" s="174">
        <v>129838329762.26492</v>
      </c>
      <c r="T2321" s="119">
        <v>0.3321441921635449</v>
      </c>
      <c r="U2321" s="97">
        <v>13.167282147308336</v>
      </c>
      <c r="V2321" s="184">
        <v>1909246440350.1392</v>
      </c>
      <c r="W2321" s="199">
        <v>1983.530612284917</v>
      </c>
      <c r="X2321" s="191">
        <v>5.4232290094563755E-2</v>
      </c>
      <c r="Y2321" s="198">
        <v>2.0000000000000001E-4</v>
      </c>
    </row>
    <row r="2322" spans="1:25" x14ac:dyDescent="0.2">
      <c r="A2322">
        <v>2318</v>
      </c>
      <c r="B2322" s="119">
        <v>0.40616505937446873</v>
      </c>
      <c r="C2322" s="97">
        <v>9488.885149513615</v>
      </c>
      <c r="D2322" s="96">
        <v>1.197792862179611</v>
      </c>
      <c r="E2322" s="98">
        <v>0.7</v>
      </c>
      <c r="F2322" s="119">
        <v>0.49302527059289664</v>
      </c>
      <c r="G2322" s="177">
        <v>1</v>
      </c>
      <c r="H2322" s="97">
        <v>9420770.1812771559</v>
      </c>
      <c r="I2322" s="185">
        <v>39880.425096091509</v>
      </c>
      <c r="J2322" s="174">
        <v>375704319561.91602</v>
      </c>
      <c r="K2322" s="186">
        <v>0.40616505937446878</v>
      </c>
      <c r="L2322" s="182">
        <v>120771349458.78967</v>
      </c>
      <c r="M2322" s="189">
        <v>4999973925.0029087</v>
      </c>
      <c r="N2322" s="187">
        <v>18344087.503827557</v>
      </c>
      <c r="O2322" s="185">
        <v>0</v>
      </c>
      <c r="P2322" s="185">
        <v>299824749133.48285</v>
      </c>
      <c r="Q2322" s="174">
        <v>680529042620.40186</v>
      </c>
      <c r="R2322" s="119">
        <v>0.57669510335330199</v>
      </c>
      <c r="S2322" s="174">
        <v>250048707464.32477</v>
      </c>
      <c r="T2322" s="119">
        <v>0.36743282329509863</v>
      </c>
      <c r="U2322" s="97">
        <v>16.172318176110149</v>
      </c>
      <c r="V2322" s="184">
        <v>4237200715243.0356</v>
      </c>
      <c r="W2322" s="199">
        <v>4400.6635195052804</v>
      </c>
      <c r="X2322" s="191">
        <v>4.7961587387457955E-2</v>
      </c>
      <c r="Y2322" s="198">
        <v>2.0000000000000001E-4</v>
      </c>
    </row>
    <row r="2323" spans="1:25" x14ac:dyDescent="0.2">
      <c r="A2323">
        <v>2319</v>
      </c>
      <c r="B2323" s="119">
        <v>0.44027816521047347</v>
      </c>
      <c r="C2323" s="97">
        <v>9654.9607301523283</v>
      </c>
      <c r="D2323" s="96">
        <v>0.96591569210164319</v>
      </c>
      <c r="E2323" s="98">
        <v>0</v>
      </c>
      <c r="F2323" s="119">
        <v>0.50533340008501537</v>
      </c>
      <c r="G2323" s="177">
        <v>1</v>
      </c>
      <c r="H2323" s="97">
        <v>7833594.6069070874</v>
      </c>
      <c r="I2323" s="185">
        <v>39385.066269528055</v>
      </c>
      <c r="J2323" s="174">
        <v>308526642721.6532</v>
      </c>
      <c r="K2323" s="186">
        <v>0.43361978673104096</v>
      </c>
      <c r="L2323" s="182">
        <v>100273899828.98022</v>
      </c>
      <c r="M2323" s="189">
        <v>4947799968.4504299</v>
      </c>
      <c r="N2323" s="187">
        <v>16651550.937896945</v>
      </c>
      <c r="O2323" s="185">
        <v>0</v>
      </c>
      <c r="P2323" s="185">
        <v>231267709358.82779</v>
      </c>
      <c r="Q2323" s="174">
        <v>544742152048.9314</v>
      </c>
      <c r="R2323" s="119">
        <v>0.58522628239026675</v>
      </c>
      <c r="S2323" s="174">
        <v>219054068115.66183</v>
      </c>
      <c r="T2323" s="119">
        <v>0.40212432118890873</v>
      </c>
      <c r="U2323" s="97">
        <v>16.331084337333639</v>
      </c>
      <c r="V2323" s="184">
        <v>3768364890306.478</v>
      </c>
      <c r="W2323" s="199">
        <v>3912.0490196406508</v>
      </c>
      <c r="X2323" s="191">
        <v>4.5739075173005891E-2</v>
      </c>
      <c r="Y2323" s="198">
        <v>2.0000000000000001E-4</v>
      </c>
    </row>
    <row r="2324" spans="1:25" x14ac:dyDescent="0.2">
      <c r="A2324">
        <v>2320</v>
      </c>
      <c r="B2324" s="119">
        <v>0.53421686643180266</v>
      </c>
      <c r="C2324" s="97">
        <v>16730.018194823468</v>
      </c>
      <c r="D2324" s="96">
        <v>0.47232389245972634</v>
      </c>
      <c r="E2324" s="98">
        <v>0.58805772046333504</v>
      </c>
      <c r="F2324" s="119">
        <v>0</v>
      </c>
      <c r="G2324" s="177">
        <v>0</v>
      </c>
      <c r="H2324" s="97">
        <v>2948095.4341622521</v>
      </c>
      <c r="I2324" s="185">
        <v>53708.286171435197</v>
      </c>
      <c r="J2324" s="174">
        <v>158337153238.68771</v>
      </c>
      <c r="K2324" s="186">
        <v>0.51295124394672498</v>
      </c>
      <c r="L2324" s="182">
        <v>64132810710.941139</v>
      </c>
      <c r="M2324" s="189">
        <v>25223075014.567726</v>
      </c>
      <c r="N2324" s="187">
        <v>8939209.1580253076</v>
      </c>
      <c r="O2324" s="185">
        <v>30993203960.175781</v>
      </c>
      <c r="P2324" s="185">
        <v>0</v>
      </c>
      <c r="Q2324" s="174">
        <v>214553432213.43121</v>
      </c>
      <c r="R2324" s="119">
        <v>0.49411375894210541</v>
      </c>
      <c r="S2324" s="174">
        <v>74595661734.123108</v>
      </c>
      <c r="T2324" s="119">
        <v>0.34767871557476471</v>
      </c>
      <c r="U2324" s="97">
        <v>14.759252980451736</v>
      </c>
      <c r="V2324" s="184">
        <v>1196888525912.7903</v>
      </c>
      <c r="W2324" s="199">
        <v>1242.8577159618867</v>
      </c>
      <c r="X2324" s="191">
        <v>5.0350181810712873E-2</v>
      </c>
      <c r="Y2324" s="198">
        <v>2.0000000000000001E-4</v>
      </c>
    </row>
    <row r="2325" spans="1:25" x14ac:dyDescent="0.2">
      <c r="A2325">
        <v>2321</v>
      </c>
      <c r="B2325" s="119">
        <v>0.39940046203921353</v>
      </c>
      <c r="C2325" s="97">
        <v>7968.1200416341117</v>
      </c>
      <c r="D2325" s="96">
        <v>0.54474654267432676</v>
      </c>
      <c r="E2325" s="98">
        <v>0</v>
      </c>
      <c r="F2325" s="119">
        <v>0</v>
      </c>
      <c r="G2325" s="177">
        <v>0</v>
      </c>
      <c r="H2325" s="97">
        <v>3845183.4692305317</v>
      </c>
      <c r="I2325" s="185">
        <v>49669.731113263937</v>
      </c>
      <c r="J2325" s="174">
        <v>190989228997.8479</v>
      </c>
      <c r="K2325" s="186">
        <v>0.39940046203921353</v>
      </c>
      <c r="L2325" s="182">
        <v>55054008108.024544</v>
      </c>
      <c r="M2325" s="189">
        <v>6560083502.2347622</v>
      </c>
      <c r="N2325" s="187">
        <v>10783161.289061513</v>
      </c>
      <c r="O2325" s="185">
        <v>0</v>
      </c>
      <c r="P2325" s="185">
        <v>0</v>
      </c>
      <c r="Q2325" s="174">
        <v>197549312500.08267</v>
      </c>
      <c r="R2325" s="119">
        <v>0.38613744254980231</v>
      </c>
      <c r="S2325" s="174">
        <v>55054008108.024544</v>
      </c>
      <c r="T2325" s="119">
        <v>0.27868488840223882</v>
      </c>
      <c r="U2325" s="97">
        <v>13.446627906491273</v>
      </c>
      <c r="V2325" s="184">
        <v>834482788771.21375</v>
      </c>
      <c r="W2325" s="199">
        <v>865.8609458011598</v>
      </c>
      <c r="X2325" s="191">
        <v>5.2196624593203123E-2</v>
      </c>
      <c r="Y2325" s="198">
        <v>2.0000000000000001E-4</v>
      </c>
    </row>
    <row r="2326" spans="1:25" x14ac:dyDescent="0.2">
      <c r="A2326">
        <v>2322</v>
      </c>
      <c r="B2326" s="119">
        <v>0.37203291776719521</v>
      </c>
      <c r="C2326" s="97">
        <v>11566.462924480631</v>
      </c>
      <c r="D2326" s="96">
        <v>1.3457634824308173</v>
      </c>
      <c r="E2326" s="98">
        <v>0</v>
      </c>
      <c r="F2326" s="119">
        <v>0.48886328498136999</v>
      </c>
      <c r="G2326" s="177">
        <v>1</v>
      </c>
      <c r="H2326" s="97">
        <v>35023423.832788438</v>
      </c>
      <c r="I2326" s="185">
        <v>25192.305793901571</v>
      </c>
      <c r="J2326" s="174">
        <v>882320803145.02649</v>
      </c>
      <c r="K2326" s="186">
        <v>0.26503879229201988</v>
      </c>
      <c r="L2326" s="182">
        <v>209974222674.22656</v>
      </c>
      <c r="M2326" s="189">
        <v>33892028630.758469</v>
      </c>
      <c r="N2326" s="187">
        <v>60785098.957981437</v>
      </c>
      <c r="O2326" s="185">
        <v>0</v>
      </c>
      <c r="P2326" s="185">
        <v>467639807781.56677</v>
      </c>
      <c r="Q2326" s="174">
        <v>1383852639557.3518</v>
      </c>
      <c r="R2326" s="119">
        <v>0.43932501837724769</v>
      </c>
      <c r="S2326" s="174">
        <v>505574343961.29742</v>
      </c>
      <c r="T2326" s="119">
        <v>0.36533828061563967</v>
      </c>
      <c r="U2326" s="97">
        <v>16.729894054270055</v>
      </c>
      <c r="V2326" s="184">
        <v>8256641270899.9561</v>
      </c>
      <c r="W2326" s="199">
        <v>8571.1776494828118</v>
      </c>
      <c r="X2326" s="191">
        <v>4.8921413385512917E-2</v>
      </c>
      <c r="Y2326" s="198">
        <v>2.0000000000000001E-4</v>
      </c>
    </row>
    <row r="2327" spans="1:25" x14ac:dyDescent="0.2">
      <c r="A2327">
        <v>2323</v>
      </c>
      <c r="B2327" s="119">
        <v>0.5628821591980312</v>
      </c>
      <c r="C2327" s="97">
        <v>6064.8968617501796</v>
      </c>
      <c r="D2327" s="96">
        <v>0.65016977666461706</v>
      </c>
      <c r="E2327" s="98">
        <v>9.9082077228482321E-2</v>
      </c>
      <c r="F2327" s="119">
        <v>0.56105719932374931</v>
      </c>
      <c r="G2327" s="177">
        <v>1</v>
      </c>
      <c r="H2327" s="97">
        <v>10217656.132444667</v>
      </c>
      <c r="I2327" s="185">
        <v>35576.849000171445</v>
      </c>
      <c r="J2327" s="174">
        <v>363512009359.65967</v>
      </c>
      <c r="K2327" s="186">
        <v>0.44430018371393376</v>
      </c>
      <c r="L2327" s="182">
        <v>113659845402.00514</v>
      </c>
      <c r="M2327" s="189">
        <v>8492227291.7973881</v>
      </c>
      <c r="N2327" s="187">
        <v>24339298.064552389</v>
      </c>
      <c r="O2327" s="185">
        <v>0</v>
      </c>
      <c r="P2327" s="185">
        <v>275446266624.86877</v>
      </c>
      <c r="Q2327" s="174">
        <v>647450503276.32581</v>
      </c>
      <c r="R2327" s="119">
        <v>0.58979870107172727</v>
      </c>
      <c r="S2327" s="174">
        <v>254944415125.53894</v>
      </c>
      <c r="T2327" s="119">
        <v>0.39376664908812503</v>
      </c>
      <c r="U2327" s="97">
        <v>16.43849828977574</v>
      </c>
      <c r="V2327" s="184">
        <v>4533148941111.8789</v>
      </c>
      <c r="W2327" s="199">
        <v>4704.3948908416705</v>
      </c>
      <c r="X2327" s="191">
        <v>4.4780324099569696E-2</v>
      </c>
      <c r="Y2327" s="198">
        <v>2.0000000000000001E-4</v>
      </c>
    </row>
    <row r="2328" spans="1:25" x14ac:dyDescent="0.2">
      <c r="A2328">
        <v>2324</v>
      </c>
      <c r="B2328" s="119">
        <v>0.36021867614809133</v>
      </c>
      <c r="C2328" s="97">
        <v>12017.287787966283</v>
      </c>
      <c r="D2328" s="96">
        <v>0.73539752436105454</v>
      </c>
      <c r="E2328" s="98">
        <v>0.2735865823821797</v>
      </c>
      <c r="F2328" s="119">
        <v>0</v>
      </c>
      <c r="G2328" s="177">
        <v>0</v>
      </c>
      <c r="H2328" s="97">
        <v>4095301.5610123076</v>
      </c>
      <c r="I2328" s="185">
        <v>51544.584156322773</v>
      </c>
      <c r="J2328" s="174">
        <v>211090615957.11893</v>
      </c>
      <c r="K2328" s="186">
        <v>0.36021867614809133</v>
      </c>
      <c r="L2328" s="182">
        <v>54405929355.912361</v>
      </c>
      <c r="M2328" s="189">
        <v>14844810236.155199</v>
      </c>
      <c r="N2328" s="187">
        <v>10344194.827857325</v>
      </c>
      <c r="O2328" s="185">
        <v>41037878976.689522</v>
      </c>
      <c r="P2328" s="185">
        <v>0</v>
      </c>
      <c r="Q2328" s="174">
        <v>266973305169.96365</v>
      </c>
      <c r="R2328" s="119">
        <v>0.40779015467258284</v>
      </c>
      <c r="S2328" s="174">
        <v>75856986978.284454</v>
      </c>
      <c r="T2328" s="119">
        <v>0.28413697365731566</v>
      </c>
      <c r="U2328" s="97">
        <v>15.16500125810796</v>
      </c>
      <c r="V2328" s="184">
        <v>1225600743966.4316</v>
      </c>
      <c r="W2328" s="199">
        <v>1272.515662256227</v>
      </c>
      <c r="X2328" s="191">
        <v>5.050688751926332E-2</v>
      </c>
      <c r="Y2328" s="198">
        <v>2.0000000000000001E-4</v>
      </c>
    </row>
    <row r="2329" spans="1:25" x14ac:dyDescent="0.2">
      <c r="A2329">
        <v>2325</v>
      </c>
      <c r="B2329" s="119">
        <v>0.55113995620748457</v>
      </c>
      <c r="C2329" s="97">
        <v>6733.320569563255</v>
      </c>
      <c r="D2329" s="96">
        <v>0.52838424771699899</v>
      </c>
      <c r="E2329" s="98">
        <v>0.11972017409952211</v>
      </c>
      <c r="F2329" s="119">
        <v>0</v>
      </c>
      <c r="G2329" s="177">
        <v>0</v>
      </c>
      <c r="H2329" s="97">
        <v>6095066.3320934176</v>
      </c>
      <c r="I2329" s="185">
        <v>44670.035310624495</v>
      </c>
      <c r="J2329" s="174">
        <v>272266828275.21149</v>
      </c>
      <c r="K2329" s="186">
        <v>0.53137610711541505</v>
      </c>
      <c r="L2329" s="182">
        <v>111488536443.03741</v>
      </c>
      <c r="M2329" s="189">
        <v>12133417074.803431</v>
      </c>
      <c r="N2329" s="187">
        <v>16285522.013844971</v>
      </c>
      <c r="O2329" s="185">
        <v>18502222732.876469</v>
      </c>
      <c r="P2329" s="185">
        <v>0</v>
      </c>
      <c r="Q2329" s="174">
        <v>302902468082.89136</v>
      </c>
      <c r="R2329" s="119">
        <v>0.52649906255700119</v>
      </c>
      <c r="S2329" s="174">
        <v>119476967454.78906</v>
      </c>
      <c r="T2329" s="119">
        <v>0.39444038938003423</v>
      </c>
      <c r="U2329" s="97">
        <v>13.803692160928689</v>
      </c>
      <c r="V2329" s="184">
        <v>1865007327600.8198</v>
      </c>
      <c r="W2329" s="199">
        <v>1933.68888189834</v>
      </c>
      <c r="X2329" s="191">
        <v>5.1227036320811985E-2</v>
      </c>
      <c r="Y2329" s="198">
        <v>2.0000000000000001E-4</v>
      </c>
    </row>
    <row r="2330" spans="1:25" x14ac:dyDescent="0.2">
      <c r="A2330">
        <v>2326</v>
      </c>
      <c r="B2330" s="119">
        <v>0.49723282084075021</v>
      </c>
      <c r="C2330" s="97">
        <v>6968.4627172930668</v>
      </c>
      <c r="D2330" s="96">
        <v>0.63045591106615684</v>
      </c>
      <c r="E2330" s="98">
        <v>0</v>
      </c>
      <c r="F2330" s="119">
        <v>0</v>
      </c>
      <c r="G2330" s="177">
        <v>0</v>
      </c>
      <c r="H2330" s="97">
        <v>5390582.9117576331</v>
      </c>
      <c r="I2330" s="185">
        <v>45466.718037827741</v>
      </c>
      <c r="J2330" s="174">
        <v>245092113308.41675</v>
      </c>
      <c r="K2330" s="186">
        <v>0.49723282084075016</v>
      </c>
      <c r="L2330" s="182">
        <v>95176508768.048981</v>
      </c>
      <c r="M2330" s="189">
        <v>8980561012.5671253</v>
      </c>
      <c r="N2330" s="187">
        <v>13832823.340424506</v>
      </c>
      <c r="O2330" s="185">
        <v>0</v>
      </c>
      <c r="P2330" s="185">
        <v>0</v>
      </c>
      <c r="Q2330" s="174">
        <v>254072674320.98389</v>
      </c>
      <c r="R2330" s="119">
        <v>0.47965741767334852</v>
      </c>
      <c r="S2330" s="174">
        <v>95176508768.048981</v>
      </c>
      <c r="T2330" s="119">
        <v>0.37460348312706504</v>
      </c>
      <c r="U2330" s="97">
        <v>13.306817605696891</v>
      </c>
      <c r="V2330" s="184">
        <v>1418840457003.6729</v>
      </c>
      <c r="W2330" s="199">
        <v>1472.2587940723497</v>
      </c>
      <c r="X2330" s="191">
        <v>5.2786626504984419E-2</v>
      </c>
      <c r="Y2330" s="198">
        <v>2.0000000000000001E-4</v>
      </c>
    </row>
    <row r="2331" spans="1:25" x14ac:dyDescent="0.2">
      <c r="A2331">
        <v>2327</v>
      </c>
      <c r="B2331" s="119">
        <v>0.59466860252542086</v>
      </c>
      <c r="C2331" s="97">
        <v>17000</v>
      </c>
      <c r="D2331" s="96">
        <v>0.64955834952204894</v>
      </c>
      <c r="E2331" s="98">
        <v>6.0482004943872097E-2</v>
      </c>
      <c r="F2331" s="119">
        <v>0.58739150968746523</v>
      </c>
      <c r="G2331" s="177">
        <v>1</v>
      </c>
      <c r="H2331" s="97">
        <v>2985990.1204027771</v>
      </c>
      <c r="I2331" s="185">
        <v>53631.712596679943</v>
      </c>
      <c r="J2331" s="174">
        <v>160143763953.96747</v>
      </c>
      <c r="K2331" s="186">
        <v>0.46694597033349827</v>
      </c>
      <c r="L2331" s="182">
        <v>58298862219.217125</v>
      </c>
      <c r="M2331" s="189">
        <v>2115308201.0786483</v>
      </c>
      <c r="N2331" s="187">
        <v>8228265.026499223</v>
      </c>
      <c r="O2331" s="185">
        <v>0</v>
      </c>
      <c r="P2331" s="185">
        <v>237815957993.1792</v>
      </c>
      <c r="Q2331" s="174">
        <v>400075030148.22534</v>
      </c>
      <c r="R2331" s="119">
        <v>0.66245386908724335</v>
      </c>
      <c r="S2331" s="174">
        <v>168977110676.88525</v>
      </c>
      <c r="T2331" s="119">
        <v>0.42236355169249196</v>
      </c>
      <c r="U2331" s="97">
        <v>16.962382850436111</v>
      </c>
      <c r="V2331" s="184">
        <v>3053789316930.9507</v>
      </c>
      <c r="W2331" s="199">
        <v>3171.9992451385301</v>
      </c>
      <c r="X2331" s="191">
        <v>4.4738847797975288E-2</v>
      </c>
      <c r="Y2331" s="198">
        <v>2.0000000000000001E-4</v>
      </c>
    </row>
    <row r="2332" spans="1:25" x14ac:dyDescent="0.2">
      <c r="A2332">
        <v>2328</v>
      </c>
      <c r="B2332" s="119">
        <v>0.63674428557579577</v>
      </c>
      <c r="C2332" s="97">
        <v>5225.7521206981592</v>
      </c>
      <c r="D2332" s="96">
        <v>1.0635561950539982</v>
      </c>
      <c r="E2332" s="98">
        <v>0</v>
      </c>
      <c r="F2332" s="119">
        <v>0</v>
      </c>
      <c r="G2332" s="177">
        <v>0</v>
      </c>
      <c r="H2332" s="97">
        <v>11640908.568043273</v>
      </c>
      <c r="I2332" s="185">
        <v>36636.97674493715</v>
      </c>
      <c r="J2332" s="174">
        <v>426487696497.341</v>
      </c>
      <c r="K2332" s="186">
        <v>0.50184681517988006</v>
      </c>
      <c r="L2332" s="182">
        <v>163135574965.02423</v>
      </c>
      <c r="M2332" s="189">
        <v>4807716691.064765</v>
      </c>
      <c r="N2332" s="187">
        <v>23293640.688502058</v>
      </c>
      <c r="O2332" s="185">
        <v>0</v>
      </c>
      <c r="P2332" s="185">
        <v>0</v>
      </c>
      <c r="Q2332" s="174">
        <v>431295413188.40576</v>
      </c>
      <c r="R2332" s="119">
        <v>0.49625265109670202</v>
      </c>
      <c r="S2332" s="174">
        <v>163135574965.02423</v>
      </c>
      <c r="T2332" s="119">
        <v>0.37824555971746582</v>
      </c>
      <c r="U2332" s="97">
        <v>13.112709630584678</v>
      </c>
      <c r="V2332" s="184">
        <v>2334068700247.894</v>
      </c>
      <c r="W2332" s="199">
        <v>2422.2186303359563</v>
      </c>
      <c r="X2332" s="191">
        <v>5.6124935198982921E-2</v>
      </c>
      <c r="Y2332" s="198">
        <v>2.0000000000000001E-4</v>
      </c>
    </row>
    <row r="2333" spans="1:25" x14ac:dyDescent="0.2">
      <c r="A2333">
        <v>2329</v>
      </c>
      <c r="B2333" s="119">
        <v>0.67768720156861684</v>
      </c>
      <c r="C2333" s="97">
        <v>12149.041442554757</v>
      </c>
      <c r="D2333" s="96">
        <v>0.65898160262361105</v>
      </c>
      <c r="E2333" s="98">
        <v>0.23747572069216197</v>
      </c>
      <c r="F2333" s="119">
        <v>0.43035124798363972</v>
      </c>
      <c r="G2333" s="177">
        <v>1</v>
      </c>
      <c r="H2333" s="97">
        <v>5469907.4804453067</v>
      </c>
      <c r="I2333" s="185">
        <v>46721.90997022629</v>
      </c>
      <c r="J2333" s="174">
        <v>255564524846.83295</v>
      </c>
      <c r="K2333" s="186">
        <v>0.51742730971127726</v>
      </c>
      <c r="L2333" s="182">
        <v>104368956795.37515</v>
      </c>
      <c r="M2333" s="189">
        <v>3541378071.4711618</v>
      </c>
      <c r="N2333" s="187">
        <v>13699706.101812921</v>
      </c>
      <c r="O2333" s="185">
        <v>0</v>
      </c>
      <c r="P2333" s="185">
        <v>302265099185.33136</v>
      </c>
      <c r="Q2333" s="174">
        <v>561371002103.6355</v>
      </c>
      <c r="R2333" s="119">
        <v>0.66631183744034794</v>
      </c>
      <c r="S2333" s="174">
        <v>262525792065.26523</v>
      </c>
      <c r="T2333" s="119">
        <v>0.46765114528804957</v>
      </c>
      <c r="U2333" s="97">
        <v>16.650058878471906</v>
      </c>
      <c r="V2333" s="184">
        <v>4672341525169.4668</v>
      </c>
      <c r="W2333" s="199">
        <v>4854.7772489741474</v>
      </c>
      <c r="X2333" s="191">
        <v>4.4273192818281078E-2</v>
      </c>
      <c r="Y2333" s="198">
        <v>2.0000000000000001E-4</v>
      </c>
    </row>
    <row r="2334" spans="1:25" x14ac:dyDescent="0.2">
      <c r="A2334">
        <v>2330</v>
      </c>
      <c r="B2334" s="119">
        <v>0.55961856442917479</v>
      </c>
      <c r="C2334" s="97">
        <v>7846.2666418257204</v>
      </c>
      <c r="D2334" s="96">
        <v>0.85101008341160733</v>
      </c>
      <c r="E2334" s="98">
        <v>0.52457897196331382</v>
      </c>
      <c r="F2334" s="119">
        <v>0.59777770743479808</v>
      </c>
      <c r="G2334" s="177">
        <v>1</v>
      </c>
      <c r="H2334" s="97">
        <v>7149071.6614293177</v>
      </c>
      <c r="I2334" s="185">
        <v>41072.752606954171</v>
      </c>
      <c r="J2334" s="174">
        <v>293632051719.27319</v>
      </c>
      <c r="K2334" s="186">
        <v>0.49679288663531684</v>
      </c>
      <c r="L2334" s="182">
        <v>104951589030.22186</v>
      </c>
      <c r="M2334" s="189">
        <v>1158568647.9365382</v>
      </c>
      <c r="N2334" s="187">
        <v>16054549.330180591</v>
      </c>
      <c r="O2334" s="185">
        <v>0</v>
      </c>
      <c r="P2334" s="185">
        <v>280988344421.77991</v>
      </c>
      <c r="Q2334" s="174">
        <v>575778964788.98962</v>
      </c>
      <c r="R2334" s="119">
        <v>0.6437626464098648</v>
      </c>
      <c r="S2334" s="174">
        <v>216935871349.77539</v>
      </c>
      <c r="T2334" s="119">
        <v>0.37676935875779627</v>
      </c>
      <c r="U2334" s="97">
        <v>16.112816421668416</v>
      </c>
      <c r="V2334" s="184">
        <v>3754941933555.5322</v>
      </c>
      <c r="W2334" s="199">
        <v>3897.8613961541841</v>
      </c>
      <c r="X2334" s="191">
        <v>4.6212567333195884E-2</v>
      </c>
      <c r="Y2334" s="198">
        <v>2.0000000000000001E-4</v>
      </c>
    </row>
    <row r="2335" spans="1:25" x14ac:dyDescent="0.2">
      <c r="A2335">
        <v>2331</v>
      </c>
      <c r="B2335" s="119">
        <v>0.60331720189045968</v>
      </c>
      <c r="C2335" s="97">
        <v>15835.488890673896</v>
      </c>
      <c r="D2335" s="96">
        <v>0.33043514088575332</v>
      </c>
      <c r="E2335" s="98">
        <v>0</v>
      </c>
      <c r="F2335" s="119">
        <v>0.69018506588514672</v>
      </c>
      <c r="G2335" s="177">
        <v>1</v>
      </c>
      <c r="H2335" s="97">
        <v>2154225.2972738175</v>
      </c>
      <c r="I2335" s="185">
        <v>49656.738680995593</v>
      </c>
      <c r="J2335" s="174">
        <v>106971802646.716</v>
      </c>
      <c r="K2335" s="186">
        <v>0.45415742516265001</v>
      </c>
      <c r="L2335" s="182">
        <v>37910345994.020775</v>
      </c>
      <c r="M2335" s="189">
        <v>6309563003.8560152</v>
      </c>
      <c r="N2335" s="187">
        <v>7610527.4886824833</v>
      </c>
      <c r="O2335" s="185">
        <v>0</v>
      </c>
      <c r="P2335" s="185">
        <v>184189639104.20084</v>
      </c>
      <c r="Q2335" s="174">
        <v>297471004754.77289</v>
      </c>
      <c r="R2335" s="119">
        <v>0.65866503493314554</v>
      </c>
      <c r="S2335" s="174">
        <v>125067266445.54352</v>
      </c>
      <c r="T2335" s="119">
        <v>0.42043514980105579</v>
      </c>
      <c r="U2335" s="97">
        <v>17.349047731332202</v>
      </c>
      <c r="V2335" s="184">
        <v>2356122175926.0195</v>
      </c>
      <c r="W2335" s="199">
        <v>2445.8943956388257</v>
      </c>
      <c r="X2335" s="191">
        <v>4.2384997862688574E-2</v>
      </c>
      <c r="Y2335" s="198">
        <v>2.0000000000000001E-4</v>
      </c>
    </row>
    <row r="2336" spans="1:25" x14ac:dyDescent="0.2">
      <c r="A2336">
        <v>2332</v>
      </c>
      <c r="B2336" s="119">
        <v>0.40474969501446567</v>
      </c>
      <c r="C2336" s="97">
        <v>6939.5343099477641</v>
      </c>
      <c r="D2336" s="96">
        <v>1.1905143777464962</v>
      </c>
      <c r="E2336" s="98">
        <v>0.7</v>
      </c>
      <c r="F2336" s="119">
        <v>0.56103179695413308</v>
      </c>
      <c r="G2336" s="177">
        <v>1</v>
      </c>
      <c r="H2336" s="97">
        <v>15937297.485120179</v>
      </c>
      <c r="I2336" s="185">
        <v>33794.14134406083</v>
      </c>
      <c r="J2336" s="174">
        <v>538587283854.49652</v>
      </c>
      <c r="K2336" s="186">
        <v>0.40474969501446567</v>
      </c>
      <c r="L2336" s="182">
        <v>156984656549.87173</v>
      </c>
      <c r="M2336" s="189">
        <v>5686178858.6156702</v>
      </c>
      <c r="N2336" s="187">
        <v>29928319.124524236</v>
      </c>
      <c r="O2336" s="185">
        <v>0</v>
      </c>
      <c r="P2336" s="185">
        <v>536579991079.19794</v>
      </c>
      <c r="Q2336" s="174">
        <v>1080853453792.3102</v>
      </c>
      <c r="R2336" s="119">
        <v>0.59883884301905366</v>
      </c>
      <c r="S2336" s="174">
        <v>388966030470.00653</v>
      </c>
      <c r="T2336" s="119">
        <v>0.35986935056299291</v>
      </c>
      <c r="U2336" s="97">
        <v>16.634431274432998</v>
      </c>
      <c r="V2336" s="184">
        <v>6788279811058.8633</v>
      </c>
      <c r="W2336" s="199">
        <v>7042.2479519926528</v>
      </c>
      <c r="X2336" s="191">
        <v>4.5800338813058006E-2</v>
      </c>
      <c r="Y2336" s="198">
        <v>2.0000000000000001E-4</v>
      </c>
    </row>
    <row r="2337" spans="1:25" x14ac:dyDescent="0.2">
      <c r="A2337">
        <v>2333</v>
      </c>
      <c r="B2337" s="119">
        <v>0.44731667846733497</v>
      </c>
      <c r="C2337" s="97">
        <v>11779.8172628211</v>
      </c>
      <c r="D2337" s="96">
        <v>0.6520316303379684</v>
      </c>
      <c r="E2337" s="98">
        <v>0.17330035187986231</v>
      </c>
      <c r="F2337" s="119">
        <v>0</v>
      </c>
      <c r="G2337" s="177">
        <v>0</v>
      </c>
      <c r="H2337" s="97">
        <v>3949336.0935157826</v>
      </c>
      <c r="I2337" s="185">
        <v>41507.176698368567</v>
      </c>
      <c r="J2337" s="174">
        <v>163925791074.80423</v>
      </c>
      <c r="K2337" s="186">
        <v>0.43796655417893859</v>
      </c>
      <c r="L2337" s="182">
        <v>58597265435.428291</v>
      </c>
      <c r="M2337" s="189">
        <v>16204342592.715343</v>
      </c>
      <c r="N2337" s="187">
        <v>10406848.647157874</v>
      </c>
      <c r="O2337" s="185">
        <v>39984546958.778671</v>
      </c>
      <c r="P2337" s="185">
        <v>0</v>
      </c>
      <c r="Q2337" s="174">
        <v>220114680626.29822</v>
      </c>
      <c r="R2337" s="119">
        <v>0.47148900350407713</v>
      </c>
      <c r="S2337" s="174">
        <v>76249291241.13385</v>
      </c>
      <c r="T2337" s="119">
        <v>0.34640711389253864</v>
      </c>
      <c r="U2337" s="97">
        <v>15.067809828328292</v>
      </c>
      <c r="V2337" s="184">
        <v>1245608768831.8628</v>
      </c>
      <c r="W2337" s="199">
        <v>1293.5883075774018</v>
      </c>
      <c r="X2337" s="191">
        <v>4.8852716939623807E-2</v>
      </c>
      <c r="Y2337" s="198">
        <v>2.0000000000000001E-4</v>
      </c>
    </row>
    <row r="2338" spans="1:25" x14ac:dyDescent="0.2">
      <c r="A2338">
        <v>2334</v>
      </c>
      <c r="B2338" s="119">
        <v>0.51952123550471463</v>
      </c>
      <c r="C2338" s="97">
        <v>12297.137003953845</v>
      </c>
      <c r="D2338" s="96">
        <v>1.5904999621715752</v>
      </c>
      <c r="E2338" s="98">
        <v>0</v>
      </c>
      <c r="F2338" s="119">
        <v>0.4777926628115286</v>
      </c>
      <c r="G2338" s="177">
        <v>1</v>
      </c>
      <c r="H2338" s="97">
        <v>13446026.087893289</v>
      </c>
      <c r="I2338" s="185">
        <v>23874.468378487971</v>
      </c>
      <c r="J2338" s="174">
        <v>321016724651.7326</v>
      </c>
      <c r="K2338" s="186">
        <v>0.16647783061449739</v>
      </c>
      <c r="L2338" s="182">
        <v>30877148380.875847</v>
      </c>
      <c r="M2338" s="189">
        <v>12316441608.751656</v>
      </c>
      <c r="N2338" s="187">
        <v>25310128.122034423</v>
      </c>
      <c r="O2338" s="185">
        <v>0</v>
      </c>
      <c r="P2338" s="185">
        <v>207461379737.50555</v>
      </c>
      <c r="Q2338" s="174">
        <v>540794545997.98981</v>
      </c>
      <c r="R2338" s="119">
        <v>0.40572020062830277</v>
      </c>
      <c r="S2338" s="174">
        <v>118075673665.50894</v>
      </c>
      <c r="T2338" s="119">
        <v>0.21833739733378865</v>
      </c>
      <c r="U2338" s="97">
        <v>17.765698227087146</v>
      </c>
      <c r="V2338" s="184">
        <v>2013720808626.4587</v>
      </c>
      <c r="W2338" s="199">
        <v>2091.1061773729984</v>
      </c>
      <c r="X2338" s="191">
        <v>4.4711321739907627E-2</v>
      </c>
      <c r="Y2338" s="198">
        <v>2.0000000000000001E-4</v>
      </c>
    </row>
    <row r="2339" spans="1:25" x14ac:dyDescent="0.2">
      <c r="A2339">
        <v>2335</v>
      </c>
      <c r="B2339" s="119">
        <v>0.43373402814212769</v>
      </c>
      <c r="C2339" s="97">
        <v>7832.3618866408096</v>
      </c>
      <c r="D2339" s="96">
        <v>0.84128036550695395</v>
      </c>
      <c r="E2339" s="98">
        <v>0.19920658713851958</v>
      </c>
      <c r="F2339" s="119">
        <v>0.64596757088536172</v>
      </c>
      <c r="G2339" s="177">
        <v>1</v>
      </c>
      <c r="H2339" s="97">
        <v>8152749.5988821788</v>
      </c>
      <c r="I2339" s="185">
        <v>36287.264255524286</v>
      </c>
      <c r="J2339" s="174">
        <v>295840979103.75726</v>
      </c>
      <c r="K2339" s="186">
        <v>0.36513794845012559</v>
      </c>
      <c r="L2339" s="182">
        <v>77458414302.108276</v>
      </c>
      <c r="M2339" s="189">
        <v>5604024521.2400551</v>
      </c>
      <c r="N2339" s="187">
        <v>18105291.839348081</v>
      </c>
      <c r="O2339" s="185">
        <v>0</v>
      </c>
      <c r="P2339" s="185">
        <v>305964237239.20941</v>
      </c>
      <c r="Q2339" s="174">
        <v>607409240864.20679</v>
      </c>
      <c r="R2339" s="119">
        <v>0.58081789711800103</v>
      </c>
      <c r="S2339" s="174">
        <v>281133807831.26904</v>
      </c>
      <c r="T2339" s="119">
        <v>0.46284084751703619</v>
      </c>
      <c r="U2339" s="97">
        <v>17.415302632528206</v>
      </c>
      <c r="V2339" s="184">
        <v>5202429580543.6699</v>
      </c>
      <c r="W2339" s="199">
        <v>5399.904826592493</v>
      </c>
      <c r="X2339" s="191">
        <v>4.2598630897046394E-2</v>
      </c>
      <c r="Y2339" s="198">
        <v>2.0000000000000001E-4</v>
      </c>
    </row>
    <row r="2340" spans="1:25" x14ac:dyDescent="0.2">
      <c r="A2340">
        <v>2336</v>
      </c>
      <c r="B2340" s="119">
        <v>0.37605800662724087</v>
      </c>
      <c r="C2340" s="97">
        <v>10485.250825073368</v>
      </c>
      <c r="D2340" s="96">
        <v>0.94927057858378672</v>
      </c>
      <c r="E2340" s="98">
        <v>0.21160453933011089</v>
      </c>
      <c r="F2340" s="119">
        <v>0.58748301504932798</v>
      </c>
      <c r="G2340" s="177">
        <v>1</v>
      </c>
      <c r="H2340" s="97">
        <v>6587803.8036768781</v>
      </c>
      <c r="I2340" s="185">
        <v>42221.323118957131</v>
      </c>
      <c r="J2340" s="174">
        <v>278145793039.3363</v>
      </c>
      <c r="K2340" s="186">
        <v>0.37605800662724087</v>
      </c>
      <c r="L2340" s="182">
        <v>79241782772.964752</v>
      </c>
      <c r="M2340" s="189">
        <v>2706466127.4904222</v>
      </c>
      <c r="N2340" s="187">
        <v>14342445.915716011</v>
      </c>
      <c r="O2340" s="185">
        <v>0</v>
      </c>
      <c r="P2340" s="185">
        <v>284842149421.56604</v>
      </c>
      <c r="Q2340" s="174">
        <v>565694408588.39282</v>
      </c>
      <c r="R2340" s="119">
        <v>0.58772486871315444</v>
      </c>
      <c r="S2340" s="174">
        <v>205402821438.43909</v>
      </c>
      <c r="T2340" s="119">
        <v>0.3630985534239089</v>
      </c>
      <c r="U2340" s="97">
        <v>16.731741749923017</v>
      </c>
      <c r="V2340" s="184">
        <v>3617780906582.1958</v>
      </c>
      <c r="W2340" s="199">
        <v>3756.0688443272479</v>
      </c>
      <c r="X2340" s="191">
        <v>4.5241049759064234E-2</v>
      </c>
      <c r="Y2340" s="198">
        <v>2.0000000000000001E-4</v>
      </c>
    </row>
    <row r="2341" spans="1:25" x14ac:dyDescent="0.2">
      <c r="A2341">
        <v>2337</v>
      </c>
      <c r="B2341" s="119">
        <v>0.55917032813487766</v>
      </c>
      <c r="C2341" s="97">
        <v>11916.675204814996</v>
      </c>
      <c r="D2341" s="96">
        <v>0.50920231544764727</v>
      </c>
      <c r="E2341" s="98">
        <v>5.7822031925355163E-2</v>
      </c>
      <c r="F2341" s="119">
        <v>0</v>
      </c>
      <c r="G2341" s="177">
        <v>0</v>
      </c>
      <c r="H2341" s="97">
        <v>3516439.0942827375</v>
      </c>
      <c r="I2341" s="185">
        <v>53682.688565777164</v>
      </c>
      <c r="J2341" s="174">
        <v>188771904758.90372</v>
      </c>
      <c r="K2341" s="186">
        <v>0.55917032813487766</v>
      </c>
      <c r="L2341" s="182">
        <v>87341033383.850647</v>
      </c>
      <c r="M2341" s="189">
        <v>10785710515.583273</v>
      </c>
      <c r="N2341" s="187">
        <v>10164258.421502616</v>
      </c>
      <c r="O2341" s="185">
        <v>5308878275.3443642</v>
      </c>
      <c r="P2341" s="185">
        <v>0</v>
      </c>
      <c r="Q2341" s="174">
        <v>204866493549.83136</v>
      </c>
      <c r="R2341" s="119">
        <v>0.53597222583520887</v>
      </c>
      <c r="S2341" s="174">
        <v>90287705154.659988</v>
      </c>
      <c r="T2341" s="119">
        <v>0.44071484599651511</v>
      </c>
      <c r="U2341" s="97">
        <v>13.573612327198283</v>
      </c>
      <c r="V2341" s="184">
        <v>1357507918746.6604</v>
      </c>
      <c r="W2341" s="199">
        <v>1409.5652879110323</v>
      </c>
      <c r="X2341" s="191">
        <v>5.3388878479909897E-2</v>
      </c>
      <c r="Y2341" s="198">
        <v>2.0000000000000001E-4</v>
      </c>
    </row>
    <row r="2342" spans="1:25" x14ac:dyDescent="0.2">
      <c r="A2342">
        <v>2338</v>
      </c>
      <c r="B2342" s="119">
        <v>0.57257322096187835</v>
      </c>
      <c r="C2342" s="97">
        <v>7717.9589821766731</v>
      </c>
      <c r="D2342" s="96">
        <v>0.3866533049919213</v>
      </c>
      <c r="E2342" s="98">
        <v>7.3317865495227119E-3</v>
      </c>
      <c r="F2342" s="119">
        <v>0.40925022592736682</v>
      </c>
      <c r="G2342" s="177">
        <v>1</v>
      </c>
      <c r="H2342" s="97">
        <v>3368348.1602315409</v>
      </c>
      <c r="I2342" s="185">
        <v>49237.819067499731</v>
      </c>
      <c r="J2342" s="174">
        <v>165850117269.8262</v>
      </c>
      <c r="K2342" s="186">
        <v>0.48886621726947199</v>
      </c>
      <c r="L2342" s="182">
        <v>63030815339.675858</v>
      </c>
      <c r="M2342" s="189">
        <v>6577016338.9652357</v>
      </c>
      <c r="N2342" s="187">
        <v>10619774.755751327</v>
      </c>
      <c r="O2342" s="185">
        <v>0</v>
      </c>
      <c r="P2342" s="185">
        <v>177854681680.93781</v>
      </c>
      <c r="Q2342" s="174">
        <v>350281815289.72925</v>
      </c>
      <c r="R2342" s="119">
        <v>0.63766446060980486</v>
      </c>
      <c r="S2342" s="174">
        <v>159870963845.10587</v>
      </c>
      <c r="T2342" s="119">
        <v>0.45640668989017169</v>
      </c>
      <c r="U2342" s="97">
        <v>16.736801923012049</v>
      </c>
      <c r="V2342" s="184">
        <v>2930703519925.2891</v>
      </c>
      <c r="W2342" s="199">
        <v>3042.9785665653194</v>
      </c>
      <c r="X2342" s="191">
        <v>4.3780157877957214E-2</v>
      </c>
      <c r="Y2342" s="198">
        <v>2.0000000000000001E-4</v>
      </c>
    </row>
    <row r="2343" spans="1:25" x14ac:dyDescent="0.2">
      <c r="A2343">
        <v>2339</v>
      </c>
      <c r="B2343" s="119">
        <v>0.29708609874641162</v>
      </c>
      <c r="C2343" s="97">
        <v>10544.393375380547</v>
      </c>
      <c r="D2343" s="96">
        <v>0.65013157614591499</v>
      </c>
      <c r="E2343" s="98">
        <v>0.7</v>
      </c>
      <c r="F2343" s="119">
        <v>0.33594323043505186</v>
      </c>
      <c r="G2343" s="177">
        <v>1</v>
      </c>
      <c r="H2343" s="97">
        <v>4035844.3876464777</v>
      </c>
      <c r="I2343" s="185">
        <v>49571.323535910866</v>
      </c>
      <c r="J2343" s="174">
        <v>200062147880.61362</v>
      </c>
      <c r="K2343" s="186">
        <v>0.29708609874641168</v>
      </c>
      <c r="L2343" s="182">
        <v>39936661144.10228</v>
      </c>
      <c r="M2343" s="189">
        <v>5546390086.2677336</v>
      </c>
      <c r="N2343" s="187">
        <v>10629543.01324546</v>
      </c>
      <c r="O2343" s="185">
        <v>2926404616.0206885</v>
      </c>
      <c r="P2343" s="185">
        <v>153122026761.02802</v>
      </c>
      <c r="Q2343" s="174">
        <v>361656969343.93011</v>
      </c>
      <c r="R2343" s="119">
        <v>0.50952820971929369</v>
      </c>
      <c r="S2343" s="174">
        <v>116914394948.61093</v>
      </c>
      <c r="T2343" s="119">
        <v>0.32327427606524894</v>
      </c>
      <c r="U2343" s="97">
        <v>17.098292673438134</v>
      </c>
      <c r="V2343" s="184">
        <v>2135827528217.9907</v>
      </c>
      <c r="W2343" s="199">
        <v>2217.4927950283377</v>
      </c>
      <c r="X2343" s="191">
        <v>4.4145027375430121E-2</v>
      </c>
      <c r="Y2343" s="198">
        <v>2.0000000000000001E-4</v>
      </c>
    </row>
    <row r="2344" spans="1:25" x14ac:dyDescent="0.2">
      <c r="A2344">
        <v>2340</v>
      </c>
      <c r="B2344" s="119">
        <v>0.34463593012104499</v>
      </c>
      <c r="C2344" s="97">
        <v>7693.5122614420925</v>
      </c>
      <c r="D2344" s="96">
        <v>0.43345319759721251</v>
      </c>
      <c r="E2344" s="98">
        <v>0.7</v>
      </c>
      <c r="F2344" s="119">
        <v>0.61393972421478771</v>
      </c>
      <c r="G2344" s="177">
        <v>1</v>
      </c>
      <c r="H2344" s="97">
        <v>3670344.7375798258</v>
      </c>
      <c r="I2344" s="185">
        <v>47691.245216199815</v>
      </c>
      <c r="J2344" s="174">
        <v>175043310907.90802</v>
      </c>
      <c r="K2344" s="186">
        <v>0.34463593012104499</v>
      </c>
      <c r="L2344" s="182">
        <v>41001043394.332336</v>
      </c>
      <c r="M2344" s="189">
        <v>2460570442.9296665</v>
      </c>
      <c r="N2344" s="187">
        <v>11097304.370847</v>
      </c>
      <c r="O2344" s="185">
        <v>0</v>
      </c>
      <c r="P2344" s="185">
        <v>175077367657.26639</v>
      </c>
      <c r="Q2344" s="174">
        <v>352581249008.10413</v>
      </c>
      <c r="R2344" s="119">
        <v>0.56834590312379685</v>
      </c>
      <c r="S2344" s="174">
        <v>105333150926.17398</v>
      </c>
      <c r="T2344" s="119">
        <v>0.2987485897860464</v>
      </c>
      <c r="U2344" s="97">
        <v>16.731627088092178</v>
      </c>
      <c r="V2344" s="184">
        <v>1928068247889.3394</v>
      </c>
      <c r="W2344" s="199">
        <v>2002.2741225460452</v>
      </c>
      <c r="X2344" s="191">
        <v>4.3157894783526343E-2</v>
      </c>
      <c r="Y2344" s="198">
        <v>2.0000000000000001E-4</v>
      </c>
    </row>
    <row r="2345" spans="1:25" x14ac:dyDescent="0.2">
      <c r="A2345">
        <v>2341</v>
      </c>
      <c r="B2345" s="119">
        <v>0.52385904194434418</v>
      </c>
      <c r="C2345" s="97">
        <v>4000</v>
      </c>
      <c r="D2345" s="96">
        <v>0.75154596912842531</v>
      </c>
      <c r="E2345" s="98">
        <v>0.50088077576454826</v>
      </c>
      <c r="F2345" s="119">
        <v>0.53205320736316419</v>
      </c>
      <c r="G2345" s="177">
        <v>1</v>
      </c>
      <c r="H2345" s="97">
        <v>10692553.465866514</v>
      </c>
      <c r="I2345" s="185">
        <v>29921.601356069063</v>
      </c>
      <c r="J2345" s="174">
        <v>319938322284.11243</v>
      </c>
      <c r="K2345" s="186">
        <v>0.39003442055049187</v>
      </c>
      <c r="L2345" s="182">
        <v>82688744184.79213</v>
      </c>
      <c r="M2345" s="189">
        <v>0</v>
      </c>
      <c r="N2345" s="187">
        <v>24318731.591006324</v>
      </c>
      <c r="O2345" s="185">
        <v>0</v>
      </c>
      <c r="P2345" s="185">
        <v>325694323450.74988</v>
      </c>
      <c r="Q2345" s="174">
        <v>645632645734.8623</v>
      </c>
      <c r="R2345" s="119">
        <v>0.59684469094028159</v>
      </c>
      <c r="S2345" s="174">
        <v>283969055604.3667</v>
      </c>
      <c r="T2345" s="119">
        <v>0.43983069548961812</v>
      </c>
      <c r="U2345" s="97">
        <v>17.252864333922432</v>
      </c>
      <c r="V2345" s="184">
        <v>5267765023994.0674</v>
      </c>
      <c r="W2345" s="199">
        <v>5467.9019341807216</v>
      </c>
      <c r="X2345" s="191">
        <v>4.2824265748934838E-2</v>
      </c>
      <c r="Y2345" s="198">
        <v>2.0000000000000001E-4</v>
      </c>
    </row>
    <row r="2346" spans="1:25" x14ac:dyDescent="0.2">
      <c r="A2346">
        <v>2342</v>
      </c>
      <c r="B2346" s="119">
        <v>0.4904591035503621</v>
      </c>
      <c r="C2346" s="97">
        <v>14815.02922183583</v>
      </c>
      <c r="D2346" s="96">
        <v>0.86204916794662101</v>
      </c>
      <c r="E2346" s="98">
        <v>9.7206121695915804E-2</v>
      </c>
      <c r="F2346" s="119">
        <v>0.43844215789265356</v>
      </c>
      <c r="G2346" s="177">
        <v>1</v>
      </c>
      <c r="H2346" s="97">
        <v>8270855.56000432</v>
      </c>
      <c r="I2346" s="185">
        <v>37067.720569671896</v>
      </c>
      <c r="J2346" s="174">
        <v>306581762770.3573</v>
      </c>
      <c r="K2346" s="186">
        <v>0.33835739731630454</v>
      </c>
      <c r="L2346" s="182">
        <v>73811138323.474762</v>
      </c>
      <c r="M2346" s="189">
        <v>1607228304.8277659</v>
      </c>
      <c r="N2346" s="187">
        <v>18085745.784885183</v>
      </c>
      <c r="O2346" s="185">
        <v>0</v>
      </c>
      <c r="P2346" s="185">
        <v>236925247176.52197</v>
      </c>
      <c r="Q2346" s="174">
        <v>545114238251.70703</v>
      </c>
      <c r="R2346" s="119">
        <v>0.53800540231242433</v>
      </c>
      <c r="S2346" s="174">
        <v>186100769487.52496</v>
      </c>
      <c r="T2346" s="119">
        <v>0.34139774092929259</v>
      </c>
      <c r="U2346" s="97">
        <v>16.645237397873508</v>
      </c>
      <c r="V2346" s="184">
        <v>3176992912009.4849</v>
      </c>
      <c r="W2346" s="199">
        <v>3297.1935112272008</v>
      </c>
      <c r="X2346" s="191">
        <v>4.6108992499550173E-2</v>
      </c>
      <c r="Y2346" s="198">
        <v>2.0000000000000001E-4</v>
      </c>
    </row>
    <row r="2347" spans="1:25" x14ac:dyDescent="0.2">
      <c r="A2347">
        <v>2343</v>
      </c>
      <c r="B2347" s="119">
        <v>0.47492664712373556</v>
      </c>
      <c r="C2347" s="97">
        <v>5145.8522411025142</v>
      </c>
      <c r="D2347" s="96">
        <v>0.71739570084521898</v>
      </c>
      <c r="E2347" s="98">
        <v>0</v>
      </c>
      <c r="F2347" s="119">
        <v>0</v>
      </c>
      <c r="G2347" s="177">
        <v>0</v>
      </c>
      <c r="H2347" s="97">
        <v>14530412.193446791</v>
      </c>
      <c r="I2347" s="185">
        <v>34859.781440496838</v>
      </c>
      <c r="J2347" s="174">
        <v>506526993303.88538</v>
      </c>
      <c r="K2347" s="186">
        <v>0.47492664712373556</v>
      </c>
      <c r="L2347" s="182">
        <v>190345883182.06616</v>
      </c>
      <c r="M2347" s="189">
        <v>13822712051.312325</v>
      </c>
      <c r="N2347" s="187">
        <v>32710374.857820749</v>
      </c>
      <c r="O2347" s="185">
        <v>0</v>
      </c>
      <c r="P2347" s="185">
        <v>0</v>
      </c>
      <c r="Q2347" s="174">
        <v>520349705355.19769</v>
      </c>
      <c r="R2347" s="119">
        <v>0.46231056562868522</v>
      </c>
      <c r="S2347" s="174">
        <v>190345883182.06616</v>
      </c>
      <c r="T2347" s="119">
        <v>0.36580376854856389</v>
      </c>
      <c r="U2347" s="97">
        <v>13.254793061938596</v>
      </c>
      <c r="V2347" s="184">
        <v>2795147943551.5435</v>
      </c>
      <c r="W2347" s="199">
        <v>2900.6589272386473</v>
      </c>
      <c r="X2347" s="191">
        <v>5.3769838297994858E-2</v>
      </c>
      <c r="Y2347" s="198">
        <v>2.0000000000000001E-4</v>
      </c>
    </row>
    <row r="2348" spans="1:25" x14ac:dyDescent="0.2">
      <c r="A2348">
        <v>2344</v>
      </c>
      <c r="B2348" s="119">
        <v>0.51434886792361911</v>
      </c>
      <c r="C2348" s="97">
        <v>7384.5904667031236</v>
      </c>
      <c r="D2348" s="96">
        <v>1.2969864227591026</v>
      </c>
      <c r="E2348" s="98">
        <v>0.10968952704427795</v>
      </c>
      <c r="F2348" s="119">
        <v>0</v>
      </c>
      <c r="G2348" s="177">
        <v>0</v>
      </c>
      <c r="H2348" s="97">
        <v>13910910.338269291</v>
      </c>
      <c r="I2348" s="185">
        <v>35245.571249396256</v>
      </c>
      <c r="J2348" s="174">
        <v>490297981471.43329</v>
      </c>
      <c r="K2348" s="186">
        <v>0.43434470008236759</v>
      </c>
      <c r="L2348" s="182">
        <v>160764588551.53595</v>
      </c>
      <c r="M2348" s="189">
        <v>17047659986.959888</v>
      </c>
      <c r="N2348" s="187">
        <v>25574056.275410246</v>
      </c>
      <c r="O2348" s="185">
        <v>33308920074.902424</v>
      </c>
      <c r="P2348" s="185">
        <v>0</v>
      </c>
      <c r="Q2348" s="174">
        <v>540654561533.29559</v>
      </c>
      <c r="R2348" s="119">
        <v>0.44317662851784895</v>
      </c>
      <c r="S2348" s="174">
        <v>178724780942.91119</v>
      </c>
      <c r="T2348" s="119">
        <v>0.3305711144580894</v>
      </c>
      <c r="U2348" s="97">
        <v>13.920612679840351</v>
      </c>
      <c r="V2348" s="184">
        <v>2564161728317.6758</v>
      </c>
      <c r="W2348" s="199">
        <v>2662.929401331598</v>
      </c>
      <c r="X2348" s="191">
        <v>5.5782709153017938E-2</v>
      </c>
      <c r="Y2348" s="198">
        <v>2.0000000000000001E-4</v>
      </c>
    </row>
    <row r="2349" spans="1:25" x14ac:dyDescent="0.2">
      <c r="A2349">
        <v>2345</v>
      </c>
      <c r="B2349" s="119">
        <v>0.64075885260038801</v>
      </c>
      <c r="C2349" s="97">
        <v>13355.39748617515</v>
      </c>
      <c r="D2349" s="96">
        <v>0.56445778278968528</v>
      </c>
      <c r="E2349" s="98">
        <v>0.13432080300396057</v>
      </c>
      <c r="F2349" s="119">
        <v>0</v>
      </c>
      <c r="G2349" s="177">
        <v>0</v>
      </c>
      <c r="H2349" s="97">
        <v>3323072.025650077</v>
      </c>
      <c r="I2349" s="185">
        <v>50484.046838635266</v>
      </c>
      <c r="J2349" s="174">
        <v>167762123791.07706</v>
      </c>
      <c r="K2349" s="186">
        <v>0.45543483269339113</v>
      </c>
      <c r="L2349" s="182">
        <v>60695960937.158775</v>
      </c>
      <c r="M2349" s="189">
        <v>5369330276.6134186</v>
      </c>
      <c r="N2349" s="187">
        <v>9383216.983391393</v>
      </c>
      <c r="O2349" s="185">
        <v>11370921271.861906</v>
      </c>
      <c r="P2349" s="185">
        <v>0</v>
      </c>
      <c r="Q2349" s="174">
        <v>184502375339.55237</v>
      </c>
      <c r="R2349" s="119">
        <v>0.46341653673136995</v>
      </c>
      <c r="S2349" s="174">
        <v>65670285438.351807</v>
      </c>
      <c r="T2349" s="119">
        <v>0.35593192400636731</v>
      </c>
      <c r="U2349" s="97">
        <v>13.741167801894953</v>
      </c>
      <c r="V2349" s="184">
        <v>978656106253.32324</v>
      </c>
      <c r="W2349" s="199">
        <v>1015.7809575034057</v>
      </c>
      <c r="X2349" s="191">
        <v>5.2128497526925277E-2</v>
      </c>
      <c r="Y2349" s="198">
        <v>2.0000000000000001E-4</v>
      </c>
    </row>
    <row r="2350" spans="1:25" x14ac:dyDescent="0.2">
      <c r="A2350">
        <v>2346</v>
      </c>
      <c r="B2350" s="119">
        <v>0.45005316577456095</v>
      </c>
      <c r="C2350" s="97">
        <v>7552.067302017881</v>
      </c>
      <c r="D2350" s="96">
        <v>0.83495006459941623</v>
      </c>
      <c r="E2350" s="98">
        <v>0.62232805935635549</v>
      </c>
      <c r="F2350" s="119">
        <v>0.70082844599312111</v>
      </c>
      <c r="G2350" s="177">
        <v>1</v>
      </c>
      <c r="H2350" s="97">
        <v>10057947.52415679</v>
      </c>
      <c r="I2350" s="185">
        <v>36812.016809449553</v>
      </c>
      <c r="J2350" s="174">
        <v>370253333327.82129</v>
      </c>
      <c r="K2350" s="186">
        <v>0.450053165774561</v>
      </c>
      <c r="L2350" s="182">
        <v>125014171401.78743</v>
      </c>
      <c r="M2350" s="189">
        <v>4214902935.8970208</v>
      </c>
      <c r="N2350" s="187">
        <v>21989662.397067547</v>
      </c>
      <c r="O2350" s="185">
        <v>0</v>
      </c>
      <c r="P2350" s="185">
        <v>241197758430.55862</v>
      </c>
      <c r="Q2350" s="174">
        <v>615665994694.27686</v>
      </c>
      <c r="R2350" s="119">
        <v>0.58406976290087342</v>
      </c>
      <c r="S2350" s="174">
        <v>215037450522.40109</v>
      </c>
      <c r="T2350" s="119">
        <v>0.34927615358906233</v>
      </c>
      <c r="U2350" s="97">
        <v>15.570251591582545</v>
      </c>
      <c r="V2350" s="184">
        <v>3576039212822.8008</v>
      </c>
      <c r="W2350" s="199">
        <v>3708.951732023525</v>
      </c>
      <c r="X2350" s="191">
        <v>4.8367694387293055E-2</v>
      </c>
      <c r="Y2350" s="198">
        <v>2.0000000000000001E-4</v>
      </c>
    </row>
    <row r="2351" spans="1:25" x14ac:dyDescent="0.2">
      <c r="A2351">
        <v>2347</v>
      </c>
      <c r="B2351" s="119">
        <v>0.3934603816754374</v>
      </c>
      <c r="C2351" s="97">
        <v>8460.5062894732418</v>
      </c>
      <c r="D2351" s="96">
        <v>0.96505379174670503</v>
      </c>
      <c r="E2351" s="98">
        <v>0.37635073118638734</v>
      </c>
      <c r="F2351" s="119">
        <v>0.36577519613921627</v>
      </c>
      <c r="G2351" s="177">
        <v>1</v>
      </c>
      <c r="H2351" s="97">
        <v>8092494.6104777865</v>
      </c>
      <c r="I2351" s="185">
        <v>37965.305758756425</v>
      </c>
      <c r="J2351" s="174">
        <v>307234032237.87762</v>
      </c>
      <c r="K2351" s="186">
        <v>0.3934603816754374</v>
      </c>
      <c r="L2351" s="182">
        <v>86690943896.464188</v>
      </c>
      <c r="M2351" s="189">
        <v>7862579063.5893574</v>
      </c>
      <c r="N2351" s="187">
        <v>17183043.161986902</v>
      </c>
      <c r="O2351" s="185">
        <v>0</v>
      </c>
      <c r="P2351" s="185">
        <v>144398373921.92169</v>
      </c>
      <c r="Q2351" s="174">
        <v>459494985223.38867</v>
      </c>
      <c r="R2351" s="119">
        <v>0.51448465451827785</v>
      </c>
      <c r="S2351" s="174">
        <v>167482978223.01788</v>
      </c>
      <c r="T2351" s="119">
        <v>0.36449359320340385</v>
      </c>
      <c r="U2351" s="97">
        <v>16.042885536300009</v>
      </c>
      <c r="V2351" s="184">
        <v>2830548344158.0923</v>
      </c>
      <c r="W2351" s="199">
        <v>2939.0709187935595</v>
      </c>
      <c r="X2351" s="191">
        <v>4.6578303141883735E-2</v>
      </c>
      <c r="Y2351" s="198">
        <v>2.0000000000000001E-4</v>
      </c>
    </row>
    <row r="2352" spans="1:25" x14ac:dyDescent="0.2">
      <c r="A2352">
        <v>2348</v>
      </c>
      <c r="B2352" s="119">
        <v>0.55219650090410388</v>
      </c>
      <c r="C2352" s="97">
        <v>4511.2293554625658</v>
      </c>
      <c r="D2352" s="96">
        <v>0.2</v>
      </c>
      <c r="E2352" s="98">
        <v>0.56704481641196236</v>
      </c>
      <c r="F2352" s="119">
        <v>0.53697841139024149</v>
      </c>
      <c r="G2352" s="177">
        <v>1</v>
      </c>
      <c r="H2352" s="97">
        <v>2716364.3158120876</v>
      </c>
      <c r="I2352" s="185">
        <v>53566.417721681624</v>
      </c>
      <c r="J2352" s="174">
        <v>145505905625.06018</v>
      </c>
      <c r="K2352" s="186">
        <v>0.55219650090410388</v>
      </c>
      <c r="L2352" s="182">
        <v>60278556192.19931</v>
      </c>
      <c r="M2352" s="189">
        <v>5582184987.3539133</v>
      </c>
      <c r="N2352" s="187">
        <v>10435595.344954632</v>
      </c>
      <c r="O2352" s="185">
        <v>0</v>
      </c>
      <c r="P2352" s="185">
        <v>270307808295.8573</v>
      </c>
      <c r="Q2352" s="174">
        <v>421395898908.27142</v>
      </c>
      <c r="R2352" s="119">
        <v>0.70383717390730671</v>
      </c>
      <c r="S2352" s="174">
        <v>171022149932.36185</v>
      </c>
      <c r="T2352" s="119">
        <v>0.40584673551744649</v>
      </c>
      <c r="U2352" s="97">
        <v>16.992179970690565</v>
      </c>
      <c r="V2352" s="184">
        <v>3207694752773.4561</v>
      </c>
      <c r="W2352" s="199">
        <v>3330.8292598056946</v>
      </c>
      <c r="X2352" s="191">
        <v>4.2546141382822152E-2</v>
      </c>
      <c r="Y2352" s="198">
        <v>2.0000000000000001E-4</v>
      </c>
    </row>
    <row r="2353" spans="1:25" x14ac:dyDescent="0.2">
      <c r="A2353">
        <v>2349</v>
      </c>
      <c r="B2353" s="119">
        <v>0.51823709658947414</v>
      </c>
      <c r="C2353" s="97">
        <v>6353.5501571725817</v>
      </c>
      <c r="D2353" s="96">
        <v>0.94225113692414397</v>
      </c>
      <c r="E2353" s="98">
        <v>0.7</v>
      </c>
      <c r="F2353" s="119">
        <v>0</v>
      </c>
      <c r="G2353" s="177">
        <v>0</v>
      </c>
      <c r="H2353" s="97">
        <v>9754060.6738076136</v>
      </c>
      <c r="I2353" s="185">
        <v>35231.832410222582</v>
      </c>
      <c r="J2353" s="174">
        <v>343653430978.7326</v>
      </c>
      <c r="K2353" s="186">
        <v>0.47367509578536615</v>
      </c>
      <c r="L2353" s="182">
        <v>119231139146.69455</v>
      </c>
      <c r="M2353" s="189">
        <v>33880405051.170704</v>
      </c>
      <c r="N2353" s="187">
        <v>20570296.258275565</v>
      </c>
      <c r="O2353" s="185">
        <v>82243484442.831726</v>
      </c>
      <c r="P2353" s="185">
        <v>0</v>
      </c>
      <c r="Q2353" s="174">
        <v>459777320472.73505</v>
      </c>
      <c r="R2353" s="119">
        <v>0.49714252794172098</v>
      </c>
      <c r="S2353" s="174">
        <v>171558245782.49463</v>
      </c>
      <c r="T2353" s="119">
        <v>0.37313333682074928</v>
      </c>
      <c r="U2353" s="97">
        <v>15.419134413247905</v>
      </c>
      <c r="V2353" s="184">
        <v>2846249404919.4561</v>
      </c>
      <c r="W2353" s="199">
        <v>2955.6454111050161</v>
      </c>
      <c r="X2353" s="191">
        <v>4.8553065471343165E-2</v>
      </c>
      <c r="Y2353" s="198">
        <v>2.0000000000000001E-4</v>
      </c>
    </row>
    <row r="2354" spans="1:25" x14ac:dyDescent="0.2">
      <c r="A2354">
        <v>2350</v>
      </c>
      <c r="B2354" s="119">
        <v>0.49136928354747023</v>
      </c>
      <c r="C2354" s="97">
        <v>8229.6320890969419</v>
      </c>
      <c r="D2354" s="96">
        <v>1.5801726040909956</v>
      </c>
      <c r="E2354" s="98">
        <v>0</v>
      </c>
      <c r="F2354" s="119">
        <v>0</v>
      </c>
      <c r="G2354" s="177">
        <v>0</v>
      </c>
      <c r="H2354" s="97">
        <v>48462652.74776005</v>
      </c>
      <c r="I2354" s="185">
        <v>21171.175024078257</v>
      </c>
      <c r="J2354" s="174">
        <v>1026011303453.9551</v>
      </c>
      <c r="K2354" s="186">
        <v>0.25655059199892516</v>
      </c>
      <c r="L2354" s="182">
        <v>207031359574.70712</v>
      </c>
      <c r="M2354" s="189">
        <v>10331585355.63039</v>
      </c>
      <c r="N2354" s="187">
        <v>79182167.261786044</v>
      </c>
      <c r="O2354" s="185">
        <v>0</v>
      </c>
      <c r="P2354" s="185">
        <v>0</v>
      </c>
      <c r="Q2354" s="174">
        <v>1036342888809.5854</v>
      </c>
      <c r="R2354" s="119">
        <v>0.25399296906553576</v>
      </c>
      <c r="S2354" s="174">
        <v>207031359574.70712</v>
      </c>
      <c r="T2354" s="119">
        <v>0.19977110067548931</v>
      </c>
      <c r="U2354" s="97">
        <v>13.151120766912367</v>
      </c>
      <c r="V2354" s="184">
        <v>2089781887324.4309</v>
      </c>
      <c r="W2354" s="199">
        <v>2165.3556444861483</v>
      </c>
      <c r="X2354" s="191">
        <v>6.1645602092932211E-2</v>
      </c>
      <c r="Y2354" s="198">
        <v>2.0000000000000001E-4</v>
      </c>
    </row>
    <row r="2355" spans="1:25" x14ac:dyDescent="0.2">
      <c r="A2355">
        <v>2351</v>
      </c>
      <c r="B2355" s="119">
        <v>0.53156874522839115</v>
      </c>
      <c r="C2355" s="97">
        <v>10163.621114057438</v>
      </c>
      <c r="D2355" s="96">
        <v>0.92215895702324668</v>
      </c>
      <c r="E2355" s="98">
        <v>0.46813287803075387</v>
      </c>
      <c r="F2355" s="119">
        <v>0</v>
      </c>
      <c r="G2355" s="177">
        <v>0</v>
      </c>
      <c r="H2355" s="97">
        <v>10490582.685668422</v>
      </c>
      <c r="I2355" s="185">
        <v>36519.733101031074</v>
      </c>
      <c r="J2355" s="174">
        <v>383113279754.90851</v>
      </c>
      <c r="K2355" s="186">
        <v>0.42674851025569804</v>
      </c>
      <c r="L2355" s="182">
        <v>118374283603.21011</v>
      </c>
      <c r="M2355" s="189">
        <v>45688010807.241989</v>
      </c>
      <c r="N2355" s="187">
        <v>22034892.632868417</v>
      </c>
      <c r="O2355" s="185">
        <v>75580217791.60405</v>
      </c>
      <c r="P2355" s="185">
        <v>0</v>
      </c>
      <c r="Q2355" s="174">
        <v>504381508353.75458</v>
      </c>
      <c r="R2355" s="119">
        <v>0.44402340672408158</v>
      </c>
      <c r="S2355" s="174">
        <v>161393666109.86371</v>
      </c>
      <c r="T2355" s="119">
        <v>0.31998331310090011</v>
      </c>
      <c r="U2355" s="97">
        <v>15.532457851699423</v>
      </c>
      <c r="V2355" s="184">
        <v>2579444718899.1816</v>
      </c>
      <c r="W2355" s="199">
        <v>2670.8962049569063</v>
      </c>
      <c r="X2355" s="191">
        <v>4.7568700451711743E-2</v>
      </c>
      <c r="Y2355" s="198">
        <v>2.0000000000000001E-4</v>
      </c>
    </row>
    <row r="2356" spans="1:25" x14ac:dyDescent="0.2">
      <c r="A2356">
        <v>2352</v>
      </c>
      <c r="B2356" s="119">
        <v>0.4749948821435212</v>
      </c>
      <c r="C2356" s="97">
        <v>4000</v>
      </c>
      <c r="D2356" s="96">
        <v>0.97195528552269883</v>
      </c>
      <c r="E2356" s="98">
        <v>0.7</v>
      </c>
      <c r="F2356" s="119">
        <v>0.5993468283903256</v>
      </c>
      <c r="G2356" s="177">
        <v>1</v>
      </c>
      <c r="H2356" s="97">
        <v>12622386.991596062</v>
      </c>
      <c r="I2356" s="185">
        <v>37549.775312605452</v>
      </c>
      <c r="J2356" s="174">
        <v>473967795443.18597</v>
      </c>
      <c r="K2356" s="186">
        <v>0.37697728468757263</v>
      </c>
      <c r="L2356" s="182">
        <v>122695656259.32188</v>
      </c>
      <c r="M2356" s="189">
        <v>5006840685.5527687</v>
      </c>
      <c r="N2356" s="187">
        <v>25945287.324309886</v>
      </c>
      <c r="O2356" s="185">
        <v>0</v>
      </c>
      <c r="P2356" s="185">
        <v>378398151288.16602</v>
      </c>
      <c r="Q2356" s="174">
        <v>857372787416.90479</v>
      </c>
      <c r="R2356" s="119">
        <v>0.56147526566174788</v>
      </c>
      <c r="S2356" s="174">
        <v>295338240466.58984</v>
      </c>
      <c r="T2356" s="119">
        <v>0.3444688760840961</v>
      </c>
      <c r="U2356" s="97">
        <v>16.560331105024343</v>
      </c>
      <c r="V2356" s="184">
        <v>5276957373365.4336</v>
      </c>
      <c r="W2356" s="199">
        <v>5480.285130634843</v>
      </c>
      <c r="X2356" s="191">
        <v>4.4936283410446448E-2</v>
      </c>
      <c r="Y2356" s="198">
        <v>2.0000000000000001E-4</v>
      </c>
    </row>
    <row r="2357" spans="1:25" x14ac:dyDescent="0.2">
      <c r="A2357">
        <v>2353</v>
      </c>
      <c r="B2357" s="119">
        <v>0.49332089910995508</v>
      </c>
      <c r="C2357" s="97">
        <v>4985.5844231070278</v>
      </c>
      <c r="D2357" s="96">
        <v>0.26906866731459644</v>
      </c>
      <c r="E2357" s="98">
        <v>0.51414975194668866</v>
      </c>
      <c r="F2357" s="119">
        <v>0</v>
      </c>
      <c r="G2357" s="177">
        <v>0</v>
      </c>
      <c r="H2357" s="97">
        <v>3602410.4451040579</v>
      </c>
      <c r="I2357" s="185">
        <v>37475.744229888609</v>
      </c>
      <c r="J2357" s="174">
        <v>135003012451.79886</v>
      </c>
      <c r="K2357" s="186">
        <v>0.3302047934630864</v>
      </c>
      <c r="L2357" s="182">
        <v>25712283394.12854</v>
      </c>
      <c r="M2357" s="189">
        <v>20446489769.491356</v>
      </c>
      <c r="N2357" s="187">
        <v>12396027.275734957</v>
      </c>
      <c r="O2357" s="185">
        <v>61858886308.263374</v>
      </c>
      <c r="P2357" s="185">
        <v>0</v>
      </c>
      <c r="Q2357" s="174">
        <v>217308388529.55359</v>
      </c>
      <c r="R2357" s="119">
        <v>0.43286755530543469</v>
      </c>
      <c r="S2357" s="174">
        <v>60850315869.832512</v>
      </c>
      <c r="T2357" s="119">
        <v>0.28001825553805976</v>
      </c>
      <c r="U2357" s="97">
        <v>17.715145159386999</v>
      </c>
      <c r="V2357" s="184">
        <v>1212697624812.1353</v>
      </c>
      <c r="W2357" s="199">
        <v>1259.8113141322694</v>
      </c>
      <c r="X2357" s="191">
        <v>4.0118725180617168E-2</v>
      </c>
      <c r="Y2357" s="198">
        <v>2.0000000000000001E-4</v>
      </c>
    </row>
    <row r="2358" spans="1:25" x14ac:dyDescent="0.2">
      <c r="A2358">
        <v>2354</v>
      </c>
      <c r="B2358" s="119">
        <v>0.4427419128180754</v>
      </c>
      <c r="C2358" s="97">
        <v>4809.3941777514237</v>
      </c>
      <c r="D2358" s="96">
        <v>1.0984952285490877</v>
      </c>
      <c r="E2358" s="98">
        <v>0.29959212685673842</v>
      </c>
      <c r="F2358" s="119">
        <v>0</v>
      </c>
      <c r="G2358" s="177">
        <v>0</v>
      </c>
      <c r="H2358" s="97">
        <v>27174563.419806641</v>
      </c>
      <c r="I2358" s="185">
        <v>21859.398451022629</v>
      </c>
      <c r="J2358" s="174">
        <v>594019609526.13745</v>
      </c>
      <c r="K2358" s="186">
        <v>0.25864640079174805</v>
      </c>
      <c r="L2358" s="182">
        <v>96122471221.273453</v>
      </c>
      <c r="M2358" s="189">
        <v>13647428068.530094</v>
      </c>
      <c r="N2358" s="187">
        <v>51199136.206551388</v>
      </c>
      <c r="O2358" s="185">
        <v>57283000949.68396</v>
      </c>
      <c r="P2358" s="185">
        <v>0</v>
      </c>
      <c r="Q2358" s="174">
        <v>664950038544.35156</v>
      </c>
      <c r="R2358" s="119">
        <v>0.2999735667360186</v>
      </c>
      <c r="S2358" s="174">
        <v>126361751691.30376</v>
      </c>
      <c r="T2358" s="119">
        <v>0.19003194881817506</v>
      </c>
      <c r="U2358" s="97">
        <v>14.718006608845013</v>
      </c>
      <c r="V2358" s="184">
        <v>1871771768511.2563</v>
      </c>
      <c r="W2358" s="199">
        <v>1943.452464314144</v>
      </c>
      <c r="X2358" s="191">
        <v>5.225635923797213E-2</v>
      </c>
      <c r="Y2358" s="198">
        <v>2.0000000000000001E-4</v>
      </c>
    </row>
    <row r="2359" spans="1:25" x14ac:dyDescent="0.2">
      <c r="A2359">
        <v>2355</v>
      </c>
      <c r="B2359" s="119">
        <v>0.4098553700296082</v>
      </c>
      <c r="C2359" s="97">
        <v>10610.663848694043</v>
      </c>
      <c r="D2359" s="96">
        <v>0.54594923870102074</v>
      </c>
      <c r="E2359" s="98">
        <v>0.7</v>
      </c>
      <c r="F2359" s="119">
        <v>0</v>
      </c>
      <c r="G2359" s="177">
        <v>0</v>
      </c>
      <c r="H2359" s="97">
        <v>4197999.4165072041</v>
      </c>
      <c r="I2359" s="185">
        <v>43651.13122531437</v>
      </c>
      <c r="J2359" s="174">
        <v>183247423413.74911</v>
      </c>
      <c r="K2359" s="186">
        <v>0.40985537002960815</v>
      </c>
      <c r="L2359" s="182">
        <v>55560337817.833786</v>
      </c>
      <c r="M2359" s="189">
        <v>12942632687.32198</v>
      </c>
      <c r="N2359" s="187">
        <v>11567242.83025004</v>
      </c>
      <c r="O2359" s="185">
        <v>42207693351.231544</v>
      </c>
      <c r="P2359" s="185">
        <v>0</v>
      </c>
      <c r="Q2359" s="174">
        <v>238397749452.30264</v>
      </c>
      <c r="R2359" s="119">
        <v>0.4566783682367857</v>
      </c>
      <c r="S2359" s="174">
        <v>73724330669.841354</v>
      </c>
      <c r="T2359" s="119">
        <v>0.30924927286107506</v>
      </c>
      <c r="U2359" s="97">
        <v>15.058906203663735</v>
      </c>
      <c r="V2359" s="184">
        <v>1211351467370.1609</v>
      </c>
      <c r="W2359" s="199">
        <v>1257.5721331463737</v>
      </c>
      <c r="X2359" s="191">
        <v>4.7211960460726676E-2</v>
      </c>
      <c r="Y2359" s="198">
        <v>2.0000000000000001E-4</v>
      </c>
    </row>
    <row r="2360" spans="1:25" x14ac:dyDescent="0.2">
      <c r="A2360">
        <v>2356</v>
      </c>
      <c r="B2360" s="119">
        <v>0.46317392971323113</v>
      </c>
      <c r="C2360" s="97">
        <v>12055.097645037526</v>
      </c>
      <c r="D2360" s="96">
        <v>0.5900309036231608</v>
      </c>
      <c r="E2360" s="98">
        <v>0.40691061334451323</v>
      </c>
      <c r="F2360" s="119">
        <v>0.4891917290702919</v>
      </c>
      <c r="G2360" s="177">
        <v>1</v>
      </c>
      <c r="H2360" s="97">
        <v>3361876.0531019936</v>
      </c>
      <c r="I2360" s="185">
        <v>52111.291657575312</v>
      </c>
      <c r="J2360" s="174">
        <v>175191703519.81613</v>
      </c>
      <c r="K2360" s="186">
        <v>0.46317392971323113</v>
      </c>
      <c r="L2360" s="182">
        <v>65571610291.530373</v>
      </c>
      <c r="M2360" s="189">
        <v>1379293096.0594423</v>
      </c>
      <c r="N2360" s="187">
        <v>9380336.8076392598</v>
      </c>
      <c r="O2360" s="185">
        <v>0</v>
      </c>
      <c r="P2360" s="185">
        <v>205139704006.6524</v>
      </c>
      <c r="Q2360" s="174">
        <v>381710700622.52795</v>
      </c>
      <c r="R2360" s="119">
        <v>0.64251799223276973</v>
      </c>
      <c r="S2360" s="174">
        <v>163553885646.97491</v>
      </c>
      <c r="T2360" s="119">
        <v>0.42847603009356722</v>
      </c>
      <c r="U2360" s="97">
        <v>16.625752502146163</v>
      </c>
      <c r="V2360" s="184">
        <v>2925246090921.2554</v>
      </c>
      <c r="W2360" s="199">
        <v>3038.5977074685297</v>
      </c>
      <c r="X2360" s="191">
        <v>4.4505683016502429E-2</v>
      </c>
      <c r="Y2360" s="198">
        <v>2.0000000000000001E-4</v>
      </c>
    </row>
    <row r="2361" spans="1:25" x14ac:dyDescent="0.2">
      <c r="A2361">
        <v>2357</v>
      </c>
      <c r="B2361" s="119">
        <v>0.61857754277821464</v>
      </c>
      <c r="C2361" s="97">
        <v>4000</v>
      </c>
      <c r="D2361" s="96">
        <v>0.93569620533936071</v>
      </c>
      <c r="E2361" s="98">
        <v>0</v>
      </c>
      <c r="F2361" s="119">
        <v>0</v>
      </c>
      <c r="G2361" s="177">
        <v>0</v>
      </c>
      <c r="H2361" s="97">
        <v>12607819.470919896</v>
      </c>
      <c r="I2361" s="185">
        <v>24395.331264522985</v>
      </c>
      <c r="J2361" s="174">
        <v>307571932516.3938</v>
      </c>
      <c r="K2361" s="186">
        <v>0.20610407166124234</v>
      </c>
      <c r="L2361" s="182">
        <v>34508347333.029884</v>
      </c>
      <c r="M2361" s="189">
        <v>2420579467.4273086</v>
      </c>
      <c r="N2361" s="187">
        <v>26292467.771980975</v>
      </c>
      <c r="O2361" s="185">
        <v>0</v>
      </c>
      <c r="P2361" s="185">
        <v>0</v>
      </c>
      <c r="Q2361" s="174">
        <v>309992511983.82111</v>
      </c>
      <c r="R2361" s="119">
        <v>0.20449470606455847</v>
      </c>
      <c r="S2361" s="174">
        <v>34508347333.029884</v>
      </c>
      <c r="T2361" s="119">
        <v>0.11131993838235331</v>
      </c>
      <c r="U2361" s="97">
        <v>13.202294766105588</v>
      </c>
      <c r="V2361" s="184">
        <v>503513974333.98297</v>
      </c>
      <c r="W2361" s="199">
        <v>522.62252979501454</v>
      </c>
      <c r="X2361" s="191">
        <v>5.4902152452621936E-2</v>
      </c>
      <c r="Y2361" s="198">
        <v>2.0000000000000001E-4</v>
      </c>
    </row>
    <row r="2362" spans="1:25" x14ac:dyDescent="0.2">
      <c r="A2362">
        <v>2358</v>
      </c>
      <c r="B2362" s="119">
        <v>0.49815708745650078</v>
      </c>
      <c r="C2362" s="97">
        <v>9299.8069741267482</v>
      </c>
      <c r="D2362" s="96">
        <v>0.2</v>
      </c>
      <c r="E2362" s="98">
        <v>0.10356388974773831</v>
      </c>
      <c r="F2362" s="119">
        <v>0</v>
      </c>
      <c r="G2362" s="177">
        <v>0</v>
      </c>
      <c r="H2362" s="97">
        <v>1593136.6955551719</v>
      </c>
      <c r="I2362" s="185">
        <v>54234.072258536471</v>
      </c>
      <c r="J2362" s="174">
        <v>86402290664.46521</v>
      </c>
      <c r="K2362" s="186">
        <v>0.49815708745650078</v>
      </c>
      <c r="L2362" s="182">
        <v>30703974380.742188</v>
      </c>
      <c r="M2362" s="189">
        <v>4534044787.7513952</v>
      </c>
      <c r="N2362" s="187">
        <v>6736915.5454330677</v>
      </c>
      <c r="O2362" s="185">
        <v>12605382536.55587</v>
      </c>
      <c r="P2362" s="185">
        <v>0</v>
      </c>
      <c r="Q2362" s="174">
        <v>103541717988.77246</v>
      </c>
      <c r="R2362" s="119">
        <v>0.51308999433431679</v>
      </c>
      <c r="S2362" s="174">
        <v>38617380583.795708</v>
      </c>
      <c r="T2362" s="119">
        <v>0.372964456587278</v>
      </c>
      <c r="U2362" s="97">
        <v>14.602257653794929</v>
      </c>
      <c r="V2362" s="184">
        <v>665168893383.14954</v>
      </c>
      <c r="W2362" s="199">
        <v>690.74537982640675</v>
      </c>
      <c r="X2362" s="191">
        <v>4.615000732142302E-2</v>
      </c>
      <c r="Y2362" s="198">
        <v>2.0000000000000001E-4</v>
      </c>
    </row>
    <row r="2363" spans="1:25" x14ac:dyDescent="0.2">
      <c r="A2363">
        <v>2359</v>
      </c>
      <c r="B2363" s="119">
        <v>0.41095044231625366</v>
      </c>
      <c r="C2363" s="97">
        <v>17000</v>
      </c>
      <c r="D2363" s="96">
        <v>0.99686626755308205</v>
      </c>
      <c r="E2363" s="98">
        <v>0.33973718124936919</v>
      </c>
      <c r="F2363" s="119">
        <v>0.52932425348617362</v>
      </c>
      <c r="G2363" s="177">
        <v>1</v>
      </c>
      <c r="H2363" s="97">
        <v>6004654.1449581403</v>
      </c>
      <c r="I2363" s="185">
        <v>47988.071737546226</v>
      </c>
      <c r="J2363" s="174">
        <v>288151773867.40552</v>
      </c>
      <c r="K2363" s="186">
        <v>0.41095044231625366</v>
      </c>
      <c r="L2363" s="182">
        <v>84867079368.875626</v>
      </c>
      <c r="M2363" s="189">
        <v>8993909689.1454029</v>
      </c>
      <c r="N2363" s="187">
        <v>12975835.827449499</v>
      </c>
      <c r="O2363" s="185">
        <v>0</v>
      </c>
      <c r="P2363" s="185">
        <v>364242193806.62756</v>
      </c>
      <c r="Q2363" s="174">
        <v>661387877363.17847</v>
      </c>
      <c r="R2363" s="119">
        <v>0.61962105444713556</v>
      </c>
      <c r="S2363" s="174">
        <v>287218655228.83191</v>
      </c>
      <c r="T2363" s="119">
        <v>0.4342665855532693</v>
      </c>
      <c r="U2363" s="97">
        <v>17.328144117799472</v>
      </c>
      <c r="V2363" s="184">
        <v>5180285307574.5137</v>
      </c>
      <c r="W2363" s="199">
        <v>5375.7171689402121</v>
      </c>
      <c r="X2363" s="191">
        <v>4.3992181564632006E-2</v>
      </c>
      <c r="Y2363" s="198">
        <v>2.0000000000000001E-4</v>
      </c>
    </row>
    <row r="2364" spans="1:25" x14ac:dyDescent="0.2">
      <c r="A2364">
        <v>2360</v>
      </c>
      <c r="B2364" s="119">
        <v>0.5014070522926336</v>
      </c>
      <c r="C2364" s="97">
        <v>5072.6719705691066</v>
      </c>
      <c r="D2364" s="96">
        <v>1.1079311172519688</v>
      </c>
      <c r="E2364" s="98">
        <v>0.21222112494257225</v>
      </c>
      <c r="F2364" s="119">
        <v>0</v>
      </c>
      <c r="G2364" s="177">
        <v>0</v>
      </c>
      <c r="H2364" s="97">
        <v>17964135.643616516</v>
      </c>
      <c r="I2364" s="185">
        <v>36213.860493697226</v>
      </c>
      <c r="J2364" s="174">
        <v>650550702087.78235</v>
      </c>
      <c r="K2364" s="186">
        <v>0.50140705229263371</v>
      </c>
      <c r="L2364" s="182">
        <v>256145907297.29678</v>
      </c>
      <c r="M2364" s="189">
        <v>48816034245.244164</v>
      </c>
      <c r="N2364" s="187">
        <v>34408781.398084804</v>
      </c>
      <c r="O2364" s="185">
        <v>59598151514.080215</v>
      </c>
      <c r="P2364" s="185">
        <v>0</v>
      </c>
      <c r="Q2364" s="174">
        <v>758964887847.10669</v>
      </c>
      <c r="R2364" s="119">
        <v>0.49260412055757485</v>
      </c>
      <c r="S2364" s="174">
        <v>288038365336.24561</v>
      </c>
      <c r="T2364" s="119">
        <v>0.37951474428981868</v>
      </c>
      <c r="U2364" s="97">
        <v>14.206803787778385</v>
      </c>
      <c r="V2364" s="184">
        <v>4403898258246.5186</v>
      </c>
      <c r="W2364" s="199">
        <v>4573.1116652590636</v>
      </c>
      <c r="X2364" s="191">
        <v>5.2243448834517169E-2</v>
      </c>
      <c r="Y2364" s="198">
        <v>2.0000000000000001E-4</v>
      </c>
    </row>
    <row r="2365" spans="1:25" x14ac:dyDescent="0.2">
      <c r="A2365">
        <v>2361</v>
      </c>
      <c r="B2365" s="119">
        <v>0.61307230125004142</v>
      </c>
      <c r="C2365" s="97">
        <v>4000</v>
      </c>
      <c r="D2365" s="96">
        <v>0.8060379242431982</v>
      </c>
      <c r="E2365" s="98">
        <v>0.33508278736266828</v>
      </c>
      <c r="F2365" s="119">
        <v>0.61181486862962464</v>
      </c>
      <c r="G2365" s="177">
        <v>1</v>
      </c>
      <c r="H2365" s="97">
        <v>11913110.18465776</v>
      </c>
      <c r="I2365" s="185">
        <v>34705.240076071241</v>
      </c>
      <c r="J2365" s="174">
        <v>413447349011.23694</v>
      </c>
      <c r="K2365" s="186">
        <v>0.41886903465926051</v>
      </c>
      <c r="L2365" s="182">
        <v>121413532352.03467</v>
      </c>
      <c r="M2365" s="189">
        <v>3088959945.6819301</v>
      </c>
      <c r="N2365" s="187">
        <v>26203066.602478735</v>
      </c>
      <c r="O2365" s="185">
        <v>0</v>
      </c>
      <c r="P2365" s="185">
        <v>314473214077.98969</v>
      </c>
      <c r="Q2365" s="174">
        <v>731009523034.90845</v>
      </c>
      <c r="R2365" s="119">
        <v>0.5810579066900543</v>
      </c>
      <c r="S2365" s="174">
        <v>260714719178.41742</v>
      </c>
      <c r="T2365" s="119">
        <v>0.35665023636903742</v>
      </c>
      <c r="U2365" s="97">
        <v>16.243312131184314</v>
      </c>
      <c r="V2365" s="184">
        <v>4571637113848.3789</v>
      </c>
      <c r="W2365" s="199">
        <v>4743.2058260347321</v>
      </c>
      <c r="X2365" s="191">
        <v>4.5348489196390451E-2</v>
      </c>
      <c r="Y2365" s="198">
        <v>2.0000000000000001E-4</v>
      </c>
    </row>
    <row r="2366" spans="1:25" x14ac:dyDescent="0.2">
      <c r="A2366">
        <v>2362</v>
      </c>
      <c r="B2366" s="119">
        <v>0.46827221291931437</v>
      </c>
      <c r="C2366" s="97">
        <v>11189.045534081317</v>
      </c>
      <c r="D2366" s="96">
        <v>1.2319892566757349</v>
      </c>
      <c r="E2366" s="98">
        <v>0.5074646391821771</v>
      </c>
      <c r="F2366" s="119">
        <v>0.47101546712991582</v>
      </c>
      <c r="G2366" s="177">
        <v>1</v>
      </c>
      <c r="H2366" s="97">
        <v>11901087.296278937</v>
      </c>
      <c r="I2366" s="185">
        <v>34950.772448279175</v>
      </c>
      <c r="J2366" s="174">
        <v>415952193979.35114</v>
      </c>
      <c r="K2366" s="186">
        <v>0.34872648447694765</v>
      </c>
      <c r="L2366" s="182">
        <v>111958966852.50046</v>
      </c>
      <c r="M2366" s="189">
        <v>3154262817.4844117</v>
      </c>
      <c r="N2366" s="187">
        <v>22460331.333292581</v>
      </c>
      <c r="O2366" s="185">
        <v>0</v>
      </c>
      <c r="P2366" s="185">
        <v>296213425702.40344</v>
      </c>
      <c r="Q2366" s="174">
        <v>715319882499.23901</v>
      </c>
      <c r="R2366" s="119">
        <v>0.53406076948968595</v>
      </c>
      <c r="S2366" s="174">
        <v>285606376457.42493</v>
      </c>
      <c r="T2366" s="119">
        <v>0.39927084853220024</v>
      </c>
      <c r="U2366" s="97">
        <v>16.685626402932769</v>
      </c>
      <c r="V2366" s="184">
        <v>4887251038627.8887</v>
      </c>
      <c r="W2366" s="199">
        <v>5079.3990626379882</v>
      </c>
      <c r="X2366" s="191">
        <v>4.5235957738675156E-2</v>
      </c>
      <c r="Y2366" s="198">
        <v>2.0000000000000001E-4</v>
      </c>
    </row>
    <row r="2367" spans="1:25" x14ac:dyDescent="0.2">
      <c r="A2367">
        <v>2363</v>
      </c>
      <c r="B2367" s="119">
        <v>0.59234001250747137</v>
      </c>
      <c r="C2367" s="97">
        <v>9442.5082021354719</v>
      </c>
      <c r="D2367" s="96">
        <v>1.4228602153779162</v>
      </c>
      <c r="E2367" s="98">
        <v>0.15745318851668441</v>
      </c>
      <c r="F2367" s="119">
        <v>0</v>
      </c>
      <c r="G2367" s="177">
        <v>0</v>
      </c>
      <c r="H2367" s="97">
        <v>19702675.855366185</v>
      </c>
      <c r="I2367" s="185">
        <v>28676.92268798815</v>
      </c>
      <c r="J2367" s="174">
        <v>565012112250.8269</v>
      </c>
      <c r="K2367" s="186">
        <v>0.32452478128284279</v>
      </c>
      <c r="L2367" s="182">
        <v>140398342919.66174</v>
      </c>
      <c r="M2367" s="189">
        <v>27089142940.359901</v>
      </c>
      <c r="N2367" s="187">
        <v>34347118.325413048</v>
      </c>
      <c r="O2367" s="185">
        <v>63230682337.583183</v>
      </c>
      <c r="P2367" s="185">
        <v>0</v>
      </c>
      <c r="Q2367" s="174">
        <v>655331937528.7699</v>
      </c>
      <c r="R2367" s="119">
        <v>0.35698699334358736</v>
      </c>
      <c r="S2367" s="174">
        <v>167817632580.68228</v>
      </c>
      <c r="T2367" s="119">
        <v>0.25608035099512433</v>
      </c>
      <c r="U2367" s="97">
        <v>14.362321679703452</v>
      </c>
      <c r="V2367" s="184">
        <v>2234524385434.8599</v>
      </c>
      <c r="W2367" s="199">
        <v>2318.100716081266</v>
      </c>
      <c r="X2367" s="191">
        <v>5.3230630375828154E-2</v>
      </c>
      <c r="Y2367" s="198">
        <v>2.0000000000000001E-4</v>
      </c>
    </row>
    <row r="2368" spans="1:25" x14ac:dyDescent="0.2">
      <c r="A2368">
        <v>2364</v>
      </c>
      <c r="B2368" s="119">
        <v>0.49047479112236231</v>
      </c>
      <c r="C2368" s="97">
        <v>17000</v>
      </c>
      <c r="D2368" s="96">
        <v>0.54283440114904546</v>
      </c>
      <c r="E2368" s="98">
        <v>0.15994750772312127</v>
      </c>
      <c r="F2368" s="119">
        <v>0</v>
      </c>
      <c r="G2368" s="177">
        <v>0</v>
      </c>
      <c r="H2368" s="97">
        <v>2793826.4326224225</v>
      </c>
      <c r="I2368" s="185">
        <v>53544.954361595752</v>
      </c>
      <c r="J2368" s="174">
        <v>149595308828.98749</v>
      </c>
      <c r="K2368" s="186">
        <v>0.49047479112236236</v>
      </c>
      <c r="L2368" s="182">
        <v>60396686288.109451</v>
      </c>
      <c r="M2368" s="189">
        <v>6780944078.9411106</v>
      </c>
      <c r="N2368" s="187">
        <v>8227165.8217012808</v>
      </c>
      <c r="O2368" s="185">
        <v>10905335276.06996</v>
      </c>
      <c r="P2368" s="185">
        <v>0</v>
      </c>
      <c r="Q2368" s="174">
        <v>167281588183.99854</v>
      </c>
      <c r="R2368" s="119">
        <v>0.49077126157684314</v>
      </c>
      <c r="S2368" s="174">
        <v>65807809436.133362</v>
      </c>
      <c r="T2368" s="119">
        <v>0.39339541279192769</v>
      </c>
      <c r="U2368" s="97">
        <v>13.88284649806657</v>
      </c>
      <c r="V2368" s="184">
        <v>990911707446.92383</v>
      </c>
      <c r="W2368" s="199">
        <v>1027.7404138142651</v>
      </c>
      <c r="X2368" s="191">
        <v>5.2845869276174851E-2</v>
      </c>
      <c r="Y2368" s="198">
        <v>2.0000000000000001E-4</v>
      </c>
    </row>
    <row r="2369" spans="1:25" x14ac:dyDescent="0.2">
      <c r="A2369">
        <v>2365</v>
      </c>
      <c r="B2369" s="119">
        <v>0.58584379016799604</v>
      </c>
      <c r="C2369" s="97">
        <v>10167.636931668858</v>
      </c>
      <c r="D2369" s="96">
        <v>0.72229792539120741</v>
      </c>
      <c r="E2369" s="98">
        <v>0</v>
      </c>
      <c r="F2369" s="119">
        <v>0.56298829535220396</v>
      </c>
      <c r="G2369" s="177">
        <v>1</v>
      </c>
      <c r="H2369" s="97">
        <v>4945774.9853712264</v>
      </c>
      <c r="I2369" s="185">
        <v>44943.192825212929</v>
      </c>
      <c r="J2369" s="174">
        <v>222278918837.65369</v>
      </c>
      <c r="K2369" s="186">
        <v>0.46726038260793401</v>
      </c>
      <c r="L2369" s="182">
        <v>80653260810.115295</v>
      </c>
      <c r="M2369" s="189">
        <v>8388952578.4743805</v>
      </c>
      <c r="N2369" s="187">
        <v>12245394.519028392</v>
      </c>
      <c r="O2369" s="185">
        <v>0</v>
      </c>
      <c r="P2369" s="185">
        <v>254248119505.7298</v>
      </c>
      <c r="Q2369" s="174">
        <v>484915990921.85785</v>
      </c>
      <c r="R2369" s="119">
        <v>0.63363682373563468</v>
      </c>
      <c r="S2369" s="174">
        <v>215771322891.71252</v>
      </c>
      <c r="T2369" s="119">
        <v>0.4449664002243291</v>
      </c>
      <c r="U2369" s="97">
        <v>16.872707288913741</v>
      </c>
      <c r="V2369" s="184">
        <v>3906739883421.8516</v>
      </c>
      <c r="W2369" s="199">
        <v>4054.942361749781</v>
      </c>
      <c r="X2369" s="191">
        <v>4.4197727850524185E-2</v>
      </c>
      <c r="Y2369" s="198">
        <v>2.0000000000000001E-4</v>
      </c>
    </row>
    <row r="2370" spans="1:25" x14ac:dyDescent="0.2">
      <c r="A2370">
        <v>2366</v>
      </c>
      <c r="B2370" s="119">
        <v>0.4063271050375668</v>
      </c>
      <c r="C2370" s="97">
        <v>6753.9779634066272</v>
      </c>
      <c r="D2370" s="96">
        <v>0.46354201414518936</v>
      </c>
      <c r="E2370" s="98">
        <v>0.1272533179422245</v>
      </c>
      <c r="F2370" s="119">
        <v>0</v>
      </c>
      <c r="G2370" s="177">
        <v>0</v>
      </c>
      <c r="H2370" s="97">
        <v>5808891.1241487805</v>
      </c>
      <c r="I2370" s="185">
        <v>39012.303957106109</v>
      </c>
      <c r="J2370" s="174">
        <v>226618226189.02802</v>
      </c>
      <c r="K2370" s="186">
        <v>0.40632710503756675</v>
      </c>
      <c r="L2370" s="182">
        <v>60581879711.960533</v>
      </c>
      <c r="M2370" s="189">
        <v>9291534791.2181892</v>
      </c>
      <c r="N2370" s="187">
        <v>16211042.600344539</v>
      </c>
      <c r="O2370" s="185">
        <v>29058025743.745476</v>
      </c>
      <c r="P2370" s="185">
        <v>0</v>
      </c>
      <c r="Q2370" s="174">
        <v>264967786723.9917</v>
      </c>
      <c r="R2370" s="119">
        <v>0.43525120474839296</v>
      </c>
      <c r="S2370" s="174">
        <v>68930276932.708481</v>
      </c>
      <c r="T2370" s="119">
        <v>0.26014587578719861</v>
      </c>
      <c r="U2370" s="97">
        <v>14.207683441144122</v>
      </c>
      <c r="V2370" s="184">
        <v>1099592993520.2534</v>
      </c>
      <c r="W2370" s="199">
        <v>1140.104617706696</v>
      </c>
      <c r="X2370" s="191">
        <v>4.8513579919388324E-2</v>
      </c>
      <c r="Y2370" s="198">
        <v>2.0000000000000001E-4</v>
      </c>
    </row>
    <row r="2371" spans="1:25" x14ac:dyDescent="0.2">
      <c r="A2371">
        <v>2367</v>
      </c>
      <c r="B2371" s="119">
        <v>0.57864787586604993</v>
      </c>
      <c r="C2371" s="97">
        <v>15037.630443983202</v>
      </c>
      <c r="D2371" s="96">
        <v>1.0803554722933271</v>
      </c>
      <c r="E2371" s="98">
        <v>0.51500061462283475</v>
      </c>
      <c r="F2371" s="119">
        <v>0</v>
      </c>
      <c r="G2371" s="177">
        <v>0</v>
      </c>
      <c r="H2371" s="97">
        <v>7452576.7739923904</v>
      </c>
      <c r="I2371" s="185">
        <v>34051.15662205519</v>
      </c>
      <c r="J2371" s="174">
        <v>253768858969.10568</v>
      </c>
      <c r="K2371" s="186">
        <v>0.32341631309780805</v>
      </c>
      <c r="L2371" s="182">
        <v>55924126274.029625</v>
      </c>
      <c r="M2371" s="189">
        <v>13122523714.711636</v>
      </c>
      <c r="N2371" s="187">
        <v>15307050.27577042</v>
      </c>
      <c r="O2371" s="185">
        <v>28416061890.299362</v>
      </c>
      <c r="P2371" s="185">
        <v>0</v>
      </c>
      <c r="Q2371" s="174">
        <v>295307444574.11664</v>
      </c>
      <c r="R2371" s="119">
        <v>0.354904152214019</v>
      </c>
      <c r="S2371" s="174">
        <v>67954972482.813774</v>
      </c>
      <c r="T2371" s="119">
        <v>0.23011601546590318</v>
      </c>
      <c r="U2371" s="97">
        <v>14.657458321314703</v>
      </c>
      <c r="V2371" s="184">
        <v>964115610419.16736</v>
      </c>
      <c r="W2371" s="199">
        <v>1001.3652187281911</v>
      </c>
      <c r="X2371" s="191">
        <v>5.4468927831564047E-2</v>
      </c>
      <c r="Y2371" s="198">
        <v>2.0000000000000001E-4</v>
      </c>
    </row>
    <row r="2372" spans="1:25" x14ac:dyDescent="0.2">
      <c r="A2372">
        <v>2368</v>
      </c>
      <c r="B2372" s="119">
        <v>0.53923241076714046</v>
      </c>
      <c r="C2372" s="97">
        <v>8214.5300232225109</v>
      </c>
      <c r="D2372" s="96">
        <v>1.006798094223845</v>
      </c>
      <c r="E2372" s="98">
        <v>0.7</v>
      </c>
      <c r="F2372" s="119">
        <v>0.49326140249181072</v>
      </c>
      <c r="G2372" s="177">
        <v>1</v>
      </c>
      <c r="H2372" s="97">
        <v>10414566.132886766</v>
      </c>
      <c r="I2372" s="185">
        <v>35346.992705076307</v>
      </c>
      <c r="J2372" s="174">
        <v>368123593125.68329</v>
      </c>
      <c r="K2372" s="186">
        <v>0.40928500014639624</v>
      </c>
      <c r="L2372" s="182">
        <v>112477213227.71756</v>
      </c>
      <c r="M2372" s="189">
        <v>2966884627.1524734</v>
      </c>
      <c r="N2372" s="187">
        <v>21298081.958309598</v>
      </c>
      <c r="O2372" s="185">
        <v>0</v>
      </c>
      <c r="P2372" s="185">
        <v>213158460789.5918</v>
      </c>
      <c r="Q2372" s="174">
        <v>584248938542.42761</v>
      </c>
      <c r="R2372" s="119">
        <v>0.54975578440813166</v>
      </c>
      <c r="S2372" s="174">
        <v>219033531787.98544</v>
      </c>
      <c r="T2372" s="119">
        <v>0.37489761185433362</v>
      </c>
      <c r="U2372" s="97">
        <v>15.954911834483317</v>
      </c>
      <c r="V2372" s="184">
        <v>3684423377901.2017</v>
      </c>
      <c r="W2372" s="199">
        <v>3824.8772335410886</v>
      </c>
      <c r="X2372" s="191">
        <v>4.6313349213766619E-2</v>
      </c>
      <c r="Y2372" s="198">
        <v>2.0000000000000001E-4</v>
      </c>
    </row>
    <row r="2373" spans="1:25" x14ac:dyDescent="0.2">
      <c r="A2373">
        <v>2369</v>
      </c>
      <c r="B2373" s="119">
        <v>0.39743607957460919</v>
      </c>
      <c r="C2373" s="97">
        <v>12466.127464554163</v>
      </c>
      <c r="D2373" s="96">
        <v>1.5934307240011221</v>
      </c>
      <c r="E2373" s="98">
        <v>0.46365282309986888</v>
      </c>
      <c r="F2373" s="119">
        <v>0.57669925368464003</v>
      </c>
      <c r="G2373" s="177">
        <v>1</v>
      </c>
      <c r="H2373" s="97">
        <v>16477031.403757518</v>
      </c>
      <c r="I2373" s="185">
        <v>35882.859951378123</v>
      </c>
      <c r="J2373" s="174">
        <v>591243010275.49036</v>
      </c>
      <c r="K2373" s="186">
        <v>0.39743607957460925</v>
      </c>
      <c r="L2373" s="182">
        <v>200885124516.05695</v>
      </c>
      <c r="M2373" s="189">
        <v>6956636118.1856203</v>
      </c>
      <c r="N2373" s="187">
        <v>27961640.197824158</v>
      </c>
      <c r="O2373" s="185">
        <v>0</v>
      </c>
      <c r="P2373" s="185">
        <v>523379576887.51532</v>
      </c>
      <c r="Q2373" s="174">
        <v>1121579223281.1912</v>
      </c>
      <c r="R2373" s="119">
        <v>0.58282549464266264</v>
      </c>
      <c r="S2373" s="174">
        <v>423696118960.95471</v>
      </c>
      <c r="T2373" s="119">
        <v>0.37776744626333886</v>
      </c>
      <c r="U2373" s="97">
        <v>16.208993217798483</v>
      </c>
      <c r="V2373" s="184">
        <v>6876395036018.668</v>
      </c>
      <c r="W2373" s="199">
        <v>7130.5722890663501</v>
      </c>
      <c r="X2373" s="191">
        <v>4.7588505709122243E-2</v>
      </c>
      <c r="Y2373" s="198">
        <v>2.0000000000000001E-4</v>
      </c>
    </row>
    <row r="2374" spans="1:25" x14ac:dyDescent="0.2">
      <c r="A2374">
        <v>2370</v>
      </c>
      <c r="B2374" s="119">
        <v>0.56951200218182496</v>
      </c>
      <c r="C2374" s="97">
        <v>8143.1638500091349</v>
      </c>
      <c r="D2374" s="96">
        <v>1.0647230372629544</v>
      </c>
      <c r="E2374" s="98">
        <v>0.22361072451559333</v>
      </c>
      <c r="F2374" s="119">
        <v>0.58286549365252804</v>
      </c>
      <c r="G2374" s="177">
        <v>1</v>
      </c>
      <c r="H2374" s="97">
        <v>11925867.15285445</v>
      </c>
      <c r="I2374" s="185">
        <v>34420.760933791586</v>
      </c>
      <c r="J2374" s="174">
        <v>410497422196.56073</v>
      </c>
      <c r="K2374" s="186">
        <v>0.36188538459161435</v>
      </c>
      <c r="L2374" s="182">
        <v>106430995441.85229</v>
      </c>
      <c r="M2374" s="189">
        <v>4723142049.7509165</v>
      </c>
      <c r="N2374" s="187">
        <v>23664039.707399558</v>
      </c>
      <c r="O2374" s="185">
        <v>0</v>
      </c>
      <c r="P2374" s="185">
        <v>276500578262.30414</v>
      </c>
      <c r="Q2374" s="174">
        <v>691721142508.61584</v>
      </c>
      <c r="R2374" s="119">
        <v>0.5345412441411771</v>
      </c>
      <c r="S2374" s="174">
        <v>217357106333.21768</v>
      </c>
      <c r="T2374" s="119">
        <v>0.31422648951417637</v>
      </c>
      <c r="U2374" s="97">
        <v>16.121080833992458</v>
      </c>
      <c r="V2374" s="184">
        <v>3649062248769.7822</v>
      </c>
      <c r="W2374" s="199">
        <v>3788.7140516706895</v>
      </c>
      <c r="X2374" s="191">
        <v>4.6024865255969098E-2</v>
      </c>
      <c r="Y2374" s="198">
        <v>2.0000000000000001E-4</v>
      </c>
    </row>
    <row r="2375" spans="1:25" x14ac:dyDescent="0.2">
      <c r="A2375">
        <v>2371</v>
      </c>
      <c r="B2375" s="119">
        <v>0.45936280214909553</v>
      </c>
      <c r="C2375" s="97">
        <v>9933.1667299831315</v>
      </c>
      <c r="D2375" s="96">
        <v>1.186923053539982</v>
      </c>
      <c r="E2375" s="98">
        <v>0</v>
      </c>
      <c r="F2375" s="119">
        <v>0</v>
      </c>
      <c r="G2375" s="177">
        <v>0</v>
      </c>
      <c r="H2375" s="97">
        <v>11536627.728172136</v>
      </c>
      <c r="I2375" s="185">
        <v>31546.169006107346</v>
      </c>
      <c r="J2375" s="174">
        <v>363936408073.46246</v>
      </c>
      <c r="K2375" s="186">
        <v>0.33506944746195499</v>
      </c>
      <c r="L2375" s="182">
        <v>91025444059.074753</v>
      </c>
      <c r="M2375" s="189">
        <v>3720215283.4578114</v>
      </c>
      <c r="N2375" s="187">
        <v>22098254.967975944</v>
      </c>
      <c r="O2375" s="185">
        <v>0</v>
      </c>
      <c r="P2375" s="185">
        <v>0</v>
      </c>
      <c r="Q2375" s="174">
        <v>367656623356.92029</v>
      </c>
      <c r="R2375" s="119">
        <v>0.33167897276280178</v>
      </c>
      <c r="S2375" s="174">
        <v>91025444059.074753</v>
      </c>
      <c r="T2375" s="119">
        <v>0.24758276684358121</v>
      </c>
      <c r="U2375" s="97">
        <v>13.155901885886871</v>
      </c>
      <c r="V2375" s="184">
        <v>1142574336408.9871</v>
      </c>
      <c r="W2375" s="199">
        <v>1186.5103268923867</v>
      </c>
      <c r="X2375" s="191">
        <v>6.5014455224804452E-2</v>
      </c>
      <c r="Y2375" s="198">
        <v>2.0000000000000001E-4</v>
      </c>
    </row>
    <row r="2376" spans="1:25" x14ac:dyDescent="0.2">
      <c r="A2376">
        <v>2372</v>
      </c>
      <c r="B2376" s="119">
        <v>0.45264266055930841</v>
      </c>
      <c r="C2376" s="97">
        <v>12957.993394310157</v>
      </c>
      <c r="D2376" s="96">
        <v>0.94683033828097762</v>
      </c>
      <c r="E2376" s="98">
        <v>0.3255874900662406</v>
      </c>
      <c r="F2376" s="119">
        <v>0.59225305714590681</v>
      </c>
      <c r="G2376" s="177">
        <v>1</v>
      </c>
      <c r="H2376" s="97">
        <v>6595315.5130305178</v>
      </c>
      <c r="I2376" s="185">
        <v>38651.427646891272</v>
      </c>
      <c r="J2376" s="174">
        <v>254918360360.31866</v>
      </c>
      <c r="K2376" s="186">
        <v>0.42438060056422933</v>
      </c>
      <c r="L2376" s="182">
        <v>87947429686.623688</v>
      </c>
      <c r="M2376" s="189">
        <v>5878566494.8684759</v>
      </c>
      <c r="N2376" s="187">
        <v>14370114.781201832</v>
      </c>
      <c r="O2376" s="185">
        <v>0</v>
      </c>
      <c r="P2376" s="185">
        <v>224995269549.25238</v>
      </c>
      <c r="Q2376" s="174">
        <v>485792196404.43951</v>
      </c>
      <c r="R2376" s="119">
        <v>0.5932137746075351</v>
      </c>
      <c r="S2376" s="174">
        <v>182551970229.49741</v>
      </c>
      <c r="T2376" s="119">
        <v>0.37578201457463578</v>
      </c>
      <c r="U2376" s="97">
        <v>16.193639902846211</v>
      </c>
      <c r="V2376" s="184">
        <v>3099980105649.6069</v>
      </c>
      <c r="W2376" s="199">
        <v>3214.046961284937</v>
      </c>
      <c r="X2376" s="191">
        <v>4.7191852867728389E-2</v>
      </c>
      <c r="Y2376" s="198">
        <v>2.0000000000000001E-4</v>
      </c>
    </row>
    <row r="2377" spans="1:25" x14ac:dyDescent="0.2">
      <c r="A2377">
        <v>2373</v>
      </c>
      <c r="B2377" s="119">
        <v>0.39957494281911071</v>
      </c>
      <c r="C2377" s="97">
        <v>4000</v>
      </c>
      <c r="D2377" s="96">
        <v>0.60021875301844929</v>
      </c>
      <c r="E2377" s="98">
        <v>0.20320078508512879</v>
      </c>
      <c r="F2377" s="119">
        <v>0.46315291148131765</v>
      </c>
      <c r="G2377" s="177">
        <v>1</v>
      </c>
      <c r="H2377" s="97">
        <v>8220769.9206399405</v>
      </c>
      <c r="I2377" s="185">
        <v>35910.846293512936</v>
      </c>
      <c r="J2377" s="174">
        <v>295214805034.43542</v>
      </c>
      <c r="K2377" s="186">
        <v>0.3740073303075494</v>
      </c>
      <c r="L2377" s="182">
        <v>67208457527.84079</v>
      </c>
      <c r="M2377" s="189">
        <v>6413092617.3699741</v>
      </c>
      <c r="N2377" s="187">
        <v>20639574.097922407</v>
      </c>
      <c r="O2377" s="185">
        <v>0</v>
      </c>
      <c r="P2377" s="185">
        <v>132027002811.40002</v>
      </c>
      <c r="Q2377" s="174">
        <v>433654900463.20544</v>
      </c>
      <c r="R2377" s="119">
        <v>0.49817055708711605</v>
      </c>
      <c r="S2377" s="174">
        <v>124474619737.0775</v>
      </c>
      <c r="T2377" s="119">
        <v>0.28703611928314615</v>
      </c>
      <c r="U2377" s="97">
        <v>15.895032612651965</v>
      </c>
      <c r="V2377" s="184">
        <v>2185141330870.5808</v>
      </c>
      <c r="W2377" s="199">
        <v>2268.5440776177584</v>
      </c>
      <c r="X2377" s="191">
        <v>4.5578655631540364E-2</v>
      </c>
      <c r="Y2377" s="198">
        <v>2.0000000000000001E-4</v>
      </c>
    </row>
    <row r="2378" spans="1:25" x14ac:dyDescent="0.2">
      <c r="A2378">
        <v>2374</v>
      </c>
      <c r="B2378" s="119">
        <v>0.46813219981783288</v>
      </c>
      <c r="C2378" s="97">
        <v>8296.0690073486712</v>
      </c>
      <c r="D2378" s="96">
        <v>0.67552855682686008</v>
      </c>
      <c r="E2378" s="98">
        <v>0.39401359367280098</v>
      </c>
      <c r="F2378" s="119">
        <v>0.49647692975499852</v>
      </c>
      <c r="G2378" s="177">
        <v>1</v>
      </c>
      <c r="H2378" s="97">
        <v>7726155.7918970324</v>
      </c>
      <c r="I2378" s="185">
        <v>40518.059750402193</v>
      </c>
      <c r="J2378" s="174">
        <v>313048842016.99994</v>
      </c>
      <c r="K2378" s="186">
        <v>0.44249893943359297</v>
      </c>
      <c r="L2378" s="182">
        <v>103169499250.07446</v>
      </c>
      <c r="M2378" s="189">
        <v>9709927988.0178814</v>
      </c>
      <c r="N2378" s="187">
        <v>18544723.690181013</v>
      </c>
      <c r="O2378" s="185">
        <v>0</v>
      </c>
      <c r="P2378" s="185">
        <v>278149890381.71643</v>
      </c>
      <c r="Q2378" s="174">
        <v>600908660386.73413</v>
      </c>
      <c r="R2378" s="119">
        <v>0.60082957143012172</v>
      </c>
      <c r="S2378" s="174">
        <v>221099043362.47571</v>
      </c>
      <c r="T2378" s="119">
        <v>0.36794118297476408</v>
      </c>
      <c r="U2378" s="97">
        <v>16.332807990360166</v>
      </c>
      <c r="V2378" s="184">
        <v>3881756694584.2148</v>
      </c>
      <c r="W2378" s="199">
        <v>4030.6701769810475</v>
      </c>
      <c r="X2378" s="191">
        <v>4.4589144340060213E-2</v>
      </c>
      <c r="Y2378" s="198">
        <v>2.0000000000000001E-4</v>
      </c>
    </row>
    <row r="2379" spans="1:25" x14ac:dyDescent="0.2">
      <c r="A2379">
        <v>2375</v>
      </c>
      <c r="B2379" s="119">
        <v>0.43840267808721461</v>
      </c>
      <c r="C2379" s="97">
        <v>12754.79824635051</v>
      </c>
      <c r="D2379" s="96">
        <v>0.56770691749806224</v>
      </c>
      <c r="E2379" s="98">
        <v>0</v>
      </c>
      <c r="F2379" s="119">
        <v>0.52636158025768232</v>
      </c>
      <c r="G2379" s="177">
        <v>1</v>
      </c>
      <c r="H2379" s="97">
        <v>4346031.8433733573</v>
      </c>
      <c r="I2379" s="185">
        <v>42947.375578328873</v>
      </c>
      <c r="J2379" s="174">
        <v>186650661852.73254</v>
      </c>
      <c r="K2379" s="186">
        <v>0.43840267808721456</v>
      </c>
      <c r="L2379" s="182">
        <v>64709563453.436302</v>
      </c>
      <c r="M2379" s="189">
        <v>7989084447.9846725</v>
      </c>
      <c r="N2379" s="187">
        <v>11749722.169048373</v>
      </c>
      <c r="O2379" s="185">
        <v>0</v>
      </c>
      <c r="P2379" s="185">
        <v>203046940057.60254</v>
      </c>
      <c r="Q2379" s="174">
        <v>397686686358.31976</v>
      </c>
      <c r="R2379" s="119">
        <v>0.61421644336613568</v>
      </c>
      <c r="S2379" s="174">
        <v>171700478502.25247</v>
      </c>
      <c r="T2379" s="119">
        <v>0.4317481182851281</v>
      </c>
      <c r="U2379" s="97">
        <v>16.862844431354755</v>
      </c>
      <c r="V2379" s="184">
        <v>3110590891727.3638</v>
      </c>
      <c r="W2379" s="199">
        <v>3228.0702406148998</v>
      </c>
      <c r="X2379" s="191">
        <v>4.4365139346683721E-2</v>
      </c>
      <c r="Y2379" s="198">
        <v>2.0000000000000001E-4</v>
      </c>
    </row>
    <row r="2380" spans="1:25" x14ac:dyDescent="0.2">
      <c r="A2380">
        <v>2376</v>
      </c>
      <c r="B2380" s="119">
        <v>0.28159162210591648</v>
      </c>
      <c r="C2380" s="97">
        <v>9175.1380660839332</v>
      </c>
      <c r="D2380" s="96">
        <v>0.6973703977921536</v>
      </c>
      <c r="E2380" s="98">
        <v>0</v>
      </c>
      <c r="F2380" s="119">
        <v>0</v>
      </c>
      <c r="G2380" s="177">
        <v>0</v>
      </c>
      <c r="H2380" s="97">
        <v>4823717.4832742484</v>
      </c>
      <c r="I2380" s="185">
        <v>37405.673032699538</v>
      </c>
      <c r="J2380" s="174">
        <v>180434398981.47284</v>
      </c>
      <c r="K2380" s="186">
        <v>0.28159162210591648</v>
      </c>
      <c r="L2380" s="182">
        <v>30831877806.631134</v>
      </c>
      <c r="M2380" s="189">
        <v>5203386131.9072008</v>
      </c>
      <c r="N2380" s="187">
        <v>12128058.218020814</v>
      </c>
      <c r="O2380" s="185">
        <v>0</v>
      </c>
      <c r="P2380" s="185">
        <v>0</v>
      </c>
      <c r="Q2380" s="174">
        <v>185637785113.38004</v>
      </c>
      <c r="R2380" s="119">
        <v>0.27369867110764706</v>
      </c>
      <c r="S2380" s="174">
        <v>30831877806.631134</v>
      </c>
      <c r="T2380" s="119">
        <v>0.16608621885787031</v>
      </c>
      <c r="U2380" s="97">
        <v>13.567704890562128</v>
      </c>
      <c r="V2380" s="184">
        <v>435804977012.27789</v>
      </c>
      <c r="W2380" s="199">
        <v>452.47879918093173</v>
      </c>
      <c r="X2380" s="191">
        <v>5.5699863186717311E-2</v>
      </c>
      <c r="Y2380" s="198">
        <v>2.0000000000000001E-4</v>
      </c>
    </row>
    <row r="2381" spans="1:25" x14ac:dyDescent="0.2">
      <c r="A2381">
        <v>2377</v>
      </c>
      <c r="B2381" s="119">
        <v>0.47437609983146922</v>
      </c>
      <c r="C2381" s="97">
        <v>10467.235039153169</v>
      </c>
      <c r="D2381" s="96">
        <v>0.76174408562411244</v>
      </c>
      <c r="E2381" s="98">
        <v>3.5436505549335265E-2</v>
      </c>
      <c r="F2381" s="119">
        <v>0.56500527806661593</v>
      </c>
      <c r="G2381" s="177">
        <v>1</v>
      </c>
      <c r="H2381" s="97">
        <v>5286894.5350475945</v>
      </c>
      <c r="I2381" s="185">
        <v>35553.132713984916</v>
      </c>
      <c r="J2381" s="174">
        <v>187965663049.3887</v>
      </c>
      <c r="K2381" s="186">
        <v>0.33267406955730194</v>
      </c>
      <c r="L2381" s="182">
        <v>43596747828.865868</v>
      </c>
      <c r="M2381" s="189">
        <v>5603856030.9890871</v>
      </c>
      <c r="N2381" s="187">
        <v>12728251.985144775</v>
      </c>
      <c r="O2381" s="185">
        <v>0</v>
      </c>
      <c r="P2381" s="185">
        <v>156186227369.64233</v>
      </c>
      <c r="Q2381" s="174">
        <v>349755746450.02008</v>
      </c>
      <c r="R2381" s="119">
        <v>0.53603203338985439</v>
      </c>
      <c r="S2381" s="174">
        <v>102100745431.33919</v>
      </c>
      <c r="T2381" s="119">
        <v>0.29192013703177094</v>
      </c>
      <c r="U2381" s="97">
        <v>16.623111780352318</v>
      </c>
      <c r="V2381" s="184">
        <v>1796215700036.769</v>
      </c>
      <c r="W2381" s="199">
        <v>1864.4706460220775</v>
      </c>
      <c r="X2381" s="191">
        <v>4.4541565520151392E-2</v>
      </c>
      <c r="Y2381" s="198">
        <v>2.0000000000000001E-4</v>
      </c>
    </row>
    <row r="2382" spans="1:25" x14ac:dyDescent="0.2">
      <c r="A2382">
        <v>2378</v>
      </c>
      <c r="B2382" s="119">
        <v>0.59213318585962482</v>
      </c>
      <c r="C2382" s="97">
        <v>8302.5794176935724</v>
      </c>
      <c r="D2382" s="96">
        <v>0.8840071870668994</v>
      </c>
      <c r="E2382" s="98">
        <v>0.14278540925526906</v>
      </c>
      <c r="F2382" s="119">
        <v>0</v>
      </c>
      <c r="G2382" s="177">
        <v>0</v>
      </c>
      <c r="H2382" s="97">
        <v>7938554.7936595716</v>
      </c>
      <c r="I2382" s="185">
        <v>44432.083596059427</v>
      </c>
      <c r="J2382" s="174">
        <v>352726530223.7804</v>
      </c>
      <c r="K2382" s="186">
        <v>0.55694798098101805</v>
      </c>
      <c r="L2382" s="182">
        <v>157703408388.37216</v>
      </c>
      <c r="M2382" s="189">
        <v>14131075558.508156</v>
      </c>
      <c r="N2382" s="187">
        <v>17385838.582440056</v>
      </c>
      <c r="O2382" s="185">
        <v>30416487060.640091</v>
      </c>
      <c r="P2382" s="185">
        <v>0</v>
      </c>
      <c r="Q2382" s="174">
        <v>397274092842.92865</v>
      </c>
      <c r="R2382" s="119">
        <v>0.55574607675808951</v>
      </c>
      <c r="S2382" s="174">
        <v>175532292019.99518</v>
      </c>
      <c r="T2382" s="119">
        <v>0.44184177922066481</v>
      </c>
      <c r="U2382" s="97">
        <v>13.809887828024852</v>
      </c>
      <c r="V2382" s="184">
        <v>2615325179424.5693</v>
      </c>
      <c r="W2382" s="199">
        <v>2709.9838860881614</v>
      </c>
      <c r="X2382" s="191">
        <v>5.2643492816578479E-2</v>
      </c>
      <c r="Y2382" s="198">
        <v>2.0000000000000001E-4</v>
      </c>
    </row>
    <row r="2383" spans="1:25" x14ac:dyDescent="0.2">
      <c r="A2383">
        <v>2379</v>
      </c>
      <c r="B2383" s="119">
        <v>0.57394324864179191</v>
      </c>
      <c r="C2383" s="97">
        <v>13447.816498931748</v>
      </c>
      <c r="D2383" s="96">
        <v>0.92622223701248696</v>
      </c>
      <c r="E2383" s="98">
        <v>0.13720494094209776</v>
      </c>
      <c r="F2383" s="119">
        <v>0</v>
      </c>
      <c r="G2383" s="177">
        <v>0</v>
      </c>
      <c r="H2383" s="97">
        <v>7509391.6149997311</v>
      </c>
      <c r="I2383" s="185">
        <v>40346.295178928194</v>
      </c>
      <c r="J2383" s="174">
        <v>302976130712.94745</v>
      </c>
      <c r="K2383" s="186">
        <v>0.38309922674391428</v>
      </c>
      <c r="L2383" s="182">
        <v>85374595361.586639</v>
      </c>
      <c r="M2383" s="189">
        <v>20251253684.778301</v>
      </c>
      <c r="N2383" s="187">
        <v>16219156.114667125</v>
      </c>
      <c r="O2383" s="185">
        <v>35953376952.212357</v>
      </c>
      <c r="P2383" s="185">
        <v>0</v>
      </c>
      <c r="Q2383" s="174">
        <v>359180761349.93811</v>
      </c>
      <c r="R2383" s="119">
        <v>0.40323045815546188</v>
      </c>
      <c r="S2383" s="174">
        <v>104251912046.43234</v>
      </c>
      <c r="T2383" s="119">
        <v>0.29024915380939098</v>
      </c>
      <c r="U2383" s="97">
        <v>14.699597105047264</v>
      </c>
      <c r="V2383" s="184">
        <v>1555936126984.5845</v>
      </c>
      <c r="W2383" s="199">
        <v>1615.3475422936713</v>
      </c>
      <c r="X2383" s="191">
        <v>5.1327455815445074E-2</v>
      </c>
      <c r="Y2383" s="198">
        <v>2.0000000000000001E-4</v>
      </c>
    </row>
    <row r="2384" spans="1:25" x14ac:dyDescent="0.2">
      <c r="A2384">
        <v>2380</v>
      </c>
      <c r="B2384" s="119">
        <v>0.6467787536515498</v>
      </c>
      <c r="C2384" s="97">
        <v>14355.560938678729</v>
      </c>
      <c r="D2384" s="96">
        <v>0.96037838497608474</v>
      </c>
      <c r="E2384" s="98">
        <v>0.7</v>
      </c>
      <c r="F2384" s="119">
        <v>0.66588910808594715</v>
      </c>
      <c r="G2384" s="177">
        <v>1</v>
      </c>
      <c r="H2384" s="97">
        <v>7803996.5915939584</v>
      </c>
      <c r="I2384" s="185">
        <v>41270.244201504291</v>
      </c>
      <c r="J2384" s="174">
        <v>322072845082.78979</v>
      </c>
      <c r="K2384" s="186">
        <v>0.38576395916007111</v>
      </c>
      <c r="L2384" s="182">
        <v>98971096717.425659</v>
      </c>
      <c r="M2384" s="189">
        <v>2511740230.6729012</v>
      </c>
      <c r="N2384" s="187">
        <v>16568391.792481612</v>
      </c>
      <c r="O2384" s="185">
        <v>0</v>
      </c>
      <c r="P2384" s="185">
        <v>310829074820.81653</v>
      </c>
      <c r="Q2384" s="174">
        <v>635413660134.27917</v>
      </c>
      <c r="R2384" s="119">
        <v>0.58687336944398327</v>
      </c>
      <c r="S2384" s="174">
        <v>245708531271.1257</v>
      </c>
      <c r="T2384" s="119">
        <v>0.3866906657612636</v>
      </c>
      <c r="U2384" s="97">
        <v>16.611643784132866</v>
      </c>
      <c r="V2384" s="184">
        <v>4250042198707.6611</v>
      </c>
      <c r="W2384" s="199">
        <v>4413.0261660097012</v>
      </c>
      <c r="X2384" s="191">
        <v>4.5694469680329093E-2</v>
      </c>
      <c r="Y2384" s="198">
        <v>2.0000000000000001E-4</v>
      </c>
    </row>
    <row r="2385" spans="1:25" x14ac:dyDescent="0.2">
      <c r="A2385">
        <v>2381</v>
      </c>
      <c r="B2385" s="119">
        <v>0.50082559972567875</v>
      </c>
      <c r="C2385" s="97">
        <v>8257.0652928104191</v>
      </c>
      <c r="D2385" s="96">
        <v>0.83713816112437633</v>
      </c>
      <c r="E2385" s="98">
        <v>0.49060754824550551</v>
      </c>
      <c r="F2385" s="119">
        <v>0</v>
      </c>
      <c r="G2385" s="177">
        <v>0</v>
      </c>
      <c r="H2385" s="97">
        <v>7564029.2900000894</v>
      </c>
      <c r="I2385" s="185">
        <v>38958.406982918939</v>
      </c>
      <c r="J2385" s="174">
        <v>294682531510.54285</v>
      </c>
      <c r="K2385" s="186">
        <v>0.40095736739435539</v>
      </c>
      <c r="L2385" s="182">
        <v>85320149089.761032</v>
      </c>
      <c r="M2385" s="189">
        <v>36987147866.855591</v>
      </c>
      <c r="N2385" s="187">
        <v>16967017.741186261</v>
      </c>
      <c r="O2385" s="185">
        <v>78027278303.534393</v>
      </c>
      <c r="P2385" s="185">
        <v>0</v>
      </c>
      <c r="Q2385" s="174">
        <v>409696957680.93286</v>
      </c>
      <c r="R2385" s="119">
        <v>0.44075737275801335</v>
      </c>
      <c r="S2385" s="174">
        <v>114435750003.67752</v>
      </c>
      <c r="T2385" s="119">
        <v>0.27931803704727221</v>
      </c>
      <c r="U2385" s="97">
        <v>15.228588932143207</v>
      </c>
      <c r="V2385" s="184">
        <v>1872536881218.7695</v>
      </c>
      <c r="W2385" s="199">
        <v>1945.3281835018913</v>
      </c>
      <c r="X2385" s="191">
        <v>4.8499339938618005E-2</v>
      </c>
      <c r="Y2385" s="198">
        <v>2.0000000000000001E-4</v>
      </c>
    </row>
    <row r="2386" spans="1:25" x14ac:dyDescent="0.2">
      <c r="A2386">
        <v>2382</v>
      </c>
      <c r="B2386" s="119">
        <v>0.53208776668419244</v>
      </c>
      <c r="C2386" s="97">
        <v>6392.2193284031337</v>
      </c>
      <c r="D2386" s="96">
        <v>0.85987603354737008</v>
      </c>
      <c r="E2386" s="98">
        <v>0</v>
      </c>
      <c r="F2386" s="119">
        <v>0</v>
      </c>
      <c r="G2386" s="177">
        <v>0</v>
      </c>
      <c r="H2386" s="97">
        <v>9247648.3724262342</v>
      </c>
      <c r="I2386" s="185">
        <v>36204.309520045681</v>
      </c>
      <c r="J2386" s="174">
        <v>334804724007.86603</v>
      </c>
      <c r="K2386" s="186">
        <v>0.4029069924385853</v>
      </c>
      <c r="L2386" s="182">
        <v>87762741855.472809</v>
      </c>
      <c r="M2386" s="189">
        <v>9600542196.1579514</v>
      </c>
      <c r="N2386" s="187">
        <v>20224391.865317129</v>
      </c>
      <c r="O2386" s="185">
        <v>0</v>
      </c>
      <c r="P2386" s="185">
        <v>0</v>
      </c>
      <c r="Q2386" s="174">
        <v>344405266204.02399</v>
      </c>
      <c r="R2386" s="119">
        <v>0.39167567293912597</v>
      </c>
      <c r="S2386" s="174">
        <v>87762741855.472809</v>
      </c>
      <c r="T2386" s="119">
        <v>0.25482404152171878</v>
      </c>
      <c r="U2386" s="97">
        <v>13.32279352969312</v>
      </c>
      <c r="V2386" s="184">
        <v>1270854038315.9429</v>
      </c>
      <c r="W2386" s="199">
        <v>1319.1919857613725</v>
      </c>
      <c r="X2386" s="191">
        <v>5.5086414147681659E-2</v>
      </c>
      <c r="Y2386" s="198">
        <v>2.0000000000000001E-4</v>
      </c>
    </row>
    <row r="2387" spans="1:25" x14ac:dyDescent="0.2">
      <c r="A2387">
        <v>2383</v>
      </c>
      <c r="B2387" s="119">
        <v>0.46313781885965433</v>
      </c>
      <c r="C2387" s="97">
        <v>9137.4310647361053</v>
      </c>
      <c r="D2387" s="96">
        <v>0.71470771128723964</v>
      </c>
      <c r="E2387" s="98">
        <v>0.49808272140799403</v>
      </c>
      <c r="F2387" s="119">
        <v>0</v>
      </c>
      <c r="G2387" s="177">
        <v>0</v>
      </c>
      <c r="H2387" s="97">
        <v>5164094.6282320013</v>
      </c>
      <c r="I2387" s="185">
        <v>38273.552562781173</v>
      </c>
      <c r="J2387" s="174">
        <v>197648247192.81342</v>
      </c>
      <c r="K2387" s="186">
        <v>0.36408136220642118</v>
      </c>
      <c r="L2387" s="182">
        <v>54289690418.722916</v>
      </c>
      <c r="M2387" s="189">
        <v>26713997452.047813</v>
      </c>
      <c r="N2387" s="187">
        <v>12763797.831903152</v>
      </c>
      <c r="O2387" s="185">
        <v>51344590058.506599</v>
      </c>
      <c r="P2387" s="185">
        <v>0</v>
      </c>
      <c r="Q2387" s="174">
        <v>275706834703.3678</v>
      </c>
      <c r="R2387" s="119">
        <v>0.40998517589921579</v>
      </c>
      <c r="S2387" s="174">
        <v>73645557377.539551</v>
      </c>
      <c r="T2387" s="119">
        <v>0.26711545782597157</v>
      </c>
      <c r="U2387" s="97">
        <v>15.72779784644908</v>
      </c>
      <c r="V2387" s="184">
        <v>1258147186757.6978</v>
      </c>
      <c r="W2387" s="199">
        <v>1306.2330180673271</v>
      </c>
      <c r="X2387" s="191">
        <v>4.6851981237358502E-2</v>
      </c>
      <c r="Y2387" s="198">
        <v>2.0000000000000001E-4</v>
      </c>
    </row>
    <row r="2388" spans="1:25" x14ac:dyDescent="0.2">
      <c r="A2388">
        <v>2384</v>
      </c>
      <c r="B2388" s="119">
        <v>0.48313550624379875</v>
      </c>
      <c r="C2388" s="97">
        <v>5806.886559345261</v>
      </c>
      <c r="D2388" s="96">
        <v>0.44801371881747337</v>
      </c>
      <c r="E2388" s="98">
        <v>5.1990220759081274E-2</v>
      </c>
      <c r="F2388" s="119">
        <v>0.50325522709010839</v>
      </c>
      <c r="G2388" s="177">
        <v>1</v>
      </c>
      <c r="H2388" s="97">
        <v>4322086.662069723</v>
      </c>
      <c r="I2388" s="185">
        <v>47070.249208466572</v>
      </c>
      <c r="J2388" s="174">
        <v>203441696284.2113</v>
      </c>
      <c r="K2388" s="186">
        <v>0.48313550624379875</v>
      </c>
      <c r="L2388" s="182">
        <v>76452969512.123978</v>
      </c>
      <c r="M2388" s="189">
        <v>4811095754.4704456</v>
      </c>
      <c r="N2388" s="187">
        <v>12722101.758604066</v>
      </c>
      <c r="O2388" s="185">
        <v>0</v>
      </c>
      <c r="P2388" s="185">
        <v>250510818865.47723</v>
      </c>
      <c r="Q2388" s="174">
        <v>458763610904.159</v>
      </c>
      <c r="R2388" s="119">
        <v>0.65109471396185559</v>
      </c>
      <c r="S2388" s="174">
        <v>127451606036.82407</v>
      </c>
      <c r="T2388" s="119">
        <v>0.27781542172805457</v>
      </c>
      <c r="U2388" s="97">
        <v>15.517485104874735</v>
      </c>
      <c r="V2388" s="184">
        <v>2205535518283.1357</v>
      </c>
      <c r="W2388" s="199">
        <v>2287.7667215438037</v>
      </c>
      <c r="X2388" s="191">
        <v>4.6116458868177362E-2</v>
      </c>
      <c r="Y2388" s="198">
        <v>2.0000000000000001E-4</v>
      </c>
    </row>
    <row r="2389" spans="1:25" x14ac:dyDescent="0.2">
      <c r="A2389">
        <v>2385</v>
      </c>
      <c r="B2389" s="119">
        <v>0.28308392805441007</v>
      </c>
      <c r="C2389" s="97">
        <v>7818.6491623874281</v>
      </c>
      <c r="D2389" s="96">
        <v>0.45923485931367158</v>
      </c>
      <c r="E2389" s="98">
        <v>0.32518812543337061</v>
      </c>
      <c r="F2389" s="119">
        <v>0.63397187732165916</v>
      </c>
      <c r="G2389" s="177">
        <v>1</v>
      </c>
      <c r="H2389" s="97">
        <v>6510455.1149250017</v>
      </c>
      <c r="I2389" s="185">
        <v>42639.536476656431</v>
      </c>
      <c r="J2389" s="174">
        <v>277602788352.47906</v>
      </c>
      <c r="K2389" s="186">
        <v>0.28308392805441007</v>
      </c>
      <c r="L2389" s="182">
        <v>43237694911.797897</v>
      </c>
      <c r="M2389" s="189">
        <v>8648954288.5663738</v>
      </c>
      <c r="N2389" s="187">
        <v>17968099.872608781</v>
      </c>
      <c r="O2389" s="185">
        <v>0</v>
      </c>
      <c r="P2389" s="185">
        <v>371258330025.19135</v>
      </c>
      <c r="Q2389" s="174">
        <v>657510072666.23682</v>
      </c>
      <c r="R2389" s="119">
        <v>0.57123315276796749</v>
      </c>
      <c r="S2389" s="174">
        <v>243879502615.02139</v>
      </c>
      <c r="T2389" s="119">
        <v>0.37091371334598355</v>
      </c>
      <c r="U2389" s="97">
        <v>18.045006771450652</v>
      </c>
      <c r="V2389" s="184">
        <v>4697000349165.0781</v>
      </c>
      <c r="W2389" s="199">
        <v>4878.7179408409283</v>
      </c>
      <c r="X2389" s="191">
        <v>4.1051295303331958E-2</v>
      </c>
      <c r="Y2389" s="198">
        <v>2.0000000000000001E-4</v>
      </c>
    </row>
    <row r="2390" spans="1:25" x14ac:dyDescent="0.2">
      <c r="A2390">
        <v>2386</v>
      </c>
      <c r="B2390" s="119">
        <v>0.41467529814014592</v>
      </c>
      <c r="C2390" s="97">
        <v>12654.358673349809</v>
      </c>
      <c r="D2390" s="96">
        <v>0.4907620844669584</v>
      </c>
      <c r="E2390" s="98">
        <v>0.67178246336289238</v>
      </c>
      <c r="F2390" s="119">
        <v>0.52534978249321918</v>
      </c>
      <c r="G2390" s="177">
        <v>1</v>
      </c>
      <c r="H2390" s="97">
        <v>3471699.0151433917</v>
      </c>
      <c r="I2390" s="185">
        <v>53609.711741480678</v>
      </c>
      <c r="J2390" s="174">
        <v>186116783455.01959</v>
      </c>
      <c r="K2390" s="186">
        <v>0.41467529814014592</v>
      </c>
      <c r="L2390" s="182">
        <v>56771805137.215889</v>
      </c>
      <c r="M2390" s="189">
        <v>2689754776.8336897</v>
      </c>
      <c r="N2390" s="187">
        <v>10167148.095032753</v>
      </c>
      <c r="O2390" s="185">
        <v>0</v>
      </c>
      <c r="P2390" s="185">
        <v>211752653021.24286</v>
      </c>
      <c r="Q2390" s="174">
        <v>400559191253.09613</v>
      </c>
      <c r="R2390" s="119">
        <v>0.61558980662432516</v>
      </c>
      <c r="S2390" s="174">
        <v>175696962633.08972</v>
      </c>
      <c r="T2390" s="119">
        <v>0.43862921253521897</v>
      </c>
      <c r="U2390" s="97">
        <v>17.107770565764966</v>
      </c>
      <c r="V2390" s="184">
        <v>3242216414514.46</v>
      </c>
      <c r="W2390" s="199">
        <v>3366.8006665332059</v>
      </c>
      <c r="X2390" s="191">
        <v>4.2804164449116194E-2</v>
      </c>
      <c r="Y2390" s="198">
        <v>2.0000000000000001E-4</v>
      </c>
    </row>
    <row r="2391" spans="1:25" x14ac:dyDescent="0.2">
      <c r="A2391">
        <v>2387</v>
      </c>
      <c r="B2391" s="119">
        <v>0.58017554860185261</v>
      </c>
      <c r="C2391" s="97">
        <v>10606.421673007864</v>
      </c>
      <c r="D2391" s="96">
        <v>0.97649659393853605</v>
      </c>
      <c r="E2391" s="98">
        <v>0.49790101086613658</v>
      </c>
      <c r="F2391" s="119">
        <v>0.63475664529879272</v>
      </c>
      <c r="G2391" s="177">
        <v>1</v>
      </c>
      <c r="H2391" s="97">
        <v>7399105.9168584291</v>
      </c>
      <c r="I2391" s="185">
        <v>39009.390711583714</v>
      </c>
      <c r="J2391" s="174">
        <v>288634613627.12128</v>
      </c>
      <c r="K2391" s="186">
        <v>0.4328765620395687</v>
      </c>
      <c r="L2391" s="182">
        <v>93107391707.953079</v>
      </c>
      <c r="M2391" s="189">
        <v>3104707819.2845912</v>
      </c>
      <c r="N2391" s="187">
        <v>15760532.914023006</v>
      </c>
      <c r="O2391" s="185">
        <v>0</v>
      </c>
      <c r="P2391" s="185">
        <v>274652923005.36038</v>
      </c>
      <c r="Q2391" s="174">
        <v>566392244451.76624</v>
      </c>
      <c r="R2391" s="119">
        <v>0.60852792567884018</v>
      </c>
      <c r="S2391" s="174">
        <v>251843724083.97379</v>
      </c>
      <c r="T2391" s="119">
        <v>0.44464543176742016</v>
      </c>
      <c r="U2391" s="97">
        <v>16.822500051030119</v>
      </c>
      <c r="V2391" s="184">
        <v>4475202766686.5273</v>
      </c>
      <c r="W2391" s="199">
        <v>4641.5316671584569</v>
      </c>
      <c r="X2391" s="191">
        <v>4.4922483014293281E-2</v>
      </c>
      <c r="Y2391" s="198">
        <v>2.0000000000000001E-4</v>
      </c>
    </row>
    <row r="2392" spans="1:25" x14ac:dyDescent="0.2">
      <c r="A2392">
        <v>2388</v>
      </c>
      <c r="B2392" s="119">
        <v>0.37850657038556168</v>
      </c>
      <c r="C2392" s="97">
        <v>9504.2244419717044</v>
      </c>
      <c r="D2392" s="96">
        <v>0.39411100029104645</v>
      </c>
      <c r="E2392" s="98">
        <v>0.26727110373731378</v>
      </c>
      <c r="F2392" s="119">
        <v>0</v>
      </c>
      <c r="G2392" s="177">
        <v>0</v>
      </c>
      <c r="H2392" s="97">
        <v>2639830.3060776303</v>
      </c>
      <c r="I2392" s="185">
        <v>42758.511803291527</v>
      </c>
      <c r="J2392" s="174">
        <v>112875215301.10704</v>
      </c>
      <c r="K2392" s="186">
        <v>0.37850657038556168</v>
      </c>
      <c r="L2392" s="182">
        <v>28648268818.417233</v>
      </c>
      <c r="M2392" s="189">
        <v>7186780119.5457077</v>
      </c>
      <c r="N2392" s="187">
        <v>8642015.4643272422</v>
      </c>
      <c r="O2392" s="185">
        <v>18692357192.140095</v>
      </c>
      <c r="P2392" s="185">
        <v>0</v>
      </c>
      <c r="Q2392" s="174">
        <v>138754352612.79285</v>
      </c>
      <c r="R2392" s="119">
        <v>0.41568351041081647</v>
      </c>
      <c r="S2392" s="174">
        <v>42035519732.689972</v>
      </c>
      <c r="T2392" s="119">
        <v>0.30294919720460278</v>
      </c>
      <c r="U2392" s="97">
        <v>15.436949554652809</v>
      </c>
      <c r="V2392" s="184">
        <v>731516576662.90491</v>
      </c>
      <c r="W2392" s="199">
        <v>759.68253586598689</v>
      </c>
      <c r="X2392" s="191">
        <v>4.5401440448322665E-2</v>
      </c>
      <c r="Y2392" s="198">
        <v>2.0000000000000001E-4</v>
      </c>
    </row>
    <row r="2393" spans="1:25" x14ac:dyDescent="0.2">
      <c r="A2393">
        <v>2389</v>
      </c>
      <c r="B2393" s="119">
        <v>0.27253998496761422</v>
      </c>
      <c r="C2393" s="97">
        <v>12758.134127262583</v>
      </c>
      <c r="D2393" s="96">
        <v>0.61324130598664084</v>
      </c>
      <c r="E2393" s="98">
        <v>0.7</v>
      </c>
      <c r="F2393" s="119">
        <v>0.51695110085685048</v>
      </c>
      <c r="G2393" s="177">
        <v>1</v>
      </c>
      <c r="H2393" s="97">
        <v>3438284.613189965</v>
      </c>
      <c r="I2393" s="185">
        <v>51839.210661967401</v>
      </c>
      <c r="J2393" s="174">
        <v>178237960378.95569</v>
      </c>
      <c r="K2393" s="186">
        <v>0.27253998496761422</v>
      </c>
      <c r="L2393" s="182">
        <v>35296823737.663528</v>
      </c>
      <c r="M2393" s="189">
        <v>1529314375.6608648</v>
      </c>
      <c r="N2393" s="187">
        <v>9421408.5511862077</v>
      </c>
      <c r="O2393" s="185">
        <v>0</v>
      </c>
      <c r="P2393" s="185">
        <v>194789830627.06104</v>
      </c>
      <c r="Q2393" s="174">
        <v>374557105381.67761</v>
      </c>
      <c r="R2393" s="119">
        <v>0.54573476943039945</v>
      </c>
      <c r="S2393" s="174">
        <v>150854501736.68741</v>
      </c>
      <c r="T2393" s="119">
        <v>0.40275434524987874</v>
      </c>
      <c r="U2393" s="97">
        <v>17.633069294034769</v>
      </c>
      <c r="V2393" s="184">
        <v>2830195510664.6055</v>
      </c>
      <c r="W2393" s="199">
        <v>2938.2314447790686</v>
      </c>
      <c r="X2393" s="191">
        <v>4.2276905122035656E-2</v>
      </c>
      <c r="Y2393" s="198">
        <v>2.0000000000000001E-4</v>
      </c>
    </row>
    <row r="2394" spans="1:25" x14ac:dyDescent="0.2">
      <c r="A2394">
        <v>2390</v>
      </c>
      <c r="B2394" s="119">
        <v>0.55708619083205979</v>
      </c>
      <c r="C2394" s="97">
        <v>5619.9014812444129</v>
      </c>
      <c r="D2394" s="96">
        <v>0.60414765924284752</v>
      </c>
      <c r="E2394" s="98">
        <v>9.792712613868168E-2</v>
      </c>
      <c r="F2394" s="119">
        <v>0</v>
      </c>
      <c r="G2394" s="177">
        <v>0</v>
      </c>
      <c r="H2394" s="97">
        <v>5421023.5554065919</v>
      </c>
      <c r="I2394" s="185">
        <v>48935.656815917901</v>
      </c>
      <c r="J2394" s="174">
        <v>265281348298.38406</v>
      </c>
      <c r="K2394" s="186">
        <v>0.55563419917482704</v>
      </c>
      <c r="L2394" s="182">
        <v>112086498108.48177</v>
      </c>
      <c r="M2394" s="189">
        <v>8971445078.3914471</v>
      </c>
      <c r="N2394" s="187">
        <v>14136541.51905359</v>
      </c>
      <c r="O2394" s="185">
        <v>19287372045.832455</v>
      </c>
      <c r="P2394" s="185">
        <v>0</v>
      </c>
      <c r="Q2394" s="174">
        <v>293540165422.60791</v>
      </c>
      <c r="R2394" s="119">
        <v>0.55470871224737728</v>
      </c>
      <c r="S2394" s="174">
        <v>119990512086.22597</v>
      </c>
      <c r="T2394" s="119">
        <v>0.40877033612581226</v>
      </c>
      <c r="U2394" s="97">
        <v>13.661975786246959</v>
      </c>
      <c r="V2394" s="184">
        <v>1836557440875.4277</v>
      </c>
      <c r="W2394" s="199">
        <v>1904.9210506531147</v>
      </c>
      <c r="X2394" s="191">
        <v>5.2069937790111348E-2</v>
      </c>
      <c r="Y2394" s="198">
        <v>2.0000000000000001E-4</v>
      </c>
    </row>
    <row r="2395" spans="1:25" x14ac:dyDescent="0.2">
      <c r="A2395">
        <v>2391</v>
      </c>
      <c r="B2395" s="119">
        <v>0.7146877627811058</v>
      </c>
      <c r="C2395" s="97">
        <v>13083.776425034954</v>
      </c>
      <c r="D2395" s="96">
        <v>0.95275655556813932</v>
      </c>
      <c r="E2395" s="98">
        <v>0.59581524434647282</v>
      </c>
      <c r="F2395" s="119">
        <v>0.60341523998631086</v>
      </c>
      <c r="G2395" s="177">
        <v>1</v>
      </c>
      <c r="H2395" s="97">
        <v>20637691.100464012</v>
      </c>
      <c r="I2395" s="185">
        <v>25752.180382901341</v>
      </c>
      <c r="J2395" s="174">
        <v>531465543905.74695</v>
      </c>
      <c r="K2395" s="186">
        <v>0.32587541345828663</v>
      </c>
      <c r="L2395" s="182">
        <v>138396286569.39212</v>
      </c>
      <c r="M2395" s="189">
        <v>10125040877.382462</v>
      </c>
      <c r="N2395" s="187">
        <v>41089115.759663582</v>
      </c>
      <c r="O2395" s="185">
        <v>0</v>
      </c>
      <c r="P2395" s="185">
        <v>557884905051.89197</v>
      </c>
      <c r="Q2395" s="174">
        <v>1099475489835.0214</v>
      </c>
      <c r="R2395" s="119">
        <v>0.56345001196305822</v>
      </c>
      <c r="S2395" s="174">
        <v>552330112054.50122</v>
      </c>
      <c r="T2395" s="119">
        <v>0.50235782167129484</v>
      </c>
      <c r="U2395" s="97">
        <v>17.56054050348137</v>
      </c>
      <c r="V2395" s="184">
        <v>9916573266571.8418</v>
      </c>
      <c r="W2395" s="199">
        <v>10284.825339116869</v>
      </c>
      <c r="X2395" s="191">
        <v>4.2091074618623582E-2</v>
      </c>
      <c r="Y2395" s="198">
        <v>2.0000000000000001E-4</v>
      </c>
    </row>
    <row r="2396" spans="1:25" x14ac:dyDescent="0.2">
      <c r="A2396">
        <v>2392</v>
      </c>
      <c r="B2396" s="119">
        <v>0.5541906170716786</v>
      </c>
      <c r="C2396" s="97">
        <v>10133.219785872991</v>
      </c>
      <c r="D2396" s="96">
        <v>0.76093764530489316</v>
      </c>
      <c r="E2396" s="98">
        <v>0.19681587165447076</v>
      </c>
      <c r="F2396" s="119">
        <v>0</v>
      </c>
      <c r="G2396" s="177">
        <v>0</v>
      </c>
      <c r="H2396" s="97">
        <v>5229391.4554773113</v>
      </c>
      <c r="I2396" s="185">
        <v>35233.446869722349</v>
      </c>
      <c r="J2396" s="174">
        <v>184249486007.53989</v>
      </c>
      <c r="K2396" s="186">
        <v>0.32162266344421964</v>
      </c>
      <c r="L2396" s="182">
        <v>44721422045.751732</v>
      </c>
      <c r="M2396" s="189">
        <v>10510648703.620665</v>
      </c>
      <c r="N2396" s="187">
        <v>12616267.966481913</v>
      </c>
      <c r="O2396" s="185">
        <v>30893637211.781773</v>
      </c>
      <c r="P2396" s="185">
        <v>0</v>
      </c>
      <c r="Q2396" s="174">
        <v>225653771922.94232</v>
      </c>
      <c r="R2396" s="119">
        <v>0.37213523834236972</v>
      </c>
      <c r="S2396" s="174">
        <v>59696624797.676781</v>
      </c>
      <c r="T2396" s="119">
        <v>0.2645496429727856</v>
      </c>
      <c r="U2396" s="97">
        <v>15.013551942424767</v>
      </c>
      <c r="V2396" s="184">
        <v>949479128853.23047</v>
      </c>
      <c r="W2396" s="199">
        <v>985.48605966477896</v>
      </c>
      <c r="X2396" s="191">
        <v>4.8806163300528421E-2</v>
      </c>
      <c r="Y2396" s="198">
        <v>2.0000000000000001E-4</v>
      </c>
    </row>
    <row r="2397" spans="1:25" x14ac:dyDescent="0.2">
      <c r="A2397">
        <v>2393</v>
      </c>
      <c r="B2397" s="119">
        <v>0.52522383072913648</v>
      </c>
      <c r="C2397" s="97">
        <v>6487.9201292499783</v>
      </c>
      <c r="D2397" s="96">
        <v>1.1131517467707808</v>
      </c>
      <c r="E2397" s="98">
        <v>2.779265522368464E-2</v>
      </c>
      <c r="F2397" s="119">
        <v>0</v>
      </c>
      <c r="G2397" s="177">
        <v>0</v>
      </c>
      <c r="H2397" s="97">
        <v>17180354.294716302</v>
      </c>
      <c r="I2397" s="185">
        <v>36216.796519481934</v>
      </c>
      <c r="J2397" s="174">
        <v>622217395624.3479</v>
      </c>
      <c r="K2397" s="186">
        <v>0.46223001397996832</v>
      </c>
      <c r="L2397" s="182">
        <v>207366236323.37</v>
      </c>
      <c r="M2397" s="189">
        <v>34394664112.810036</v>
      </c>
      <c r="N2397" s="187">
        <v>32860894.546387635</v>
      </c>
      <c r="O2397" s="185">
        <v>12735372356.937723</v>
      </c>
      <c r="P2397" s="185">
        <v>0</v>
      </c>
      <c r="Q2397" s="174">
        <v>669347432094.0957</v>
      </c>
      <c r="R2397" s="119">
        <v>0.44490475212835107</v>
      </c>
      <c r="S2397" s="174">
        <v>215311160092.16971</v>
      </c>
      <c r="T2397" s="119">
        <v>0.3216732443696021</v>
      </c>
      <c r="U2397" s="97">
        <v>13.801400793536589</v>
      </c>
      <c r="V2397" s="184">
        <v>3144935341829.1992</v>
      </c>
      <c r="W2397" s="199">
        <v>3267.0684424394103</v>
      </c>
      <c r="X2397" s="191">
        <v>5.4837159428501252E-2</v>
      </c>
      <c r="Y2397" s="198">
        <v>2.0000000000000001E-4</v>
      </c>
    </row>
    <row r="2398" spans="1:25" x14ac:dyDescent="0.2">
      <c r="A2398">
        <v>2394</v>
      </c>
      <c r="B2398" s="119">
        <v>0.60183815582850975</v>
      </c>
      <c r="C2398" s="97">
        <v>10259.612173534249</v>
      </c>
      <c r="D2398" s="96">
        <v>1.0075111112809707</v>
      </c>
      <c r="E2398" s="98">
        <v>0.7</v>
      </c>
      <c r="F2398" s="119">
        <v>0</v>
      </c>
      <c r="G2398" s="177">
        <v>0</v>
      </c>
      <c r="H2398" s="97">
        <v>11344208.88409923</v>
      </c>
      <c r="I2398" s="185">
        <v>25328.840519631165</v>
      </c>
      <c r="J2398" s="174">
        <v>287335657646.73242</v>
      </c>
      <c r="K2398" s="186">
        <v>0.13580746331383142</v>
      </c>
      <c r="L2398" s="182">
        <v>20845300266.610809</v>
      </c>
      <c r="M2398" s="189">
        <v>28088310314.184032</v>
      </c>
      <c r="N2398" s="187">
        <v>22990620.106326494</v>
      </c>
      <c r="O2398" s="185">
        <v>86381235412.58316</v>
      </c>
      <c r="P2398" s="185">
        <v>0</v>
      </c>
      <c r="Q2398" s="174">
        <v>401805203373.49957</v>
      </c>
      <c r="R2398" s="119">
        <v>0.26910381997758898</v>
      </c>
      <c r="S2398" s="174">
        <v>64768239365.557884</v>
      </c>
      <c r="T2398" s="119">
        <v>0.16119313244769584</v>
      </c>
      <c r="U2398" s="97">
        <v>18.29629891604646</v>
      </c>
      <c r="V2398" s="184">
        <v>1124649002037.854</v>
      </c>
      <c r="W2398" s="199">
        <v>1167.1637996323136</v>
      </c>
      <c r="X2398" s="191">
        <v>4.4492735337911912E-2</v>
      </c>
      <c r="Y2398" s="198">
        <v>2.0000000000000001E-4</v>
      </c>
    </row>
    <row r="2399" spans="1:25" x14ac:dyDescent="0.2">
      <c r="A2399">
        <v>2395</v>
      </c>
      <c r="B2399" s="119">
        <v>0.46116524317272423</v>
      </c>
      <c r="C2399" s="97">
        <v>8956.8488540343333</v>
      </c>
      <c r="D2399" s="96">
        <v>0.82004629434314114</v>
      </c>
      <c r="E2399" s="98">
        <v>0</v>
      </c>
      <c r="F2399" s="119">
        <v>0</v>
      </c>
      <c r="G2399" s="177">
        <v>0</v>
      </c>
      <c r="H2399" s="97">
        <v>10469961.602129601</v>
      </c>
      <c r="I2399" s="185">
        <v>38711.326467729188</v>
      </c>
      <c r="J2399" s="174">
        <v>405306101684.62793</v>
      </c>
      <c r="K2399" s="186">
        <v>0.42101219777879351</v>
      </c>
      <c r="L2399" s="182">
        <v>118823876171.46237</v>
      </c>
      <c r="M2399" s="189">
        <v>13248410569.000063</v>
      </c>
      <c r="N2399" s="187">
        <v>22894732.842962001</v>
      </c>
      <c r="O2399" s="185">
        <v>0</v>
      </c>
      <c r="P2399" s="185">
        <v>0</v>
      </c>
      <c r="Q2399" s="174">
        <v>418554512253.62799</v>
      </c>
      <c r="R2399" s="119">
        <v>0.40768599465008226</v>
      </c>
      <c r="S2399" s="174">
        <v>118823876171.46237</v>
      </c>
      <c r="T2399" s="119">
        <v>0.28389104093437573</v>
      </c>
      <c r="U2399" s="97">
        <v>13.375537030909625</v>
      </c>
      <c r="V2399" s="184">
        <v>1678801711313.9131</v>
      </c>
      <c r="W2399" s="199">
        <v>1742.9504400118115</v>
      </c>
      <c r="X2399" s="191">
        <v>5.6734865766567805E-2</v>
      </c>
      <c r="Y2399" s="198">
        <v>2.0000000000000001E-4</v>
      </c>
    </row>
    <row r="2400" spans="1:25" x14ac:dyDescent="0.2">
      <c r="A2400">
        <v>2396</v>
      </c>
      <c r="B2400" s="119">
        <v>0.55184127252175852</v>
      </c>
      <c r="C2400" s="97">
        <v>6448.0909875458619</v>
      </c>
      <c r="D2400" s="96">
        <v>0.60410057342041013</v>
      </c>
      <c r="E2400" s="98">
        <v>0.42640324021594328</v>
      </c>
      <c r="F2400" s="119">
        <v>0.50345513802404751</v>
      </c>
      <c r="G2400" s="177">
        <v>1</v>
      </c>
      <c r="H2400" s="97">
        <v>6671975.4593286524</v>
      </c>
      <c r="I2400" s="185">
        <v>35131.333828698291</v>
      </c>
      <c r="J2400" s="174">
        <v>234395397158.5575</v>
      </c>
      <c r="K2400" s="186">
        <v>0.40297779400044476</v>
      </c>
      <c r="L2400" s="182">
        <v>69993338723.808594</v>
      </c>
      <c r="M2400" s="189">
        <v>3331764966.7723608</v>
      </c>
      <c r="N2400" s="187">
        <v>16922245.966879863</v>
      </c>
      <c r="O2400" s="185">
        <v>0</v>
      </c>
      <c r="P2400" s="185">
        <v>264131056645.42075</v>
      </c>
      <c r="Q2400" s="174">
        <v>501858218770.75061</v>
      </c>
      <c r="R2400" s="119">
        <v>0.60925770257599821</v>
      </c>
      <c r="S2400" s="174">
        <v>201479608623.23251</v>
      </c>
      <c r="T2400" s="119">
        <v>0.40146718951168281</v>
      </c>
      <c r="U2400" s="97">
        <v>16.966923070144137</v>
      </c>
      <c r="V2400" s="184">
        <v>3695371058768.3926</v>
      </c>
      <c r="W2400" s="199">
        <v>3836.4818379614862</v>
      </c>
      <c r="X2400" s="191">
        <v>4.3043971203693319E-2</v>
      </c>
      <c r="Y2400" s="198">
        <v>2.0000000000000001E-4</v>
      </c>
    </row>
    <row r="2401" spans="1:25" x14ac:dyDescent="0.2">
      <c r="A2401">
        <v>2397</v>
      </c>
      <c r="B2401" s="119">
        <v>0.36491913683045174</v>
      </c>
      <c r="C2401" s="97">
        <v>10231.891855252186</v>
      </c>
      <c r="D2401" s="96">
        <v>0.86008137955807595</v>
      </c>
      <c r="E2401" s="98">
        <v>0.42798953237649373</v>
      </c>
      <c r="F2401" s="119">
        <v>0</v>
      </c>
      <c r="G2401" s="177">
        <v>0</v>
      </c>
      <c r="H2401" s="97">
        <v>7538787.3403519876</v>
      </c>
      <c r="I2401" s="185">
        <v>33078.023859432236</v>
      </c>
      <c r="J2401" s="174">
        <v>249368187515.34872</v>
      </c>
      <c r="K2401" s="186">
        <v>0.28952482710084926</v>
      </c>
      <c r="L2401" s="182">
        <v>45436617523.836281</v>
      </c>
      <c r="M2401" s="189">
        <v>18239101272.735313</v>
      </c>
      <c r="N2401" s="187">
        <v>16721686.948038157</v>
      </c>
      <c r="O2401" s="185">
        <v>51257945352.703362</v>
      </c>
      <c r="P2401" s="185">
        <v>0</v>
      </c>
      <c r="Q2401" s="174">
        <v>318865234140.78735</v>
      </c>
      <c r="R2401" s="119">
        <v>0.35502345673411789</v>
      </c>
      <c r="S2401" s="174">
        <v>74273016265.326996</v>
      </c>
      <c r="T2401" s="119">
        <v>0.23292917606857547</v>
      </c>
      <c r="U2401" s="97">
        <v>16.112264868017519</v>
      </c>
      <c r="V2401" s="184">
        <v>1217066161939.6543</v>
      </c>
      <c r="W2401" s="199">
        <v>1262.1601040140863</v>
      </c>
      <c r="X2401" s="191">
        <v>4.924280489440791E-2</v>
      </c>
      <c r="Y2401" s="198">
        <v>2.0000000000000001E-4</v>
      </c>
    </row>
    <row r="2402" spans="1:25" x14ac:dyDescent="0.2">
      <c r="A2402">
        <v>2398</v>
      </c>
      <c r="B2402" s="119">
        <v>0.45801983046207301</v>
      </c>
      <c r="C2402" s="97">
        <v>9467.1956056153249</v>
      </c>
      <c r="D2402" s="96">
        <v>1.1389900361386041</v>
      </c>
      <c r="E2402" s="98">
        <v>0</v>
      </c>
      <c r="F2402" s="119">
        <v>0.44692394443489586</v>
      </c>
      <c r="G2402" s="177">
        <v>1</v>
      </c>
      <c r="H2402" s="97">
        <v>9413945.6034848671</v>
      </c>
      <c r="I2402" s="185">
        <v>40535.016816412681</v>
      </c>
      <c r="J2402" s="174">
        <v>381594443346.05328</v>
      </c>
      <c r="K2402" s="186">
        <v>0.39504963782303126</v>
      </c>
      <c r="L2402" s="182">
        <v>113148710579.36603</v>
      </c>
      <c r="M2402" s="189">
        <v>8515769167.2731428</v>
      </c>
      <c r="N2402" s="187">
        <v>18612009.840561293</v>
      </c>
      <c r="O2402" s="185">
        <v>0</v>
      </c>
      <c r="P2402" s="185">
        <v>282245496958.72809</v>
      </c>
      <c r="Q2402" s="174">
        <v>672355709472.05457</v>
      </c>
      <c r="R2402" s="119">
        <v>0.56003859103359421</v>
      </c>
      <c r="S2402" s="174">
        <v>284349100265.66345</v>
      </c>
      <c r="T2402" s="119">
        <v>0.42291468081521805</v>
      </c>
      <c r="U2402" s="97">
        <v>16.70221340468273</v>
      </c>
      <c r="V2402" s="184">
        <v>4982704710339.7695</v>
      </c>
      <c r="W2402" s="199">
        <v>5170.1948446419819</v>
      </c>
      <c r="X2402" s="191">
        <v>4.5408327565131586E-2</v>
      </c>
      <c r="Y2402" s="198">
        <v>2.0000000000000001E-4</v>
      </c>
    </row>
    <row r="2403" spans="1:25" x14ac:dyDescent="0.2">
      <c r="A2403">
        <v>2399</v>
      </c>
      <c r="B2403" s="119">
        <v>0.61604510958504133</v>
      </c>
      <c r="C2403" s="97">
        <v>4000</v>
      </c>
      <c r="D2403" s="96">
        <v>1.1033904540057047</v>
      </c>
      <c r="E2403" s="98">
        <v>0</v>
      </c>
      <c r="F2403" s="119">
        <v>0.67845026142517195</v>
      </c>
      <c r="G2403" s="177">
        <v>1</v>
      </c>
      <c r="H2403" s="97">
        <v>37334033.199233957</v>
      </c>
      <c r="I2403" s="185">
        <v>24664.223313996517</v>
      </c>
      <c r="J2403" s="174">
        <v>920814932038.06616</v>
      </c>
      <c r="K2403" s="186">
        <v>0.37091801787551193</v>
      </c>
      <c r="L2403" s="182">
        <v>226833428753.6908</v>
      </c>
      <c r="M2403" s="189">
        <v>3617329406.1860614</v>
      </c>
      <c r="N2403" s="187">
        <v>69609126.814798668</v>
      </c>
      <c r="O2403" s="185">
        <v>0</v>
      </c>
      <c r="P2403" s="185">
        <v>833317420990.79944</v>
      </c>
      <c r="Q2403" s="174">
        <v>1757749682435.0518</v>
      </c>
      <c r="R2403" s="119">
        <v>0.57357472243584151</v>
      </c>
      <c r="S2403" s="174">
        <v>616878652269.1333</v>
      </c>
      <c r="T2403" s="119">
        <v>0.35094795262005501</v>
      </c>
      <c r="U2403" s="97">
        <v>16.811555180930203</v>
      </c>
      <c r="V2403" s="184">
        <v>11031053478920.82</v>
      </c>
      <c r="W2403" s="199">
        <v>11450.40852620728</v>
      </c>
      <c r="X2403" s="191">
        <v>4.3879303368684647E-2</v>
      </c>
      <c r="Y2403" s="198">
        <v>2.0000000000000001E-4</v>
      </c>
    </row>
    <row r="2404" spans="1:25" x14ac:dyDescent="0.2">
      <c r="A2404">
        <v>2400</v>
      </c>
      <c r="B2404" s="119">
        <v>0.48869943635755297</v>
      </c>
      <c r="C2404" s="97">
        <v>5765.1100706237221</v>
      </c>
      <c r="D2404" s="96">
        <v>0.36766444058051978</v>
      </c>
      <c r="E2404" s="98">
        <v>0</v>
      </c>
      <c r="F2404" s="119">
        <v>0</v>
      </c>
      <c r="G2404" s="177">
        <v>0</v>
      </c>
      <c r="H2404" s="97">
        <v>3135970.0389489173</v>
      </c>
      <c r="I2404" s="185">
        <v>53516.831447959223</v>
      </c>
      <c r="J2404" s="174">
        <v>167827180000.27933</v>
      </c>
      <c r="K2404" s="186">
        <v>0.48869943635755297</v>
      </c>
      <c r="L2404" s="182">
        <v>58315979003.701576</v>
      </c>
      <c r="M2404" s="189">
        <v>2610323695.2003341</v>
      </c>
      <c r="N2404" s="187">
        <v>10204920.669280099</v>
      </c>
      <c r="O2404" s="185">
        <v>0</v>
      </c>
      <c r="P2404" s="185">
        <v>0</v>
      </c>
      <c r="Q2404" s="174">
        <v>170437503695.47968</v>
      </c>
      <c r="R2404" s="119">
        <v>0.48121479424008567</v>
      </c>
      <c r="S2404" s="174">
        <v>58315979003.701576</v>
      </c>
      <c r="T2404" s="119">
        <v>0.34215461819890658</v>
      </c>
      <c r="U2404" s="97">
        <v>13.163817288108367</v>
      </c>
      <c r="V2404" s="184">
        <v>898299402091.66565</v>
      </c>
      <c r="W2404" s="199">
        <v>932.45777290486444</v>
      </c>
      <c r="X2404" s="191">
        <v>5.1464785278517992E-2</v>
      </c>
      <c r="Y2404" s="198">
        <v>2.0000000000000001E-4</v>
      </c>
    </row>
    <row r="2405" spans="1:25" x14ac:dyDescent="0.2">
      <c r="A2405">
        <v>2401</v>
      </c>
      <c r="B2405" s="119">
        <v>0.64354750082198375</v>
      </c>
      <c r="C2405" s="97">
        <v>4203.9332087320945</v>
      </c>
      <c r="D2405" s="96">
        <v>1.1656226389691686</v>
      </c>
      <c r="E2405" s="98">
        <v>0</v>
      </c>
      <c r="F2405" s="119">
        <v>0</v>
      </c>
      <c r="G2405" s="177">
        <v>0</v>
      </c>
      <c r="H2405" s="97">
        <v>20592583.081440523</v>
      </c>
      <c r="I2405" s="185">
        <v>31061.041599475604</v>
      </c>
      <c r="J2405" s="174">
        <v>639627079733.28162</v>
      </c>
      <c r="K2405" s="186">
        <v>0.42319023346073348</v>
      </c>
      <c r="L2405" s="182">
        <v>194034571105.41592</v>
      </c>
      <c r="M2405" s="189">
        <v>22455762917.87925</v>
      </c>
      <c r="N2405" s="187">
        <v>38520399.441712081</v>
      </c>
      <c r="O2405" s="185">
        <v>0</v>
      </c>
      <c r="P2405" s="185">
        <v>0</v>
      </c>
      <c r="Q2405" s="174">
        <v>662082842651.16089</v>
      </c>
      <c r="R2405" s="119">
        <v>0.40883695477780713</v>
      </c>
      <c r="S2405" s="174">
        <v>194034571105.41592</v>
      </c>
      <c r="T2405" s="119">
        <v>0.29306690735021679</v>
      </c>
      <c r="U2405" s="97">
        <v>13.337015495004058</v>
      </c>
      <c r="V2405" s="184">
        <v>2770840479580.3906</v>
      </c>
      <c r="W2405" s="199">
        <v>2877.1899722532139</v>
      </c>
      <c r="X2405" s="191">
        <v>5.5383925665113472E-2</v>
      </c>
      <c r="Y2405" s="198">
        <v>2.0000000000000001E-4</v>
      </c>
    </row>
    <row r="2406" spans="1:25" x14ac:dyDescent="0.2">
      <c r="A2406">
        <v>2402</v>
      </c>
      <c r="B2406" s="119">
        <v>0.46985047978260924</v>
      </c>
      <c r="C2406" s="97">
        <v>7034.1298762235629</v>
      </c>
      <c r="D2406" s="96">
        <v>1.247627136891531</v>
      </c>
      <c r="E2406" s="98">
        <v>0.33136515418340551</v>
      </c>
      <c r="F2406" s="119">
        <v>0</v>
      </c>
      <c r="G2406" s="177">
        <v>0</v>
      </c>
      <c r="H2406" s="97">
        <v>13035225.280081147</v>
      </c>
      <c r="I2406" s="185">
        <v>35708.997769811591</v>
      </c>
      <c r="J2406" s="174">
        <v>465474830455.40936</v>
      </c>
      <c r="K2406" s="186">
        <v>0.45682974353696859</v>
      </c>
      <c r="L2406" s="182">
        <v>165971558694.84351</v>
      </c>
      <c r="M2406" s="189">
        <v>41546636174.714081</v>
      </c>
      <c r="N2406" s="187">
        <v>24418536.299280439</v>
      </c>
      <c r="O2406" s="185">
        <v>51735167681.066666</v>
      </c>
      <c r="P2406" s="185">
        <v>0</v>
      </c>
      <c r="Q2406" s="174">
        <v>558756634311.19006</v>
      </c>
      <c r="R2406" s="119">
        <v>0.45463600065862253</v>
      </c>
      <c r="S2406" s="174">
        <v>199807255173.73398</v>
      </c>
      <c r="T2406" s="119">
        <v>0.35759263139675707</v>
      </c>
      <c r="U2406" s="97">
        <v>14.567122373595906</v>
      </c>
      <c r="V2406" s="184">
        <v>3037909698785.731</v>
      </c>
      <c r="W2406" s="199">
        <v>3156.0104057614058</v>
      </c>
      <c r="X2406" s="191">
        <v>5.3340483631954448E-2</v>
      </c>
      <c r="Y2406" s="198">
        <v>2.0000000000000001E-4</v>
      </c>
    </row>
    <row r="2407" spans="1:25" x14ac:dyDescent="0.2">
      <c r="A2407">
        <v>2403</v>
      </c>
      <c r="B2407" s="119">
        <v>0.28906639995263028</v>
      </c>
      <c r="C2407" s="97">
        <v>5669.947199479906</v>
      </c>
      <c r="D2407" s="96">
        <v>0.58074099162259385</v>
      </c>
      <c r="E2407" s="98">
        <v>0.43189479423502397</v>
      </c>
      <c r="F2407" s="119">
        <v>0.54882721868072448</v>
      </c>
      <c r="G2407" s="177">
        <v>1</v>
      </c>
      <c r="H2407" s="97">
        <v>4489651.314025539</v>
      </c>
      <c r="I2407" s="185">
        <v>37969.130746408082</v>
      </c>
      <c r="J2407" s="174">
        <v>170468157748.01852</v>
      </c>
      <c r="K2407" s="186">
        <v>0.28906639995263028</v>
      </c>
      <c r="L2407" s="182">
        <v>26399245529.094193</v>
      </c>
      <c r="M2407" s="189">
        <v>4341869893.1931915</v>
      </c>
      <c r="N2407" s="187">
        <v>12149926.250769608</v>
      </c>
      <c r="O2407" s="185">
        <v>0</v>
      </c>
      <c r="P2407" s="185">
        <v>226289444683.69547</v>
      </c>
      <c r="Q2407" s="174">
        <v>401099472324.90717</v>
      </c>
      <c r="R2407" s="119">
        <v>0.57419216006141749</v>
      </c>
      <c r="S2407" s="174">
        <v>143369092046.75916</v>
      </c>
      <c r="T2407" s="119">
        <v>0.35744024098497007</v>
      </c>
      <c r="U2407" s="97">
        <v>17.995620557770394</v>
      </c>
      <c r="V2407" s="184">
        <v>2775479878195.4365</v>
      </c>
      <c r="W2407" s="199">
        <v>2882.3130083358978</v>
      </c>
      <c r="X2407" s="191">
        <v>4.1573467241328564E-2</v>
      </c>
      <c r="Y2407" s="198">
        <v>2.0000000000000001E-4</v>
      </c>
    </row>
    <row r="2408" spans="1:25" x14ac:dyDescent="0.2">
      <c r="A2408">
        <v>2404</v>
      </c>
      <c r="B2408" s="119">
        <v>0.59059391266638506</v>
      </c>
      <c r="C2408" s="97">
        <v>5733.4229633803579</v>
      </c>
      <c r="D2408" s="96">
        <v>1.088497970656787</v>
      </c>
      <c r="E2408" s="98">
        <v>0.35146536777014736</v>
      </c>
      <c r="F2408" s="119">
        <v>0.48324736917645172</v>
      </c>
      <c r="G2408" s="177">
        <v>1</v>
      </c>
      <c r="H2408" s="97">
        <v>12251244.821874922</v>
      </c>
      <c r="I2408" s="185">
        <v>25529.674744082255</v>
      </c>
      <c r="J2408" s="174">
        <v>312770295512.58868</v>
      </c>
      <c r="K2408" s="186">
        <v>0.1455779199801307</v>
      </c>
      <c r="L2408" s="182">
        <v>9658182575.3912773</v>
      </c>
      <c r="M2408" s="189">
        <v>4920408248.0546131</v>
      </c>
      <c r="N2408" s="187">
        <v>24173632.315731965</v>
      </c>
      <c r="O2408" s="185">
        <v>0</v>
      </c>
      <c r="P2408" s="185">
        <v>353441413223.31995</v>
      </c>
      <c r="Q2408" s="174">
        <v>671132116983.96326</v>
      </c>
      <c r="R2408" s="119">
        <v>0.48915194389183703</v>
      </c>
      <c r="S2408" s="174">
        <v>199510047828.81763</v>
      </c>
      <c r="T2408" s="119">
        <v>0.29727387913635628</v>
      </c>
      <c r="U2408" s="97">
        <v>18.803879626611938</v>
      </c>
      <c r="V2408" s="184">
        <v>3913920095950.1372</v>
      </c>
      <c r="W2408" s="199">
        <v>4060.4161247833435</v>
      </c>
      <c r="X2408" s="191">
        <v>4.0504475955343129E-2</v>
      </c>
      <c r="Y2408" s="198">
        <v>2.0000000000000001E-4</v>
      </c>
    </row>
    <row r="2409" spans="1:25" x14ac:dyDescent="0.2">
      <c r="A2409">
        <v>2405</v>
      </c>
      <c r="B2409" s="119">
        <v>0.4712755352602207</v>
      </c>
      <c r="C2409" s="97">
        <v>11844.315182417509</v>
      </c>
      <c r="D2409" s="96">
        <v>0.68392983150147257</v>
      </c>
      <c r="E2409" s="98">
        <v>0.30816533147066616</v>
      </c>
      <c r="F2409" s="119">
        <v>0.57655509190032705</v>
      </c>
      <c r="G2409" s="177">
        <v>1</v>
      </c>
      <c r="H2409" s="97">
        <v>4184677.9316484411</v>
      </c>
      <c r="I2409" s="185">
        <v>39372.475449041609</v>
      </c>
      <c r="J2409" s="174">
        <v>164761129125.97446</v>
      </c>
      <c r="K2409" s="186">
        <v>0.39433164241729846</v>
      </c>
      <c r="L2409" s="182">
        <v>48691579440.150635</v>
      </c>
      <c r="M2409" s="189">
        <v>6158735781.501976</v>
      </c>
      <c r="N2409" s="187">
        <v>10784139.81417417</v>
      </c>
      <c r="O2409" s="185">
        <v>0</v>
      </c>
      <c r="P2409" s="185">
        <v>242846887320.53293</v>
      </c>
      <c r="Q2409" s="174">
        <v>413766752228.00934</v>
      </c>
      <c r="R2409" s="119">
        <v>0.62655598864632756</v>
      </c>
      <c r="S2409" s="174">
        <v>178758197536.90042</v>
      </c>
      <c r="T2409" s="119">
        <v>0.43202648974172375</v>
      </c>
      <c r="U2409" s="97">
        <v>17.468524814025042</v>
      </c>
      <c r="V2409" s="184">
        <v>3342380690657.2812</v>
      </c>
      <c r="W2409" s="199">
        <v>3468.8026659162847</v>
      </c>
      <c r="X2409" s="191">
        <v>4.3102812897499676E-2</v>
      </c>
      <c r="Y2409" s="198">
        <v>2.0000000000000001E-4</v>
      </c>
    </row>
    <row r="2410" spans="1:25" x14ac:dyDescent="0.2">
      <c r="A2410">
        <v>2406</v>
      </c>
      <c r="B2410" s="119">
        <v>0.66291078042048013</v>
      </c>
      <c r="C2410" s="97">
        <v>8352.4900828290938</v>
      </c>
      <c r="D2410" s="96">
        <v>0.6900007859477385</v>
      </c>
      <c r="E2410" s="98">
        <v>0</v>
      </c>
      <c r="F2410" s="119">
        <v>0</v>
      </c>
      <c r="G2410" s="177">
        <v>0</v>
      </c>
      <c r="H2410" s="97">
        <v>5921016.0662188064</v>
      </c>
      <c r="I2410" s="185">
        <v>37054.312954877278</v>
      </c>
      <c r="J2410" s="174">
        <v>219399182328.52802</v>
      </c>
      <c r="K2410" s="186">
        <v>0.40142100306661599</v>
      </c>
      <c r="L2410" s="182">
        <v>64356175870.696487</v>
      </c>
      <c r="M2410" s="189">
        <v>0</v>
      </c>
      <c r="N2410" s="187">
        <v>14509766.501071293</v>
      </c>
      <c r="O2410" s="185">
        <v>0</v>
      </c>
      <c r="P2410" s="185">
        <v>0</v>
      </c>
      <c r="Q2410" s="174">
        <v>219399182328.52802</v>
      </c>
      <c r="R2410" s="119">
        <v>0.40142100306661599</v>
      </c>
      <c r="S2410" s="174">
        <v>64356175870.696487</v>
      </c>
      <c r="T2410" s="119">
        <v>0.29332915094610357</v>
      </c>
      <c r="U2410" s="97">
        <v>13</v>
      </c>
      <c r="V2410" s="184">
        <v>919454320139.05542</v>
      </c>
      <c r="W2410" s="199">
        <v>953.36670465036434</v>
      </c>
      <c r="X2410" s="191">
        <v>5.5218465512735147E-2</v>
      </c>
      <c r="Y2410" s="198">
        <v>2.0000000000000001E-4</v>
      </c>
    </row>
    <row r="2411" spans="1:25" x14ac:dyDescent="0.2">
      <c r="A2411">
        <v>2407</v>
      </c>
      <c r="B2411" s="119">
        <v>0.5017605936329359</v>
      </c>
      <c r="C2411" s="97">
        <v>5790.097137063799</v>
      </c>
      <c r="D2411" s="96">
        <v>0.69770433062646764</v>
      </c>
      <c r="E2411" s="98">
        <v>0</v>
      </c>
      <c r="F2411" s="119">
        <v>0</v>
      </c>
      <c r="G2411" s="177">
        <v>0</v>
      </c>
      <c r="H2411" s="97">
        <v>6211908.1226841714</v>
      </c>
      <c r="I2411" s="185">
        <v>48173.300057062108</v>
      </c>
      <c r="J2411" s="174">
        <v>299248113920.96594</v>
      </c>
      <c r="K2411" s="186">
        <v>0.5017605936329359</v>
      </c>
      <c r="L2411" s="182">
        <v>108712966215.1562</v>
      </c>
      <c r="M2411" s="189">
        <v>7092392348.8725815</v>
      </c>
      <c r="N2411" s="187">
        <v>15200083.246800037</v>
      </c>
      <c r="O2411" s="185">
        <v>0</v>
      </c>
      <c r="P2411" s="185">
        <v>0</v>
      </c>
      <c r="Q2411" s="174">
        <v>306340506269.8385</v>
      </c>
      <c r="R2411" s="119">
        <v>0.49014383736854117</v>
      </c>
      <c r="S2411" s="174">
        <v>108712966215.1562</v>
      </c>
      <c r="T2411" s="119">
        <v>0.35487623735725282</v>
      </c>
      <c r="U2411" s="97">
        <v>13.199704656156291</v>
      </c>
      <c r="V2411" s="184">
        <v>1602463929466.1455</v>
      </c>
      <c r="W2411" s="199">
        <v>1663.4759162505452</v>
      </c>
      <c r="X2411" s="191">
        <v>5.3825247043247301E-2</v>
      </c>
      <c r="Y2411" s="198">
        <v>2.0000000000000001E-4</v>
      </c>
    </row>
    <row r="2412" spans="1:25" x14ac:dyDescent="0.2">
      <c r="A2412">
        <v>2408</v>
      </c>
      <c r="B2412" s="119">
        <v>0.48619992672332463</v>
      </c>
      <c r="C2412" s="97">
        <v>4826.6549112746916</v>
      </c>
      <c r="D2412" s="96">
        <v>0.62375949635183792</v>
      </c>
      <c r="E2412" s="98">
        <v>0.38534375832349854</v>
      </c>
      <c r="F2412" s="119">
        <v>0</v>
      </c>
      <c r="G2412" s="177">
        <v>0</v>
      </c>
      <c r="H2412" s="97">
        <v>9999241.6043376774</v>
      </c>
      <c r="I2412" s="185">
        <v>32995.324909804825</v>
      </c>
      <c r="J2412" s="174">
        <v>329928225586.7597</v>
      </c>
      <c r="K2412" s="186">
        <v>0.40233265733782642</v>
      </c>
      <c r="L2412" s="182">
        <v>93993077275.555328</v>
      </c>
      <c r="M2412" s="189">
        <v>30711738190.482105</v>
      </c>
      <c r="N2412" s="187">
        <v>24238806.888013624</v>
      </c>
      <c r="O2412" s="185">
        <v>79519685399.282547</v>
      </c>
      <c r="P2412" s="185">
        <v>0</v>
      </c>
      <c r="Q2412" s="174">
        <v>440159649176.52435</v>
      </c>
      <c r="R2412" s="119">
        <v>0.44610324553342423</v>
      </c>
      <c r="S2412" s="174">
        <v>137268515061.20581</v>
      </c>
      <c r="T2412" s="119">
        <v>0.31186074261467522</v>
      </c>
      <c r="U2412" s="97">
        <v>15.52637781416311</v>
      </c>
      <c r="V2412" s="184">
        <v>2339009595454.5186</v>
      </c>
      <c r="W2412" s="199">
        <v>2425.9592303698655</v>
      </c>
      <c r="X2412" s="191">
        <v>4.7108200100091223E-2</v>
      </c>
      <c r="Y2412" s="198">
        <v>2.0000000000000001E-4</v>
      </c>
    </row>
    <row r="2413" spans="1:25" x14ac:dyDescent="0.2">
      <c r="A2413">
        <v>2409</v>
      </c>
      <c r="B2413" s="119">
        <v>0.37957251545636028</v>
      </c>
      <c r="C2413" s="97">
        <v>7805.3772902504516</v>
      </c>
      <c r="D2413" s="96">
        <v>0.83393358673318585</v>
      </c>
      <c r="E2413" s="98">
        <v>0</v>
      </c>
      <c r="F2413" s="119">
        <v>0</v>
      </c>
      <c r="G2413" s="177">
        <v>0</v>
      </c>
      <c r="H2413" s="97">
        <v>7072773.3147794176</v>
      </c>
      <c r="I2413" s="185">
        <v>41504.665265813586</v>
      </c>
      <c r="J2413" s="174">
        <v>293553088930.8985</v>
      </c>
      <c r="K2413" s="186">
        <v>0.37957251545636028</v>
      </c>
      <c r="L2413" s="182">
        <v>81824625804.619232</v>
      </c>
      <c r="M2413" s="189">
        <v>8485365431.9297972</v>
      </c>
      <c r="N2413" s="187">
        <v>16002653.860120079</v>
      </c>
      <c r="O2413" s="185">
        <v>0</v>
      </c>
      <c r="P2413" s="185">
        <v>0</v>
      </c>
      <c r="Q2413" s="174">
        <v>302038454362.82831</v>
      </c>
      <c r="R2413" s="119">
        <v>0.36890893452803586</v>
      </c>
      <c r="S2413" s="174">
        <v>81824625804.619232</v>
      </c>
      <c r="T2413" s="119">
        <v>0.27090797420889379</v>
      </c>
      <c r="U2413" s="97">
        <v>13.332270523726933</v>
      </c>
      <c r="V2413" s="184">
        <v>1170026784887.0684</v>
      </c>
      <c r="W2413" s="199">
        <v>1213.8386346743373</v>
      </c>
      <c r="X2413" s="191">
        <v>5.4363609083493587E-2</v>
      </c>
      <c r="Y2413" s="198">
        <v>2.0000000000000001E-4</v>
      </c>
    </row>
    <row r="2414" spans="1:25" x14ac:dyDescent="0.2">
      <c r="A2414">
        <v>2410</v>
      </c>
      <c r="B2414" s="119">
        <v>0.51661662702477373</v>
      </c>
      <c r="C2414" s="97">
        <v>17000</v>
      </c>
      <c r="D2414" s="96">
        <v>1.0567553528278681</v>
      </c>
      <c r="E2414" s="98">
        <v>0.31319732962939051</v>
      </c>
      <c r="F2414" s="119">
        <v>0</v>
      </c>
      <c r="G2414" s="177">
        <v>0</v>
      </c>
      <c r="H2414" s="97">
        <v>7037270.266246587</v>
      </c>
      <c r="I2414" s="185">
        <v>40695.679337598187</v>
      </c>
      <c r="J2414" s="174">
        <v>286386494167.1853</v>
      </c>
      <c r="K2414" s="186">
        <v>0.38918428234633273</v>
      </c>
      <c r="L2414" s="182">
        <v>88548307467.072968</v>
      </c>
      <c r="M2414" s="189">
        <v>37909439100.541267</v>
      </c>
      <c r="N2414" s="187">
        <v>14644879.228884343</v>
      </c>
      <c r="O2414" s="185">
        <v>56710001995.790115</v>
      </c>
      <c r="P2414" s="185">
        <v>0</v>
      </c>
      <c r="Q2414" s="174">
        <v>381005935263.51666</v>
      </c>
      <c r="R2414" s="119">
        <v>0.41160808609006244</v>
      </c>
      <c r="S2414" s="174">
        <v>114430408407.84828</v>
      </c>
      <c r="T2414" s="119">
        <v>0.30033760059066883</v>
      </c>
      <c r="U2414" s="97">
        <v>15.180106537418776</v>
      </c>
      <c r="V2414" s="184">
        <v>1722482210201.8257</v>
      </c>
      <c r="W2414" s="199">
        <v>1787.0608601794286</v>
      </c>
      <c r="X2414" s="191">
        <v>5.3278963681864175E-2</v>
      </c>
      <c r="Y2414" s="198">
        <v>2.0000000000000001E-4</v>
      </c>
    </row>
    <row r="2415" spans="1:25" x14ac:dyDescent="0.2">
      <c r="A2415">
        <v>2411</v>
      </c>
      <c r="B2415" s="119">
        <v>0.26806888716696908</v>
      </c>
      <c r="C2415" s="97">
        <v>4000</v>
      </c>
      <c r="D2415" s="96">
        <v>0.6245551464299044</v>
      </c>
      <c r="E2415" s="98">
        <v>0</v>
      </c>
      <c r="F2415" s="119">
        <v>0</v>
      </c>
      <c r="G2415" s="177">
        <v>0</v>
      </c>
      <c r="H2415" s="97">
        <v>7891385.6575470036</v>
      </c>
      <c r="I2415" s="185">
        <v>39282.171548372207</v>
      </c>
      <c r="J2415" s="174">
        <v>309990765154.12543</v>
      </c>
      <c r="K2415" s="186">
        <v>0.26806888716696908</v>
      </c>
      <c r="L2415" s="182">
        <v>39299652940.479279</v>
      </c>
      <c r="M2415" s="189">
        <v>8034643425.4200249</v>
      </c>
      <c r="N2415" s="187">
        <v>19637639.23586091</v>
      </c>
      <c r="O2415" s="185">
        <v>0</v>
      </c>
      <c r="P2415" s="185">
        <v>0</v>
      </c>
      <c r="Q2415" s="174">
        <v>318025408579.54547</v>
      </c>
      <c r="R2415" s="119">
        <v>0.26129635307462773</v>
      </c>
      <c r="S2415" s="174">
        <v>39299652940.479279</v>
      </c>
      <c r="T2415" s="119">
        <v>0.1235739405728946</v>
      </c>
      <c r="U2415" s="97">
        <v>13.51898637727143</v>
      </c>
      <c r="V2415" s="184">
        <v>592629860088.70801</v>
      </c>
      <c r="W2415" s="199">
        <v>614.70459708403178</v>
      </c>
      <c r="X2415" s="191">
        <v>5.3109335212007329E-2</v>
      </c>
      <c r="Y2415" s="198">
        <v>2.0000000000000001E-4</v>
      </c>
    </row>
    <row r="2416" spans="1:25" x14ac:dyDescent="0.2">
      <c r="A2416">
        <v>2412</v>
      </c>
      <c r="B2416" s="119">
        <v>0.51942394867324349</v>
      </c>
      <c r="C2416" s="97">
        <v>9647.2718135925734</v>
      </c>
      <c r="D2416" s="96">
        <v>1.0250389723050422</v>
      </c>
      <c r="E2416" s="98">
        <v>0.2512212273719554</v>
      </c>
      <c r="F2416" s="119">
        <v>0</v>
      </c>
      <c r="G2416" s="177">
        <v>0</v>
      </c>
      <c r="H2416" s="97">
        <v>9315378.9288920593</v>
      </c>
      <c r="I2416" s="185">
        <v>35972.413341156513</v>
      </c>
      <c r="J2416" s="174">
        <v>335096661259.60498</v>
      </c>
      <c r="K2416" s="186">
        <v>0.38952480321422445</v>
      </c>
      <c r="L2416" s="182">
        <v>95466661147.579895</v>
      </c>
      <c r="M2416" s="189">
        <v>7268724070.5300083</v>
      </c>
      <c r="N2416" s="187">
        <v>19085384.534103565</v>
      </c>
      <c r="O2416" s="185">
        <v>27632206142.276752</v>
      </c>
      <c r="P2416" s="185">
        <v>0</v>
      </c>
      <c r="Q2416" s="174">
        <v>369997591472.41174</v>
      </c>
      <c r="R2416" s="119">
        <v>0.41252762035910062</v>
      </c>
      <c r="S2416" s="174">
        <v>107721378474.65869</v>
      </c>
      <c r="T2416" s="119">
        <v>0.29114075593297684</v>
      </c>
      <c r="U2416" s="97">
        <v>13.866189196842386</v>
      </c>
      <c r="V2416" s="184">
        <v>1526671264539.8232</v>
      </c>
      <c r="W2416" s="199">
        <v>1583.6865662366827</v>
      </c>
      <c r="X2416" s="191">
        <v>5.4353424758940859E-2</v>
      </c>
      <c r="Y2416" s="198">
        <v>2.0000000000000001E-4</v>
      </c>
    </row>
    <row r="2417" spans="1:25" x14ac:dyDescent="0.2">
      <c r="A2417">
        <v>2413</v>
      </c>
      <c r="B2417" s="119">
        <v>0.55110761976235711</v>
      </c>
      <c r="C2417" s="97">
        <v>9256.9079973530825</v>
      </c>
      <c r="D2417" s="96">
        <v>0.65594932832507091</v>
      </c>
      <c r="E2417" s="98">
        <v>0.26936455656416214</v>
      </c>
      <c r="F2417" s="119">
        <v>0</v>
      </c>
      <c r="G2417" s="177">
        <v>0</v>
      </c>
      <c r="H2417" s="97">
        <v>18273843.790704232</v>
      </c>
      <c r="I2417" s="185">
        <v>31281.134945187361</v>
      </c>
      <c r="J2417" s="174">
        <v>571626573584.29321</v>
      </c>
      <c r="K2417" s="186">
        <v>0.47844061043965003</v>
      </c>
      <c r="L2417" s="182">
        <v>218660903454.81989</v>
      </c>
      <c r="M2417" s="189">
        <v>32119325134.484562</v>
      </c>
      <c r="N2417" s="187">
        <v>41803733.757576346</v>
      </c>
      <c r="O2417" s="185">
        <v>90131885667.392426</v>
      </c>
      <c r="P2417" s="185">
        <v>0</v>
      </c>
      <c r="Q2417" s="174">
        <v>693877784386.17029</v>
      </c>
      <c r="R2417" s="119">
        <v>0.49806303519118228</v>
      </c>
      <c r="S2417" s="174">
        <v>280173726363.0672</v>
      </c>
      <c r="T2417" s="119">
        <v>0.40377964631180568</v>
      </c>
      <c r="U2417" s="97">
        <v>14.688400398712872</v>
      </c>
      <c r="V2417" s="184">
        <v>4387547438653.0508</v>
      </c>
      <c r="W2417" s="199">
        <v>4550.1648454799424</v>
      </c>
      <c r="X2417" s="191">
        <v>5.0539980681375052E-2</v>
      </c>
      <c r="Y2417" s="198">
        <v>2.0000000000000001E-4</v>
      </c>
    </row>
    <row r="2418" spans="1:25" x14ac:dyDescent="0.2">
      <c r="A2418">
        <v>2414</v>
      </c>
      <c r="B2418" s="119">
        <v>0.61579323986873913</v>
      </c>
      <c r="C2418" s="97">
        <v>10029.407380351769</v>
      </c>
      <c r="D2418" s="96">
        <v>0.7478103208349115</v>
      </c>
      <c r="E2418" s="98">
        <v>0.7</v>
      </c>
      <c r="F2418" s="119">
        <v>0.56810301634346838</v>
      </c>
      <c r="G2418" s="177">
        <v>1</v>
      </c>
      <c r="H2418" s="97">
        <v>7184701.7590364646</v>
      </c>
      <c r="I2418" s="185">
        <v>37385.195637083976</v>
      </c>
      <c r="J2418" s="174">
        <v>268601480855.6796</v>
      </c>
      <c r="K2418" s="186">
        <v>0.37121656178474649</v>
      </c>
      <c r="L2418" s="182">
        <v>70276813936.197144</v>
      </c>
      <c r="M2418" s="189">
        <v>2113981357.4107661</v>
      </c>
      <c r="N2418" s="187">
        <v>16766174.492408466</v>
      </c>
      <c r="O2418" s="185">
        <v>0</v>
      </c>
      <c r="P2418" s="185">
        <v>301682310813.50116</v>
      </c>
      <c r="Q2418" s="174">
        <v>572397773026.59155</v>
      </c>
      <c r="R2418" s="119">
        <v>0.59583594300338671</v>
      </c>
      <c r="S2418" s="174">
        <v>215715270288.48047</v>
      </c>
      <c r="T2418" s="119">
        <v>0.37686252542156395</v>
      </c>
      <c r="U2418" s="97">
        <v>17.075468037662674</v>
      </c>
      <c r="V2418" s="184">
        <v>3917710911806.2358</v>
      </c>
      <c r="W2418" s="199">
        <v>4069.0432771586306</v>
      </c>
      <c r="X2418" s="191">
        <v>4.4158695440810906E-2</v>
      </c>
      <c r="Y2418" s="198">
        <v>2.0000000000000001E-4</v>
      </c>
    </row>
    <row r="2419" spans="1:25" x14ac:dyDescent="0.2">
      <c r="A2419">
        <v>2415</v>
      </c>
      <c r="B2419" s="119">
        <v>0.59544101691536566</v>
      </c>
      <c r="C2419" s="97">
        <v>4341.175831492008</v>
      </c>
      <c r="D2419" s="96">
        <v>0.69395545546205084</v>
      </c>
      <c r="E2419" s="98">
        <v>0.69151555959152999</v>
      </c>
      <c r="F2419" s="119">
        <v>0.63414641376475767</v>
      </c>
      <c r="G2419" s="177">
        <v>1</v>
      </c>
      <c r="H2419" s="97">
        <v>7325545.6349442173</v>
      </c>
      <c r="I2419" s="185">
        <v>35097.409919519981</v>
      </c>
      <c r="J2419" s="174">
        <v>257107678033.78748</v>
      </c>
      <c r="K2419" s="186">
        <v>0.38762862577516011</v>
      </c>
      <c r="L2419" s="182">
        <v>65044414525.859612</v>
      </c>
      <c r="M2419" s="189">
        <v>3515201707.0626936</v>
      </c>
      <c r="N2419" s="187">
        <v>17719960.28506238</v>
      </c>
      <c r="O2419" s="185">
        <v>0</v>
      </c>
      <c r="P2419" s="185">
        <v>355355141852.75555</v>
      </c>
      <c r="Q2419" s="174">
        <v>615978021593.60571</v>
      </c>
      <c r="R2419" s="119">
        <v>0.62331186492883384</v>
      </c>
      <c r="S2419" s="174">
        <v>235131695490.78806</v>
      </c>
      <c r="T2419" s="119">
        <v>0.38172091738350572</v>
      </c>
      <c r="U2419" s="97">
        <v>17.38063530526065</v>
      </c>
      <c r="V2419" s="184">
        <v>4414232388734.665</v>
      </c>
      <c r="W2419" s="199">
        <v>4579.9388503314613</v>
      </c>
      <c r="X2419" s="191">
        <v>4.2468619548435407E-2</v>
      </c>
      <c r="Y2419" s="198">
        <v>2.0000000000000001E-4</v>
      </c>
    </row>
    <row r="2420" spans="1:25" x14ac:dyDescent="0.2">
      <c r="A2420">
        <v>2416</v>
      </c>
      <c r="B2420" s="119">
        <v>0.39810217612762205</v>
      </c>
      <c r="C2420" s="97">
        <v>11923.977666792176</v>
      </c>
      <c r="D2420" s="96">
        <v>0.69938484922349864</v>
      </c>
      <c r="E2420" s="98">
        <v>6.4241510657962742E-3</v>
      </c>
      <c r="F2420" s="119">
        <v>0</v>
      </c>
      <c r="G2420" s="177">
        <v>0</v>
      </c>
      <c r="H2420" s="97">
        <v>3856581.6586220586</v>
      </c>
      <c r="I2420" s="185">
        <v>44959.168971654246</v>
      </c>
      <c r="J2420" s="174">
        <v>173388706442.97171</v>
      </c>
      <c r="K2420" s="186">
        <v>0.398102176127622</v>
      </c>
      <c r="L2420" s="182">
        <v>54120427673.421043</v>
      </c>
      <c r="M2420" s="189">
        <v>6382581030.7022333</v>
      </c>
      <c r="N2420" s="187">
        <v>10002075.542203369</v>
      </c>
      <c r="O2420" s="185">
        <v>795387287.89302289</v>
      </c>
      <c r="P2420" s="185">
        <v>0</v>
      </c>
      <c r="Q2420" s="174">
        <v>180566674761.56699</v>
      </c>
      <c r="R2420" s="119">
        <v>0.38580059843934372</v>
      </c>
      <c r="S2420" s="174">
        <v>54492045031.825584</v>
      </c>
      <c r="T2420" s="119">
        <v>0.30178351073796278</v>
      </c>
      <c r="U2420" s="97">
        <v>13.423666095219776</v>
      </c>
      <c r="V2420" s="184">
        <v>793846535699.01917</v>
      </c>
      <c r="W2420" s="199">
        <v>824.35059036076836</v>
      </c>
      <c r="X2420" s="191">
        <v>5.63963132893672E-2</v>
      </c>
      <c r="Y2420" s="198">
        <v>2.0000000000000001E-4</v>
      </c>
    </row>
    <row r="2421" spans="1:25" x14ac:dyDescent="0.2">
      <c r="A2421">
        <v>2417</v>
      </c>
      <c r="B2421" s="119">
        <v>0.49227325179624148</v>
      </c>
      <c r="C2421" s="97">
        <v>12347.562361039805</v>
      </c>
      <c r="D2421" s="96">
        <v>0.65578013836731575</v>
      </c>
      <c r="E2421" s="98">
        <v>0.43454792619634802</v>
      </c>
      <c r="F2421" s="119">
        <v>0</v>
      </c>
      <c r="G2421" s="177">
        <v>0</v>
      </c>
      <c r="H2421" s="97">
        <v>8240949.7616806608</v>
      </c>
      <c r="I2421" s="185">
        <v>36338.632940495751</v>
      </c>
      <c r="J2421" s="174">
        <v>299464848470.77948</v>
      </c>
      <c r="K2421" s="186">
        <v>0.43578271411305791</v>
      </c>
      <c r="L2421" s="182">
        <v>99014128092.688278</v>
      </c>
      <c r="M2421" s="189">
        <v>43126641147.960854</v>
      </c>
      <c r="N2421" s="187">
        <v>19795289.455169201</v>
      </c>
      <c r="O2421" s="185">
        <v>50063048974.214508</v>
      </c>
      <c r="P2421" s="185">
        <v>0</v>
      </c>
      <c r="Q2421" s="174">
        <v>392654538592.9549</v>
      </c>
      <c r="R2421" s="119">
        <v>0.43435648098856222</v>
      </c>
      <c r="S2421" s="174">
        <v>125327167749.53557</v>
      </c>
      <c r="T2421" s="119">
        <v>0.3191792159047368</v>
      </c>
      <c r="U2421" s="97">
        <v>15.553659325719108</v>
      </c>
      <c r="V2421" s="184">
        <v>2054836072746.752</v>
      </c>
      <c r="W2421" s="199">
        <v>2132.7993966176177</v>
      </c>
      <c r="X2421" s="191">
        <v>4.7022287624141478E-2</v>
      </c>
      <c r="Y2421" s="198">
        <v>2.0000000000000001E-4</v>
      </c>
    </row>
    <row r="2422" spans="1:25" x14ac:dyDescent="0.2">
      <c r="A2422">
        <v>2418</v>
      </c>
      <c r="B2422" s="119">
        <v>0.38691717692327204</v>
      </c>
      <c r="C2422" s="97">
        <v>7409.5793834611704</v>
      </c>
      <c r="D2422" s="96">
        <v>1.0457479275289885</v>
      </c>
      <c r="E2422" s="98">
        <v>0</v>
      </c>
      <c r="F2422" s="119">
        <v>0.5135880114524467</v>
      </c>
      <c r="G2422" s="177">
        <v>1</v>
      </c>
      <c r="H2422" s="97">
        <v>11958513.064881135</v>
      </c>
      <c r="I2422" s="185">
        <v>36439.376477663369</v>
      </c>
      <c r="J2422" s="174">
        <v>435760759684.2597</v>
      </c>
      <c r="K2422" s="186">
        <v>0.38691717692327199</v>
      </c>
      <c r="L2422" s="182">
        <v>126435475905.10381</v>
      </c>
      <c r="M2422" s="189">
        <v>3566351509.5524206</v>
      </c>
      <c r="N2422" s="187">
        <v>23896577.316463973</v>
      </c>
      <c r="O2422" s="185">
        <v>0</v>
      </c>
      <c r="P2422" s="185">
        <v>312768113879.90454</v>
      </c>
      <c r="Q2422" s="174">
        <v>752095225073.71667</v>
      </c>
      <c r="R2422" s="119">
        <v>0.55686806682471268</v>
      </c>
      <c r="S2422" s="174">
        <v>272761486194.79483</v>
      </c>
      <c r="T2422" s="119">
        <v>0.36266881785888228</v>
      </c>
      <c r="U2422" s="97">
        <v>16.257464941220469</v>
      </c>
      <c r="V2422" s="184">
        <v>4660067151135.2422</v>
      </c>
      <c r="W2422" s="199">
        <v>4834.6711245147553</v>
      </c>
      <c r="X2422" s="191">
        <v>4.593635820153591E-2</v>
      </c>
      <c r="Y2422" s="198">
        <v>2.0000000000000001E-4</v>
      </c>
    </row>
    <row r="2423" spans="1:25" x14ac:dyDescent="0.2">
      <c r="A2423">
        <v>2419</v>
      </c>
      <c r="B2423" s="119">
        <v>0.38891954716619259</v>
      </c>
      <c r="C2423" s="97">
        <v>8108.0637771563379</v>
      </c>
      <c r="D2423" s="96">
        <v>0.81042750802055852</v>
      </c>
      <c r="E2423" s="98">
        <v>0.17603433209770339</v>
      </c>
      <c r="F2423" s="119">
        <v>0.42371835753847598</v>
      </c>
      <c r="G2423" s="177">
        <v>1</v>
      </c>
      <c r="H2423" s="97">
        <v>5932866.6186974831</v>
      </c>
      <c r="I2423" s="185">
        <v>41068.494747120458</v>
      </c>
      <c r="J2423" s="174">
        <v>243653901565.3439</v>
      </c>
      <c r="K2423" s="186">
        <v>0.38891954716619259</v>
      </c>
      <c r="L2423" s="182">
        <v>61258137361.023682</v>
      </c>
      <c r="M2423" s="189">
        <v>5521847272.6932545</v>
      </c>
      <c r="N2423" s="187">
        <v>13854470.504618419</v>
      </c>
      <c r="O2423" s="185">
        <v>0</v>
      </c>
      <c r="P2423" s="185">
        <v>255509167956.50912</v>
      </c>
      <c r="Q2423" s="174">
        <v>504684916794.54626</v>
      </c>
      <c r="R2423" s="119">
        <v>0.59278391224254989</v>
      </c>
      <c r="S2423" s="174">
        <v>179129044696.90201</v>
      </c>
      <c r="T2423" s="119">
        <v>0.35493243157457827</v>
      </c>
      <c r="U2423" s="97">
        <v>17.040995439755321</v>
      </c>
      <c r="V2423" s="184">
        <v>3257802278466.6997</v>
      </c>
      <c r="W2423" s="199">
        <v>3380.1889805414376</v>
      </c>
      <c r="X2423" s="191">
        <v>4.4125880595046865E-2</v>
      </c>
      <c r="Y2423" s="198">
        <v>2.0000000000000001E-4</v>
      </c>
    </row>
    <row r="2424" spans="1:25" x14ac:dyDescent="0.2">
      <c r="A2424">
        <v>2420</v>
      </c>
      <c r="B2424" s="119">
        <v>0.57284060061413322</v>
      </c>
      <c r="C2424" s="97">
        <v>11598.658418362767</v>
      </c>
      <c r="D2424" s="96">
        <v>1.2655254251049879</v>
      </c>
      <c r="E2424" s="98">
        <v>0.61171610353345596</v>
      </c>
      <c r="F2424" s="119">
        <v>0.25687727889149203</v>
      </c>
      <c r="G2424" s="177">
        <v>1</v>
      </c>
      <c r="H2424" s="97">
        <v>15857487.536153056</v>
      </c>
      <c r="I2424" s="185">
        <v>31136.491714172746</v>
      </c>
      <c r="J2424" s="174">
        <v>493746529277.02722</v>
      </c>
      <c r="K2424" s="186">
        <v>0.35855448758336184</v>
      </c>
      <c r="L2424" s="182">
        <v>141441738276.81281</v>
      </c>
      <c r="M2424" s="189">
        <v>49338947558.903152</v>
      </c>
      <c r="N2424" s="187">
        <v>29024373.831343975</v>
      </c>
      <c r="O2424" s="185">
        <v>44973006311.570663</v>
      </c>
      <c r="P2424" s="185">
        <v>318483129077.25806</v>
      </c>
      <c r="Q2424" s="174">
        <v>906541612224.75916</v>
      </c>
      <c r="R2424" s="119">
        <v>0.51602699291874199</v>
      </c>
      <c r="S2424" s="174">
        <v>309098532834.00146</v>
      </c>
      <c r="T2424" s="119">
        <v>0.34096452790009002</v>
      </c>
      <c r="U2424" s="97">
        <v>16.716065185881387</v>
      </c>
      <c r="V2424" s="184">
        <v>5178289661203.6572</v>
      </c>
      <c r="W2424" s="199">
        <v>5371.2102335274221</v>
      </c>
      <c r="X2424" s="191">
        <v>4.6547921335261026E-2</v>
      </c>
      <c r="Y2424" s="198">
        <v>2.0000000000000001E-4</v>
      </c>
    </row>
    <row r="2425" spans="1:25" x14ac:dyDescent="0.2">
      <c r="A2425">
        <v>2421</v>
      </c>
      <c r="B2425" s="119">
        <v>0.45522802626928016</v>
      </c>
      <c r="C2425" s="97">
        <v>9186.9639300897979</v>
      </c>
      <c r="D2425" s="96">
        <v>1.4720557019378138</v>
      </c>
      <c r="E2425" s="98">
        <v>0.16401671442135765</v>
      </c>
      <c r="F2425" s="119">
        <v>0</v>
      </c>
      <c r="G2425" s="177">
        <v>0</v>
      </c>
      <c r="H2425" s="97">
        <v>9488071.7767446209</v>
      </c>
      <c r="I2425" s="185">
        <v>27409.245130856285</v>
      </c>
      <c r="J2425" s="174">
        <v>260060885147.95245</v>
      </c>
      <c r="K2425" s="186">
        <v>0.20796012399726349</v>
      </c>
      <c r="L2425" s="182">
        <v>24055695217.54705</v>
      </c>
      <c r="M2425" s="189">
        <v>12175488670.8918</v>
      </c>
      <c r="N2425" s="187">
        <v>20448333.643534653</v>
      </c>
      <c r="O2425" s="185">
        <v>44828313735.748505</v>
      </c>
      <c r="P2425" s="185">
        <v>0</v>
      </c>
      <c r="Q2425" s="174">
        <v>317064687554.59277</v>
      </c>
      <c r="R2425" s="119">
        <v>0.28368010832274793</v>
      </c>
      <c r="S2425" s="174">
        <v>48516604900.471626</v>
      </c>
      <c r="T2425" s="119">
        <v>0.15301800170388874</v>
      </c>
      <c r="U2425" s="97">
        <v>16.901121334760216</v>
      </c>
      <c r="V2425" s="184">
        <v>814200280861.62451</v>
      </c>
      <c r="W2425" s="199">
        <v>844.38626999399878</v>
      </c>
      <c r="X2425" s="191">
        <v>4.6656223427262396E-2</v>
      </c>
      <c r="Y2425" s="198">
        <v>2.0000000000000001E-4</v>
      </c>
    </row>
    <row r="2426" spans="1:25" x14ac:dyDescent="0.2">
      <c r="A2426">
        <v>2422</v>
      </c>
      <c r="B2426" s="119">
        <v>0.24748007154045476</v>
      </c>
      <c r="C2426" s="97">
        <v>4000</v>
      </c>
      <c r="D2426" s="96">
        <v>0.69646760749212511</v>
      </c>
      <c r="E2426" s="98">
        <v>0.7</v>
      </c>
      <c r="F2426" s="119">
        <v>0.61957088962190443</v>
      </c>
      <c r="G2426" s="177">
        <v>1</v>
      </c>
      <c r="H2426" s="97">
        <v>9446622.5292352624</v>
      </c>
      <c r="I2426" s="185">
        <v>37726.356911741605</v>
      </c>
      <c r="J2426" s="174">
        <v>356386653148.42871</v>
      </c>
      <c r="K2426" s="186">
        <v>0.24748007154045482</v>
      </c>
      <c r="L2426" s="182">
        <v>32487827381.010368</v>
      </c>
      <c r="M2426" s="189">
        <v>4968787087.5645857</v>
      </c>
      <c r="N2426" s="187">
        <v>22265367.721140537</v>
      </c>
      <c r="O2426" s="185">
        <v>0</v>
      </c>
      <c r="P2426" s="185">
        <v>420592084911.71631</v>
      </c>
      <c r="Q2426" s="174">
        <v>781947525147.70959</v>
      </c>
      <c r="R2426" s="119">
        <v>0.54309560256794598</v>
      </c>
      <c r="S2426" s="174">
        <v>249350254405.24796</v>
      </c>
      <c r="T2426" s="119">
        <v>0.31888361608171312</v>
      </c>
      <c r="U2426" s="97">
        <v>18.282395738933207</v>
      </c>
      <c r="V2426" s="184">
        <v>4848556739756.5723</v>
      </c>
      <c r="W2426" s="199">
        <v>5032.9158350461012</v>
      </c>
      <c r="X2426" s="191">
        <v>4.0923162010858175E-2</v>
      </c>
      <c r="Y2426" s="198">
        <v>2.0000000000000001E-4</v>
      </c>
    </row>
    <row r="2427" spans="1:25" x14ac:dyDescent="0.2">
      <c r="A2427">
        <v>2423</v>
      </c>
      <c r="B2427" s="119">
        <v>0.42509097625083342</v>
      </c>
      <c r="C2427" s="97">
        <v>7845.5884309379853</v>
      </c>
      <c r="D2427" s="96">
        <v>0.5594346781746462</v>
      </c>
      <c r="E2427" s="98">
        <v>0.28308451527350648</v>
      </c>
      <c r="F2427" s="119">
        <v>0.76308018438516001</v>
      </c>
      <c r="G2427" s="177">
        <v>1</v>
      </c>
      <c r="H2427" s="97">
        <v>5887121.2473599147</v>
      </c>
      <c r="I2427" s="185">
        <v>43474.304658179084</v>
      </c>
      <c r="J2427" s="174">
        <v>255938502667.3642</v>
      </c>
      <c r="K2427" s="186">
        <v>0.42509097625083347</v>
      </c>
      <c r="L2427" s="182">
        <v>79477918374.456482</v>
      </c>
      <c r="M2427" s="189">
        <v>8743060297.3448544</v>
      </c>
      <c r="N2427" s="187">
        <v>15455011.262920124</v>
      </c>
      <c r="O2427" s="185">
        <v>0</v>
      </c>
      <c r="P2427" s="185">
        <v>261030740557.30161</v>
      </c>
      <c r="Q2427" s="174">
        <v>525712303522.01062</v>
      </c>
      <c r="R2427" s="119">
        <v>0.6041740668365192</v>
      </c>
      <c r="S2427" s="174">
        <v>228825870970.18594</v>
      </c>
      <c r="T2427" s="119">
        <v>0.43526824355672594</v>
      </c>
      <c r="U2427" s="97">
        <v>17.036463940411746</v>
      </c>
      <c r="V2427" s="184">
        <v>4206486144125.2915</v>
      </c>
      <c r="W2427" s="199">
        <v>4369.3182020345303</v>
      </c>
      <c r="X2427" s="191">
        <v>4.3442321306283983E-2</v>
      </c>
      <c r="Y2427" s="198">
        <v>2.0000000000000001E-4</v>
      </c>
    </row>
    <row r="2428" spans="1:25" x14ac:dyDescent="0.2">
      <c r="A2428">
        <v>2424</v>
      </c>
      <c r="B2428" s="119">
        <v>0.36456470560899779</v>
      </c>
      <c r="C2428" s="97">
        <v>6634.5760211801908</v>
      </c>
      <c r="D2428" s="96">
        <v>0.89016380680401141</v>
      </c>
      <c r="E2428" s="98">
        <v>0.12062356937707069</v>
      </c>
      <c r="F2428" s="119">
        <v>0</v>
      </c>
      <c r="G2428" s="177">
        <v>0</v>
      </c>
      <c r="H2428" s="97">
        <v>7647823.5110164462</v>
      </c>
      <c r="I2428" s="185">
        <v>39136.939640561402</v>
      </c>
      <c r="J2428" s="174">
        <v>299312407132.31702</v>
      </c>
      <c r="K2428" s="186">
        <v>0.36456470560899779</v>
      </c>
      <c r="L2428" s="182">
        <v>64752924545.895882</v>
      </c>
      <c r="M2428" s="189">
        <v>13449332806.91958</v>
      </c>
      <c r="N2428" s="187">
        <v>16835065.501133252</v>
      </c>
      <c r="O2428" s="185">
        <v>32496085776.782074</v>
      </c>
      <c r="P2428" s="185">
        <v>0</v>
      </c>
      <c r="Q2428" s="174">
        <v>345257825716.01868</v>
      </c>
      <c r="R2428" s="119">
        <v>0.39134698230960457</v>
      </c>
      <c r="S2428" s="174">
        <v>80530932807.616531</v>
      </c>
      <c r="T2428" s="119">
        <v>0.23324868202655832</v>
      </c>
      <c r="U2428" s="97">
        <v>14.776082510193774</v>
      </c>
      <c r="V2428" s="184">
        <v>1260657044233.1609</v>
      </c>
      <c r="W2428" s="199">
        <v>1307.7832941132317</v>
      </c>
      <c r="X2428" s="191">
        <v>5.0581656953034071E-2</v>
      </c>
      <c r="Y2428" s="198">
        <v>2.0000000000000001E-4</v>
      </c>
    </row>
    <row r="2429" spans="1:25" x14ac:dyDescent="0.2">
      <c r="A2429">
        <v>2425</v>
      </c>
      <c r="B2429" s="119">
        <v>0.51193479215771842</v>
      </c>
      <c r="C2429" s="97">
        <v>15393.685545767574</v>
      </c>
      <c r="D2429" s="96">
        <v>1.0222175404241174</v>
      </c>
      <c r="E2429" s="98">
        <v>0</v>
      </c>
      <c r="F2429" s="119">
        <v>0.51264802805890197</v>
      </c>
      <c r="G2429" s="177">
        <v>1</v>
      </c>
      <c r="H2429" s="97">
        <v>6611997.9081853367</v>
      </c>
      <c r="I2429" s="185">
        <v>40144.830234117166</v>
      </c>
      <c r="J2429" s="174">
        <v>265437533532.43817</v>
      </c>
      <c r="K2429" s="186">
        <v>0.44397126966126488</v>
      </c>
      <c r="L2429" s="182">
        <v>101301751192.60338</v>
      </c>
      <c r="M2429" s="189">
        <v>6938168377.2434063</v>
      </c>
      <c r="N2429" s="187">
        <v>13997696.517422868</v>
      </c>
      <c r="O2429" s="185">
        <v>0</v>
      </c>
      <c r="P2429" s="185">
        <v>250516283047.66068</v>
      </c>
      <c r="Q2429" s="174">
        <v>522891984957.34229</v>
      </c>
      <c r="R2429" s="119">
        <v>0.60865278943268442</v>
      </c>
      <c r="S2429" s="174">
        <v>225651094450.81876</v>
      </c>
      <c r="T2429" s="119">
        <v>0.4315443742539436</v>
      </c>
      <c r="U2429" s="97">
        <v>16.413993430687768</v>
      </c>
      <c r="V2429" s="184">
        <v>3852625792045.4097</v>
      </c>
      <c r="W2429" s="199">
        <v>3996.2087922200162</v>
      </c>
      <c r="X2429" s="191">
        <v>4.6924688675512569E-2</v>
      </c>
      <c r="Y2429" s="198">
        <v>2.0000000000000001E-4</v>
      </c>
    </row>
    <row r="2430" spans="1:25" x14ac:dyDescent="0.2">
      <c r="A2430">
        <v>2426</v>
      </c>
      <c r="B2430" s="119">
        <v>0.35826664098039751</v>
      </c>
      <c r="C2430" s="97">
        <v>4000</v>
      </c>
      <c r="D2430" s="96">
        <v>1.0623654118925105</v>
      </c>
      <c r="E2430" s="98">
        <v>0.26336288521659801</v>
      </c>
      <c r="F2430" s="119">
        <v>0</v>
      </c>
      <c r="G2430" s="177">
        <v>0</v>
      </c>
      <c r="H2430" s="97">
        <v>12857011.95202437</v>
      </c>
      <c r="I2430" s="185">
        <v>23910.970974002841</v>
      </c>
      <c r="J2430" s="174">
        <v>307423639597.26233</v>
      </c>
      <c r="K2430" s="186">
        <v>0.20576068534178227</v>
      </c>
      <c r="L2430" s="182">
        <v>31498755404.528339</v>
      </c>
      <c r="M2430" s="189">
        <v>24198664827.006531</v>
      </c>
      <c r="N2430" s="187">
        <v>25615992.626883041</v>
      </c>
      <c r="O2430" s="185">
        <v>63433039902.392548</v>
      </c>
      <c r="P2430" s="185">
        <v>0</v>
      </c>
      <c r="Q2430" s="174">
        <v>395055344326.66138</v>
      </c>
      <c r="R2430" s="119">
        <v>0.28857255656171121</v>
      </c>
      <c r="S2430" s="174">
        <v>57624516985.870117</v>
      </c>
      <c r="T2430" s="119">
        <v>0.14586441574176465</v>
      </c>
      <c r="U2430" s="97">
        <v>17.257881782020846</v>
      </c>
      <c r="V2430" s="184">
        <v>1052834574901.6165</v>
      </c>
      <c r="W2430" s="199">
        <v>1091.029634284869</v>
      </c>
      <c r="X2430" s="191">
        <v>4.4144404417994346E-2</v>
      </c>
      <c r="Y2430" s="198">
        <v>2.0000000000000001E-4</v>
      </c>
    </row>
    <row r="2431" spans="1:25" x14ac:dyDescent="0.2">
      <c r="A2431">
        <v>2427</v>
      </c>
      <c r="B2431" s="119">
        <v>0.26378090001430576</v>
      </c>
      <c r="C2431" s="97">
        <v>7930.0583093241903</v>
      </c>
      <c r="D2431" s="96">
        <v>1.2711001802654174</v>
      </c>
      <c r="E2431" s="98">
        <v>5.3843599421743132E-2</v>
      </c>
      <c r="F2431" s="119">
        <v>0.33582625025905061</v>
      </c>
      <c r="G2431" s="177">
        <v>1</v>
      </c>
      <c r="H2431" s="97">
        <v>12985750.941022273</v>
      </c>
      <c r="I2431" s="185">
        <v>36080.065091250886</v>
      </c>
      <c r="J2431" s="174">
        <v>468526739210.85608</v>
      </c>
      <c r="K2431" s="186">
        <v>0.26378090001430576</v>
      </c>
      <c r="L2431" s="182">
        <v>83461362881.676056</v>
      </c>
      <c r="M2431" s="189">
        <v>10391778980.053991</v>
      </c>
      <c r="N2431" s="187">
        <v>24134360.903700553</v>
      </c>
      <c r="O2431" s="185">
        <v>0</v>
      </c>
      <c r="P2431" s="185">
        <v>392025969180.12433</v>
      </c>
      <c r="Q2431" s="174">
        <v>870944487371.03442</v>
      </c>
      <c r="R2431" s="119">
        <v>0.50199431379792392</v>
      </c>
      <c r="S2431" s="174">
        <v>280344454732.24731</v>
      </c>
      <c r="T2431" s="119">
        <v>0.32188556078754615</v>
      </c>
      <c r="U2431" s="97">
        <v>17.32008312835411</v>
      </c>
      <c r="V2431" s="184">
        <v>4993823851135.9434</v>
      </c>
      <c r="W2431" s="199">
        <v>5184.1400972296224</v>
      </c>
      <c r="X2431" s="191">
        <v>4.5191531625859233E-2</v>
      </c>
      <c r="Y2431" s="198">
        <v>2.0000000000000001E-4</v>
      </c>
    </row>
    <row r="2432" spans="1:25" x14ac:dyDescent="0.2">
      <c r="A2432">
        <v>2428</v>
      </c>
      <c r="B2432" s="119">
        <v>0.39279437857254729</v>
      </c>
      <c r="C2432" s="97">
        <v>9976.8103120490396</v>
      </c>
      <c r="D2432" s="96">
        <v>1.0621003134559119</v>
      </c>
      <c r="E2432" s="98">
        <v>0</v>
      </c>
      <c r="F2432" s="119">
        <v>0.56826694143341561</v>
      </c>
      <c r="G2432" s="177">
        <v>1</v>
      </c>
      <c r="H2432" s="97">
        <v>8441669.7984077949</v>
      </c>
      <c r="I2432" s="185">
        <v>39421.965840288118</v>
      </c>
      <c r="J2432" s="174">
        <v>332787218427.82397</v>
      </c>
      <c r="K2432" s="186">
        <v>0.39122352095937762</v>
      </c>
      <c r="L2432" s="182">
        <v>88260189029.400314</v>
      </c>
      <c r="M2432" s="189">
        <v>6003940960.662817</v>
      </c>
      <c r="N2432" s="187">
        <v>17261423.604103424</v>
      </c>
      <c r="O2432" s="185">
        <v>0</v>
      </c>
      <c r="P2432" s="185">
        <v>268563866229.99146</v>
      </c>
      <c r="Q2432" s="174">
        <v>607355025618.47827</v>
      </c>
      <c r="R2432" s="119">
        <v>0.56811134468878299</v>
      </c>
      <c r="S2432" s="174">
        <v>224173498885.76886</v>
      </c>
      <c r="T2432" s="119">
        <v>0.36909795659876166</v>
      </c>
      <c r="U2432" s="97">
        <v>16.731348629220655</v>
      </c>
      <c r="V2432" s="184">
        <v>3913393019644.8354</v>
      </c>
      <c r="W2432" s="199">
        <v>4058.1934246877249</v>
      </c>
      <c r="X2432" s="191">
        <v>4.557690363845672E-2</v>
      </c>
      <c r="Y2432" s="198">
        <v>2.0000000000000001E-4</v>
      </c>
    </row>
    <row r="2433" spans="1:25" x14ac:dyDescent="0.2">
      <c r="A2433">
        <v>2429</v>
      </c>
      <c r="B2433" s="119">
        <v>0.56531306031488893</v>
      </c>
      <c r="C2433" s="97">
        <v>4000</v>
      </c>
      <c r="D2433" s="96">
        <v>0.86590068453448688</v>
      </c>
      <c r="E2433" s="98">
        <v>0</v>
      </c>
      <c r="F2433" s="119">
        <v>0.73598726363962907</v>
      </c>
      <c r="G2433" s="177">
        <v>1</v>
      </c>
      <c r="H2433" s="97">
        <v>20181408.051943772</v>
      </c>
      <c r="I2433" s="185">
        <v>26804.339359456008</v>
      </c>
      <c r="J2433" s="174">
        <v>540949310175.9588</v>
      </c>
      <c r="K2433" s="186">
        <v>0.41130988645566602</v>
      </c>
      <c r="L2433" s="182">
        <v>162105450477.96951</v>
      </c>
      <c r="M2433" s="189">
        <v>9377907634.1989651</v>
      </c>
      <c r="N2433" s="187">
        <v>41963414.378653623</v>
      </c>
      <c r="O2433" s="185">
        <v>0</v>
      </c>
      <c r="P2433" s="185">
        <v>591475007707.6604</v>
      </c>
      <c r="Q2433" s="174">
        <v>1141802225517.8181</v>
      </c>
      <c r="R2433" s="119">
        <v>0.60928047779673611</v>
      </c>
      <c r="S2433" s="174">
        <v>383021864107.5047</v>
      </c>
      <c r="T2433" s="119">
        <v>0.33545377259516257</v>
      </c>
      <c r="U2433" s="97">
        <v>16.52713662303276</v>
      </c>
      <c r="V2433" s="184">
        <v>6805778619557.8701</v>
      </c>
      <c r="W2433" s="199">
        <v>7052.9769544477267</v>
      </c>
      <c r="X2433" s="191">
        <v>4.4317441169614481E-2</v>
      </c>
      <c r="Y2433" s="198">
        <v>2.0000000000000001E-4</v>
      </c>
    </row>
    <row r="2434" spans="1:25" x14ac:dyDescent="0.2">
      <c r="A2434">
        <v>2430</v>
      </c>
      <c r="B2434" s="119">
        <v>0.5282377464294592</v>
      </c>
      <c r="C2434" s="97">
        <v>7533.2217459217618</v>
      </c>
      <c r="D2434" s="96">
        <v>1.4083203057423774</v>
      </c>
      <c r="E2434" s="98">
        <v>0.28261751830690823</v>
      </c>
      <c r="F2434" s="119">
        <v>0</v>
      </c>
      <c r="G2434" s="177">
        <v>0</v>
      </c>
      <c r="H2434" s="97">
        <v>15928617.147872079</v>
      </c>
      <c r="I2434" s="185">
        <v>31556.256671105351</v>
      </c>
      <c r="J2434" s="174">
        <v>502647531134.02142</v>
      </c>
      <c r="K2434" s="186">
        <v>0.3758024695575255</v>
      </c>
      <c r="L2434" s="182">
        <v>145198646296.61874</v>
      </c>
      <c r="M2434" s="189">
        <v>36637745547.208458</v>
      </c>
      <c r="N2434" s="187">
        <v>28243705.524727512</v>
      </c>
      <c r="O2434" s="185">
        <v>64768926088.705093</v>
      </c>
      <c r="P2434" s="185">
        <v>0</v>
      </c>
      <c r="Q2434" s="174">
        <v>604054202769.93506</v>
      </c>
      <c r="R2434" s="119">
        <v>0.39849292213235671</v>
      </c>
      <c r="S2434" s="174">
        <v>186196467545.8429</v>
      </c>
      <c r="T2434" s="119">
        <v>0.30824463548473841</v>
      </c>
      <c r="U2434" s="97">
        <v>14.87374378491829</v>
      </c>
      <c r="V2434" s="184">
        <v>2785162009014.0063</v>
      </c>
      <c r="W2434" s="199">
        <v>2883.9069841513483</v>
      </c>
      <c r="X2434" s="191">
        <v>5.2217214961658945E-2</v>
      </c>
      <c r="Y2434" s="198">
        <v>2.0000000000000001E-4</v>
      </c>
    </row>
    <row r="2435" spans="1:25" x14ac:dyDescent="0.2">
      <c r="A2435">
        <v>2431</v>
      </c>
      <c r="B2435" s="119">
        <v>0.47388388683663862</v>
      </c>
      <c r="C2435" s="97">
        <v>12343.808636521071</v>
      </c>
      <c r="D2435" s="96">
        <v>0.94386469214718771</v>
      </c>
      <c r="E2435" s="98">
        <v>0.44910752081115957</v>
      </c>
      <c r="F2435" s="119">
        <v>0.53853885159410153</v>
      </c>
      <c r="G2435" s="177">
        <v>1</v>
      </c>
      <c r="H2435" s="97">
        <v>7146203.0642134575</v>
      </c>
      <c r="I2435" s="185">
        <v>35983.934688353962</v>
      </c>
      <c r="J2435" s="174">
        <v>257148504332.37201</v>
      </c>
      <c r="K2435" s="186">
        <v>0.36114832827517984</v>
      </c>
      <c r="L2435" s="182">
        <v>68041626325.981934</v>
      </c>
      <c r="M2435" s="189">
        <v>2971533828.9985461</v>
      </c>
      <c r="N2435" s="187">
        <v>15423065.717049725</v>
      </c>
      <c r="O2435" s="185">
        <v>0</v>
      </c>
      <c r="P2435" s="185">
        <v>213529010076.69528</v>
      </c>
      <c r="Q2435" s="174">
        <v>473649048238.0658</v>
      </c>
      <c r="R2435" s="119">
        <v>0.55672435424575839</v>
      </c>
      <c r="S2435" s="174">
        <v>170369203058.05371</v>
      </c>
      <c r="T2435" s="119">
        <v>0.35969501826682154</v>
      </c>
      <c r="U2435" s="97">
        <v>16.657808647098037</v>
      </c>
      <c r="V2435" s="184">
        <v>2943987674160.5146</v>
      </c>
      <c r="W2435" s="199">
        <v>3053.3745110642171</v>
      </c>
      <c r="X2435" s="191">
        <v>4.4870143059445776E-2</v>
      </c>
      <c r="Y2435" s="198">
        <v>2.0000000000000001E-4</v>
      </c>
    </row>
    <row r="2436" spans="1:25" x14ac:dyDescent="0.2">
      <c r="A2436">
        <v>2432</v>
      </c>
      <c r="B2436" s="119">
        <v>0.4486478215518574</v>
      </c>
      <c r="C2436" s="97">
        <v>12470.44869818925</v>
      </c>
      <c r="D2436" s="96">
        <v>1.2939397853403869</v>
      </c>
      <c r="E2436" s="98">
        <v>8.5564656833893041E-2</v>
      </c>
      <c r="F2436" s="119">
        <v>0</v>
      </c>
      <c r="G2436" s="177">
        <v>0</v>
      </c>
      <c r="H2436" s="97">
        <v>17025067.674667653</v>
      </c>
      <c r="I2436" s="185">
        <v>34603.471852251882</v>
      </c>
      <c r="J2436" s="174">
        <v>589126450063.04553</v>
      </c>
      <c r="K2436" s="186">
        <v>0.26039980542821883</v>
      </c>
      <c r="L2436" s="182">
        <v>102966021656.39459</v>
      </c>
      <c r="M2436" s="189">
        <v>30671063460.123508</v>
      </c>
      <c r="N2436" s="187">
        <v>30830218.736231249</v>
      </c>
      <c r="O2436" s="185">
        <v>26497794061.476135</v>
      </c>
      <c r="P2436" s="185">
        <v>0</v>
      </c>
      <c r="Q2436" s="174">
        <v>646295307584.64514</v>
      </c>
      <c r="R2436" s="119">
        <v>0.27016542773729957</v>
      </c>
      <c r="S2436" s="174">
        <v>114778998803.54416</v>
      </c>
      <c r="T2436" s="119">
        <v>0.17759528416274564</v>
      </c>
      <c r="U2436" s="97">
        <v>14.429126358165856</v>
      </c>
      <c r="V2436" s="184">
        <v>1388774188337.9294</v>
      </c>
      <c r="W2436" s="199">
        <v>1440.8365160866858</v>
      </c>
      <c r="X2436" s="191">
        <v>5.6605606014875055E-2</v>
      </c>
      <c r="Y2436" s="198">
        <v>2.0000000000000001E-4</v>
      </c>
    </row>
    <row r="2437" spans="1:25" x14ac:dyDescent="0.2">
      <c r="A2437">
        <v>2433</v>
      </c>
      <c r="B2437" s="119">
        <v>0.64248465985756964</v>
      </c>
      <c r="C2437" s="97">
        <v>8578.4652083460533</v>
      </c>
      <c r="D2437" s="96">
        <v>1.0286544235522208</v>
      </c>
      <c r="E2437" s="98">
        <v>0.47108567537381502</v>
      </c>
      <c r="F2437" s="119">
        <v>0.55678663391033001</v>
      </c>
      <c r="G2437" s="177">
        <v>1</v>
      </c>
      <c r="H2437" s="97">
        <v>10873046.661471404</v>
      </c>
      <c r="I2437" s="185">
        <v>29024.228200309095</v>
      </c>
      <c r="J2437" s="174">
        <v>315581787535.15497</v>
      </c>
      <c r="K2437" s="186">
        <v>0.2473462673974286</v>
      </c>
      <c r="L2437" s="182">
        <v>44513646565.147232</v>
      </c>
      <c r="M2437" s="189">
        <v>4945060823.6985741</v>
      </c>
      <c r="N2437" s="187">
        <v>21986214.740631852</v>
      </c>
      <c r="O2437" s="185">
        <v>0</v>
      </c>
      <c r="P2437" s="185">
        <v>284865508571.55432</v>
      </c>
      <c r="Q2437" s="174">
        <v>605392356930.40784</v>
      </c>
      <c r="R2437" s="119">
        <v>0.50537536617404399</v>
      </c>
      <c r="S2437" s="174">
        <v>188328522388.88068</v>
      </c>
      <c r="T2437" s="119">
        <v>0.31108506777948924</v>
      </c>
      <c r="U2437" s="97">
        <v>17.668502087879006</v>
      </c>
      <c r="V2437" s="184">
        <v>3437333363875.103</v>
      </c>
      <c r="W2437" s="199">
        <v>3568.290027948156</v>
      </c>
      <c r="X2437" s="191">
        <v>4.3362138078912253E-2</v>
      </c>
      <c r="Y2437" s="198">
        <v>2.0000000000000001E-4</v>
      </c>
    </row>
    <row r="2438" spans="1:25" x14ac:dyDescent="0.2">
      <c r="A2438">
        <v>2434</v>
      </c>
      <c r="B2438" s="119">
        <v>0.54231145974614603</v>
      </c>
      <c r="C2438" s="97">
        <v>5892.8066287233587</v>
      </c>
      <c r="D2438" s="96">
        <v>0.60512944825588699</v>
      </c>
      <c r="E2438" s="98">
        <v>0.17876539613573836</v>
      </c>
      <c r="F2438" s="119">
        <v>0.64480859118823575</v>
      </c>
      <c r="G2438" s="177">
        <v>1</v>
      </c>
      <c r="H2438" s="97">
        <v>6194448.6187877599</v>
      </c>
      <c r="I2438" s="185">
        <v>36906.232219417019</v>
      </c>
      <c r="J2438" s="174">
        <v>228613759196.22809</v>
      </c>
      <c r="K2438" s="186">
        <v>0.40256800896122713</v>
      </c>
      <c r="L2438" s="182">
        <v>67556874336.58271</v>
      </c>
      <c r="M2438" s="189">
        <v>3525694760.5525498</v>
      </c>
      <c r="N2438" s="187">
        <v>15847525.494561957</v>
      </c>
      <c r="O2438" s="185">
        <v>0</v>
      </c>
      <c r="P2438" s="185">
        <v>318754806844.31586</v>
      </c>
      <c r="Q2438" s="174">
        <v>550894260801.09644</v>
      </c>
      <c r="R2438" s="119">
        <v>0.62995107415272056</v>
      </c>
      <c r="S2438" s="174">
        <v>222590416301.95151</v>
      </c>
      <c r="T2438" s="119">
        <v>0.4040528866252231</v>
      </c>
      <c r="U2438" s="97">
        <v>17.228338873290674</v>
      </c>
      <c r="V2438" s="184">
        <v>4148720917406.603</v>
      </c>
      <c r="W2438" s="199">
        <v>4308.606037812563</v>
      </c>
      <c r="X2438" s="191">
        <v>4.2762856552839117E-2</v>
      </c>
      <c r="Y2438" s="198">
        <v>2.0000000000000001E-4</v>
      </c>
    </row>
    <row r="2439" spans="1:25" x14ac:dyDescent="0.2">
      <c r="A2439">
        <v>2435</v>
      </c>
      <c r="B2439" s="119">
        <v>0.35134010814602856</v>
      </c>
      <c r="C2439" s="97">
        <v>7299.206343763597</v>
      </c>
      <c r="D2439" s="96">
        <v>1.197166689425426</v>
      </c>
      <c r="E2439" s="98">
        <v>0.68552537329869845</v>
      </c>
      <c r="F2439" s="119">
        <v>0</v>
      </c>
      <c r="G2439" s="177">
        <v>0</v>
      </c>
      <c r="H2439" s="97">
        <v>13636722.89509696</v>
      </c>
      <c r="I2439" s="185">
        <v>26344.668064651789</v>
      </c>
      <c r="J2439" s="174">
        <v>359254938160.96674</v>
      </c>
      <c r="K2439" s="186">
        <v>0.27622898632945281</v>
      </c>
      <c r="L2439" s="182">
        <v>66243613976.79248</v>
      </c>
      <c r="M2439" s="189">
        <v>27985381613.332623</v>
      </c>
      <c r="N2439" s="187">
        <v>25781351.994919181</v>
      </c>
      <c r="O2439" s="185">
        <v>88623305721.721298</v>
      </c>
      <c r="P2439" s="185">
        <v>0</v>
      </c>
      <c r="Q2439" s="174">
        <v>475863625496.02069</v>
      </c>
      <c r="R2439" s="119">
        <v>0.35752947454659756</v>
      </c>
      <c r="S2439" s="174">
        <v>119025224748.96347</v>
      </c>
      <c r="T2439" s="119">
        <v>0.25012465414833179</v>
      </c>
      <c r="U2439" s="97">
        <v>16.361613179041768</v>
      </c>
      <c r="V2439" s="184">
        <v>1951535324230.7412</v>
      </c>
      <c r="W2439" s="199">
        <v>2027.099163701613</v>
      </c>
      <c r="X2439" s="191">
        <v>4.8096936628388952E-2</v>
      </c>
      <c r="Y2439" s="198">
        <v>2.0000000000000001E-4</v>
      </c>
    </row>
    <row r="2440" spans="1:25" x14ac:dyDescent="0.2">
      <c r="A2440">
        <v>2436</v>
      </c>
      <c r="B2440" s="119">
        <v>0.46082606585602648</v>
      </c>
      <c r="C2440" s="97">
        <v>12642.383598379627</v>
      </c>
      <c r="D2440" s="96">
        <v>0.55418805404515048</v>
      </c>
      <c r="E2440" s="98">
        <v>0.43344444637008905</v>
      </c>
      <c r="F2440" s="119">
        <v>0.7856453832954311</v>
      </c>
      <c r="G2440" s="177">
        <v>1</v>
      </c>
      <c r="H2440" s="97">
        <v>3142858.6823872132</v>
      </c>
      <c r="I2440" s="185">
        <v>53649.682834639585</v>
      </c>
      <c r="J2440" s="174">
        <v>168613371504.16727</v>
      </c>
      <c r="K2440" s="186">
        <v>0.46082606585602648</v>
      </c>
      <c r="L2440" s="182">
        <v>59578075961.659943</v>
      </c>
      <c r="M2440" s="189">
        <v>2886383463.4076595</v>
      </c>
      <c r="N2440" s="187">
        <v>9005534.0705502145</v>
      </c>
      <c r="O2440" s="185">
        <v>0</v>
      </c>
      <c r="P2440" s="185">
        <v>174838565518.31622</v>
      </c>
      <c r="Q2440" s="174">
        <v>346338320485.89117</v>
      </c>
      <c r="R2440" s="119">
        <v>0.62820738043193902</v>
      </c>
      <c r="S2440" s="174">
        <v>137632991606.73169</v>
      </c>
      <c r="T2440" s="119">
        <v>0.39739463832255451</v>
      </c>
      <c r="U2440" s="97">
        <v>16.468605835481789</v>
      </c>
      <c r="V2440" s="184">
        <v>2447470852723.1553</v>
      </c>
      <c r="W2440" s="199">
        <v>2540.4138362374892</v>
      </c>
      <c r="X2440" s="191">
        <v>4.4967310425875241E-2</v>
      </c>
      <c r="Y2440" s="198">
        <v>2.0000000000000001E-4</v>
      </c>
    </row>
    <row r="2441" spans="1:25" x14ac:dyDescent="0.2">
      <c r="A2441">
        <v>2437</v>
      </c>
      <c r="B2441" s="119">
        <v>0.43995398162819005</v>
      </c>
      <c r="C2441" s="97">
        <v>12712.829789047126</v>
      </c>
      <c r="D2441" s="96">
        <v>1.0914654702257649</v>
      </c>
      <c r="E2441" s="98">
        <v>0</v>
      </c>
      <c r="F2441" s="119">
        <v>0.46778847562120662</v>
      </c>
      <c r="G2441" s="177">
        <v>1</v>
      </c>
      <c r="H2441" s="97">
        <v>10268373.897806097</v>
      </c>
      <c r="I2441" s="185">
        <v>30773.742506338996</v>
      </c>
      <c r="J2441" s="174">
        <v>315996294289.89734</v>
      </c>
      <c r="K2441" s="186">
        <v>0.25038957247133198</v>
      </c>
      <c r="L2441" s="182">
        <v>58161543344.814606</v>
      </c>
      <c r="M2441" s="189">
        <v>6086986603.2348452</v>
      </c>
      <c r="N2441" s="187">
        <v>20380374.886405997</v>
      </c>
      <c r="O2441" s="185">
        <v>0</v>
      </c>
      <c r="P2441" s="185">
        <v>380738830841.23773</v>
      </c>
      <c r="Q2441" s="174">
        <v>702822111734.36987</v>
      </c>
      <c r="R2441" s="119">
        <v>0.54596068520932695</v>
      </c>
      <c r="S2441" s="174">
        <v>240740724516.74884</v>
      </c>
      <c r="T2441" s="119">
        <v>0.34253436324401854</v>
      </c>
      <c r="U2441" s="97">
        <v>17.632833266405864</v>
      </c>
      <c r="V2441" s="184">
        <v>4318463875957.1362</v>
      </c>
      <c r="W2441" s="199">
        <v>4484.0061872100732</v>
      </c>
      <c r="X2441" s="191">
        <v>4.3395904213294888E-2</v>
      </c>
      <c r="Y2441" s="198">
        <v>2.0000000000000001E-4</v>
      </c>
    </row>
    <row r="2442" spans="1:25" x14ac:dyDescent="0.2">
      <c r="A2442">
        <v>2438</v>
      </c>
      <c r="B2442" s="119">
        <v>0.47742360986905813</v>
      </c>
      <c r="C2442" s="97">
        <v>7487.6010603587165</v>
      </c>
      <c r="D2442" s="96">
        <v>0.91754086916012678</v>
      </c>
      <c r="E2442" s="98">
        <v>0.56313701992399312</v>
      </c>
      <c r="F2442" s="119">
        <v>0</v>
      </c>
      <c r="G2442" s="177">
        <v>0</v>
      </c>
      <c r="H2442" s="97">
        <v>9585430.7711434867</v>
      </c>
      <c r="I2442" s="185">
        <v>38033.171235268885</v>
      </c>
      <c r="J2442" s="174">
        <v>364564329882.7157</v>
      </c>
      <c r="K2442" s="186">
        <v>0.45782562927435444</v>
      </c>
      <c r="L2442" s="182">
        <v>120595177039.09746</v>
      </c>
      <c r="M2442" s="189">
        <v>45182946455.575073</v>
      </c>
      <c r="N2442" s="187">
        <v>20371749.625424303</v>
      </c>
      <c r="O2442" s="185">
        <v>71720738173.284561</v>
      </c>
      <c r="P2442" s="185">
        <v>0</v>
      </c>
      <c r="Q2442" s="174">
        <v>481468014511.57532</v>
      </c>
      <c r="R2442" s="119">
        <v>0.46583257354216862</v>
      </c>
      <c r="S2442" s="174">
        <v>177499073647.09802</v>
      </c>
      <c r="T2442" s="119">
        <v>0.3686622336214001</v>
      </c>
      <c r="U2442" s="97">
        <v>15.776766356126199</v>
      </c>
      <c r="V2442" s="184">
        <v>2988337336187.3564</v>
      </c>
      <c r="W2442" s="199">
        <v>3096.4980629867805</v>
      </c>
      <c r="X2442" s="191">
        <v>4.773502136887596E-2</v>
      </c>
      <c r="Y2442" s="198">
        <v>2.0000000000000001E-4</v>
      </c>
    </row>
    <row r="2443" spans="1:25" x14ac:dyDescent="0.2">
      <c r="A2443">
        <v>2439</v>
      </c>
      <c r="B2443" s="119">
        <v>0.38953188155834328</v>
      </c>
      <c r="C2443" s="97">
        <v>4000</v>
      </c>
      <c r="D2443" s="96">
        <v>0.73248023974860277</v>
      </c>
      <c r="E2443" s="98">
        <v>0</v>
      </c>
      <c r="F2443" s="119">
        <v>0</v>
      </c>
      <c r="G2443" s="177">
        <v>0</v>
      </c>
      <c r="H2443" s="97">
        <v>8567709.6074775886</v>
      </c>
      <c r="I2443" s="185">
        <v>28791.584573291406</v>
      </c>
      <c r="J2443" s="174">
        <v>246677935763.09232</v>
      </c>
      <c r="K2443" s="186">
        <v>0.3774416706690007</v>
      </c>
      <c r="L2443" s="182">
        <v>66181263952.089554</v>
      </c>
      <c r="M2443" s="189">
        <v>8473034258.8241253</v>
      </c>
      <c r="N2443" s="187">
        <v>20080939.778556071</v>
      </c>
      <c r="O2443" s="185">
        <v>0</v>
      </c>
      <c r="P2443" s="185">
        <v>0</v>
      </c>
      <c r="Q2443" s="174">
        <v>255150970021.91644</v>
      </c>
      <c r="R2443" s="119">
        <v>0.36490761600320204</v>
      </c>
      <c r="S2443" s="174">
        <v>66181263952.089554</v>
      </c>
      <c r="T2443" s="119">
        <v>0.2593808048090307</v>
      </c>
      <c r="U2443" s="97">
        <v>13.423164749474461</v>
      </c>
      <c r="V2443" s="184">
        <v>999082914493.86963</v>
      </c>
      <c r="W2443" s="199">
        <v>1038.0106163836833</v>
      </c>
      <c r="X2443" s="191">
        <v>5.2137823231162839E-2</v>
      </c>
      <c r="Y2443" s="198">
        <v>2.0000000000000001E-4</v>
      </c>
    </row>
    <row r="2444" spans="1:25" x14ac:dyDescent="0.2">
      <c r="A2444">
        <v>2440</v>
      </c>
      <c r="B2444" s="119">
        <v>0.56232772614115445</v>
      </c>
      <c r="C2444" s="97">
        <v>4000</v>
      </c>
      <c r="D2444" s="96">
        <v>0.5796166073638821</v>
      </c>
      <c r="E2444" s="98">
        <v>0.33132748029107539</v>
      </c>
      <c r="F2444" s="119">
        <v>0.28679908012191829</v>
      </c>
      <c r="G2444" s="177">
        <v>1</v>
      </c>
      <c r="H2444" s="97">
        <v>6587331.5953001287</v>
      </c>
      <c r="I2444" s="185">
        <v>40351.502530150057</v>
      </c>
      <c r="J2444" s="174">
        <v>265808727534.69055</v>
      </c>
      <c r="K2444" s="186">
        <v>0.42878904494061287</v>
      </c>
      <c r="L2444" s="182">
        <v>77091406175.678589</v>
      </c>
      <c r="M2444" s="189">
        <v>7480222990.0542011</v>
      </c>
      <c r="N2444" s="187">
        <v>17110717.254444562</v>
      </c>
      <c r="O2444" s="185">
        <v>0</v>
      </c>
      <c r="P2444" s="185">
        <v>163746406919.61935</v>
      </c>
      <c r="Q2444" s="174">
        <v>437035357444.36414</v>
      </c>
      <c r="R2444" s="119">
        <v>0.56053358562267086</v>
      </c>
      <c r="S2444" s="174">
        <v>172402159872.14005</v>
      </c>
      <c r="T2444" s="119">
        <v>0.39448103439568349</v>
      </c>
      <c r="U2444" s="97">
        <v>16.472244418859347</v>
      </c>
      <c r="V2444" s="184">
        <v>3125753984137.9517</v>
      </c>
      <c r="W2444" s="199">
        <v>3243.4303185503054</v>
      </c>
      <c r="X2444" s="191">
        <v>4.4305997410424888E-2</v>
      </c>
      <c r="Y2444" s="198">
        <v>2.0000000000000001E-4</v>
      </c>
    </row>
    <row r="2445" spans="1:25" x14ac:dyDescent="0.2">
      <c r="A2445">
        <v>2441</v>
      </c>
      <c r="B2445" s="119">
        <v>0.40622305289306881</v>
      </c>
      <c r="C2445" s="97">
        <v>4422.2868389385694</v>
      </c>
      <c r="D2445" s="96">
        <v>1.0529070388156687</v>
      </c>
      <c r="E2445" s="98">
        <v>0.39333202427629499</v>
      </c>
      <c r="F2445" s="119">
        <v>0.62001255760674634</v>
      </c>
      <c r="G2445" s="177">
        <v>1</v>
      </c>
      <c r="H2445" s="97">
        <v>13837764.540731123</v>
      </c>
      <c r="I2445" s="185">
        <v>29480.067025175613</v>
      </c>
      <c r="J2445" s="174">
        <v>407938226139.35193</v>
      </c>
      <c r="K2445" s="186">
        <v>0.40622305289306881</v>
      </c>
      <c r="L2445" s="182">
        <v>116196990028.79961</v>
      </c>
      <c r="M2445" s="189">
        <v>4948081698.8215933</v>
      </c>
      <c r="N2445" s="187">
        <v>27419334.458178088</v>
      </c>
      <c r="O2445" s="185">
        <v>0</v>
      </c>
      <c r="P2445" s="185">
        <v>320009408755.5462</v>
      </c>
      <c r="Q2445" s="174">
        <v>732895716593.71973</v>
      </c>
      <c r="R2445" s="119">
        <v>0.57541806981569332</v>
      </c>
      <c r="S2445" s="174">
        <v>266412749514.23218</v>
      </c>
      <c r="T2445" s="119">
        <v>0.36350703583374594</v>
      </c>
      <c r="U2445" s="97">
        <v>16.436472124830289</v>
      </c>
      <c r="V2445" s="184">
        <v>4651437039160.293</v>
      </c>
      <c r="W2445" s="199">
        <v>4827.0546553968052</v>
      </c>
      <c r="X2445" s="191">
        <v>4.5241718950284115E-2</v>
      </c>
      <c r="Y2445" s="198">
        <v>2.0000000000000001E-4</v>
      </c>
    </row>
    <row r="2446" spans="1:25" x14ac:dyDescent="0.2">
      <c r="A2446">
        <v>2442</v>
      </c>
      <c r="B2446" s="119">
        <v>0.45290915335720233</v>
      </c>
      <c r="C2446" s="97">
        <v>7153.803964754793</v>
      </c>
      <c r="D2446" s="96">
        <v>0.86411442864904342</v>
      </c>
      <c r="E2446" s="98">
        <v>0.1148378311094619</v>
      </c>
      <c r="F2446" s="119">
        <v>0</v>
      </c>
      <c r="G2446" s="177">
        <v>0</v>
      </c>
      <c r="H2446" s="97">
        <v>6732978.2547434447</v>
      </c>
      <c r="I2446" s="185">
        <v>42790.615562075625</v>
      </c>
      <c r="J2446" s="174">
        <v>288108284086.54163</v>
      </c>
      <c r="K2446" s="186">
        <v>0.45290915335720228</v>
      </c>
      <c r="L2446" s="182">
        <v>97196978473.643433</v>
      </c>
      <c r="M2446" s="189">
        <v>12346062542.565725</v>
      </c>
      <c r="N2446" s="187">
        <v>15165192.158855598</v>
      </c>
      <c r="O2446" s="185">
        <v>16403945087.806482</v>
      </c>
      <c r="P2446" s="185">
        <v>0</v>
      </c>
      <c r="Q2446" s="174">
        <v>316858291716.91382</v>
      </c>
      <c r="R2446" s="119">
        <v>0.45323110944302042</v>
      </c>
      <c r="S2446" s="174">
        <v>105330045525.03906</v>
      </c>
      <c r="T2446" s="119">
        <v>0.33242003847935464</v>
      </c>
      <c r="U2446" s="97">
        <v>13.828473084588783</v>
      </c>
      <c r="V2446" s="184">
        <v>1584269448583.1672</v>
      </c>
      <c r="W2446" s="199">
        <v>1643.879201636528</v>
      </c>
      <c r="X2446" s="191">
        <v>5.366134389781544E-2</v>
      </c>
      <c r="Y2446" s="198">
        <v>2.0000000000000001E-4</v>
      </c>
    </row>
    <row r="2447" spans="1:25" x14ac:dyDescent="0.2">
      <c r="A2447">
        <v>2443</v>
      </c>
      <c r="B2447" s="119">
        <v>0.3583527127333172</v>
      </c>
      <c r="C2447" s="97">
        <v>14129.404110135227</v>
      </c>
      <c r="D2447" s="96">
        <v>0.85716953930592965</v>
      </c>
      <c r="E2447" s="98">
        <v>0.35341711764109224</v>
      </c>
      <c r="F2447" s="119">
        <v>0.39398230733191036</v>
      </c>
      <c r="G2447" s="177">
        <v>1</v>
      </c>
      <c r="H2447" s="97">
        <v>5939633.2176546743</v>
      </c>
      <c r="I2447" s="185">
        <v>42739.428702038167</v>
      </c>
      <c r="J2447" s="174">
        <v>253856530422.2095</v>
      </c>
      <c r="K2447" s="186">
        <v>0.35835271273331726</v>
      </c>
      <c r="L2447" s="182">
        <v>71278497646.684921</v>
      </c>
      <c r="M2447" s="189">
        <v>5585487491.4167385</v>
      </c>
      <c r="N2447" s="187">
        <v>13505816.636998165</v>
      </c>
      <c r="O2447" s="185">
        <v>0</v>
      </c>
      <c r="P2447" s="185">
        <v>202947037905.379</v>
      </c>
      <c r="Q2447" s="174">
        <v>462389055819.00525</v>
      </c>
      <c r="R2447" s="119">
        <v>0.54786722016476741</v>
      </c>
      <c r="S2447" s="174">
        <v>165526709104.75687</v>
      </c>
      <c r="T2447" s="119">
        <v>0.35798145959914246</v>
      </c>
      <c r="U2447" s="97">
        <v>16.519356964035083</v>
      </c>
      <c r="V2447" s="184">
        <v>2844765122780.0391</v>
      </c>
      <c r="W2447" s="199">
        <v>2954.8458048538523</v>
      </c>
      <c r="X2447" s="191">
        <v>4.51556068364782E-2</v>
      </c>
      <c r="Y2447" s="198">
        <v>2.0000000000000001E-4</v>
      </c>
    </row>
    <row r="2448" spans="1:25" x14ac:dyDescent="0.2">
      <c r="A2448">
        <v>2444</v>
      </c>
      <c r="B2448" s="119">
        <v>0.55122608241551241</v>
      </c>
      <c r="C2448" s="97">
        <v>14060.098003922172</v>
      </c>
      <c r="D2448" s="96">
        <v>0.48264010197886681</v>
      </c>
      <c r="E2448" s="98">
        <v>0</v>
      </c>
      <c r="F2448" s="119">
        <v>0</v>
      </c>
      <c r="G2448" s="177">
        <v>0</v>
      </c>
      <c r="H2448" s="97">
        <v>2991451.3908180785</v>
      </c>
      <c r="I2448" s="185">
        <v>53703.692776690186</v>
      </c>
      <c r="J2448" s="174">
        <v>160651986448.89667</v>
      </c>
      <c r="K2448" s="186">
        <v>0.50217181503477426</v>
      </c>
      <c r="L2448" s="182">
        <v>62829659513.873833</v>
      </c>
      <c r="M2448" s="189">
        <v>4352677942.1050158</v>
      </c>
      <c r="N2448" s="187">
        <v>9013706.123872051</v>
      </c>
      <c r="O2448" s="185">
        <v>0</v>
      </c>
      <c r="P2448" s="185">
        <v>0</v>
      </c>
      <c r="Q2448" s="174">
        <v>165004664391.00168</v>
      </c>
      <c r="R2448" s="119">
        <v>0.48892496416230952</v>
      </c>
      <c r="S2448" s="174">
        <v>62829659513.873833</v>
      </c>
      <c r="T2448" s="119">
        <v>0.38077505109182941</v>
      </c>
      <c r="U2448" s="97">
        <v>13.238753389667897</v>
      </c>
      <c r="V2448" s="184">
        <v>917248770931.33447</v>
      </c>
      <c r="W2448" s="199">
        <v>951.86972295498492</v>
      </c>
      <c r="X2448" s="191">
        <v>5.3136434147622494E-2</v>
      </c>
      <c r="Y2448" s="198">
        <v>2.0000000000000001E-4</v>
      </c>
    </row>
    <row r="2449" spans="1:25" x14ac:dyDescent="0.2">
      <c r="A2449">
        <v>2445</v>
      </c>
      <c r="B2449" s="119">
        <v>0.32188153593275254</v>
      </c>
      <c r="C2449" s="97">
        <v>4308.1070562303885</v>
      </c>
      <c r="D2449" s="96">
        <v>0.31082040538400996</v>
      </c>
      <c r="E2449" s="98">
        <v>0</v>
      </c>
      <c r="F2449" s="119">
        <v>0</v>
      </c>
      <c r="G2449" s="177">
        <v>0</v>
      </c>
      <c r="H2449" s="97">
        <v>4279087.3822601847</v>
      </c>
      <c r="I2449" s="185">
        <v>41231.488297044969</v>
      </c>
      <c r="J2449" s="174">
        <v>176433141323.6936</v>
      </c>
      <c r="K2449" s="186">
        <v>0.32188153593275248</v>
      </c>
      <c r="L2449" s="182">
        <v>32313025222.54977</v>
      </c>
      <c r="M2449" s="189">
        <v>8272395243.5680075</v>
      </c>
      <c r="N2449" s="187">
        <v>13956258.271077631</v>
      </c>
      <c r="O2449" s="185">
        <v>0</v>
      </c>
      <c r="P2449" s="185">
        <v>0</v>
      </c>
      <c r="Q2449" s="174">
        <v>184705536567.2616</v>
      </c>
      <c r="R2449" s="119">
        <v>0.307465447837457</v>
      </c>
      <c r="S2449" s="174">
        <v>32313025222.54977</v>
      </c>
      <c r="T2449" s="119">
        <v>0.17494345769533981</v>
      </c>
      <c r="U2449" s="97">
        <v>13.7559252997056</v>
      </c>
      <c r="V2449" s="184">
        <v>534054466207.39807</v>
      </c>
      <c r="W2449" s="199">
        <v>554.26042849213513</v>
      </c>
      <c r="X2449" s="191">
        <v>4.7440864055496107E-2</v>
      </c>
      <c r="Y2449" s="198">
        <v>2.0000000000000001E-4</v>
      </c>
    </row>
    <row r="2450" spans="1:25" x14ac:dyDescent="0.2">
      <c r="A2450">
        <v>2446</v>
      </c>
      <c r="B2450" s="119">
        <v>0.36635013301065278</v>
      </c>
      <c r="C2450" s="97">
        <v>10213.359083935933</v>
      </c>
      <c r="D2450" s="96">
        <v>0.9297779382442144</v>
      </c>
      <c r="E2450" s="98">
        <v>0.31121766366163373</v>
      </c>
      <c r="F2450" s="119">
        <v>0</v>
      </c>
      <c r="G2450" s="177">
        <v>0</v>
      </c>
      <c r="H2450" s="97">
        <v>8576012.8396401908</v>
      </c>
      <c r="I2450" s="185">
        <v>35549.252177503207</v>
      </c>
      <c r="J2450" s="174">
        <v>304870843113.87451</v>
      </c>
      <c r="K2450" s="186">
        <v>0.36635013301065278</v>
      </c>
      <c r="L2450" s="182">
        <v>84079764738.019409</v>
      </c>
      <c r="M2450" s="189">
        <v>20787866559.908527</v>
      </c>
      <c r="N2450" s="187">
        <v>18307023.824930064</v>
      </c>
      <c r="O2450" s="185">
        <v>65061156766.44928</v>
      </c>
      <c r="P2450" s="185">
        <v>0</v>
      </c>
      <c r="Q2450" s="174">
        <v>390719866440.2323</v>
      </c>
      <c r="R2450" s="119">
        <v>0.41906852812677237</v>
      </c>
      <c r="S2450" s="174">
        <v>123973542849.98804</v>
      </c>
      <c r="T2450" s="119">
        <v>0.31729521198777344</v>
      </c>
      <c r="U2450" s="97">
        <v>15.50742634874773</v>
      </c>
      <c r="V2450" s="184">
        <v>1981389732086.1169</v>
      </c>
      <c r="W2450" s="199">
        <v>2057.3131678041414</v>
      </c>
      <c r="X2450" s="191">
        <v>4.7718865298590332E-2</v>
      </c>
      <c r="Y2450" s="198">
        <v>2.0000000000000001E-4</v>
      </c>
    </row>
    <row r="2451" spans="1:25" x14ac:dyDescent="0.2">
      <c r="A2451">
        <v>2447</v>
      </c>
      <c r="B2451" s="119">
        <v>0.50522760411231582</v>
      </c>
      <c r="C2451" s="97">
        <v>4993.9707015991589</v>
      </c>
      <c r="D2451" s="96">
        <v>0.81407733162492879</v>
      </c>
      <c r="E2451" s="98">
        <v>0.44532291853511863</v>
      </c>
      <c r="F2451" s="119">
        <v>0.75613405342727091</v>
      </c>
      <c r="G2451" s="177">
        <v>1</v>
      </c>
      <c r="H2451" s="97">
        <v>8962935.0200022981</v>
      </c>
      <c r="I2451" s="185">
        <v>39921.05632979449</v>
      </c>
      <c r="J2451" s="174">
        <v>357809833813.79944</v>
      </c>
      <c r="K2451" s="186">
        <v>0.50522760411231582</v>
      </c>
      <c r="L2451" s="182">
        <v>145522268491.05447</v>
      </c>
      <c r="M2451" s="189">
        <v>7770354921.5729847</v>
      </c>
      <c r="N2451" s="187">
        <v>20076339.585990872</v>
      </c>
      <c r="O2451" s="185">
        <v>0</v>
      </c>
      <c r="P2451" s="185">
        <v>291559635054.34247</v>
      </c>
      <c r="Q2451" s="174">
        <v>657139823789.71484</v>
      </c>
      <c r="R2451" s="119">
        <v>0.63003808036070785</v>
      </c>
      <c r="S2451" s="174">
        <v>264299958435.73441</v>
      </c>
      <c r="T2451" s="119">
        <v>0.40219744545615999</v>
      </c>
      <c r="U2451" s="97">
        <v>15.801533725700935</v>
      </c>
      <c r="V2451" s="184">
        <v>4534736262640.748</v>
      </c>
      <c r="W2451" s="199">
        <v>4708.9244317769035</v>
      </c>
      <c r="X2451" s="191">
        <v>4.6304568513150936E-2</v>
      </c>
      <c r="Y2451" s="198">
        <v>2.0000000000000001E-4</v>
      </c>
    </row>
    <row r="2452" spans="1:25" x14ac:dyDescent="0.2">
      <c r="A2452">
        <v>2448</v>
      </c>
      <c r="B2452" s="119">
        <v>0.65985396408022901</v>
      </c>
      <c r="C2452" s="97">
        <v>4000</v>
      </c>
      <c r="D2452" s="96">
        <v>0.37172464965449725</v>
      </c>
      <c r="E2452" s="98">
        <v>0</v>
      </c>
      <c r="F2452" s="119">
        <v>0.64209791601736732</v>
      </c>
      <c r="G2452" s="177">
        <v>1</v>
      </c>
      <c r="H2452" s="97">
        <v>4393514.9373753462</v>
      </c>
      <c r="I2452" s="185">
        <v>53021.277358805324</v>
      </c>
      <c r="J2452" s="174">
        <v>232949774074.63245</v>
      </c>
      <c r="K2452" s="186">
        <v>0.58620115746189905</v>
      </c>
      <c r="L2452" s="182">
        <v>106602158533.22377</v>
      </c>
      <c r="M2452" s="189">
        <v>11757565396.603224</v>
      </c>
      <c r="N2452" s="187">
        <v>13660648.524179975</v>
      </c>
      <c r="O2452" s="185">
        <v>0</v>
      </c>
      <c r="P2452" s="185">
        <v>368108656583.31476</v>
      </c>
      <c r="Q2452" s="174">
        <v>612815996054.55054</v>
      </c>
      <c r="R2452" s="119">
        <v>0.70337973426744471</v>
      </c>
      <c r="S2452" s="174">
        <v>321112972629.11853</v>
      </c>
      <c r="T2452" s="119">
        <v>0.52399574210940514</v>
      </c>
      <c r="U2452" s="97">
        <v>17.137224043970999</v>
      </c>
      <c r="V2452" s="184">
        <v>5990878736158.4268</v>
      </c>
      <c r="W2452" s="199">
        <v>6214.7897254951158</v>
      </c>
      <c r="X2452" s="191">
        <v>4.283301569055676E-2</v>
      </c>
      <c r="Y2452" s="198">
        <v>2.0000000000000001E-4</v>
      </c>
    </row>
    <row r="2453" spans="1:25" x14ac:dyDescent="0.2">
      <c r="A2453">
        <v>2449</v>
      </c>
      <c r="B2453" s="119">
        <v>0.62189805851937863</v>
      </c>
      <c r="C2453" s="97">
        <v>4190.6719540108097</v>
      </c>
      <c r="D2453" s="96">
        <v>0.51445157179149825</v>
      </c>
      <c r="E2453" s="98">
        <v>9.6278868531276776E-2</v>
      </c>
      <c r="F2453" s="119">
        <v>0.67449110387038591</v>
      </c>
      <c r="G2453" s="177">
        <v>1</v>
      </c>
      <c r="H2453" s="97">
        <v>5737382.9123498332</v>
      </c>
      <c r="I2453" s="185">
        <v>38618.32729931549</v>
      </c>
      <c r="J2453" s="174">
        <v>221568131150.62576</v>
      </c>
      <c r="K2453" s="186">
        <v>0.47577299639432225</v>
      </c>
      <c r="L2453" s="182">
        <v>73379743551.954086</v>
      </c>
      <c r="M2453" s="189">
        <v>5737098488.5622892</v>
      </c>
      <c r="N2453" s="187">
        <v>15715444.994948151</v>
      </c>
      <c r="O2453" s="185">
        <v>0</v>
      </c>
      <c r="P2453" s="185">
        <v>349790580723.44501</v>
      </c>
      <c r="Q2453" s="174">
        <v>577095810362.63306</v>
      </c>
      <c r="R2453" s="119">
        <v>0.66756436509164485</v>
      </c>
      <c r="S2453" s="174">
        <v>279892028496.927</v>
      </c>
      <c r="T2453" s="119">
        <v>0.48500097119237379</v>
      </c>
      <c r="U2453" s="97">
        <v>17.486737693227528</v>
      </c>
      <c r="V2453" s="184">
        <v>5314764580125.752</v>
      </c>
      <c r="W2453" s="199">
        <v>5521.321357317569</v>
      </c>
      <c r="X2453" s="191">
        <v>4.2142705905605017E-2</v>
      </c>
      <c r="Y2453" s="198">
        <v>2.0000000000000001E-4</v>
      </c>
    </row>
    <row r="2454" spans="1:25" x14ac:dyDescent="0.2">
      <c r="A2454">
        <v>2450</v>
      </c>
      <c r="B2454" s="119">
        <v>0.48196784883835464</v>
      </c>
      <c r="C2454" s="97">
        <v>10301.975897604681</v>
      </c>
      <c r="D2454" s="96">
        <v>1.3468894870440924</v>
      </c>
      <c r="E2454" s="98">
        <v>0</v>
      </c>
      <c r="F2454" s="119">
        <v>0</v>
      </c>
      <c r="G2454" s="177">
        <v>0</v>
      </c>
      <c r="H2454" s="97">
        <v>12087198.43639978</v>
      </c>
      <c r="I2454" s="185">
        <v>32034.079449342717</v>
      </c>
      <c r="J2454" s="174">
        <v>387202275031.60162</v>
      </c>
      <c r="K2454" s="186">
        <v>0.30938423266871273</v>
      </c>
      <c r="L2454" s="182">
        <v>78851139446.88623</v>
      </c>
      <c r="M2454" s="189">
        <v>16596966161.767263</v>
      </c>
      <c r="N2454" s="187">
        <v>22112901.453045081</v>
      </c>
      <c r="O2454" s="185">
        <v>0</v>
      </c>
      <c r="P2454" s="185">
        <v>0</v>
      </c>
      <c r="Q2454" s="174">
        <v>403799241193.3689</v>
      </c>
      <c r="R2454" s="119">
        <v>0.29666791446709428</v>
      </c>
      <c r="S2454" s="174">
        <v>78851139446.88623</v>
      </c>
      <c r="T2454" s="119">
        <v>0.19527312437203537</v>
      </c>
      <c r="U2454" s="97">
        <v>13.751841583689423</v>
      </c>
      <c r="V2454" s="184">
        <v>1038598398117.8038</v>
      </c>
      <c r="W2454" s="199">
        <v>1076.7179739354372</v>
      </c>
      <c r="X2454" s="191">
        <v>5.8583537204089535E-2</v>
      </c>
      <c r="Y2454" s="198">
        <v>2.0000000000000001E-4</v>
      </c>
    </row>
    <row r="2455" spans="1:25" x14ac:dyDescent="0.2">
      <c r="A2455">
        <v>2451</v>
      </c>
      <c r="B2455" s="119">
        <v>0.49878454196847294</v>
      </c>
      <c r="C2455" s="97">
        <v>11005.253376665954</v>
      </c>
      <c r="D2455" s="96">
        <v>0.66640965059942581</v>
      </c>
      <c r="E2455" s="98">
        <v>0</v>
      </c>
      <c r="F2455" s="119">
        <v>0.73477788090265972</v>
      </c>
      <c r="G2455" s="177">
        <v>1</v>
      </c>
      <c r="H2455" s="97">
        <v>8525014.3443368059</v>
      </c>
      <c r="I2455" s="185">
        <v>37238.710403888486</v>
      </c>
      <c r="J2455" s="174">
        <v>317460540357.7536</v>
      </c>
      <c r="K2455" s="186">
        <v>0.48035198265578827</v>
      </c>
      <c r="L2455" s="182">
        <v>128159024286.55986</v>
      </c>
      <c r="M2455" s="189">
        <v>6033396915.7954569</v>
      </c>
      <c r="N2455" s="187">
        <v>20304152.368545108</v>
      </c>
      <c r="O2455" s="185">
        <v>0</v>
      </c>
      <c r="P2455" s="185">
        <v>454777945972.97882</v>
      </c>
      <c r="Q2455" s="174">
        <v>778271883246.52783</v>
      </c>
      <c r="R2455" s="119">
        <v>0.66341232141192263</v>
      </c>
      <c r="S2455" s="174">
        <v>382522758426.11432</v>
      </c>
      <c r="T2455" s="119">
        <v>0.4915027340194239</v>
      </c>
      <c r="U2455" s="97">
        <v>17.036719583179984</v>
      </c>
      <c r="V2455" s="184">
        <v>6951634944561.3604</v>
      </c>
      <c r="W2455" s="199">
        <v>7211.8678148645004</v>
      </c>
      <c r="X2455" s="191">
        <v>4.383943631775479E-2</v>
      </c>
      <c r="Y2455" s="198">
        <v>2.0000000000000001E-4</v>
      </c>
    </row>
    <row r="2456" spans="1:25" x14ac:dyDescent="0.2">
      <c r="A2456">
        <v>2452</v>
      </c>
      <c r="B2456" s="119">
        <v>0.64467178980304285</v>
      </c>
      <c r="C2456" s="97">
        <v>14321.21967446965</v>
      </c>
      <c r="D2456" s="96">
        <v>1.0777167404473971</v>
      </c>
      <c r="E2456" s="98">
        <v>0.21673454702791914</v>
      </c>
      <c r="F2456" s="119">
        <v>0</v>
      </c>
      <c r="G2456" s="177">
        <v>0</v>
      </c>
      <c r="H2456" s="97">
        <v>24192568.913750522</v>
      </c>
      <c r="I2456" s="185">
        <v>27309.165718570417</v>
      </c>
      <c r="J2456" s="174">
        <v>660678873623.5481</v>
      </c>
      <c r="K2456" s="186">
        <v>0.30024205002321602</v>
      </c>
      <c r="L2456" s="182">
        <v>162093642194.29269</v>
      </c>
      <c r="M2456" s="189">
        <v>33527835016.361683</v>
      </c>
      <c r="N2456" s="187">
        <v>45854339.822203226</v>
      </c>
      <c r="O2456" s="185">
        <v>43206492808.542328</v>
      </c>
      <c r="P2456" s="185">
        <v>0</v>
      </c>
      <c r="Q2456" s="174">
        <v>737413201448.45215</v>
      </c>
      <c r="R2456" s="119">
        <v>0.31587280131827117</v>
      </c>
      <c r="S2456" s="174">
        <v>193447661984.21622</v>
      </c>
      <c r="T2456" s="119">
        <v>0.26233278927504922</v>
      </c>
      <c r="U2456" s="97">
        <v>14.506820241892067</v>
      </c>
      <c r="V2456" s="184">
        <v>2463874310553.1191</v>
      </c>
      <c r="W2456" s="199">
        <v>2560.0320179208211</v>
      </c>
      <c r="X2456" s="191">
        <v>6.2015875772657533E-2</v>
      </c>
      <c r="Y2456" s="198">
        <v>2.0000000000000001E-4</v>
      </c>
    </row>
    <row r="2457" spans="1:25" x14ac:dyDescent="0.2">
      <c r="A2457">
        <v>2453</v>
      </c>
      <c r="B2457" s="119">
        <v>0.59089792740726566</v>
      </c>
      <c r="C2457" s="97">
        <v>10942.766759412927</v>
      </c>
      <c r="D2457" s="96">
        <v>0.9308386178857202</v>
      </c>
      <c r="E2457" s="98">
        <v>0</v>
      </c>
      <c r="F2457" s="119">
        <v>0</v>
      </c>
      <c r="G2457" s="177">
        <v>0</v>
      </c>
      <c r="H2457" s="97">
        <v>7695048.9366770182</v>
      </c>
      <c r="I2457" s="185">
        <v>46588.208794967264</v>
      </c>
      <c r="J2457" s="174">
        <v>358498546549.39978</v>
      </c>
      <c r="K2457" s="186">
        <v>0.57667496316725875</v>
      </c>
      <c r="L2457" s="182">
        <v>164927764639.78491</v>
      </c>
      <c r="M2457" s="189">
        <v>7861022072.4504128</v>
      </c>
      <c r="N2457" s="187">
        <v>16585192.633126523</v>
      </c>
      <c r="O2457" s="185">
        <v>0</v>
      </c>
      <c r="P2457" s="185">
        <v>0</v>
      </c>
      <c r="Q2457" s="174">
        <v>366359568621.85022</v>
      </c>
      <c r="R2457" s="119">
        <v>0.56430117795089252</v>
      </c>
      <c r="S2457" s="174">
        <v>164927764639.78491</v>
      </c>
      <c r="T2457" s="119">
        <v>0.45018003831645625</v>
      </c>
      <c r="U2457" s="97">
        <v>13.147540773772441</v>
      </c>
      <c r="V2457" s="184">
        <v>2297199635016.9014</v>
      </c>
      <c r="W2457" s="199">
        <v>2384.6704598533429</v>
      </c>
      <c r="X2457" s="191">
        <v>5.5985152225150346E-2</v>
      </c>
      <c r="Y2457" s="198">
        <v>2.0000000000000001E-4</v>
      </c>
    </row>
    <row r="2458" spans="1:25" x14ac:dyDescent="0.2">
      <c r="A2458">
        <v>2454</v>
      </c>
      <c r="B2458" s="119">
        <v>0.47178419122650639</v>
      </c>
      <c r="C2458" s="97">
        <v>8652.9954740647281</v>
      </c>
      <c r="D2458" s="96">
        <v>0.30711190329492993</v>
      </c>
      <c r="E2458" s="98">
        <v>0.7</v>
      </c>
      <c r="F2458" s="119">
        <v>0</v>
      </c>
      <c r="G2458" s="177">
        <v>0</v>
      </c>
      <c r="H2458" s="97">
        <v>2307327.4721990856</v>
      </c>
      <c r="I2458" s="185">
        <v>51839.127524485993</v>
      </c>
      <c r="J2458" s="174">
        <v>119609843072.07831</v>
      </c>
      <c r="K2458" s="186">
        <v>0.46159399099592491</v>
      </c>
      <c r="L2458" s="182">
        <v>37103550154.358696</v>
      </c>
      <c r="M2458" s="189">
        <v>26467792043.970367</v>
      </c>
      <c r="N2458" s="187">
        <v>8279984.1419181712</v>
      </c>
      <c r="O2458" s="185">
        <v>52915522895.045776</v>
      </c>
      <c r="P2458" s="185">
        <v>0</v>
      </c>
      <c r="Q2458" s="174">
        <v>198993158011.09445</v>
      </c>
      <c r="R2458" s="119">
        <v>0.49018571350395462</v>
      </c>
      <c r="S2458" s="174">
        <v>67022302692.256111</v>
      </c>
      <c r="T2458" s="119">
        <v>0.33680707096733153</v>
      </c>
      <c r="U2458" s="97">
        <v>16.822165559781094</v>
      </c>
      <c r="V2458" s="184">
        <v>1261114140692.7173</v>
      </c>
      <c r="W2458" s="199">
        <v>1309.3551094553163</v>
      </c>
      <c r="X2458" s="191">
        <v>4.2628473221761755E-2</v>
      </c>
      <c r="Y2458" s="198">
        <v>2.0000000000000001E-4</v>
      </c>
    </row>
    <row r="2459" spans="1:25" x14ac:dyDescent="0.2">
      <c r="A2459">
        <v>2455</v>
      </c>
      <c r="B2459" s="119">
        <v>0.57334754674227728</v>
      </c>
      <c r="C2459" s="97">
        <v>11482.757858718676</v>
      </c>
      <c r="D2459" s="96">
        <v>1.0310462409375374</v>
      </c>
      <c r="E2459" s="98">
        <v>0.17357594308572735</v>
      </c>
      <c r="F2459" s="119">
        <v>0</v>
      </c>
      <c r="G2459" s="177">
        <v>0</v>
      </c>
      <c r="H2459" s="97">
        <v>8728816.3986594677</v>
      </c>
      <c r="I2459" s="185">
        <v>39270.206134337655</v>
      </c>
      <c r="J2459" s="174">
        <v>342782419284.14417</v>
      </c>
      <c r="K2459" s="186">
        <v>0.42942472672969978</v>
      </c>
      <c r="L2459" s="182">
        <v>115416386192.65773</v>
      </c>
      <c r="M2459" s="189">
        <v>19919857299.69598</v>
      </c>
      <c r="N2459" s="187">
        <v>17935786.297903396</v>
      </c>
      <c r="O2459" s="185">
        <v>51384500852.760513</v>
      </c>
      <c r="P2459" s="185">
        <v>0</v>
      </c>
      <c r="Q2459" s="174">
        <v>414086777436.60065</v>
      </c>
      <c r="R2459" s="119">
        <v>0.45475213813094628</v>
      </c>
      <c r="S2459" s="174">
        <v>140355567804.79276</v>
      </c>
      <c r="T2459" s="119">
        <v>0.33895206380088311</v>
      </c>
      <c r="U2459" s="97">
        <v>14.547321667025011</v>
      </c>
      <c r="V2459" s="184">
        <v>2100617454211.4861</v>
      </c>
      <c r="W2459" s="199">
        <v>2180.8694746421493</v>
      </c>
      <c r="X2459" s="191">
        <v>5.1164395118680456E-2</v>
      </c>
      <c r="Y2459" s="198">
        <v>2.0000000000000001E-4</v>
      </c>
    </row>
    <row r="2460" spans="1:25" x14ac:dyDescent="0.2">
      <c r="A2460">
        <v>2456</v>
      </c>
      <c r="B2460" s="119">
        <v>0.29242126517090461</v>
      </c>
      <c r="C2460" s="97">
        <v>9382.4143249851841</v>
      </c>
      <c r="D2460" s="96">
        <v>0.95008937752481826</v>
      </c>
      <c r="E2460" s="98">
        <v>0</v>
      </c>
      <c r="F2460" s="119">
        <v>0.5607886874992476</v>
      </c>
      <c r="G2460" s="177">
        <v>1</v>
      </c>
      <c r="H2460" s="97">
        <v>6644985.5860843239</v>
      </c>
      <c r="I2460" s="185">
        <v>32049.961227402509</v>
      </c>
      <c r="J2460" s="174">
        <v>212971530390.65112</v>
      </c>
      <c r="K2460" s="186">
        <v>0.29242126517090461</v>
      </c>
      <c r="L2460" s="182">
        <v>42049533408.185829</v>
      </c>
      <c r="M2460" s="189">
        <v>0</v>
      </c>
      <c r="N2460" s="187">
        <v>14468091.851997837</v>
      </c>
      <c r="O2460" s="185">
        <v>0</v>
      </c>
      <c r="P2460" s="185">
        <v>267256456158.26361</v>
      </c>
      <c r="Q2460" s="174">
        <v>480227986548.91473</v>
      </c>
      <c r="R2460" s="119">
        <v>0.57489895845690753</v>
      </c>
      <c r="S2460" s="174">
        <v>182806607384.70187</v>
      </c>
      <c r="T2460" s="119">
        <v>0.38066629289645049</v>
      </c>
      <c r="U2460" s="97">
        <v>17.619868263742919</v>
      </c>
      <c r="V2460" s="184">
        <v>3368085826952.2197</v>
      </c>
      <c r="W2460" s="199">
        <v>3497.489525582389</v>
      </c>
      <c r="X2460" s="191">
        <v>4.3637523821517324E-2</v>
      </c>
      <c r="Y2460" s="198">
        <v>2.0000000000000001E-4</v>
      </c>
    </row>
    <row r="2461" spans="1:25" x14ac:dyDescent="0.2">
      <c r="A2461">
        <v>2457</v>
      </c>
      <c r="B2461" s="119">
        <v>0.61540169787436039</v>
      </c>
      <c r="C2461" s="97">
        <v>14813.223985914852</v>
      </c>
      <c r="D2461" s="96">
        <v>1.1481795063654647</v>
      </c>
      <c r="E2461" s="98">
        <v>0.7</v>
      </c>
      <c r="F2461" s="119">
        <v>0.51188641358479559</v>
      </c>
      <c r="G2461" s="177">
        <v>1</v>
      </c>
      <c r="H2461" s="97">
        <v>7774543.4137040842</v>
      </c>
      <c r="I2461" s="185">
        <v>35694.946045849996</v>
      </c>
      <c r="J2461" s="174">
        <v>277511907683.28571</v>
      </c>
      <c r="K2461" s="186">
        <v>0.33559538272836187</v>
      </c>
      <c r="L2461" s="182">
        <v>67495899659.838936</v>
      </c>
      <c r="M2461" s="189">
        <v>3455023908.6760969</v>
      </c>
      <c r="N2461" s="187">
        <v>15572005.903632484</v>
      </c>
      <c r="O2461" s="185">
        <v>0</v>
      </c>
      <c r="P2461" s="185">
        <v>176698913677.12619</v>
      </c>
      <c r="Q2461" s="174">
        <v>457665845269.08795</v>
      </c>
      <c r="R2461" s="119">
        <v>0.51236256372699263</v>
      </c>
      <c r="S2461" s="174">
        <v>159952916331.61832</v>
      </c>
      <c r="T2461" s="119">
        <v>0.34949716695064459</v>
      </c>
      <c r="U2461" s="97">
        <v>16.559739047848659</v>
      </c>
      <c r="V2461" s="184">
        <v>2681932881882.4321</v>
      </c>
      <c r="W2461" s="199">
        <v>2783.9890030131555</v>
      </c>
      <c r="X2461" s="191">
        <v>4.7487790797607274E-2</v>
      </c>
      <c r="Y2461" s="198">
        <v>2.0000000000000001E-4</v>
      </c>
    </row>
    <row r="2462" spans="1:25" x14ac:dyDescent="0.2">
      <c r="A2462">
        <v>2458</v>
      </c>
      <c r="B2462" s="119">
        <v>0.71738234346889795</v>
      </c>
      <c r="C2462" s="97">
        <v>14269.58665662201</v>
      </c>
      <c r="D2462" s="96">
        <v>0.99653681106616832</v>
      </c>
      <c r="E2462" s="98">
        <v>0.17517871275716415</v>
      </c>
      <c r="F2462" s="119">
        <v>0</v>
      </c>
      <c r="G2462" s="177">
        <v>0</v>
      </c>
      <c r="H2462" s="97">
        <v>7406232.8792258371</v>
      </c>
      <c r="I2462" s="185">
        <v>40322.977418538685</v>
      </c>
      <c r="J2462" s="174">
        <v>298641361145.46216</v>
      </c>
      <c r="K2462" s="186">
        <v>0.38707231402505404</v>
      </c>
      <c r="L2462" s="182">
        <v>92835855045.870697</v>
      </c>
      <c r="M2462" s="189">
        <v>15717253289.701975</v>
      </c>
      <c r="N2462" s="187">
        <v>15627238.598745931</v>
      </c>
      <c r="O2462" s="185">
        <v>34937552973.501526</v>
      </c>
      <c r="P2462" s="185">
        <v>0</v>
      </c>
      <c r="Q2462" s="174">
        <v>349296167408.66565</v>
      </c>
      <c r="R2462" s="119">
        <v>0.41095740089533522</v>
      </c>
      <c r="S2462" s="174">
        <v>111165069390.22147</v>
      </c>
      <c r="T2462" s="119">
        <v>0.31825447789743938</v>
      </c>
      <c r="U2462" s="97">
        <v>14.423475590577995</v>
      </c>
      <c r="V2462" s="184">
        <v>1622802865639.4739</v>
      </c>
      <c r="W2462" s="199">
        <v>1683.2346906463201</v>
      </c>
      <c r="X2462" s="191">
        <v>5.4473018410217365E-2</v>
      </c>
      <c r="Y2462" s="198">
        <v>2.0000000000000001E-4</v>
      </c>
    </row>
    <row r="2463" spans="1:25" x14ac:dyDescent="0.2">
      <c r="A2463">
        <v>2459</v>
      </c>
      <c r="B2463" s="119">
        <v>0.3848711829926097</v>
      </c>
      <c r="C2463" s="97">
        <v>4000</v>
      </c>
      <c r="D2463" s="96">
        <v>0.32776432800246225</v>
      </c>
      <c r="E2463" s="98">
        <v>0.7</v>
      </c>
      <c r="F2463" s="119">
        <v>0.55487051624547412</v>
      </c>
      <c r="G2463" s="177">
        <v>1</v>
      </c>
      <c r="H2463" s="97">
        <v>4003299.4560231795</v>
      </c>
      <c r="I2463" s="185">
        <v>36457.040068417562</v>
      </c>
      <c r="J2463" s="174">
        <v>145948448674.1113</v>
      </c>
      <c r="K2463" s="186">
        <v>0.3848711829926097</v>
      </c>
      <c r="L2463" s="182">
        <v>37574335240.628754</v>
      </c>
      <c r="M2463" s="189">
        <v>0</v>
      </c>
      <c r="N2463" s="187">
        <v>13047361.113887038</v>
      </c>
      <c r="O2463" s="185">
        <v>0</v>
      </c>
      <c r="P2463" s="185">
        <v>185914993153.27994</v>
      </c>
      <c r="Q2463" s="174">
        <v>331863441827.39124</v>
      </c>
      <c r="R2463" s="119">
        <v>0.61743271717871129</v>
      </c>
      <c r="S2463" s="174">
        <v>135438357727.45866</v>
      </c>
      <c r="T2463" s="119">
        <v>0.40811472629125217</v>
      </c>
      <c r="U2463" s="97">
        <v>17.335434545821684</v>
      </c>
      <c r="V2463" s="184">
        <v>2583688050500.729</v>
      </c>
      <c r="W2463" s="199">
        <v>2677.7793608757984</v>
      </c>
      <c r="X2463" s="191">
        <v>4.1816307302458403E-2</v>
      </c>
      <c r="Y2463" s="198">
        <v>2.0000000000000001E-4</v>
      </c>
    </row>
    <row r="2464" spans="1:25" x14ac:dyDescent="0.2">
      <c r="A2464">
        <v>2460</v>
      </c>
      <c r="B2464" s="119">
        <v>0.46257714096655456</v>
      </c>
      <c r="C2464" s="97">
        <v>6165.1741479037355</v>
      </c>
      <c r="D2464" s="96">
        <v>1.0659229141052897</v>
      </c>
      <c r="E2464" s="98">
        <v>0.39736363657626517</v>
      </c>
      <c r="F2464" s="119">
        <v>0</v>
      </c>
      <c r="G2464" s="177">
        <v>0</v>
      </c>
      <c r="H2464" s="97">
        <v>16179370.558853161</v>
      </c>
      <c r="I2464" s="185">
        <v>35403.667390515591</v>
      </c>
      <c r="J2464" s="174">
        <v>572809053853.53772</v>
      </c>
      <c r="K2464" s="186">
        <v>0.46257714096655456</v>
      </c>
      <c r="L2464" s="182">
        <v>215736827617.388</v>
      </c>
      <c r="M2464" s="189">
        <v>65361626498.070282</v>
      </c>
      <c r="N2464" s="187">
        <v>31519423.745753247</v>
      </c>
      <c r="O2464" s="185">
        <v>67963777889.267815</v>
      </c>
      <c r="P2464" s="185">
        <v>0</v>
      </c>
      <c r="Q2464" s="174">
        <v>706134458240.87585</v>
      </c>
      <c r="R2464" s="119">
        <v>0.45223596304630154</v>
      </c>
      <c r="S2464" s="174">
        <v>253210091090.92514</v>
      </c>
      <c r="T2464" s="119">
        <v>0.35858622693717968</v>
      </c>
      <c r="U2464" s="97">
        <v>14.696015025117104</v>
      </c>
      <c r="V2464" s="184">
        <v>3937553471755.7324</v>
      </c>
      <c r="W2464" s="199">
        <v>4086.3746990061559</v>
      </c>
      <c r="X2464" s="191">
        <v>4.9713158124737547E-2</v>
      </c>
      <c r="Y2464" s="198">
        <v>2.0000000000000001E-4</v>
      </c>
    </row>
    <row r="2465" spans="1:25" x14ac:dyDescent="0.2">
      <c r="A2465">
        <v>2461</v>
      </c>
      <c r="B2465" s="119">
        <v>0.53429354009919328</v>
      </c>
      <c r="C2465" s="97">
        <v>6994.2003752734981</v>
      </c>
      <c r="D2465" s="96">
        <v>1.2242529336363221</v>
      </c>
      <c r="E2465" s="98">
        <v>0</v>
      </c>
      <c r="F2465" s="119">
        <v>0.68161883698711301</v>
      </c>
      <c r="G2465" s="177">
        <v>1</v>
      </c>
      <c r="H2465" s="97">
        <v>11752705.5982728</v>
      </c>
      <c r="I2465" s="185">
        <v>38640.566125917481</v>
      </c>
      <c r="J2465" s="174">
        <v>454131197828.50073</v>
      </c>
      <c r="K2465" s="186">
        <v>0.47069672127056483</v>
      </c>
      <c r="L2465" s="182">
        <v>167960146790.82617</v>
      </c>
      <c r="M2465" s="189">
        <v>17469281070.505901</v>
      </c>
      <c r="N2465" s="187">
        <v>22315518.494570658</v>
      </c>
      <c r="O2465" s="185">
        <v>0</v>
      </c>
      <c r="P2465" s="185">
        <v>225899882654.46973</v>
      </c>
      <c r="Q2465" s="174">
        <v>697500361553.47632</v>
      </c>
      <c r="R2465" s="119">
        <v>0.56555952328044967</v>
      </c>
      <c r="S2465" s="174">
        <v>293939014241.61249</v>
      </c>
      <c r="T2465" s="119">
        <v>0.42141772312053005</v>
      </c>
      <c r="U2465" s="97">
        <v>15.736326998113956</v>
      </c>
      <c r="V2465" s="184">
        <v>4894704121621.1885</v>
      </c>
      <c r="W2465" s="199">
        <v>5080.5411841064415</v>
      </c>
      <c r="X2465" s="191">
        <v>4.780285077622879E-2</v>
      </c>
      <c r="Y2465" s="198">
        <v>2.0000000000000001E-4</v>
      </c>
    </row>
    <row r="2466" spans="1:25" x14ac:dyDescent="0.2">
      <c r="A2466">
        <v>2462</v>
      </c>
      <c r="B2466" s="119">
        <v>0.25228800930550854</v>
      </c>
      <c r="C2466" s="97">
        <v>5915.3665616287944</v>
      </c>
      <c r="D2466" s="96">
        <v>0.42054667873050239</v>
      </c>
      <c r="E2466" s="98">
        <v>0.32546993561239768</v>
      </c>
      <c r="F2466" s="119">
        <v>0</v>
      </c>
      <c r="G2466" s="177">
        <v>0</v>
      </c>
      <c r="H2466" s="97">
        <v>6168075.2060383987</v>
      </c>
      <c r="I2466" s="185">
        <v>35919.037055060086</v>
      </c>
      <c r="J2466" s="174">
        <v>221551321884.09061</v>
      </c>
      <c r="K2466" s="186">
        <v>0.25228800930550854</v>
      </c>
      <c r="L2466" s="182">
        <v>26783369954.353554</v>
      </c>
      <c r="M2466" s="189">
        <v>5917617735.5988388</v>
      </c>
      <c r="N2466" s="187">
        <v>17608309.547940366</v>
      </c>
      <c r="O2466" s="185">
        <v>15140900481.617935</v>
      </c>
      <c r="P2466" s="185">
        <v>0</v>
      </c>
      <c r="Q2466" s="174">
        <v>242609840101.3074</v>
      </c>
      <c r="R2466" s="119">
        <v>0.28031617478515058</v>
      </c>
      <c r="S2466" s="174">
        <v>34309799941.573868</v>
      </c>
      <c r="T2466" s="119">
        <v>0.14141965522604941</v>
      </c>
      <c r="U2466" s="97">
        <v>14.938378444424462</v>
      </c>
      <c r="V2466" s="184">
        <v>561651297008.58667</v>
      </c>
      <c r="W2466" s="199">
        <v>583.08136715732053</v>
      </c>
      <c r="X2466" s="191">
        <v>4.8211512544227522E-2</v>
      </c>
      <c r="Y2466" s="198">
        <v>2.0000000000000001E-4</v>
      </c>
    </row>
    <row r="2467" spans="1:25" x14ac:dyDescent="0.2">
      <c r="A2467">
        <v>2463</v>
      </c>
      <c r="B2467" s="119">
        <v>0.45854738628656666</v>
      </c>
      <c r="C2467" s="97">
        <v>6922.4108242124084</v>
      </c>
      <c r="D2467" s="96">
        <v>0.92769370321882405</v>
      </c>
      <c r="E2467" s="98">
        <v>1.4633130440108388E-2</v>
      </c>
      <c r="F2467" s="119">
        <v>0.36536660004396571</v>
      </c>
      <c r="G2467" s="177">
        <v>1</v>
      </c>
      <c r="H2467" s="97">
        <v>11327894.575469172</v>
      </c>
      <c r="I2467" s="185">
        <v>37056.89722252213</v>
      </c>
      <c r="J2467" s="174">
        <v>419776625030.72705</v>
      </c>
      <c r="K2467" s="186">
        <v>0.43077485270164706</v>
      </c>
      <c r="L2467" s="182">
        <v>127281950784.64189</v>
      </c>
      <c r="M2467" s="189">
        <v>13117205768.96641</v>
      </c>
      <c r="N2467" s="187">
        <v>23712633.714552812</v>
      </c>
      <c r="O2467" s="185">
        <v>0</v>
      </c>
      <c r="P2467" s="185">
        <v>327120344883.10828</v>
      </c>
      <c r="Q2467" s="174">
        <v>760014175682.80176</v>
      </c>
      <c r="R2467" s="119">
        <v>0.58225952078344434</v>
      </c>
      <c r="S2467" s="174">
        <v>340344569102.3172</v>
      </c>
      <c r="T2467" s="119">
        <v>0.44781344873804413</v>
      </c>
      <c r="U2467" s="97">
        <v>16.887804631991227</v>
      </c>
      <c r="V2467" s="184">
        <v>6115436054095.5908</v>
      </c>
      <c r="W2467" s="199">
        <v>6341.5609181475229</v>
      </c>
      <c r="X2467" s="191">
        <v>4.443057907174093E-2</v>
      </c>
      <c r="Y2467" s="198">
        <v>2.0000000000000001E-4</v>
      </c>
    </row>
    <row r="2468" spans="1:25" x14ac:dyDescent="0.2">
      <c r="A2468">
        <v>2464</v>
      </c>
      <c r="B2468" s="119">
        <v>0.47971657130186385</v>
      </c>
      <c r="C2468" s="97">
        <v>6744.1166014465471</v>
      </c>
      <c r="D2468" s="96">
        <v>0.96273879245201788</v>
      </c>
      <c r="E2468" s="98">
        <v>0.4572000757780903</v>
      </c>
      <c r="F2468" s="119">
        <v>0</v>
      </c>
      <c r="G2468" s="177">
        <v>0</v>
      </c>
      <c r="H2468" s="97">
        <v>10101099.267272262</v>
      </c>
      <c r="I2468" s="185">
        <v>34598.402313370258</v>
      </c>
      <c r="J2468" s="174">
        <v>349481896256.37524</v>
      </c>
      <c r="K2468" s="186">
        <v>0.36255355314472359</v>
      </c>
      <c r="L2468" s="182">
        <v>87851257335.452408</v>
      </c>
      <c r="M2468" s="189">
        <v>29399722598.457569</v>
      </c>
      <c r="N2468" s="187">
        <v>21059635.469876334</v>
      </c>
      <c r="O2468" s="185">
        <v>54922564557.078697</v>
      </c>
      <c r="P2468" s="185">
        <v>0</v>
      </c>
      <c r="Q2468" s="174">
        <v>433804183411.9115</v>
      </c>
      <c r="R2468" s="119">
        <v>0.39336631922503928</v>
      </c>
      <c r="S2468" s="174">
        <v>121145899980.76651</v>
      </c>
      <c r="T2468" s="119">
        <v>0.2792640196042887</v>
      </c>
      <c r="U2468" s="97">
        <v>15.568535727791549</v>
      </c>
      <c r="V2468" s="184">
        <v>1982127774641.9138</v>
      </c>
      <c r="W2468" s="199">
        <v>2056.9465739610919</v>
      </c>
      <c r="X2468" s="191">
        <v>4.7275608437365897E-2</v>
      </c>
      <c r="Y2468" s="198">
        <v>2.0000000000000001E-4</v>
      </c>
    </row>
    <row r="2469" spans="1:25" x14ac:dyDescent="0.2">
      <c r="A2469">
        <v>2465</v>
      </c>
      <c r="B2469" s="119">
        <v>0.36362535710695454</v>
      </c>
      <c r="C2469" s="97">
        <v>8795.7973934725524</v>
      </c>
      <c r="D2469" s="96">
        <v>0.57290990228656202</v>
      </c>
      <c r="E2469" s="98">
        <v>0</v>
      </c>
      <c r="F2469" s="119">
        <v>0</v>
      </c>
      <c r="G2469" s="177">
        <v>0</v>
      </c>
      <c r="H2469" s="97">
        <v>5061806.1373277651</v>
      </c>
      <c r="I2469" s="185">
        <v>44231.184805569705</v>
      </c>
      <c r="J2469" s="174">
        <v>223889682710.11133</v>
      </c>
      <c r="K2469" s="186">
        <v>0.36362535710695454</v>
      </c>
      <c r="L2469" s="182">
        <v>62458784322.897812</v>
      </c>
      <c r="M2469" s="189">
        <v>7003837750.7342176</v>
      </c>
      <c r="N2469" s="187">
        <v>13439224.82683304</v>
      </c>
      <c r="O2469" s="185">
        <v>0</v>
      </c>
      <c r="P2469" s="185">
        <v>0</v>
      </c>
      <c r="Q2469" s="174">
        <v>230893520460.84555</v>
      </c>
      <c r="R2469" s="119">
        <v>0.35259528143334212</v>
      </c>
      <c r="S2469" s="174">
        <v>62458784322.897812</v>
      </c>
      <c r="T2469" s="119">
        <v>0.27050903896408579</v>
      </c>
      <c r="U2469" s="97">
        <v>13.383321828301371</v>
      </c>
      <c r="V2469" s="184">
        <v>929654067439.23047</v>
      </c>
      <c r="W2469" s="199">
        <v>964.85346957555441</v>
      </c>
      <c r="X2469" s="191">
        <v>5.268286009352291E-2</v>
      </c>
      <c r="Y2469" s="198">
        <v>2.0000000000000001E-4</v>
      </c>
    </row>
    <row r="2470" spans="1:25" x14ac:dyDescent="0.2">
      <c r="A2470">
        <v>2466</v>
      </c>
      <c r="B2470" s="119">
        <v>0.47114535067264662</v>
      </c>
      <c r="C2470" s="97">
        <v>8422.2638109223808</v>
      </c>
      <c r="D2470" s="96">
        <v>1.033351058622284</v>
      </c>
      <c r="E2470" s="98">
        <v>0</v>
      </c>
      <c r="F2470" s="119">
        <v>0</v>
      </c>
      <c r="G2470" s="177">
        <v>0</v>
      </c>
      <c r="H2470" s="97">
        <v>9838950.5606441703</v>
      </c>
      <c r="I2470" s="185">
        <v>38537.932183328579</v>
      </c>
      <c r="J2470" s="174">
        <v>379172809461.22772</v>
      </c>
      <c r="K2470" s="186">
        <v>0.40535350748091703</v>
      </c>
      <c r="L2470" s="182">
        <v>105564204397.68237</v>
      </c>
      <c r="M2470" s="189">
        <v>8876349280.5925369</v>
      </c>
      <c r="N2470" s="187">
        <v>20045658.14039439</v>
      </c>
      <c r="O2470" s="185">
        <v>0</v>
      </c>
      <c r="P2470" s="185">
        <v>0</v>
      </c>
      <c r="Q2470" s="174">
        <v>388049158741.82025</v>
      </c>
      <c r="R2470" s="119">
        <v>0.39608133349610553</v>
      </c>
      <c r="S2470" s="174">
        <v>105564204397.68237</v>
      </c>
      <c r="T2470" s="119">
        <v>0.27203822510517833</v>
      </c>
      <c r="U2470" s="97">
        <v>13.254703307915447</v>
      </c>
      <c r="V2470" s="184">
        <v>1456682338184.4709</v>
      </c>
      <c r="W2470" s="199">
        <v>1510.3917175850934</v>
      </c>
      <c r="X2470" s="191">
        <v>5.6205220395665778E-2</v>
      </c>
      <c r="Y2470" s="198">
        <v>2.0000000000000001E-4</v>
      </c>
    </row>
    <row r="2471" spans="1:25" x14ac:dyDescent="0.2">
      <c r="A2471">
        <v>2467</v>
      </c>
      <c r="B2471" s="119">
        <v>0.64174288419215875</v>
      </c>
      <c r="C2471" s="97">
        <v>4000</v>
      </c>
      <c r="D2471" s="96">
        <v>1.0968768824282047</v>
      </c>
      <c r="E2471" s="98">
        <v>0</v>
      </c>
      <c r="F2471" s="119">
        <v>0</v>
      </c>
      <c r="G2471" s="177">
        <v>0</v>
      </c>
      <c r="H2471" s="97">
        <v>23052974.146638513</v>
      </c>
      <c r="I2471" s="185">
        <v>29165.335286407721</v>
      </c>
      <c r="J2471" s="174">
        <v>672347720335.60107</v>
      </c>
      <c r="K2471" s="186">
        <v>0.32532689240218748</v>
      </c>
      <c r="L2471" s="182">
        <v>137028484773.09763</v>
      </c>
      <c r="M2471" s="189">
        <v>17126852106.639265</v>
      </c>
      <c r="N2471" s="187">
        <v>43807358.230957836</v>
      </c>
      <c r="O2471" s="185">
        <v>0</v>
      </c>
      <c r="P2471" s="185">
        <v>0</v>
      </c>
      <c r="Q2471" s="174">
        <v>689474572442.24036</v>
      </c>
      <c r="R2471" s="119">
        <v>0.31724562908199216</v>
      </c>
      <c r="S2471" s="174">
        <v>137028484773.09763</v>
      </c>
      <c r="T2471" s="119">
        <v>0.19874334783329078</v>
      </c>
      <c r="U2471" s="97">
        <v>13.458712839939981</v>
      </c>
      <c r="V2471" s="184">
        <v>1951462055217.55</v>
      </c>
      <c r="W2471" s="199">
        <v>2025.9090229937353</v>
      </c>
      <c r="X2471" s="191">
        <v>5.2788664388988722E-2</v>
      </c>
      <c r="Y2471" s="198">
        <v>2.0000000000000001E-4</v>
      </c>
    </row>
    <row r="2472" spans="1:25" x14ac:dyDescent="0.2">
      <c r="A2472">
        <v>2468</v>
      </c>
      <c r="B2472" s="119">
        <v>0.52717029933933024</v>
      </c>
      <c r="C2472" s="97">
        <v>5635.4775299912089</v>
      </c>
      <c r="D2472" s="96">
        <v>0.71236427309080186</v>
      </c>
      <c r="E2472" s="98">
        <v>0</v>
      </c>
      <c r="F2472" s="119">
        <v>0</v>
      </c>
      <c r="G2472" s="177">
        <v>0</v>
      </c>
      <c r="H2472" s="97">
        <v>5687494.4773313077</v>
      </c>
      <c r="I2472" s="185">
        <v>34696.985633658333</v>
      </c>
      <c r="J2472" s="174">
        <v>197338914171.47549</v>
      </c>
      <c r="K2472" s="186">
        <v>0.31024333592233788</v>
      </c>
      <c r="L2472" s="182">
        <v>38300347677.757751</v>
      </c>
      <c r="M2472" s="189">
        <v>7736082852.2161837</v>
      </c>
      <c r="N2472" s="187">
        <v>13969972.828023024</v>
      </c>
      <c r="O2472" s="185">
        <v>0</v>
      </c>
      <c r="P2472" s="185">
        <v>0</v>
      </c>
      <c r="Q2472" s="174">
        <v>205074997023.69168</v>
      </c>
      <c r="R2472" s="119">
        <v>0.29853996795512605</v>
      </c>
      <c r="S2472" s="174">
        <v>38300347677.757751</v>
      </c>
      <c r="T2472" s="119">
        <v>0.18676263919844421</v>
      </c>
      <c r="U2472" s="97">
        <v>13.625256940453164</v>
      </c>
      <c r="V2472" s="184">
        <v>578220854174.78564</v>
      </c>
      <c r="W2472" s="199">
        <v>600.05182310570342</v>
      </c>
      <c r="X2472" s="191">
        <v>5.3815534735036863E-2</v>
      </c>
      <c r="Y2472" s="198">
        <v>2.0000000000000001E-4</v>
      </c>
    </row>
    <row r="2473" spans="1:25" x14ac:dyDescent="0.2">
      <c r="A2473">
        <v>2469</v>
      </c>
      <c r="B2473" s="119">
        <v>0.53956758726854825</v>
      </c>
      <c r="C2473" s="97">
        <v>11438.732548795075</v>
      </c>
      <c r="D2473" s="96">
        <v>1.0946125076002833</v>
      </c>
      <c r="E2473" s="98">
        <v>8.5109567274753342E-2</v>
      </c>
      <c r="F2473" s="119">
        <v>0.53130709079338523</v>
      </c>
      <c r="G2473" s="177">
        <v>1</v>
      </c>
      <c r="H2473" s="97">
        <v>10073124.61890199</v>
      </c>
      <c r="I2473" s="185">
        <v>40755.589149345753</v>
      </c>
      <c r="J2473" s="174">
        <v>410536128418.12952</v>
      </c>
      <c r="K2473" s="186">
        <v>0.38185879301050463</v>
      </c>
      <c r="L2473" s="182">
        <v>117838462997.8042</v>
      </c>
      <c r="M2473" s="189">
        <v>8632171265.9085579</v>
      </c>
      <c r="N2473" s="187">
        <v>20007146.861426834</v>
      </c>
      <c r="O2473" s="185">
        <v>0</v>
      </c>
      <c r="P2473" s="185">
        <v>137650677668.59592</v>
      </c>
      <c r="Q2473" s="174">
        <v>556818977352.63403</v>
      </c>
      <c r="R2473" s="119">
        <v>0.47930724970749183</v>
      </c>
      <c r="S2473" s="174">
        <v>200306995327.46765</v>
      </c>
      <c r="T2473" s="119">
        <v>0.35973449805862673</v>
      </c>
      <c r="U2473" s="97">
        <v>15.62733264900759</v>
      </c>
      <c r="V2473" s="184">
        <v>3215917572520.8672</v>
      </c>
      <c r="W2473" s="199">
        <v>3336.6023799657296</v>
      </c>
      <c r="X2473" s="191">
        <v>4.8484970936562635E-2</v>
      </c>
      <c r="Y2473" s="198">
        <v>2.0000000000000001E-4</v>
      </c>
    </row>
    <row r="2474" spans="1:25" x14ac:dyDescent="0.2">
      <c r="A2474">
        <v>2470</v>
      </c>
      <c r="B2474" s="119">
        <v>0.58231046111687557</v>
      </c>
      <c r="C2474" s="97">
        <v>16807.846733709466</v>
      </c>
      <c r="D2474" s="96">
        <v>1.1899156101652266</v>
      </c>
      <c r="E2474" s="98">
        <v>0.7</v>
      </c>
      <c r="F2474" s="119">
        <v>0.55425595728292931</v>
      </c>
      <c r="G2474" s="177">
        <v>1</v>
      </c>
      <c r="H2474" s="97">
        <v>8704492.7953824755</v>
      </c>
      <c r="I2474" s="185">
        <v>38396.10793545645</v>
      </c>
      <c r="J2474" s="174">
        <v>334218644894.90857</v>
      </c>
      <c r="K2474" s="186">
        <v>0.37751202070963341</v>
      </c>
      <c r="L2474" s="182">
        <v>103994088580.65729</v>
      </c>
      <c r="M2474" s="189">
        <v>4850839108.4102631</v>
      </c>
      <c r="N2474" s="187">
        <v>17019093.161806777</v>
      </c>
      <c r="O2474" s="185">
        <v>0</v>
      </c>
      <c r="P2474" s="185">
        <v>278377424066.28448</v>
      </c>
      <c r="Q2474" s="174">
        <v>617446908069.60339</v>
      </c>
      <c r="R2474" s="119">
        <v>0.56502590050513646</v>
      </c>
      <c r="S2474" s="174">
        <v>289854580778.55762</v>
      </c>
      <c r="T2474" s="119">
        <v>0.4694404927619833</v>
      </c>
      <c r="U2474" s="97">
        <v>16.889983194304666</v>
      </c>
      <c r="V2474" s="184">
        <v>4997053613824.5977</v>
      </c>
      <c r="W2474" s="199">
        <v>5187.9200364959779</v>
      </c>
      <c r="X2474" s="191">
        <v>4.5682410949939196E-2</v>
      </c>
      <c r="Y2474" s="198">
        <v>2.0000000000000001E-4</v>
      </c>
    </row>
    <row r="2475" spans="1:25" x14ac:dyDescent="0.2">
      <c r="A2475">
        <v>2471</v>
      </c>
      <c r="B2475" s="119">
        <v>0.5010109348169135</v>
      </c>
      <c r="C2475" s="97">
        <v>14937.339107866308</v>
      </c>
      <c r="D2475" s="96">
        <v>1.0299412623136803</v>
      </c>
      <c r="E2475" s="98">
        <v>3.4497553965715189E-2</v>
      </c>
      <c r="F2475" s="119">
        <v>0</v>
      </c>
      <c r="G2475" s="177">
        <v>0</v>
      </c>
      <c r="H2475" s="97">
        <v>5371302.2096487833</v>
      </c>
      <c r="I2475" s="185">
        <v>38308.023637849321</v>
      </c>
      <c r="J2475" s="174">
        <v>205763972013.25787</v>
      </c>
      <c r="K2475" s="186">
        <v>0.38347372122674028</v>
      </c>
      <c r="L2475" s="182">
        <v>61635599020.138138</v>
      </c>
      <c r="M2475" s="189">
        <v>4734095985.6423988</v>
      </c>
      <c r="N2475" s="187">
        <v>12290851.529730968</v>
      </c>
      <c r="O2475" s="185">
        <v>2861341876.6896501</v>
      </c>
      <c r="P2475" s="185">
        <v>0</v>
      </c>
      <c r="Q2475" s="174">
        <v>213359409875.5899</v>
      </c>
      <c r="R2475" s="119">
        <v>0.38055105978693388</v>
      </c>
      <c r="S2475" s="174">
        <v>62990602412.23436</v>
      </c>
      <c r="T2475" s="119">
        <v>0.29523236143633996</v>
      </c>
      <c r="U2475" s="97">
        <v>13.369487944861254</v>
      </c>
      <c r="V2475" s="184">
        <v>865157452893.02808</v>
      </c>
      <c r="W2475" s="199">
        <v>897.38151503929259</v>
      </c>
      <c r="X2475" s="191">
        <v>5.939023586123425E-2</v>
      </c>
      <c r="Y2475" s="198">
        <v>2.0000000000000001E-4</v>
      </c>
    </row>
    <row r="2476" spans="1:25" x14ac:dyDescent="0.2">
      <c r="A2476">
        <v>2472</v>
      </c>
      <c r="B2476" s="119">
        <v>0.43562455211286411</v>
      </c>
      <c r="C2476" s="97">
        <v>13413.181861263874</v>
      </c>
      <c r="D2476" s="96">
        <v>1.090584016169226</v>
      </c>
      <c r="E2476" s="98">
        <v>0.67268303051039213</v>
      </c>
      <c r="F2476" s="119">
        <v>0</v>
      </c>
      <c r="G2476" s="177">
        <v>0</v>
      </c>
      <c r="H2476" s="97">
        <v>11285894.630458126</v>
      </c>
      <c r="I2476" s="185">
        <v>37950.830736044809</v>
      </c>
      <c r="J2476" s="174">
        <v>428309076825.35333</v>
      </c>
      <c r="K2476" s="186">
        <v>0.41972860758061847</v>
      </c>
      <c r="L2476" s="182">
        <v>139592099931.51645</v>
      </c>
      <c r="M2476" s="189">
        <v>51408134333.817604</v>
      </c>
      <c r="N2476" s="187">
        <v>22232776.901708491</v>
      </c>
      <c r="O2476" s="185">
        <v>111429302126.53885</v>
      </c>
      <c r="P2476" s="185">
        <v>0</v>
      </c>
      <c r="Q2476" s="174">
        <v>591146513285.70972</v>
      </c>
      <c r="R2476" s="119">
        <v>0.45490755352100887</v>
      </c>
      <c r="S2476" s="174">
        <v>172760686867.99402</v>
      </c>
      <c r="T2476" s="119">
        <v>0.29224681696548593</v>
      </c>
      <c r="U2476" s="97">
        <v>15.088060459718037</v>
      </c>
      <c r="V2476" s="184">
        <v>2592382888006.8564</v>
      </c>
      <c r="W2476" s="199">
        <v>2688.7745200586578</v>
      </c>
      <c r="X2476" s="191">
        <v>5.1990074560165252E-2</v>
      </c>
      <c r="Y2476" s="198">
        <v>2.0000000000000001E-4</v>
      </c>
    </row>
    <row r="2477" spans="1:25" x14ac:dyDescent="0.2">
      <c r="A2477">
        <v>2473</v>
      </c>
      <c r="B2477" s="119">
        <v>0.58185124413935818</v>
      </c>
      <c r="C2477" s="97">
        <v>4000</v>
      </c>
      <c r="D2477" s="96">
        <v>0.8795050462384445</v>
      </c>
      <c r="E2477" s="98">
        <v>0.21781404547965361</v>
      </c>
      <c r="F2477" s="119">
        <v>0</v>
      </c>
      <c r="G2477" s="177">
        <v>0</v>
      </c>
      <c r="H2477" s="97">
        <v>12221276.275601055</v>
      </c>
      <c r="I2477" s="185">
        <v>34510.380567567525</v>
      </c>
      <c r="J2477" s="174">
        <v>421760895292.37671</v>
      </c>
      <c r="K2477" s="186">
        <v>0.45521011163167602</v>
      </c>
      <c r="L2477" s="182">
        <v>136855226948.63423</v>
      </c>
      <c r="M2477" s="189">
        <v>15124286285.82056</v>
      </c>
      <c r="N2477" s="187">
        <v>26055613.16600446</v>
      </c>
      <c r="O2477" s="185">
        <v>51546215120.327599</v>
      </c>
      <c r="P2477" s="185">
        <v>0</v>
      </c>
      <c r="Q2477" s="174">
        <v>488431396698.52484</v>
      </c>
      <c r="R2477" s="119">
        <v>0.47750164690607594</v>
      </c>
      <c r="S2477" s="174">
        <v>157191971265.39294</v>
      </c>
      <c r="T2477" s="119">
        <v>0.32183019422565246</v>
      </c>
      <c r="U2477" s="97">
        <v>14.066541069857685</v>
      </c>
      <c r="V2477" s="184">
        <v>2424179622329.085</v>
      </c>
      <c r="W2477" s="199">
        <v>2515.604480851307</v>
      </c>
      <c r="X2477" s="191">
        <v>5.2080302650486077E-2</v>
      </c>
      <c r="Y2477" s="198">
        <v>2.0000000000000001E-4</v>
      </c>
    </row>
    <row r="2478" spans="1:25" x14ac:dyDescent="0.2">
      <c r="A2478">
        <v>2474</v>
      </c>
      <c r="B2478" s="119">
        <v>0.49477909588621699</v>
      </c>
      <c r="C2478" s="97">
        <v>15435.890328068956</v>
      </c>
      <c r="D2478" s="96">
        <v>1.1137482142993052</v>
      </c>
      <c r="E2478" s="98">
        <v>0</v>
      </c>
      <c r="F2478" s="119">
        <v>0.52611047703741665</v>
      </c>
      <c r="G2478" s="177">
        <v>1</v>
      </c>
      <c r="H2478" s="97">
        <v>7254309.615154855</v>
      </c>
      <c r="I2478" s="185">
        <v>44070.217122333313</v>
      </c>
      <c r="J2478" s="174">
        <v>319698999812.5047</v>
      </c>
      <c r="K2478" s="186">
        <v>0.4323154626376744</v>
      </c>
      <c r="L2478" s="182">
        <v>115806045213.66327</v>
      </c>
      <c r="M2478" s="189">
        <v>5829404990.4548149</v>
      </c>
      <c r="N2478" s="187">
        <v>14801552.523254354</v>
      </c>
      <c r="O2478" s="185">
        <v>0</v>
      </c>
      <c r="P2478" s="185">
        <v>233949655388.76804</v>
      </c>
      <c r="Q2478" s="174">
        <v>559478060191.72754</v>
      </c>
      <c r="R2478" s="119">
        <v>0.58156086622638592</v>
      </c>
      <c r="S2478" s="174">
        <v>221605602674.98828</v>
      </c>
      <c r="T2478" s="119">
        <v>0.39609346360971914</v>
      </c>
      <c r="U2478" s="97">
        <v>15.945150362443545</v>
      </c>
      <c r="V2478" s="184">
        <v>3644578709868.7749</v>
      </c>
      <c r="W2478" s="199">
        <v>3783.6378725165259</v>
      </c>
      <c r="X2478" s="191">
        <v>4.877731681869437E-2</v>
      </c>
      <c r="Y2478" s="198">
        <v>2.0000000000000001E-4</v>
      </c>
    </row>
    <row r="2479" spans="1:25" x14ac:dyDescent="0.2">
      <c r="A2479">
        <v>2475</v>
      </c>
      <c r="B2479" s="119">
        <v>0.55178375120547207</v>
      </c>
      <c r="C2479" s="97">
        <v>6290.6566842731136</v>
      </c>
      <c r="D2479" s="96">
        <v>1.1648855623503391</v>
      </c>
      <c r="E2479" s="98">
        <v>0.28515732068437527</v>
      </c>
      <c r="F2479" s="119">
        <v>0.6456073513792322</v>
      </c>
      <c r="G2479" s="177">
        <v>1</v>
      </c>
      <c r="H2479" s="97">
        <v>23486875.003497373</v>
      </c>
      <c r="I2479" s="185">
        <v>24704.207289223403</v>
      </c>
      <c r="J2479" s="174">
        <v>580224628662.47876</v>
      </c>
      <c r="K2479" s="186">
        <v>0.27784355868187616</v>
      </c>
      <c r="L2479" s="182">
        <v>115119500003.05945</v>
      </c>
      <c r="M2479" s="189">
        <v>13434404125.555271</v>
      </c>
      <c r="N2479" s="187">
        <v>43543218.586075351</v>
      </c>
      <c r="O2479" s="185">
        <v>0</v>
      </c>
      <c r="P2479" s="185">
        <v>422291151459.14423</v>
      </c>
      <c r="Q2479" s="174">
        <v>1015950184247.1783</v>
      </c>
      <c r="R2479" s="119">
        <v>0.49120971142848108</v>
      </c>
      <c r="S2479" s="174">
        <v>331748202479.13727</v>
      </c>
      <c r="T2479" s="119">
        <v>0.32653983199477787</v>
      </c>
      <c r="U2479" s="97">
        <v>17.047333857710512</v>
      </c>
      <c r="V2479" s="184">
        <v>5872244190369.1719</v>
      </c>
      <c r="W2479" s="199">
        <v>6100.8420255961009</v>
      </c>
      <c r="X2479" s="191">
        <v>4.3632559327973774E-2</v>
      </c>
      <c r="Y2479" s="198">
        <v>2.0000000000000001E-4</v>
      </c>
    </row>
    <row r="2480" spans="1:25" x14ac:dyDescent="0.2">
      <c r="A2480">
        <v>2476</v>
      </c>
      <c r="B2480" s="119">
        <v>0.46348319572619989</v>
      </c>
      <c r="C2480" s="97">
        <v>8051.600530889431</v>
      </c>
      <c r="D2480" s="96">
        <v>0.92665613120445789</v>
      </c>
      <c r="E2480" s="98">
        <v>0</v>
      </c>
      <c r="F2480" s="119">
        <v>0.63614114722443171</v>
      </c>
      <c r="G2480" s="177">
        <v>1</v>
      </c>
      <c r="H2480" s="97">
        <v>9267782.1512348</v>
      </c>
      <c r="I2480" s="185">
        <v>39807.246843727611</v>
      </c>
      <c r="J2480" s="174">
        <v>368924891788.09656</v>
      </c>
      <c r="K2480" s="186">
        <v>0.41615459342919814</v>
      </c>
      <c r="L2480" s="182">
        <v>110968064829.87576</v>
      </c>
      <c r="M2480" s="189">
        <v>5124302156.5475197</v>
      </c>
      <c r="N2480" s="187">
        <v>19681103.023082387</v>
      </c>
      <c r="O2480" s="185">
        <v>0</v>
      </c>
      <c r="P2480" s="185">
        <v>354273469297.5014</v>
      </c>
      <c r="Q2480" s="174">
        <v>728322663242.14539</v>
      </c>
      <c r="R2480" s="119">
        <v>0.59993816729648464</v>
      </c>
      <c r="S2480" s="174">
        <v>260160997382.78693</v>
      </c>
      <c r="T2480" s="119">
        <v>0.35720568713964518</v>
      </c>
      <c r="U2480" s="97">
        <v>16.507771672602477</v>
      </c>
      <c r="V2480" s="184">
        <v>4564467899153.3223</v>
      </c>
      <c r="W2480" s="199">
        <v>4729.4488280143387</v>
      </c>
      <c r="X2480" s="191">
        <v>4.5608148617446491E-2</v>
      </c>
      <c r="Y2480" s="198">
        <v>2.0000000000000001E-4</v>
      </c>
    </row>
    <row r="2481" spans="1:25" x14ac:dyDescent="0.2">
      <c r="A2481">
        <v>2477</v>
      </c>
      <c r="B2481" s="119">
        <v>0.58477749956377256</v>
      </c>
      <c r="C2481" s="97">
        <v>4187.9288549054927</v>
      </c>
      <c r="D2481" s="96">
        <v>0.50258318608263197</v>
      </c>
      <c r="E2481" s="98">
        <v>5.5524790306114472E-2</v>
      </c>
      <c r="F2481" s="119">
        <v>0</v>
      </c>
      <c r="G2481" s="177">
        <v>0</v>
      </c>
      <c r="H2481" s="97">
        <v>5487385.5799735738</v>
      </c>
      <c r="I2481" s="185">
        <v>44975.482093137005</v>
      </c>
      <c r="J2481" s="174">
        <v>246797811890.23969</v>
      </c>
      <c r="K2481" s="186">
        <v>0.51779524108340347</v>
      </c>
      <c r="L2481" s="182">
        <v>91070746747.192413</v>
      </c>
      <c r="M2481" s="189">
        <v>8448585820.2698498</v>
      </c>
      <c r="N2481" s="187">
        <v>15220699.139901206</v>
      </c>
      <c r="O2481" s="185">
        <v>13763955817.938358</v>
      </c>
      <c r="P2481" s="185">
        <v>0</v>
      </c>
      <c r="Q2481" s="174">
        <v>269010353528.44788</v>
      </c>
      <c r="R2481" s="119">
        <v>0.51597232351964284</v>
      </c>
      <c r="S2481" s="174">
        <v>96755878319.273071</v>
      </c>
      <c r="T2481" s="119">
        <v>0.35967343654318168</v>
      </c>
      <c r="U2481" s="97">
        <v>13.628860757436945</v>
      </c>
      <c r="V2481" s="184">
        <v>1519462287272.875</v>
      </c>
      <c r="W2481" s="199">
        <v>1577.9945444996347</v>
      </c>
      <c r="X2481" s="191">
        <v>5.0499313568423361E-2</v>
      </c>
      <c r="Y2481" s="198">
        <v>2.0000000000000001E-4</v>
      </c>
    </row>
    <row r="2482" spans="1:25" x14ac:dyDescent="0.2">
      <c r="A2482">
        <v>2478</v>
      </c>
      <c r="B2482" s="119">
        <v>0.63444379731264766</v>
      </c>
      <c r="C2482" s="97">
        <v>15150.653966211325</v>
      </c>
      <c r="D2482" s="96">
        <v>1.1474706880411345</v>
      </c>
      <c r="E2482" s="98">
        <v>2.7201944137520195E-2</v>
      </c>
      <c r="F2482" s="119">
        <v>0.54639534684053237</v>
      </c>
      <c r="G2482" s="177">
        <v>1</v>
      </c>
      <c r="H2482" s="97">
        <v>10028507.353892295</v>
      </c>
      <c r="I2482" s="185">
        <v>35397.748534434322</v>
      </c>
      <c r="J2482" s="174">
        <v>354986581488.80481</v>
      </c>
      <c r="K2482" s="186">
        <v>0.3172265938749993</v>
      </c>
      <c r="L2482" s="182">
        <v>84132061509.769989</v>
      </c>
      <c r="M2482" s="189">
        <v>14434283597.42882</v>
      </c>
      <c r="N2482" s="187">
        <v>19597062.669151545</v>
      </c>
      <c r="O2482" s="185">
        <v>0</v>
      </c>
      <c r="P2482" s="185">
        <v>436580227677.07025</v>
      </c>
      <c r="Q2482" s="174">
        <v>806001092763.30383</v>
      </c>
      <c r="R2482" s="119">
        <v>0.57304558319540311</v>
      </c>
      <c r="S2482" s="174">
        <v>285062259972.74109</v>
      </c>
      <c r="T2482" s="119">
        <v>0.35367478100486216</v>
      </c>
      <c r="U2482" s="97">
        <v>17.417274662293039</v>
      </c>
      <c r="V2482" s="184">
        <v>5047415641597.8115</v>
      </c>
      <c r="W2482" s="199">
        <v>5242.1396618916324</v>
      </c>
      <c r="X2482" s="191">
        <v>4.4698844170066115E-2</v>
      </c>
      <c r="Y2482" s="198">
        <v>2.0000000000000001E-4</v>
      </c>
    </row>
    <row r="2483" spans="1:25" x14ac:dyDescent="0.2">
      <c r="A2483">
        <v>2479</v>
      </c>
      <c r="B2483" s="119">
        <v>0.49880798269553112</v>
      </c>
      <c r="C2483" s="97">
        <v>16014.423281500545</v>
      </c>
      <c r="D2483" s="96">
        <v>0.29766128266606484</v>
      </c>
      <c r="E2483" s="98">
        <v>0.7</v>
      </c>
      <c r="F2483" s="119">
        <v>0</v>
      </c>
      <c r="G2483" s="177">
        <v>0</v>
      </c>
      <c r="H2483" s="97">
        <v>1829905.5503301849</v>
      </c>
      <c r="I2483" s="185">
        <v>53770.425547265564</v>
      </c>
      <c r="J2483" s="174">
        <v>98394800152.55722</v>
      </c>
      <c r="K2483" s="186">
        <v>0.47380204914002622</v>
      </c>
      <c r="L2483" s="182">
        <v>38626212067.71595</v>
      </c>
      <c r="M2483" s="189">
        <v>15770560026.26585</v>
      </c>
      <c r="N2483" s="187">
        <v>6882552.7731471863</v>
      </c>
      <c r="O2483" s="185">
        <v>50102984736.884087</v>
      </c>
      <c r="P2483" s="185">
        <v>0</v>
      </c>
      <c r="Q2483" s="174">
        <v>164268344915.70715</v>
      </c>
      <c r="R2483" s="119">
        <v>0.52780738596351373</v>
      </c>
      <c r="S2483" s="174">
        <v>58883128540.330925</v>
      </c>
      <c r="T2483" s="119">
        <v>0.35845694172268117</v>
      </c>
      <c r="U2483" s="97">
        <v>15.940931929346197</v>
      </c>
      <c r="V2483" s="184">
        <v>1051895059477.3684</v>
      </c>
      <c r="W2483" s="199">
        <v>1090.9583135950838</v>
      </c>
      <c r="X2483" s="191">
        <v>4.5146521108775824E-2</v>
      </c>
      <c r="Y2483" s="198">
        <v>2.0000000000000001E-4</v>
      </c>
    </row>
    <row r="2484" spans="1:25" x14ac:dyDescent="0.2">
      <c r="A2484">
        <v>2480</v>
      </c>
      <c r="B2484" s="119">
        <v>0.49413233225859893</v>
      </c>
      <c r="C2484" s="97">
        <v>10806.061917933501</v>
      </c>
      <c r="D2484" s="96">
        <v>0.2</v>
      </c>
      <c r="E2484" s="98">
        <v>0</v>
      </c>
      <c r="F2484" s="119">
        <v>0.53233127150784587</v>
      </c>
      <c r="G2484" s="177">
        <v>1</v>
      </c>
      <c r="H2484" s="97">
        <v>1701200.3045701419</v>
      </c>
      <c r="I2484" s="185">
        <v>53564.638193141771</v>
      </c>
      <c r="J2484" s="174">
        <v>91124178808.362244</v>
      </c>
      <c r="K2484" s="186">
        <v>0.49413233225859887</v>
      </c>
      <c r="L2484" s="182">
        <v>34787649679.087143</v>
      </c>
      <c r="M2484" s="189">
        <v>1841320432.402539</v>
      </c>
      <c r="N2484" s="187">
        <v>7042232.6658960273</v>
      </c>
      <c r="O2484" s="185">
        <v>0</v>
      </c>
      <c r="P2484" s="185">
        <v>168788636955.98276</v>
      </c>
      <c r="Q2484" s="174">
        <v>261754136196.74753</v>
      </c>
      <c r="R2484" s="119">
        <v>0.68789099259608644</v>
      </c>
      <c r="S2484" s="174">
        <v>111628522718.82253</v>
      </c>
      <c r="T2484" s="119">
        <v>0.42646326182565814</v>
      </c>
      <c r="U2484" s="97">
        <v>17.183704552218433</v>
      </c>
      <c r="V2484" s="184">
        <v>2110439212079.7402</v>
      </c>
      <c r="W2484" s="199">
        <v>2191.8509232365227</v>
      </c>
      <c r="X2484" s="191">
        <v>4.2289316154420997E-2</v>
      </c>
      <c r="Y2484" s="198">
        <v>2.0000000000000001E-4</v>
      </c>
    </row>
    <row r="2485" spans="1:25" x14ac:dyDescent="0.2">
      <c r="A2485">
        <v>2481</v>
      </c>
      <c r="B2485" s="119">
        <v>0.57891841547761991</v>
      </c>
      <c r="C2485" s="97">
        <v>7338.0253794887394</v>
      </c>
      <c r="D2485" s="96">
        <v>0.43152038171952944</v>
      </c>
      <c r="E2485" s="98">
        <v>0.29039896827754269</v>
      </c>
      <c r="F2485" s="119">
        <v>0</v>
      </c>
      <c r="G2485" s="177">
        <v>0</v>
      </c>
      <c r="H2485" s="97">
        <v>3200226.7953254813</v>
      </c>
      <c r="I2485" s="185">
        <v>53659.154700598621</v>
      </c>
      <c r="J2485" s="174">
        <v>171721464687.37097</v>
      </c>
      <c r="K2485" s="186">
        <v>0.51143002556691308</v>
      </c>
      <c r="L2485" s="182">
        <v>66846476477.348434</v>
      </c>
      <c r="M2485" s="189">
        <v>21625688971.718788</v>
      </c>
      <c r="N2485" s="187">
        <v>9933005.182224486</v>
      </c>
      <c r="O2485" s="185">
        <v>45686258239.062828</v>
      </c>
      <c r="P2485" s="185">
        <v>0</v>
      </c>
      <c r="Q2485" s="174">
        <v>239033411898.15259</v>
      </c>
      <c r="R2485" s="119">
        <v>0.5203143722840422</v>
      </c>
      <c r="S2485" s="174">
        <v>91676172909.882874</v>
      </c>
      <c r="T2485" s="119">
        <v>0.38352869660306854</v>
      </c>
      <c r="U2485" s="97">
        <v>15.490339969378525</v>
      </c>
      <c r="V2485" s="184">
        <v>1580379726918.856</v>
      </c>
      <c r="W2485" s="199">
        <v>1640.7911532183789</v>
      </c>
      <c r="X2485" s="191">
        <v>4.6434599088605436E-2</v>
      </c>
      <c r="Y2485" s="198">
        <v>2.0000000000000001E-4</v>
      </c>
    </row>
    <row r="2486" spans="1:25" x14ac:dyDescent="0.2">
      <c r="A2486">
        <v>2482</v>
      </c>
      <c r="B2486" s="119">
        <v>0.53277510216858759</v>
      </c>
      <c r="C2486" s="97">
        <v>13102.755785411056</v>
      </c>
      <c r="D2486" s="96">
        <v>1.2954525175266012</v>
      </c>
      <c r="E2486" s="98">
        <v>6.6932352977269335E-2</v>
      </c>
      <c r="F2486" s="119">
        <v>0</v>
      </c>
      <c r="G2486" s="177">
        <v>0</v>
      </c>
      <c r="H2486" s="97">
        <v>14176578.2401716</v>
      </c>
      <c r="I2486" s="185">
        <v>28563.650839077967</v>
      </c>
      <c r="J2486" s="174">
        <v>404934830945.13196</v>
      </c>
      <c r="K2486" s="186">
        <v>0.25745025209483452</v>
      </c>
      <c r="L2486" s="182">
        <v>73470226956.357666</v>
      </c>
      <c r="M2486" s="189">
        <v>6632977793.5933857</v>
      </c>
      <c r="N2486" s="187">
        <v>25937874.407911319</v>
      </c>
      <c r="O2486" s="185">
        <v>33224194581.355511</v>
      </c>
      <c r="P2486" s="185">
        <v>0</v>
      </c>
      <c r="Q2486" s="174">
        <v>444792003320.08087</v>
      </c>
      <c r="R2486" s="119">
        <v>0.29413732485595095</v>
      </c>
      <c r="S2486" s="174">
        <v>90677992149.641678</v>
      </c>
      <c r="T2486" s="119">
        <v>0.20386605755676784</v>
      </c>
      <c r="U2486" s="97">
        <v>14.416347463564612</v>
      </c>
      <c r="V2486" s="184">
        <v>1038822961507.4583</v>
      </c>
      <c r="W2486" s="199">
        <v>1078.5051541286725</v>
      </c>
      <c r="X2486" s="191">
        <v>5.5711366087648803E-2</v>
      </c>
      <c r="Y2486" s="198">
        <v>2.0000000000000001E-4</v>
      </c>
    </row>
    <row r="2487" spans="1:25" x14ac:dyDescent="0.2">
      <c r="A2487">
        <v>2483</v>
      </c>
      <c r="B2487" s="119">
        <v>0.50293572008327947</v>
      </c>
      <c r="C2487" s="97">
        <v>11885.195863938465</v>
      </c>
      <c r="D2487" s="96">
        <v>1.1148836718027209</v>
      </c>
      <c r="E2487" s="98">
        <v>0</v>
      </c>
      <c r="F2487" s="119">
        <v>0</v>
      </c>
      <c r="G2487" s="177">
        <v>0</v>
      </c>
      <c r="H2487" s="97">
        <v>7984532.2101134155</v>
      </c>
      <c r="I2487" s="185">
        <v>32273.766407673764</v>
      </c>
      <c r="J2487" s="174">
        <v>257690927423.7475</v>
      </c>
      <c r="K2487" s="186">
        <v>0.34848386158075484</v>
      </c>
      <c r="L2487" s="182">
        <v>68255416554.81192</v>
      </c>
      <c r="M2487" s="189">
        <v>6478716240.0395384</v>
      </c>
      <c r="N2487" s="187">
        <v>16139547.376722481</v>
      </c>
      <c r="O2487" s="185">
        <v>0</v>
      </c>
      <c r="P2487" s="185">
        <v>0</v>
      </c>
      <c r="Q2487" s="174">
        <v>264169643663.78705</v>
      </c>
      <c r="R2487" s="119">
        <v>0.33993735327608238</v>
      </c>
      <c r="S2487" s="174">
        <v>68255416554.81192</v>
      </c>
      <c r="T2487" s="119">
        <v>0.25837721400601837</v>
      </c>
      <c r="U2487" s="97">
        <v>13.273557508090409</v>
      </c>
      <c r="V2487" s="184">
        <v>914511384025.07031</v>
      </c>
      <c r="W2487" s="199">
        <v>948.98885920798307</v>
      </c>
      <c r="X2487" s="191">
        <v>6.0540946046503841E-2</v>
      </c>
      <c r="Y2487" s="198">
        <v>2.0000000000000001E-4</v>
      </c>
    </row>
    <row r="2488" spans="1:25" x14ac:dyDescent="0.2">
      <c r="A2488">
        <v>2484</v>
      </c>
      <c r="B2488" s="119">
        <v>0.68782419192795796</v>
      </c>
      <c r="C2488" s="97">
        <v>12580.607500274493</v>
      </c>
      <c r="D2488" s="96">
        <v>0.89555694802030927</v>
      </c>
      <c r="E2488" s="98">
        <v>0</v>
      </c>
      <c r="F2488" s="119">
        <v>0.5649044394341256</v>
      </c>
      <c r="G2488" s="177">
        <v>1</v>
      </c>
      <c r="H2488" s="97">
        <v>6469618.4851619611</v>
      </c>
      <c r="I2488" s="185">
        <v>39982.649994905172</v>
      </c>
      <c r="J2488" s="174">
        <v>258672491492.79929</v>
      </c>
      <c r="K2488" s="186">
        <v>0.47673145489714197</v>
      </c>
      <c r="L2488" s="182">
        <v>95094210008.593781</v>
      </c>
      <c r="M2488" s="189">
        <v>9681526196.0792465</v>
      </c>
      <c r="N2488" s="187">
        <v>14375466.772625003</v>
      </c>
      <c r="O2488" s="185">
        <v>0</v>
      </c>
      <c r="P2488" s="185">
        <v>231210712694.09781</v>
      </c>
      <c r="Q2488" s="174">
        <v>499564730382.97632</v>
      </c>
      <c r="R2488" s="119">
        <v>0.61710898431554784</v>
      </c>
      <c r="S2488" s="174">
        <v>233115660867.43457</v>
      </c>
      <c r="T2488" s="119">
        <v>0.4666375480285076</v>
      </c>
      <c r="U2488" s="97">
        <v>16.70410759715919</v>
      </c>
      <c r="V2488" s="184">
        <v>4104221831140.0342</v>
      </c>
      <c r="W2488" s="199">
        <v>4257.9205821178111</v>
      </c>
      <c r="X2488" s="191">
        <v>4.4603279802347941E-2</v>
      </c>
      <c r="Y2488" s="198">
        <v>2.0000000000000001E-4</v>
      </c>
    </row>
    <row r="2489" spans="1:25" x14ac:dyDescent="0.2">
      <c r="A2489">
        <v>2485</v>
      </c>
      <c r="B2489" s="119">
        <v>0.44698395854095679</v>
      </c>
      <c r="C2489" s="97">
        <v>13210.986008237285</v>
      </c>
      <c r="D2489" s="96">
        <v>0.39530143200981138</v>
      </c>
      <c r="E2489" s="98">
        <v>0</v>
      </c>
      <c r="F2489" s="119">
        <v>0.29664549805016333</v>
      </c>
      <c r="G2489" s="177">
        <v>1</v>
      </c>
      <c r="H2489" s="97">
        <v>2172756.3063822752</v>
      </c>
      <c r="I2489" s="185">
        <v>53933.527451399699</v>
      </c>
      <c r="J2489" s="174">
        <v>117184411895.47026</v>
      </c>
      <c r="K2489" s="186">
        <v>0.44698395854095674</v>
      </c>
      <c r="L2489" s="182">
        <v>39004162498.848709</v>
      </c>
      <c r="M2489" s="189">
        <v>4557574982.3899784</v>
      </c>
      <c r="N2489" s="187">
        <v>7384284.3202407854</v>
      </c>
      <c r="O2489" s="185">
        <v>0</v>
      </c>
      <c r="P2489" s="185">
        <v>91953090345.388809</v>
      </c>
      <c r="Q2489" s="174">
        <v>213695077223.24905</v>
      </c>
      <c r="R2489" s="119">
        <v>0.58935388789078014</v>
      </c>
      <c r="S2489" s="174">
        <v>81897851723.430954</v>
      </c>
      <c r="T2489" s="119">
        <v>0.38324631894946076</v>
      </c>
      <c r="U2489" s="97">
        <v>16.318607943577781</v>
      </c>
      <c r="V2489" s="184">
        <v>1471749752406.3071</v>
      </c>
      <c r="W2489" s="199">
        <v>1526.3259033324762</v>
      </c>
      <c r="X2489" s="191">
        <v>4.4351935430745733E-2</v>
      </c>
      <c r="Y2489" s="198">
        <v>2.0000000000000001E-4</v>
      </c>
    </row>
    <row r="2490" spans="1:25" x14ac:dyDescent="0.2">
      <c r="A2490">
        <v>2486</v>
      </c>
      <c r="B2490" s="119">
        <v>0.72389442283086036</v>
      </c>
      <c r="C2490" s="97">
        <v>7246.8528765645751</v>
      </c>
      <c r="D2490" s="96">
        <v>0.35319168760062075</v>
      </c>
      <c r="E2490" s="98">
        <v>0</v>
      </c>
      <c r="F2490" s="119">
        <v>0.64765674707218091</v>
      </c>
      <c r="G2490" s="177">
        <v>1</v>
      </c>
      <c r="H2490" s="97">
        <v>3558369.7044368014</v>
      </c>
      <c r="I2490" s="185">
        <v>53741.776125858472</v>
      </c>
      <c r="J2490" s="174">
        <v>191233108028.87976</v>
      </c>
      <c r="K2490" s="186">
        <v>0.62174552114143933</v>
      </c>
      <c r="L2490" s="182">
        <v>93904316560.942444</v>
      </c>
      <c r="M2490" s="189">
        <v>6914228303.6419878</v>
      </c>
      <c r="N2490" s="187">
        <v>11404421.855169889</v>
      </c>
      <c r="O2490" s="185">
        <v>0</v>
      </c>
      <c r="P2490" s="185">
        <v>293396024384.68854</v>
      </c>
      <c r="Q2490" s="174">
        <v>491543360717.21027</v>
      </c>
      <c r="R2490" s="119">
        <v>0.71939766901276925</v>
      </c>
      <c r="S2490" s="174">
        <v>245613495183.79123</v>
      </c>
      <c r="T2490" s="119">
        <v>0.49967818673294029</v>
      </c>
      <c r="U2490" s="97">
        <v>16.785846992396522</v>
      </c>
      <c r="V2490" s="184">
        <v>4500357243023.8379</v>
      </c>
      <c r="W2490" s="199">
        <v>4672.2582671146365</v>
      </c>
      <c r="X2490" s="191">
        <v>4.3528101789981302E-2</v>
      </c>
      <c r="Y2490" s="198">
        <v>2.0000000000000001E-4</v>
      </c>
    </row>
    <row r="2491" spans="1:25" x14ac:dyDescent="0.2">
      <c r="A2491">
        <v>2487</v>
      </c>
      <c r="B2491" s="119">
        <v>0.5525812940916387</v>
      </c>
      <c r="C2491" s="97">
        <v>9730.3947793740736</v>
      </c>
      <c r="D2491" s="96">
        <v>0.97883728524987479</v>
      </c>
      <c r="E2491" s="98">
        <v>0.36727181655315366</v>
      </c>
      <c r="F2491" s="119">
        <v>0.49756736553653397</v>
      </c>
      <c r="G2491" s="177">
        <v>1</v>
      </c>
      <c r="H2491" s="97">
        <v>8221206.3792401329</v>
      </c>
      <c r="I2491" s="185">
        <v>45466.744489137716</v>
      </c>
      <c r="J2491" s="174">
        <v>373791489837.38013</v>
      </c>
      <c r="K2491" s="186">
        <v>0.51619382418007453</v>
      </c>
      <c r="L2491" s="182">
        <v>148312195860.81705</v>
      </c>
      <c r="M2491" s="189">
        <v>12027394010.96517</v>
      </c>
      <c r="N2491" s="187">
        <v>17337095.129287098</v>
      </c>
      <c r="O2491" s="185">
        <v>0</v>
      </c>
      <c r="P2491" s="185">
        <v>313069816906.2749</v>
      </c>
      <c r="Q2491" s="174">
        <v>698888700754.62024</v>
      </c>
      <c r="R2491" s="119">
        <v>0.63444252515655419</v>
      </c>
      <c r="S2491" s="174">
        <v>361550198002.81134</v>
      </c>
      <c r="T2491" s="119">
        <v>0.51732156724301026</v>
      </c>
      <c r="U2491" s="97">
        <v>16.655156743123214</v>
      </c>
      <c r="V2491" s="184">
        <v>6388605762943.1572</v>
      </c>
      <c r="W2491" s="199">
        <v>6624.3285854371097</v>
      </c>
      <c r="X2491" s="191">
        <v>4.480815896132035E-2</v>
      </c>
      <c r="Y2491" s="198">
        <v>2.0000000000000001E-4</v>
      </c>
    </row>
    <row r="2492" spans="1:25" x14ac:dyDescent="0.2">
      <c r="A2492">
        <v>2488</v>
      </c>
      <c r="B2492" s="119">
        <v>0.36582096114343804</v>
      </c>
      <c r="C2492" s="97">
        <v>17000</v>
      </c>
      <c r="D2492" s="96">
        <v>1.1105254163257401</v>
      </c>
      <c r="E2492" s="98">
        <v>0</v>
      </c>
      <c r="F2492" s="119">
        <v>0.50802514955071498</v>
      </c>
      <c r="G2492" s="177">
        <v>1</v>
      </c>
      <c r="H2492" s="97">
        <v>13300215.577059828</v>
      </c>
      <c r="I2492" s="185">
        <v>32705.139219813631</v>
      </c>
      <c r="J2492" s="174">
        <v>434985402101.27557</v>
      </c>
      <c r="K2492" s="186">
        <v>0.20321183992760328</v>
      </c>
      <c r="L2492" s="182">
        <v>72577395700.82782</v>
      </c>
      <c r="M2492" s="189">
        <v>12680109902.604742</v>
      </c>
      <c r="N2492" s="187">
        <v>25703824.198633086</v>
      </c>
      <c r="O2492" s="185">
        <v>0</v>
      </c>
      <c r="P2492" s="185">
        <v>454500742936.34784</v>
      </c>
      <c r="Q2492" s="174">
        <v>902166254940.22815</v>
      </c>
      <c r="R2492" s="119">
        <v>0.50101051305856392</v>
      </c>
      <c r="S2492" s="174">
        <v>335904087333.10095</v>
      </c>
      <c r="T2492" s="119">
        <v>0.37233058263230634</v>
      </c>
      <c r="U2492" s="97">
        <v>17.829138617568177</v>
      </c>
      <c r="V2492" s="184">
        <v>5975410384390.7188</v>
      </c>
      <c r="W2492" s="199">
        <v>6206.7960375134599</v>
      </c>
      <c r="X2492" s="191">
        <v>4.337593791630652E-2</v>
      </c>
      <c r="Y2492" s="198">
        <v>2.0000000000000001E-4</v>
      </c>
    </row>
    <row r="2493" spans="1:25" x14ac:dyDescent="0.2">
      <c r="A2493">
        <v>2489</v>
      </c>
      <c r="B2493" s="119">
        <v>0.49685494178586148</v>
      </c>
      <c r="C2493" s="97">
        <v>12608.286076628805</v>
      </c>
      <c r="D2493" s="96">
        <v>0.90165971276952006</v>
      </c>
      <c r="E2493" s="98">
        <v>0.56835811137755099</v>
      </c>
      <c r="F2493" s="119">
        <v>0</v>
      </c>
      <c r="G2493" s="177">
        <v>0</v>
      </c>
      <c r="H2493" s="97">
        <v>5685235.605720982</v>
      </c>
      <c r="I2493" s="185">
        <v>46786.941055197145</v>
      </c>
      <c r="J2493" s="174">
        <v>265994783169.7756</v>
      </c>
      <c r="K2493" s="186">
        <v>0.44092505840447449</v>
      </c>
      <c r="L2493" s="182">
        <v>96925606358.033585</v>
      </c>
      <c r="M2493" s="189">
        <v>32729774904.522816</v>
      </c>
      <c r="N2493" s="187">
        <v>12823682.884174347</v>
      </c>
      <c r="O2493" s="185">
        <v>81896754961.090744</v>
      </c>
      <c r="P2493" s="185">
        <v>0</v>
      </c>
      <c r="Q2493" s="174">
        <v>380621313035.38916</v>
      </c>
      <c r="R2493" s="119">
        <v>0.48027044995321916</v>
      </c>
      <c r="S2493" s="174">
        <v>131992192885.97578</v>
      </c>
      <c r="T2493" s="119">
        <v>0.34678087738534891</v>
      </c>
      <c r="U2493" s="97">
        <v>15.365029640004025</v>
      </c>
      <c r="V2493" s="184">
        <v>2141537030421.6274</v>
      </c>
      <c r="W2493" s="199">
        <v>2223.6020615584944</v>
      </c>
      <c r="X2493" s="191">
        <v>5.0021349404713311E-2</v>
      </c>
      <c r="Y2493" s="198">
        <v>2.0000000000000001E-4</v>
      </c>
    </row>
    <row r="2494" spans="1:25" x14ac:dyDescent="0.2">
      <c r="A2494">
        <v>2490</v>
      </c>
      <c r="B2494" s="119">
        <v>0.5260245250001494</v>
      </c>
      <c r="C2494" s="97">
        <v>9627.0379214800432</v>
      </c>
      <c r="D2494" s="96">
        <v>0.6904044655652245</v>
      </c>
      <c r="E2494" s="98">
        <v>8.42151210130377E-2</v>
      </c>
      <c r="F2494" s="119">
        <v>0.65667183133046048</v>
      </c>
      <c r="G2494" s="177">
        <v>1</v>
      </c>
      <c r="H2494" s="97">
        <v>4542454.1305415463</v>
      </c>
      <c r="I2494" s="185">
        <v>44925.047695676461</v>
      </c>
      <c r="J2494" s="174">
        <v>204069968470.00153</v>
      </c>
      <c r="K2494" s="186">
        <v>0.48215976405701222</v>
      </c>
      <c r="L2494" s="182">
        <v>73750240376.837509</v>
      </c>
      <c r="M2494" s="189">
        <v>3293186200.3275957</v>
      </c>
      <c r="N2494" s="187">
        <v>11549603.958480816</v>
      </c>
      <c r="O2494" s="185">
        <v>0</v>
      </c>
      <c r="P2494" s="185">
        <v>163796369417.04425</v>
      </c>
      <c r="Q2494" s="174">
        <v>371159524087.37335</v>
      </c>
      <c r="R2494" s="119">
        <v>0.61814774643434345</v>
      </c>
      <c r="S2494" s="174">
        <v>165642209290.08176</v>
      </c>
      <c r="T2494" s="119">
        <v>0.44628306305050791</v>
      </c>
      <c r="U2494" s="97">
        <v>16.38925578744896</v>
      </c>
      <c r="V2494" s="184">
        <v>2929578730640.7656</v>
      </c>
      <c r="W2494" s="199">
        <v>3042.0904103026651</v>
      </c>
      <c r="X2494" s="191">
        <v>4.5446403713929558E-2</v>
      </c>
      <c r="Y2494" s="198">
        <v>2.0000000000000001E-4</v>
      </c>
    </row>
    <row r="2495" spans="1:25" x14ac:dyDescent="0.2">
      <c r="A2495">
        <v>2491</v>
      </c>
      <c r="B2495" s="119">
        <v>0.41902257078187682</v>
      </c>
      <c r="C2495" s="97">
        <v>15264.155292268271</v>
      </c>
      <c r="D2495" s="96">
        <v>0.97428420921104841</v>
      </c>
      <c r="E2495" s="98">
        <v>0.7</v>
      </c>
      <c r="F2495" s="119">
        <v>0.56403835370655353</v>
      </c>
      <c r="G2495" s="177">
        <v>1</v>
      </c>
      <c r="H2495" s="97">
        <v>12119707.418551208</v>
      </c>
      <c r="I2495" s="185">
        <v>34812.612872203725</v>
      </c>
      <c r="J2495" s="174">
        <v>421918682486.3988</v>
      </c>
      <c r="K2495" s="186">
        <v>0.35259627221862089</v>
      </c>
      <c r="L2495" s="182">
        <v>129876702005.93497</v>
      </c>
      <c r="M2495" s="189">
        <v>5415168942.4199181</v>
      </c>
      <c r="N2495" s="187">
        <v>24637715.464696929</v>
      </c>
      <c r="O2495" s="185">
        <v>0</v>
      </c>
      <c r="P2495" s="185">
        <v>316992505053.17755</v>
      </c>
      <c r="Q2495" s="174">
        <v>744326356481.99634</v>
      </c>
      <c r="R2495" s="119">
        <v>0.54057061820082197</v>
      </c>
      <c r="S2495" s="174">
        <v>241041641143.0827</v>
      </c>
      <c r="T2495" s="119">
        <v>0.32383864825417208</v>
      </c>
      <c r="U2495" s="97">
        <v>15.846557466139236</v>
      </c>
      <c r="V2495" s="184">
        <v>3802905144875.916</v>
      </c>
      <c r="W2495" s="199">
        <v>3946.536911264815</v>
      </c>
      <c r="X2495" s="191">
        <v>4.6677828607796436E-2</v>
      </c>
      <c r="Y2495" s="198">
        <v>2.0000000000000001E-4</v>
      </c>
    </row>
    <row r="2496" spans="1:25" x14ac:dyDescent="0.2">
      <c r="A2496">
        <v>2492</v>
      </c>
      <c r="B2496" s="119">
        <v>0.46021293737108881</v>
      </c>
      <c r="C2496" s="97">
        <v>4000</v>
      </c>
      <c r="D2496" s="96">
        <v>0.96929722996864676</v>
      </c>
      <c r="E2496" s="98">
        <v>0</v>
      </c>
      <c r="F2496" s="119">
        <v>0.58699602501777493</v>
      </c>
      <c r="G2496" s="177">
        <v>1</v>
      </c>
      <c r="H2496" s="97">
        <v>15582360.578858819</v>
      </c>
      <c r="I2496" s="185">
        <v>22634.102553762339</v>
      </c>
      <c r="J2496" s="174">
        <v>352692747371.59399</v>
      </c>
      <c r="K2496" s="186">
        <v>0.18158486051109513</v>
      </c>
      <c r="L2496" s="182">
        <v>27032646815.563953</v>
      </c>
      <c r="M2496" s="189">
        <v>8931273265.2104855</v>
      </c>
      <c r="N2496" s="187">
        <v>31625613.333799042</v>
      </c>
      <c r="O2496" s="185">
        <v>0</v>
      </c>
      <c r="P2496" s="185">
        <v>276890562681.68805</v>
      </c>
      <c r="Q2496" s="174">
        <v>638514583318.49243</v>
      </c>
      <c r="R2496" s="119">
        <v>0.44721940726240272</v>
      </c>
      <c r="S2496" s="174">
        <v>104693577078.34164</v>
      </c>
      <c r="T2496" s="119">
        <v>0.1639642692798455</v>
      </c>
      <c r="U2496" s="97">
        <v>17.740544972952094</v>
      </c>
      <c r="V2496" s="184">
        <v>1953618366225.8977</v>
      </c>
      <c r="W2496" s="199">
        <v>2028.706151602117</v>
      </c>
      <c r="X2496" s="191">
        <v>4.2419636059349813E-2</v>
      </c>
      <c r="Y2496" s="198">
        <v>2.0000000000000001E-4</v>
      </c>
    </row>
    <row r="2497" spans="1:25" x14ac:dyDescent="0.2">
      <c r="A2497">
        <v>2493</v>
      </c>
      <c r="B2497" s="119">
        <v>0.69758245017592524</v>
      </c>
      <c r="C2497" s="97">
        <v>8131.5967560360386</v>
      </c>
      <c r="D2497" s="96">
        <v>0.48481140399894684</v>
      </c>
      <c r="E2497" s="98">
        <v>0.53329978654578913</v>
      </c>
      <c r="F2497" s="119">
        <v>0</v>
      </c>
      <c r="G2497" s="177">
        <v>0</v>
      </c>
      <c r="H2497" s="97">
        <v>3350546.759486632</v>
      </c>
      <c r="I2497" s="185">
        <v>40102.993082411784</v>
      </c>
      <c r="J2497" s="174">
        <v>134366953517.98962</v>
      </c>
      <c r="K2497" s="186">
        <v>0.37581240595158749</v>
      </c>
      <c r="L2497" s="182">
        <v>34274820517.528942</v>
      </c>
      <c r="M2497" s="189">
        <v>9301987164.4919186</v>
      </c>
      <c r="N2497" s="187">
        <v>9972387.9743802436</v>
      </c>
      <c r="O2497" s="185">
        <v>31347267183.07222</v>
      </c>
      <c r="P2497" s="185">
        <v>0</v>
      </c>
      <c r="Q2497" s="174">
        <v>175016207865.55377</v>
      </c>
      <c r="R2497" s="119">
        <v>0.43181476018777898</v>
      </c>
      <c r="S2497" s="174">
        <v>52345269345.182678</v>
      </c>
      <c r="T2497" s="119">
        <v>0.29908812437185217</v>
      </c>
      <c r="U2497" s="97">
        <v>15.729251102614553</v>
      </c>
      <c r="V2497" s="184">
        <v>925767358275.03101</v>
      </c>
      <c r="W2497" s="199">
        <v>959.1655233601474</v>
      </c>
      <c r="X2497" s="191">
        <v>4.5379738823638854E-2</v>
      </c>
      <c r="Y2497" s="198">
        <v>2.0000000000000001E-4</v>
      </c>
    </row>
    <row r="2498" spans="1:25" x14ac:dyDescent="0.2">
      <c r="A2498">
        <v>2494</v>
      </c>
      <c r="B2498" s="119">
        <v>0.49039983619428362</v>
      </c>
      <c r="C2498" s="97">
        <v>7218.5270700105493</v>
      </c>
      <c r="D2498" s="96">
        <v>1.0689933671707088</v>
      </c>
      <c r="E2498" s="98">
        <v>0</v>
      </c>
      <c r="F2498" s="119">
        <v>0.56565886091995932</v>
      </c>
      <c r="G2498" s="177">
        <v>1</v>
      </c>
      <c r="H2498" s="97">
        <v>13227419.613374813</v>
      </c>
      <c r="I2498" s="185">
        <v>29094.033678636933</v>
      </c>
      <c r="J2498" s="174">
        <v>384838991712.9895</v>
      </c>
      <c r="K2498" s="186">
        <v>0.32692445788315228</v>
      </c>
      <c r="L2498" s="182">
        <v>94544980633.032074</v>
      </c>
      <c r="M2498" s="189">
        <v>6569049396.9403076</v>
      </c>
      <c r="N2498" s="187">
        <v>26066450.23251839</v>
      </c>
      <c r="O2498" s="185">
        <v>0</v>
      </c>
      <c r="P2498" s="185">
        <v>415766700433.48389</v>
      </c>
      <c r="Q2498" s="174">
        <v>807174741543.4137</v>
      </c>
      <c r="R2498" s="119">
        <v>0.56793977250612315</v>
      </c>
      <c r="S2498" s="174">
        <v>324472592550.65631</v>
      </c>
      <c r="T2498" s="119">
        <v>0.40198556254402396</v>
      </c>
      <c r="U2498" s="97">
        <v>17.319203899858081</v>
      </c>
      <c r="V2498" s="184">
        <v>5899094467630.8926</v>
      </c>
      <c r="W2498" s="199">
        <v>6128.2234490065612</v>
      </c>
      <c r="X2498" s="191">
        <v>4.3467460675617985E-2</v>
      </c>
      <c r="Y2498" s="198">
        <v>2.0000000000000001E-4</v>
      </c>
    </row>
    <row r="2499" spans="1:25" x14ac:dyDescent="0.2">
      <c r="A2499">
        <v>2495</v>
      </c>
      <c r="B2499" s="119">
        <v>0.54780975835113577</v>
      </c>
      <c r="C2499" s="97">
        <v>11481.700817690247</v>
      </c>
      <c r="D2499" s="96">
        <v>0.86194066839173888</v>
      </c>
      <c r="E2499" s="98">
        <v>0.23505935318068788</v>
      </c>
      <c r="F2499" s="119">
        <v>0</v>
      </c>
      <c r="G2499" s="177">
        <v>0</v>
      </c>
      <c r="H2499" s="97">
        <v>6749761.0102724805</v>
      </c>
      <c r="I2499" s="185">
        <v>42285.327534060925</v>
      </c>
      <c r="J2499" s="174">
        <v>285415855096.0058</v>
      </c>
      <c r="K2499" s="186">
        <v>0.49805712739878427</v>
      </c>
      <c r="L2499" s="182">
        <v>104537824138.60724</v>
      </c>
      <c r="M2499" s="189">
        <v>15013237147.069975</v>
      </c>
      <c r="N2499" s="187">
        <v>15120097.788696103</v>
      </c>
      <c r="O2499" s="185">
        <v>14775427097.010895</v>
      </c>
      <c r="P2499" s="185">
        <v>0</v>
      </c>
      <c r="Q2499" s="174">
        <v>315204519340.08667</v>
      </c>
      <c r="R2499" s="119">
        <v>0.48848837225796449</v>
      </c>
      <c r="S2499" s="174">
        <v>113238577078.01947</v>
      </c>
      <c r="T2499" s="119">
        <v>0.35925429405357567</v>
      </c>
      <c r="U2499" s="97">
        <v>13.807443070616623</v>
      </c>
      <c r="V2499" s="184">
        <v>1645430439739.2988</v>
      </c>
      <c r="W2499" s="199">
        <v>1707.7279868732603</v>
      </c>
      <c r="X2499" s="191">
        <v>5.3340023641083055E-2</v>
      </c>
      <c r="Y2499" s="198">
        <v>2.0000000000000001E-4</v>
      </c>
    </row>
    <row r="2500" spans="1:25" x14ac:dyDescent="0.2">
      <c r="A2500">
        <v>2496</v>
      </c>
      <c r="B2500" s="119">
        <v>0.47121658122801957</v>
      </c>
      <c r="C2500" s="97">
        <v>7059.0374953467963</v>
      </c>
      <c r="D2500" s="96">
        <v>0.62232204990470252</v>
      </c>
      <c r="E2500" s="98">
        <v>0.7</v>
      </c>
      <c r="F2500" s="119">
        <v>0</v>
      </c>
      <c r="G2500" s="177">
        <v>0</v>
      </c>
      <c r="H2500" s="97">
        <v>5531522.5620648824</v>
      </c>
      <c r="I2500" s="185">
        <v>43240.089273604826</v>
      </c>
      <c r="J2500" s="174">
        <v>239183529402.64481</v>
      </c>
      <c r="K2500" s="186">
        <v>0.43938554627889181</v>
      </c>
      <c r="L2500" s="182">
        <v>76210747336.010452</v>
      </c>
      <c r="M2500" s="189">
        <v>40329772214.133125</v>
      </c>
      <c r="N2500" s="187">
        <v>14208525.359478988</v>
      </c>
      <c r="O2500" s="185">
        <v>63919284644.088921</v>
      </c>
      <c r="P2500" s="185">
        <v>0</v>
      </c>
      <c r="Q2500" s="174">
        <v>343432586260.86688</v>
      </c>
      <c r="R2500" s="119">
        <v>0.45490503724097969</v>
      </c>
      <c r="S2500" s="174">
        <v>113605962290.42874</v>
      </c>
      <c r="T2500" s="119">
        <v>0.33079552388233524</v>
      </c>
      <c r="U2500" s="97">
        <v>16.348119806030436</v>
      </c>
      <c r="V2500" s="184">
        <v>2039171177201.5283</v>
      </c>
      <c r="W2500" s="199">
        <v>2117.3672720153172</v>
      </c>
      <c r="X2500" s="191">
        <v>4.423929982868615E-2</v>
      </c>
      <c r="Y2500" s="198">
        <v>2.0000000000000001E-4</v>
      </c>
    </row>
    <row r="2501" spans="1:25" x14ac:dyDescent="0.2">
      <c r="A2501">
        <v>2497</v>
      </c>
      <c r="B2501" s="119">
        <v>0.25240233028799963</v>
      </c>
      <c r="C2501" s="97">
        <v>8562.3181348225935</v>
      </c>
      <c r="D2501" s="96">
        <v>0.88981130227639027</v>
      </c>
      <c r="E2501" s="98">
        <v>0</v>
      </c>
      <c r="F2501" s="119">
        <v>0.439447633176693</v>
      </c>
      <c r="G2501" s="177">
        <v>1</v>
      </c>
      <c r="H2501" s="97">
        <v>6810598.6077827653</v>
      </c>
      <c r="I2501" s="185">
        <v>39010.36557304905</v>
      </c>
      <c r="J2501" s="174">
        <v>265683941460.90457</v>
      </c>
      <c r="K2501" s="186">
        <v>0.25240233028799963</v>
      </c>
      <c r="L2501" s="182">
        <v>39180665572.028374</v>
      </c>
      <c r="M2501" s="189">
        <v>3904103085.3144984</v>
      </c>
      <c r="N2501" s="187">
        <v>15126505.64755198</v>
      </c>
      <c r="O2501" s="185">
        <v>0</v>
      </c>
      <c r="P2501" s="185">
        <v>155341533271.26706</v>
      </c>
      <c r="Q2501" s="174">
        <v>424929577817.48615</v>
      </c>
      <c r="R2501" s="119">
        <v>0.45026866226767276</v>
      </c>
      <c r="S2501" s="174">
        <v>108340750449.81297</v>
      </c>
      <c r="T2501" s="119">
        <v>0.25496165977965179</v>
      </c>
      <c r="U2501" s="97">
        <v>16.954990700389065</v>
      </c>
      <c r="V2501" s="184">
        <v>1905522681516.8428</v>
      </c>
      <c r="W2501" s="199">
        <v>1978.733959311681</v>
      </c>
      <c r="X2501" s="191">
        <v>4.508914835899256E-2</v>
      </c>
      <c r="Y2501" s="198">
        <v>2.0000000000000001E-4</v>
      </c>
    </row>
    <row r="2502" spans="1:25" x14ac:dyDescent="0.2">
      <c r="A2502">
        <v>2498</v>
      </c>
      <c r="B2502" s="119">
        <v>0.4879590652603234</v>
      </c>
      <c r="C2502" s="97">
        <v>7440.3608746073714</v>
      </c>
      <c r="D2502" s="96">
        <v>0.74191394051874748</v>
      </c>
      <c r="E2502" s="98">
        <v>0.12574947022245409</v>
      </c>
      <c r="F2502" s="119">
        <v>0.32030428686038914</v>
      </c>
      <c r="G2502" s="177">
        <v>1</v>
      </c>
      <c r="H2502" s="97">
        <v>5981927.3864325164</v>
      </c>
      <c r="I2502" s="185">
        <v>44754.755648371553</v>
      </c>
      <c r="J2502" s="174">
        <v>267719698486.08914</v>
      </c>
      <c r="K2502" s="186">
        <v>0.4730877284051126</v>
      </c>
      <c r="L2502" s="182">
        <v>90986758102.912231</v>
      </c>
      <c r="M2502" s="189">
        <v>8951547839.067318</v>
      </c>
      <c r="N2502" s="187">
        <v>14347164.102343455</v>
      </c>
      <c r="O2502" s="185">
        <v>0</v>
      </c>
      <c r="P2502" s="185">
        <v>189994407493.25812</v>
      </c>
      <c r="Q2502" s="174">
        <v>466665653818.41461</v>
      </c>
      <c r="R2502" s="119">
        <v>0.59710936024685124</v>
      </c>
      <c r="S2502" s="174">
        <v>147103755711.73553</v>
      </c>
      <c r="T2502" s="119">
        <v>0.31522301782461032</v>
      </c>
      <c r="U2502" s="97">
        <v>15.474140188572534</v>
      </c>
      <c r="V2502" s="184">
        <v>2463011259076.3486</v>
      </c>
      <c r="W2502" s="199">
        <v>2557.7908829003936</v>
      </c>
      <c r="X2502" s="191">
        <v>4.7220952517346815E-2</v>
      </c>
      <c r="Y2502" s="198">
        <v>2.0000000000000001E-4</v>
      </c>
    </row>
    <row r="2503" spans="1:25" x14ac:dyDescent="0.2">
      <c r="A2503">
        <v>2499</v>
      </c>
      <c r="B2503" s="119">
        <v>0.29064914962375982</v>
      </c>
      <c r="C2503" s="97">
        <v>8304.9447012788951</v>
      </c>
      <c r="D2503" s="96">
        <v>0.2</v>
      </c>
      <c r="E2503" s="98">
        <v>0.7</v>
      </c>
      <c r="F2503" s="119">
        <v>0.43048234544724551</v>
      </c>
      <c r="G2503" s="177">
        <v>1</v>
      </c>
      <c r="H2503" s="97">
        <v>1707324.6825663706</v>
      </c>
      <c r="I2503" s="185">
        <v>54082.903665869075</v>
      </c>
      <c r="J2503" s="174">
        <v>92337076333.597519</v>
      </c>
      <c r="K2503" s="186">
        <v>0.29064914962375976</v>
      </c>
      <c r="L2503" s="182">
        <v>18252036307.40197</v>
      </c>
      <c r="M2503" s="189">
        <v>839594621.77757084</v>
      </c>
      <c r="N2503" s="187">
        <v>7118414.4457506593</v>
      </c>
      <c r="O2503" s="185">
        <v>0</v>
      </c>
      <c r="P2503" s="185">
        <v>140682208203.38672</v>
      </c>
      <c r="Q2503" s="174">
        <v>233858879158.76181</v>
      </c>
      <c r="R2503" s="119">
        <v>0.59601525406777145</v>
      </c>
      <c r="S2503" s="174">
        <v>98570793238.24086</v>
      </c>
      <c r="T2503" s="119">
        <v>0.42149690271680146</v>
      </c>
      <c r="U2503" s="97">
        <v>17.913590120028328</v>
      </c>
      <c r="V2503" s="184">
        <v>1937727632417.772</v>
      </c>
      <c r="W2503" s="199">
        <v>2013.5683379630336</v>
      </c>
      <c r="X2503" s="191">
        <v>4.0544509365240372E-2</v>
      </c>
      <c r="Y2503" s="198">
        <v>2.0000000000000001E-4</v>
      </c>
    </row>
    <row r="2504" spans="1:25" x14ac:dyDescent="0.2">
      <c r="A2504">
        <v>2500</v>
      </c>
      <c r="B2504" s="119">
        <v>0.71026312965447502</v>
      </c>
      <c r="C2504" s="97">
        <v>17000</v>
      </c>
      <c r="D2504" s="96">
        <v>0.76452504903851637</v>
      </c>
      <c r="E2504" s="98">
        <v>8.7974132887046225E-2</v>
      </c>
      <c r="F2504" s="119">
        <v>0.68330505477931069</v>
      </c>
      <c r="G2504" s="177">
        <v>1</v>
      </c>
      <c r="H2504" s="97">
        <v>3847568.6461513499</v>
      </c>
      <c r="I2504" s="185">
        <v>52076.448272156376</v>
      </c>
      <c r="J2504" s="174">
        <v>200367709574.87152</v>
      </c>
      <c r="K2504" s="186">
        <v>0.52014375133858626</v>
      </c>
      <c r="L2504" s="182">
        <v>88138319657.374237</v>
      </c>
      <c r="M2504" s="189">
        <v>6816111632.2906036</v>
      </c>
      <c r="N2504" s="187">
        <v>9668930.3625609577</v>
      </c>
      <c r="O2504" s="185">
        <v>0</v>
      </c>
      <c r="P2504" s="185">
        <v>227081026304.25516</v>
      </c>
      <c r="Q2504" s="174">
        <v>434264847511.4173</v>
      </c>
      <c r="R2504" s="119">
        <v>0.65831907599033102</v>
      </c>
      <c r="S2504" s="174">
        <v>210811594239.43604</v>
      </c>
      <c r="T2504" s="119">
        <v>0.48544475899328593</v>
      </c>
      <c r="U2504" s="97">
        <v>16.586667572195971</v>
      </c>
      <c r="V2504" s="184">
        <v>3711972210759.7793</v>
      </c>
      <c r="W2504" s="199">
        <v>3851.1493429333104</v>
      </c>
      <c r="X2504" s="191">
        <v>4.5921806958143394E-2</v>
      </c>
      <c r="Y2504" s="198">
        <v>2.0000000000000001E-4</v>
      </c>
    </row>
    <row r="2505" spans="1:25" x14ac:dyDescent="0.2">
      <c r="A2505">
        <v>2501</v>
      </c>
      <c r="B2505" s="119">
        <v>0.60971110607401269</v>
      </c>
      <c r="C2505" s="97">
        <v>12974.007212579212</v>
      </c>
      <c r="D2505" s="96">
        <v>0.46704474054456357</v>
      </c>
      <c r="E2505" s="98">
        <v>0</v>
      </c>
      <c r="F2505" s="119">
        <v>0.4984975200194407</v>
      </c>
      <c r="G2505" s="177">
        <v>1</v>
      </c>
      <c r="H2505" s="97">
        <v>5775759.6239457317</v>
      </c>
      <c r="I2505" s="185">
        <v>35487.506333671437</v>
      </c>
      <c r="J2505" s="174">
        <v>204967306236.5379</v>
      </c>
      <c r="K2505" s="186">
        <v>0.38423098589702021</v>
      </c>
      <c r="L2505" s="182">
        <v>59444634473.286125</v>
      </c>
      <c r="M2505" s="189">
        <v>8220603267.6055784</v>
      </c>
      <c r="N2505" s="187">
        <v>15973174.446637508</v>
      </c>
      <c r="O2505" s="185">
        <v>0</v>
      </c>
      <c r="P2505" s="185">
        <v>189185206160.90491</v>
      </c>
      <c r="Q2505" s="174">
        <v>402373115665.0484</v>
      </c>
      <c r="R2505" s="119">
        <v>0.57186463539028365</v>
      </c>
      <c r="S2505" s="174">
        <v>123346640905.28944</v>
      </c>
      <c r="T2505" s="119">
        <v>0.30654791809691423</v>
      </c>
      <c r="U2505" s="97">
        <v>16.346204844494331</v>
      </c>
      <c r="V2505" s="184">
        <v>2133899421083.9929</v>
      </c>
      <c r="W2505" s="199">
        <v>2216.691982693605</v>
      </c>
      <c r="X2505" s="191">
        <v>4.5477027556316989E-2</v>
      </c>
      <c r="Y2505" s="198">
        <v>2.0000000000000001E-4</v>
      </c>
    </row>
    <row r="2506" spans="1:25" x14ac:dyDescent="0.2">
      <c r="A2506">
        <v>2502</v>
      </c>
      <c r="B2506" s="119">
        <v>0.66192886971692932</v>
      </c>
      <c r="C2506" s="97">
        <v>4000</v>
      </c>
      <c r="D2506" s="96">
        <v>0.45057648335463124</v>
      </c>
      <c r="E2506" s="98">
        <v>0.56002977269826104</v>
      </c>
      <c r="F2506" s="119">
        <v>0.56423201317978</v>
      </c>
      <c r="G2506" s="177">
        <v>1</v>
      </c>
      <c r="H2506" s="97">
        <v>6662759.9680232052</v>
      </c>
      <c r="I2506" s="185">
        <v>43004.188995811812</v>
      </c>
      <c r="J2506" s="174">
        <v>286526588898.599</v>
      </c>
      <c r="K2506" s="186">
        <v>0.50856697519144722</v>
      </c>
      <c r="L2506" s="182">
        <v>104093878181.73964</v>
      </c>
      <c r="M2506" s="189">
        <v>7106567816.5810947</v>
      </c>
      <c r="N2506" s="187">
        <v>18628237.510864623</v>
      </c>
      <c r="O2506" s="185">
        <v>0</v>
      </c>
      <c r="P2506" s="185">
        <v>387252510132.14404</v>
      </c>
      <c r="Q2506" s="174">
        <v>680885666847.3241</v>
      </c>
      <c r="R2506" s="119">
        <v>0.66901095281234779</v>
      </c>
      <c r="S2506" s="174">
        <v>291728117442.68243</v>
      </c>
      <c r="T2506" s="119">
        <v>0.42845389710354559</v>
      </c>
      <c r="U2506" s="97">
        <v>16.947554676299301</v>
      </c>
      <c r="V2506" s="184">
        <v>5409179894246.7412</v>
      </c>
      <c r="W2506" s="199">
        <v>5619.2732303611629</v>
      </c>
      <c r="X2506" s="191">
        <v>4.3222190021736377E-2</v>
      </c>
      <c r="Y2506" s="198">
        <v>2.0000000000000001E-4</v>
      </c>
    </row>
    <row r="2507" spans="1:25" x14ac:dyDescent="0.2">
      <c r="A2507">
        <v>2503</v>
      </c>
      <c r="B2507" s="119">
        <v>0.52719545067857887</v>
      </c>
      <c r="C2507" s="97">
        <v>5435.0796343346319</v>
      </c>
      <c r="D2507" s="96">
        <v>1.0930569019594105</v>
      </c>
      <c r="E2507" s="98">
        <v>0</v>
      </c>
      <c r="F2507" s="119">
        <v>0</v>
      </c>
      <c r="G2507" s="177">
        <v>0</v>
      </c>
      <c r="H2507" s="97">
        <v>12270209.450174702</v>
      </c>
      <c r="I2507" s="185">
        <v>31055.249650925572</v>
      </c>
      <c r="J2507" s="174">
        <v>381054417744.32159</v>
      </c>
      <c r="K2507" s="186">
        <v>0.36637075556375076</v>
      </c>
      <c r="L2507" s="182">
        <v>90194917024.225815</v>
      </c>
      <c r="M2507" s="189">
        <v>7346629077.7360201</v>
      </c>
      <c r="N2507" s="187">
        <v>24169011.150573924</v>
      </c>
      <c r="O2507" s="185">
        <v>0</v>
      </c>
      <c r="P2507" s="185">
        <v>0</v>
      </c>
      <c r="Q2507" s="174">
        <v>388401046822.05762</v>
      </c>
      <c r="R2507" s="119">
        <v>0.35944083076545352</v>
      </c>
      <c r="S2507" s="174">
        <v>90194917024.225815</v>
      </c>
      <c r="T2507" s="119">
        <v>0.23222109662734197</v>
      </c>
      <c r="U2507" s="97">
        <v>13.244466790164807</v>
      </c>
      <c r="V2507" s="184">
        <v>1250182219997.1726</v>
      </c>
      <c r="W2507" s="199">
        <v>1298.4668126806464</v>
      </c>
      <c r="X2507" s="191">
        <v>5.7834630503863844E-2</v>
      </c>
      <c r="Y2507" s="198">
        <v>2.0000000000000001E-4</v>
      </c>
    </row>
    <row r="2508" spans="1:25" x14ac:dyDescent="0.2">
      <c r="A2508">
        <v>2504</v>
      </c>
      <c r="B2508" s="119">
        <v>0.38973268342320511</v>
      </c>
      <c r="C2508" s="97">
        <v>8503.4658095408959</v>
      </c>
      <c r="D2508" s="96">
        <v>1.4013799923227535</v>
      </c>
      <c r="E2508" s="98">
        <v>0.7</v>
      </c>
      <c r="F2508" s="119">
        <v>0</v>
      </c>
      <c r="G2508" s="177">
        <v>0</v>
      </c>
      <c r="H2508" s="97">
        <v>21319868.105132893</v>
      </c>
      <c r="I2508" s="185">
        <v>29930.526785454422</v>
      </c>
      <c r="J2508" s="174">
        <v>638114883383.0354</v>
      </c>
      <c r="K2508" s="186">
        <v>0.30524857926456905</v>
      </c>
      <c r="L2508" s="182">
        <v>138820899424.76779</v>
      </c>
      <c r="M2508" s="189">
        <v>28091360143.148651</v>
      </c>
      <c r="N2508" s="187">
        <v>37226656.43506965</v>
      </c>
      <c r="O2508" s="185">
        <v>92946674432.800949</v>
      </c>
      <c r="P2508" s="185">
        <v>0</v>
      </c>
      <c r="Q2508" s="174">
        <v>759152917958.98499</v>
      </c>
      <c r="R2508" s="119">
        <v>0.35452804664188808</v>
      </c>
      <c r="S2508" s="174">
        <v>180603940862.91531</v>
      </c>
      <c r="T2508" s="119">
        <v>0.2379019254098064</v>
      </c>
      <c r="U2508" s="97">
        <v>14.927786671539174</v>
      </c>
      <c r="V2508" s="184">
        <v>2547861036949.6255</v>
      </c>
      <c r="W2508" s="199">
        <v>2643.7053771910464</v>
      </c>
      <c r="X2508" s="191">
        <v>5.0743925816130318E-2</v>
      </c>
      <c r="Y2508" s="198">
        <v>2.0000000000000001E-4</v>
      </c>
    </row>
    <row r="2509" spans="1:25" x14ac:dyDescent="0.2">
      <c r="A2509">
        <v>2505</v>
      </c>
      <c r="B2509" s="119">
        <v>0.64847721774333056</v>
      </c>
      <c r="C2509" s="97">
        <v>7648.0930232913706</v>
      </c>
      <c r="D2509" s="96">
        <v>0.94511933408109428</v>
      </c>
      <c r="E2509" s="98">
        <v>0</v>
      </c>
      <c r="F2509" s="119">
        <v>0</v>
      </c>
      <c r="G2509" s="177">
        <v>0</v>
      </c>
      <c r="H2509" s="97">
        <v>9618566.1399405841</v>
      </c>
      <c r="I2509" s="185">
        <v>35578.465442216533</v>
      </c>
      <c r="J2509" s="174">
        <v>342213823013.55017</v>
      </c>
      <c r="K2509" s="186">
        <v>0.40611120905489606</v>
      </c>
      <c r="L2509" s="182">
        <v>105965073566.99335</v>
      </c>
      <c r="M2509" s="189">
        <v>7905815283.5437727</v>
      </c>
      <c r="N2509" s="187">
        <v>20235739.513809871</v>
      </c>
      <c r="O2509" s="185">
        <v>0</v>
      </c>
      <c r="P2509" s="185">
        <v>0</v>
      </c>
      <c r="Q2509" s="174">
        <v>350119638297.09393</v>
      </c>
      <c r="R2509" s="119">
        <v>0.39694108589647947</v>
      </c>
      <c r="S2509" s="174">
        <v>105965073566.99335</v>
      </c>
      <c r="T2509" s="119">
        <v>0.30265389877124432</v>
      </c>
      <c r="U2509" s="97">
        <v>13.267827838428175</v>
      </c>
      <c r="V2509" s="184">
        <v>1476435115289.5242</v>
      </c>
      <c r="W2509" s="199">
        <v>1531.6531751035864</v>
      </c>
      <c r="X2509" s="191">
        <v>5.6296958682203635E-2</v>
      </c>
      <c r="Y2509" s="198">
        <v>2.0000000000000001E-4</v>
      </c>
    </row>
    <row r="2510" spans="1:25" x14ac:dyDescent="0.2">
      <c r="A2510">
        <v>2506</v>
      </c>
      <c r="B2510" s="119">
        <v>0.36208368345784214</v>
      </c>
      <c r="C2510" s="97">
        <v>4000</v>
      </c>
      <c r="D2510" s="96">
        <v>0.67273111278392239</v>
      </c>
      <c r="E2510" s="98">
        <v>0.29470336904160066</v>
      </c>
      <c r="F2510" s="119">
        <v>0.43714541837251586</v>
      </c>
      <c r="G2510" s="177">
        <v>1</v>
      </c>
      <c r="H2510" s="97">
        <v>6583789.9274880802</v>
      </c>
      <c r="I2510" s="185">
        <v>39004.78139972339</v>
      </c>
      <c r="J2510" s="174">
        <v>256799286903.37329</v>
      </c>
      <c r="K2510" s="186">
        <v>0.36208368345784214</v>
      </c>
      <c r="L2510" s="182">
        <v>57113683002.040291</v>
      </c>
      <c r="M2510" s="189">
        <v>6875275026.2943802</v>
      </c>
      <c r="N2510" s="187">
        <v>16332761.162645549</v>
      </c>
      <c r="O2510" s="185">
        <v>0</v>
      </c>
      <c r="P2510" s="185">
        <v>187194196324.397</v>
      </c>
      <c r="Q2510" s="174">
        <v>450868758254.06464</v>
      </c>
      <c r="R2510" s="119">
        <v>0.53837881717689384</v>
      </c>
      <c r="S2510" s="174">
        <v>133632568745.56331</v>
      </c>
      <c r="T2510" s="119">
        <v>0.29638906289058364</v>
      </c>
      <c r="U2510" s="97">
        <v>16.569019614570756</v>
      </c>
      <c r="V2510" s="184">
        <v>2414437765720.5098</v>
      </c>
      <c r="W2510" s="199">
        <v>2507.5238450602806</v>
      </c>
      <c r="X2510" s="191">
        <v>4.43634661527244E-2</v>
      </c>
      <c r="Y2510" s="198">
        <v>2.0000000000000001E-4</v>
      </c>
    </row>
    <row r="2511" spans="1:25" x14ac:dyDescent="0.2">
      <c r="A2511">
        <v>2507</v>
      </c>
      <c r="B2511" s="119">
        <v>0.57984129040345767</v>
      </c>
      <c r="C2511" s="97">
        <v>8963.3691172686795</v>
      </c>
      <c r="D2511" s="96">
        <v>1.1627601842910424</v>
      </c>
      <c r="E2511" s="98">
        <v>0</v>
      </c>
      <c r="F2511" s="119">
        <v>0.5687776756203452</v>
      </c>
      <c r="G2511" s="177">
        <v>1</v>
      </c>
      <c r="H2511" s="97">
        <v>8866467.1706611942</v>
      </c>
      <c r="I2511" s="185">
        <v>27983.970562225488</v>
      </c>
      <c r="J2511" s="174">
        <v>248118956294.72156</v>
      </c>
      <c r="K2511" s="186">
        <v>0.1917294059493263</v>
      </c>
      <c r="L2511" s="182">
        <v>30444046409.226311</v>
      </c>
      <c r="M2511" s="189">
        <v>6275091623.2042933</v>
      </c>
      <c r="N2511" s="187">
        <v>17530022.117366977</v>
      </c>
      <c r="O2511" s="185">
        <v>0</v>
      </c>
      <c r="P2511" s="185">
        <v>444643196695.11676</v>
      </c>
      <c r="Q2511" s="174">
        <v>699037244613.04272</v>
      </c>
      <c r="R2511" s="119">
        <v>0.5769166958686005</v>
      </c>
      <c r="S2511" s="174">
        <v>277141920131.15741</v>
      </c>
      <c r="T2511" s="119">
        <v>0.3964623090784975</v>
      </c>
      <c r="U2511" s="97">
        <v>18.428584910439419</v>
      </c>
      <c r="V2511" s="184">
        <v>5326868650765.7871</v>
      </c>
      <c r="W2511" s="199">
        <v>5522.9963082069198</v>
      </c>
      <c r="X2511" s="191">
        <v>4.2022897522668301E-2</v>
      </c>
      <c r="Y2511" s="198">
        <v>2.0000000000000001E-4</v>
      </c>
    </row>
    <row r="2512" spans="1:25" x14ac:dyDescent="0.2">
      <c r="A2512">
        <v>2508</v>
      </c>
      <c r="B2512" s="119">
        <v>0.48010549402647451</v>
      </c>
      <c r="C2512" s="97">
        <v>10033.939208435759</v>
      </c>
      <c r="D2512" s="96">
        <v>1.3511450088643955</v>
      </c>
      <c r="E2512" s="98">
        <v>0</v>
      </c>
      <c r="F2512" s="119">
        <v>0.47771185837417407</v>
      </c>
      <c r="G2512" s="177">
        <v>1</v>
      </c>
      <c r="H2512" s="97">
        <v>17156871.491129551</v>
      </c>
      <c r="I2512" s="185">
        <v>23060.856338959147</v>
      </c>
      <c r="J2512" s="174">
        <v>395652148682.92236</v>
      </c>
      <c r="K2512" s="186">
        <v>0.1304834962772401</v>
      </c>
      <c r="L2512" s="182">
        <v>34846777116.015167</v>
      </c>
      <c r="M2512" s="189">
        <v>9379062396.4842491</v>
      </c>
      <c r="N2512" s="187">
        <v>30633484.479446601</v>
      </c>
      <c r="O2512" s="185">
        <v>0</v>
      </c>
      <c r="P2512" s="185">
        <v>418974717348.06274</v>
      </c>
      <c r="Q2512" s="174">
        <v>824005928427.46936</v>
      </c>
      <c r="R2512" s="119">
        <v>0.46942119735276605</v>
      </c>
      <c r="S2512" s="174">
        <v>271316861145.18723</v>
      </c>
      <c r="T2512" s="119">
        <v>0.32926566640481286</v>
      </c>
      <c r="U2512" s="97">
        <v>18.33789968984232</v>
      </c>
      <c r="V2512" s="184">
        <v>4951681274214.3223</v>
      </c>
      <c r="W2512" s="199">
        <v>5142.6185475062775</v>
      </c>
      <c r="X2512" s="191">
        <v>4.2693909693127516E-2</v>
      </c>
      <c r="Y2512" s="198">
        <v>2.0000000000000001E-4</v>
      </c>
    </row>
    <row r="2513" spans="1:25" x14ac:dyDescent="0.2">
      <c r="A2513">
        <v>2509</v>
      </c>
      <c r="B2513" s="119">
        <v>0.48502571438161562</v>
      </c>
      <c r="C2513" s="97">
        <v>8174.016786238346</v>
      </c>
      <c r="D2513" s="96">
        <v>0.64372894849585305</v>
      </c>
      <c r="E2513" s="98">
        <v>0.21884803519700061</v>
      </c>
      <c r="F2513" s="119">
        <v>0</v>
      </c>
      <c r="G2513" s="177">
        <v>0</v>
      </c>
      <c r="H2513" s="97">
        <v>19297257.186788626</v>
      </c>
      <c r="I2513" s="185">
        <v>26399.464535244319</v>
      </c>
      <c r="J2513" s="174">
        <v>509437256730.11487</v>
      </c>
      <c r="K2513" s="186">
        <v>0.29118501522965212</v>
      </c>
      <c r="L2513" s="182">
        <v>112128837723.68213</v>
      </c>
      <c r="M2513" s="189">
        <v>41247029221.62603</v>
      </c>
      <c r="N2513" s="187">
        <v>44333722.601786837</v>
      </c>
      <c r="O2513" s="185">
        <v>87847751021.813217</v>
      </c>
      <c r="P2513" s="185">
        <v>0</v>
      </c>
      <c r="Q2513" s="174">
        <v>638532036973.55408</v>
      </c>
      <c r="R2513" s="119">
        <v>0.34237702028726202</v>
      </c>
      <c r="S2513" s="174">
        <v>167183073022.82303</v>
      </c>
      <c r="T2513" s="119">
        <v>0.2618240954913077</v>
      </c>
      <c r="U2513" s="97">
        <v>15.715109194460933</v>
      </c>
      <c r="V2513" s="184">
        <v>2734813044572.1152</v>
      </c>
      <c r="W2513" s="199">
        <v>2840.9713761871785</v>
      </c>
      <c r="X2513" s="191">
        <v>4.6052683531559099E-2</v>
      </c>
      <c r="Y2513" s="198">
        <v>2.0000000000000001E-4</v>
      </c>
    </row>
    <row r="2514" spans="1:25" x14ac:dyDescent="0.2">
      <c r="A2514">
        <v>2510</v>
      </c>
      <c r="B2514" s="119">
        <v>0.63748079570481364</v>
      </c>
      <c r="C2514" s="97">
        <v>10164.609420072298</v>
      </c>
      <c r="D2514" s="96">
        <v>0.77107112951552759</v>
      </c>
      <c r="E2514" s="98">
        <v>3.4010159188682512E-2</v>
      </c>
      <c r="F2514" s="119">
        <v>0.6679068730487614</v>
      </c>
      <c r="G2514" s="177">
        <v>1</v>
      </c>
      <c r="H2514" s="97">
        <v>5705929.4909705753</v>
      </c>
      <c r="I2514" s="185">
        <v>41137.543763251619</v>
      </c>
      <c r="J2514" s="174">
        <v>234727924144.83008</v>
      </c>
      <c r="K2514" s="186">
        <v>0.41537305834505744</v>
      </c>
      <c r="L2514" s="182">
        <v>75343550271.011475</v>
      </c>
      <c r="M2514" s="189">
        <v>116749376.95254613</v>
      </c>
      <c r="N2514" s="187">
        <v>13512284.664427686</v>
      </c>
      <c r="O2514" s="185">
        <v>0</v>
      </c>
      <c r="P2514" s="185">
        <v>272733170216.5437</v>
      </c>
      <c r="Q2514" s="174">
        <v>507577843738.32635</v>
      </c>
      <c r="R2514" s="119">
        <v>0.62194635916182084</v>
      </c>
      <c r="S2514" s="174">
        <v>220188594569.93198</v>
      </c>
      <c r="T2514" s="119">
        <v>0.43380261232097178</v>
      </c>
      <c r="U2514" s="97">
        <v>16.948655150034497</v>
      </c>
      <c r="V2514" s="184">
        <v>3979266971784.0952</v>
      </c>
      <c r="W2514" s="199">
        <v>4130.525112702835</v>
      </c>
      <c r="X2514" s="191">
        <v>4.385574216813419E-2</v>
      </c>
      <c r="Y2514" s="198">
        <v>2.0000000000000001E-4</v>
      </c>
    </row>
    <row r="2515" spans="1:25" x14ac:dyDescent="0.2">
      <c r="A2515">
        <v>2511</v>
      </c>
      <c r="B2515" s="119">
        <v>0.66303474767482862</v>
      </c>
      <c r="C2515" s="97">
        <v>9871.1060587676347</v>
      </c>
      <c r="D2515" s="96">
        <v>0.39045723791198345</v>
      </c>
      <c r="E2515" s="98">
        <v>0.30241269573466711</v>
      </c>
      <c r="F2515" s="119">
        <v>0.416460068412493</v>
      </c>
      <c r="G2515" s="177">
        <v>1</v>
      </c>
      <c r="H2515" s="97">
        <v>2631039.5182229565</v>
      </c>
      <c r="I2515" s="185">
        <v>53842.622652747545</v>
      </c>
      <c r="J2515" s="174">
        <v>141662067964.14536</v>
      </c>
      <c r="K2515" s="186">
        <v>0.53989611836130147</v>
      </c>
      <c r="L2515" s="182">
        <v>59271130458.02449</v>
      </c>
      <c r="M2515" s="189">
        <v>3340299143.9423175</v>
      </c>
      <c r="N2515" s="187">
        <v>8643388.602835305</v>
      </c>
      <c r="O2515" s="185">
        <v>0</v>
      </c>
      <c r="P2515" s="185">
        <v>131525603768.16199</v>
      </c>
      <c r="Q2515" s="174">
        <v>276527970876.24963</v>
      </c>
      <c r="R2515" s="119">
        <v>0.65708826145736077</v>
      </c>
      <c r="S2515" s="174">
        <v>92135671469.5811</v>
      </c>
      <c r="T2515" s="119">
        <v>0.33318752955668696</v>
      </c>
      <c r="U2515" s="97">
        <v>15.257459278062546</v>
      </c>
      <c r="V2515" s="184">
        <v>1561698759371.0664</v>
      </c>
      <c r="W2515" s="199">
        <v>1620.396697869955</v>
      </c>
      <c r="X2515" s="191">
        <v>4.6867325057115994E-2</v>
      </c>
      <c r="Y2515" s="198">
        <v>2.0000000000000001E-4</v>
      </c>
    </row>
    <row r="2516" spans="1:25" x14ac:dyDescent="0.2">
      <c r="A2516">
        <v>2512</v>
      </c>
      <c r="B2516" s="119">
        <v>0.65164229374695948</v>
      </c>
      <c r="C2516" s="97">
        <v>10756.274392077865</v>
      </c>
      <c r="D2516" s="96">
        <v>1.3217653997650101</v>
      </c>
      <c r="E2516" s="98">
        <v>0</v>
      </c>
      <c r="F2516" s="119">
        <v>0</v>
      </c>
      <c r="G2516" s="177">
        <v>0</v>
      </c>
      <c r="H2516" s="97">
        <v>21313503.9428262</v>
      </c>
      <c r="I2516" s="185">
        <v>29717.276190405228</v>
      </c>
      <c r="J2516" s="174">
        <v>633379283254.25696</v>
      </c>
      <c r="K2516" s="186">
        <v>0.32256067034647129</v>
      </c>
      <c r="L2516" s="182">
        <v>160648210185.63898</v>
      </c>
      <c r="M2516" s="189">
        <v>18941856390.941311</v>
      </c>
      <c r="N2516" s="187">
        <v>37895843.083032198</v>
      </c>
      <c r="O2516" s="185">
        <v>0</v>
      </c>
      <c r="P2516" s="185">
        <v>0</v>
      </c>
      <c r="Q2516" s="174">
        <v>652321139645.19824</v>
      </c>
      <c r="R2516" s="119">
        <v>0.31319427468069255</v>
      </c>
      <c r="S2516" s="174">
        <v>160648210185.63898</v>
      </c>
      <c r="T2516" s="119">
        <v>0.24627166041716292</v>
      </c>
      <c r="U2516" s="97">
        <v>13.382750029906058</v>
      </c>
      <c r="V2516" s="184">
        <v>1883479002421.0447</v>
      </c>
      <c r="W2516" s="199">
        <v>1955.1315546500696</v>
      </c>
      <c r="X2516" s="191">
        <v>5.6944362487262916E-2</v>
      </c>
      <c r="Y2516" s="198">
        <v>2.0000000000000001E-4</v>
      </c>
    </row>
    <row r="2517" spans="1:25" x14ac:dyDescent="0.2">
      <c r="A2517">
        <v>2513</v>
      </c>
      <c r="B2517" s="119">
        <v>0.46294256560339131</v>
      </c>
      <c r="C2517" s="97">
        <v>6032.5835256260361</v>
      </c>
      <c r="D2517" s="96">
        <v>0.22756516180397335</v>
      </c>
      <c r="E2517" s="98">
        <v>0.25374477379434096</v>
      </c>
      <c r="F2517" s="119">
        <v>0</v>
      </c>
      <c r="G2517" s="177">
        <v>0</v>
      </c>
      <c r="H2517" s="97">
        <v>2547414.9138881345</v>
      </c>
      <c r="I2517" s="185">
        <v>53693.22687334822</v>
      </c>
      <c r="J2517" s="174">
        <v>136778926911.94643</v>
      </c>
      <c r="K2517" s="186">
        <v>0.46294256560339131</v>
      </c>
      <c r="L2517" s="182">
        <v>45741841608.849022</v>
      </c>
      <c r="M2517" s="189">
        <v>12618166750.58919</v>
      </c>
      <c r="N2517" s="187">
        <v>9581395.5267808959</v>
      </c>
      <c r="O2517" s="185">
        <v>41111315996.056602</v>
      </c>
      <c r="P2517" s="185">
        <v>0</v>
      </c>
      <c r="Q2517" s="174">
        <v>190508409658.59222</v>
      </c>
      <c r="R2517" s="119">
        <v>0.50501623689136332</v>
      </c>
      <c r="S2517" s="174">
        <v>65273725925.769539</v>
      </c>
      <c r="T2517" s="119">
        <v>0.34262910515470568</v>
      </c>
      <c r="U2517" s="97">
        <v>15.464493751993929</v>
      </c>
      <c r="V2517" s="184">
        <v>1162176194017.5408</v>
      </c>
      <c r="W2517" s="199">
        <v>1207.0888910673452</v>
      </c>
      <c r="X2517" s="191">
        <v>4.4445195357993558E-2</v>
      </c>
      <c r="Y2517" s="198">
        <v>2.0000000000000001E-4</v>
      </c>
    </row>
    <row r="2518" spans="1:25" x14ac:dyDescent="0.2">
      <c r="A2518">
        <v>2514</v>
      </c>
      <c r="B2518" s="119">
        <v>0.54520526738344488</v>
      </c>
      <c r="C2518" s="97">
        <v>10205.236821007886</v>
      </c>
      <c r="D2518" s="96">
        <v>0.60523360105658353</v>
      </c>
      <c r="E2518" s="98">
        <v>0.10155145200025059</v>
      </c>
      <c r="F2518" s="119">
        <v>0</v>
      </c>
      <c r="G2518" s="177">
        <v>0</v>
      </c>
      <c r="H2518" s="97">
        <v>3897958.0388172073</v>
      </c>
      <c r="I2518" s="185">
        <v>53086.022891440785</v>
      </c>
      <c r="J2518" s="174">
        <v>206927089678.52591</v>
      </c>
      <c r="K2518" s="186">
        <v>0.54520526738344488</v>
      </c>
      <c r="L2518" s="182">
        <v>86133543315.882324</v>
      </c>
      <c r="M2518" s="189">
        <v>9142805697.1911278</v>
      </c>
      <c r="N2518" s="187">
        <v>10563900.940330189</v>
      </c>
      <c r="O2518" s="185">
        <v>10751722069.043007</v>
      </c>
      <c r="P2518" s="185">
        <v>0</v>
      </c>
      <c r="Q2518" s="174">
        <v>226821617444.76004</v>
      </c>
      <c r="R2518" s="119">
        <v>0.53530663558495928</v>
      </c>
      <c r="S2518" s="174">
        <v>92351261354.468323</v>
      </c>
      <c r="T2518" s="119">
        <v>0.40715370252114297</v>
      </c>
      <c r="U2518" s="97">
        <v>13.723238954876132</v>
      </c>
      <c r="V2518" s="184">
        <v>1392743937360.8232</v>
      </c>
      <c r="W2518" s="199">
        <v>1446.7168178723421</v>
      </c>
      <c r="X2518" s="191">
        <v>5.2459969525859011E-2</v>
      </c>
      <c r="Y2518" s="198">
        <v>2.0000000000000001E-4</v>
      </c>
    </row>
    <row r="2519" spans="1:25" x14ac:dyDescent="0.2">
      <c r="A2519">
        <v>2515</v>
      </c>
      <c r="B2519" s="119">
        <v>0.61899714301667297</v>
      </c>
      <c r="C2519" s="97">
        <v>7955.2788709005126</v>
      </c>
      <c r="D2519" s="96">
        <v>1.0804346898741897</v>
      </c>
      <c r="E2519" s="98">
        <v>0</v>
      </c>
      <c r="F2519" s="119">
        <v>0</v>
      </c>
      <c r="G2519" s="177">
        <v>0</v>
      </c>
      <c r="H2519" s="97">
        <v>10449754.036807658</v>
      </c>
      <c r="I2519" s="185">
        <v>40230.130440745183</v>
      </c>
      <c r="J2519" s="174">
        <v>420394967974.47565</v>
      </c>
      <c r="K2519" s="186">
        <v>0.51738822478200142</v>
      </c>
      <c r="L2519" s="182">
        <v>166735411066.23468</v>
      </c>
      <c r="M2519" s="189">
        <v>10269882597.079626</v>
      </c>
      <c r="N2519" s="187">
        <v>20858569.486936122</v>
      </c>
      <c r="O2519" s="185">
        <v>0</v>
      </c>
      <c r="P2519" s="185">
        <v>0</v>
      </c>
      <c r="Q2519" s="174">
        <v>430664850571.5553</v>
      </c>
      <c r="R2519" s="119">
        <v>0.50505028654866102</v>
      </c>
      <c r="S2519" s="174">
        <v>166735411066.23468</v>
      </c>
      <c r="T2519" s="119">
        <v>0.38715815986596624</v>
      </c>
      <c r="U2519" s="97">
        <v>13.200891651373302</v>
      </c>
      <c r="V2519" s="184">
        <v>2337991185868.2261</v>
      </c>
      <c r="W2519" s="199">
        <v>2426.7603029119437</v>
      </c>
      <c r="X2519" s="191">
        <v>5.5864514678646476E-2</v>
      </c>
      <c r="Y2519" s="198">
        <v>2.0000000000000001E-4</v>
      </c>
    </row>
    <row r="2520" spans="1:25" x14ac:dyDescent="0.2">
      <c r="A2520">
        <v>2516</v>
      </c>
      <c r="B2520" s="119">
        <v>0.59438465467362001</v>
      </c>
      <c r="C2520" s="97">
        <v>8792.2035146322887</v>
      </c>
      <c r="D2520" s="96">
        <v>1.2241707363999665</v>
      </c>
      <c r="E2520" s="98">
        <v>0</v>
      </c>
      <c r="F2520" s="119">
        <v>0</v>
      </c>
      <c r="G2520" s="177">
        <v>0</v>
      </c>
      <c r="H2520" s="97">
        <v>12128074.108510347</v>
      </c>
      <c r="I2520" s="185">
        <v>34257.567026841614</v>
      </c>
      <c r="J2520" s="174">
        <v>415478311678.79559</v>
      </c>
      <c r="K2520" s="186">
        <v>0.38535780966663213</v>
      </c>
      <c r="L2520" s="182">
        <v>112771631425.88867</v>
      </c>
      <c r="M2520" s="189">
        <v>9891388479.7518291</v>
      </c>
      <c r="N2520" s="187">
        <v>22955705.3692597</v>
      </c>
      <c r="O2520" s="185">
        <v>0</v>
      </c>
      <c r="P2520" s="185">
        <v>0</v>
      </c>
      <c r="Q2520" s="174">
        <v>425369700158.54742</v>
      </c>
      <c r="R2520" s="119">
        <v>0.37639684277665808</v>
      </c>
      <c r="S2520" s="174">
        <v>112771631425.88867</v>
      </c>
      <c r="T2520" s="119">
        <v>0.2651143966856489</v>
      </c>
      <c r="U2520" s="97">
        <v>13.315885916865598</v>
      </c>
      <c r="V2520" s="184">
        <v>1493436351690.374</v>
      </c>
      <c r="W2520" s="199">
        <v>1550.8767014665636</v>
      </c>
      <c r="X2520" s="191">
        <v>5.913466806566671E-2</v>
      </c>
      <c r="Y2520" s="198">
        <v>2.0000000000000001E-4</v>
      </c>
    </row>
    <row r="2521" spans="1:25" x14ac:dyDescent="0.2">
      <c r="A2521">
        <v>2517</v>
      </c>
      <c r="B2521" s="119">
        <v>0.55122324776140252</v>
      </c>
      <c r="C2521" s="97">
        <v>12752.934987704743</v>
      </c>
      <c r="D2521" s="96">
        <v>0.64765422387940097</v>
      </c>
      <c r="E2521" s="98">
        <v>0.7</v>
      </c>
      <c r="F2521" s="119">
        <v>0</v>
      </c>
      <c r="G2521" s="177">
        <v>0</v>
      </c>
      <c r="H2521" s="97">
        <v>3452445.8415476219</v>
      </c>
      <c r="I2521" s="185">
        <v>53650.009060293858</v>
      </c>
      <c r="J2521" s="174">
        <v>185223750679.20377</v>
      </c>
      <c r="K2521" s="186">
        <v>0.50143215500399296</v>
      </c>
      <c r="L2521" s="182">
        <v>74921553925.046356</v>
      </c>
      <c r="M2521" s="189">
        <v>26515072344.612099</v>
      </c>
      <c r="N2521" s="187">
        <v>9294605.4004860725</v>
      </c>
      <c r="O2521" s="185">
        <v>49554614394.496529</v>
      </c>
      <c r="P2521" s="185">
        <v>0</v>
      </c>
      <c r="Q2521" s="174">
        <v>261293437418.31241</v>
      </c>
      <c r="R2521" s="119">
        <v>0.50717246206392907</v>
      </c>
      <c r="S2521" s="174">
        <v>106291734660.51573</v>
      </c>
      <c r="T2521" s="119">
        <v>0.4067906783680531</v>
      </c>
      <c r="U2521" s="97">
        <v>15.481051314743093</v>
      </c>
      <c r="V2521" s="184">
        <v>1774324308214.6714</v>
      </c>
      <c r="W2521" s="199">
        <v>1841.0876593507469</v>
      </c>
      <c r="X2521" s="191">
        <v>4.7999828377681589E-2</v>
      </c>
      <c r="Y2521" s="198">
        <v>2.0000000000000001E-4</v>
      </c>
    </row>
    <row r="2522" spans="1:25" x14ac:dyDescent="0.2">
      <c r="A2522">
        <v>2518</v>
      </c>
      <c r="B2522" s="119">
        <v>0.57700349109200511</v>
      </c>
      <c r="C2522" s="97">
        <v>4108.5006376916381</v>
      </c>
      <c r="D2522" s="96">
        <v>0.94564131750403224</v>
      </c>
      <c r="E2522" s="98">
        <v>0</v>
      </c>
      <c r="F2522" s="119">
        <v>0.54490582283861022</v>
      </c>
      <c r="G2522" s="177">
        <v>1</v>
      </c>
      <c r="H2522" s="97">
        <v>12373615.027307108</v>
      </c>
      <c r="I2522" s="185">
        <v>35321.461987260845</v>
      </c>
      <c r="J2522" s="174">
        <v>437054172832.02759</v>
      </c>
      <c r="K2522" s="186">
        <v>0.42360618384763471</v>
      </c>
      <c r="L2522" s="182">
        <v>134664969519.81667</v>
      </c>
      <c r="M2522" s="189">
        <v>15071873357.960863</v>
      </c>
      <c r="N2522" s="187">
        <v>25726734.082753915</v>
      </c>
      <c r="O2522" s="185">
        <v>0</v>
      </c>
      <c r="P2522" s="185">
        <v>340229260764.31055</v>
      </c>
      <c r="Q2522" s="174">
        <v>792355306954.29895</v>
      </c>
      <c r="R2522" s="119">
        <v>0.57716816545015637</v>
      </c>
      <c r="S2522" s="174">
        <v>326102099311.76257</v>
      </c>
      <c r="T2522" s="119">
        <v>0.41156044068822184</v>
      </c>
      <c r="U2522" s="97">
        <v>16.648715240253985</v>
      </c>
      <c r="V2522" s="184">
        <v>5843663103099.4854</v>
      </c>
      <c r="W2522" s="199">
        <v>6070.3701621785613</v>
      </c>
      <c r="X2522" s="191">
        <v>4.4486023431897406E-2</v>
      </c>
      <c r="Y2522" s="198">
        <v>2.0000000000000001E-4</v>
      </c>
    </row>
    <row r="2523" spans="1:25" x14ac:dyDescent="0.2">
      <c r="A2523">
        <v>2519</v>
      </c>
      <c r="B2523" s="119">
        <v>0.47817657215289383</v>
      </c>
      <c r="C2523" s="97">
        <v>7436.8589180878935</v>
      </c>
      <c r="D2523" s="96">
        <v>0.2</v>
      </c>
      <c r="E2523" s="98">
        <v>0</v>
      </c>
      <c r="F2523" s="119">
        <v>0.58434393078237057</v>
      </c>
      <c r="G2523" s="177">
        <v>1</v>
      </c>
      <c r="H2523" s="97">
        <v>2363824.2804021835</v>
      </c>
      <c r="I2523" s="185">
        <v>53618.66566660587</v>
      </c>
      <c r="J2523" s="174">
        <v>126745103785.48988</v>
      </c>
      <c r="K2523" s="186">
        <v>0.47817657215289389</v>
      </c>
      <c r="L2523" s="182">
        <v>45795258315.330421</v>
      </c>
      <c r="M2523" s="189">
        <v>0</v>
      </c>
      <c r="N2523" s="187">
        <v>9187728.9596450981</v>
      </c>
      <c r="O2523" s="185">
        <v>0</v>
      </c>
      <c r="P2523" s="185">
        <v>293245446364.00366</v>
      </c>
      <c r="Q2523" s="174">
        <v>419990550149.49353</v>
      </c>
      <c r="R2523" s="119">
        <v>0.70287985349059712</v>
      </c>
      <c r="S2523" s="174">
        <v>170851586157.71359</v>
      </c>
      <c r="T2523" s="119">
        <v>0.40679864367638707</v>
      </c>
      <c r="U2523" s="97">
        <v>17.391753005802709</v>
      </c>
      <c r="V2523" s="184">
        <v>3260907008872.834</v>
      </c>
      <c r="W2523" s="199">
        <v>3382.3111110973409</v>
      </c>
      <c r="X2523" s="191">
        <v>4.1794080216312313E-2</v>
      </c>
      <c r="Y2523" s="198">
        <v>2.0000000000000001E-4</v>
      </c>
    </row>
    <row r="2524" spans="1:25" x14ac:dyDescent="0.2">
      <c r="A2524">
        <v>2520</v>
      </c>
      <c r="B2524" s="119">
        <v>0.4693960026559853</v>
      </c>
      <c r="C2524" s="97">
        <v>10330.553162299055</v>
      </c>
      <c r="D2524" s="96">
        <v>0.85924611093714298</v>
      </c>
      <c r="E2524" s="98">
        <v>0.7</v>
      </c>
      <c r="F2524" s="119">
        <v>0.62398424894852622</v>
      </c>
      <c r="G2524" s="177">
        <v>1</v>
      </c>
      <c r="H2524" s="97">
        <v>5192689.8474983033</v>
      </c>
      <c r="I2524" s="185">
        <v>42626.828484052807</v>
      </c>
      <c r="J2524" s="174">
        <v>221347899500.1925</v>
      </c>
      <c r="K2524" s="186">
        <v>0.43584587874334291</v>
      </c>
      <c r="L2524" s="182">
        <v>73948866970.954803</v>
      </c>
      <c r="M2524" s="189">
        <v>2224920609.9789238</v>
      </c>
      <c r="N2524" s="187">
        <v>12047895.992824225</v>
      </c>
      <c r="O2524" s="185">
        <v>0</v>
      </c>
      <c r="P2524" s="185">
        <v>237906245471.80542</v>
      </c>
      <c r="Q2524" s="174">
        <v>461479065581.97687</v>
      </c>
      <c r="R2524" s="119">
        <v>0.62147687193873835</v>
      </c>
      <c r="S2524" s="174">
        <v>181629402220.35611</v>
      </c>
      <c r="T2524" s="119">
        <v>0.39358102190681404</v>
      </c>
      <c r="U2524" s="97">
        <v>16.598295735837915</v>
      </c>
      <c r="V2524" s="184">
        <v>3214893664393.4302</v>
      </c>
      <c r="W2524" s="199">
        <v>3335.664545805032</v>
      </c>
      <c r="X2524" s="191">
        <v>4.5530162166268276E-2</v>
      </c>
      <c r="Y2524" s="198">
        <v>2.0000000000000001E-4</v>
      </c>
    </row>
    <row r="2525" spans="1:25" x14ac:dyDescent="0.2">
      <c r="A2525">
        <v>2521</v>
      </c>
      <c r="B2525" s="119">
        <v>0.54190697851069858</v>
      </c>
      <c r="C2525" s="97">
        <v>4473.0149789958568</v>
      </c>
      <c r="D2525" s="96">
        <v>0.64568304068569937</v>
      </c>
      <c r="E2525" s="98">
        <v>0.39190502393153659</v>
      </c>
      <c r="F2525" s="119">
        <v>0</v>
      </c>
      <c r="G2525" s="177">
        <v>0</v>
      </c>
      <c r="H2525" s="97">
        <v>7052754.995191548</v>
      </c>
      <c r="I2525" s="185">
        <v>42101.748673117203</v>
      </c>
      <c r="J2525" s="174">
        <v>296933318260.62646</v>
      </c>
      <c r="K2525" s="186">
        <v>0.46988336028531341</v>
      </c>
      <c r="L2525" s="182">
        <v>95756442413.21756</v>
      </c>
      <c r="M2525" s="189">
        <v>29590028160.870544</v>
      </c>
      <c r="N2525" s="187">
        <v>17507487.736483414</v>
      </c>
      <c r="O2525" s="185">
        <v>39612309456.578583</v>
      </c>
      <c r="P2525" s="185">
        <v>0</v>
      </c>
      <c r="Q2525" s="174">
        <v>366135655878.07556</v>
      </c>
      <c r="R2525" s="119">
        <v>0.46762414471659447</v>
      </c>
      <c r="S2525" s="174">
        <v>119441920834.3593</v>
      </c>
      <c r="T2525" s="119">
        <v>0.32622313319338087</v>
      </c>
      <c r="U2525" s="97">
        <v>14.900588109730396</v>
      </c>
      <c r="V2525" s="184">
        <v>1994904000802.502</v>
      </c>
      <c r="W2525" s="199">
        <v>2069.9891369994543</v>
      </c>
      <c r="X2525" s="191">
        <v>4.792264290213951E-2</v>
      </c>
      <c r="Y2525" s="198">
        <v>2.0000000000000001E-4</v>
      </c>
    </row>
    <row r="2526" spans="1:25" x14ac:dyDescent="0.2">
      <c r="A2526">
        <v>2522</v>
      </c>
      <c r="B2526" s="119">
        <v>0.55626802434496425</v>
      </c>
      <c r="C2526" s="97">
        <v>9605.0480103760892</v>
      </c>
      <c r="D2526" s="96">
        <v>0.69081504980130282</v>
      </c>
      <c r="E2526" s="98">
        <v>0.434952431598152</v>
      </c>
      <c r="F2526" s="119">
        <v>0</v>
      </c>
      <c r="G2526" s="177">
        <v>0</v>
      </c>
      <c r="H2526" s="97">
        <v>4774755.7198497355</v>
      </c>
      <c r="I2526" s="185">
        <v>52599.320920433129</v>
      </c>
      <c r="J2526" s="174">
        <v>251148908425.04993</v>
      </c>
      <c r="K2526" s="186">
        <v>0.53081670878193887</v>
      </c>
      <c r="L2526" s="182">
        <v>107501385953.99054</v>
      </c>
      <c r="M2526" s="189">
        <v>30469304140.209507</v>
      </c>
      <c r="N2526" s="187">
        <v>12020196.506090295</v>
      </c>
      <c r="O2526" s="185">
        <v>47339161424.437317</v>
      </c>
      <c r="P2526" s="185">
        <v>0</v>
      </c>
      <c r="Q2526" s="174">
        <v>328957373989.69678</v>
      </c>
      <c r="R2526" s="119">
        <v>0.52038768442160865</v>
      </c>
      <c r="S2526" s="174">
        <v>127991605918.6413</v>
      </c>
      <c r="T2526" s="119">
        <v>0.38908264729353687</v>
      </c>
      <c r="U2526" s="97">
        <v>14.751523505313029</v>
      </c>
      <c r="V2526" s="184">
        <v>2046012559451.4143</v>
      </c>
      <c r="W2526" s="199">
        <v>2124.1323655255101</v>
      </c>
      <c r="X2526" s="191">
        <v>5.0019029177793557E-2</v>
      </c>
      <c r="Y2526" s="198">
        <v>2.0000000000000001E-4</v>
      </c>
    </row>
    <row r="2527" spans="1:25" x14ac:dyDescent="0.2">
      <c r="A2527">
        <v>2523</v>
      </c>
      <c r="B2527" s="119">
        <v>0.40222956536327142</v>
      </c>
      <c r="C2527" s="97">
        <v>4000</v>
      </c>
      <c r="D2527" s="96">
        <v>1.4354054044266362</v>
      </c>
      <c r="E2527" s="98">
        <v>0.4055093785092771</v>
      </c>
      <c r="F2527" s="119">
        <v>0</v>
      </c>
      <c r="G2527" s="177">
        <v>0</v>
      </c>
      <c r="H2527" s="97">
        <v>27527300.449244041</v>
      </c>
      <c r="I2527" s="185">
        <v>22015.772906797112</v>
      </c>
      <c r="J2527" s="174">
        <v>606034795427.73096</v>
      </c>
      <c r="K2527" s="186">
        <v>0.21814044037933156</v>
      </c>
      <c r="L2527" s="182">
        <v>75005904714.010849</v>
      </c>
      <c r="M2527" s="189">
        <v>67294619091.354858</v>
      </c>
      <c r="N2527" s="187">
        <v>47426440.318328053</v>
      </c>
      <c r="O2527" s="185">
        <v>140646613434.11273</v>
      </c>
      <c r="P2527" s="185">
        <v>0</v>
      </c>
      <c r="Q2527" s="174">
        <v>813976027953.19861</v>
      </c>
      <c r="R2527" s="119">
        <v>0.30064520268791523</v>
      </c>
      <c r="S2527" s="174">
        <v>144247548429.83496</v>
      </c>
      <c r="T2527" s="119">
        <v>0.17721350933706956</v>
      </c>
      <c r="U2527" s="97">
        <v>17.663025563079607</v>
      </c>
      <c r="V2527" s="184">
        <v>2581647469034.4893</v>
      </c>
      <c r="W2527" s="199">
        <v>2679.2751515779896</v>
      </c>
      <c r="X2527" s="191">
        <v>4.3118739653184371E-2</v>
      </c>
      <c r="Y2527" s="198">
        <v>2.0000000000000001E-4</v>
      </c>
    </row>
    <row r="2528" spans="1:25" x14ac:dyDescent="0.2">
      <c r="A2528">
        <v>2524</v>
      </c>
      <c r="B2528" s="119">
        <v>0.31145708411976147</v>
      </c>
      <c r="C2528" s="97">
        <v>12141.31501593447</v>
      </c>
      <c r="D2528" s="96">
        <v>0.86956336607654516</v>
      </c>
      <c r="E2528" s="98">
        <v>0.38583204058654785</v>
      </c>
      <c r="F2528" s="119">
        <v>0.52471416639204282</v>
      </c>
      <c r="G2528" s="177">
        <v>1</v>
      </c>
      <c r="H2528" s="97">
        <v>5691926.4664063947</v>
      </c>
      <c r="I2528" s="185">
        <v>43636.46172637424</v>
      </c>
      <c r="J2528" s="174">
        <v>248375531400.67923</v>
      </c>
      <c r="K2528" s="186">
        <v>0.31145708411976147</v>
      </c>
      <c r="L2528" s="182">
        <v>48275170228.045959</v>
      </c>
      <c r="M2528" s="189">
        <v>5567796347.0559969</v>
      </c>
      <c r="N2528" s="187">
        <v>12982242.472218746</v>
      </c>
      <c r="O2528" s="185">
        <v>0</v>
      </c>
      <c r="P2528" s="185">
        <v>166199096818.58847</v>
      </c>
      <c r="Q2528" s="174">
        <v>420142424566.32367</v>
      </c>
      <c r="R2528" s="119">
        <v>0.50058642958685995</v>
      </c>
      <c r="S2528" s="174">
        <v>134598390289.94919</v>
      </c>
      <c r="T2528" s="119">
        <v>0.32036372053806123</v>
      </c>
      <c r="U2528" s="97">
        <v>16.972793707513507</v>
      </c>
      <c r="V2528" s="184">
        <v>2380107375072.9893</v>
      </c>
      <c r="W2528" s="199">
        <v>2468.7352075456452</v>
      </c>
      <c r="X2528" s="191">
        <v>4.5879306249172774E-2</v>
      </c>
      <c r="Y2528" s="198">
        <v>2.0000000000000001E-4</v>
      </c>
    </row>
    <row r="2529" spans="1:25" x14ac:dyDescent="0.2">
      <c r="A2529">
        <v>2525</v>
      </c>
      <c r="B2529" s="119">
        <v>0.52674458173628103</v>
      </c>
      <c r="C2529" s="97">
        <v>7208.6692306401128</v>
      </c>
      <c r="D2529" s="96">
        <v>0.55091062825139825</v>
      </c>
      <c r="E2529" s="98">
        <v>0.4609004725863764</v>
      </c>
      <c r="F2529" s="119">
        <v>0.57056090332274723</v>
      </c>
      <c r="G2529" s="177">
        <v>1</v>
      </c>
      <c r="H2529" s="97">
        <v>6894814.5541944923</v>
      </c>
      <c r="I2529" s="185">
        <v>38680.993579240909</v>
      </c>
      <c r="J2529" s="174">
        <v>266698277500.85391</v>
      </c>
      <c r="K2529" s="186">
        <v>0.43733538698260299</v>
      </c>
      <c r="L2529" s="182">
        <v>82969426507.782806</v>
      </c>
      <c r="M2529" s="189">
        <v>4736444034.0697174</v>
      </c>
      <c r="N2529" s="187">
        <v>17907860.386927035</v>
      </c>
      <c r="O2529" s="185">
        <v>0</v>
      </c>
      <c r="P2529" s="185">
        <v>292657884542.75311</v>
      </c>
      <c r="Q2529" s="174">
        <v>564092606077.67676</v>
      </c>
      <c r="R2529" s="119">
        <v>0.62181793956067433</v>
      </c>
      <c r="S2529" s="174">
        <v>151336810242.97589</v>
      </c>
      <c r="T2529" s="119">
        <v>0.26828362685919782</v>
      </c>
      <c r="U2529" s="97">
        <v>15.823838782720088</v>
      </c>
      <c r="V2529" s="184">
        <v>2626362950900.9399</v>
      </c>
      <c r="W2529" s="199">
        <v>2724.3899092531706</v>
      </c>
      <c r="X2529" s="191">
        <v>4.6242867174594159E-2</v>
      </c>
      <c r="Y2529" s="198">
        <v>2.0000000000000001E-4</v>
      </c>
    </row>
    <row r="2530" spans="1:25" x14ac:dyDescent="0.2">
      <c r="A2530">
        <v>2526</v>
      </c>
      <c r="B2530" s="119">
        <v>0.63245215322489468</v>
      </c>
      <c r="C2530" s="97">
        <v>10257.411604357716</v>
      </c>
      <c r="D2530" s="96">
        <v>0.57292611319430431</v>
      </c>
      <c r="E2530" s="98">
        <v>0.10232065284823802</v>
      </c>
      <c r="F2530" s="119">
        <v>0</v>
      </c>
      <c r="G2530" s="177">
        <v>0</v>
      </c>
      <c r="H2530" s="97">
        <v>3899677.8114412115</v>
      </c>
      <c r="I2530" s="185">
        <v>44502.99805992045</v>
      </c>
      <c r="J2530" s="174">
        <v>173547354076.88306</v>
      </c>
      <c r="K2530" s="186">
        <v>0.47228767650392112</v>
      </c>
      <c r="L2530" s="182">
        <v>60660891717.640457</v>
      </c>
      <c r="M2530" s="189">
        <v>7758586915.4812069</v>
      </c>
      <c r="N2530" s="187">
        <v>10718007.918612234</v>
      </c>
      <c r="O2530" s="185">
        <v>21892108808.016541</v>
      </c>
      <c r="P2530" s="185">
        <v>0</v>
      </c>
      <c r="Q2530" s="174">
        <v>203198049800.3808</v>
      </c>
      <c r="R2530" s="119">
        <v>0.48956160634668267</v>
      </c>
      <c r="S2530" s="174">
        <v>72547406646.932083</v>
      </c>
      <c r="T2530" s="119">
        <v>0.35702806556559841</v>
      </c>
      <c r="U2530" s="97">
        <v>14.360627845472534</v>
      </c>
      <c r="V2530" s="184">
        <v>1148871087000.9651</v>
      </c>
      <c r="W2530" s="199">
        <v>1192.3739988579193</v>
      </c>
      <c r="X2530" s="191">
        <v>4.9533905617180365E-2</v>
      </c>
      <c r="Y2530" s="198">
        <v>2.0000000000000001E-4</v>
      </c>
    </row>
    <row r="2531" spans="1:25" x14ac:dyDescent="0.2">
      <c r="A2531">
        <v>2527</v>
      </c>
      <c r="B2531" s="119">
        <v>0.53623647473321301</v>
      </c>
      <c r="C2531" s="97">
        <v>14642.657506348298</v>
      </c>
      <c r="D2531" s="96">
        <v>0.61733886423044049</v>
      </c>
      <c r="E2531" s="98">
        <v>0.29081047564599205</v>
      </c>
      <c r="F2531" s="119">
        <v>0</v>
      </c>
      <c r="G2531" s="177">
        <v>0</v>
      </c>
      <c r="H2531" s="97">
        <v>3386622.7613947256</v>
      </c>
      <c r="I2531" s="185">
        <v>53624.984622997232</v>
      </c>
      <c r="J2531" s="174">
        <v>181607593503.6846</v>
      </c>
      <c r="K2531" s="186">
        <v>0.5067849022962454</v>
      </c>
      <c r="L2531" s="182">
        <v>75965874730.764526</v>
      </c>
      <c r="M2531" s="189">
        <v>10560409611.70471</v>
      </c>
      <c r="N2531" s="187">
        <v>9293779.7294213884</v>
      </c>
      <c r="O2531" s="185">
        <v>21468283228.560631</v>
      </c>
      <c r="P2531" s="185">
        <v>0</v>
      </c>
      <c r="Q2531" s="174">
        <v>213636286343.94995</v>
      </c>
      <c r="R2531" s="119">
        <v>0.51119879951967884</v>
      </c>
      <c r="S2531" s="174">
        <v>87057520864.736481</v>
      </c>
      <c r="T2531" s="119">
        <v>0.40750343658649679</v>
      </c>
      <c r="U2531" s="97">
        <v>14.104544582901136</v>
      </c>
      <c r="V2531" s="184">
        <v>1323507183222.8225</v>
      </c>
      <c r="W2531" s="199">
        <v>1373.0466942699352</v>
      </c>
      <c r="X2531" s="191">
        <v>5.2272512852992885E-2</v>
      </c>
      <c r="Y2531" s="198">
        <v>2.0000000000000001E-4</v>
      </c>
    </row>
    <row r="2532" spans="1:25" x14ac:dyDescent="0.2">
      <c r="A2532">
        <v>2528</v>
      </c>
      <c r="B2532" s="119">
        <v>0.30226424421391218</v>
      </c>
      <c r="C2532" s="97">
        <v>11179.581189965793</v>
      </c>
      <c r="D2532" s="96">
        <v>0.60156893164652037</v>
      </c>
      <c r="E2532" s="98">
        <v>0.50057376626707684</v>
      </c>
      <c r="F2532" s="119">
        <v>0.68810587783124522</v>
      </c>
      <c r="G2532" s="177">
        <v>1</v>
      </c>
      <c r="H2532" s="97">
        <v>3791951.9375550174</v>
      </c>
      <c r="I2532" s="185">
        <v>53698.85869438191</v>
      </c>
      <c r="J2532" s="174">
        <v>203623491270.65457</v>
      </c>
      <c r="K2532" s="186">
        <v>0.30226424421391218</v>
      </c>
      <c r="L2532" s="182">
        <v>38709722769.225937</v>
      </c>
      <c r="M2532" s="189">
        <v>3899887523.0770693</v>
      </c>
      <c r="N2532" s="187">
        <v>10323197.289248573</v>
      </c>
      <c r="O2532" s="185">
        <v>0</v>
      </c>
      <c r="P2532" s="185">
        <v>255184231070.74698</v>
      </c>
      <c r="Q2532" s="174">
        <v>462707609864.47864</v>
      </c>
      <c r="R2532" s="119">
        <v>0.57421896654679849</v>
      </c>
      <c r="S2532" s="174">
        <v>128648200227.35991</v>
      </c>
      <c r="T2532" s="119">
        <v>0.27803346537792922</v>
      </c>
      <c r="U2532" s="97">
        <v>17.299925870625529</v>
      </c>
      <c r="V2532" s="184">
        <v>2377306075384.7661</v>
      </c>
      <c r="W2532" s="199">
        <v>2466.9789853617626</v>
      </c>
      <c r="X2532" s="191">
        <v>4.3159020853666991E-2</v>
      </c>
      <c r="Y2532" s="198">
        <v>2.0000000000000001E-4</v>
      </c>
    </row>
    <row r="2533" spans="1:25" x14ac:dyDescent="0.2">
      <c r="A2533">
        <v>2529</v>
      </c>
      <c r="B2533" s="119">
        <v>0.68602134059860143</v>
      </c>
      <c r="C2533" s="97">
        <v>6841.4042289511526</v>
      </c>
      <c r="D2533" s="96">
        <v>1.0253609984330738</v>
      </c>
      <c r="E2533" s="98">
        <v>0.51285964917838545</v>
      </c>
      <c r="F2533" s="119">
        <v>0.44275309637135091</v>
      </c>
      <c r="G2533" s="177">
        <v>1</v>
      </c>
      <c r="H2533" s="97">
        <v>9705078.2858244628</v>
      </c>
      <c r="I2533" s="185">
        <v>40583.206895875795</v>
      </c>
      <c r="J2533" s="174">
        <v>393863200014.28577</v>
      </c>
      <c r="K2533" s="186">
        <v>0.36518891419087529</v>
      </c>
      <c r="L2533" s="182">
        <v>97285834298.573456</v>
      </c>
      <c r="M2533" s="189">
        <v>8571595396.7974529</v>
      </c>
      <c r="N2533" s="187">
        <v>19887046.51595632</v>
      </c>
      <c r="O2533" s="185">
        <v>0</v>
      </c>
      <c r="P2533" s="185">
        <v>345830811993.03882</v>
      </c>
      <c r="Q2533" s="174">
        <v>748265607404.12207</v>
      </c>
      <c r="R2533" s="119">
        <v>0.56196505597281743</v>
      </c>
      <c r="S2533" s="174">
        <v>258250564993.69214</v>
      </c>
      <c r="T2533" s="119">
        <v>0.34513221299801983</v>
      </c>
      <c r="U2533" s="97">
        <v>16.833958300523051</v>
      </c>
      <c r="V2533" s="184">
        <v>4632262346132.0068</v>
      </c>
      <c r="W2533" s="199">
        <v>4810.9079430487036</v>
      </c>
      <c r="X2533" s="191">
        <v>4.4864101013674412E-2</v>
      </c>
      <c r="Y2533" s="198">
        <v>2.0000000000000001E-4</v>
      </c>
    </row>
    <row r="2534" spans="1:25" x14ac:dyDescent="0.2">
      <c r="A2534">
        <v>2530</v>
      </c>
      <c r="B2534" s="119">
        <v>0.50102198891388783</v>
      </c>
      <c r="C2534" s="97">
        <v>7614.6473332848245</v>
      </c>
      <c r="D2534" s="96">
        <v>0.99531409623887512</v>
      </c>
      <c r="E2534" s="98">
        <v>0.7</v>
      </c>
      <c r="F2534" s="119">
        <v>0.55778377142808477</v>
      </c>
      <c r="G2534" s="177">
        <v>1</v>
      </c>
      <c r="H2534" s="97">
        <v>8796764.8071528394</v>
      </c>
      <c r="I2534" s="185">
        <v>39102.579524180932</v>
      </c>
      <c r="J2534" s="174">
        <v>343976195427.21002</v>
      </c>
      <c r="K2534" s="186">
        <v>0.49153237205921096</v>
      </c>
      <c r="L2534" s="182">
        <v>138592545576.9469</v>
      </c>
      <c r="M2534" s="189">
        <v>3709719947.8346462</v>
      </c>
      <c r="N2534" s="187">
        <v>18343615.066002507</v>
      </c>
      <c r="O2534" s="185">
        <v>0</v>
      </c>
      <c r="P2534" s="185">
        <v>356544149966.75446</v>
      </c>
      <c r="Q2534" s="174">
        <v>704230065341.79907</v>
      </c>
      <c r="R2534" s="119">
        <v>0.64511695481666553</v>
      </c>
      <c r="S2534" s="174">
        <v>251828545381.42563</v>
      </c>
      <c r="T2534" s="119">
        <v>0.35759414114079363</v>
      </c>
      <c r="U2534" s="97">
        <v>15.738901633609055</v>
      </c>
      <c r="V2534" s="184">
        <v>4232618589426.8721</v>
      </c>
      <c r="W2534" s="199">
        <v>4392.4498401410174</v>
      </c>
      <c r="X2534" s="191">
        <v>4.7421833332508351E-2</v>
      </c>
      <c r="Y2534" s="198">
        <v>2.0000000000000001E-4</v>
      </c>
    </row>
    <row r="2535" spans="1:25" x14ac:dyDescent="0.2">
      <c r="A2535">
        <v>2531</v>
      </c>
      <c r="B2535" s="119">
        <v>0.4637921182347588</v>
      </c>
      <c r="C2535" s="97">
        <v>8450.6930374329186</v>
      </c>
      <c r="D2535" s="96">
        <v>0.73282168467660602</v>
      </c>
      <c r="E2535" s="98">
        <v>0</v>
      </c>
      <c r="F2535" s="119">
        <v>0.51893769675430812</v>
      </c>
      <c r="G2535" s="177">
        <v>1</v>
      </c>
      <c r="H2535" s="97">
        <v>5684379.8227995876</v>
      </c>
      <c r="I2535" s="185">
        <v>48247.44132213229</v>
      </c>
      <c r="J2535" s="174">
        <v>274256781953.23584</v>
      </c>
      <c r="K2535" s="186">
        <v>0.46379211823475885</v>
      </c>
      <c r="L2535" s="182">
        <v>97092453239.880096</v>
      </c>
      <c r="M2535" s="189">
        <v>6124960552.0707731</v>
      </c>
      <c r="N2535" s="187">
        <v>13757710.193680905</v>
      </c>
      <c r="O2535" s="185">
        <v>0</v>
      </c>
      <c r="P2535" s="185">
        <v>234750631017.46429</v>
      </c>
      <c r="Q2535" s="174">
        <v>515132373522.77094</v>
      </c>
      <c r="R2535" s="119">
        <v>0.61149066695647469</v>
      </c>
      <c r="S2535" s="174">
        <v>217277298488.80383</v>
      </c>
      <c r="T2535" s="119">
        <v>0.42178925196049494</v>
      </c>
      <c r="U2535" s="97">
        <v>16.421277380919953</v>
      </c>
      <c r="V2535" s="184">
        <v>3838263498719.353</v>
      </c>
      <c r="W2535" s="199">
        <v>3982.7456880258669</v>
      </c>
      <c r="X2535" s="191">
        <v>4.5286944088524593E-2</v>
      </c>
      <c r="Y2535" s="198">
        <v>2.0000000000000001E-4</v>
      </c>
    </row>
    <row r="2536" spans="1:25" x14ac:dyDescent="0.2">
      <c r="A2536">
        <v>2532</v>
      </c>
      <c r="B2536" s="119">
        <v>0.46024619290248547</v>
      </c>
      <c r="C2536" s="97">
        <v>5194.4867965879494</v>
      </c>
      <c r="D2536" s="96">
        <v>0.96807798639217213</v>
      </c>
      <c r="E2536" s="98">
        <v>0.66443965807520078</v>
      </c>
      <c r="F2536" s="119">
        <v>0</v>
      </c>
      <c r="G2536" s="177">
        <v>0</v>
      </c>
      <c r="H2536" s="97">
        <v>10800827.467775011</v>
      </c>
      <c r="I2536" s="185">
        <v>36359.062894683098</v>
      </c>
      <c r="J2536" s="174">
        <v>392707965215.45245</v>
      </c>
      <c r="K2536" s="186">
        <v>0.3544797897598907</v>
      </c>
      <c r="L2536" s="182">
        <v>88389446388.317307</v>
      </c>
      <c r="M2536" s="189">
        <v>33716471615.46986</v>
      </c>
      <c r="N2536" s="187">
        <v>22448891.226206604</v>
      </c>
      <c r="O2536" s="185">
        <v>47278768188.179108</v>
      </c>
      <c r="P2536" s="185">
        <v>0</v>
      </c>
      <c r="Q2536" s="174">
        <v>473703205019.10138</v>
      </c>
      <c r="R2536" s="119">
        <v>0.37371512293232817</v>
      </c>
      <c r="S2536" s="174">
        <v>101292846152.56491</v>
      </c>
      <c r="T2536" s="119">
        <v>0.21383187844059537</v>
      </c>
      <c r="U2536" s="97">
        <v>14.946160042921507</v>
      </c>
      <c r="V2536" s="184">
        <v>1633832744220.2659</v>
      </c>
      <c r="W2536" s="199">
        <v>1695.7897135927412</v>
      </c>
      <c r="X2536" s="191">
        <v>4.8587308638113655E-2</v>
      </c>
      <c r="Y2536" s="198">
        <v>2.0000000000000001E-4</v>
      </c>
    </row>
    <row r="2537" spans="1:25" x14ac:dyDescent="0.2">
      <c r="A2537">
        <v>2533</v>
      </c>
      <c r="B2537" s="119">
        <v>0.47524161169740575</v>
      </c>
      <c r="C2537" s="97">
        <v>13495.914164231193</v>
      </c>
      <c r="D2537" s="96">
        <v>0.53061892125979782</v>
      </c>
      <c r="E2537" s="98">
        <v>0</v>
      </c>
      <c r="F2537" s="119">
        <v>0</v>
      </c>
      <c r="G2537" s="177">
        <v>0</v>
      </c>
      <c r="H2537" s="97">
        <v>3061460.4787871381</v>
      </c>
      <c r="I2537" s="185">
        <v>53618.384872242976</v>
      </c>
      <c r="J2537" s="174">
        <v>164150566222.77002</v>
      </c>
      <c r="K2537" s="186">
        <v>0.47524161169740575</v>
      </c>
      <c r="L2537" s="182">
        <v>58369894091.743202</v>
      </c>
      <c r="M2537" s="189">
        <v>3964517615.5727358</v>
      </c>
      <c r="N2537" s="187">
        <v>8942752.4471015111</v>
      </c>
      <c r="O2537" s="185">
        <v>0</v>
      </c>
      <c r="P2537" s="185">
        <v>0</v>
      </c>
      <c r="Q2537" s="174">
        <v>168115083838.34274</v>
      </c>
      <c r="R2537" s="119">
        <v>0.46403438568168864</v>
      </c>
      <c r="S2537" s="174">
        <v>58369894091.743202</v>
      </c>
      <c r="T2537" s="119">
        <v>0.34720200447849714</v>
      </c>
      <c r="U2537" s="97">
        <v>13.244944770388427</v>
      </c>
      <c r="V2537" s="184">
        <v>855609985773.09338</v>
      </c>
      <c r="W2537" s="199">
        <v>888.05013463592434</v>
      </c>
      <c r="X2537" s="191">
        <v>5.5004683039202529E-2</v>
      </c>
      <c r="Y2537" s="198">
        <v>2.0000000000000001E-4</v>
      </c>
    </row>
    <row r="2538" spans="1:25" x14ac:dyDescent="0.2">
      <c r="A2538">
        <v>2534</v>
      </c>
      <c r="B2538" s="119">
        <v>0.44079835527731831</v>
      </c>
      <c r="C2538" s="97">
        <v>5798.1678460313651</v>
      </c>
      <c r="D2538" s="96">
        <v>0.3608455150731561</v>
      </c>
      <c r="E2538" s="98">
        <v>5.8267421630127603E-2</v>
      </c>
      <c r="F2538" s="119">
        <v>0.69995738501612503</v>
      </c>
      <c r="G2538" s="177">
        <v>1</v>
      </c>
      <c r="H2538" s="97">
        <v>2888897.7276107846</v>
      </c>
      <c r="I2538" s="185">
        <v>53607.818978876581</v>
      </c>
      <c r="J2538" s="174">
        <v>154867506430.24686</v>
      </c>
      <c r="K2538" s="186">
        <v>0.44079835527731825</v>
      </c>
      <c r="L2538" s="182">
        <v>50416563070.649094</v>
      </c>
      <c r="M2538" s="189">
        <v>4932829329.8487291</v>
      </c>
      <c r="N2538" s="187">
        <v>9604960.3826850764</v>
      </c>
      <c r="O2538" s="185">
        <v>0</v>
      </c>
      <c r="P2538" s="185">
        <v>223719428003.25143</v>
      </c>
      <c r="Q2538" s="174">
        <v>383519763763.34705</v>
      </c>
      <c r="R2538" s="119">
        <v>0.6446626950769474</v>
      </c>
      <c r="S2538" s="174">
        <v>177100081080.32721</v>
      </c>
      <c r="T2538" s="119">
        <v>0.46177563143683981</v>
      </c>
      <c r="U2538" s="97">
        <v>17.382031490282341</v>
      </c>
      <c r="V2538" s="184">
        <v>3362824320617.4824</v>
      </c>
      <c r="W2538" s="199">
        <v>3491.9645038133608</v>
      </c>
      <c r="X2538" s="191">
        <v>4.214270500011031E-2</v>
      </c>
      <c r="Y2538" s="198">
        <v>2.0000000000000001E-4</v>
      </c>
    </row>
    <row r="2539" spans="1:25" x14ac:dyDescent="0.2">
      <c r="A2539">
        <v>2535</v>
      </c>
      <c r="B2539" s="119">
        <v>0.57318993654042083</v>
      </c>
      <c r="C2539" s="97">
        <v>7561.0276712815885</v>
      </c>
      <c r="D2539" s="96">
        <v>1.3308513325200322</v>
      </c>
      <c r="E2539" s="98">
        <v>0.7</v>
      </c>
      <c r="F2539" s="119">
        <v>0.59797602217917101</v>
      </c>
      <c r="G2539" s="177">
        <v>1</v>
      </c>
      <c r="H2539" s="97">
        <v>17446176.704116598</v>
      </c>
      <c r="I2539" s="185">
        <v>26642.05201898939</v>
      </c>
      <c r="J2539" s="174">
        <v>464801947283.5553</v>
      </c>
      <c r="K2539" s="186">
        <v>0.2829615764100375</v>
      </c>
      <c r="L2539" s="182">
        <v>84321709710.712067</v>
      </c>
      <c r="M2539" s="189">
        <v>2327531483.5858893</v>
      </c>
      <c r="N2539" s="187">
        <v>31358116.933766034</v>
      </c>
      <c r="O2539" s="185">
        <v>0</v>
      </c>
      <c r="P2539" s="185">
        <v>415652186487.83667</v>
      </c>
      <c r="Q2539" s="174">
        <v>882781665254.97791</v>
      </c>
      <c r="R2539" s="119">
        <v>0.52565980828118763</v>
      </c>
      <c r="S2539" s="174">
        <v>276577821915.03906</v>
      </c>
      <c r="T2539" s="119">
        <v>0.31330263506906186</v>
      </c>
      <c r="U2539" s="97">
        <v>17.18997848915949</v>
      </c>
      <c r="V2539" s="184">
        <v>4864897898186.0928</v>
      </c>
      <c r="W2539" s="199">
        <v>5050.6358965595782</v>
      </c>
      <c r="X2539" s="191">
        <v>4.5390923915797826E-2</v>
      </c>
      <c r="Y2539" s="198">
        <v>2.0000000000000001E-4</v>
      </c>
    </row>
    <row r="2540" spans="1:25" x14ac:dyDescent="0.2">
      <c r="A2540">
        <v>2536</v>
      </c>
      <c r="B2540" s="119">
        <v>0.47681907169849602</v>
      </c>
      <c r="C2540" s="97">
        <v>17000</v>
      </c>
      <c r="D2540" s="96">
        <v>0.8992426150144236</v>
      </c>
      <c r="E2540" s="98">
        <v>0.24380730145302981</v>
      </c>
      <c r="F2540" s="119">
        <v>0.55478095624366808</v>
      </c>
      <c r="G2540" s="177">
        <v>1</v>
      </c>
      <c r="H2540" s="97">
        <v>4508580.3029130362</v>
      </c>
      <c r="I2540" s="185">
        <v>36431.685191067518</v>
      </c>
      <c r="J2540" s="174">
        <v>164255178254.37555</v>
      </c>
      <c r="K2540" s="186">
        <v>0.32486648123709827</v>
      </c>
      <c r="L2540" s="182">
        <v>39599317751.70488</v>
      </c>
      <c r="M2540" s="189">
        <v>2098399227.2800255</v>
      </c>
      <c r="N2540" s="187">
        <v>10837905.306546928</v>
      </c>
      <c r="O2540" s="185">
        <v>0</v>
      </c>
      <c r="P2540" s="185">
        <v>149539460670.03253</v>
      </c>
      <c r="Q2540" s="174">
        <v>315893038151.68811</v>
      </c>
      <c r="R2540" s="119">
        <v>0.54763020841702881</v>
      </c>
      <c r="S2540" s="174">
        <v>113526497326.84717</v>
      </c>
      <c r="T2540" s="119">
        <v>0.35938271381698855</v>
      </c>
      <c r="U2540" s="97">
        <v>16.973145081080183</v>
      </c>
      <c r="V2540" s="184">
        <v>2012361733205.2549</v>
      </c>
      <c r="W2540" s="199">
        <v>2089.9446030499539</v>
      </c>
      <c r="X2540" s="191">
        <v>4.5920746787088206E-2</v>
      </c>
      <c r="Y2540" s="198">
        <v>2.0000000000000001E-4</v>
      </c>
    </row>
    <row r="2541" spans="1:25" x14ac:dyDescent="0.2">
      <c r="A2541">
        <v>2537</v>
      </c>
      <c r="B2541" s="119">
        <v>0.58342617495587334</v>
      </c>
      <c r="C2541" s="97">
        <v>16974.362560067479</v>
      </c>
      <c r="D2541" s="96">
        <v>0.88543474704285041</v>
      </c>
      <c r="E2541" s="98">
        <v>0.20964164783265402</v>
      </c>
      <c r="F2541" s="119">
        <v>0.46293839374227819</v>
      </c>
      <c r="G2541" s="177">
        <v>1</v>
      </c>
      <c r="H2541" s="97">
        <v>5813208.3417656608</v>
      </c>
      <c r="I2541" s="185">
        <v>37038.116588529621</v>
      </c>
      <c r="J2541" s="174">
        <v>215310288315.72949</v>
      </c>
      <c r="K2541" s="186">
        <v>0.28265375275748095</v>
      </c>
      <c r="L2541" s="182">
        <v>45980747763.871887</v>
      </c>
      <c r="M2541" s="189">
        <v>2556505441.9312515</v>
      </c>
      <c r="N2541" s="187">
        <v>13103515.300198857</v>
      </c>
      <c r="O2541" s="185">
        <v>0</v>
      </c>
      <c r="P2541" s="185">
        <v>190210879823.54297</v>
      </c>
      <c r="Q2541" s="174">
        <v>408077673581.20374</v>
      </c>
      <c r="R2541" s="119">
        <v>0.52202553251465766</v>
      </c>
      <c r="S2541" s="174">
        <v>141881106539.13031</v>
      </c>
      <c r="T2541" s="119">
        <v>0.34768161976128614</v>
      </c>
      <c r="U2541" s="97">
        <v>17.123100551181945</v>
      </c>
      <c r="V2541" s="184">
        <v>2492299154741.1011</v>
      </c>
      <c r="W2541" s="199">
        <v>2583.5151954019402</v>
      </c>
      <c r="X2541" s="191">
        <v>4.5480706275502887E-2</v>
      </c>
      <c r="Y2541" s="198">
        <v>2.0000000000000001E-4</v>
      </c>
    </row>
    <row r="2542" spans="1:25" x14ac:dyDescent="0.2">
      <c r="A2542">
        <v>2538</v>
      </c>
      <c r="B2542" s="119">
        <v>0.67889410590493404</v>
      </c>
      <c r="C2542" s="97">
        <v>8805.4928493107891</v>
      </c>
      <c r="D2542" s="96">
        <v>0.78514354923539564</v>
      </c>
      <c r="E2542" s="98">
        <v>1.8162416417505572E-2</v>
      </c>
      <c r="F2542" s="119">
        <v>0</v>
      </c>
      <c r="G2542" s="177">
        <v>0</v>
      </c>
      <c r="H2542" s="97">
        <v>5469974.9036927065</v>
      </c>
      <c r="I2542" s="185">
        <v>38132.130838116551</v>
      </c>
      <c r="J2542" s="174">
        <v>208581798708.82425</v>
      </c>
      <c r="K2542" s="186">
        <v>0.37767903092359023</v>
      </c>
      <c r="L2542" s="182">
        <v>52072952705.536896</v>
      </c>
      <c r="M2542" s="189">
        <v>6685294507.0843487</v>
      </c>
      <c r="N2542" s="187">
        <v>12994724.634704906</v>
      </c>
      <c r="O2542" s="185">
        <v>5316125617.3816519</v>
      </c>
      <c r="P2542" s="185">
        <v>0</v>
      </c>
      <c r="Q2542" s="174">
        <v>220583218833.29025</v>
      </c>
      <c r="R2542" s="119">
        <v>0.37641064691011128</v>
      </c>
      <c r="S2542" s="174">
        <v>54739037802.372635</v>
      </c>
      <c r="T2542" s="119">
        <v>0.24815594809024277</v>
      </c>
      <c r="U2542" s="97">
        <v>13.660865602280172</v>
      </c>
      <c r="V2542" s="184">
        <v>803187306968.40198</v>
      </c>
      <c r="W2542" s="199">
        <v>832.43239907644113</v>
      </c>
      <c r="X2542" s="191">
        <v>5.4155987036418399E-2</v>
      </c>
      <c r="Y2542" s="198">
        <v>2.0000000000000001E-4</v>
      </c>
    </row>
    <row r="2543" spans="1:25" x14ac:dyDescent="0.2">
      <c r="A2543">
        <v>2539</v>
      </c>
      <c r="B2543" s="119">
        <v>0.4855785840272267</v>
      </c>
      <c r="C2543" s="97">
        <v>9470.5549217696444</v>
      </c>
      <c r="D2543" s="96">
        <v>0.6569219187720855</v>
      </c>
      <c r="E2543" s="98">
        <v>0</v>
      </c>
      <c r="F2543" s="119">
        <v>0.53761214290442094</v>
      </c>
      <c r="G2543" s="177">
        <v>1</v>
      </c>
      <c r="H2543" s="97">
        <v>5357849.7535251332</v>
      </c>
      <c r="I2543" s="185">
        <v>40524.975012141615</v>
      </c>
      <c r="J2543" s="174">
        <v>217126727380.41513</v>
      </c>
      <c r="K2543" s="186">
        <v>0.36956986613846687</v>
      </c>
      <c r="L2543" s="182">
        <v>60792585548.242325</v>
      </c>
      <c r="M2543" s="189">
        <v>9173026825.1224632</v>
      </c>
      <c r="N2543" s="187">
        <v>13508344.566357076</v>
      </c>
      <c r="O2543" s="185">
        <v>0</v>
      </c>
      <c r="P2543" s="185">
        <v>184525930225.89075</v>
      </c>
      <c r="Q2543" s="174">
        <v>410825684431.42834</v>
      </c>
      <c r="R2543" s="119">
        <v>0.55464944960569829</v>
      </c>
      <c r="S2543" s="174">
        <v>142442537543.53256</v>
      </c>
      <c r="T2543" s="119">
        <v>0.3467225710112774</v>
      </c>
      <c r="U2543" s="97">
        <v>16.650630239356786</v>
      </c>
      <c r="V2543" s="184">
        <v>2555840445468.4385</v>
      </c>
      <c r="W2543" s="199">
        <v>2654.0611980449353</v>
      </c>
      <c r="X2543" s="191">
        <v>4.4471438175460606E-2</v>
      </c>
      <c r="Y2543" s="198">
        <v>2.0000000000000001E-4</v>
      </c>
    </row>
    <row r="2544" spans="1:25" x14ac:dyDescent="0.2">
      <c r="A2544">
        <v>2540</v>
      </c>
      <c r="B2544" s="119">
        <v>0.43711297919260128</v>
      </c>
      <c r="C2544" s="97">
        <v>10243.177369807709</v>
      </c>
      <c r="D2544" s="96">
        <v>0.96071884811582586</v>
      </c>
      <c r="E2544" s="98">
        <v>0.50455184192805591</v>
      </c>
      <c r="F2544" s="119">
        <v>0.59944584389433686</v>
      </c>
      <c r="G2544" s="177">
        <v>1</v>
      </c>
      <c r="H2544" s="97">
        <v>6991921.8870944688</v>
      </c>
      <c r="I2544" s="185">
        <v>36214.943048151647</v>
      </c>
      <c r="J2544" s="174">
        <v>253212052938.25116</v>
      </c>
      <c r="K2544" s="186">
        <v>0.3713213367203082</v>
      </c>
      <c r="L2544" s="182">
        <v>73090454739.245209</v>
      </c>
      <c r="M2544" s="189">
        <v>2848537160.8379564</v>
      </c>
      <c r="N2544" s="187">
        <v>15083502.762346614</v>
      </c>
      <c r="O2544" s="185">
        <v>0</v>
      </c>
      <c r="P2544" s="185">
        <v>150299664404.30725</v>
      </c>
      <c r="Q2544" s="174">
        <v>406360254503.39636</v>
      </c>
      <c r="R2544" s="119">
        <v>0.52727294837438354</v>
      </c>
      <c r="S2544" s="174">
        <v>186457351772.09213</v>
      </c>
      <c r="T2544" s="119">
        <v>0.45884741360829551</v>
      </c>
      <c r="U2544" s="97">
        <v>16.692798860532598</v>
      </c>
      <c r="V2544" s="184">
        <v>3282013051375.187</v>
      </c>
      <c r="W2544" s="199">
        <v>3406.9758318042836</v>
      </c>
      <c r="X2544" s="191">
        <v>4.5248504411669069E-2</v>
      </c>
      <c r="Y2544" s="198">
        <v>2.0000000000000001E-4</v>
      </c>
    </row>
    <row r="2545" spans="1:25" x14ac:dyDescent="0.2">
      <c r="A2545">
        <v>2541</v>
      </c>
      <c r="B2545" s="119">
        <v>0.68434725116480422</v>
      </c>
      <c r="C2545" s="97">
        <v>11917.365252454389</v>
      </c>
      <c r="D2545" s="96">
        <v>0.9166061724847584</v>
      </c>
      <c r="E2545" s="98">
        <v>0</v>
      </c>
      <c r="F2545" s="119">
        <v>0.40974117821109646</v>
      </c>
      <c r="G2545" s="177">
        <v>1</v>
      </c>
      <c r="H2545" s="97">
        <v>6382456.1481543072</v>
      </c>
      <c r="I2545" s="185">
        <v>48976.700924703866</v>
      </c>
      <c r="J2545" s="174">
        <v>312591645933.19092</v>
      </c>
      <c r="K2545" s="186">
        <v>0.4825053037709135</v>
      </c>
      <c r="L2545" s="182">
        <v>124037776190.19778</v>
      </c>
      <c r="M2545" s="189">
        <v>8653616474.638483</v>
      </c>
      <c r="N2545" s="187">
        <v>14120259.160733463</v>
      </c>
      <c r="O2545" s="185">
        <v>0</v>
      </c>
      <c r="P2545" s="185">
        <v>211311014473.67654</v>
      </c>
      <c r="Q2545" s="174">
        <v>532556276881.50592</v>
      </c>
      <c r="R2545" s="119">
        <v>0.60064250961285348</v>
      </c>
      <c r="S2545" s="174">
        <v>221720095023.34448</v>
      </c>
      <c r="T2545" s="119">
        <v>0.41633176557728813</v>
      </c>
      <c r="U2545" s="97">
        <v>15.760885731173333</v>
      </c>
      <c r="V2545" s="184">
        <v>3700190949554.1899</v>
      </c>
      <c r="W2545" s="199">
        <v>3837.5534101777171</v>
      </c>
      <c r="X2545" s="191">
        <v>4.7888538848291737E-2</v>
      </c>
      <c r="Y2545" s="198">
        <v>2.0000000000000001E-4</v>
      </c>
    </row>
    <row r="2546" spans="1:25" x14ac:dyDescent="0.2">
      <c r="A2546">
        <v>2542</v>
      </c>
      <c r="B2546" s="119">
        <v>0.34315519447938647</v>
      </c>
      <c r="C2546" s="97">
        <v>7578.3101293125465</v>
      </c>
      <c r="D2546" s="96">
        <v>0.34189525826831824</v>
      </c>
      <c r="E2546" s="98">
        <v>2.8780668262554376E-3</v>
      </c>
      <c r="F2546" s="119">
        <v>0</v>
      </c>
      <c r="G2546" s="177">
        <v>0</v>
      </c>
      <c r="H2546" s="97">
        <v>4367347.6219702931</v>
      </c>
      <c r="I2546" s="185">
        <v>41059.313432100214</v>
      </c>
      <c r="J2546" s="174">
        <v>179320294877.41577</v>
      </c>
      <c r="K2546" s="186">
        <v>0.34315519447938647</v>
      </c>
      <c r="L2546" s="182">
        <v>40826709735.291733</v>
      </c>
      <c r="M2546" s="189">
        <v>2288760860.1457286</v>
      </c>
      <c r="N2546" s="187">
        <v>13671835.251920782</v>
      </c>
      <c r="O2546" s="185">
        <v>945441104.7378701</v>
      </c>
      <c r="P2546" s="185">
        <v>0</v>
      </c>
      <c r="Q2546" s="174">
        <v>182554496842.29938</v>
      </c>
      <c r="R2546" s="119">
        <v>0.34121889421525053</v>
      </c>
      <c r="S2546" s="174">
        <v>41326656196.246918</v>
      </c>
      <c r="T2546" s="119">
        <v>0.2263798312892131</v>
      </c>
      <c r="U2546" s="97">
        <v>13.240148011141104</v>
      </c>
      <c r="V2546" s="184">
        <v>635869816203.79932</v>
      </c>
      <c r="W2546" s="199">
        <v>659.3332504614026</v>
      </c>
      <c r="X2546" s="191">
        <v>5.151886166915802E-2</v>
      </c>
      <c r="Y2546" s="198">
        <v>2.0000000000000001E-4</v>
      </c>
    </row>
    <row r="2547" spans="1:25" x14ac:dyDescent="0.2">
      <c r="A2547">
        <v>2543</v>
      </c>
      <c r="B2547" s="119">
        <v>0.57750207686270771</v>
      </c>
      <c r="C2547" s="97">
        <v>6670.2448701539015</v>
      </c>
      <c r="D2547" s="96">
        <v>0.99174135274802788</v>
      </c>
      <c r="E2547" s="98">
        <v>2.4154162775769372E-2</v>
      </c>
      <c r="F2547" s="119">
        <v>0</v>
      </c>
      <c r="G2547" s="177">
        <v>0</v>
      </c>
      <c r="H2547" s="97">
        <v>15449915.098473705</v>
      </c>
      <c r="I2547" s="185">
        <v>28720.499579939584</v>
      </c>
      <c r="J2547" s="174">
        <v>443729280095.81628</v>
      </c>
      <c r="K2547" s="186">
        <v>0.32208018761616819</v>
      </c>
      <c r="L2547" s="182">
        <v>99641150853.134689</v>
      </c>
      <c r="M2547" s="189">
        <v>18898269229.072025</v>
      </c>
      <c r="N2547" s="187">
        <v>30878787.959718645</v>
      </c>
      <c r="O2547" s="185">
        <v>17488176446.705662</v>
      </c>
      <c r="P2547" s="185">
        <v>0</v>
      </c>
      <c r="Q2547" s="174">
        <v>480115725771.59399</v>
      </c>
      <c r="R2547" s="119">
        <v>0.32681068858814638</v>
      </c>
      <c r="S2547" s="174">
        <v>107691119903.42383</v>
      </c>
      <c r="T2547" s="119">
        <v>0.22430242152629645</v>
      </c>
      <c r="U2547" s="97">
        <v>14.040373776274711</v>
      </c>
      <c r="V2547" s="184">
        <v>1533066180502.8999</v>
      </c>
      <c r="W2547" s="199">
        <v>1591.6472410622268</v>
      </c>
      <c r="X2547" s="191">
        <v>5.391282690141793E-2</v>
      </c>
      <c r="Y2547" s="198">
        <v>2.0000000000000001E-4</v>
      </c>
    </row>
    <row r="2548" spans="1:25" x14ac:dyDescent="0.2">
      <c r="A2548">
        <v>2544</v>
      </c>
      <c r="B2548" s="119">
        <v>0.48186008765345967</v>
      </c>
      <c r="C2548" s="97">
        <v>4021.2292499219939</v>
      </c>
      <c r="D2548" s="96">
        <v>0.53571261097366207</v>
      </c>
      <c r="E2548" s="98">
        <v>0.52547374454220852</v>
      </c>
      <c r="F2548" s="119">
        <v>0.76551929027447463</v>
      </c>
      <c r="G2548" s="177">
        <v>1</v>
      </c>
      <c r="H2548" s="97">
        <v>7187871.2330437517</v>
      </c>
      <c r="I2548" s="185">
        <v>43270.675442797023</v>
      </c>
      <c r="J2548" s="174">
        <v>311024043249.65344</v>
      </c>
      <c r="K2548" s="186">
        <v>0.48186008765345967</v>
      </c>
      <c r="L2548" s="182">
        <v>115794746814.99721</v>
      </c>
      <c r="M2548" s="189">
        <v>3303432703.9908681</v>
      </c>
      <c r="N2548" s="187">
        <v>18937639.299085602</v>
      </c>
      <c r="O2548" s="185">
        <v>0</v>
      </c>
      <c r="P2548" s="185">
        <v>386862595980.69812</v>
      </c>
      <c r="Q2548" s="174">
        <v>701190071934.34241</v>
      </c>
      <c r="R2548" s="119">
        <v>0.65511502217929751</v>
      </c>
      <c r="S2548" s="174">
        <v>324116075160.92303</v>
      </c>
      <c r="T2548" s="119">
        <v>0.46223711392090616</v>
      </c>
      <c r="U2548" s="97">
        <v>16.889705719115359</v>
      </c>
      <c r="V2548" s="184">
        <v>5967384676631.6953</v>
      </c>
      <c r="W2548" s="199">
        <v>6194.4807548562312</v>
      </c>
      <c r="X2548" s="191">
        <v>4.3488042304325313E-2</v>
      </c>
      <c r="Y2548" s="198">
        <v>2.0000000000000001E-4</v>
      </c>
    </row>
    <row r="2549" spans="1:25" x14ac:dyDescent="0.2">
      <c r="A2549">
        <v>2545</v>
      </c>
      <c r="B2549" s="119">
        <v>0.5972338406432145</v>
      </c>
      <c r="C2549" s="97">
        <v>8531.4320060332939</v>
      </c>
      <c r="D2549" s="96">
        <v>0.56321791755625317</v>
      </c>
      <c r="E2549" s="98">
        <v>0.48709517725826168</v>
      </c>
      <c r="F2549" s="119">
        <v>0</v>
      </c>
      <c r="G2549" s="177">
        <v>0</v>
      </c>
      <c r="H2549" s="97">
        <v>3871996.2410425688</v>
      </c>
      <c r="I2549" s="185">
        <v>48807.879001024958</v>
      </c>
      <c r="J2549" s="174">
        <v>188983924025.22916</v>
      </c>
      <c r="K2549" s="186">
        <v>0.50039387848030514</v>
      </c>
      <c r="L2549" s="182">
        <v>75760102218.70752</v>
      </c>
      <c r="M2549" s="189">
        <v>22310813286.021946</v>
      </c>
      <c r="N2549" s="187">
        <v>10745945.638453726</v>
      </c>
      <c r="O2549" s="185">
        <v>28013619039.788685</v>
      </c>
      <c r="P2549" s="185">
        <v>0</v>
      </c>
      <c r="Q2549" s="174">
        <v>239308356351.03979</v>
      </c>
      <c r="R2549" s="119">
        <v>0.48881407957877365</v>
      </c>
      <c r="S2549" s="174">
        <v>86583633384.712769</v>
      </c>
      <c r="T2549" s="119">
        <v>0.36180781442376309</v>
      </c>
      <c r="U2549" s="97">
        <v>14.727795929794278</v>
      </c>
      <c r="V2549" s="184">
        <v>1413939413520.6116</v>
      </c>
      <c r="W2549" s="199">
        <v>1467.5976744038526</v>
      </c>
      <c r="X2549" s="191">
        <v>4.8798838269448051E-2</v>
      </c>
      <c r="Y2549" s="198">
        <v>2.0000000000000001E-4</v>
      </c>
    </row>
    <row r="2550" spans="1:25" x14ac:dyDescent="0.2">
      <c r="A2550">
        <v>2546</v>
      </c>
      <c r="B2550" s="119">
        <v>0.54256225295854565</v>
      </c>
      <c r="C2550" s="97">
        <v>4000</v>
      </c>
      <c r="D2550" s="96">
        <v>0.9346568938212203</v>
      </c>
      <c r="E2550" s="98">
        <v>0.16001487792163407</v>
      </c>
      <c r="F2550" s="119">
        <v>0.63852781195392294</v>
      </c>
      <c r="G2550" s="177">
        <v>1</v>
      </c>
      <c r="H2550" s="97">
        <v>13624323.475051703</v>
      </c>
      <c r="I2550" s="185">
        <v>30180.683364573855</v>
      </c>
      <c r="J2550" s="174">
        <v>411191392857.06598</v>
      </c>
      <c r="K2550" s="186">
        <v>0.3964738253938781</v>
      </c>
      <c r="L2550" s="182">
        <v>113291238005.14276</v>
      </c>
      <c r="M2550" s="189">
        <v>10731734422.391262</v>
      </c>
      <c r="N2550" s="187">
        <v>28225826.207532145</v>
      </c>
      <c r="O2550" s="185">
        <v>0</v>
      </c>
      <c r="P2550" s="185">
        <v>419898919145.94116</v>
      </c>
      <c r="Q2550" s="174">
        <v>841822046425.39832</v>
      </c>
      <c r="R2550" s="119">
        <v>0.59269742569761397</v>
      </c>
      <c r="S2550" s="174">
        <v>395437063822.74036</v>
      </c>
      <c r="T2550" s="119">
        <v>0.46973949601566262</v>
      </c>
      <c r="U2550" s="97">
        <v>17.368973992268234</v>
      </c>
      <c r="V2550" s="184">
        <v>7344263011937.7422</v>
      </c>
      <c r="W2550" s="199">
        <v>7631.5847885200446</v>
      </c>
      <c r="X2550" s="191">
        <v>4.2921856033917682E-2</v>
      </c>
      <c r="Y2550" s="198">
        <v>2.0000000000000001E-4</v>
      </c>
    </row>
    <row r="2551" spans="1:25" x14ac:dyDescent="0.2">
      <c r="A2551">
        <v>2547</v>
      </c>
      <c r="B2551" s="119">
        <v>0.48021117495423482</v>
      </c>
      <c r="C2551" s="97">
        <v>14492.626969356317</v>
      </c>
      <c r="D2551" s="96">
        <v>0.60929722233254924</v>
      </c>
      <c r="E2551" s="98">
        <v>0</v>
      </c>
      <c r="F2551" s="119">
        <v>0.54941602087643016</v>
      </c>
      <c r="G2551" s="177">
        <v>1</v>
      </c>
      <c r="H2551" s="97">
        <v>4803216.893940906</v>
      </c>
      <c r="I2551" s="185">
        <v>36575.033449934752</v>
      </c>
      <c r="J2551" s="174">
        <v>175677818563.18033</v>
      </c>
      <c r="K2551" s="186">
        <v>0.33056957177604529</v>
      </c>
      <c r="L2551" s="182">
        <v>43919813265.345711</v>
      </c>
      <c r="M2551" s="189">
        <v>1886104097.752454</v>
      </c>
      <c r="N2551" s="187">
        <v>12518511.709222246</v>
      </c>
      <c r="O2551" s="185">
        <v>0</v>
      </c>
      <c r="P2551" s="185">
        <v>189237271329.63892</v>
      </c>
      <c r="Q2551" s="174">
        <v>366801193990.57166</v>
      </c>
      <c r="R2551" s="119">
        <v>0.57105473414046626</v>
      </c>
      <c r="S2551" s="174">
        <v>115508992599.65353</v>
      </c>
      <c r="T2551" s="119">
        <v>0.31490898746262697</v>
      </c>
      <c r="U2551" s="97">
        <v>16.776037882809369</v>
      </c>
      <c r="V2551" s="184">
        <v>2052673969737.146</v>
      </c>
      <c r="W2551" s="199">
        <v>2130.4840471064063</v>
      </c>
      <c r="X2551" s="191">
        <v>4.5364690943921558E-2</v>
      </c>
      <c r="Y2551" s="198">
        <v>2.0000000000000001E-4</v>
      </c>
    </row>
    <row r="2552" spans="1:25" x14ac:dyDescent="0.2">
      <c r="A2552">
        <v>2548</v>
      </c>
      <c r="B2552" s="119">
        <v>0.409977420198958</v>
      </c>
      <c r="C2552" s="97">
        <v>15097.180026862443</v>
      </c>
      <c r="D2552" s="96">
        <v>0.60123966995651879</v>
      </c>
      <c r="E2552" s="98">
        <v>0</v>
      </c>
      <c r="F2552" s="119">
        <v>0</v>
      </c>
      <c r="G2552" s="177">
        <v>0</v>
      </c>
      <c r="H2552" s="97">
        <v>3569664.2155954423</v>
      </c>
      <c r="I2552" s="185">
        <v>44606.506531738778</v>
      </c>
      <c r="J2552" s="174">
        <v>159230250149.07227</v>
      </c>
      <c r="K2552" s="186">
        <v>0.409977420198958</v>
      </c>
      <c r="L2552" s="182">
        <v>53291429603.701004</v>
      </c>
      <c r="M2552" s="189">
        <v>3947026213.4944649</v>
      </c>
      <c r="N2552" s="187">
        <v>9784174.4086671323</v>
      </c>
      <c r="O2552" s="185">
        <v>0</v>
      </c>
      <c r="P2552" s="185">
        <v>0</v>
      </c>
      <c r="Q2552" s="174">
        <v>163177276362.56674</v>
      </c>
      <c r="R2552" s="119">
        <v>0.40006064955210252</v>
      </c>
      <c r="S2552" s="174">
        <v>53291429603.701004</v>
      </c>
      <c r="T2552" s="119">
        <v>0.32658609575816028</v>
      </c>
      <c r="U2552" s="97">
        <v>13.267172846397685</v>
      </c>
      <c r="V2552" s="184">
        <v>762703132275.63916</v>
      </c>
      <c r="W2552" s="199">
        <v>791.63613551663445</v>
      </c>
      <c r="X2552" s="191">
        <v>5.4889946022968719E-2</v>
      </c>
      <c r="Y2552" s="198">
        <v>2.0000000000000001E-4</v>
      </c>
    </row>
    <row r="2553" spans="1:25" x14ac:dyDescent="0.2">
      <c r="A2553">
        <v>2549</v>
      </c>
      <c r="B2553" s="119">
        <v>0.38014846006515735</v>
      </c>
      <c r="C2553" s="97">
        <v>5573.2302728125323</v>
      </c>
      <c r="D2553" s="96">
        <v>0.60984026943867409</v>
      </c>
      <c r="E2553" s="98">
        <v>0</v>
      </c>
      <c r="F2553" s="119">
        <v>0</v>
      </c>
      <c r="G2553" s="177">
        <v>0</v>
      </c>
      <c r="H2553" s="97">
        <v>5174879.337810101</v>
      </c>
      <c r="I2553" s="185">
        <v>43140.578414818629</v>
      </c>
      <c r="J2553" s="174">
        <v>223247287860.02136</v>
      </c>
      <c r="K2553" s="186">
        <v>0.38014846006515735</v>
      </c>
      <c r="L2553" s="182">
        <v>60347385809.737251</v>
      </c>
      <c r="M2553" s="189">
        <v>4248691630.2429948</v>
      </c>
      <c r="N2553" s="187">
        <v>13566442.784210568</v>
      </c>
      <c r="O2553" s="185">
        <v>0</v>
      </c>
      <c r="P2553" s="185">
        <v>0</v>
      </c>
      <c r="Q2553" s="174">
        <v>227495979490.26434</v>
      </c>
      <c r="R2553" s="119">
        <v>0.37304884633067503</v>
      </c>
      <c r="S2553" s="174">
        <v>60347385809.737251</v>
      </c>
      <c r="T2553" s="119">
        <v>0.26526792229451163</v>
      </c>
      <c r="U2553" s="97">
        <v>13.208379836560093</v>
      </c>
      <c r="V2553" s="184">
        <v>910570190565.72522</v>
      </c>
      <c r="W2553" s="199">
        <v>946.03691484121282</v>
      </c>
      <c r="X2553" s="191">
        <v>5.2957708915933967E-2</v>
      </c>
      <c r="Y2553" s="198">
        <v>2.0000000000000001E-4</v>
      </c>
    </row>
    <row r="2554" spans="1:25" x14ac:dyDescent="0.2">
      <c r="A2554">
        <v>2550</v>
      </c>
      <c r="B2554" s="119">
        <v>0.4579582045630976</v>
      </c>
      <c r="C2554" s="97">
        <v>11401.143712803316</v>
      </c>
      <c r="D2554" s="96">
        <v>1.1504611544829804</v>
      </c>
      <c r="E2554" s="98">
        <v>0.44774193281072716</v>
      </c>
      <c r="F2554" s="119">
        <v>0</v>
      </c>
      <c r="G2554" s="177">
        <v>0</v>
      </c>
      <c r="H2554" s="97">
        <v>16318935.694556653</v>
      </c>
      <c r="I2554" s="185">
        <v>35091.876452970537</v>
      </c>
      <c r="J2554" s="174">
        <v>572662075237.35303</v>
      </c>
      <c r="K2554" s="186">
        <v>0.4517592460316211</v>
      </c>
      <c r="L2554" s="182">
        <v>215778067463.7431</v>
      </c>
      <c r="M2554" s="189">
        <v>49539623060.689888</v>
      </c>
      <c r="N2554" s="187">
        <v>30839415.823762722</v>
      </c>
      <c r="O2554" s="185">
        <v>106876080841.86333</v>
      </c>
      <c r="P2554" s="185">
        <v>0</v>
      </c>
      <c r="Q2554" s="174">
        <v>729077779139.90625</v>
      </c>
      <c r="R2554" s="119">
        <v>0.47211184027536973</v>
      </c>
      <c r="S2554" s="174">
        <v>269362589356.61139</v>
      </c>
      <c r="T2554" s="119">
        <v>0.36945658894498018</v>
      </c>
      <c r="U2554" s="97">
        <v>14.826910775283663</v>
      </c>
      <c r="V2554" s="184">
        <v>4047620598120.3647</v>
      </c>
      <c r="W2554" s="199">
        <v>4201.0822023291994</v>
      </c>
      <c r="X2554" s="191">
        <v>5.322790149761631E-2</v>
      </c>
      <c r="Y2554" s="198">
        <v>2.0000000000000001E-4</v>
      </c>
    </row>
    <row r="2555" spans="1:25" x14ac:dyDescent="0.2">
      <c r="A2555">
        <v>2551</v>
      </c>
      <c r="B2555" s="119">
        <v>0.42818320164664286</v>
      </c>
      <c r="C2555" s="97">
        <v>10589.01309492721</v>
      </c>
      <c r="D2555" s="96">
        <v>0.24015066529815221</v>
      </c>
      <c r="E2555" s="98">
        <v>0</v>
      </c>
      <c r="F2555" s="119">
        <v>0.51390135229980105</v>
      </c>
      <c r="G2555" s="177">
        <v>1</v>
      </c>
      <c r="H2555" s="97">
        <v>1745377.6415973557</v>
      </c>
      <c r="I2555" s="185">
        <v>53803.300290376843</v>
      </c>
      <c r="J2555" s="174">
        <v>93907077370.97226</v>
      </c>
      <c r="K2555" s="186">
        <v>0.42818320164664292</v>
      </c>
      <c r="L2555" s="182">
        <v>29219071242.246239</v>
      </c>
      <c r="M2555" s="189">
        <v>2852662967.2003064</v>
      </c>
      <c r="N2555" s="187">
        <v>6967482.1093577957</v>
      </c>
      <c r="O2555" s="185">
        <v>0</v>
      </c>
      <c r="P2555" s="185">
        <v>175196091765.0903</v>
      </c>
      <c r="Q2555" s="174">
        <v>271955832103.26288</v>
      </c>
      <c r="R2555" s="119">
        <v>0.66321911563039482</v>
      </c>
      <c r="S2555" s="174">
        <v>108061507177.96945</v>
      </c>
      <c r="T2555" s="119">
        <v>0.39734947525206227</v>
      </c>
      <c r="U2555" s="97">
        <v>17.465286865323652</v>
      </c>
      <c r="V2555" s="184">
        <v>2072027930786.8608</v>
      </c>
      <c r="W2555" s="199">
        <v>2152.0455215123998</v>
      </c>
      <c r="X2555" s="191">
        <v>4.1761571754724496E-2</v>
      </c>
      <c r="Y2555" s="198">
        <v>2.0000000000000001E-4</v>
      </c>
    </row>
    <row r="2556" spans="1:25" x14ac:dyDescent="0.2">
      <c r="A2556">
        <v>2552</v>
      </c>
      <c r="B2556" s="119">
        <v>0.51286184394380363</v>
      </c>
      <c r="C2556" s="97">
        <v>7652.0431543056038</v>
      </c>
      <c r="D2556" s="96">
        <v>0.71324124508875708</v>
      </c>
      <c r="E2556" s="98">
        <v>0</v>
      </c>
      <c r="F2556" s="119">
        <v>0</v>
      </c>
      <c r="G2556" s="177">
        <v>0</v>
      </c>
      <c r="H2556" s="97">
        <v>5606052.8875001259</v>
      </c>
      <c r="I2556" s="185">
        <v>39397.786436251139</v>
      </c>
      <c r="J2556" s="174">
        <v>220866074412.05899</v>
      </c>
      <c r="K2556" s="186">
        <v>0.44617508013544449</v>
      </c>
      <c r="L2556" s="182">
        <v>73991799585.893051</v>
      </c>
      <c r="M2556" s="189">
        <v>10781018474.684296</v>
      </c>
      <c r="N2556" s="187">
        <v>13702675.981986379</v>
      </c>
      <c r="O2556" s="185">
        <v>0</v>
      </c>
      <c r="P2556" s="185">
        <v>0</v>
      </c>
      <c r="Q2556" s="174">
        <v>231647092886.74329</v>
      </c>
      <c r="R2556" s="119">
        <v>0.42540977839157246</v>
      </c>
      <c r="S2556" s="174">
        <v>73991799585.893051</v>
      </c>
      <c r="T2556" s="119">
        <v>0.31941605078579194</v>
      </c>
      <c r="U2556" s="97">
        <v>13.487634066551514</v>
      </c>
      <c r="V2556" s="184">
        <v>1104041021721.9731</v>
      </c>
      <c r="W2556" s="199">
        <v>1146.4667514489986</v>
      </c>
      <c r="X2556" s="191">
        <v>5.3341203263745633E-2</v>
      </c>
      <c r="Y2556" s="198">
        <v>2.0000000000000001E-4</v>
      </c>
    </row>
    <row r="2557" spans="1:25" x14ac:dyDescent="0.2">
      <c r="A2557">
        <v>2553</v>
      </c>
      <c r="B2557" s="119">
        <v>0.61723839010513548</v>
      </c>
      <c r="C2557" s="97">
        <v>4000</v>
      </c>
      <c r="D2557" s="96">
        <v>0.91628730441121597</v>
      </c>
      <c r="E2557" s="98">
        <v>0.29966978373283615</v>
      </c>
      <c r="F2557" s="119">
        <v>0.63189096182285032</v>
      </c>
      <c r="G2557" s="177">
        <v>1</v>
      </c>
      <c r="H2557" s="97">
        <v>10571781.291377561</v>
      </c>
      <c r="I2557" s="185">
        <v>37353.713317918016</v>
      </c>
      <c r="J2557" s="174">
        <v>394895287617.84656</v>
      </c>
      <c r="K2557" s="186">
        <v>0.48353629079893889</v>
      </c>
      <c r="L2557" s="182">
        <v>152541494489.20615</v>
      </c>
      <c r="M2557" s="189">
        <v>2240724902.8006883</v>
      </c>
      <c r="N2557" s="187">
        <v>22526436.992567573</v>
      </c>
      <c r="O2557" s="185">
        <v>0</v>
      </c>
      <c r="P2557" s="185">
        <v>406233981321.13409</v>
      </c>
      <c r="Q2557" s="174">
        <v>803369993841.78137</v>
      </c>
      <c r="R2557" s="119">
        <v>0.64221142392733033</v>
      </c>
      <c r="S2557" s="174">
        <v>372976969906.0274</v>
      </c>
      <c r="T2557" s="119">
        <v>0.46426549754792418</v>
      </c>
      <c r="U2557" s="97">
        <v>16.564850585606941</v>
      </c>
      <c r="V2557" s="184">
        <v>6680401159128.7617</v>
      </c>
      <c r="W2557" s="199">
        <v>6931.4547321813588</v>
      </c>
      <c r="X2557" s="191">
        <v>4.47985775975683E-2</v>
      </c>
      <c r="Y2557" s="198">
        <v>2.0000000000000001E-4</v>
      </c>
    </row>
    <row r="2558" spans="1:25" x14ac:dyDescent="0.2">
      <c r="A2558">
        <v>2554</v>
      </c>
      <c r="B2558" s="119">
        <v>0.62279387464140057</v>
      </c>
      <c r="C2558" s="97">
        <v>11944.846016361738</v>
      </c>
      <c r="D2558" s="96">
        <v>0.89287854190215754</v>
      </c>
      <c r="E2558" s="98">
        <v>0.19999972226157534</v>
      </c>
      <c r="F2558" s="119">
        <v>0.75004878787519924</v>
      </c>
      <c r="G2558" s="177">
        <v>1</v>
      </c>
      <c r="H2558" s="97">
        <v>8118873.6118438132</v>
      </c>
      <c r="I2558" s="185">
        <v>38083.14725654816</v>
      </c>
      <c r="J2558" s="174">
        <v>309192259317.15094</v>
      </c>
      <c r="K2558" s="186">
        <v>0.35774310368295559</v>
      </c>
      <c r="L2558" s="182">
        <v>81640458224.153885</v>
      </c>
      <c r="M2558" s="189">
        <v>1061515421.7857245</v>
      </c>
      <c r="N2558" s="187">
        <v>17636280.827441655</v>
      </c>
      <c r="O2558" s="185">
        <v>0</v>
      </c>
      <c r="P2558" s="185">
        <v>258470119291.48114</v>
      </c>
      <c r="Q2558" s="174">
        <v>568723894030.41785</v>
      </c>
      <c r="R2558" s="119">
        <v>0.55806956107786188</v>
      </c>
      <c r="S2558" s="174">
        <v>196884127053.30902</v>
      </c>
      <c r="T2558" s="119">
        <v>0.34618578385732252</v>
      </c>
      <c r="U2558" s="97">
        <v>16.531557673155515</v>
      </c>
      <c r="V2558" s="184">
        <v>3400886660172.0029</v>
      </c>
      <c r="W2558" s="199">
        <v>3527.9498114656976</v>
      </c>
      <c r="X2558" s="191">
        <v>4.5037145814517628E-2</v>
      </c>
      <c r="Y2558" s="198">
        <v>2.0000000000000001E-4</v>
      </c>
    </row>
    <row r="2559" spans="1:25" x14ac:dyDescent="0.2">
      <c r="A2559">
        <v>2555</v>
      </c>
      <c r="B2559" s="119">
        <v>0.5435810834460203</v>
      </c>
      <c r="C2559" s="97">
        <v>7932.7378098234276</v>
      </c>
      <c r="D2559" s="96">
        <v>0.27192567116811583</v>
      </c>
      <c r="E2559" s="98">
        <v>0.22420638836709533</v>
      </c>
      <c r="F2559" s="119">
        <v>0</v>
      </c>
      <c r="G2559" s="177">
        <v>0</v>
      </c>
      <c r="H2559" s="97">
        <v>2096420.0986097169</v>
      </c>
      <c r="I2559" s="185">
        <v>53709.454869714486</v>
      </c>
      <c r="J2559" s="174">
        <v>112597580674.24098</v>
      </c>
      <c r="K2559" s="186">
        <v>0.50965122346145164</v>
      </c>
      <c r="L2559" s="182">
        <v>44554328241.018784</v>
      </c>
      <c r="M2559" s="189">
        <v>7112999042.2094212</v>
      </c>
      <c r="N2559" s="187">
        <v>7894433.0532156788</v>
      </c>
      <c r="O2559" s="185">
        <v>15096920394.358786</v>
      </c>
      <c r="P2559" s="185">
        <v>0</v>
      </c>
      <c r="Q2559" s="174">
        <v>134807500110.80919</v>
      </c>
      <c r="R2559" s="119">
        <v>0.51527571542989947</v>
      </c>
      <c r="S2559" s="174">
        <v>50729945115.144699</v>
      </c>
      <c r="T2559" s="119">
        <v>0.37631396675589751</v>
      </c>
      <c r="U2559" s="97">
        <v>14.271905847247684</v>
      </c>
      <c r="V2559" s="184">
        <v>841719990599.62756</v>
      </c>
      <c r="W2559" s="199">
        <v>873.76372353513125</v>
      </c>
      <c r="X2559" s="191">
        <v>4.8297638657787502E-2</v>
      </c>
      <c r="Y2559" s="198">
        <v>2.0000000000000001E-4</v>
      </c>
    </row>
    <row r="2560" spans="1:25" x14ac:dyDescent="0.2">
      <c r="A2560">
        <v>2556</v>
      </c>
      <c r="B2560" s="119">
        <v>0.56933337950560547</v>
      </c>
      <c r="C2560" s="97">
        <v>4000</v>
      </c>
      <c r="D2560" s="96">
        <v>0.33266024598299127</v>
      </c>
      <c r="E2560" s="98">
        <v>0.19489728257388259</v>
      </c>
      <c r="F2560" s="119">
        <v>0</v>
      </c>
      <c r="G2560" s="177">
        <v>0</v>
      </c>
      <c r="H2560" s="97">
        <v>5040590.0273551205</v>
      </c>
      <c r="I2560" s="185">
        <v>34727.181694818682</v>
      </c>
      <c r="J2560" s="174">
        <v>175045485729.05234</v>
      </c>
      <c r="K2560" s="186">
        <v>0.36495709485965566</v>
      </c>
      <c r="L2560" s="182">
        <v>41247611672.191742</v>
      </c>
      <c r="M2560" s="189">
        <v>11724794947.540218</v>
      </c>
      <c r="N2560" s="187">
        <v>15866148.277277015</v>
      </c>
      <c r="O2560" s="185">
        <v>15388541104.815342</v>
      </c>
      <c r="P2560" s="185">
        <v>0</v>
      </c>
      <c r="Q2560" s="174">
        <v>202158821781.4079</v>
      </c>
      <c r="R2560" s="119">
        <v>0.37690625693403207</v>
      </c>
      <c r="S2560" s="174">
        <v>50892103145.328644</v>
      </c>
      <c r="T2560" s="119">
        <v>0.25174317250600969</v>
      </c>
      <c r="U2560" s="97">
        <v>14.945526793282731</v>
      </c>
      <c r="V2560" s="184">
        <v>876665072205.49951</v>
      </c>
      <c r="W2560" s="199">
        <v>908.69841653220271</v>
      </c>
      <c r="X2560" s="191">
        <v>4.549235402464305E-2</v>
      </c>
      <c r="Y2560" s="198">
        <v>2.0000000000000001E-4</v>
      </c>
    </row>
    <row r="2561" spans="1:25" x14ac:dyDescent="0.2">
      <c r="A2561">
        <v>2557</v>
      </c>
      <c r="B2561" s="119">
        <v>0.62499273162169089</v>
      </c>
      <c r="C2561" s="97">
        <v>4000</v>
      </c>
      <c r="D2561" s="96">
        <v>0.89231998696747783</v>
      </c>
      <c r="E2561" s="98">
        <v>0.45722425080263512</v>
      </c>
      <c r="F2561" s="119">
        <v>0.59305133061679183</v>
      </c>
      <c r="G2561" s="177">
        <v>1</v>
      </c>
      <c r="H2561" s="97">
        <v>9114258.5496487394</v>
      </c>
      <c r="I2561" s="185">
        <v>36620.007685414785</v>
      </c>
      <c r="J2561" s="174">
        <v>333764218134.99426</v>
      </c>
      <c r="K2561" s="186">
        <v>0.41056263698301698</v>
      </c>
      <c r="L2561" s="182">
        <v>85675828946.167542</v>
      </c>
      <c r="M2561" s="189">
        <v>7727747604.289711</v>
      </c>
      <c r="N2561" s="187">
        <v>19859302.790508658</v>
      </c>
      <c r="O2561" s="185">
        <v>0</v>
      </c>
      <c r="P2561" s="185">
        <v>323244284383.84198</v>
      </c>
      <c r="Q2561" s="174">
        <v>664736250123.12585</v>
      </c>
      <c r="R2561" s="119">
        <v>0.59516318684571778</v>
      </c>
      <c r="S2561" s="174">
        <v>291584467252.20032</v>
      </c>
      <c r="T2561" s="119">
        <v>0.43864685760433786</v>
      </c>
      <c r="U2561" s="97">
        <v>17.337488124027729</v>
      </c>
      <c r="V2561" s="184">
        <v>5437197290758.9609</v>
      </c>
      <c r="W2561" s="199">
        <v>5634.8546116252601</v>
      </c>
      <c r="X2561" s="191">
        <v>4.3086004240730238E-2</v>
      </c>
      <c r="Y2561" s="198">
        <v>2.0000000000000001E-4</v>
      </c>
    </row>
    <row r="2562" spans="1:25" x14ac:dyDescent="0.2">
      <c r="A2562">
        <v>2558</v>
      </c>
      <c r="B2562" s="119">
        <v>0.49803306243557349</v>
      </c>
      <c r="C2562" s="97">
        <v>12966.89446060626</v>
      </c>
      <c r="D2562" s="96">
        <v>1.0193296592689447</v>
      </c>
      <c r="E2562" s="98">
        <v>0.7</v>
      </c>
      <c r="F2562" s="119">
        <v>0.57336038321373051</v>
      </c>
      <c r="G2562" s="177">
        <v>1</v>
      </c>
      <c r="H2562" s="97">
        <v>7625240.336502267</v>
      </c>
      <c r="I2562" s="185">
        <v>34910.583267004185</v>
      </c>
      <c r="J2562" s="174">
        <v>266201587698.38141</v>
      </c>
      <c r="K2562" s="186">
        <v>0.37009759295370215</v>
      </c>
      <c r="L2562" s="182">
        <v>71045181323.903702</v>
      </c>
      <c r="M2562" s="189">
        <v>1829782816.6965325</v>
      </c>
      <c r="N2562" s="187">
        <v>15935496.620002013</v>
      </c>
      <c r="O2562" s="185">
        <v>0</v>
      </c>
      <c r="P2562" s="185">
        <v>285262355819.03595</v>
      </c>
      <c r="Q2562" s="174">
        <v>553293726334.11389</v>
      </c>
      <c r="R2562" s="119">
        <v>0.5905189882914974</v>
      </c>
      <c r="S2562" s="174">
        <v>236872267409.72711</v>
      </c>
      <c r="T2562" s="119">
        <v>0.42811305484907775</v>
      </c>
      <c r="U2562" s="97">
        <v>17.224745001944303</v>
      </c>
      <c r="V2562" s="184">
        <v>4235169215932.8296</v>
      </c>
      <c r="W2562" s="199">
        <v>4400.1697922598059</v>
      </c>
      <c r="X2562" s="191">
        <v>4.3966733349923556E-2</v>
      </c>
      <c r="Y2562" s="198">
        <v>2.0000000000000001E-4</v>
      </c>
    </row>
    <row r="2563" spans="1:25" x14ac:dyDescent="0.2">
      <c r="A2563">
        <v>2559</v>
      </c>
      <c r="B2563" s="119">
        <v>0.65332631326197599</v>
      </c>
      <c r="C2563" s="97">
        <v>9905.2327056369813</v>
      </c>
      <c r="D2563" s="96">
        <v>0.5660967231450843</v>
      </c>
      <c r="E2563" s="98">
        <v>0</v>
      </c>
      <c r="F2563" s="119">
        <v>0</v>
      </c>
      <c r="G2563" s="177">
        <v>0</v>
      </c>
      <c r="H2563" s="97">
        <v>3381571.4189931075</v>
      </c>
      <c r="I2563" s="185">
        <v>38013.673373238911</v>
      </c>
      <c r="J2563" s="174">
        <v>128545951409.88402</v>
      </c>
      <c r="K2563" s="186">
        <v>0.28539242143409649</v>
      </c>
      <c r="L2563" s="182">
        <v>24815412021.859589</v>
      </c>
      <c r="M2563" s="189">
        <v>2800693373.5505586</v>
      </c>
      <c r="N2563" s="187">
        <v>9566809.5054972265</v>
      </c>
      <c r="O2563" s="185">
        <v>0</v>
      </c>
      <c r="P2563" s="185">
        <v>0</v>
      </c>
      <c r="Q2563" s="174">
        <v>131346644783.43457</v>
      </c>
      <c r="R2563" s="119">
        <v>0.27930702302220783</v>
      </c>
      <c r="S2563" s="174">
        <v>24815412021.859589</v>
      </c>
      <c r="T2563" s="119">
        <v>0.18893068842965455</v>
      </c>
      <c r="U2563" s="97">
        <v>13.246977577240184</v>
      </c>
      <c r="V2563" s="184">
        <v>374360006331.89069</v>
      </c>
      <c r="W2563" s="199">
        <v>388.40839807868622</v>
      </c>
      <c r="X2563" s="191">
        <v>5.2102607440085678E-2</v>
      </c>
      <c r="Y2563" s="198">
        <v>2.0000000000000001E-4</v>
      </c>
    </row>
    <row r="2564" spans="1:25" x14ac:dyDescent="0.2">
      <c r="A2564">
        <v>2560</v>
      </c>
      <c r="B2564" s="119">
        <v>0.42615675620100923</v>
      </c>
      <c r="C2564" s="97">
        <v>6420.8624051309071</v>
      </c>
      <c r="D2564" s="96">
        <v>1.0452877583836457</v>
      </c>
      <c r="E2564" s="98">
        <v>0.19500583660539655</v>
      </c>
      <c r="F2564" s="119">
        <v>0</v>
      </c>
      <c r="G2564" s="177">
        <v>0</v>
      </c>
      <c r="H2564" s="97">
        <v>12920781.393055238</v>
      </c>
      <c r="I2564" s="185">
        <v>30942.964248639244</v>
      </c>
      <c r="J2564" s="174">
        <v>399807276709.79138</v>
      </c>
      <c r="K2564" s="186">
        <v>0.41229384409999925</v>
      </c>
      <c r="L2564" s="182">
        <v>118437600603.8544</v>
      </c>
      <c r="M2564" s="189">
        <v>31654310131.080704</v>
      </c>
      <c r="N2564" s="187">
        <v>25712525.283309072</v>
      </c>
      <c r="O2564" s="185">
        <v>82835913553.70961</v>
      </c>
      <c r="P2564" s="185">
        <v>0</v>
      </c>
      <c r="Q2564" s="174">
        <v>514297500394.58167</v>
      </c>
      <c r="R2564" s="119">
        <v>0.44936405422831899</v>
      </c>
      <c r="S2564" s="174">
        <v>155488578348.07901</v>
      </c>
      <c r="T2564" s="119">
        <v>0.30233197367046183</v>
      </c>
      <c r="U2564" s="97">
        <v>15.010818950336425</v>
      </c>
      <c r="V2564" s="184">
        <v>2442574500971.9307</v>
      </c>
      <c r="W2564" s="199">
        <v>2535.5417951762365</v>
      </c>
      <c r="X2564" s="191">
        <v>4.9023564895618481E-2</v>
      </c>
      <c r="Y2564" s="198">
        <v>2.0000000000000001E-4</v>
      </c>
    </row>
    <row r="2565" spans="1:25" x14ac:dyDescent="0.2">
      <c r="A2565">
        <v>2561</v>
      </c>
      <c r="B2565" s="119">
        <v>0.3412563828071995</v>
      </c>
      <c r="C2565" s="97">
        <v>4000</v>
      </c>
      <c r="D2565" s="96">
        <v>1.1369923168517</v>
      </c>
      <c r="E2565" s="98">
        <v>0</v>
      </c>
      <c r="F2565" s="119">
        <v>0</v>
      </c>
      <c r="G2565" s="177">
        <v>0</v>
      </c>
      <c r="H2565" s="97">
        <v>24703947.560978215</v>
      </c>
      <c r="I2565" s="185">
        <v>26248.821686603333</v>
      </c>
      <c r="J2565" s="174">
        <v>648449514483.31653</v>
      </c>
      <c r="K2565" s="186">
        <v>0.30992815361812298</v>
      </c>
      <c r="L2565" s="182">
        <v>140961727896.76077</v>
      </c>
      <c r="M2565" s="189">
        <v>21893185421.307671</v>
      </c>
      <c r="N2565" s="187">
        <v>46241253.056733519</v>
      </c>
      <c r="O2565" s="185">
        <v>0</v>
      </c>
      <c r="P2565" s="185">
        <v>0</v>
      </c>
      <c r="Q2565" s="174">
        <v>670342699904.62415</v>
      </c>
      <c r="R2565" s="119">
        <v>0.2998059958987796</v>
      </c>
      <c r="S2565" s="174">
        <v>140961727896.76077</v>
      </c>
      <c r="T2565" s="119">
        <v>0.21028308045543972</v>
      </c>
      <c r="U2565" s="97">
        <v>13.539165428658308</v>
      </c>
      <c r="V2565" s="184">
        <v>1990581608412.6047</v>
      </c>
      <c r="W2565" s="199">
        <v>2065.402935144331</v>
      </c>
      <c r="X2565" s="191">
        <v>5.7236949345111789E-2</v>
      </c>
      <c r="Y2565" s="198">
        <v>2.0000000000000001E-4</v>
      </c>
    </row>
    <row r="2566" spans="1:25" x14ac:dyDescent="0.2">
      <c r="A2566">
        <v>2562</v>
      </c>
      <c r="B2566" s="119">
        <v>0.51101683917436358</v>
      </c>
      <c r="C2566" s="97">
        <v>9987.2846628261159</v>
      </c>
      <c r="D2566" s="96">
        <v>0.84932356955466781</v>
      </c>
      <c r="E2566" s="98">
        <v>0</v>
      </c>
      <c r="F2566" s="119">
        <v>0</v>
      </c>
      <c r="G2566" s="177">
        <v>0</v>
      </c>
      <c r="H2566" s="97">
        <v>6943864.1661046389</v>
      </c>
      <c r="I2566" s="185">
        <v>37936.639367095901</v>
      </c>
      <c r="J2566" s="174">
        <v>263426870683.61179</v>
      </c>
      <c r="K2566" s="186">
        <v>0.38559652552234203</v>
      </c>
      <c r="L2566" s="182">
        <v>81044920013.908859</v>
      </c>
      <c r="M2566" s="189">
        <v>2557388223.3711772</v>
      </c>
      <c r="N2566" s="187">
        <v>15582250.918312686</v>
      </c>
      <c r="O2566" s="185">
        <v>0</v>
      </c>
      <c r="P2566" s="185">
        <v>0</v>
      </c>
      <c r="Q2566" s="174">
        <v>265984258906.98297</v>
      </c>
      <c r="R2566" s="119">
        <v>0.38188908803188309</v>
      </c>
      <c r="S2566" s="174">
        <v>81044920013.908859</v>
      </c>
      <c r="T2566" s="119">
        <v>0.30469818156513906</v>
      </c>
      <c r="U2566" s="97">
        <v>13.099632059817038</v>
      </c>
      <c r="V2566" s="184">
        <v>1116290004468.3931</v>
      </c>
      <c r="W2566" s="199">
        <v>1158.5220998689313</v>
      </c>
      <c r="X2566" s="191">
        <v>5.4937159195418424E-2</v>
      </c>
      <c r="Y2566" s="198">
        <v>2.0000000000000001E-4</v>
      </c>
    </row>
    <row r="2567" spans="1:25" x14ac:dyDescent="0.2">
      <c r="A2567">
        <v>2563</v>
      </c>
      <c r="B2567" s="119">
        <v>0.34412125474931837</v>
      </c>
      <c r="C2567" s="97">
        <v>5598.8752587033114</v>
      </c>
      <c r="D2567" s="96">
        <v>0.77226376034848987</v>
      </c>
      <c r="E2567" s="98">
        <v>9.6328248562458391E-2</v>
      </c>
      <c r="F2567" s="119">
        <v>0.44555469377634288</v>
      </c>
      <c r="G2567" s="177">
        <v>1</v>
      </c>
      <c r="H2567" s="97">
        <v>9888640.0766383726</v>
      </c>
      <c r="I2567" s="185">
        <v>38713.102340162433</v>
      </c>
      <c r="J2567" s="174">
        <v>382819935291.93298</v>
      </c>
      <c r="K2567" s="186">
        <v>0.34412125474931843</v>
      </c>
      <c r="L2567" s="182">
        <v>81362425217.332169</v>
      </c>
      <c r="M2567" s="189">
        <v>6861590614.8884745</v>
      </c>
      <c r="N2567" s="187">
        <v>22311890.769564651</v>
      </c>
      <c r="O2567" s="185">
        <v>0</v>
      </c>
      <c r="P2567" s="185">
        <v>314054092071.72028</v>
      </c>
      <c r="Q2567" s="174">
        <v>703735617978.54175</v>
      </c>
      <c r="R2567" s="119">
        <v>0.54420970084360132</v>
      </c>
      <c r="S2567" s="174">
        <v>250509197006.47577</v>
      </c>
      <c r="T2567" s="119">
        <v>0.3559706097100151</v>
      </c>
      <c r="U2567" s="97">
        <v>17.15164747485608</v>
      </c>
      <c r="V2567" s="184">
        <v>4581284332668.6367</v>
      </c>
      <c r="W2567" s="199">
        <v>4755.7092709183107</v>
      </c>
      <c r="X2567" s="191">
        <v>4.3219377998100335E-2</v>
      </c>
      <c r="Y2567" s="198">
        <v>2.0000000000000001E-4</v>
      </c>
    </row>
    <row r="2568" spans="1:25" x14ac:dyDescent="0.2">
      <c r="A2568">
        <v>2564</v>
      </c>
      <c r="B2568" s="119">
        <v>0.42296305148034435</v>
      </c>
      <c r="C2568" s="97">
        <v>11056.931101310152</v>
      </c>
      <c r="D2568" s="96">
        <v>1.0974197402552823</v>
      </c>
      <c r="E2568" s="98">
        <v>0.23312192044729657</v>
      </c>
      <c r="F2568" s="119">
        <v>0</v>
      </c>
      <c r="G2568" s="177">
        <v>0</v>
      </c>
      <c r="H2568" s="97">
        <v>7998965.2473991718</v>
      </c>
      <c r="I2568" s="185">
        <v>37063.653555107041</v>
      </c>
      <c r="J2568" s="174">
        <v>296470876728.94397</v>
      </c>
      <c r="K2568" s="186">
        <v>0.41679197480960406</v>
      </c>
      <c r="L2568" s="182">
        <v>96009199728.139526</v>
      </c>
      <c r="M2568" s="189">
        <v>20607078962.225117</v>
      </c>
      <c r="N2568" s="187">
        <v>16228511.54876161</v>
      </c>
      <c r="O2568" s="185">
        <v>59728028611.189987</v>
      </c>
      <c r="P2568" s="185">
        <v>0</v>
      </c>
      <c r="Q2568" s="174">
        <v>376805984302.35907</v>
      </c>
      <c r="R2568" s="119">
        <v>0.45474093356449513</v>
      </c>
      <c r="S2568" s="174">
        <v>133122409975.42017</v>
      </c>
      <c r="T2568" s="119">
        <v>0.35329165544408986</v>
      </c>
      <c r="U2568" s="97">
        <v>15.166290912451753</v>
      </c>
      <c r="V2568" s="184">
        <v>2061504553696.0181</v>
      </c>
      <c r="W2568" s="199">
        <v>2140.1628487894372</v>
      </c>
      <c r="X2568" s="191">
        <v>5.1580971855973747E-2</v>
      </c>
      <c r="Y2568" s="198">
        <v>2.0000000000000001E-4</v>
      </c>
    </row>
    <row r="2569" spans="1:25" x14ac:dyDescent="0.2">
      <c r="A2569">
        <v>2565</v>
      </c>
      <c r="B2569" s="119">
        <v>0.25980170072041281</v>
      </c>
      <c r="C2569" s="97">
        <v>6586.9901582459843</v>
      </c>
      <c r="D2569" s="96">
        <v>1.0883013283251954</v>
      </c>
      <c r="E2569" s="98">
        <v>0</v>
      </c>
      <c r="F2569" s="119">
        <v>0.53346279619551051</v>
      </c>
      <c r="G2569" s="177">
        <v>1</v>
      </c>
      <c r="H2569" s="97">
        <v>13044470.706474055</v>
      </c>
      <c r="I2569" s="185">
        <v>29052.728701422398</v>
      </c>
      <c r="J2569" s="174">
        <v>378977468488.84247</v>
      </c>
      <c r="K2569" s="186">
        <v>0.25980170072041275</v>
      </c>
      <c r="L2569" s="182">
        <v>58449536299.384674</v>
      </c>
      <c r="M2569" s="189">
        <v>10675671967.851271</v>
      </c>
      <c r="N2569" s="187">
        <v>25595442.53623803</v>
      </c>
      <c r="O2569" s="185">
        <v>0</v>
      </c>
      <c r="P2569" s="185">
        <v>395417392288.89008</v>
      </c>
      <c r="Q2569" s="174">
        <v>785070532745.58386</v>
      </c>
      <c r="R2569" s="119">
        <v>0.52835113200414952</v>
      </c>
      <c r="S2569" s="174">
        <v>199319790712.3364</v>
      </c>
      <c r="T2569" s="119">
        <v>0.25388774944241799</v>
      </c>
      <c r="U2569" s="97">
        <v>17.423078207544609</v>
      </c>
      <c r="V2569" s="184">
        <v>3575399674528.5952</v>
      </c>
      <c r="W2569" s="199">
        <v>3710.7505530044741</v>
      </c>
      <c r="X2569" s="191">
        <v>4.3574738013388431E-2</v>
      </c>
      <c r="Y2569" s="198">
        <v>2.0000000000000001E-4</v>
      </c>
    </row>
    <row r="2570" spans="1:25" x14ac:dyDescent="0.2">
      <c r="A2570">
        <v>2566</v>
      </c>
      <c r="B2570" s="119">
        <v>0.36789187678399732</v>
      </c>
      <c r="C2570" s="97">
        <v>10656.010634464921</v>
      </c>
      <c r="D2570" s="96">
        <v>0.54736301394506315</v>
      </c>
      <c r="E2570" s="98">
        <v>0.39145980678254211</v>
      </c>
      <c r="F2570" s="119">
        <v>0</v>
      </c>
      <c r="G2570" s="177">
        <v>0</v>
      </c>
      <c r="H2570" s="97">
        <v>3151457.692129029</v>
      </c>
      <c r="I2570" s="185">
        <v>53611.722835635017</v>
      </c>
      <c r="J2570" s="174">
        <v>168955076318.65149</v>
      </c>
      <c r="K2570" s="186">
        <v>0.36789187678399737</v>
      </c>
      <c r="L2570" s="182">
        <v>38209301641.131195</v>
      </c>
      <c r="M2570" s="189">
        <v>22671274679.847652</v>
      </c>
      <c r="N2570" s="187">
        <v>9124881.3992330041</v>
      </c>
      <c r="O2570" s="185">
        <v>36305270991.112556</v>
      </c>
      <c r="P2570" s="185">
        <v>0</v>
      </c>
      <c r="Q2570" s="174">
        <v>227931621989.61169</v>
      </c>
      <c r="R2570" s="119">
        <v>0.4001262137997636</v>
      </c>
      <c r="S2570" s="174">
        <v>57353984536.905304</v>
      </c>
      <c r="T2570" s="119">
        <v>0.25162802789829353</v>
      </c>
      <c r="U2570" s="97">
        <v>16.185458150488508</v>
      </c>
      <c r="V2570" s="184">
        <v>1012989538686.3903</v>
      </c>
      <c r="W2570" s="199">
        <v>1052.0637023102283</v>
      </c>
      <c r="X2570" s="191">
        <v>4.5709505205230899E-2</v>
      </c>
      <c r="Y2570" s="198">
        <v>2.0000000000000001E-4</v>
      </c>
    </row>
    <row r="2571" spans="1:25" x14ac:dyDescent="0.2">
      <c r="A2571">
        <v>2567</v>
      </c>
      <c r="B2571" s="119">
        <v>0.43261139703756557</v>
      </c>
      <c r="C2571" s="97">
        <v>11471.692835364664</v>
      </c>
      <c r="D2571" s="96">
        <v>1.3632724613546783</v>
      </c>
      <c r="E2571" s="98">
        <v>5.1672256847099071E-2</v>
      </c>
      <c r="F2571" s="119">
        <v>0</v>
      </c>
      <c r="G2571" s="177">
        <v>0</v>
      </c>
      <c r="H2571" s="97">
        <v>13951288.172168784</v>
      </c>
      <c r="I2571" s="185">
        <v>34507.601403143621</v>
      </c>
      <c r="J2571" s="174">
        <v>481425491305.59253</v>
      </c>
      <c r="K2571" s="186">
        <v>0.34239974169910059</v>
      </c>
      <c r="L2571" s="182">
        <v>121439181203.87369</v>
      </c>
      <c r="M2571" s="189">
        <v>8521427053.692996</v>
      </c>
      <c r="N2571" s="187">
        <v>25138657.245600875</v>
      </c>
      <c r="O2571" s="185">
        <v>27566630354.926445</v>
      </c>
      <c r="P2571" s="185">
        <v>0</v>
      </c>
      <c r="Q2571" s="174">
        <v>517513548714.21198</v>
      </c>
      <c r="R2571" s="119">
        <v>0.36113695693317444</v>
      </c>
      <c r="S2571" s="174">
        <v>132698066167.60826</v>
      </c>
      <c r="T2571" s="119">
        <v>0.25641467068312157</v>
      </c>
      <c r="U2571" s="97">
        <v>13.7205676175597</v>
      </c>
      <c r="V2571" s="184">
        <v>1665579893336.2117</v>
      </c>
      <c r="W2571" s="199">
        <v>1730.3878300823988</v>
      </c>
      <c r="X2571" s="191">
        <v>6.0274086298832158E-2</v>
      </c>
      <c r="Y2571" s="198">
        <v>2.0000000000000001E-4</v>
      </c>
    </row>
    <row r="2572" spans="1:25" x14ac:dyDescent="0.2">
      <c r="A2572">
        <v>2568</v>
      </c>
      <c r="B2572" s="119">
        <v>0.39681082070658741</v>
      </c>
      <c r="C2572" s="97">
        <v>6641.5493245192893</v>
      </c>
      <c r="D2572" s="96">
        <v>0.98149544301943648</v>
      </c>
      <c r="E2572" s="98">
        <v>0.14508239768898903</v>
      </c>
      <c r="F2572" s="119">
        <v>0</v>
      </c>
      <c r="G2572" s="177">
        <v>0</v>
      </c>
      <c r="H2572" s="97">
        <v>11050824.810201034</v>
      </c>
      <c r="I2572" s="185">
        <v>30759.698169715459</v>
      </c>
      <c r="J2572" s="174">
        <v>339920035688.18695</v>
      </c>
      <c r="K2572" s="186">
        <v>0.30996201465223794</v>
      </c>
      <c r="L2572" s="182">
        <v>65938296280.678322</v>
      </c>
      <c r="M2572" s="189">
        <v>21669466496.510376</v>
      </c>
      <c r="N2572" s="187">
        <v>22752744.594850346</v>
      </c>
      <c r="O2572" s="185">
        <v>36481792197.274895</v>
      </c>
      <c r="P2572" s="185">
        <v>0</v>
      </c>
      <c r="Q2572" s="174">
        <v>398071294381.97223</v>
      </c>
      <c r="R2572" s="119">
        <v>0.33799908393114297</v>
      </c>
      <c r="S2572" s="174">
        <v>83680935824.012863</v>
      </c>
      <c r="T2572" s="119">
        <v>0.21021595127559287</v>
      </c>
      <c r="U2572" s="97">
        <v>15.1406433574902</v>
      </c>
      <c r="V2572" s="184">
        <v>1307670273414.5708</v>
      </c>
      <c r="W2572" s="199">
        <v>1358.7701972329457</v>
      </c>
      <c r="X2572" s="191">
        <v>4.8843715588377412E-2</v>
      </c>
      <c r="Y2572" s="198">
        <v>2.0000000000000001E-4</v>
      </c>
    </row>
    <row r="2573" spans="1:25" x14ac:dyDescent="0.2">
      <c r="A2573">
        <v>2569</v>
      </c>
      <c r="B2573" s="119">
        <v>0.6270245393401308</v>
      </c>
      <c r="C2573" s="97">
        <v>6025.7992394748017</v>
      </c>
      <c r="D2573" s="96">
        <v>0.80186703326621134</v>
      </c>
      <c r="E2573" s="98">
        <v>0.7</v>
      </c>
      <c r="F2573" s="119">
        <v>0.51077835643789693</v>
      </c>
      <c r="G2573" s="177">
        <v>1</v>
      </c>
      <c r="H2573" s="97">
        <v>6991454.2942497218</v>
      </c>
      <c r="I2573" s="185">
        <v>38894.435991855673</v>
      </c>
      <c r="J2573" s="174">
        <v>271928671537.68027</v>
      </c>
      <c r="K2573" s="186">
        <v>0.47624755876024105</v>
      </c>
      <c r="L2573" s="182">
        <v>95466622629.155838</v>
      </c>
      <c r="M2573" s="189">
        <v>1167229820.3321407</v>
      </c>
      <c r="N2573" s="187">
        <v>16094010.926771507</v>
      </c>
      <c r="O2573" s="185">
        <v>0</v>
      </c>
      <c r="P2573" s="185">
        <v>249889915497.5376</v>
      </c>
      <c r="Q2573" s="174">
        <v>522985816855.55005</v>
      </c>
      <c r="R2573" s="119">
        <v>0.62987807270833041</v>
      </c>
      <c r="S2573" s="174">
        <v>226219944024.61179</v>
      </c>
      <c r="T2573" s="119">
        <v>0.43255464437784991</v>
      </c>
      <c r="U2573" s="97">
        <v>16.482120123465499</v>
      </c>
      <c r="V2573" s="184">
        <v>4028474921676.8208</v>
      </c>
      <c r="W2573" s="199">
        <v>4181.9574744495994</v>
      </c>
      <c r="X2573" s="191">
        <v>4.5104779301170697E-2</v>
      </c>
      <c r="Y2573" s="198">
        <v>2.0000000000000001E-4</v>
      </c>
    </row>
    <row r="2574" spans="1:25" x14ac:dyDescent="0.2">
      <c r="A2574">
        <v>2570</v>
      </c>
      <c r="B2574" s="119">
        <v>0.64881771482651729</v>
      </c>
      <c r="C2574" s="97">
        <v>9339.4685192654597</v>
      </c>
      <c r="D2574" s="96">
        <v>1.0968678832639687</v>
      </c>
      <c r="E2574" s="98">
        <v>0</v>
      </c>
      <c r="F2574" s="119">
        <v>0</v>
      </c>
      <c r="G2574" s="177">
        <v>0</v>
      </c>
      <c r="H2574" s="97">
        <v>12518258.319372065</v>
      </c>
      <c r="I2574" s="185">
        <v>36048.955569067803</v>
      </c>
      <c r="J2574" s="174">
        <v>451270137957.15698</v>
      </c>
      <c r="K2574" s="186">
        <v>0.45956971550768</v>
      </c>
      <c r="L2574" s="182">
        <v>159586056657.1568</v>
      </c>
      <c r="M2574" s="189">
        <v>12130564892.881878</v>
      </c>
      <c r="N2574" s="187">
        <v>24483993.13875483</v>
      </c>
      <c r="O2574" s="185">
        <v>0</v>
      </c>
      <c r="P2574" s="185">
        <v>0</v>
      </c>
      <c r="Q2574" s="174">
        <v>463400702850.03888</v>
      </c>
      <c r="R2574" s="119">
        <v>0.44753943540132191</v>
      </c>
      <c r="S2574" s="174">
        <v>159586056657.1568</v>
      </c>
      <c r="T2574" s="119">
        <v>0.34438026458669496</v>
      </c>
      <c r="U2574" s="97">
        <v>13.263119768971951</v>
      </c>
      <c r="V2574" s="184">
        <v>2157283383580.8879</v>
      </c>
      <c r="W2574" s="199">
        <v>2239.6638653578552</v>
      </c>
      <c r="X2574" s="191">
        <v>5.8697081687150633E-2</v>
      </c>
      <c r="Y2574" s="198">
        <v>2.0000000000000001E-4</v>
      </c>
    </row>
    <row r="2575" spans="1:25" x14ac:dyDescent="0.2">
      <c r="A2575">
        <v>2571</v>
      </c>
      <c r="B2575" s="119">
        <v>0.56775092443454445</v>
      </c>
      <c r="C2575" s="97">
        <v>6445.1668364386187</v>
      </c>
      <c r="D2575" s="96">
        <v>1.2191357653122106</v>
      </c>
      <c r="E2575" s="98">
        <v>3.5878367904580072E-2</v>
      </c>
      <c r="F2575" s="119">
        <v>0</v>
      </c>
      <c r="G2575" s="177">
        <v>0</v>
      </c>
      <c r="H2575" s="97">
        <v>13246503.539015658</v>
      </c>
      <c r="I2575" s="185">
        <v>32116.533707213639</v>
      </c>
      <c r="J2575" s="174">
        <v>425431777413.52112</v>
      </c>
      <c r="K2575" s="186">
        <v>0.29278439587243543</v>
      </c>
      <c r="L2575" s="182">
        <v>78434285331.987091</v>
      </c>
      <c r="M2575" s="189">
        <v>8197289722.1527653</v>
      </c>
      <c r="N2575" s="187">
        <v>24948605.605421428</v>
      </c>
      <c r="O2575" s="185">
        <v>13188783173.651211</v>
      </c>
      <c r="P2575" s="185">
        <v>0</v>
      </c>
      <c r="Q2575" s="174">
        <v>446817850309.32507</v>
      </c>
      <c r="R2575" s="119">
        <v>0.30238454524665936</v>
      </c>
      <c r="S2575" s="174">
        <v>83691002942.523743</v>
      </c>
      <c r="T2575" s="119">
        <v>0.1873045199169768</v>
      </c>
      <c r="U2575" s="97">
        <v>13.756562493623271</v>
      </c>
      <c r="V2575" s="184">
        <v>1141647193275.2581</v>
      </c>
      <c r="W2575" s="199">
        <v>1183.4508280556406</v>
      </c>
      <c r="X2575" s="191">
        <v>5.8767725843707375E-2</v>
      </c>
      <c r="Y2575" s="198">
        <v>2.0000000000000001E-4</v>
      </c>
    </row>
    <row r="2576" spans="1:25" x14ac:dyDescent="0.2">
      <c r="A2576">
        <v>2572</v>
      </c>
      <c r="B2576" s="119">
        <v>0.45675004902202143</v>
      </c>
      <c r="C2576" s="97">
        <v>11415.991009024174</v>
      </c>
      <c r="D2576" s="96">
        <v>1.014683131451009</v>
      </c>
      <c r="E2576" s="98">
        <v>0</v>
      </c>
      <c r="F2576" s="119">
        <v>0.54982143117989923</v>
      </c>
      <c r="G2576" s="177">
        <v>1</v>
      </c>
      <c r="H2576" s="97">
        <v>7659982.6391011924</v>
      </c>
      <c r="I2576" s="185">
        <v>40625.864433081369</v>
      </c>
      <c r="J2576" s="174">
        <v>311193416255.8819</v>
      </c>
      <c r="K2576" s="186">
        <v>0.44022483878496399</v>
      </c>
      <c r="L2576" s="182">
        <v>106498467660.93472</v>
      </c>
      <c r="M2576" s="189">
        <v>5461753966.1434669</v>
      </c>
      <c r="N2576" s="187">
        <v>16058526.787727963</v>
      </c>
      <c r="O2576" s="185">
        <v>0</v>
      </c>
      <c r="P2576" s="185">
        <v>407999964396.75891</v>
      </c>
      <c r="Q2576" s="174">
        <v>724655134618.7843</v>
      </c>
      <c r="R2576" s="119">
        <v>0.6394697572430379</v>
      </c>
      <c r="S2576" s="174">
        <v>317431266837.60199</v>
      </c>
      <c r="T2576" s="119">
        <v>0.43804459759274522</v>
      </c>
      <c r="U2576" s="97">
        <v>17.043504471808685</v>
      </c>
      <c r="V2576" s="184">
        <v>5698515890214.8164</v>
      </c>
      <c r="W2576" s="199">
        <v>5912.0922590348664</v>
      </c>
      <c r="X2576" s="191">
        <v>4.4313899626934106E-2</v>
      </c>
      <c r="Y2576" s="198">
        <v>2.0000000000000001E-4</v>
      </c>
    </row>
    <row r="2577" spans="1:25" x14ac:dyDescent="0.2">
      <c r="A2577">
        <v>2573</v>
      </c>
      <c r="B2577" s="119">
        <v>0.53165672802152697</v>
      </c>
      <c r="C2577" s="97">
        <v>8213.9340688836783</v>
      </c>
      <c r="D2577" s="96">
        <v>1.2046863758479398</v>
      </c>
      <c r="E2577" s="98">
        <v>0</v>
      </c>
      <c r="F2577" s="119">
        <v>0.51206354050469927</v>
      </c>
      <c r="G2577" s="177">
        <v>1</v>
      </c>
      <c r="H2577" s="97">
        <v>18679586.109423235</v>
      </c>
      <c r="I2577" s="185">
        <v>20930.410653795469</v>
      </c>
      <c r="J2577" s="174">
        <v>390971408113.16193</v>
      </c>
      <c r="K2577" s="186">
        <v>8.6849239193496075E-2</v>
      </c>
      <c r="L2577" s="182">
        <v>10719948868.783939</v>
      </c>
      <c r="M2577" s="189">
        <v>9230635062.773201</v>
      </c>
      <c r="N2577" s="187">
        <v>34521847.843897179</v>
      </c>
      <c r="O2577" s="185">
        <v>0</v>
      </c>
      <c r="P2577" s="185">
        <v>474960371005.51428</v>
      </c>
      <c r="Q2577" s="174">
        <v>875162414181.44946</v>
      </c>
      <c r="R2577" s="119">
        <v>0.47296805648651818</v>
      </c>
      <c r="S2577" s="174">
        <v>280510012167.22894</v>
      </c>
      <c r="T2577" s="119">
        <v>0.32052337671470216</v>
      </c>
      <c r="U2577" s="97">
        <v>18.893778960390122</v>
      </c>
      <c r="V2577" s="184">
        <v>5332833089881.3008</v>
      </c>
      <c r="W2577" s="199">
        <v>5537.1446449396963</v>
      </c>
      <c r="X2577" s="191">
        <v>4.0732327700795573E-2</v>
      </c>
      <c r="Y2577" s="198">
        <v>2.0000000000000001E-4</v>
      </c>
    </row>
    <row r="2578" spans="1:25" x14ac:dyDescent="0.2">
      <c r="A2578">
        <v>2574</v>
      </c>
      <c r="B2578" s="119">
        <v>0.56674783238644377</v>
      </c>
      <c r="C2578" s="97">
        <v>4000</v>
      </c>
      <c r="D2578" s="96">
        <v>0.46493826215855827</v>
      </c>
      <c r="E2578" s="98">
        <v>0.56260458790450285</v>
      </c>
      <c r="F2578" s="119">
        <v>0.83409591774600933</v>
      </c>
      <c r="G2578" s="177">
        <v>1</v>
      </c>
      <c r="H2578" s="97">
        <v>4941314.1344215516</v>
      </c>
      <c r="I2578" s="185">
        <v>53506.960463396616</v>
      </c>
      <c r="J2578" s="174">
        <v>264394700027.71683</v>
      </c>
      <c r="K2578" s="186">
        <v>0.56674783238644377</v>
      </c>
      <c r="L2578" s="182">
        <v>115081101286.59918</v>
      </c>
      <c r="M2578" s="189">
        <v>0</v>
      </c>
      <c r="N2578" s="187">
        <v>14239979.307813723</v>
      </c>
      <c r="O2578" s="185">
        <v>0</v>
      </c>
      <c r="P2578" s="185">
        <v>332667972228.28882</v>
      </c>
      <c r="Q2578" s="174">
        <v>597062672256.00562</v>
      </c>
      <c r="R2578" s="119">
        <v>0.69670994394277241</v>
      </c>
      <c r="S2578" s="174">
        <v>313189456373.07208</v>
      </c>
      <c r="T2578" s="119">
        <v>0.52455038796795561</v>
      </c>
      <c r="U2578" s="97">
        <v>16.795306982183064</v>
      </c>
      <c r="V2578" s="184">
        <v>5731902057339.8359</v>
      </c>
      <c r="W2578" s="199">
        <v>5946.7080423745492</v>
      </c>
      <c r="X2578" s="191">
        <v>4.3629195592324324E-2</v>
      </c>
      <c r="Y2578" s="198">
        <v>2.0000000000000001E-4</v>
      </c>
    </row>
    <row r="2579" spans="1:25" x14ac:dyDescent="0.2">
      <c r="A2579">
        <v>2575</v>
      </c>
      <c r="B2579" s="119">
        <v>0.52955760012683029</v>
      </c>
      <c r="C2579" s="97">
        <v>11325.605448874358</v>
      </c>
      <c r="D2579" s="96">
        <v>0.9528218901415958</v>
      </c>
      <c r="E2579" s="98">
        <v>0.43127425774098288</v>
      </c>
      <c r="F2579" s="119">
        <v>0</v>
      </c>
      <c r="G2579" s="177">
        <v>0</v>
      </c>
      <c r="H2579" s="97">
        <v>10295742.956729969</v>
      </c>
      <c r="I2579" s="185">
        <v>31357.053452694319</v>
      </c>
      <c r="J2579" s="174">
        <v>322844162229.38269</v>
      </c>
      <c r="K2579" s="186">
        <v>0.36436285085096531</v>
      </c>
      <c r="L2579" s="182">
        <v>94540882625.946548</v>
      </c>
      <c r="M2579" s="189">
        <v>29244972154.912056</v>
      </c>
      <c r="N2579" s="187">
        <v>21407968.636870503</v>
      </c>
      <c r="O2579" s="185">
        <v>75915104680.68692</v>
      </c>
      <c r="P2579" s="185">
        <v>0</v>
      </c>
      <c r="Q2579" s="174">
        <v>428004239064.98169</v>
      </c>
      <c r="R2579" s="119">
        <v>0.416735365669962</v>
      </c>
      <c r="S2579" s="174">
        <v>130177793970.60378</v>
      </c>
      <c r="T2579" s="119">
        <v>0.30415071181301911</v>
      </c>
      <c r="U2579" s="97">
        <v>15.355417452903305</v>
      </c>
      <c r="V2579" s="184">
        <v>2013728939022.9568</v>
      </c>
      <c r="W2579" s="199">
        <v>2091.3173831799909</v>
      </c>
      <c r="X2579" s="191">
        <v>4.893420139427053E-2</v>
      </c>
      <c r="Y2579" s="198">
        <v>2.0000000000000001E-4</v>
      </c>
    </row>
    <row r="2580" spans="1:25" x14ac:dyDescent="0.2">
      <c r="A2580">
        <v>2576</v>
      </c>
      <c r="B2580" s="119">
        <v>0.59423479841305715</v>
      </c>
      <c r="C2580" s="97">
        <v>8379.3667418712903</v>
      </c>
      <c r="D2580" s="96">
        <v>0.35978446737928921</v>
      </c>
      <c r="E2580" s="98">
        <v>0.25312724886413906</v>
      </c>
      <c r="F2580" s="119">
        <v>0.53423636321366585</v>
      </c>
      <c r="G2580" s="177">
        <v>1</v>
      </c>
      <c r="H2580" s="97">
        <v>2984221.7522443472</v>
      </c>
      <c r="I2580" s="185">
        <v>54139.617626872758</v>
      </c>
      <c r="J2580" s="174">
        <v>161564624580.30518</v>
      </c>
      <c r="K2580" s="186">
        <v>0.5521433528163272</v>
      </c>
      <c r="L2580" s="182">
        <v>69561318003.408493</v>
      </c>
      <c r="M2580" s="189">
        <v>1759791603.6611249</v>
      </c>
      <c r="N2580" s="187">
        <v>9786032.818435818</v>
      </c>
      <c r="O2580" s="185">
        <v>0</v>
      </c>
      <c r="P2580" s="185">
        <v>245509380819.15839</v>
      </c>
      <c r="Q2580" s="174">
        <v>408833797003.12469</v>
      </c>
      <c r="R2580" s="119">
        <v>0.69860745432801064</v>
      </c>
      <c r="S2580" s="174">
        <v>213941699259.43439</v>
      </c>
      <c r="T2580" s="119">
        <v>0.52329748868046555</v>
      </c>
      <c r="U2580" s="97">
        <v>17.076746536347578</v>
      </c>
      <c r="V2580" s="184">
        <v>3970327203436.9302</v>
      </c>
      <c r="W2580" s="199">
        <v>4117.5197694852204</v>
      </c>
      <c r="X2580" s="191">
        <v>4.2871836087096084E-2</v>
      </c>
      <c r="Y2580" s="198">
        <v>2.0000000000000001E-4</v>
      </c>
    </row>
    <row r="2581" spans="1:25" x14ac:dyDescent="0.2">
      <c r="A2581">
        <v>2577</v>
      </c>
      <c r="B2581" s="119">
        <v>0.48360660365877106</v>
      </c>
      <c r="C2581" s="97">
        <v>4298.9063526578293</v>
      </c>
      <c r="D2581" s="96">
        <v>1.0785478026632318</v>
      </c>
      <c r="E2581" s="98">
        <v>0.7</v>
      </c>
      <c r="F2581" s="119">
        <v>0</v>
      </c>
      <c r="G2581" s="177">
        <v>0</v>
      </c>
      <c r="H2581" s="97">
        <v>18589256.629719749</v>
      </c>
      <c r="I2581" s="185">
        <v>30837.325500506464</v>
      </c>
      <c r="J2581" s="174">
        <v>573242957503.11572</v>
      </c>
      <c r="K2581" s="186">
        <v>0.36071352591331374</v>
      </c>
      <c r="L2581" s="182">
        <v>143324373158.15735</v>
      </c>
      <c r="M2581" s="189">
        <v>46994303520.401642</v>
      </c>
      <c r="N2581" s="187">
        <v>35939168.456521921</v>
      </c>
      <c r="O2581" s="185">
        <v>112473831803.7364</v>
      </c>
      <c r="P2581" s="185">
        <v>0</v>
      </c>
      <c r="Q2581" s="174">
        <v>732711092827.25378</v>
      </c>
      <c r="R2581" s="119">
        <v>0.40501031955698519</v>
      </c>
      <c r="S2581" s="174">
        <v>173228239869.1167</v>
      </c>
      <c r="T2581" s="119">
        <v>0.23642093256797125</v>
      </c>
      <c r="U2581" s="97">
        <v>14.970113326722695</v>
      </c>
      <c r="V2581" s="184">
        <v>2770363765451.7109</v>
      </c>
      <c r="W2581" s="199">
        <v>2876.9075851283728</v>
      </c>
      <c r="X2581" s="191">
        <v>4.8385627905944306E-2</v>
      </c>
      <c r="Y2581" s="198">
        <v>2.0000000000000001E-4</v>
      </c>
    </row>
    <row r="2582" spans="1:25" x14ac:dyDescent="0.2">
      <c r="A2582">
        <v>2578</v>
      </c>
      <c r="B2582" s="119">
        <v>0.53669426861415326</v>
      </c>
      <c r="C2582" s="97">
        <v>4000</v>
      </c>
      <c r="D2582" s="96">
        <v>1.0271271803718707</v>
      </c>
      <c r="E2582" s="98">
        <v>0.5631436979929868</v>
      </c>
      <c r="F2582" s="119">
        <v>0.4030243217675743</v>
      </c>
      <c r="G2582" s="177">
        <v>1</v>
      </c>
      <c r="H2582" s="97">
        <v>42311886.311454587</v>
      </c>
      <c r="I2582" s="185">
        <v>20751.608083751973</v>
      </c>
      <c r="J2582" s="174">
        <v>878039682019.57544</v>
      </c>
      <c r="K2582" s="186">
        <v>0.23597608983129803</v>
      </c>
      <c r="L2582" s="182">
        <v>106355054612.47456</v>
      </c>
      <c r="M2582" s="189">
        <v>11723593977.511486</v>
      </c>
      <c r="N2582" s="187">
        <v>80599147.72814931</v>
      </c>
      <c r="O2582" s="185">
        <v>0</v>
      </c>
      <c r="P2582" s="185">
        <v>823284455046.22693</v>
      </c>
      <c r="Q2582" s="174">
        <v>1713047731043.3137</v>
      </c>
      <c r="R2582" s="119">
        <v>0.50542896104205826</v>
      </c>
      <c r="S2582" s="174">
        <v>491913077468.39783</v>
      </c>
      <c r="T2582" s="119">
        <v>0.28715666735614154</v>
      </c>
      <c r="U2582" s="97">
        <v>17.785892261799685</v>
      </c>
      <c r="V2582" s="184">
        <v>9144679004004.5957</v>
      </c>
      <c r="W2582" s="199">
        <v>9491.8286615064571</v>
      </c>
      <c r="X2582" s="191">
        <v>4.253990992472563E-2</v>
      </c>
      <c r="Y2582" s="198">
        <v>2.0000000000000001E-4</v>
      </c>
    </row>
    <row r="2583" spans="1:25" x14ac:dyDescent="0.2">
      <c r="A2583">
        <v>2579</v>
      </c>
      <c r="B2583" s="119">
        <v>0.53852138300849639</v>
      </c>
      <c r="C2583" s="97">
        <v>15198.191677157487</v>
      </c>
      <c r="D2583" s="96">
        <v>0.71743902756251643</v>
      </c>
      <c r="E2583" s="98">
        <v>0.55693256993560225</v>
      </c>
      <c r="F2583" s="119">
        <v>0.36606688310555274</v>
      </c>
      <c r="G2583" s="177">
        <v>1</v>
      </c>
      <c r="H2583" s="97">
        <v>4289777.3671636209</v>
      </c>
      <c r="I2583" s="185">
        <v>52412.462731489701</v>
      </c>
      <c r="J2583" s="174">
        <v>224837796382.85129</v>
      </c>
      <c r="K2583" s="186">
        <v>0.51536070611176221</v>
      </c>
      <c r="L2583" s="182">
        <v>101666482347.80571</v>
      </c>
      <c r="M2583" s="189">
        <v>3644087087.9603987</v>
      </c>
      <c r="N2583" s="187">
        <v>10780281.546537954</v>
      </c>
      <c r="O2583" s="185">
        <v>0</v>
      </c>
      <c r="P2583" s="185">
        <v>135505217650.4174</v>
      </c>
      <c r="Q2583" s="174">
        <v>363987101121.22906</v>
      </c>
      <c r="R2583" s="119">
        <v>0.61616672385902893</v>
      </c>
      <c r="S2583" s="174">
        <v>186956700279.40552</v>
      </c>
      <c r="T2583" s="119">
        <v>0.51363550989445084</v>
      </c>
      <c r="U2583" s="97">
        <v>15.805762246580427</v>
      </c>
      <c r="V2583" s="184">
        <v>3142408347723.5176</v>
      </c>
      <c r="W2583" s="199">
        <v>3262.79285013769</v>
      </c>
      <c r="X2583" s="191">
        <v>4.7217551235292948E-2</v>
      </c>
      <c r="Y2583" s="198">
        <v>2.0000000000000001E-4</v>
      </c>
    </row>
    <row r="2584" spans="1:25" x14ac:dyDescent="0.2">
      <c r="A2584">
        <v>2580</v>
      </c>
      <c r="B2584" s="119">
        <v>0.52827681495251244</v>
      </c>
      <c r="C2584" s="97">
        <v>9041.0129735505634</v>
      </c>
      <c r="D2584" s="96">
        <v>1.5036979027798747</v>
      </c>
      <c r="E2584" s="98">
        <v>0.17613161754669496</v>
      </c>
      <c r="F2584" s="119">
        <v>0</v>
      </c>
      <c r="G2584" s="177">
        <v>0</v>
      </c>
      <c r="H2584" s="97">
        <v>15928675.395211525</v>
      </c>
      <c r="I2584" s="185">
        <v>34483.520915964429</v>
      </c>
      <c r="J2584" s="174">
        <v>549276811154.38458</v>
      </c>
      <c r="K2584" s="186">
        <v>0.41595737010966038</v>
      </c>
      <c r="L2584" s="182">
        <v>175948422437.02106</v>
      </c>
      <c r="M2584" s="189">
        <v>24237164714.596245</v>
      </c>
      <c r="N2584" s="187">
        <v>27648282.403550252</v>
      </c>
      <c r="O2584" s="185">
        <v>28162362936.536762</v>
      </c>
      <c r="P2584" s="185">
        <v>0</v>
      </c>
      <c r="Q2584" s="174">
        <v>601676338805.51758</v>
      </c>
      <c r="R2584" s="119">
        <v>0.41717716318633796</v>
      </c>
      <c r="S2584" s="174">
        <v>190593589092.80774</v>
      </c>
      <c r="T2584" s="119">
        <v>0.31677095607778938</v>
      </c>
      <c r="U2584" s="97">
        <v>13.921390361791454</v>
      </c>
      <c r="V2584" s="184">
        <v>2670409220832.103</v>
      </c>
      <c r="W2584" s="199">
        <v>2766.8682992583513</v>
      </c>
      <c r="X2584" s="191">
        <v>5.5917177774932943E-2</v>
      </c>
      <c r="Y2584" s="198">
        <v>2.0000000000000001E-4</v>
      </c>
    </row>
    <row r="2585" spans="1:25" x14ac:dyDescent="0.2">
      <c r="A2585">
        <v>2581</v>
      </c>
      <c r="B2585" s="119">
        <v>0.50892766468193973</v>
      </c>
      <c r="C2585" s="97">
        <v>7283.4632337008015</v>
      </c>
      <c r="D2585" s="96">
        <v>0.48709343678174266</v>
      </c>
      <c r="E2585" s="98">
        <v>0</v>
      </c>
      <c r="F2585" s="119">
        <v>0</v>
      </c>
      <c r="G2585" s="177">
        <v>0</v>
      </c>
      <c r="H2585" s="97">
        <v>3989725.1268099356</v>
      </c>
      <c r="I2585" s="185">
        <v>42644.958508557465</v>
      </c>
      <c r="J2585" s="174">
        <v>170141662493.35889</v>
      </c>
      <c r="K2585" s="186">
        <v>0.3933279997316913</v>
      </c>
      <c r="L2585" s="182">
        <v>45905634184.764008</v>
      </c>
      <c r="M2585" s="189">
        <v>4810996321.2751675</v>
      </c>
      <c r="N2585" s="187">
        <v>11543428.956388058</v>
      </c>
      <c r="O2585" s="185">
        <v>0</v>
      </c>
      <c r="P2585" s="185">
        <v>0</v>
      </c>
      <c r="Q2585" s="174">
        <v>174952658814.63406</v>
      </c>
      <c r="R2585" s="119">
        <v>0.38251193341646816</v>
      </c>
      <c r="S2585" s="174">
        <v>45905634184.764008</v>
      </c>
      <c r="T2585" s="119">
        <v>0.26238889134804161</v>
      </c>
      <c r="U2585" s="97">
        <v>13.268411703192923</v>
      </c>
      <c r="V2585" s="184">
        <v>708935370874.38281</v>
      </c>
      <c r="W2585" s="199">
        <v>736.41580240184112</v>
      </c>
      <c r="X2585" s="191">
        <v>5.1661755824491423E-2</v>
      </c>
      <c r="Y2585" s="198">
        <v>2.0000000000000001E-4</v>
      </c>
    </row>
    <row r="2586" spans="1:25" x14ac:dyDescent="0.2">
      <c r="A2586">
        <v>2582</v>
      </c>
      <c r="B2586" s="119">
        <v>0.43338342647171557</v>
      </c>
      <c r="C2586" s="97">
        <v>14252.021862949307</v>
      </c>
      <c r="D2586" s="96">
        <v>1.3595034960784349</v>
      </c>
      <c r="E2586" s="98">
        <v>0.36378631744140988</v>
      </c>
      <c r="F2586" s="119">
        <v>0</v>
      </c>
      <c r="G2586" s="177">
        <v>0</v>
      </c>
      <c r="H2586" s="97">
        <v>8170865.2985910494</v>
      </c>
      <c r="I2586" s="185">
        <v>40378.686594482169</v>
      </c>
      <c r="J2586" s="174">
        <v>329928809097.53796</v>
      </c>
      <c r="K2586" s="186">
        <v>0.43338342647171557</v>
      </c>
      <c r="L2586" s="182">
        <v>120899812279.62724</v>
      </c>
      <c r="M2586" s="189">
        <v>32638782699.622345</v>
      </c>
      <c r="N2586" s="187">
        <v>17021923.712719463</v>
      </c>
      <c r="O2586" s="185">
        <v>53207552045.111916</v>
      </c>
      <c r="P2586" s="185">
        <v>0</v>
      </c>
      <c r="Q2586" s="174">
        <v>415775143842.27222</v>
      </c>
      <c r="R2586" s="119">
        <v>0.44627900961030914</v>
      </c>
      <c r="S2586" s="174">
        <v>143331865170.38782</v>
      </c>
      <c r="T2586" s="119">
        <v>0.34473408834839331</v>
      </c>
      <c r="U2586" s="97">
        <v>14.694091844848378</v>
      </c>
      <c r="V2586" s="184">
        <v>2159647363578.9143</v>
      </c>
      <c r="W2586" s="199">
        <v>2236.2153781259467</v>
      </c>
      <c r="X2586" s="191">
        <v>5.3446963442471511E-2</v>
      </c>
      <c r="Y2586" s="198">
        <v>2.0000000000000001E-4</v>
      </c>
    </row>
    <row r="2587" spans="1:25" x14ac:dyDescent="0.2">
      <c r="A2587">
        <v>2583</v>
      </c>
      <c r="B2587" s="119">
        <v>0.36553146176831214</v>
      </c>
      <c r="C2587" s="97">
        <v>15403.960311088173</v>
      </c>
      <c r="D2587" s="96">
        <v>0.77574655916668922</v>
      </c>
      <c r="E2587" s="98">
        <v>6.7882123654901635E-2</v>
      </c>
      <c r="F2587" s="119">
        <v>0.61696745037388712</v>
      </c>
      <c r="G2587" s="177">
        <v>1</v>
      </c>
      <c r="H2587" s="97">
        <v>4356874.6233185567</v>
      </c>
      <c r="I2587" s="185">
        <v>53721.585396589449</v>
      </c>
      <c r="J2587" s="174">
        <v>234058212138.84134</v>
      </c>
      <c r="K2587" s="186">
        <v>0.36553146176831208</v>
      </c>
      <c r="L2587" s="182">
        <v>60856486595.283844</v>
      </c>
      <c r="M2587" s="189">
        <v>2217682137.3941369</v>
      </c>
      <c r="N2587" s="187">
        <v>10678469.832894687</v>
      </c>
      <c r="O2587" s="185">
        <v>0</v>
      </c>
      <c r="P2587" s="185">
        <v>210643931478.15527</v>
      </c>
      <c r="Q2587" s="174">
        <v>446919825754.39075</v>
      </c>
      <c r="R2587" s="119">
        <v>0.56849298456528918</v>
      </c>
      <c r="S2587" s="174">
        <v>160545782838.27011</v>
      </c>
      <c r="T2587" s="119">
        <v>0.35922725640392522</v>
      </c>
      <c r="U2587" s="97">
        <v>16.778011236436104</v>
      </c>
      <c r="V2587" s="184">
        <v>2833476913044.6953</v>
      </c>
      <c r="W2587" s="199">
        <v>2938.7232453872402</v>
      </c>
      <c r="X2587" s="191">
        <v>4.5171187637915389E-2</v>
      </c>
      <c r="Y2587" s="198">
        <v>2.0000000000000001E-4</v>
      </c>
    </row>
    <row r="2588" spans="1:25" x14ac:dyDescent="0.2">
      <c r="A2588">
        <v>2584</v>
      </c>
      <c r="B2588" s="119">
        <v>0.57396677277504549</v>
      </c>
      <c r="C2588" s="97">
        <v>10808.180992560865</v>
      </c>
      <c r="D2588" s="96">
        <v>1.3712327271193812</v>
      </c>
      <c r="E2588" s="98">
        <v>0.28225639255267487</v>
      </c>
      <c r="F2588" s="119">
        <v>0.55192054499685284</v>
      </c>
      <c r="G2588" s="177">
        <v>1</v>
      </c>
      <c r="H2588" s="97">
        <v>21818788.580300815</v>
      </c>
      <c r="I2588" s="185">
        <v>32518.327424664771</v>
      </c>
      <c r="J2588" s="174">
        <v>709510511063.75854</v>
      </c>
      <c r="K2588" s="186">
        <v>0.41413327374803421</v>
      </c>
      <c r="L2588" s="182">
        <v>250138939169.87183</v>
      </c>
      <c r="M2588" s="189">
        <v>1759930551.8807473</v>
      </c>
      <c r="N2588" s="187">
        <v>38282062.650550365</v>
      </c>
      <c r="O2588" s="185">
        <v>0</v>
      </c>
      <c r="P2588" s="185">
        <v>518380514109.53699</v>
      </c>
      <c r="Q2588" s="174">
        <v>1229650955725.1763</v>
      </c>
      <c r="R2588" s="119">
        <v>0.57620930451377672</v>
      </c>
      <c r="S2588" s="174">
        <v>506664358450.15381</v>
      </c>
      <c r="T2588" s="119">
        <v>0.41203916940100516</v>
      </c>
      <c r="U2588" s="97">
        <v>16.050481608176707</v>
      </c>
      <c r="V2588" s="184">
        <v>8234225702654.2627</v>
      </c>
      <c r="W2588" s="199">
        <v>8547.6007241445241</v>
      </c>
      <c r="X2588" s="191">
        <v>4.6634775814300131E-2</v>
      </c>
      <c r="Y2588" s="198">
        <v>2.0000000000000001E-4</v>
      </c>
    </row>
    <row r="2589" spans="1:25" x14ac:dyDescent="0.2">
      <c r="A2589">
        <v>2585</v>
      </c>
      <c r="B2589" s="119">
        <v>0.53159604946902173</v>
      </c>
      <c r="C2589" s="97">
        <v>5545.9048284223591</v>
      </c>
      <c r="D2589" s="96">
        <v>0.57870364241220262</v>
      </c>
      <c r="E2589" s="98">
        <v>0</v>
      </c>
      <c r="F2589" s="119">
        <v>0.51656404943617906</v>
      </c>
      <c r="G2589" s="177">
        <v>1</v>
      </c>
      <c r="H2589" s="97">
        <v>5004481.9991250867</v>
      </c>
      <c r="I2589" s="185">
        <v>50802.829296556258</v>
      </c>
      <c r="J2589" s="174">
        <v>254241844719.24039</v>
      </c>
      <c r="K2589" s="186">
        <v>0.53159604946902173</v>
      </c>
      <c r="L2589" s="182">
        <v>104380054840.50008</v>
      </c>
      <c r="M2589" s="189">
        <v>10419102129.153555</v>
      </c>
      <c r="N2589" s="187">
        <v>13391927.119781628</v>
      </c>
      <c r="O2589" s="185">
        <v>0</v>
      </c>
      <c r="P2589" s="185">
        <v>187385626382.4664</v>
      </c>
      <c r="Q2589" s="174">
        <v>452046573230.86035</v>
      </c>
      <c r="R2589" s="119">
        <v>0.63060418604889246</v>
      </c>
      <c r="S2589" s="174">
        <v>184243880865.51779</v>
      </c>
      <c r="T2589" s="119">
        <v>0.40757720946470793</v>
      </c>
      <c r="U2589" s="97">
        <v>15.806577160603874</v>
      </c>
      <c r="V2589" s="184">
        <v>3193239316025.8291</v>
      </c>
      <c r="W2589" s="199">
        <v>3315.5574460018015</v>
      </c>
      <c r="X2589" s="191">
        <v>4.624925763731743E-2</v>
      </c>
      <c r="Y2589" s="198">
        <v>2.0000000000000001E-4</v>
      </c>
    </row>
    <row r="2590" spans="1:25" x14ac:dyDescent="0.2">
      <c r="A2590">
        <v>2586</v>
      </c>
      <c r="B2590" s="119">
        <v>0.53957184916106005</v>
      </c>
      <c r="C2590" s="97">
        <v>10957.742319098219</v>
      </c>
      <c r="D2590" s="96">
        <v>1.1508280280580896</v>
      </c>
      <c r="E2590" s="98">
        <v>0</v>
      </c>
      <c r="F2590" s="119">
        <v>0.4423158052096301</v>
      </c>
      <c r="G2590" s="177">
        <v>1</v>
      </c>
      <c r="H2590" s="97">
        <v>8682604.4177713599</v>
      </c>
      <c r="I2590" s="185">
        <v>35416.93926507813</v>
      </c>
      <c r="J2590" s="174">
        <v>307511273326.90729</v>
      </c>
      <c r="K2590" s="186">
        <v>0.39415420671271684</v>
      </c>
      <c r="L2590" s="182">
        <v>94061699318.97229</v>
      </c>
      <c r="M2590" s="189">
        <v>8029373425.2778902</v>
      </c>
      <c r="N2590" s="187">
        <v>17239221.99649965</v>
      </c>
      <c r="O2590" s="185">
        <v>0</v>
      </c>
      <c r="P2590" s="185">
        <v>191029048512.08218</v>
      </c>
      <c r="Q2590" s="174">
        <v>506569695264.2674</v>
      </c>
      <c r="R2590" s="119">
        <v>0.54095241654772541</v>
      </c>
      <c r="S2590" s="174">
        <v>169810134866.58676</v>
      </c>
      <c r="T2590" s="119">
        <v>0.33521573922419534</v>
      </c>
      <c r="U2590" s="97">
        <v>15.840719532878779</v>
      </c>
      <c r="V2590" s="184">
        <v>2770701335553.1821</v>
      </c>
      <c r="W2590" s="199">
        <v>2877.0575537028303</v>
      </c>
      <c r="X2590" s="191">
        <v>4.8934505627194459E-2</v>
      </c>
      <c r="Y2590" s="198">
        <v>2.0000000000000001E-4</v>
      </c>
    </row>
    <row r="2591" spans="1:25" x14ac:dyDescent="0.2">
      <c r="A2591">
        <v>2587</v>
      </c>
      <c r="B2591" s="119">
        <v>0.46806493609465416</v>
      </c>
      <c r="C2591" s="97">
        <v>14140.918700330156</v>
      </c>
      <c r="D2591" s="96">
        <v>1.018580200768548</v>
      </c>
      <c r="E2591" s="98">
        <v>0.7</v>
      </c>
      <c r="F2591" s="119">
        <v>0.46070158095935643</v>
      </c>
      <c r="G2591" s="177">
        <v>1</v>
      </c>
      <c r="H2591" s="97">
        <v>6418559.853259949</v>
      </c>
      <c r="I2591" s="185">
        <v>37242.406217859141</v>
      </c>
      <c r="J2591" s="174">
        <v>239042613388.74939</v>
      </c>
      <c r="K2591" s="186">
        <v>0.31245690016361272</v>
      </c>
      <c r="L2591" s="182">
        <v>58644748417.087845</v>
      </c>
      <c r="M2591" s="189">
        <v>350080331.6827423</v>
      </c>
      <c r="N2591" s="187">
        <v>13676985.332955386</v>
      </c>
      <c r="O2591" s="185">
        <v>0</v>
      </c>
      <c r="P2591" s="185">
        <v>176566077568.29001</v>
      </c>
      <c r="Q2591" s="174">
        <v>415958771288.72217</v>
      </c>
      <c r="R2591" s="119">
        <v>0.51914610520666371</v>
      </c>
      <c r="S2591" s="174">
        <v>138895754552.41525</v>
      </c>
      <c r="T2591" s="119">
        <v>0.33391711905025795</v>
      </c>
      <c r="U2591" s="97">
        <v>16.474457870980181</v>
      </c>
      <c r="V2591" s="184">
        <v>2354796116154.6382</v>
      </c>
      <c r="W2591" s="199">
        <v>2445.2460595378038</v>
      </c>
      <c r="X2591" s="191">
        <v>4.7867020240959457E-2</v>
      </c>
      <c r="Y2591" s="198">
        <v>2.0000000000000001E-4</v>
      </c>
    </row>
    <row r="2592" spans="1:25" x14ac:dyDescent="0.2">
      <c r="A2592">
        <v>2588</v>
      </c>
      <c r="B2592" s="119">
        <v>0.58344208864559477</v>
      </c>
      <c r="C2592" s="97">
        <v>6940.4513493735658</v>
      </c>
      <c r="D2592" s="96">
        <v>0.70941655330416875</v>
      </c>
      <c r="E2592" s="98">
        <v>0.34120753929534708</v>
      </c>
      <c r="F2592" s="119">
        <v>0</v>
      </c>
      <c r="G2592" s="177">
        <v>0</v>
      </c>
      <c r="H2592" s="97">
        <v>8902541.2908969391</v>
      </c>
      <c r="I2592" s="185">
        <v>41240.458367303225</v>
      </c>
      <c r="J2592" s="174">
        <v>367144883470.43311</v>
      </c>
      <c r="K2592" s="186">
        <v>0.49568730960005758</v>
      </c>
      <c r="L2592" s="182">
        <v>136098226553.57002</v>
      </c>
      <c r="M2592" s="189">
        <v>30263980697.416328</v>
      </c>
      <c r="N2592" s="187">
        <v>20778279.451095983</v>
      </c>
      <c r="O2592" s="185">
        <v>53085437315.931122</v>
      </c>
      <c r="P2592" s="185">
        <v>0</v>
      </c>
      <c r="Q2592" s="174">
        <v>450494301483.78058</v>
      </c>
      <c r="R2592" s="119">
        <v>0.4982469448211474</v>
      </c>
      <c r="S2592" s="174">
        <v>161945673434.14737</v>
      </c>
      <c r="T2592" s="119">
        <v>0.35948439947131716</v>
      </c>
      <c r="U2592" s="97">
        <v>14.496170593267367</v>
      </c>
      <c r="V2592" s="184">
        <v>2576887461785.5625</v>
      </c>
      <c r="W2592" s="199">
        <v>2673.2437757189564</v>
      </c>
      <c r="X2592" s="191">
        <v>4.9719293382667437E-2</v>
      </c>
      <c r="Y2592" s="198">
        <v>2.0000000000000001E-4</v>
      </c>
    </row>
    <row r="2593" spans="1:25" x14ac:dyDescent="0.2">
      <c r="A2593">
        <v>2589</v>
      </c>
      <c r="B2593" s="119">
        <v>0.63943116415467016</v>
      </c>
      <c r="C2593" s="97">
        <v>7669.8112419889349</v>
      </c>
      <c r="D2593" s="96">
        <v>1.0825704624663908</v>
      </c>
      <c r="E2593" s="98">
        <v>0</v>
      </c>
      <c r="F2593" s="119">
        <v>0</v>
      </c>
      <c r="G2593" s="177">
        <v>0</v>
      </c>
      <c r="H2593" s="97">
        <v>18041360.360231034</v>
      </c>
      <c r="I2593" s="185">
        <v>34573.777863484967</v>
      </c>
      <c r="J2593" s="174">
        <v>623757985449.71094</v>
      </c>
      <c r="K2593" s="186">
        <v>0.43759024733222596</v>
      </c>
      <c r="L2593" s="182">
        <v>212862958601.91129</v>
      </c>
      <c r="M2593" s="189">
        <v>30592576996.119495</v>
      </c>
      <c r="N2593" s="187">
        <v>34699242.6274198</v>
      </c>
      <c r="O2593" s="185">
        <v>0</v>
      </c>
      <c r="P2593" s="185">
        <v>0</v>
      </c>
      <c r="Q2593" s="174">
        <v>654350562445.83044</v>
      </c>
      <c r="R2593" s="119">
        <v>0.4171317743017694</v>
      </c>
      <c r="S2593" s="174">
        <v>212862958601.91129</v>
      </c>
      <c r="T2593" s="119">
        <v>0.32530415776869276</v>
      </c>
      <c r="U2593" s="97">
        <v>13.465904896278545</v>
      </c>
      <c r="V2593" s="184">
        <v>2980788268034.4902</v>
      </c>
      <c r="W2593" s="199">
        <v>3093.0917512472852</v>
      </c>
      <c r="X2593" s="191">
        <v>5.5569610098785471E-2</v>
      </c>
      <c r="Y2593" s="198">
        <v>2.0000000000000001E-4</v>
      </c>
    </row>
    <row r="2594" spans="1:25" x14ac:dyDescent="0.2">
      <c r="A2594">
        <v>2590</v>
      </c>
      <c r="B2594" s="119">
        <v>0.37687702612605078</v>
      </c>
      <c r="C2594" s="97">
        <v>4000</v>
      </c>
      <c r="D2594" s="96">
        <v>0.64993840904377131</v>
      </c>
      <c r="E2594" s="98">
        <v>0.37053662454849245</v>
      </c>
      <c r="F2594" s="119">
        <v>0.63423156653812518</v>
      </c>
      <c r="G2594" s="177">
        <v>1</v>
      </c>
      <c r="H2594" s="97">
        <v>8804779.6594177652</v>
      </c>
      <c r="I2594" s="185">
        <v>34421.65747552432</v>
      </c>
      <c r="J2594" s="174">
        <v>303075109583.94202</v>
      </c>
      <c r="K2594" s="186">
        <v>0.37687702612605078</v>
      </c>
      <c r="L2594" s="182">
        <v>81261010472.995361</v>
      </c>
      <c r="M2594" s="189">
        <v>10205940573.154434</v>
      </c>
      <c r="N2594" s="187">
        <v>21380132.112909637</v>
      </c>
      <c r="O2594" s="185">
        <v>0</v>
      </c>
      <c r="P2594" s="185">
        <v>449733276916.83411</v>
      </c>
      <c r="Q2594" s="174">
        <v>763014327073.93054</v>
      </c>
      <c r="R2594" s="119">
        <v>0.62123167378004196</v>
      </c>
      <c r="S2594" s="174">
        <v>249059611702.20148</v>
      </c>
      <c r="T2594" s="119">
        <v>0.32641538024235478</v>
      </c>
      <c r="U2594" s="97">
        <v>17.17166120362522</v>
      </c>
      <c r="V2594" s="184">
        <v>4620430983551.1797</v>
      </c>
      <c r="W2594" s="199">
        <v>4795.2542473009235</v>
      </c>
      <c r="X2594" s="191">
        <v>4.3249773690990263E-2</v>
      </c>
      <c r="Y2594" s="198">
        <v>2.0000000000000001E-4</v>
      </c>
    </row>
    <row r="2595" spans="1:25" x14ac:dyDescent="0.2">
      <c r="A2595">
        <v>2591</v>
      </c>
      <c r="B2595" s="119">
        <v>0.54322274369953039</v>
      </c>
      <c r="C2595" s="97">
        <v>10372.94616437281</v>
      </c>
      <c r="D2595" s="96">
        <v>1.6343944596463653</v>
      </c>
      <c r="E2595" s="98">
        <v>0.46627661138395177</v>
      </c>
      <c r="F2595" s="119">
        <v>0</v>
      </c>
      <c r="G2595" s="177">
        <v>0</v>
      </c>
      <c r="H2595" s="97">
        <v>63350774.776255533</v>
      </c>
      <c r="I2595" s="185">
        <v>18966.049141312069</v>
      </c>
      <c r="J2595" s="174">
        <v>1201513907546.6555</v>
      </c>
      <c r="K2595" s="186">
        <v>0.20791569288619005</v>
      </c>
      <c r="L2595" s="182">
        <v>224219628987.3385</v>
      </c>
      <c r="M2595" s="189">
        <v>67930618270.000893</v>
      </c>
      <c r="N2595" s="187">
        <v>101750453.63487685</v>
      </c>
      <c r="O2595" s="185">
        <v>153371683170.00629</v>
      </c>
      <c r="P2595" s="185">
        <v>0</v>
      </c>
      <c r="Q2595" s="174">
        <v>1422816208986.6628</v>
      </c>
      <c r="R2595" s="119">
        <v>0.26181241173887515</v>
      </c>
      <c r="S2595" s="174">
        <v>294734767351.19977</v>
      </c>
      <c r="T2595" s="119">
        <v>0.20714886820210701</v>
      </c>
      <c r="U2595" s="97">
        <v>15.263285939766428</v>
      </c>
      <c r="V2595" s="184">
        <v>3223509079707.7563</v>
      </c>
      <c r="W2595" s="199">
        <v>3343.3669590613808</v>
      </c>
      <c r="X2595" s="191">
        <v>7.4771832113439449E-2</v>
      </c>
      <c r="Y2595" s="198">
        <v>2.0000000000000001E-4</v>
      </c>
    </row>
    <row r="2596" spans="1:25" x14ac:dyDescent="0.2">
      <c r="A2596">
        <v>2592</v>
      </c>
      <c r="B2596" s="119">
        <v>0.3926736448748025</v>
      </c>
      <c r="C2596" s="97">
        <v>6904.675329264368</v>
      </c>
      <c r="D2596" s="96">
        <v>0.23373657499251244</v>
      </c>
      <c r="E2596" s="98">
        <v>0</v>
      </c>
      <c r="F2596" s="119">
        <v>0.56539243885840862</v>
      </c>
      <c r="G2596" s="177">
        <v>1</v>
      </c>
      <c r="H2596" s="97">
        <v>2510911.1853903607</v>
      </c>
      <c r="I2596" s="185">
        <v>48591.177687453041</v>
      </c>
      <c r="J2596" s="174">
        <v>122008131566.71635</v>
      </c>
      <c r="K2596" s="186">
        <v>0.3926736448748025</v>
      </c>
      <c r="L2596" s="182">
        <v>32983789505.282421</v>
      </c>
      <c r="M2596" s="189">
        <v>3411514515.4252982</v>
      </c>
      <c r="N2596" s="187">
        <v>9399400.2476929463</v>
      </c>
      <c r="O2596" s="185">
        <v>0</v>
      </c>
      <c r="P2596" s="185">
        <v>178743375978.01517</v>
      </c>
      <c r="Q2596" s="174">
        <v>304163022060.1568</v>
      </c>
      <c r="R2596" s="119">
        <v>0.62763736767226896</v>
      </c>
      <c r="S2596" s="174">
        <v>122455115175.92957</v>
      </c>
      <c r="T2596" s="119">
        <v>0.40259698350745154</v>
      </c>
      <c r="U2596" s="97">
        <v>17.464828774687291</v>
      </c>
      <c r="V2596" s="184">
        <v>2351369599177.0103</v>
      </c>
      <c r="W2596" s="199">
        <v>2439.8394314624502</v>
      </c>
      <c r="X2596" s="191">
        <v>4.1526566116032983E-2</v>
      </c>
      <c r="Y2596" s="198">
        <v>2.0000000000000001E-4</v>
      </c>
    </row>
    <row r="2597" spans="1:25" x14ac:dyDescent="0.2">
      <c r="A2597">
        <v>2593</v>
      </c>
      <c r="B2597" s="119">
        <v>0.49736707598306878</v>
      </c>
      <c r="C2597" s="97">
        <v>7497.4556442730391</v>
      </c>
      <c r="D2597" s="96">
        <v>0.2</v>
      </c>
      <c r="E2597" s="98">
        <v>0.57838564828876682</v>
      </c>
      <c r="F2597" s="119">
        <v>0.63310606090975752</v>
      </c>
      <c r="G2597" s="177">
        <v>1</v>
      </c>
      <c r="H2597" s="97">
        <v>2017250.9084894613</v>
      </c>
      <c r="I2597" s="185">
        <v>53851.576326714538</v>
      </c>
      <c r="J2597" s="174">
        <v>108632141268.65446</v>
      </c>
      <c r="K2597" s="186">
        <v>0.49736707598306884</v>
      </c>
      <c r="L2597" s="182">
        <v>44151550072.527115</v>
      </c>
      <c r="M2597" s="189">
        <v>579188140.24432456</v>
      </c>
      <c r="N2597" s="187">
        <v>8105319.9386924999</v>
      </c>
      <c r="O2597" s="185">
        <v>0</v>
      </c>
      <c r="P2597" s="185">
        <v>175972896799.62646</v>
      </c>
      <c r="Q2597" s="174">
        <v>285184226208.52527</v>
      </c>
      <c r="R2597" s="119">
        <v>0.68309657406447377</v>
      </c>
      <c r="S2597" s="174">
        <v>124642446076.40102</v>
      </c>
      <c r="T2597" s="119">
        <v>0.43705939747615313</v>
      </c>
      <c r="U2597" s="97">
        <v>16.890055686272706</v>
      </c>
      <c r="V2597" s="184">
        <v>2335890501826.9902</v>
      </c>
      <c r="W2597" s="199">
        <v>2425.8001128689675</v>
      </c>
      <c r="X2597" s="191">
        <v>4.2651965518841879E-2</v>
      </c>
      <c r="Y2597" s="198">
        <v>2.0000000000000001E-4</v>
      </c>
    </row>
    <row r="2598" spans="1:25" x14ac:dyDescent="0.2">
      <c r="A2598">
        <v>2594</v>
      </c>
      <c r="B2598" s="119">
        <v>0.60740802339136302</v>
      </c>
      <c r="C2598" s="97">
        <v>4443.5761620964759</v>
      </c>
      <c r="D2598" s="96">
        <v>0.36619095105651661</v>
      </c>
      <c r="E2598" s="98">
        <v>0.7</v>
      </c>
      <c r="F2598" s="119">
        <v>0.51433985244928759</v>
      </c>
      <c r="G2598" s="177">
        <v>1</v>
      </c>
      <c r="H2598" s="97">
        <v>4423989.4627424143</v>
      </c>
      <c r="I2598" s="185">
        <v>49553.447481027571</v>
      </c>
      <c r="J2598" s="174">
        <v>219223929498.62561</v>
      </c>
      <c r="K2598" s="186">
        <v>0.57325118883297166</v>
      </c>
      <c r="L2598" s="182">
        <v>96721638781.831833</v>
      </c>
      <c r="M2598" s="189">
        <v>2246874425.8573661</v>
      </c>
      <c r="N2598" s="187">
        <v>13788178.763318853</v>
      </c>
      <c r="O2598" s="185">
        <v>0</v>
      </c>
      <c r="P2598" s="185">
        <v>229132726647.92886</v>
      </c>
      <c r="Q2598" s="174">
        <v>450603530572.4118</v>
      </c>
      <c r="R2598" s="119">
        <v>0.68569493703603679</v>
      </c>
      <c r="S2598" s="174">
        <v>238103131223.95038</v>
      </c>
      <c r="T2598" s="119">
        <v>0.52840937779933195</v>
      </c>
      <c r="U2598" s="97">
        <v>16.591521557534037</v>
      </c>
      <c r="V2598" s="184">
        <v>4343715417514.5566</v>
      </c>
      <c r="W2598" s="199">
        <v>4513.1307831682743</v>
      </c>
      <c r="X2598" s="191">
        <v>4.3685843548005733E-2</v>
      </c>
      <c r="Y2598" s="198">
        <v>2.0000000000000001E-4</v>
      </c>
    </row>
    <row r="2599" spans="1:25" x14ac:dyDescent="0.2">
      <c r="A2599">
        <v>2595</v>
      </c>
      <c r="B2599" s="119">
        <v>0.31730471599584431</v>
      </c>
      <c r="C2599" s="97">
        <v>5790.0284822575368</v>
      </c>
      <c r="D2599" s="96">
        <v>1.0368577087910977</v>
      </c>
      <c r="E2599" s="98">
        <v>0</v>
      </c>
      <c r="F2599" s="119">
        <v>0.49190014865668891</v>
      </c>
      <c r="G2599" s="177">
        <v>1</v>
      </c>
      <c r="H2599" s="97">
        <v>12864629.053007171</v>
      </c>
      <c r="I2599" s="185">
        <v>36464.851423647924</v>
      </c>
      <c r="J2599" s="174">
        <v>469106787038.25098</v>
      </c>
      <c r="K2599" s="186">
        <v>0.31730471599584431</v>
      </c>
      <c r="L2599" s="182">
        <v>109158970163.66826</v>
      </c>
      <c r="M2599" s="189">
        <v>0</v>
      </c>
      <c r="N2599" s="187">
        <v>25700897.588263303</v>
      </c>
      <c r="O2599" s="185">
        <v>0</v>
      </c>
      <c r="P2599" s="185">
        <v>475457745583.47485</v>
      </c>
      <c r="Q2599" s="174">
        <v>944564532621.72583</v>
      </c>
      <c r="R2599" s="119">
        <v>0.56027510458262442</v>
      </c>
      <c r="S2599" s="174">
        <v>204250519280.36322</v>
      </c>
      <c r="T2599" s="119">
        <v>0.21623776060429359</v>
      </c>
      <c r="U2599" s="97">
        <v>15.79337989793313</v>
      </c>
      <c r="V2599" s="184">
        <v>3399123027099.0562</v>
      </c>
      <c r="W2599" s="199">
        <v>3528.2994254983582</v>
      </c>
      <c r="X2599" s="191">
        <v>4.7887590444259276E-2</v>
      </c>
      <c r="Y2599" s="198">
        <v>2.0000000000000001E-4</v>
      </c>
    </row>
    <row r="2600" spans="1:25" x14ac:dyDescent="0.2">
      <c r="A2600">
        <v>2596</v>
      </c>
      <c r="B2600" s="119">
        <v>0.48716938406567079</v>
      </c>
      <c r="C2600" s="97">
        <v>11254.460538078349</v>
      </c>
      <c r="D2600" s="96">
        <v>0.74555483809027567</v>
      </c>
      <c r="E2600" s="98">
        <v>0</v>
      </c>
      <c r="F2600" s="119">
        <v>0.61700680240020245</v>
      </c>
      <c r="G2600" s="177">
        <v>1</v>
      </c>
      <c r="H2600" s="97">
        <v>7838432.7385432394</v>
      </c>
      <c r="I2600" s="185">
        <v>38225.609426425588</v>
      </c>
      <c r="J2600" s="174">
        <v>299628868378.86139</v>
      </c>
      <c r="K2600" s="186">
        <v>0.44827514842405625</v>
      </c>
      <c r="L2600" s="182">
        <v>109342773036.17319</v>
      </c>
      <c r="M2600" s="189">
        <v>3230746326.2989221</v>
      </c>
      <c r="N2600" s="187">
        <v>18131432.459058434</v>
      </c>
      <c r="O2600" s="185">
        <v>0</v>
      </c>
      <c r="P2600" s="185">
        <v>345703168463.07574</v>
      </c>
      <c r="Q2600" s="174">
        <v>648562783168.23608</v>
      </c>
      <c r="R2600" s="119">
        <v>0.63352187464100218</v>
      </c>
      <c r="S2600" s="174">
        <v>300096783932.711</v>
      </c>
      <c r="T2600" s="119">
        <v>0.46271046029920959</v>
      </c>
      <c r="U2600" s="97">
        <v>16.846635985011417</v>
      </c>
      <c r="V2600" s="184">
        <v>5370736619968.9424</v>
      </c>
      <c r="W2600" s="199">
        <v>5571.6732368461144</v>
      </c>
      <c r="X2600" s="191">
        <v>4.3920468038686586E-2</v>
      </c>
      <c r="Y2600" s="198">
        <v>2.0000000000000001E-4</v>
      </c>
    </row>
    <row r="2601" spans="1:25" x14ac:dyDescent="0.2">
      <c r="A2601">
        <v>2597</v>
      </c>
      <c r="B2601" s="119">
        <v>0.51204258295187743</v>
      </c>
      <c r="C2601" s="97">
        <v>11164.100367658411</v>
      </c>
      <c r="D2601" s="96">
        <v>1.2933748784596772</v>
      </c>
      <c r="E2601" s="98">
        <v>0.59070158931216743</v>
      </c>
      <c r="F2601" s="119">
        <v>0</v>
      </c>
      <c r="G2601" s="177">
        <v>0</v>
      </c>
      <c r="H2601" s="97">
        <v>10908497.9074746</v>
      </c>
      <c r="I2601" s="185">
        <v>36125.597753039154</v>
      </c>
      <c r="J2601" s="174">
        <v>394076007495.29669</v>
      </c>
      <c r="K2601" s="186">
        <v>0.3627240348463403</v>
      </c>
      <c r="L2601" s="182">
        <v>110653521260.23236</v>
      </c>
      <c r="M2601" s="189">
        <v>54204709667.263321</v>
      </c>
      <c r="N2601" s="187">
        <v>20395878.770222329</v>
      </c>
      <c r="O2601" s="185">
        <v>79233401009.819855</v>
      </c>
      <c r="P2601" s="185">
        <v>0</v>
      </c>
      <c r="Q2601" s="174">
        <v>527514118172.37988</v>
      </c>
      <c r="R2601" s="119">
        <v>0.39113182600216834</v>
      </c>
      <c r="S2601" s="174">
        <v>150853052789.05573</v>
      </c>
      <c r="T2601" s="119">
        <v>0.28596969747786033</v>
      </c>
      <c r="U2601" s="97">
        <v>15.558885561310916</v>
      </c>
      <c r="V2601" s="184">
        <v>2353523225437.8477</v>
      </c>
      <c r="W2601" s="199">
        <v>2442.9462271222123</v>
      </c>
      <c r="X2601" s="191">
        <v>5.0586128437497595E-2</v>
      </c>
      <c r="Y2601" s="198">
        <v>2.0000000000000001E-4</v>
      </c>
    </row>
    <row r="2602" spans="1:25" x14ac:dyDescent="0.2">
      <c r="A2602">
        <v>2598</v>
      </c>
      <c r="B2602" s="119">
        <v>0.41198363061019166</v>
      </c>
      <c r="C2602" s="97">
        <v>10708.585652378997</v>
      </c>
      <c r="D2602" s="96">
        <v>0.52608246432850803</v>
      </c>
      <c r="E2602" s="98">
        <v>0.59674010027154267</v>
      </c>
      <c r="F2602" s="119">
        <v>0</v>
      </c>
      <c r="G2602" s="177">
        <v>0</v>
      </c>
      <c r="H2602" s="97">
        <v>5788409.8944776496</v>
      </c>
      <c r="I2602" s="185">
        <v>45270.532818440013</v>
      </c>
      <c r="J2602" s="174">
        <v>262044400094.53333</v>
      </c>
      <c r="K2602" s="186">
        <v>0.41198363061019161</v>
      </c>
      <c r="L2602" s="182">
        <v>81050529154.067505</v>
      </c>
      <c r="M2602" s="189">
        <v>24411918121.975136</v>
      </c>
      <c r="N2602" s="187">
        <v>15438717.321537562</v>
      </c>
      <c r="O2602" s="185">
        <v>59687041470.925613</v>
      </c>
      <c r="P2602" s="185">
        <v>0</v>
      </c>
      <c r="Q2602" s="174">
        <v>346143359687.43408</v>
      </c>
      <c r="R2602" s="119">
        <v>0.44983568845393784</v>
      </c>
      <c r="S2602" s="174">
        <v>116651586871.60507</v>
      </c>
      <c r="T2602" s="119">
        <v>0.33700368245382761</v>
      </c>
      <c r="U2602" s="97">
        <v>15.555209237935221</v>
      </c>
      <c r="V2602" s="184">
        <v>1965586985745.1736</v>
      </c>
      <c r="W2602" s="199">
        <v>2041.9362142581831</v>
      </c>
      <c r="X2602" s="191">
        <v>4.5977690797414317E-2</v>
      </c>
      <c r="Y2602" s="198">
        <v>2.0000000000000001E-4</v>
      </c>
    </row>
    <row r="2603" spans="1:25" x14ac:dyDescent="0.2">
      <c r="A2603">
        <v>2599</v>
      </c>
      <c r="B2603" s="119">
        <v>0.33461976230431367</v>
      </c>
      <c r="C2603" s="97">
        <v>15604.149846106639</v>
      </c>
      <c r="D2603" s="96">
        <v>0.88080864713263485</v>
      </c>
      <c r="E2603" s="98">
        <v>0.6182660307785115</v>
      </c>
      <c r="F2603" s="119">
        <v>0.62455913818795716</v>
      </c>
      <c r="G2603" s="177">
        <v>1</v>
      </c>
      <c r="H2603" s="97">
        <v>5314894.2451569494</v>
      </c>
      <c r="I2603" s="185">
        <v>43269.741275889093</v>
      </c>
      <c r="J2603" s="174">
        <v>229974098896.65305</v>
      </c>
      <c r="K2603" s="186">
        <v>0.33461976230431367</v>
      </c>
      <c r="L2603" s="182">
        <v>56343978863.618088</v>
      </c>
      <c r="M2603" s="189">
        <v>4361966356.9968491</v>
      </c>
      <c r="N2603" s="187">
        <v>12150556.483660124</v>
      </c>
      <c r="O2603" s="185">
        <v>0</v>
      </c>
      <c r="P2603" s="185">
        <v>244443327853.76791</v>
      </c>
      <c r="Q2603" s="174">
        <v>478779393107.41779</v>
      </c>
      <c r="R2603" s="119">
        <v>0.56917349517342686</v>
      </c>
      <c r="S2603" s="174">
        <v>211460752614.06793</v>
      </c>
      <c r="T2603" s="119">
        <v>0.44166636170706097</v>
      </c>
      <c r="U2603" s="97">
        <v>17.456599425537178</v>
      </c>
      <c r="V2603" s="184">
        <v>3851018439878.9565</v>
      </c>
      <c r="W2603" s="199">
        <v>4000.954461314916</v>
      </c>
      <c r="X2603" s="191">
        <v>4.341301548728662E-2</v>
      </c>
      <c r="Y2603" s="198">
        <v>2.0000000000000001E-4</v>
      </c>
    </row>
    <row r="2604" spans="1:25" x14ac:dyDescent="0.2">
      <c r="A2604">
        <v>2600</v>
      </c>
      <c r="B2604" s="119">
        <v>0.58408612319987641</v>
      </c>
      <c r="C2604" s="97">
        <v>9679.1671526502869</v>
      </c>
      <c r="D2604" s="96">
        <v>0.7679585118497807</v>
      </c>
      <c r="E2604" s="98">
        <v>0</v>
      </c>
      <c r="F2604" s="119">
        <v>0</v>
      </c>
      <c r="G2604" s="177">
        <v>0</v>
      </c>
      <c r="H2604" s="97">
        <v>5370460.4685368948</v>
      </c>
      <c r="I2604" s="185">
        <v>36218.253930559433</v>
      </c>
      <c r="J2604" s="174">
        <v>194508700973.50043</v>
      </c>
      <c r="K2604" s="186">
        <v>0.27470776828165322</v>
      </c>
      <c r="L2604" s="182">
        <v>31312288237.441811</v>
      </c>
      <c r="M2604" s="189">
        <v>4263280179.4424267</v>
      </c>
      <c r="N2604" s="187">
        <v>12883829.763427483</v>
      </c>
      <c r="O2604" s="185">
        <v>0</v>
      </c>
      <c r="P2604" s="185">
        <v>0</v>
      </c>
      <c r="Q2604" s="174">
        <v>198771981152.94284</v>
      </c>
      <c r="R2604" s="119">
        <v>0.26881581018544198</v>
      </c>
      <c r="S2604" s="174">
        <v>31312288237.441811</v>
      </c>
      <c r="T2604" s="119">
        <v>0.15752868214031093</v>
      </c>
      <c r="U2604" s="97">
        <v>13.441443846183665</v>
      </c>
      <c r="V2604" s="184">
        <v>437347207075.61157</v>
      </c>
      <c r="W2604" s="199">
        <v>453.61190776903697</v>
      </c>
      <c r="X2604" s="191">
        <v>5.440484879674537E-2</v>
      </c>
      <c r="Y2604" s="198">
        <v>2.0000000000000001E-4</v>
      </c>
    </row>
    <row r="2605" spans="1:25" x14ac:dyDescent="0.2">
      <c r="A2605">
        <v>2601</v>
      </c>
      <c r="B2605" s="119">
        <v>0.52338444982452859</v>
      </c>
      <c r="C2605" s="97">
        <v>15882.174577381447</v>
      </c>
      <c r="D2605" s="96">
        <v>0.47183040012913607</v>
      </c>
      <c r="E2605" s="98">
        <v>0.28350015575984183</v>
      </c>
      <c r="F2605" s="119">
        <v>0.64993467780161773</v>
      </c>
      <c r="G2605" s="177">
        <v>1</v>
      </c>
      <c r="H2605" s="97">
        <v>7612266.8315322632</v>
      </c>
      <c r="I2605" s="185">
        <v>35988.125725923324</v>
      </c>
      <c r="J2605" s="174">
        <v>273951215792.45908</v>
      </c>
      <c r="K2605" s="186">
        <v>0.41472304913312408</v>
      </c>
      <c r="L2605" s="182">
        <v>79937643695.984863</v>
      </c>
      <c r="M2605" s="189">
        <v>2642881398.2109694</v>
      </c>
      <c r="N2605" s="187">
        <v>20392130.890876647</v>
      </c>
      <c r="O2605" s="185">
        <v>0</v>
      </c>
      <c r="P2605" s="185">
        <v>446201876492.05347</v>
      </c>
      <c r="Q2605" s="174">
        <v>722795973682.72351</v>
      </c>
      <c r="R2605" s="119">
        <v>0.65104870787144187</v>
      </c>
      <c r="S2605" s="174">
        <v>335934560289.39844</v>
      </c>
      <c r="T2605" s="119">
        <v>0.46477093470481801</v>
      </c>
      <c r="U2605" s="97">
        <v>17.599236630617597</v>
      </c>
      <c r="V2605" s="184">
        <v>6264504868717.0732</v>
      </c>
      <c r="W2605" s="199">
        <v>6507.4758044966666</v>
      </c>
      <c r="X2605" s="191">
        <v>4.2957525217318902E-2</v>
      </c>
      <c r="Y2605" s="198">
        <v>2.0000000000000001E-4</v>
      </c>
    </row>
    <row r="2606" spans="1:25" x14ac:dyDescent="0.2">
      <c r="A2606">
        <v>2602</v>
      </c>
      <c r="B2606" s="119">
        <v>0.27116767201027814</v>
      </c>
      <c r="C2606" s="97">
        <v>9547.468466839282</v>
      </c>
      <c r="D2606" s="96">
        <v>1.2542922188534771</v>
      </c>
      <c r="E2606" s="98">
        <v>0.7</v>
      </c>
      <c r="F2606" s="119">
        <v>0</v>
      </c>
      <c r="G2606" s="177">
        <v>0</v>
      </c>
      <c r="H2606" s="97">
        <v>11530310.541806908</v>
      </c>
      <c r="I2606" s="185">
        <v>36704.460269346055</v>
      </c>
      <c r="J2606" s="174">
        <v>423213825174.97363</v>
      </c>
      <c r="K2606" s="186">
        <v>0.27116767201027814</v>
      </c>
      <c r="L2606" s="182">
        <v>73545827849.960205</v>
      </c>
      <c r="M2606" s="189">
        <v>63566474317.528969</v>
      </c>
      <c r="N2606" s="187">
        <v>21710907.190438755</v>
      </c>
      <c r="O2606" s="185">
        <v>119813925274.17952</v>
      </c>
      <c r="P2606" s="185">
        <v>0</v>
      </c>
      <c r="Q2606" s="174">
        <v>606594224766.68213</v>
      </c>
      <c r="R2606" s="119">
        <v>0.34720582451244963</v>
      </c>
      <c r="S2606" s="174">
        <v>114971106892.99396</v>
      </c>
      <c r="T2606" s="119">
        <v>0.18953544593540428</v>
      </c>
      <c r="U2606" s="97">
        <v>16.878068091449673</v>
      </c>
      <c r="V2606" s="184">
        <v>1933685384357.9958</v>
      </c>
      <c r="W2606" s="199">
        <v>2006.660865797794</v>
      </c>
      <c r="X2606" s="191">
        <v>4.7065783394472989E-2</v>
      </c>
      <c r="Y2606" s="198">
        <v>2.0000000000000001E-4</v>
      </c>
    </row>
    <row r="2607" spans="1:25" x14ac:dyDescent="0.2">
      <c r="A2607">
        <v>2603</v>
      </c>
      <c r="B2607" s="119">
        <v>0.2217761121555788</v>
      </c>
      <c r="C2607" s="97">
        <v>11015.806823842206</v>
      </c>
      <c r="D2607" s="96">
        <v>0.75107338278425473</v>
      </c>
      <c r="E2607" s="98">
        <v>0</v>
      </c>
      <c r="F2607" s="119">
        <v>0</v>
      </c>
      <c r="G2607" s="177">
        <v>0</v>
      </c>
      <c r="H2607" s="97">
        <v>4488004.2051701313</v>
      </c>
      <c r="I2607" s="185">
        <v>44909.09493490553</v>
      </c>
      <c r="J2607" s="174">
        <v>201552206918.24066</v>
      </c>
      <c r="K2607" s="186">
        <v>0.22177611215557869</v>
      </c>
      <c r="L2607" s="182">
        <v>20170575585.119438</v>
      </c>
      <c r="M2607" s="189">
        <v>5848730088.6581621</v>
      </c>
      <c r="N2607" s="187">
        <v>11107072.766147085</v>
      </c>
      <c r="O2607" s="185">
        <v>0</v>
      </c>
      <c r="P2607" s="185">
        <v>0</v>
      </c>
      <c r="Q2607" s="174">
        <v>207400937006.89883</v>
      </c>
      <c r="R2607" s="119">
        <v>0.21552200048747749</v>
      </c>
      <c r="S2607" s="174">
        <v>20170575585.119438</v>
      </c>
      <c r="T2607" s="119">
        <v>9.7254023420581259E-2</v>
      </c>
      <c r="U2607" s="97">
        <v>13.936060157776009</v>
      </c>
      <c r="V2607" s="184">
        <v>285863355860.40338</v>
      </c>
      <c r="W2607" s="199">
        <v>296.56156406669186</v>
      </c>
      <c r="X2607" s="191">
        <v>5.7408718009855086E-2</v>
      </c>
      <c r="Y2607" s="198">
        <v>2.0000000000000001E-4</v>
      </c>
    </row>
    <row r="2608" spans="1:25" x14ac:dyDescent="0.2">
      <c r="A2608">
        <v>2604</v>
      </c>
      <c r="B2608" s="119">
        <v>0.51055233290952784</v>
      </c>
      <c r="C2608" s="97">
        <v>10395.238555106045</v>
      </c>
      <c r="D2608" s="96">
        <v>0.94438129107996482</v>
      </c>
      <c r="E2608" s="98">
        <v>0</v>
      </c>
      <c r="F2608" s="119">
        <v>0.69100922844640322</v>
      </c>
      <c r="G2608" s="177">
        <v>1</v>
      </c>
      <c r="H2608" s="97">
        <v>7563408.5555505343</v>
      </c>
      <c r="I2608" s="185">
        <v>42505.532059224985</v>
      </c>
      <c r="J2608" s="174">
        <v>321486704834.96979</v>
      </c>
      <c r="K2608" s="186">
        <v>0.45735722194778117</v>
      </c>
      <c r="L2608" s="182">
        <v>113633370808.53319</v>
      </c>
      <c r="M2608" s="189">
        <v>5176587193.8107367</v>
      </c>
      <c r="N2608" s="187">
        <v>16229449.795399297</v>
      </c>
      <c r="O2608" s="185">
        <v>0</v>
      </c>
      <c r="P2608" s="185">
        <v>262902193026.79376</v>
      </c>
      <c r="Q2608" s="174">
        <v>589565485055.57434</v>
      </c>
      <c r="R2608" s="119">
        <v>0.60613456807807797</v>
      </c>
      <c r="S2608" s="174">
        <v>282410476776.1488</v>
      </c>
      <c r="T2608" s="119">
        <v>0.47901460301653831</v>
      </c>
      <c r="U2608" s="97">
        <v>16.634932323697686</v>
      </c>
      <c r="V2608" s="184">
        <v>4964080090205.9795</v>
      </c>
      <c r="W2608" s="199">
        <v>5153.5080425391698</v>
      </c>
      <c r="X2608" s="191">
        <v>4.4745722348536868E-2</v>
      </c>
      <c r="Y2608" s="198">
        <v>2.0000000000000001E-4</v>
      </c>
    </row>
    <row r="2609" spans="1:25" x14ac:dyDescent="0.2">
      <c r="A2609">
        <v>2605</v>
      </c>
      <c r="B2609" s="119">
        <v>0.37429575123231096</v>
      </c>
      <c r="C2609" s="97">
        <v>9068.4756004423652</v>
      </c>
      <c r="D2609" s="96">
        <v>0.82527121180103058</v>
      </c>
      <c r="E2609" s="98">
        <v>2.5317437353900851E-2</v>
      </c>
      <c r="F2609" s="119">
        <v>0</v>
      </c>
      <c r="G2609" s="177">
        <v>0</v>
      </c>
      <c r="H2609" s="97">
        <v>5734483.9464019956</v>
      </c>
      <c r="I2609" s="185">
        <v>39663.690096702077</v>
      </c>
      <c r="J2609" s="174">
        <v>227450794114.60187</v>
      </c>
      <c r="K2609" s="186">
        <v>0.37429575123231096</v>
      </c>
      <c r="L2609" s="182">
        <v>56484313096.947289</v>
      </c>
      <c r="M2609" s="189">
        <v>3710280393.8529644</v>
      </c>
      <c r="N2609" s="187">
        <v>13355267.696252054</v>
      </c>
      <c r="O2609" s="185">
        <v>7052014418.2046328</v>
      </c>
      <c r="P2609" s="185">
        <v>0</v>
      </c>
      <c r="Q2609" s="174">
        <v>238213088926.65945</v>
      </c>
      <c r="R2609" s="119">
        <v>0.38106838627167994</v>
      </c>
      <c r="S2609" s="174">
        <v>60543521546.483833</v>
      </c>
      <c r="T2609" s="119">
        <v>0.25415698952261956</v>
      </c>
      <c r="U2609" s="97">
        <v>13.616118838822322</v>
      </c>
      <c r="V2609" s="184">
        <v>876654967275.04297</v>
      </c>
      <c r="W2609" s="199">
        <v>909.77642176960967</v>
      </c>
      <c r="X2609" s="191">
        <v>5.6238028575064332E-2</v>
      </c>
      <c r="Y2609" s="198">
        <v>2.0000000000000001E-4</v>
      </c>
    </row>
    <row r="2610" spans="1:25" x14ac:dyDescent="0.2">
      <c r="A2610">
        <v>2606</v>
      </c>
      <c r="B2610" s="119">
        <v>0.39957241370477742</v>
      </c>
      <c r="C2610" s="97">
        <v>7804.5877037513164</v>
      </c>
      <c r="D2610" s="96">
        <v>1.0492532663426228</v>
      </c>
      <c r="E2610" s="98">
        <v>0</v>
      </c>
      <c r="F2610" s="119">
        <v>0.60892252712555939</v>
      </c>
      <c r="G2610" s="177">
        <v>1</v>
      </c>
      <c r="H2610" s="97">
        <v>9814237.114820322</v>
      </c>
      <c r="I2610" s="185">
        <v>26848.657120273587</v>
      </c>
      <c r="J2610" s="174">
        <v>263499087192.87393</v>
      </c>
      <c r="K2610" s="186">
        <v>0.20757550316050233</v>
      </c>
      <c r="L2610" s="182">
        <v>36636309607.422188</v>
      </c>
      <c r="M2610" s="189">
        <v>9683445634.5922852</v>
      </c>
      <c r="N2610" s="187">
        <v>19909927.303062785</v>
      </c>
      <c r="O2610" s="185">
        <v>0</v>
      </c>
      <c r="P2610" s="185">
        <v>241556650558.21097</v>
      </c>
      <c r="Q2610" s="174">
        <v>514739183385.67719</v>
      </c>
      <c r="R2610" s="119">
        <v>0.48168331468791337</v>
      </c>
      <c r="S2610" s="174">
        <v>159153836844.15344</v>
      </c>
      <c r="T2610" s="119">
        <v>0.30919316419108644</v>
      </c>
      <c r="U2610" s="97">
        <v>17.819563395042177</v>
      </c>
      <c r="V2610" s="184">
        <v>2939091789920.6997</v>
      </c>
      <c r="W2610" s="199">
        <v>3051.8122449157127</v>
      </c>
      <c r="X2610" s="191">
        <v>4.237909989219836E-2</v>
      </c>
      <c r="Y2610" s="198">
        <v>2.0000000000000001E-4</v>
      </c>
    </row>
    <row r="2611" spans="1:25" x14ac:dyDescent="0.2">
      <c r="A2611">
        <v>2607</v>
      </c>
      <c r="B2611" s="119">
        <v>0.49321405397613127</v>
      </c>
      <c r="C2611" s="97">
        <v>5132.7227737035864</v>
      </c>
      <c r="D2611" s="96">
        <v>0.74995886557688396</v>
      </c>
      <c r="E2611" s="98">
        <v>0.21538592685156205</v>
      </c>
      <c r="F2611" s="119">
        <v>0</v>
      </c>
      <c r="G2611" s="177">
        <v>0</v>
      </c>
      <c r="H2611" s="97">
        <v>7049291.7142682979</v>
      </c>
      <c r="I2611" s="185">
        <v>39155.053264955473</v>
      </c>
      <c r="J2611" s="174">
        <v>276015392552.38446</v>
      </c>
      <c r="K2611" s="186">
        <v>0.36274612575121634</v>
      </c>
      <c r="L2611" s="182">
        <v>65373868634.259911</v>
      </c>
      <c r="M2611" s="189">
        <v>11315171023.523731</v>
      </c>
      <c r="N2611" s="187">
        <v>16619171.692300644</v>
      </c>
      <c r="O2611" s="185">
        <v>40211622653.205505</v>
      </c>
      <c r="P2611" s="185">
        <v>0</v>
      </c>
      <c r="Q2611" s="174">
        <v>327542186229.11371</v>
      </c>
      <c r="R2611" s="119">
        <v>0.40389549188056345</v>
      </c>
      <c r="S2611" s="174">
        <v>91679622950.730743</v>
      </c>
      <c r="T2611" s="119">
        <v>0.27990172504558364</v>
      </c>
      <c r="U2611" s="97">
        <v>15.103787777249229</v>
      </c>
      <c r="V2611" s="184">
        <v>1529819141437.6196</v>
      </c>
      <c r="W2611" s="199">
        <v>1587.7452641978923</v>
      </c>
      <c r="X2611" s="191">
        <v>4.7389044988972423E-2</v>
      </c>
      <c r="Y2611" s="198">
        <v>2.0000000000000001E-4</v>
      </c>
    </row>
    <row r="2612" spans="1:25" x14ac:dyDescent="0.2">
      <c r="A2612">
        <v>2608</v>
      </c>
      <c r="B2612" s="119">
        <v>0.48142965766142404</v>
      </c>
      <c r="C2612" s="97">
        <v>12287.523037850448</v>
      </c>
      <c r="D2612" s="96">
        <v>0.8818841658529426</v>
      </c>
      <c r="E2612" s="98">
        <v>0</v>
      </c>
      <c r="F2612" s="119">
        <v>0</v>
      </c>
      <c r="G2612" s="177">
        <v>0</v>
      </c>
      <c r="H2612" s="97">
        <v>6295984.1151570268</v>
      </c>
      <c r="I2612" s="185">
        <v>35458.425369306773</v>
      </c>
      <c r="J2612" s="174">
        <v>223245682873.63638</v>
      </c>
      <c r="K2612" s="186">
        <v>0.31894076585133424</v>
      </c>
      <c r="L2612" s="182">
        <v>54284884618.59803</v>
      </c>
      <c r="M2612" s="189">
        <v>6312867878.5217257</v>
      </c>
      <c r="N2612" s="187">
        <v>14085391.976920277</v>
      </c>
      <c r="O2612" s="185">
        <v>0</v>
      </c>
      <c r="P2612" s="185">
        <v>0</v>
      </c>
      <c r="Q2612" s="174">
        <v>229558550752.15811</v>
      </c>
      <c r="R2612" s="119">
        <v>0.31016988404668389</v>
      </c>
      <c r="S2612" s="174">
        <v>54284884618.59803</v>
      </c>
      <c r="T2612" s="119">
        <v>0.23647511469614768</v>
      </c>
      <c r="U2612" s="97">
        <v>13.330871846825772</v>
      </c>
      <c r="V2612" s="184">
        <v>711073354774.11377</v>
      </c>
      <c r="W2612" s="199">
        <v>738.50170958081048</v>
      </c>
      <c r="X2612" s="191">
        <v>5.6408876935167537E-2</v>
      </c>
      <c r="Y2612" s="198">
        <v>2.0000000000000001E-4</v>
      </c>
    </row>
    <row r="2613" spans="1:25" x14ac:dyDescent="0.2">
      <c r="A2613">
        <v>2609</v>
      </c>
      <c r="B2613" s="119">
        <v>0.51106121045393593</v>
      </c>
      <c r="C2613" s="97">
        <v>9979.9945435123591</v>
      </c>
      <c r="D2613" s="96">
        <v>0.79411395388416406</v>
      </c>
      <c r="E2613" s="98">
        <v>0</v>
      </c>
      <c r="F2613" s="119">
        <v>0.56787054651420799</v>
      </c>
      <c r="G2613" s="177">
        <v>1</v>
      </c>
      <c r="H2613" s="97">
        <v>5646315.0945278145</v>
      </c>
      <c r="I2613" s="185">
        <v>53969.081443006144</v>
      </c>
      <c r="J2613" s="174">
        <v>304726439189.44653</v>
      </c>
      <c r="K2613" s="186">
        <v>0.51106121045393593</v>
      </c>
      <c r="L2613" s="182">
        <v>115955174308.80072</v>
      </c>
      <c r="M2613" s="189">
        <v>7486372742.8330069</v>
      </c>
      <c r="N2613" s="187">
        <v>13305013.396387672</v>
      </c>
      <c r="O2613" s="185">
        <v>0</v>
      </c>
      <c r="P2613" s="185">
        <v>272629704736.4328</v>
      </c>
      <c r="Q2613" s="174">
        <v>584842516668.7124</v>
      </c>
      <c r="R2613" s="119">
        <v>0.63921075503883906</v>
      </c>
      <c r="S2613" s="174">
        <v>220988870771.94025</v>
      </c>
      <c r="T2613" s="119">
        <v>0.37786047435590381</v>
      </c>
      <c r="U2613" s="97">
        <v>15.940590780296846</v>
      </c>
      <c r="V2613" s="184">
        <v>3768678194385.2183</v>
      </c>
      <c r="W2613" s="199">
        <v>3912.7103504893335</v>
      </c>
      <c r="X2613" s="191">
        <v>4.6488009572154952E-2</v>
      </c>
      <c r="Y2613" s="198">
        <v>2.0000000000000001E-4</v>
      </c>
    </row>
    <row r="2614" spans="1:25" x14ac:dyDescent="0.2">
      <c r="A2614">
        <v>2610</v>
      </c>
      <c r="B2614" s="119">
        <v>0.51303746915501391</v>
      </c>
      <c r="C2614" s="97">
        <v>12611.519616551188</v>
      </c>
      <c r="D2614" s="96">
        <v>0.72516131130747663</v>
      </c>
      <c r="E2614" s="98">
        <v>0.62098947903021573</v>
      </c>
      <c r="F2614" s="119">
        <v>0</v>
      </c>
      <c r="G2614" s="177">
        <v>0</v>
      </c>
      <c r="H2614" s="97">
        <v>5896910.7232434945</v>
      </c>
      <c r="I2614" s="185">
        <v>51297.942450374445</v>
      </c>
      <c r="J2614" s="174">
        <v>302499386915.94073</v>
      </c>
      <c r="K2614" s="186">
        <v>0.50159453293006551</v>
      </c>
      <c r="L2614" s="182">
        <v>122143036462.73953</v>
      </c>
      <c r="M2614" s="189">
        <v>33519416626.745064</v>
      </c>
      <c r="N2614" s="187">
        <v>14174390.860818867</v>
      </c>
      <c r="O2614" s="185">
        <v>59362510882.058304</v>
      </c>
      <c r="P2614" s="185">
        <v>0</v>
      </c>
      <c r="Q2614" s="174">
        <v>395381314424.74408</v>
      </c>
      <c r="R2614" s="119">
        <v>0.5038731981738569</v>
      </c>
      <c r="S2614" s="174">
        <v>155080036320.17328</v>
      </c>
      <c r="T2614" s="119">
        <v>0.39222904740909509</v>
      </c>
      <c r="U2614" s="97">
        <v>14.961647217319159</v>
      </c>
      <c r="V2614" s="184">
        <v>2467184561356.0508</v>
      </c>
      <c r="W2614" s="199">
        <v>2563.3253530002212</v>
      </c>
      <c r="X2614" s="191">
        <v>4.9510390694792142E-2</v>
      </c>
      <c r="Y2614" s="198">
        <v>2.0000000000000001E-4</v>
      </c>
    </row>
    <row r="2615" spans="1:25" x14ac:dyDescent="0.2">
      <c r="A2615">
        <v>2611</v>
      </c>
      <c r="B2615" s="119">
        <v>0.46279044483146647</v>
      </c>
      <c r="C2615" s="97">
        <v>17000</v>
      </c>
      <c r="D2615" s="96">
        <v>0.98376897512119577</v>
      </c>
      <c r="E2615" s="98">
        <v>0.44772407200463593</v>
      </c>
      <c r="F2615" s="119">
        <v>0.57121052734017119</v>
      </c>
      <c r="G2615" s="177">
        <v>1</v>
      </c>
      <c r="H2615" s="97">
        <v>6820505.8343388624</v>
      </c>
      <c r="I2615" s="185">
        <v>46426.01138085538</v>
      </c>
      <c r="J2615" s="174">
        <v>316648881488.20654</v>
      </c>
      <c r="K2615" s="186">
        <v>0.46279044483146647</v>
      </c>
      <c r="L2615" s="182">
        <v>125697927149.76105</v>
      </c>
      <c r="M2615" s="189">
        <v>4974782245.4951992</v>
      </c>
      <c r="N2615" s="187">
        <v>14562085.949306484</v>
      </c>
      <c r="O2615" s="185">
        <v>0</v>
      </c>
      <c r="P2615" s="185">
        <v>283749550923.06604</v>
      </c>
      <c r="Q2615" s="174">
        <v>605373214656.76782</v>
      </c>
      <c r="R2615" s="119">
        <v>0.61704368216812411</v>
      </c>
      <c r="S2615" s="174">
        <v>249148097624.10782</v>
      </c>
      <c r="T2615" s="119">
        <v>0.41156115201656029</v>
      </c>
      <c r="U2615" s="97">
        <v>16.035527560292284</v>
      </c>
      <c r="V2615" s="184">
        <v>4146208254418.8955</v>
      </c>
      <c r="W2615" s="199">
        <v>4306.406200217406</v>
      </c>
      <c r="X2615" s="191">
        <v>4.8150703430581927E-2</v>
      </c>
      <c r="Y2615" s="198">
        <v>2.0000000000000001E-4</v>
      </c>
    </row>
    <row r="2616" spans="1:25" x14ac:dyDescent="0.2">
      <c r="A2616">
        <v>2612</v>
      </c>
      <c r="B2616" s="119">
        <v>0.39828165006382377</v>
      </c>
      <c r="C2616" s="97">
        <v>5993.2193908146264</v>
      </c>
      <c r="D2616" s="96">
        <v>0.94730233403287634</v>
      </c>
      <c r="E2616" s="98">
        <v>0.39056265056951889</v>
      </c>
      <c r="F2616" s="119">
        <v>0.45869852701757619</v>
      </c>
      <c r="G2616" s="177">
        <v>1</v>
      </c>
      <c r="H2616" s="97">
        <v>41753002.294175051</v>
      </c>
      <c r="I2616" s="185">
        <v>20214.509720338778</v>
      </c>
      <c r="J2616" s="174">
        <v>844016470728.92883</v>
      </c>
      <c r="K2616" s="186">
        <v>0.26263707129856262</v>
      </c>
      <c r="L2616" s="182">
        <v>143563939943.00861</v>
      </c>
      <c r="M2616" s="189">
        <v>9287313709.0425224</v>
      </c>
      <c r="N2616" s="187">
        <v>81735835.285029888</v>
      </c>
      <c r="O2616" s="185">
        <v>0</v>
      </c>
      <c r="P2616" s="185">
        <v>898652755281.47156</v>
      </c>
      <c r="Q2616" s="174">
        <v>1751956539719.4429</v>
      </c>
      <c r="R2616" s="119">
        <v>0.53688102238871627</v>
      </c>
      <c r="S2616" s="174">
        <v>582866137249.1759</v>
      </c>
      <c r="T2616" s="119">
        <v>0.33269440424733121</v>
      </c>
      <c r="U2616" s="97">
        <v>17.574955674197899</v>
      </c>
      <c r="V2616" s="184">
        <v>10569858023621.52</v>
      </c>
      <c r="W2616" s="199">
        <v>10972.691612310997</v>
      </c>
      <c r="X2616" s="191">
        <v>4.2022393189827388E-2</v>
      </c>
      <c r="Y2616" s="198">
        <v>2.0000000000000001E-4</v>
      </c>
    </row>
    <row r="2617" spans="1:25" x14ac:dyDescent="0.2">
      <c r="A2617">
        <v>2613</v>
      </c>
      <c r="B2617" s="119">
        <v>0.60629697812560357</v>
      </c>
      <c r="C2617" s="97">
        <v>8874.2241308991634</v>
      </c>
      <c r="D2617" s="96">
        <v>1.0069103379231792</v>
      </c>
      <c r="E2617" s="98">
        <v>0</v>
      </c>
      <c r="F2617" s="119">
        <v>0</v>
      </c>
      <c r="G2617" s="177">
        <v>0</v>
      </c>
      <c r="H2617" s="97">
        <v>7422588.7715367395</v>
      </c>
      <c r="I2617" s="185">
        <v>44928.392215024134</v>
      </c>
      <c r="J2617" s="174">
        <v>333484979578.43683</v>
      </c>
      <c r="K2617" s="186">
        <v>0.52261991749741377</v>
      </c>
      <c r="L2617" s="182">
        <v>143040777863.50461</v>
      </c>
      <c r="M2617" s="189">
        <v>3356399341.7730656</v>
      </c>
      <c r="N2617" s="187">
        <v>15669980.820174184</v>
      </c>
      <c r="O2617" s="185">
        <v>0</v>
      </c>
      <c r="P2617" s="185">
        <v>0</v>
      </c>
      <c r="Q2617" s="174">
        <v>336841378920.2099</v>
      </c>
      <c r="R2617" s="119">
        <v>0.51741235911278505</v>
      </c>
      <c r="S2617" s="174">
        <v>143040777863.50461</v>
      </c>
      <c r="T2617" s="119">
        <v>0.4246532249750341</v>
      </c>
      <c r="U2617" s="97">
        <v>13.069140383080271</v>
      </c>
      <c r="V2617" s="184">
        <v>1999539536421.541</v>
      </c>
      <c r="W2617" s="199">
        <v>2076.0428497661596</v>
      </c>
      <c r="X2617" s="191">
        <v>5.7377201621631659E-2</v>
      </c>
      <c r="Y2617" s="198">
        <v>2.0000000000000001E-4</v>
      </c>
    </row>
    <row r="2618" spans="1:25" x14ac:dyDescent="0.2">
      <c r="A2618">
        <v>2614</v>
      </c>
      <c r="B2618" s="119">
        <v>0.46742199647705418</v>
      </c>
      <c r="C2618" s="97">
        <v>4938.2385515228125</v>
      </c>
      <c r="D2618" s="96">
        <v>1.1228648369756586</v>
      </c>
      <c r="E2618" s="98">
        <v>0</v>
      </c>
      <c r="F2618" s="119">
        <v>0</v>
      </c>
      <c r="G2618" s="177">
        <v>0</v>
      </c>
      <c r="H2618" s="97">
        <v>15626712.686489671</v>
      </c>
      <c r="I2618" s="185">
        <v>27691.588498839232</v>
      </c>
      <c r="J2618" s="174">
        <v>432728497303.86249</v>
      </c>
      <c r="K2618" s="186">
        <v>0.30324653254503409</v>
      </c>
      <c r="L2618" s="182">
        <v>87304768071.722961</v>
      </c>
      <c r="M2618" s="189">
        <v>17272565917.630444</v>
      </c>
      <c r="N2618" s="187">
        <v>30059783.549538501</v>
      </c>
      <c r="O2618" s="185">
        <v>0</v>
      </c>
      <c r="P2618" s="185">
        <v>0</v>
      </c>
      <c r="Q2618" s="174">
        <v>450001063221.49292</v>
      </c>
      <c r="R2618" s="119">
        <v>0.29160690288465063</v>
      </c>
      <c r="S2618" s="174">
        <v>87304768071.722961</v>
      </c>
      <c r="T2618" s="119">
        <v>0.19401013732438915</v>
      </c>
      <c r="U2618" s="97">
        <v>13.633867088093453</v>
      </c>
      <c r="V2618" s="184">
        <v>1238013284827.6292</v>
      </c>
      <c r="W2618" s="199">
        <v>1284.151138640656</v>
      </c>
      <c r="X2618" s="191">
        <v>5.3532673130521298E-2</v>
      </c>
      <c r="Y2618" s="198">
        <v>2.0000000000000001E-4</v>
      </c>
    </row>
    <row r="2619" spans="1:25" x14ac:dyDescent="0.2">
      <c r="A2619">
        <v>2615</v>
      </c>
      <c r="B2619" s="119">
        <v>0.40211968421719235</v>
      </c>
      <c r="C2619" s="97">
        <v>14466.601006370825</v>
      </c>
      <c r="D2619" s="96">
        <v>0.97403045118934328</v>
      </c>
      <c r="E2619" s="98">
        <v>0</v>
      </c>
      <c r="F2619" s="119">
        <v>0.61342001341974861</v>
      </c>
      <c r="G2619" s="177">
        <v>1</v>
      </c>
      <c r="H2619" s="97">
        <v>5974550.6809260584</v>
      </c>
      <c r="I2619" s="185">
        <v>37199.987674803539</v>
      </c>
      <c r="J2619" s="174">
        <v>222253211692.93848</v>
      </c>
      <c r="K2619" s="186">
        <v>0.36769851195027581</v>
      </c>
      <c r="L2619" s="182">
        <v>62280426734.668938</v>
      </c>
      <c r="M2619" s="189">
        <v>8234625433.5513182</v>
      </c>
      <c r="N2619" s="187">
        <v>13044041.939467346</v>
      </c>
      <c r="O2619" s="185">
        <v>0</v>
      </c>
      <c r="P2619" s="185">
        <v>283578130240.03424</v>
      </c>
      <c r="Q2619" s="174">
        <v>514065967366.52405</v>
      </c>
      <c r="R2619" s="119">
        <v>0.60028225752527331</v>
      </c>
      <c r="S2619" s="174">
        <v>209806770234.76065</v>
      </c>
      <c r="T2619" s="119">
        <v>0.40813199774644965</v>
      </c>
      <c r="U2619" s="97">
        <v>17.363157071935252</v>
      </c>
      <c r="V2619" s="184">
        <v>3798519915908.1504</v>
      </c>
      <c r="W2619" s="199">
        <v>3944.388024011495</v>
      </c>
      <c r="X2619" s="191">
        <v>4.4538371976420944E-2</v>
      </c>
      <c r="Y2619" s="198">
        <v>2.0000000000000001E-4</v>
      </c>
    </row>
    <row r="2620" spans="1:25" x14ac:dyDescent="0.2">
      <c r="A2620">
        <v>2616</v>
      </c>
      <c r="B2620" s="119">
        <v>0.53264715414554953</v>
      </c>
      <c r="C2620" s="97">
        <v>9635.2148784926158</v>
      </c>
      <c r="D2620" s="96">
        <v>1.049973835016154</v>
      </c>
      <c r="E2620" s="98">
        <v>0.17078963268187167</v>
      </c>
      <c r="F2620" s="119">
        <v>0.69276999177801413</v>
      </c>
      <c r="G2620" s="177">
        <v>1</v>
      </c>
      <c r="H2620" s="97">
        <v>19875338.780110311</v>
      </c>
      <c r="I2620" s="185">
        <v>26871.471132979135</v>
      </c>
      <c r="J2620" s="174">
        <v>534079592287.91498</v>
      </c>
      <c r="K2620" s="186">
        <v>0.2416550667536731</v>
      </c>
      <c r="L2620" s="182">
        <v>70237159537.541519</v>
      </c>
      <c r="M2620" s="189">
        <v>11128804774.715775</v>
      </c>
      <c r="N2620" s="187">
        <v>38402731.104384616</v>
      </c>
      <c r="O2620" s="185">
        <v>0</v>
      </c>
      <c r="P2620" s="185">
        <v>519581370342.12988</v>
      </c>
      <c r="Q2620" s="174">
        <v>1064789767404.7607</v>
      </c>
      <c r="R2620" s="119">
        <v>0.51158280486437646</v>
      </c>
      <c r="S2620" s="174">
        <v>308600692551.06165</v>
      </c>
      <c r="T2620" s="119">
        <v>0.28982312001666016</v>
      </c>
      <c r="U2620" s="97">
        <v>17.737240584093279</v>
      </c>
      <c r="V2620" s="184">
        <v>5553159148118.6445</v>
      </c>
      <c r="W2620" s="199">
        <v>5766.2992937757544</v>
      </c>
      <c r="X2620" s="191">
        <v>4.2962739283648625E-2</v>
      </c>
      <c r="Y2620" s="198">
        <v>2.0000000000000001E-4</v>
      </c>
    </row>
    <row r="2621" spans="1:25" x14ac:dyDescent="0.2">
      <c r="A2621">
        <v>2617</v>
      </c>
      <c r="B2621" s="119">
        <v>0.47184346363798452</v>
      </c>
      <c r="C2621" s="97">
        <v>9255.9241921258963</v>
      </c>
      <c r="D2621" s="96">
        <v>0.34588797090584678</v>
      </c>
      <c r="E2621" s="98">
        <v>0.1511073766804838</v>
      </c>
      <c r="F2621" s="119">
        <v>0</v>
      </c>
      <c r="G2621" s="177">
        <v>0</v>
      </c>
      <c r="H2621" s="97">
        <v>2499629.4179928843</v>
      </c>
      <c r="I2621" s="185">
        <v>53679.001254134608</v>
      </c>
      <c r="J2621" s="174">
        <v>134177610663.3118</v>
      </c>
      <c r="K2621" s="186">
        <v>0.47184346363798446</v>
      </c>
      <c r="L2621" s="182">
        <v>46290174772.342079</v>
      </c>
      <c r="M2621" s="189">
        <v>6166969804.9378834</v>
      </c>
      <c r="N2621" s="187">
        <v>8532406.7933007609</v>
      </c>
      <c r="O2621" s="185">
        <v>17868422502.716721</v>
      </c>
      <c r="P2621" s="185">
        <v>0</v>
      </c>
      <c r="Q2621" s="174">
        <v>158213002970.9664</v>
      </c>
      <c r="R2621" s="119">
        <v>0.49051320120926306</v>
      </c>
      <c r="S2621" s="174">
        <v>57098209992.434998</v>
      </c>
      <c r="T2621" s="119">
        <v>0.36089454672011417</v>
      </c>
      <c r="U2621" s="97">
        <v>14.47014529183391</v>
      </c>
      <c r="V2621" s="184">
        <v>940635932156.96362</v>
      </c>
      <c r="W2621" s="199">
        <v>976.71430922747959</v>
      </c>
      <c r="X2621" s="191">
        <v>4.8220590532749366E-2</v>
      </c>
      <c r="Y2621" s="198">
        <v>2.0000000000000001E-4</v>
      </c>
    </row>
    <row r="2622" spans="1:25" x14ac:dyDescent="0.2">
      <c r="A2622">
        <v>2618</v>
      </c>
      <c r="B2622" s="119">
        <v>0.48652221053137606</v>
      </c>
      <c r="C2622" s="97">
        <v>9878.272053119741</v>
      </c>
      <c r="D2622" s="96">
        <v>0.90194000792976614</v>
      </c>
      <c r="E2622" s="98">
        <v>0</v>
      </c>
      <c r="F2622" s="119">
        <v>0.46837467470479965</v>
      </c>
      <c r="G2622" s="177">
        <v>1</v>
      </c>
      <c r="H2622" s="97">
        <v>8001032.6111162594</v>
      </c>
      <c r="I2622" s="185">
        <v>36555.193223624956</v>
      </c>
      <c r="J2622" s="174">
        <v>292479293087.87939</v>
      </c>
      <c r="K2622" s="186">
        <v>0.37153244574166</v>
      </c>
      <c r="L2622" s="182">
        <v>80402148300.780075</v>
      </c>
      <c r="M2622" s="189">
        <v>7588343127.1134453</v>
      </c>
      <c r="N2622" s="187">
        <v>17361204.223366171</v>
      </c>
      <c r="O2622" s="185">
        <v>0</v>
      </c>
      <c r="P2622" s="185">
        <v>272869673927.28433</v>
      </c>
      <c r="Q2622" s="174">
        <v>572937310142.2771</v>
      </c>
      <c r="R2622" s="119">
        <v>0.57067550051918425</v>
      </c>
      <c r="S2622" s="174">
        <v>223291484146.95288</v>
      </c>
      <c r="T2622" s="119">
        <v>0.38973109307805959</v>
      </c>
      <c r="U2622" s="97">
        <v>16.953434618818982</v>
      </c>
      <c r="V2622" s="184">
        <v>3986838043338.5957</v>
      </c>
      <c r="W2622" s="199">
        <v>4139.5831053889133</v>
      </c>
      <c r="X2622" s="191">
        <v>4.3773895359306758E-2</v>
      </c>
      <c r="Y2622" s="198">
        <v>2.0000000000000001E-4</v>
      </c>
    </row>
    <row r="2623" spans="1:25" x14ac:dyDescent="0.2">
      <c r="A2623">
        <v>2619</v>
      </c>
      <c r="B2623" s="119">
        <v>0.57865109258498892</v>
      </c>
      <c r="C2623" s="97">
        <v>6930.5213451427953</v>
      </c>
      <c r="D2623" s="96">
        <v>1.2001899031004104</v>
      </c>
      <c r="E2623" s="98">
        <v>0.54129587063859086</v>
      </c>
      <c r="F2623" s="119">
        <v>0.55674120730653187</v>
      </c>
      <c r="G2623" s="177">
        <v>1</v>
      </c>
      <c r="H2623" s="97">
        <v>13908188.391865768</v>
      </c>
      <c r="I2623" s="185">
        <v>23424.064370155964</v>
      </c>
      <c r="J2623" s="174">
        <v>325786300163.3197</v>
      </c>
      <c r="K2623" s="186">
        <v>0.13683660643587359</v>
      </c>
      <c r="L2623" s="182">
        <v>15362007601.370724</v>
      </c>
      <c r="M2623" s="189">
        <v>4481078812.6185894</v>
      </c>
      <c r="N2623" s="187">
        <v>26272611.434576251</v>
      </c>
      <c r="O2623" s="185">
        <v>0</v>
      </c>
      <c r="P2623" s="185">
        <v>461184014304.099</v>
      </c>
      <c r="Q2623" s="174">
        <v>791451393280.03723</v>
      </c>
      <c r="R2623" s="119">
        <v>0.52249159795794275</v>
      </c>
      <c r="S2623" s="174">
        <v>208110800765.00122</v>
      </c>
      <c r="T2623" s="119">
        <v>0.26294830299372018</v>
      </c>
      <c r="U2623" s="97">
        <v>18.624701436380604</v>
      </c>
      <c r="V2623" s="184">
        <v>3981724754089.1479</v>
      </c>
      <c r="W2623" s="199">
        <v>4133.3102217198366</v>
      </c>
      <c r="X2623" s="191">
        <v>4.0676180817215038E-2</v>
      </c>
      <c r="Y2623" s="198">
        <v>2.0000000000000001E-4</v>
      </c>
    </row>
    <row r="2624" spans="1:25" x14ac:dyDescent="0.2">
      <c r="A2624">
        <v>2620</v>
      </c>
      <c r="B2624" s="119">
        <v>0.60847656537219219</v>
      </c>
      <c r="C2624" s="97">
        <v>10967.618437356541</v>
      </c>
      <c r="D2624" s="96">
        <v>0.81022113920797145</v>
      </c>
      <c r="E2624" s="98">
        <v>0.22251073017157108</v>
      </c>
      <c r="F2624" s="119">
        <v>0.6129730695736576</v>
      </c>
      <c r="G2624" s="177">
        <v>1</v>
      </c>
      <c r="H2624" s="97">
        <v>5287194.2201706357</v>
      </c>
      <c r="I2624" s="185">
        <v>40905.582404554189</v>
      </c>
      <c r="J2624" s="174">
        <v>216275758862.07257</v>
      </c>
      <c r="K2624" s="186">
        <v>0.42233131322040207</v>
      </c>
      <c r="L2624" s="182">
        <v>73288825293.723206</v>
      </c>
      <c r="M2624" s="189">
        <v>2225922774.3804698</v>
      </c>
      <c r="N2624" s="187">
        <v>12445910.146627588</v>
      </c>
      <c r="O2624" s="185">
        <v>0</v>
      </c>
      <c r="P2624" s="185">
        <v>292484512029.43134</v>
      </c>
      <c r="Q2624" s="174">
        <v>510986193665.8844</v>
      </c>
      <c r="R2624" s="119">
        <v>0.63666619355712628</v>
      </c>
      <c r="S2624" s="174">
        <v>201097728317.32504</v>
      </c>
      <c r="T2624" s="119">
        <v>0.39354826179279445</v>
      </c>
      <c r="U2624" s="97">
        <v>16.844316841238616</v>
      </c>
      <c r="V2624" s="184">
        <v>3606785553103.8462</v>
      </c>
      <c r="W2624" s="199">
        <v>3735.1989114684493</v>
      </c>
      <c r="X2624" s="191">
        <v>4.4290215467340917E-2</v>
      </c>
      <c r="Y2624" s="198">
        <v>2.0000000000000001E-4</v>
      </c>
    </row>
    <row r="2625" spans="1:25" x14ac:dyDescent="0.2">
      <c r="A2625">
        <v>2621</v>
      </c>
      <c r="B2625" s="119">
        <v>0.53708377211218838</v>
      </c>
      <c r="C2625" s="97">
        <v>4000</v>
      </c>
      <c r="D2625" s="96">
        <v>0.6324243249429885</v>
      </c>
      <c r="E2625" s="98">
        <v>0</v>
      </c>
      <c r="F2625" s="119">
        <v>0</v>
      </c>
      <c r="G2625" s="177">
        <v>0</v>
      </c>
      <c r="H2625" s="97">
        <v>7717241.5456422493</v>
      </c>
      <c r="I2625" s="185">
        <v>36174.125771833256</v>
      </c>
      <c r="J2625" s="174">
        <v>279164466283.67963</v>
      </c>
      <c r="K2625" s="186">
        <v>0.439648979678811</v>
      </c>
      <c r="L2625" s="182">
        <v>89072400664.291016</v>
      </c>
      <c r="M2625" s="189">
        <v>9556686094.6249161</v>
      </c>
      <c r="N2625" s="187">
        <v>19152282.646333322</v>
      </c>
      <c r="O2625" s="185">
        <v>0</v>
      </c>
      <c r="P2625" s="185">
        <v>0</v>
      </c>
      <c r="Q2625" s="174">
        <v>288721152378.30457</v>
      </c>
      <c r="R2625" s="119">
        <v>0.42509657416226854</v>
      </c>
      <c r="S2625" s="174">
        <v>89072400664.291016</v>
      </c>
      <c r="T2625" s="119">
        <v>0.30850666787164083</v>
      </c>
      <c r="U2625" s="97">
        <v>13.278316816831545</v>
      </c>
      <c r="V2625" s="184">
        <v>1360337548090.3394</v>
      </c>
      <c r="W2625" s="199">
        <v>1412.5201053392386</v>
      </c>
      <c r="X2625" s="191">
        <v>5.2378613472426651E-2</v>
      </c>
      <c r="Y2625" s="198">
        <v>2.0000000000000001E-4</v>
      </c>
    </row>
    <row r="2626" spans="1:25" x14ac:dyDescent="0.2">
      <c r="A2626">
        <v>2622</v>
      </c>
      <c r="B2626" s="119">
        <v>0.39642553258721003</v>
      </c>
      <c r="C2626" s="97">
        <v>10898.731825534309</v>
      </c>
      <c r="D2626" s="96">
        <v>0.46153237783413714</v>
      </c>
      <c r="E2626" s="98">
        <v>0.39616361756460328</v>
      </c>
      <c r="F2626" s="119">
        <v>0</v>
      </c>
      <c r="G2626" s="177">
        <v>0</v>
      </c>
      <c r="H2626" s="97">
        <v>2839559.5426297286</v>
      </c>
      <c r="I2626" s="185">
        <v>53707.790198948889</v>
      </c>
      <c r="J2626" s="174">
        <v>152506468172.98071</v>
      </c>
      <c r="K2626" s="186">
        <v>0.39642553258721003</v>
      </c>
      <c r="L2626" s="182">
        <v>43150831343.839462</v>
      </c>
      <c r="M2626" s="189">
        <v>14080617614.886648</v>
      </c>
      <c r="N2626" s="187">
        <v>8799640.8336650152</v>
      </c>
      <c r="O2626" s="185">
        <v>26494090875.461422</v>
      </c>
      <c r="P2626" s="185">
        <v>0</v>
      </c>
      <c r="Q2626" s="174">
        <v>193081176663.3288</v>
      </c>
      <c r="R2626" s="119">
        <v>0.4228932720418076</v>
      </c>
      <c r="S2626" s="174">
        <v>59009812939.155823</v>
      </c>
      <c r="T2626" s="119">
        <v>0.30562178022174513</v>
      </c>
      <c r="U2626" s="97">
        <v>15.430819392821229</v>
      </c>
      <c r="V2626" s="184">
        <v>1013716128670.0464</v>
      </c>
      <c r="W2626" s="199">
        <v>1052.3092388472089</v>
      </c>
      <c r="X2626" s="191">
        <v>4.7177137365098029E-2</v>
      </c>
      <c r="Y2626" s="198">
        <v>2.0000000000000001E-4</v>
      </c>
    </row>
    <row r="2627" spans="1:25" x14ac:dyDescent="0.2">
      <c r="A2627">
        <v>2623</v>
      </c>
      <c r="B2627" s="119">
        <v>0.59603347001842488</v>
      </c>
      <c r="C2627" s="97">
        <v>8282.5719506779242</v>
      </c>
      <c r="D2627" s="96">
        <v>0.95216591747708834</v>
      </c>
      <c r="E2627" s="98">
        <v>0.13490231771916494</v>
      </c>
      <c r="F2627" s="119">
        <v>0</v>
      </c>
      <c r="G2627" s="177">
        <v>0</v>
      </c>
      <c r="H2627" s="97">
        <v>7849269.1540686348</v>
      </c>
      <c r="I2627" s="185">
        <v>36980.85731558159</v>
      </c>
      <c r="J2627" s="174">
        <v>290272702618.20801</v>
      </c>
      <c r="K2627" s="186">
        <v>0.40964151877483357</v>
      </c>
      <c r="L2627" s="182">
        <v>89573956176.590927</v>
      </c>
      <c r="M2627" s="189">
        <v>14387481892.691721</v>
      </c>
      <c r="N2627" s="187">
        <v>16778522.444817159</v>
      </c>
      <c r="O2627" s="185">
        <v>33942717807.456657</v>
      </c>
      <c r="P2627" s="185">
        <v>0</v>
      </c>
      <c r="Q2627" s="174">
        <v>338602902318.35638</v>
      </c>
      <c r="R2627" s="119">
        <v>0.43136642954121934</v>
      </c>
      <c r="S2627" s="174">
        <v>105229944019.91798</v>
      </c>
      <c r="T2627" s="119">
        <v>0.31077685187996468</v>
      </c>
      <c r="U2627" s="97">
        <v>14.441333980418104</v>
      </c>
      <c r="V2627" s="184">
        <v>1609755284297.5046</v>
      </c>
      <c r="W2627" s="199">
        <v>1671.0562802528643</v>
      </c>
      <c r="X2627" s="191">
        <v>5.2296242512960438E-2</v>
      </c>
      <c r="Y2627" s="198">
        <v>2.0000000000000001E-4</v>
      </c>
    </row>
    <row r="2628" spans="1:25" x14ac:dyDescent="0.2">
      <c r="A2628">
        <v>2624</v>
      </c>
      <c r="B2628" s="119">
        <v>0.57360984388882508</v>
      </c>
      <c r="C2628" s="97">
        <v>7969.3801026211195</v>
      </c>
      <c r="D2628" s="96">
        <v>0.99956345596381813</v>
      </c>
      <c r="E2628" s="98">
        <v>0</v>
      </c>
      <c r="F2628" s="119">
        <v>0.59568427895517162</v>
      </c>
      <c r="G2628" s="177">
        <v>1</v>
      </c>
      <c r="H2628" s="97">
        <v>9356416.8199483398</v>
      </c>
      <c r="I2628" s="185">
        <v>35275.581880473073</v>
      </c>
      <c r="J2628" s="174">
        <v>330053047639.92316</v>
      </c>
      <c r="K2628" s="186">
        <v>0.38942375833645959</v>
      </c>
      <c r="L2628" s="182">
        <v>87186578846.154572</v>
      </c>
      <c r="M2628" s="189">
        <v>10792349049.172522</v>
      </c>
      <c r="N2628" s="187">
        <v>19388418.226703215</v>
      </c>
      <c r="O2628" s="185">
        <v>0</v>
      </c>
      <c r="P2628" s="185">
        <v>275748466586.34406</v>
      </c>
      <c r="Q2628" s="174">
        <v>616593863275.4397</v>
      </c>
      <c r="R2628" s="119">
        <v>0.56622242342275231</v>
      </c>
      <c r="S2628" s="174">
        <v>230555239994.55707</v>
      </c>
      <c r="T2628" s="119">
        <v>0.37391750668716167</v>
      </c>
      <c r="U2628" s="97">
        <v>16.886286885208783</v>
      </c>
      <c r="V2628" s="184">
        <v>4110376788351.7568</v>
      </c>
      <c r="W2628" s="199">
        <v>4264.7890107244584</v>
      </c>
      <c r="X2628" s="191">
        <v>4.4792097160808488E-2</v>
      </c>
      <c r="Y2628" s="198">
        <v>2.0000000000000001E-4</v>
      </c>
    </row>
    <row r="2629" spans="1:25" x14ac:dyDescent="0.2">
      <c r="A2629">
        <v>2625</v>
      </c>
      <c r="B2629" s="119">
        <v>0.44576418415375718</v>
      </c>
      <c r="C2629" s="97">
        <v>4000</v>
      </c>
      <c r="D2629" s="96">
        <v>1.0091113796911406</v>
      </c>
      <c r="E2629" s="98">
        <v>0</v>
      </c>
      <c r="F2629" s="119">
        <v>0.52003561200060311</v>
      </c>
      <c r="G2629" s="177">
        <v>1</v>
      </c>
      <c r="H2629" s="97">
        <v>20103955.856850468</v>
      </c>
      <c r="I2629" s="185">
        <v>31154.868148827205</v>
      </c>
      <c r="J2629" s="174">
        <v>626336093990.0188</v>
      </c>
      <c r="K2629" s="186">
        <v>0.40150791568069066</v>
      </c>
      <c r="L2629" s="182">
        <v>186295579573.87161</v>
      </c>
      <c r="M2629" s="189">
        <v>11123723392.523203</v>
      </c>
      <c r="N2629" s="187">
        <v>39633044.612682693</v>
      </c>
      <c r="O2629" s="185">
        <v>0</v>
      </c>
      <c r="P2629" s="185">
        <v>536277848375.32916</v>
      </c>
      <c r="Q2629" s="174">
        <v>1173737665757.8711</v>
      </c>
      <c r="R2629" s="119">
        <v>0.5797728045767262</v>
      </c>
      <c r="S2629" s="174">
        <v>520627857813.09045</v>
      </c>
      <c r="T2629" s="119">
        <v>0.44356407142896453</v>
      </c>
      <c r="U2629" s="97">
        <v>16.926327979386741</v>
      </c>
      <c r="V2629" s="184">
        <v>9425836800766.0352</v>
      </c>
      <c r="W2629" s="199">
        <v>9785.4900343441313</v>
      </c>
      <c r="X2629" s="191">
        <v>4.4301505007351957E-2</v>
      </c>
      <c r="Y2629" s="198">
        <v>2.0000000000000001E-4</v>
      </c>
    </row>
    <row r="2630" spans="1:25" x14ac:dyDescent="0.2">
      <c r="A2630">
        <v>2626</v>
      </c>
      <c r="B2630" s="119">
        <v>0.6572726512577507</v>
      </c>
      <c r="C2630" s="97">
        <v>13779.043518543469</v>
      </c>
      <c r="D2630" s="96">
        <v>0.746448022878484</v>
      </c>
      <c r="E2630" s="98">
        <v>0</v>
      </c>
      <c r="F2630" s="119">
        <v>0.48361589965535001</v>
      </c>
      <c r="G2630" s="177">
        <v>1</v>
      </c>
      <c r="H2630" s="97">
        <v>5482714.91641171</v>
      </c>
      <c r="I2630" s="185">
        <v>46624.790757408722</v>
      </c>
      <c r="J2630" s="174">
        <v>255630435760.21964</v>
      </c>
      <c r="K2630" s="186">
        <v>0.41267913140104495</v>
      </c>
      <c r="L2630" s="182">
        <v>82621952082.404739</v>
      </c>
      <c r="M2630" s="189">
        <v>8896327958.4770203</v>
      </c>
      <c r="N2630" s="187">
        <v>13169697.615454927</v>
      </c>
      <c r="O2630" s="185">
        <v>0</v>
      </c>
      <c r="P2630" s="185">
        <v>255995343932.16586</v>
      </c>
      <c r="Q2630" s="174">
        <v>520522107650.86255</v>
      </c>
      <c r="R2630" s="119">
        <v>0.59611228183041154</v>
      </c>
      <c r="S2630" s="174">
        <v>226813665246.36887</v>
      </c>
      <c r="T2630" s="119">
        <v>0.43574261671610487</v>
      </c>
      <c r="U2630" s="97">
        <v>16.974309850867982</v>
      </c>
      <c r="V2630" s="184">
        <v>4071939402631.6372</v>
      </c>
      <c r="W2630" s="199">
        <v>4226.5745984035248</v>
      </c>
      <c r="X2630" s="191">
        <v>4.399863800894898E-2</v>
      </c>
      <c r="Y2630" s="198">
        <v>2.0000000000000001E-4</v>
      </c>
    </row>
    <row r="2631" spans="1:25" x14ac:dyDescent="0.2">
      <c r="A2631">
        <v>2627</v>
      </c>
      <c r="B2631" s="119">
        <v>0.57016971521923165</v>
      </c>
      <c r="C2631" s="97">
        <v>4404.8629008122207</v>
      </c>
      <c r="D2631" s="96">
        <v>0.62023208386948347</v>
      </c>
      <c r="E2631" s="98">
        <v>0</v>
      </c>
      <c r="F2631" s="119">
        <v>0.52729656444475959</v>
      </c>
      <c r="G2631" s="177">
        <v>1</v>
      </c>
      <c r="H2631" s="97">
        <v>6974162.84519393</v>
      </c>
      <c r="I2631" s="185">
        <v>41616.330409372058</v>
      </c>
      <c r="J2631" s="174">
        <v>290239065294.35687</v>
      </c>
      <c r="K2631" s="186">
        <v>0.45800363200092986</v>
      </c>
      <c r="L2631" s="182">
        <v>91613330530.268845</v>
      </c>
      <c r="M2631" s="189">
        <v>9615714919.8184738</v>
      </c>
      <c r="N2631" s="187">
        <v>17563909.717481419</v>
      </c>
      <c r="O2631" s="185">
        <v>0</v>
      </c>
      <c r="P2631" s="185">
        <v>299055492519.08862</v>
      </c>
      <c r="Q2631" s="174">
        <v>598910272733.26404</v>
      </c>
      <c r="R2631" s="119">
        <v>0.62142019767023848</v>
      </c>
      <c r="S2631" s="174">
        <v>229983272759.7236</v>
      </c>
      <c r="T2631" s="119">
        <v>0.38400288529054999</v>
      </c>
      <c r="U2631" s="97">
        <v>16.737535364549341</v>
      </c>
      <c r="V2631" s="184">
        <v>4194183976757.4238</v>
      </c>
      <c r="W2631" s="199">
        <v>4351.9537540498986</v>
      </c>
      <c r="X2631" s="191">
        <v>4.365356934144192E-2</v>
      </c>
      <c r="Y2631" s="198">
        <v>2.0000000000000001E-4</v>
      </c>
    </row>
    <row r="2632" spans="1:25" x14ac:dyDescent="0.2">
      <c r="A2632">
        <v>2628</v>
      </c>
      <c r="B2632" s="119">
        <v>0.45670778252357191</v>
      </c>
      <c r="C2632" s="97">
        <v>6113.4825785842768</v>
      </c>
      <c r="D2632" s="96">
        <v>1.0167363540555763</v>
      </c>
      <c r="E2632" s="98">
        <v>0</v>
      </c>
      <c r="F2632" s="119">
        <v>0</v>
      </c>
      <c r="G2632" s="177">
        <v>0</v>
      </c>
      <c r="H2632" s="97">
        <v>20432938.615787312</v>
      </c>
      <c r="I2632" s="185">
        <v>25669.935741965684</v>
      </c>
      <c r="J2632" s="174">
        <v>524512221286.78955</v>
      </c>
      <c r="K2632" s="186">
        <v>0.31429807113631003</v>
      </c>
      <c r="L2632" s="182">
        <v>110519125920.6162</v>
      </c>
      <c r="M2632" s="189">
        <v>11182141067.889891</v>
      </c>
      <c r="N2632" s="187">
        <v>39987308.677519575</v>
      </c>
      <c r="O2632" s="185">
        <v>0</v>
      </c>
      <c r="P2632" s="185">
        <v>0</v>
      </c>
      <c r="Q2632" s="174">
        <v>535694362354.67944</v>
      </c>
      <c r="R2632" s="119">
        <v>0.30773737978730353</v>
      </c>
      <c r="S2632" s="174">
        <v>110519125920.6162</v>
      </c>
      <c r="T2632" s="119">
        <v>0.20631004111154388</v>
      </c>
      <c r="U2632" s="97">
        <v>13.358350938739694</v>
      </c>
      <c r="V2632" s="184">
        <v>1512268830220.7002</v>
      </c>
      <c r="W2632" s="199">
        <v>1568.5471803901464</v>
      </c>
      <c r="X2632" s="191">
        <v>5.4235243062314635E-2</v>
      </c>
      <c r="Y2632" s="198">
        <v>2.0000000000000001E-4</v>
      </c>
    </row>
    <row r="2633" spans="1:25" x14ac:dyDescent="0.2">
      <c r="A2633">
        <v>2629</v>
      </c>
      <c r="B2633" s="119">
        <v>0.60098786848475438</v>
      </c>
      <c r="C2633" s="97">
        <v>13606.864013151617</v>
      </c>
      <c r="D2633" s="96">
        <v>0.6203352278433194</v>
      </c>
      <c r="E2633" s="98">
        <v>0</v>
      </c>
      <c r="F2633" s="119">
        <v>0</v>
      </c>
      <c r="G2633" s="177">
        <v>0</v>
      </c>
      <c r="H2633" s="97">
        <v>4506727.7007021364</v>
      </c>
      <c r="I2633" s="185">
        <v>42102.018465492714</v>
      </c>
      <c r="J2633" s="174">
        <v>189742332873.90887</v>
      </c>
      <c r="K2633" s="186">
        <v>0.41165026068520982</v>
      </c>
      <c r="L2633" s="182">
        <v>55707567667.507698</v>
      </c>
      <c r="M2633" s="189">
        <v>8891318222.9668427</v>
      </c>
      <c r="N2633" s="187">
        <v>11767044.914647168</v>
      </c>
      <c r="O2633" s="185">
        <v>0</v>
      </c>
      <c r="P2633" s="185">
        <v>0</v>
      </c>
      <c r="Q2633" s="174">
        <v>198633651096.87573</v>
      </c>
      <c r="R2633" s="119">
        <v>0.39322380855029748</v>
      </c>
      <c r="S2633" s="174">
        <v>55707567667.507698</v>
      </c>
      <c r="T2633" s="119">
        <v>0.28045382723362683</v>
      </c>
      <c r="U2633" s="97">
        <v>13.464773274112815</v>
      </c>
      <c r="V2633" s="184">
        <v>792119541168.94067</v>
      </c>
      <c r="W2633" s="199">
        <v>822.1590501097694</v>
      </c>
      <c r="X2633" s="191">
        <v>5.2612680544654476E-2</v>
      </c>
      <c r="Y2633" s="198">
        <v>2.0000000000000001E-4</v>
      </c>
    </row>
    <row r="2634" spans="1:25" x14ac:dyDescent="0.2">
      <c r="A2634">
        <v>2630</v>
      </c>
      <c r="B2634" s="119">
        <v>0.54284209759259605</v>
      </c>
      <c r="C2634" s="97">
        <v>9887.1956111989748</v>
      </c>
      <c r="D2634" s="96">
        <v>0.53683321321252297</v>
      </c>
      <c r="E2634" s="98">
        <v>0.7</v>
      </c>
      <c r="F2634" s="119">
        <v>0</v>
      </c>
      <c r="G2634" s="177">
        <v>0</v>
      </c>
      <c r="H2634" s="97">
        <v>3451265.7045587688</v>
      </c>
      <c r="I2634" s="185">
        <v>45687.881367516922</v>
      </c>
      <c r="J2634" s="174">
        <v>157681018077.66074</v>
      </c>
      <c r="K2634" s="186">
        <v>0.45739099999594635</v>
      </c>
      <c r="L2634" s="182">
        <v>51060411792.028427</v>
      </c>
      <c r="M2634" s="189">
        <v>29494793727.85936</v>
      </c>
      <c r="N2634" s="187">
        <v>9902597.0864873808</v>
      </c>
      <c r="O2634" s="185">
        <v>39076155488.816566</v>
      </c>
      <c r="P2634" s="185">
        <v>0</v>
      </c>
      <c r="Q2634" s="174">
        <v>226251967294.33667</v>
      </c>
      <c r="R2634" s="119">
        <v>0.45693659227051137</v>
      </c>
      <c r="S2634" s="174">
        <v>71216187357.857315</v>
      </c>
      <c r="T2634" s="119">
        <v>0.31476494197820809</v>
      </c>
      <c r="U2634" s="97">
        <v>16.273237771375094</v>
      </c>
      <c r="V2634" s="184">
        <v>1275130058738.0293</v>
      </c>
      <c r="W2634" s="199">
        <v>1323.7569320957423</v>
      </c>
      <c r="X2634" s="191">
        <v>4.4303597964760404E-2</v>
      </c>
      <c r="Y2634" s="198">
        <v>2.0000000000000001E-4</v>
      </c>
    </row>
    <row r="2635" spans="1:25" x14ac:dyDescent="0.2">
      <c r="A2635">
        <v>2631</v>
      </c>
      <c r="B2635" s="119">
        <v>0.59230449328023416</v>
      </c>
      <c r="C2635" s="97">
        <v>8666.6081069898391</v>
      </c>
      <c r="D2635" s="96">
        <v>1.0720022072331772</v>
      </c>
      <c r="E2635" s="98">
        <v>0.32713241240173774</v>
      </c>
      <c r="F2635" s="119">
        <v>0</v>
      </c>
      <c r="G2635" s="177">
        <v>0</v>
      </c>
      <c r="H2635" s="97">
        <v>8950120.1669545211</v>
      </c>
      <c r="I2635" s="185">
        <v>39329.233464027515</v>
      </c>
      <c r="J2635" s="174">
        <v>352001365577.25525</v>
      </c>
      <c r="K2635" s="186">
        <v>0.46899523712090507</v>
      </c>
      <c r="L2635" s="182">
        <v>136177293804.07692</v>
      </c>
      <c r="M2635" s="189">
        <v>16551904068.909538</v>
      </c>
      <c r="N2635" s="187">
        <v>18175636.777381416</v>
      </c>
      <c r="O2635" s="185">
        <v>31629696125.328571</v>
      </c>
      <c r="P2635" s="185">
        <v>0</v>
      </c>
      <c r="Q2635" s="174">
        <v>400182965771.49335</v>
      </c>
      <c r="R2635" s="119">
        <v>0.47575918292525277</v>
      </c>
      <c r="S2635" s="174">
        <v>149568518289.1402</v>
      </c>
      <c r="T2635" s="119">
        <v>0.37375033692599657</v>
      </c>
      <c r="U2635" s="97">
        <v>13.920185386262993</v>
      </c>
      <c r="V2635" s="184">
        <v>2214965069365.1982</v>
      </c>
      <c r="W2635" s="199">
        <v>2298.9471654355207</v>
      </c>
      <c r="X2635" s="191">
        <v>5.4237898768705835E-2</v>
      </c>
      <c r="Y2635" s="198">
        <v>2.0000000000000001E-4</v>
      </c>
    </row>
    <row r="2636" spans="1:25" x14ac:dyDescent="0.2">
      <c r="A2636">
        <v>2632</v>
      </c>
      <c r="B2636" s="119">
        <v>0.58644870914176439</v>
      </c>
      <c r="C2636" s="97">
        <v>11835.816874006185</v>
      </c>
      <c r="D2636" s="96">
        <v>0.71565222422335562</v>
      </c>
      <c r="E2636" s="98">
        <v>0</v>
      </c>
      <c r="F2636" s="119">
        <v>0</v>
      </c>
      <c r="G2636" s="177">
        <v>0</v>
      </c>
      <c r="H2636" s="97">
        <v>4288451.143820554</v>
      </c>
      <c r="I2636" s="185">
        <v>53656.268177886777</v>
      </c>
      <c r="J2636" s="174">
        <v>230102284640.60095</v>
      </c>
      <c r="K2636" s="186">
        <v>0.53749539326626072</v>
      </c>
      <c r="L2636" s="182">
        <v>95657980274.11467</v>
      </c>
      <c r="M2636" s="189">
        <v>5746266747.434639</v>
      </c>
      <c r="N2636" s="187">
        <v>10841270.821494024</v>
      </c>
      <c r="O2636" s="185">
        <v>0</v>
      </c>
      <c r="P2636" s="185">
        <v>0</v>
      </c>
      <c r="Q2636" s="174">
        <v>235848551388.03558</v>
      </c>
      <c r="R2636" s="119">
        <v>0.52439973553570451</v>
      </c>
      <c r="S2636" s="174">
        <v>95657980274.11467</v>
      </c>
      <c r="T2636" s="119">
        <v>0.40559070518406976</v>
      </c>
      <c r="U2636" s="97">
        <v>13.174827672299017</v>
      </c>
      <c r="V2636" s="184">
        <v>1357296503386.4351</v>
      </c>
      <c r="W2636" s="199">
        <v>1409.5756121365228</v>
      </c>
      <c r="X2636" s="191">
        <v>5.5817870156997719E-2</v>
      </c>
      <c r="Y2636" s="198">
        <v>2.0000000000000001E-4</v>
      </c>
    </row>
    <row r="2637" spans="1:25" x14ac:dyDescent="0.2">
      <c r="A2637">
        <v>2633</v>
      </c>
      <c r="B2637" s="119">
        <v>0.40146468947972225</v>
      </c>
      <c r="C2637" s="97">
        <v>17000</v>
      </c>
      <c r="D2637" s="96">
        <v>0.61541797956019284</v>
      </c>
      <c r="E2637" s="98">
        <v>0</v>
      </c>
      <c r="F2637" s="119">
        <v>0.57135632733470931</v>
      </c>
      <c r="G2637" s="177">
        <v>1</v>
      </c>
      <c r="H2637" s="97">
        <v>3561532.4622935886</v>
      </c>
      <c r="I2637" s="185">
        <v>52438.848950273488</v>
      </c>
      <c r="J2637" s="174">
        <v>186762662821.70911</v>
      </c>
      <c r="K2637" s="186">
        <v>0.40146468947972225</v>
      </c>
      <c r="L2637" s="182">
        <v>54600736350.447487</v>
      </c>
      <c r="M2637" s="189">
        <v>241317384.07068908</v>
      </c>
      <c r="N2637" s="187">
        <v>9694828.0909732636</v>
      </c>
      <c r="O2637" s="185">
        <v>0</v>
      </c>
      <c r="P2637" s="185">
        <v>210798571553.97928</v>
      </c>
      <c r="Q2637" s="174">
        <v>397802551759.75903</v>
      </c>
      <c r="R2637" s="119">
        <v>0.61240801649365095</v>
      </c>
      <c r="S2637" s="174">
        <v>162535686340.26553</v>
      </c>
      <c r="T2637" s="119">
        <v>0.40858382034317392</v>
      </c>
      <c r="U2637" s="97">
        <v>16.989988841108193</v>
      </c>
      <c r="V2637" s="184">
        <v>2933845974668.2075</v>
      </c>
      <c r="W2637" s="199">
        <v>3045.2302744450076</v>
      </c>
      <c r="X2637" s="191">
        <v>4.3620248193502006E-2</v>
      </c>
      <c r="Y2637" s="198">
        <v>2.0000000000000001E-4</v>
      </c>
    </row>
    <row r="2638" spans="1:25" x14ac:dyDescent="0.2">
      <c r="A2638">
        <v>2634</v>
      </c>
      <c r="B2638" s="119">
        <v>0.31454881664643475</v>
      </c>
      <c r="C2638" s="97">
        <v>7920.6279422549005</v>
      </c>
      <c r="D2638" s="96">
        <v>1.1761430370695805</v>
      </c>
      <c r="E2638" s="98">
        <v>0</v>
      </c>
      <c r="F2638" s="119">
        <v>0</v>
      </c>
      <c r="G2638" s="177">
        <v>0</v>
      </c>
      <c r="H2638" s="97">
        <v>11056478.003377253</v>
      </c>
      <c r="I2638" s="185">
        <v>26845.27735979452</v>
      </c>
      <c r="J2638" s="174">
        <v>296814218623.12952</v>
      </c>
      <c r="K2638" s="186">
        <v>0.23636588073110731</v>
      </c>
      <c r="L2638" s="182">
        <v>34758519532.435211</v>
      </c>
      <c r="M2638" s="189">
        <v>6322091570.7881432</v>
      </c>
      <c r="N2638" s="187">
        <v>21371384.707614262</v>
      </c>
      <c r="O2638" s="185">
        <v>0</v>
      </c>
      <c r="P2638" s="185">
        <v>0</v>
      </c>
      <c r="Q2638" s="174">
        <v>303136310193.91766</v>
      </c>
      <c r="R2638" s="119">
        <v>0.23143632695631827</v>
      </c>
      <c r="S2638" s="174">
        <v>34758519532.435211</v>
      </c>
      <c r="T2638" s="119">
        <v>0.11466300262809173</v>
      </c>
      <c r="U2638" s="97">
        <v>13.488564112986092</v>
      </c>
      <c r="V2638" s="184">
        <v>435896179037.47791</v>
      </c>
      <c r="W2638" s="199">
        <v>452.44366764844409</v>
      </c>
      <c r="X2638" s="191">
        <v>6.0822265670907032E-2</v>
      </c>
      <c r="Y2638" s="198">
        <v>2.0000000000000001E-4</v>
      </c>
    </row>
    <row r="2639" spans="1:25" x14ac:dyDescent="0.2">
      <c r="A2639">
        <v>2635</v>
      </c>
      <c r="B2639" s="119">
        <v>0.48240450371217414</v>
      </c>
      <c r="C2639" s="97">
        <v>6862.1267584349007</v>
      </c>
      <c r="D2639" s="96">
        <v>0.64695262302899337</v>
      </c>
      <c r="E2639" s="98">
        <v>0</v>
      </c>
      <c r="F2639" s="119">
        <v>0.56597541393562678</v>
      </c>
      <c r="G2639" s="177">
        <v>1</v>
      </c>
      <c r="H2639" s="97">
        <v>4518505.3666165983</v>
      </c>
      <c r="I2639" s="185">
        <v>39436.556693218619</v>
      </c>
      <c r="J2639" s="174">
        <v>178194293059.18805</v>
      </c>
      <c r="K2639" s="186">
        <v>0.39011522841975876</v>
      </c>
      <c r="L2639" s="182">
        <v>52348540563.31102</v>
      </c>
      <c r="M2639" s="189">
        <v>1012597759.979655</v>
      </c>
      <c r="N2639" s="187">
        <v>11789280.674008802</v>
      </c>
      <c r="O2639" s="185">
        <v>0</v>
      </c>
      <c r="P2639" s="185">
        <v>245733323473.95639</v>
      </c>
      <c r="Q2639" s="174">
        <v>424940214293.12408</v>
      </c>
      <c r="R2639" s="119">
        <v>0.6262127169152546</v>
      </c>
      <c r="S2639" s="174">
        <v>159390731833.4151</v>
      </c>
      <c r="T2639" s="119">
        <v>0.3750897808025937</v>
      </c>
      <c r="U2639" s="97">
        <v>17.049395442438968</v>
      </c>
      <c r="V2639" s="184">
        <v>2948433110850.6289</v>
      </c>
      <c r="W2639" s="199">
        <v>3060.4244855078769</v>
      </c>
      <c r="X2639" s="191">
        <v>4.3477201758568305E-2</v>
      </c>
      <c r="Y2639" s="198">
        <v>2.0000000000000001E-4</v>
      </c>
    </row>
    <row r="2640" spans="1:25" x14ac:dyDescent="0.2">
      <c r="A2640">
        <v>2636</v>
      </c>
      <c r="B2640" s="119">
        <v>0.48971225142930447</v>
      </c>
      <c r="C2640" s="97">
        <v>6874.9330793707177</v>
      </c>
      <c r="D2640" s="96">
        <v>1.205020460676097</v>
      </c>
      <c r="E2640" s="98">
        <v>0.60512292894200681</v>
      </c>
      <c r="F2640" s="119">
        <v>0.77263111587780209</v>
      </c>
      <c r="G2640" s="177">
        <v>1</v>
      </c>
      <c r="H2640" s="97">
        <v>11866489.649914436</v>
      </c>
      <c r="I2640" s="185">
        <v>34838.872075776344</v>
      </c>
      <c r="J2640" s="174">
        <v>413415114901.89307</v>
      </c>
      <c r="K2640" s="186">
        <v>0.33877733542469335</v>
      </c>
      <c r="L2640" s="182">
        <v>99158018882.194153</v>
      </c>
      <c r="M2640" s="189">
        <v>6099226054.9832125</v>
      </c>
      <c r="N2640" s="187">
        <v>22643859.532549452</v>
      </c>
      <c r="O2640" s="185">
        <v>0</v>
      </c>
      <c r="P2640" s="185">
        <v>516164000624.26648</v>
      </c>
      <c r="Q2640" s="174">
        <v>935678341581.1427</v>
      </c>
      <c r="R2640" s="119">
        <v>0.59100103847195284</v>
      </c>
      <c r="S2640" s="174">
        <v>362165869649.08203</v>
      </c>
      <c r="T2640" s="119">
        <v>0.38706236273149297</v>
      </c>
      <c r="U2640" s="97">
        <v>17.422146361456985</v>
      </c>
      <c r="V2640" s="184">
        <v>6648764081691.6113</v>
      </c>
      <c r="W2640" s="199">
        <v>6904.4203443919732</v>
      </c>
      <c r="X2640" s="191">
        <v>4.3328258050563805E-2</v>
      </c>
      <c r="Y2640" s="198">
        <v>2.0000000000000001E-4</v>
      </c>
    </row>
    <row r="2641" spans="1:25" x14ac:dyDescent="0.2">
      <c r="A2641">
        <v>2637</v>
      </c>
      <c r="B2641" s="119">
        <v>0.64753260091850606</v>
      </c>
      <c r="C2641" s="97">
        <v>11991.57830172449</v>
      </c>
      <c r="D2641" s="96">
        <v>0.50302435054947647</v>
      </c>
      <c r="E2641" s="98">
        <v>0.7</v>
      </c>
      <c r="F2641" s="119">
        <v>0.52913683352601093</v>
      </c>
      <c r="G2641" s="177">
        <v>1</v>
      </c>
      <c r="H2641" s="97">
        <v>3635876.359248824</v>
      </c>
      <c r="I2641" s="185">
        <v>50301.971954115885</v>
      </c>
      <c r="J2641" s="174">
        <v>182891750651.56732</v>
      </c>
      <c r="K2641" s="186">
        <v>0.48491146109314087</v>
      </c>
      <c r="L2641" s="182">
        <v>66727663047.442993</v>
      </c>
      <c r="M2641" s="189">
        <v>1928964951.9517469</v>
      </c>
      <c r="N2641" s="187">
        <v>10493659.049684301</v>
      </c>
      <c r="O2641" s="185">
        <v>0</v>
      </c>
      <c r="P2641" s="185">
        <v>248147416092.08578</v>
      </c>
      <c r="Q2641" s="174">
        <v>432968131695.6048</v>
      </c>
      <c r="R2641" s="119">
        <v>0.66333805626581188</v>
      </c>
      <c r="S2641" s="174">
        <v>201055339719.79547</v>
      </c>
      <c r="T2641" s="119">
        <v>0.46436521536219211</v>
      </c>
      <c r="U2641" s="97">
        <v>17.037156759515053</v>
      </c>
      <c r="V2641" s="184">
        <v>3692420689221.2568</v>
      </c>
      <c r="W2641" s="199">
        <v>3836.3852039531694</v>
      </c>
      <c r="X2641" s="191">
        <v>4.3311570993258379E-2</v>
      </c>
      <c r="Y2641" s="198">
        <v>2.0000000000000001E-4</v>
      </c>
    </row>
    <row r="2642" spans="1:25" x14ac:dyDescent="0.2">
      <c r="A2642">
        <v>2638</v>
      </c>
      <c r="B2642" s="119">
        <v>0.43011191480525313</v>
      </c>
      <c r="C2642" s="97">
        <v>12343.976452728337</v>
      </c>
      <c r="D2642" s="96">
        <v>0.59347735001333213</v>
      </c>
      <c r="E2642" s="98">
        <v>0.49588440805796646</v>
      </c>
      <c r="F2642" s="119">
        <v>0</v>
      </c>
      <c r="G2642" s="177">
        <v>0</v>
      </c>
      <c r="H2642" s="97">
        <v>3889534.0987588656</v>
      </c>
      <c r="I2642" s="185">
        <v>53522.348634832771</v>
      </c>
      <c r="J2642" s="174">
        <v>208177000060.84207</v>
      </c>
      <c r="K2642" s="186">
        <v>0.43011191480525313</v>
      </c>
      <c r="L2642" s="182">
        <v>70352925025.887344</v>
      </c>
      <c r="M2642" s="189">
        <v>22190538012.591179</v>
      </c>
      <c r="N2642" s="187">
        <v>10572915.754624907</v>
      </c>
      <c r="O2642" s="185">
        <v>45912609602.051666</v>
      </c>
      <c r="P2642" s="185">
        <v>0</v>
      </c>
      <c r="Q2642" s="174">
        <v>276280147675.48492</v>
      </c>
      <c r="R2642" s="119">
        <v>0.45703427067998359</v>
      </c>
      <c r="S2642" s="174">
        <v>95775054391.244156</v>
      </c>
      <c r="T2642" s="119">
        <v>0.34665919790856742</v>
      </c>
      <c r="U2642" s="97">
        <v>15.224426058475993</v>
      </c>
      <c r="V2642" s="184">
        <v>1586861156632.6548</v>
      </c>
      <c r="W2642" s="199">
        <v>1647.5894476583687</v>
      </c>
      <c r="X2642" s="191">
        <v>4.843398980319371E-2</v>
      </c>
      <c r="Y2642" s="198">
        <v>2.0000000000000001E-4</v>
      </c>
    </row>
    <row r="2643" spans="1:25" x14ac:dyDescent="0.2">
      <c r="A2643">
        <v>2639</v>
      </c>
      <c r="B2643" s="119">
        <v>0.34318954404048974</v>
      </c>
      <c r="C2643" s="97">
        <v>5172.5322849553449</v>
      </c>
      <c r="D2643" s="96">
        <v>1.131626319007905</v>
      </c>
      <c r="E2643" s="98">
        <v>0</v>
      </c>
      <c r="F2643" s="119">
        <v>0.58505104764351901</v>
      </c>
      <c r="G2643" s="177">
        <v>1</v>
      </c>
      <c r="H2643" s="97">
        <v>11974588.788420578</v>
      </c>
      <c r="I2643" s="185">
        <v>35169.160785598877</v>
      </c>
      <c r="J2643" s="174">
        <v>421136238441.39294</v>
      </c>
      <c r="K2643" s="186">
        <v>0.34318954404048974</v>
      </c>
      <c r="L2643" s="182">
        <v>99318910751.584427</v>
      </c>
      <c r="M2643" s="189">
        <v>11157381435.736956</v>
      </c>
      <c r="N2643" s="187">
        <v>23400372.430056557</v>
      </c>
      <c r="O2643" s="185">
        <v>0</v>
      </c>
      <c r="P2643" s="185">
        <v>414181727995.63025</v>
      </c>
      <c r="Q2643" s="174">
        <v>846475347872.76013</v>
      </c>
      <c r="R2643" s="119">
        <v>0.56218404616511652</v>
      </c>
      <c r="S2643" s="174">
        <v>348133935338.72711</v>
      </c>
      <c r="T2643" s="119">
        <v>0.41127474794582874</v>
      </c>
      <c r="U2643" s="97">
        <v>17.397740629312342</v>
      </c>
      <c r="V2643" s="184">
        <v>6407792702250.7617</v>
      </c>
      <c r="W2643" s="199">
        <v>6648.5585092886404</v>
      </c>
      <c r="X2643" s="191">
        <v>4.3541948227474141E-2</v>
      </c>
      <c r="Y2643" s="198">
        <v>2.0000000000000001E-4</v>
      </c>
    </row>
    <row r="2644" spans="1:25" x14ac:dyDescent="0.2">
      <c r="A2644">
        <v>2640</v>
      </c>
      <c r="B2644" s="119">
        <v>0.52722962140393881</v>
      </c>
      <c r="C2644" s="97">
        <v>11969.657951411164</v>
      </c>
      <c r="D2644" s="96">
        <v>0.48629066330038739</v>
      </c>
      <c r="E2644" s="98">
        <v>0</v>
      </c>
      <c r="F2644" s="119">
        <v>0</v>
      </c>
      <c r="G2644" s="177">
        <v>0</v>
      </c>
      <c r="H2644" s="97">
        <v>3121632.4078421663</v>
      </c>
      <c r="I2644" s="185">
        <v>53751.637157251775</v>
      </c>
      <c r="J2644" s="174">
        <v>167792852524.6503</v>
      </c>
      <c r="K2644" s="186">
        <v>0.52127532637640295</v>
      </c>
      <c r="L2644" s="182">
        <v>69128588020.05249</v>
      </c>
      <c r="M2644" s="189">
        <v>7475872657.7397146</v>
      </c>
      <c r="N2644" s="187">
        <v>9343655.3572068438</v>
      </c>
      <c r="O2644" s="185">
        <v>0</v>
      </c>
      <c r="P2644" s="185">
        <v>0</v>
      </c>
      <c r="Q2644" s="174">
        <v>175268725182.39001</v>
      </c>
      <c r="R2644" s="119">
        <v>0.49904096622141025</v>
      </c>
      <c r="S2644" s="174">
        <v>69128588020.05249</v>
      </c>
      <c r="T2644" s="119">
        <v>0.39441485038540197</v>
      </c>
      <c r="U2644" s="97">
        <v>13.349979662344882</v>
      </c>
      <c r="V2644" s="184">
        <v>1029079134577.7686</v>
      </c>
      <c r="W2644" s="199">
        <v>1067.7844311337296</v>
      </c>
      <c r="X2644" s="191">
        <v>5.2676709225653935E-2</v>
      </c>
      <c r="Y2644" s="198">
        <v>2.0000000000000001E-4</v>
      </c>
    </row>
    <row r="2645" spans="1:25" x14ac:dyDescent="0.2">
      <c r="A2645">
        <v>2641</v>
      </c>
      <c r="B2645" s="119">
        <v>0.53776001753800151</v>
      </c>
      <c r="C2645" s="97">
        <v>4000</v>
      </c>
      <c r="D2645" s="96">
        <v>0.94008912445338644</v>
      </c>
      <c r="E2645" s="98">
        <v>0.19328722526105202</v>
      </c>
      <c r="F2645" s="119">
        <v>0</v>
      </c>
      <c r="G2645" s="177">
        <v>0</v>
      </c>
      <c r="H2645" s="97">
        <v>15965571.359947585</v>
      </c>
      <c r="I2645" s="185">
        <v>36080.729139306182</v>
      </c>
      <c r="J2645" s="174">
        <v>576049455792.53308</v>
      </c>
      <c r="K2645" s="186">
        <v>0.51337789596218975</v>
      </c>
      <c r="L2645" s="182">
        <v>214192273542.98538</v>
      </c>
      <c r="M2645" s="189">
        <v>20397576470.046036</v>
      </c>
      <c r="N2645" s="187">
        <v>32669625.851035923</v>
      </c>
      <c r="O2645" s="185">
        <v>31887040072.317829</v>
      </c>
      <c r="P2645" s="185">
        <v>0</v>
      </c>
      <c r="Q2645" s="174">
        <v>628334072334.89697</v>
      </c>
      <c r="R2645" s="119">
        <v>0.5112577906989112</v>
      </c>
      <c r="S2645" s="174">
        <v>228867454896.81424</v>
      </c>
      <c r="T2645" s="119">
        <v>0.36424485790869182</v>
      </c>
      <c r="U2645" s="97">
        <v>13.68297313950664</v>
      </c>
      <c r="V2645" s="184">
        <v>3416343923149.0215</v>
      </c>
      <c r="W2645" s="199">
        <v>3545.9368096145836</v>
      </c>
      <c r="X2645" s="191">
        <v>5.2543867470997555E-2</v>
      </c>
      <c r="Y2645" s="198">
        <v>2.0000000000000001E-4</v>
      </c>
    </row>
    <row r="2646" spans="1:25" x14ac:dyDescent="0.2">
      <c r="A2646">
        <v>2642</v>
      </c>
      <c r="B2646" s="119">
        <v>0.42534697760388107</v>
      </c>
      <c r="C2646" s="97">
        <v>8558.6362805506342</v>
      </c>
      <c r="D2646" s="96">
        <v>0.67920899891566999</v>
      </c>
      <c r="E2646" s="98">
        <v>9.4448174178431599E-2</v>
      </c>
      <c r="F2646" s="119">
        <v>0.57642644996010461</v>
      </c>
      <c r="G2646" s="177">
        <v>1</v>
      </c>
      <c r="H2646" s="97">
        <v>6520786.9298473485</v>
      </c>
      <c r="I2646" s="185">
        <v>39367.511634999581</v>
      </c>
      <c r="J2646" s="174">
        <v>256707155330.11868</v>
      </c>
      <c r="K2646" s="186">
        <v>0.37249813685778477</v>
      </c>
      <c r="L2646" s="182">
        <v>73809759586.2742</v>
      </c>
      <c r="M2646" s="189">
        <v>2144144073.6968803</v>
      </c>
      <c r="N2646" s="187">
        <v>15880085.531781804</v>
      </c>
      <c r="O2646" s="185">
        <v>0</v>
      </c>
      <c r="P2646" s="185">
        <v>252444708826.87555</v>
      </c>
      <c r="Q2646" s="174">
        <v>511296008230.69116</v>
      </c>
      <c r="R2646" s="119">
        <v>0.58200865907360533</v>
      </c>
      <c r="S2646" s="174">
        <v>219464630958.25449</v>
      </c>
      <c r="T2646" s="119">
        <v>0.42923204450138097</v>
      </c>
      <c r="U2646" s="97">
        <v>17.014791647982168</v>
      </c>
      <c r="V2646" s="184">
        <v>4005730306026.3291</v>
      </c>
      <c r="W2646" s="199">
        <v>4155.7927029787252</v>
      </c>
      <c r="X2646" s="191">
        <v>4.3495426112956995E-2</v>
      </c>
      <c r="Y2646" s="198">
        <v>2.0000000000000001E-4</v>
      </c>
    </row>
    <row r="2647" spans="1:25" x14ac:dyDescent="0.2">
      <c r="A2647">
        <v>2643</v>
      </c>
      <c r="B2647" s="119">
        <v>0.54436062926925455</v>
      </c>
      <c r="C2647" s="97">
        <v>13376.55471339382</v>
      </c>
      <c r="D2647" s="96">
        <v>0.96102339052153385</v>
      </c>
      <c r="E2647" s="98">
        <v>0.41372481761747454</v>
      </c>
      <c r="F2647" s="119">
        <v>0.65202554668194812</v>
      </c>
      <c r="G2647" s="177">
        <v>1</v>
      </c>
      <c r="H2647" s="97">
        <v>5974633.3185669882</v>
      </c>
      <c r="I2647" s="185">
        <v>50825.305026804868</v>
      </c>
      <c r="J2647" s="174">
        <v>303662560839.47858</v>
      </c>
      <c r="K2647" s="186">
        <v>0.49160182530969998</v>
      </c>
      <c r="L2647" s="182">
        <v>117611081223.68938</v>
      </c>
      <c r="M2647" s="189">
        <v>2762472617.5510688</v>
      </c>
      <c r="N2647" s="187">
        <v>13114956.255596958</v>
      </c>
      <c r="O2647" s="185">
        <v>0</v>
      </c>
      <c r="P2647" s="185">
        <v>171847718479.01157</v>
      </c>
      <c r="Q2647" s="174">
        <v>478272751936.0412</v>
      </c>
      <c r="R2647" s="119">
        <v>0.59957261376341731</v>
      </c>
      <c r="S2647" s="174">
        <v>238062786908.54105</v>
      </c>
      <c r="T2647" s="119">
        <v>0.49775527864563957</v>
      </c>
      <c r="U2647" s="97">
        <v>16.072716744048783</v>
      </c>
      <c r="V2647" s="184">
        <v>4034751980313.0977</v>
      </c>
      <c r="W2647" s="199">
        <v>4189.5168827239586</v>
      </c>
      <c r="X2647" s="191">
        <v>4.7730005188203348E-2</v>
      </c>
      <c r="Y2647" s="198">
        <v>2.0000000000000001E-4</v>
      </c>
    </row>
    <row r="2648" spans="1:25" x14ac:dyDescent="0.2">
      <c r="A2648">
        <v>2644</v>
      </c>
      <c r="B2648" s="119">
        <v>0.3931077880602985</v>
      </c>
      <c r="C2648" s="97">
        <v>5485.6842217987596</v>
      </c>
      <c r="D2648" s="96">
        <v>0.87155331669605274</v>
      </c>
      <c r="E2648" s="98">
        <v>0.7</v>
      </c>
      <c r="F2648" s="119">
        <v>0.44843904907779741</v>
      </c>
      <c r="G2648" s="177">
        <v>1</v>
      </c>
      <c r="H2648" s="97">
        <v>9477097.7121018637</v>
      </c>
      <c r="I2648" s="185">
        <v>35053.931074547188</v>
      </c>
      <c r="J2648" s="174">
        <v>332209529986.76758</v>
      </c>
      <c r="K2648" s="186">
        <v>0.39310778806029845</v>
      </c>
      <c r="L2648" s="182">
        <v>89693334147.503174</v>
      </c>
      <c r="M2648" s="189">
        <v>4353118511.0036707</v>
      </c>
      <c r="N2648" s="187">
        <v>20626616.219825216</v>
      </c>
      <c r="O2648" s="185">
        <v>0</v>
      </c>
      <c r="P2648" s="185">
        <v>305511028718.58936</v>
      </c>
      <c r="Q2648" s="174">
        <v>642073677216.3606</v>
      </c>
      <c r="R2648" s="119">
        <v>0.58404975906550949</v>
      </c>
      <c r="S2648" s="174">
        <v>221238112784.34402</v>
      </c>
      <c r="T2648" s="119">
        <v>0.34456810898010548</v>
      </c>
      <c r="U2648" s="97">
        <v>16.628035462171379</v>
      </c>
      <c r="V2648" s="184">
        <v>3939269852620.332</v>
      </c>
      <c r="W2648" s="199">
        <v>4093.7080596934543</v>
      </c>
      <c r="X2648" s="191">
        <v>4.4576718421361933E-2</v>
      </c>
      <c r="Y2648" s="198">
        <v>2.0000000000000001E-4</v>
      </c>
    </row>
    <row r="2649" spans="1:25" x14ac:dyDescent="0.2">
      <c r="A2649">
        <v>2645</v>
      </c>
      <c r="B2649" s="119">
        <v>0.52371549946502083</v>
      </c>
      <c r="C2649" s="97">
        <v>7644.6594758517631</v>
      </c>
      <c r="D2649" s="96">
        <v>0.51525457186711776</v>
      </c>
      <c r="E2649" s="98">
        <v>0.52001902623590346</v>
      </c>
      <c r="F2649" s="119">
        <v>0</v>
      </c>
      <c r="G2649" s="177">
        <v>0</v>
      </c>
      <c r="H2649" s="97">
        <v>5401143.8167078951</v>
      </c>
      <c r="I2649" s="185">
        <v>45223.617227001458</v>
      </c>
      <c r="J2649" s="174">
        <v>244259260554.78357</v>
      </c>
      <c r="K2649" s="186">
        <v>0.48018995383927232</v>
      </c>
      <c r="L2649" s="182">
        <v>85788898436.004059</v>
      </c>
      <c r="M2649" s="189">
        <v>43890088859.15596</v>
      </c>
      <c r="N2649" s="187">
        <v>14685138.476956669</v>
      </c>
      <c r="O2649" s="185">
        <v>80374247479.582809</v>
      </c>
      <c r="P2649" s="185">
        <v>0</v>
      </c>
      <c r="Q2649" s="174">
        <v>368523596893.52228</v>
      </c>
      <c r="R2649" s="119">
        <v>0.4927506476247423</v>
      </c>
      <c r="S2649" s="174">
        <v>136374778525.94034</v>
      </c>
      <c r="T2649" s="119">
        <v>0.37005711350783105</v>
      </c>
      <c r="U2649" s="97">
        <v>16.082058140015281</v>
      </c>
      <c r="V2649" s="184">
        <v>2417061917419.7222</v>
      </c>
      <c r="W2649" s="199">
        <v>2507.366075076382</v>
      </c>
      <c r="X2649" s="191">
        <v>4.4786260720788083E-2</v>
      </c>
      <c r="Y2649" s="198">
        <v>2.0000000000000001E-4</v>
      </c>
    </row>
    <row r="2650" spans="1:25" x14ac:dyDescent="0.2">
      <c r="A2650">
        <v>2646</v>
      </c>
      <c r="B2650" s="119">
        <v>0.57886297841097589</v>
      </c>
      <c r="C2650" s="97">
        <v>14340.442799165088</v>
      </c>
      <c r="D2650" s="96">
        <v>0.76056730614572943</v>
      </c>
      <c r="E2650" s="98">
        <v>0</v>
      </c>
      <c r="F2650" s="119">
        <v>0</v>
      </c>
      <c r="G2650" s="177">
        <v>0</v>
      </c>
      <c r="H2650" s="97">
        <v>5282138.6176671563</v>
      </c>
      <c r="I2650" s="185">
        <v>46188.238996568572</v>
      </c>
      <c r="J2650" s="174">
        <v>243972680885.81497</v>
      </c>
      <c r="K2650" s="186">
        <v>0.50057889321050009</v>
      </c>
      <c r="L2650" s="182">
        <v>101805497543.00679</v>
      </c>
      <c r="M2650" s="189">
        <v>8473502308.5601692</v>
      </c>
      <c r="N2650" s="187">
        <v>12669484.746622827</v>
      </c>
      <c r="O2650" s="185">
        <v>0</v>
      </c>
      <c r="P2650" s="185">
        <v>0</v>
      </c>
      <c r="Q2650" s="174">
        <v>252446183194.37515</v>
      </c>
      <c r="R2650" s="119">
        <v>0.48377667281816505</v>
      </c>
      <c r="S2650" s="174">
        <v>101805497543.00679</v>
      </c>
      <c r="T2650" s="119">
        <v>0.40327604186679245</v>
      </c>
      <c r="U2650" s="97">
        <v>13.272371153138003</v>
      </c>
      <c r="V2650" s="184">
        <v>1425000686507.7583</v>
      </c>
      <c r="W2650" s="199">
        <v>1479.3024421662008</v>
      </c>
      <c r="X2650" s="191">
        <v>5.5571866881883279E-2</v>
      </c>
      <c r="Y2650" s="198">
        <v>2.0000000000000001E-4</v>
      </c>
    </row>
    <row r="2651" spans="1:25" x14ac:dyDescent="0.2">
      <c r="A2651">
        <v>2647</v>
      </c>
      <c r="B2651" s="119">
        <v>0.60642214528634009</v>
      </c>
      <c r="C2651" s="97">
        <v>12559.401988598787</v>
      </c>
      <c r="D2651" s="96">
        <v>0.97609377561572297</v>
      </c>
      <c r="E2651" s="98">
        <v>9.8412741220300748E-2</v>
      </c>
      <c r="F2651" s="119">
        <v>0.40872834506058431</v>
      </c>
      <c r="G2651" s="177">
        <v>1</v>
      </c>
      <c r="H2651" s="97">
        <v>23863930.085547782</v>
      </c>
      <c r="I2651" s="185">
        <v>24356.631486965958</v>
      </c>
      <c r="J2651" s="174">
        <v>581244950924.40735</v>
      </c>
      <c r="K2651" s="186">
        <v>0.21246533292880476</v>
      </c>
      <c r="L2651" s="182">
        <v>91371956453.317932</v>
      </c>
      <c r="M2651" s="189">
        <v>9950605740.6068478</v>
      </c>
      <c r="N2651" s="187">
        <v>46896291.288708717</v>
      </c>
      <c r="O2651" s="185">
        <v>0</v>
      </c>
      <c r="P2651" s="185">
        <v>653632696543.95056</v>
      </c>
      <c r="Q2651" s="174">
        <v>1244828253208.9648</v>
      </c>
      <c r="R2651" s="119">
        <v>0.51926886908309311</v>
      </c>
      <c r="S2651" s="174">
        <v>392710259950.71948</v>
      </c>
      <c r="T2651" s="119">
        <v>0.31547344699027863</v>
      </c>
      <c r="U2651" s="97">
        <v>17.688527822093889</v>
      </c>
      <c r="V2651" s="184">
        <v>6960193991521.0312</v>
      </c>
      <c r="W2651" s="199">
        <v>7223.8989416629065</v>
      </c>
      <c r="X2651" s="191">
        <v>4.3458155198264466E-2</v>
      </c>
      <c r="Y2651" s="198">
        <v>2.0000000000000001E-4</v>
      </c>
    </row>
    <row r="2652" spans="1:25" x14ac:dyDescent="0.2">
      <c r="A2652">
        <v>2648</v>
      </c>
      <c r="B2652" s="119">
        <v>0.53405118295097853</v>
      </c>
      <c r="C2652" s="97">
        <v>4400.5303331974164</v>
      </c>
      <c r="D2652" s="96">
        <v>0.60567355685947954</v>
      </c>
      <c r="E2652" s="98">
        <v>0.14414436825758062</v>
      </c>
      <c r="F2652" s="119">
        <v>0.43510297671030762</v>
      </c>
      <c r="G2652" s="177">
        <v>1</v>
      </c>
      <c r="H2652" s="97">
        <v>5965064.3062606696</v>
      </c>
      <c r="I2652" s="185">
        <v>46175.008487073523</v>
      </c>
      <c r="J2652" s="174">
        <v>275436894967.52576</v>
      </c>
      <c r="K2652" s="186">
        <v>0.53405118295097864</v>
      </c>
      <c r="L2652" s="182">
        <v>113063986119.20253</v>
      </c>
      <c r="M2652" s="189">
        <v>5314452183.2359943</v>
      </c>
      <c r="N2652" s="187">
        <v>15429616.46224178</v>
      </c>
      <c r="O2652" s="185">
        <v>0</v>
      </c>
      <c r="P2652" s="185">
        <v>251925169195.06143</v>
      </c>
      <c r="Q2652" s="174">
        <v>532676516345.82318</v>
      </c>
      <c r="R2652" s="119">
        <v>0.6545014173582584</v>
      </c>
      <c r="S2652" s="174">
        <v>204488132215.02991</v>
      </c>
      <c r="T2652" s="119">
        <v>0.38388801822506574</v>
      </c>
      <c r="U2652" s="97">
        <v>15.780251528685355</v>
      </c>
      <c r="V2652" s="184">
        <v>3548245265687.833</v>
      </c>
      <c r="W2652" s="199">
        <v>3682.8899959800328</v>
      </c>
      <c r="X2652" s="191">
        <v>4.613907402621862E-2</v>
      </c>
      <c r="Y2652" s="198">
        <v>2.0000000000000001E-4</v>
      </c>
    </row>
    <row r="2653" spans="1:25" x14ac:dyDescent="0.2">
      <c r="A2653">
        <v>2649</v>
      </c>
      <c r="B2653" s="119">
        <v>0.42904763473347363</v>
      </c>
      <c r="C2653" s="97">
        <v>8447.1873623230676</v>
      </c>
      <c r="D2653" s="96">
        <v>1.2770911790507111</v>
      </c>
      <c r="E2653" s="98">
        <v>0.13198222047698319</v>
      </c>
      <c r="F2653" s="119">
        <v>0</v>
      </c>
      <c r="G2653" s="177">
        <v>0</v>
      </c>
      <c r="H2653" s="97">
        <v>12876975.386826904</v>
      </c>
      <c r="I2653" s="185">
        <v>35281.307976688491</v>
      </c>
      <c r="J2653" s="174">
        <v>454316534430.87744</v>
      </c>
      <c r="K2653" s="186">
        <v>0.42904763473347363</v>
      </c>
      <c r="L2653" s="182">
        <v>143458408171.62799</v>
      </c>
      <c r="M2653" s="189">
        <v>13370954242.572632</v>
      </c>
      <c r="N2653" s="187">
        <v>23901016.996739026</v>
      </c>
      <c r="O2653" s="185">
        <v>37554826108.403763</v>
      </c>
      <c r="P2653" s="185">
        <v>0</v>
      </c>
      <c r="Q2653" s="174">
        <v>505242314781.85382</v>
      </c>
      <c r="R2653" s="119">
        <v>0.4452661402711941</v>
      </c>
      <c r="S2653" s="174">
        <v>163149748485.91013</v>
      </c>
      <c r="T2653" s="119">
        <v>0.32291386471925365</v>
      </c>
      <c r="U2653" s="97">
        <v>13.970829312723819</v>
      </c>
      <c r="V2653" s="184">
        <v>2303363684385.8125</v>
      </c>
      <c r="W2653" s="199">
        <v>2391.5366283873259</v>
      </c>
      <c r="X2653" s="191">
        <v>5.6184600584352276E-2</v>
      </c>
      <c r="Y2653" s="198">
        <v>2.0000000000000001E-4</v>
      </c>
    </row>
    <row r="2654" spans="1:25" x14ac:dyDescent="0.2">
      <c r="A2654">
        <v>2650</v>
      </c>
      <c r="B2654" s="119">
        <v>0.61355372656355522</v>
      </c>
      <c r="C2654" s="97">
        <v>4327.6209053323864</v>
      </c>
      <c r="D2654" s="96">
        <v>0.44104638833693416</v>
      </c>
      <c r="E2654" s="98">
        <v>0.21936411828651414</v>
      </c>
      <c r="F2654" s="119">
        <v>0.4453871459933027</v>
      </c>
      <c r="G2654" s="177">
        <v>1</v>
      </c>
      <c r="H2654" s="97">
        <v>4540880.8277864531</v>
      </c>
      <c r="I2654" s="185">
        <v>43923.381172538087</v>
      </c>
      <c r="J2654" s="174">
        <v>199450839457.93466</v>
      </c>
      <c r="K2654" s="186">
        <v>0.51575925762264929</v>
      </c>
      <c r="L2654" s="182">
        <v>75323272022.217712</v>
      </c>
      <c r="M2654" s="189">
        <v>808168239.52149761</v>
      </c>
      <c r="N2654" s="187">
        <v>13391087.444393195</v>
      </c>
      <c r="O2654" s="185">
        <v>0</v>
      </c>
      <c r="P2654" s="185">
        <v>136773237512.99416</v>
      </c>
      <c r="Q2654" s="174">
        <v>337032245210.45032</v>
      </c>
      <c r="R2654" s="119">
        <v>0.6298720965671315</v>
      </c>
      <c r="S2654" s="174">
        <v>131563156554.87128</v>
      </c>
      <c r="T2654" s="119">
        <v>0.3903577726597654</v>
      </c>
      <c r="U2654" s="97">
        <v>15.584376274654264</v>
      </c>
      <c r="V2654" s="184">
        <v>2295676071766.3564</v>
      </c>
      <c r="W2654" s="199">
        <v>2382.1477691731016</v>
      </c>
      <c r="X2654" s="191">
        <v>4.5890487082052046E-2</v>
      </c>
      <c r="Y2654" s="198">
        <v>2.0000000000000001E-4</v>
      </c>
    </row>
    <row r="2655" spans="1:25" x14ac:dyDescent="0.2">
      <c r="A2655">
        <v>2651</v>
      </c>
      <c r="B2655" s="119">
        <v>0.45761256822059959</v>
      </c>
      <c r="C2655" s="97">
        <v>9435.148493252198</v>
      </c>
      <c r="D2655" s="96">
        <v>1.1211849448897664</v>
      </c>
      <c r="E2655" s="98">
        <v>0.27351969039266816</v>
      </c>
      <c r="F2655" s="119">
        <v>0</v>
      </c>
      <c r="G2655" s="177">
        <v>0</v>
      </c>
      <c r="H2655" s="97">
        <v>10845272.670999266</v>
      </c>
      <c r="I2655" s="185">
        <v>31257.775736174834</v>
      </c>
      <c r="J2655" s="174">
        <v>338999100947.76086</v>
      </c>
      <c r="K2655" s="186">
        <v>0.30040502427566551</v>
      </c>
      <c r="L2655" s="182">
        <v>72901051932.778351</v>
      </c>
      <c r="M2655" s="189">
        <v>23418652430.963356</v>
      </c>
      <c r="N2655" s="187">
        <v>21287901.682842959</v>
      </c>
      <c r="O2655" s="185">
        <v>39094046780.816254</v>
      </c>
      <c r="P2655" s="185">
        <v>0</v>
      </c>
      <c r="Q2655" s="174">
        <v>401511800159.54053</v>
      </c>
      <c r="R2655" s="119">
        <v>0.33152766748424778</v>
      </c>
      <c r="S2655" s="174">
        <v>93483311813.404449</v>
      </c>
      <c r="T2655" s="119">
        <v>0.23282830486241973</v>
      </c>
      <c r="U2655" s="97">
        <v>15.303772403123524</v>
      </c>
      <c r="V2655" s="184">
        <v>1411468907942.9241</v>
      </c>
      <c r="W2655" s="199">
        <v>1465.8261762328493</v>
      </c>
      <c r="X2655" s="191">
        <v>5.3553986148451006E-2</v>
      </c>
      <c r="Y2655" s="198">
        <v>2.0000000000000001E-4</v>
      </c>
    </row>
    <row r="2656" spans="1:25" x14ac:dyDescent="0.2">
      <c r="A2656">
        <v>2652</v>
      </c>
      <c r="B2656" s="119">
        <v>0.63849327534200362</v>
      </c>
      <c r="C2656" s="97">
        <v>9332.1928876828897</v>
      </c>
      <c r="D2656" s="96">
        <v>0.47916514200471433</v>
      </c>
      <c r="E2656" s="98">
        <v>0.67596126795359757</v>
      </c>
      <c r="F2656" s="119">
        <v>0.43096738565091386</v>
      </c>
      <c r="G2656" s="177">
        <v>1</v>
      </c>
      <c r="H2656" s="97">
        <v>3996173.0195080414</v>
      </c>
      <c r="I2656" s="185">
        <v>47888.95616878783</v>
      </c>
      <c r="J2656" s="174">
        <v>191372554574.1131</v>
      </c>
      <c r="K2656" s="186">
        <v>0.53318968726639993</v>
      </c>
      <c r="L2656" s="182">
        <v>77844403750.346405</v>
      </c>
      <c r="M2656" s="189">
        <v>1778476838.560282</v>
      </c>
      <c r="N2656" s="187">
        <v>11550903.439442575</v>
      </c>
      <c r="O2656" s="185">
        <v>0</v>
      </c>
      <c r="P2656" s="185">
        <v>214697105681.81369</v>
      </c>
      <c r="Q2656" s="174">
        <v>407848137094.48706</v>
      </c>
      <c r="R2656" s="119">
        <v>0.67131741491015695</v>
      </c>
      <c r="S2656" s="174">
        <v>171543033523.45203</v>
      </c>
      <c r="T2656" s="119">
        <v>0.42060516628940808</v>
      </c>
      <c r="U2656" s="97">
        <v>16.315150527387484</v>
      </c>
      <c r="V2656" s="184">
        <v>3050727037626.8613</v>
      </c>
      <c r="W2656" s="199">
        <v>3161.0404482708404</v>
      </c>
      <c r="X2656" s="191">
        <v>4.4702155840786399E-2</v>
      </c>
      <c r="Y2656" s="198">
        <v>2.0000000000000001E-4</v>
      </c>
    </row>
    <row r="2657" spans="1:25" x14ac:dyDescent="0.2">
      <c r="A2657">
        <v>2653</v>
      </c>
      <c r="B2657" s="119">
        <v>0.4410078473481886</v>
      </c>
      <c r="C2657" s="97">
        <v>12506.222992318111</v>
      </c>
      <c r="D2657" s="96">
        <v>0.74510826914853934</v>
      </c>
      <c r="E2657" s="98">
        <v>0.30890873955588061</v>
      </c>
      <c r="F2657" s="119">
        <v>0.52292922868913649</v>
      </c>
      <c r="G2657" s="177">
        <v>1</v>
      </c>
      <c r="H2657" s="97">
        <v>5251574.134986544</v>
      </c>
      <c r="I2657" s="185">
        <v>53734.068144886514</v>
      </c>
      <c r="J2657" s="174">
        <v>282188442437.29041</v>
      </c>
      <c r="K2657" s="186">
        <v>0.44100784734818865</v>
      </c>
      <c r="L2657" s="182">
        <v>93619537181.905487</v>
      </c>
      <c r="M2657" s="189">
        <v>0</v>
      </c>
      <c r="N2657" s="187">
        <v>12706590.567513678</v>
      </c>
      <c r="O2657" s="185">
        <v>0</v>
      </c>
      <c r="P2657" s="185">
        <v>244897536940.95114</v>
      </c>
      <c r="Q2657" s="174">
        <v>527085979378.24158</v>
      </c>
      <c r="R2657" s="119">
        <v>0.60780472187189705</v>
      </c>
      <c r="S2657" s="174">
        <v>183991023505.0665</v>
      </c>
      <c r="T2657" s="119">
        <v>0.3490721261872779</v>
      </c>
      <c r="U2657" s="97">
        <v>15.947040065375985</v>
      </c>
      <c r="V2657" s="184">
        <v>3122829216423.5581</v>
      </c>
      <c r="W2657" s="199">
        <v>3241.7291987211083</v>
      </c>
      <c r="X2657" s="191">
        <v>4.6633897604445106E-2</v>
      </c>
      <c r="Y2657" s="198">
        <v>2.0000000000000001E-4</v>
      </c>
    </row>
    <row r="2658" spans="1:25" x14ac:dyDescent="0.2">
      <c r="A2658">
        <v>2654</v>
      </c>
      <c r="B2658" s="119">
        <v>0.49856471681906356</v>
      </c>
      <c r="C2658" s="97">
        <v>4000</v>
      </c>
      <c r="D2658" s="96">
        <v>1.1174349172322144</v>
      </c>
      <c r="E2658" s="98">
        <v>0</v>
      </c>
      <c r="F2658" s="119">
        <v>0</v>
      </c>
      <c r="G2658" s="177">
        <v>0</v>
      </c>
      <c r="H2658" s="97">
        <v>17767333.819975909</v>
      </c>
      <c r="I2658" s="185">
        <v>24192.635698605631</v>
      </c>
      <c r="J2658" s="174">
        <v>429838634442.19232</v>
      </c>
      <c r="K2658" s="186">
        <v>0.21836234994252524</v>
      </c>
      <c r="L2658" s="182">
        <v>39936126711.81073</v>
      </c>
      <c r="M2658" s="189">
        <v>8212784280.4466143</v>
      </c>
      <c r="N2658" s="187">
        <v>34056231.075679518</v>
      </c>
      <c r="O2658" s="185">
        <v>0</v>
      </c>
      <c r="P2658" s="185">
        <v>0</v>
      </c>
      <c r="Q2658" s="174">
        <v>438051418722.63892</v>
      </c>
      <c r="R2658" s="119">
        <v>0.2142683947619238</v>
      </c>
      <c r="S2658" s="174">
        <v>39936126711.81073</v>
      </c>
      <c r="T2658" s="119">
        <v>9.1167668919472422E-2</v>
      </c>
      <c r="U2658" s="97">
        <v>13.772688884704717</v>
      </c>
      <c r="V2658" s="184">
        <v>567207746860.51685</v>
      </c>
      <c r="W2658" s="199">
        <v>589.37696697459455</v>
      </c>
      <c r="X2658" s="191">
        <v>5.4027770536031798E-2</v>
      </c>
      <c r="Y2658" s="198">
        <v>2.0000000000000001E-4</v>
      </c>
    </row>
    <row r="2659" spans="1:25" x14ac:dyDescent="0.2">
      <c r="A2659">
        <v>2655</v>
      </c>
      <c r="B2659" s="119">
        <v>0.53146809537717876</v>
      </c>
      <c r="C2659" s="97">
        <v>5318.7477802450094</v>
      </c>
      <c r="D2659" s="96">
        <v>1.0255606679214453</v>
      </c>
      <c r="E2659" s="98">
        <v>0.61979719641868269</v>
      </c>
      <c r="F2659" s="119">
        <v>0.62907680766894591</v>
      </c>
      <c r="G2659" s="177">
        <v>1</v>
      </c>
      <c r="H2659" s="97">
        <v>13348278.041443702</v>
      </c>
      <c r="I2659" s="185">
        <v>33291.972495803297</v>
      </c>
      <c r="J2659" s="174">
        <v>444390505422.0788</v>
      </c>
      <c r="K2659" s="186">
        <v>0.40046172695793303</v>
      </c>
      <c r="L2659" s="182">
        <v>126536956151.11656</v>
      </c>
      <c r="M2659" s="189">
        <v>6526782095.7770138</v>
      </c>
      <c r="N2659" s="187">
        <v>26729679.88111005</v>
      </c>
      <c r="O2659" s="185">
        <v>0</v>
      </c>
      <c r="P2659" s="185">
        <v>351516945982.29517</v>
      </c>
      <c r="Q2659" s="174">
        <v>802434233500.151</v>
      </c>
      <c r="R2659" s="119">
        <v>0.57222751331032795</v>
      </c>
      <c r="S2659" s="174">
        <v>272068938009.5831</v>
      </c>
      <c r="T2659" s="119">
        <v>0.33905450023342243</v>
      </c>
      <c r="U2659" s="97">
        <v>16.285106442206875</v>
      </c>
      <c r="V2659" s="184">
        <v>4714071047442.5566</v>
      </c>
      <c r="W2659" s="199">
        <v>4895.255773526972</v>
      </c>
      <c r="X2659" s="191">
        <v>4.5414683803995194E-2</v>
      </c>
      <c r="Y2659" s="198">
        <v>2.0000000000000001E-4</v>
      </c>
    </row>
    <row r="2660" spans="1:25" x14ac:dyDescent="0.2">
      <c r="A2660">
        <v>2656</v>
      </c>
      <c r="B2660" s="119">
        <v>0.59343004580714787</v>
      </c>
      <c r="C2660" s="97">
        <v>17000</v>
      </c>
      <c r="D2660" s="96">
        <v>0.83995060450849157</v>
      </c>
      <c r="E2660" s="98">
        <v>0</v>
      </c>
      <c r="F2660" s="119">
        <v>0.51689434121088684</v>
      </c>
      <c r="G2660" s="177">
        <v>1</v>
      </c>
      <c r="H2660" s="97">
        <v>7597626.9403951364</v>
      </c>
      <c r="I2660" s="185">
        <v>42495.531003358847</v>
      </c>
      <c r="J2660" s="174">
        <v>322865191197.51593</v>
      </c>
      <c r="K2660" s="186">
        <v>0.46114654910861952</v>
      </c>
      <c r="L2660" s="182">
        <v>117523108923.35741</v>
      </c>
      <c r="M2660" s="189">
        <v>9214577203.6169777</v>
      </c>
      <c r="N2660" s="187">
        <v>16906749.332216669</v>
      </c>
      <c r="O2660" s="185">
        <v>0</v>
      </c>
      <c r="P2660" s="185">
        <v>242154870363.92447</v>
      </c>
      <c r="Q2660" s="174">
        <v>574234638765.05737</v>
      </c>
      <c r="R2660" s="119">
        <v>0.59664123671812341</v>
      </c>
      <c r="S2660" s="174">
        <v>226337273365.24808</v>
      </c>
      <c r="T2660" s="119">
        <v>0.39415468535998893</v>
      </c>
      <c r="U2660" s="97">
        <v>16.010903236159077</v>
      </c>
      <c r="V2660" s="184">
        <v>3771775287095.3613</v>
      </c>
      <c r="W2660" s="199">
        <v>3917.5209997308207</v>
      </c>
      <c r="X2660" s="191">
        <v>4.8161966411157602E-2</v>
      </c>
      <c r="Y2660" s="198">
        <v>2.0000000000000001E-4</v>
      </c>
    </row>
    <row r="2661" spans="1:25" x14ac:dyDescent="0.2">
      <c r="A2661">
        <v>2657</v>
      </c>
      <c r="B2661" s="119">
        <v>0.58925365778126093</v>
      </c>
      <c r="C2661" s="97">
        <v>11255.245319152702</v>
      </c>
      <c r="D2661" s="96">
        <v>1.4347009048533059</v>
      </c>
      <c r="E2661" s="98">
        <v>0.57109239933298739</v>
      </c>
      <c r="F2661" s="119">
        <v>0</v>
      </c>
      <c r="G2661" s="177">
        <v>0</v>
      </c>
      <c r="H2661" s="97">
        <v>49225900.738989308</v>
      </c>
      <c r="I2661" s="185">
        <v>21598.228049942278</v>
      </c>
      <c r="J2661" s="174">
        <v>1063192230124.5132</v>
      </c>
      <c r="K2661" s="186">
        <v>0.22005167735219644</v>
      </c>
      <c r="L2661" s="182">
        <v>181415694259.819</v>
      </c>
      <c r="M2661" s="189">
        <v>152159498625.31216</v>
      </c>
      <c r="N2661" s="187">
        <v>82932428.468339846</v>
      </c>
      <c r="O2661" s="185">
        <v>181036067343.99051</v>
      </c>
      <c r="P2661" s="185">
        <v>0</v>
      </c>
      <c r="Q2661" s="174">
        <v>1396387796093.8159</v>
      </c>
      <c r="R2661" s="119">
        <v>0.2712613849258142</v>
      </c>
      <c r="S2661" s="174">
        <v>284244592117.74023</v>
      </c>
      <c r="T2661" s="119">
        <v>0.20355705837079899</v>
      </c>
      <c r="U2661" s="97">
        <v>16.754152767832906</v>
      </c>
      <c r="V2661" s="184">
        <v>3896492189725.2822</v>
      </c>
      <c r="W2661" s="199">
        <v>4045.3978509305221</v>
      </c>
      <c r="X2661" s="191">
        <v>4.6089139475989228E-2</v>
      </c>
      <c r="Y2661" s="198">
        <v>2.0000000000000001E-4</v>
      </c>
    </row>
    <row r="2662" spans="1:25" x14ac:dyDescent="0.2">
      <c r="A2662">
        <v>2658</v>
      </c>
      <c r="B2662" s="119">
        <v>0.43464344184341802</v>
      </c>
      <c r="C2662" s="97">
        <v>4000</v>
      </c>
      <c r="D2662" s="96">
        <v>0.56005339126125919</v>
      </c>
      <c r="E2662" s="98">
        <v>0.36958478473320655</v>
      </c>
      <c r="F2662" s="119">
        <v>0.46390421611544602</v>
      </c>
      <c r="G2662" s="177">
        <v>1</v>
      </c>
      <c r="H2662" s="97">
        <v>11182953.170153175</v>
      </c>
      <c r="I2662" s="185">
        <v>34411.45929942315</v>
      </c>
      <c r="J2662" s="174">
        <v>384821737862.08105</v>
      </c>
      <c r="K2662" s="186">
        <v>0.41820649724908843</v>
      </c>
      <c r="L2662" s="182">
        <v>108809056338.47964</v>
      </c>
      <c r="M2662" s="189">
        <v>4031765664.4636703</v>
      </c>
      <c r="N2662" s="187">
        <v>27965865.100325089</v>
      </c>
      <c r="O2662" s="185">
        <v>0</v>
      </c>
      <c r="P2662" s="185">
        <v>232417440087.74429</v>
      </c>
      <c r="Q2662" s="174">
        <v>621270943614.28894</v>
      </c>
      <c r="R2662" s="119">
        <v>0.55832146455919562</v>
      </c>
      <c r="S2662" s="174">
        <v>205013897378.44354</v>
      </c>
      <c r="T2662" s="119">
        <v>0.32999112462231095</v>
      </c>
      <c r="U2662" s="97">
        <v>15.880539622397245</v>
      </c>
      <c r="V2662" s="184">
        <v>3578991632999.3403</v>
      </c>
      <c r="W2662" s="199">
        <v>3715.3017881607489</v>
      </c>
      <c r="X2662" s="191">
        <v>4.5639599563932806E-2</v>
      </c>
      <c r="Y2662" s="198">
        <v>2.0000000000000001E-4</v>
      </c>
    </row>
    <row r="2663" spans="1:25" x14ac:dyDescent="0.2">
      <c r="A2663">
        <v>2659</v>
      </c>
      <c r="B2663" s="119">
        <v>0.43297924297799129</v>
      </c>
      <c r="C2663" s="97">
        <v>6651.9144924282882</v>
      </c>
      <c r="D2663" s="96">
        <v>0.5326787994068154</v>
      </c>
      <c r="E2663" s="98">
        <v>0</v>
      </c>
      <c r="F2663" s="119">
        <v>0</v>
      </c>
      <c r="G2663" s="177">
        <v>0</v>
      </c>
      <c r="H2663" s="97">
        <v>4067611.0407300531</v>
      </c>
      <c r="I2663" s="185">
        <v>53718.637510056084</v>
      </c>
      <c r="J2663" s="174">
        <v>218506523028.8797</v>
      </c>
      <c r="K2663" s="186">
        <v>0.43297924297799129</v>
      </c>
      <c r="L2663" s="182">
        <v>68219738453.539757</v>
      </c>
      <c r="M2663" s="189">
        <v>1863545851.9680305</v>
      </c>
      <c r="N2663" s="187">
        <v>11424150.124728326</v>
      </c>
      <c r="O2663" s="185">
        <v>0</v>
      </c>
      <c r="P2663" s="185">
        <v>0</v>
      </c>
      <c r="Q2663" s="174">
        <v>220370068880.84772</v>
      </c>
      <c r="R2663" s="119">
        <v>0.42931778080058386</v>
      </c>
      <c r="S2663" s="174">
        <v>68219738453.539757</v>
      </c>
      <c r="T2663" s="119">
        <v>0.30956898457215443</v>
      </c>
      <c r="U2663" s="97">
        <v>13.089173719262879</v>
      </c>
      <c r="V2663" s="184">
        <v>1018010230782.7955</v>
      </c>
      <c r="W2663" s="199">
        <v>1055.653115241628</v>
      </c>
      <c r="X2663" s="191">
        <v>5.3875951325431479E-2</v>
      </c>
      <c r="Y2663" s="198">
        <v>2.0000000000000001E-4</v>
      </c>
    </row>
    <row r="2664" spans="1:25" x14ac:dyDescent="0.2">
      <c r="A2664">
        <v>2660</v>
      </c>
      <c r="B2664" s="119">
        <v>0.54034106207890342</v>
      </c>
      <c r="C2664" s="97">
        <v>6318.9531075618597</v>
      </c>
      <c r="D2664" s="96">
        <v>0.31246479483501743</v>
      </c>
      <c r="E2664" s="98">
        <v>0.65778688292252441</v>
      </c>
      <c r="F2664" s="119">
        <v>0</v>
      </c>
      <c r="G2664" s="177">
        <v>0</v>
      </c>
      <c r="H2664" s="97">
        <v>2727989.8120692391</v>
      </c>
      <c r="I2664" s="185">
        <v>53925.065459940546</v>
      </c>
      <c r="J2664" s="174">
        <v>147107029189.88461</v>
      </c>
      <c r="K2664" s="186">
        <v>0.50920915266926547</v>
      </c>
      <c r="L2664" s="182">
        <v>58984445551.611168</v>
      </c>
      <c r="M2664" s="189">
        <v>11506090644.483143</v>
      </c>
      <c r="N2664" s="187">
        <v>9484056.9855683316</v>
      </c>
      <c r="O2664" s="185">
        <v>33365605022.562576</v>
      </c>
      <c r="P2664" s="185">
        <v>0</v>
      </c>
      <c r="Q2664" s="174">
        <v>191978724856.93033</v>
      </c>
      <c r="R2664" s="119">
        <v>0.52922911004456741</v>
      </c>
      <c r="S2664" s="174">
        <v>79469860621.435165</v>
      </c>
      <c r="T2664" s="119">
        <v>0.41395139321119595</v>
      </c>
      <c r="U2664" s="97">
        <v>15.008734044054997</v>
      </c>
      <c r="V2664" s="184">
        <v>1361259378831.3037</v>
      </c>
      <c r="W2664" s="199">
        <v>1413.1117417045325</v>
      </c>
      <c r="X2664" s="191">
        <v>4.6877291839674311E-2</v>
      </c>
      <c r="Y2664" s="198">
        <v>2.0000000000000001E-4</v>
      </c>
    </row>
    <row r="2665" spans="1:25" x14ac:dyDescent="0.2">
      <c r="A2665">
        <v>2661</v>
      </c>
      <c r="B2665" s="119">
        <v>0.5224141768237236</v>
      </c>
      <c r="C2665" s="97">
        <v>8760.741369737676</v>
      </c>
      <c r="D2665" s="96">
        <v>0.86740930327001375</v>
      </c>
      <c r="E2665" s="98">
        <v>0</v>
      </c>
      <c r="F2665" s="119">
        <v>0.6730767852805748</v>
      </c>
      <c r="G2665" s="177">
        <v>1</v>
      </c>
      <c r="H2665" s="97">
        <v>7198527.5508380951</v>
      </c>
      <c r="I2665" s="185">
        <v>39076.204384612582</v>
      </c>
      <c r="J2665" s="174">
        <v>281291133844.81403</v>
      </c>
      <c r="K2665" s="186">
        <v>0.39225797459004075</v>
      </c>
      <c r="L2665" s="182">
        <v>84873053672.381012</v>
      </c>
      <c r="M2665" s="189">
        <v>6991185539.5708284</v>
      </c>
      <c r="N2665" s="187">
        <v>16035925.845479347</v>
      </c>
      <c r="O2665" s="185">
        <v>0</v>
      </c>
      <c r="P2665" s="185">
        <v>232814282140.17276</v>
      </c>
      <c r="Q2665" s="174">
        <v>521096601524.55762</v>
      </c>
      <c r="R2665" s="119">
        <v>0.56916532419615806</v>
      </c>
      <c r="S2665" s="174">
        <v>211199048231.08597</v>
      </c>
      <c r="T2665" s="119">
        <v>0.40529730497797695</v>
      </c>
      <c r="U2665" s="97">
        <v>16.699663343524595</v>
      </c>
      <c r="V2665" s="184">
        <v>3764482149395.0693</v>
      </c>
      <c r="W2665" s="199">
        <v>3908.6757844788995</v>
      </c>
      <c r="X2665" s="191">
        <v>4.506437086181065E-2</v>
      </c>
      <c r="Y2665" s="198">
        <v>2.0000000000000001E-4</v>
      </c>
    </row>
    <row r="2666" spans="1:25" x14ac:dyDescent="0.2">
      <c r="A2666">
        <v>2662</v>
      </c>
      <c r="B2666" s="119">
        <v>0.39356912263309285</v>
      </c>
      <c r="C2666" s="97">
        <v>4000</v>
      </c>
      <c r="D2666" s="96">
        <v>1.3073141290778469</v>
      </c>
      <c r="E2666" s="98">
        <v>0.10786689046391687</v>
      </c>
      <c r="F2666" s="119">
        <v>0.53737302784255903</v>
      </c>
      <c r="G2666" s="177">
        <v>1</v>
      </c>
      <c r="H2666" s="97">
        <v>22288763.085766446</v>
      </c>
      <c r="I2666" s="185">
        <v>30463.798930327441</v>
      </c>
      <c r="J2666" s="174">
        <v>679000397050.49365</v>
      </c>
      <c r="K2666" s="186">
        <v>0.38147571612461162</v>
      </c>
      <c r="L2666" s="182">
        <v>162983042384.76746</v>
      </c>
      <c r="M2666" s="189">
        <v>7595502416.4028311</v>
      </c>
      <c r="N2666" s="187">
        <v>39997857.917500958</v>
      </c>
      <c r="O2666" s="185">
        <v>0</v>
      </c>
      <c r="P2666" s="185">
        <v>617253686873.5957</v>
      </c>
      <c r="Q2666" s="174">
        <v>1303849586340.4922</v>
      </c>
      <c r="R2666" s="119">
        <v>0.57738647164475432</v>
      </c>
      <c r="S2666" s="174">
        <v>368417598293.5307</v>
      </c>
      <c r="T2666" s="119">
        <v>0.28256142591383293</v>
      </c>
      <c r="U2666" s="97">
        <v>16.415158188009137</v>
      </c>
      <c r="V2666" s="184">
        <v>6376253575902.0752</v>
      </c>
      <c r="W2666" s="199">
        <v>6622.1401874588282</v>
      </c>
      <c r="X2666" s="191">
        <v>4.6228463431302845E-2</v>
      </c>
      <c r="Y2666" s="198">
        <v>2.0000000000000001E-4</v>
      </c>
    </row>
    <row r="2667" spans="1:25" x14ac:dyDescent="0.2">
      <c r="A2667">
        <v>2663</v>
      </c>
      <c r="B2667" s="119">
        <v>0.44958245258070068</v>
      </c>
      <c r="C2667" s="97">
        <v>7431.6710038797446</v>
      </c>
      <c r="D2667" s="96">
        <v>0.3585358972583898</v>
      </c>
      <c r="E2667" s="98">
        <v>0.63986705526864007</v>
      </c>
      <c r="F2667" s="119">
        <v>0</v>
      </c>
      <c r="G2667" s="177">
        <v>0</v>
      </c>
      <c r="H2667" s="97">
        <v>3874508.7859001989</v>
      </c>
      <c r="I2667" s="185">
        <v>48392.165580053195</v>
      </c>
      <c r="J2667" s="174">
        <v>187495870708.65329</v>
      </c>
      <c r="K2667" s="186">
        <v>0.44958245258070062</v>
      </c>
      <c r="L2667" s="182">
        <v>62594129891.854355</v>
      </c>
      <c r="M2667" s="189">
        <v>8680537689.8951359</v>
      </c>
      <c r="N2667" s="187">
        <v>12204827.938779783</v>
      </c>
      <c r="O2667" s="185">
        <v>15865662411.272457</v>
      </c>
      <c r="P2667" s="185">
        <v>0</v>
      </c>
      <c r="Q2667" s="174">
        <v>212042070809.82089</v>
      </c>
      <c r="R2667" s="119">
        <v>0.45739688808243906</v>
      </c>
      <c r="S2667" s="174">
        <v>70197774744.660202</v>
      </c>
      <c r="T2667" s="119">
        <v>0.33105588186610435</v>
      </c>
      <c r="U2667" s="97">
        <v>14.043034297165224</v>
      </c>
      <c r="V2667" s="184">
        <v>1129152939475.0024</v>
      </c>
      <c r="W2667" s="199">
        <v>1172.1800881096563</v>
      </c>
      <c r="X2667" s="191">
        <v>4.8891505934714231E-2</v>
      </c>
      <c r="Y2667" s="198">
        <v>2.0000000000000001E-4</v>
      </c>
    </row>
    <row r="2668" spans="1:25" x14ac:dyDescent="0.2">
      <c r="A2668">
        <v>2664</v>
      </c>
      <c r="B2668" s="119">
        <v>0.44431344407723228</v>
      </c>
      <c r="C2668" s="97">
        <v>7703.536186385315</v>
      </c>
      <c r="D2668" s="96">
        <v>0.58406746260413267</v>
      </c>
      <c r="E2668" s="98">
        <v>0.5964787756991432</v>
      </c>
      <c r="F2668" s="119">
        <v>0.37627559899392693</v>
      </c>
      <c r="G2668" s="177">
        <v>1</v>
      </c>
      <c r="H2668" s="97">
        <v>4690739.1877900846</v>
      </c>
      <c r="I2668" s="185">
        <v>42890.48362687698</v>
      </c>
      <c r="J2668" s="174">
        <v>201188072331.86084</v>
      </c>
      <c r="K2668" s="186">
        <v>0.44431344407723228</v>
      </c>
      <c r="L2668" s="182">
        <v>66027745749.301964</v>
      </c>
      <c r="M2668" s="189">
        <v>1021395645.9879678</v>
      </c>
      <c r="N2668" s="187">
        <v>12529216.101850899</v>
      </c>
      <c r="O2668" s="185">
        <v>0</v>
      </c>
      <c r="P2668" s="185">
        <v>141125907203.60904</v>
      </c>
      <c r="Q2668" s="174">
        <v>343335375181.45782</v>
      </c>
      <c r="R2668" s="119">
        <v>0.58919443119137294</v>
      </c>
      <c r="S2668" s="174">
        <v>132841319943.18018</v>
      </c>
      <c r="T2668" s="119">
        <v>0.38691416482490792</v>
      </c>
      <c r="U2668" s="97">
        <v>16.039572654199276</v>
      </c>
      <c r="V2668" s="184">
        <v>2329362987386.9053</v>
      </c>
      <c r="W2668" s="199">
        <v>2417.659533946935</v>
      </c>
      <c r="X2668" s="191">
        <v>4.5898789958099651E-2</v>
      </c>
      <c r="Y2668" s="198">
        <v>2.0000000000000001E-4</v>
      </c>
    </row>
    <row r="2669" spans="1:25" x14ac:dyDescent="0.2">
      <c r="A2669">
        <v>2665</v>
      </c>
      <c r="B2669" s="119">
        <v>0.49857005991350117</v>
      </c>
      <c r="C2669" s="97">
        <v>7482.708937644119</v>
      </c>
      <c r="D2669" s="96">
        <v>0.53390984411461417</v>
      </c>
      <c r="E2669" s="98">
        <v>1.2438730064561337E-2</v>
      </c>
      <c r="F2669" s="119">
        <v>0.41475142957890376</v>
      </c>
      <c r="G2669" s="177">
        <v>1</v>
      </c>
      <c r="H2669" s="97">
        <v>3958649.8438523104</v>
      </c>
      <c r="I2669" s="185">
        <v>37925.926127814804</v>
      </c>
      <c r="J2669" s="174">
        <v>150135461543.82834</v>
      </c>
      <c r="K2669" s="186">
        <v>0.40978957842797514</v>
      </c>
      <c r="L2669" s="182">
        <v>47984742747.688232</v>
      </c>
      <c r="M2669" s="189">
        <v>2504941679.3479543</v>
      </c>
      <c r="N2669" s="187">
        <v>11152439.385160439</v>
      </c>
      <c r="O2669" s="185">
        <v>0</v>
      </c>
      <c r="P2669" s="185">
        <v>118725363319.97585</v>
      </c>
      <c r="Q2669" s="174">
        <v>271365766543.15216</v>
      </c>
      <c r="R2669" s="119">
        <v>0.57672800863121587</v>
      </c>
      <c r="S2669" s="174">
        <v>113386266941.11482</v>
      </c>
      <c r="T2669" s="119">
        <v>0.41783555967839558</v>
      </c>
      <c r="U2669" s="97">
        <v>16.541415738094734</v>
      </c>
      <c r="V2669" s="184">
        <v>2054745885852.0354</v>
      </c>
      <c r="W2669" s="199">
        <v>2129.6716333758441</v>
      </c>
      <c r="X2669" s="191">
        <v>4.3960134100246427E-2</v>
      </c>
      <c r="Y2669" s="198">
        <v>2.0000000000000001E-4</v>
      </c>
    </row>
    <row r="2670" spans="1:25" x14ac:dyDescent="0.2">
      <c r="A2670">
        <v>2666</v>
      </c>
      <c r="B2670" s="119">
        <v>0.37603760643274053</v>
      </c>
      <c r="C2670" s="97">
        <v>8736.843565033636</v>
      </c>
      <c r="D2670" s="96">
        <v>0.29384293061524036</v>
      </c>
      <c r="E2670" s="98">
        <v>0.7</v>
      </c>
      <c r="F2670" s="119">
        <v>0</v>
      </c>
      <c r="G2670" s="177">
        <v>0</v>
      </c>
      <c r="H2670" s="97">
        <v>2642078.8359407573</v>
      </c>
      <c r="I2670" s="185">
        <v>53779.361654342472</v>
      </c>
      <c r="J2670" s="174">
        <v>142089313237.34216</v>
      </c>
      <c r="K2670" s="186">
        <v>0.37603760643274053</v>
      </c>
      <c r="L2670" s="182">
        <v>36499409136.615288</v>
      </c>
      <c r="M2670" s="189">
        <v>28945262728.962551</v>
      </c>
      <c r="N2670" s="187">
        <v>9271222.0943184048</v>
      </c>
      <c r="O2670" s="185">
        <v>68427663740.850502</v>
      </c>
      <c r="P2670" s="185">
        <v>0</v>
      </c>
      <c r="Q2670" s="174">
        <v>239462239707.15524</v>
      </c>
      <c r="R2670" s="119">
        <v>0.45173325186639107</v>
      </c>
      <c r="S2670" s="174">
        <v>82540783683.819717</v>
      </c>
      <c r="T2670" s="119">
        <v>0.34469227292269983</v>
      </c>
      <c r="U2670" s="97">
        <v>17.609131844787342</v>
      </c>
      <c r="V2670" s="184">
        <v>1614984235489.3882</v>
      </c>
      <c r="W2670" s="199">
        <v>1676.2055766156493</v>
      </c>
      <c r="X2670" s="191">
        <v>4.0641543122401494E-2</v>
      </c>
      <c r="Y2670" s="198">
        <v>2.0000000000000001E-4</v>
      </c>
    </row>
    <row r="2671" spans="1:25" x14ac:dyDescent="0.2">
      <c r="A2671">
        <v>2667</v>
      </c>
      <c r="B2671" s="119">
        <v>0.2760042773892144</v>
      </c>
      <c r="C2671" s="97">
        <v>10939.05544633624</v>
      </c>
      <c r="D2671" s="96">
        <v>0.86162911422237087</v>
      </c>
      <c r="E2671" s="98">
        <v>0.19677549591363722</v>
      </c>
      <c r="F2671" s="119">
        <v>0.45193150627852208</v>
      </c>
      <c r="G2671" s="177">
        <v>1</v>
      </c>
      <c r="H2671" s="97">
        <v>5751171.6341419704</v>
      </c>
      <c r="I2671" s="185">
        <v>34772.966318745122</v>
      </c>
      <c r="J2671" s="174">
        <v>199985297527.34109</v>
      </c>
      <c r="K2671" s="186">
        <v>0.2760042773892144</v>
      </c>
      <c r="L2671" s="182">
        <v>36779785732.622711</v>
      </c>
      <c r="M2671" s="189">
        <v>0</v>
      </c>
      <c r="N2671" s="187">
        <v>13139092.184040722</v>
      </c>
      <c r="O2671" s="185">
        <v>0</v>
      </c>
      <c r="P2671" s="185">
        <v>179067679388.55176</v>
      </c>
      <c r="Q2671" s="174">
        <v>379052976915.89282</v>
      </c>
      <c r="R2671" s="119">
        <v>0.52354407728969254</v>
      </c>
      <c r="S2671" s="174">
        <v>119553786432.8085</v>
      </c>
      <c r="T2671" s="119">
        <v>0.31540125975408451</v>
      </c>
      <c r="U2671" s="97">
        <v>17.154147007968149</v>
      </c>
      <c r="V2671" s="184">
        <v>2131178176529.5605</v>
      </c>
      <c r="W2671" s="199">
        <v>2213.9159702196434</v>
      </c>
      <c r="X2671" s="191">
        <v>4.5545105757194039E-2</v>
      </c>
      <c r="Y2671" s="198">
        <v>2.0000000000000001E-4</v>
      </c>
    </row>
    <row r="2672" spans="1:25" x14ac:dyDescent="0.2">
      <c r="A2672">
        <v>2668</v>
      </c>
      <c r="B2672" s="119">
        <v>0.5082748015804035</v>
      </c>
      <c r="C2672" s="97">
        <v>13140.430507640212</v>
      </c>
      <c r="D2672" s="96">
        <v>0.63863189840725421</v>
      </c>
      <c r="E2672" s="98">
        <v>9.6857940687001792E-2</v>
      </c>
      <c r="F2672" s="119">
        <v>0.54162656110925278</v>
      </c>
      <c r="G2672" s="177">
        <v>1</v>
      </c>
      <c r="H2672" s="97">
        <v>3634271.1204057201</v>
      </c>
      <c r="I2672" s="185">
        <v>53540.975514333979</v>
      </c>
      <c r="J2672" s="174">
        <v>194582421070.09378</v>
      </c>
      <c r="K2672" s="186">
        <v>0.5082748015804035</v>
      </c>
      <c r="L2672" s="182">
        <v>73199223958.60675</v>
      </c>
      <c r="M2672" s="189">
        <v>3989806508.114779</v>
      </c>
      <c r="N2672" s="187">
        <v>9743187.8029443491</v>
      </c>
      <c r="O2672" s="185">
        <v>0</v>
      </c>
      <c r="P2672" s="185">
        <v>206613039313.79916</v>
      </c>
      <c r="Q2672" s="174">
        <v>405185266892.00775</v>
      </c>
      <c r="R2672" s="119">
        <v>0.65202709599480491</v>
      </c>
      <c r="S2672" s="174">
        <v>178632843631.44241</v>
      </c>
      <c r="T2672" s="119">
        <v>0.4408670754532954</v>
      </c>
      <c r="U2672" s="97">
        <v>16.614298156522139</v>
      </c>
      <c r="V2672" s="184">
        <v>3174060943456.2993</v>
      </c>
      <c r="W2672" s="199">
        <v>3293.5753062831914</v>
      </c>
      <c r="X2672" s="191">
        <v>4.4899205479510672E-2</v>
      </c>
      <c r="Y2672" s="198">
        <v>2.0000000000000001E-4</v>
      </c>
    </row>
    <row r="2673" spans="1:25" x14ac:dyDescent="0.2">
      <c r="A2673">
        <v>2669</v>
      </c>
      <c r="B2673" s="119">
        <v>0.39283608494570627</v>
      </c>
      <c r="C2673" s="97">
        <v>8041.9182834027743</v>
      </c>
      <c r="D2673" s="96">
        <v>0.8150323648590645</v>
      </c>
      <c r="E2673" s="98">
        <v>0.54653002659607153</v>
      </c>
      <c r="F2673" s="119">
        <v>0</v>
      </c>
      <c r="G2673" s="177">
        <v>0</v>
      </c>
      <c r="H2673" s="97">
        <v>5719807.0490298895</v>
      </c>
      <c r="I2673" s="185">
        <v>41708.222646936876</v>
      </c>
      <c r="J2673" s="174">
        <v>238562985898.45761</v>
      </c>
      <c r="K2673" s="186">
        <v>0.39283608494570621</v>
      </c>
      <c r="L2673" s="182">
        <v>68498267950.92749</v>
      </c>
      <c r="M2673" s="189">
        <v>37183835094.340622</v>
      </c>
      <c r="N2673" s="187">
        <v>13388881.667330142</v>
      </c>
      <c r="O2673" s="185">
        <v>69279351360.008179</v>
      </c>
      <c r="P2673" s="185">
        <v>0</v>
      </c>
      <c r="Q2673" s="174">
        <v>345026172352.80646</v>
      </c>
      <c r="R2673" s="119">
        <v>0.43225599224632627</v>
      </c>
      <c r="S2673" s="174">
        <v>108479486556.12282</v>
      </c>
      <c r="T2673" s="119">
        <v>0.31440944267032916</v>
      </c>
      <c r="U2673" s="97">
        <v>16.31039196356835</v>
      </c>
      <c r="V2673" s="184">
        <v>1905411472122.7812</v>
      </c>
      <c r="W2673" s="199">
        <v>1977.9093123631008</v>
      </c>
      <c r="X2673" s="191">
        <v>4.615913543416586E-2</v>
      </c>
      <c r="Y2673" s="198">
        <v>2.0000000000000001E-4</v>
      </c>
    </row>
    <row r="2674" spans="1:25" x14ac:dyDescent="0.2">
      <c r="A2674">
        <v>2670</v>
      </c>
      <c r="B2674" s="119">
        <v>0.71118656794789903</v>
      </c>
      <c r="C2674" s="97">
        <v>9227.192586237481</v>
      </c>
      <c r="D2674" s="96">
        <v>1.1099535399313123</v>
      </c>
      <c r="E2674" s="98">
        <v>0</v>
      </c>
      <c r="F2674" s="119">
        <v>0.52753496042155279</v>
      </c>
      <c r="G2674" s="177">
        <v>1</v>
      </c>
      <c r="H2674" s="97">
        <v>10026570.370252769</v>
      </c>
      <c r="I2674" s="185">
        <v>41123.768457115242</v>
      </c>
      <c r="J2674" s="174">
        <v>412330358325.24713</v>
      </c>
      <c r="K2674" s="186">
        <v>0.51101660373583846</v>
      </c>
      <c r="L2674" s="182">
        <v>159427534996.59964</v>
      </c>
      <c r="M2674" s="189">
        <v>18454817172.280163</v>
      </c>
      <c r="N2674" s="187">
        <v>19882466.928481668</v>
      </c>
      <c r="O2674" s="185">
        <v>0</v>
      </c>
      <c r="P2674" s="185">
        <v>364082316341.16144</v>
      </c>
      <c r="Q2674" s="174">
        <v>794867491838.68872</v>
      </c>
      <c r="R2674" s="119">
        <v>0.63151848271000788</v>
      </c>
      <c r="S2674" s="174">
        <v>307196599565.98309</v>
      </c>
      <c r="T2674" s="119">
        <v>0.3864752335705357</v>
      </c>
      <c r="U2674" s="97">
        <v>16.098159039285193</v>
      </c>
      <c r="V2674" s="184">
        <v>5216215249892.2139</v>
      </c>
      <c r="W2674" s="199">
        <v>5414.02068210775</v>
      </c>
      <c r="X2674" s="191">
        <v>4.7275561672130109E-2</v>
      </c>
      <c r="Y2674" s="198">
        <v>2.0000000000000001E-4</v>
      </c>
    </row>
    <row r="2675" spans="1:25" x14ac:dyDescent="0.2">
      <c r="A2675">
        <v>2671</v>
      </c>
      <c r="B2675" s="119">
        <v>0.38779976796185295</v>
      </c>
      <c r="C2675" s="97">
        <v>16013.717621363543</v>
      </c>
      <c r="D2675" s="96">
        <v>0.48468717080878598</v>
      </c>
      <c r="E2675" s="98">
        <v>0</v>
      </c>
      <c r="F2675" s="119">
        <v>0</v>
      </c>
      <c r="G2675" s="177">
        <v>0</v>
      </c>
      <c r="H2675" s="97">
        <v>3225942.6766983941</v>
      </c>
      <c r="I2675" s="185">
        <v>53530.670406694851</v>
      </c>
      <c r="J2675" s="174">
        <v>172686874177.2327</v>
      </c>
      <c r="K2675" s="186">
        <v>0.387799767961853</v>
      </c>
      <c r="L2675" s="182">
        <v>47831527134.290031</v>
      </c>
      <c r="M2675" s="189">
        <v>6727339667.1744204</v>
      </c>
      <c r="N2675" s="187">
        <v>9555146.0462650973</v>
      </c>
      <c r="O2675" s="185">
        <v>0</v>
      </c>
      <c r="P2675" s="185">
        <v>0</v>
      </c>
      <c r="Q2675" s="174">
        <v>179414213844.4071</v>
      </c>
      <c r="R2675" s="119">
        <v>0.37325877532794011</v>
      </c>
      <c r="S2675" s="174">
        <v>47831527134.290031</v>
      </c>
      <c r="T2675" s="119">
        <v>0.26659831520244454</v>
      </c>
      <c r="U2675" s="97">
        <v>13.44113115176013</v>
      </c>
      <c r="V2675" s="184">
        <v>698195469210.72949</v>
      </c>
      <c r="W2675" s="199">
        <v>724.67889870107717</v>
      </c>
      <c r="X2675" s="191">
        <v>5.4009870343134779E-2</v>
      </c>
      <c r="Y2675" s="198">
        <v>2.0000000000000001E-4</v>
      </c>
    </row>
    <row r="2676" spans="1:25" x14ac:dyDescent="0.2">
      <c r="A2676">
        <v>2672</v>
      </c>
      <c r="B2676" s="119">
        <v>0.37866233384077819</v>
      </c>
      <c r="C2676" s="97">
        <v>9500.0911967835855</v>
      </c>
      <c r="D2676" s="96">
        <v>0.69759628439299215</v>
      </c>
      <c r="E2676" s="98">
        <v>0.44415229110373444</v>
      </c>
      <c r="F2676" s="119">
        <v>0.4843777785105049</v>
      </c>
      <c r="G2676" s="177">
        <v>1</v>
      </c>
      <c r="H2676" s="97">
        <v>5980279.6643230496</v>
      </c>
      <c r="I2676" s="185">
        <v>34565.332872868326</v>
      </c>
      <c r="J2676" s="174">
        <v>206710357270.17148</v>
      </c>
      <c r="K2676" s="186">
        <v>0.2934910173334595</v>
      </c>
      <c r="L2676" s="182">
        <v>38114002483.98484</v>
      </c>
      <c r="M2676" s="189">
        <v>3805813254.2638993</v>
      </c>
      <c r="N2676" s="187">
        <v>14592420.521006849</v>
      </c>
      <c r="O2676" s="185">
        <v>0</v>
      </c>
      <c r="P2676" s="185">
        <v>179409946366.58148</v>
      </c>
      <c r="Q2676" s="174">
        <v>389926116891.01685</v>
      </c>
      <c r="R2676" s="119">
        <v>0.52367764378020043</v>
      </c>
      <c r="S2676" s="174">
        <v>153870802219.09369</v>
      </c>
      <c r="T2676" s="119">
        <v>0.39461527595521412</v>
      </c>
      <c r="U2676" s="97">
        <v>17.582628781591389</v>
      </c>
      <c r="V2676" s="184">
        <v>2861974860688.2271</v>
      </c>
      <c r="W2676" s="199">
        <v>2963.8287054868711</v>
      </c>
      <c r="X2676" s="191">
        <v>4.2539267021570557E-2</v>
      </c>
      <c r="Y2676" s="198">
        <v>2.0000000000000001E-4</v>
      </c>
    </row>
    <row r="2677" spans="1:25" x14ac:dyDescent="0.2">
      <c r="A2677">
        <v>2673</v>
      </c>
      <c r="B2677" s="119">
        <v>0.43105572933843561</v>
      </c>
      <c r="C2677" s="97">
        <v>14688.314213848709</v>
      </c>
      <c r="D2677" s="96">
        <v>0.99609850381340348</v>
      </c>
      <c r="E2677" s="98">
        <v>0.59345221573077589</v>
      </c>
      <c r="F2677" s="119">
        <v>0.66991600046963384</v>
      </c>
      <c r="G2677" s="177">
        <v>1</v>
      </c>
      <c r="H2677" s="97">
        <v>6425803.2947701374</v>
      </c>
      <c r="I2677" s="185">
        <v>42687.496091271125</v>
      </c>
      <c r="J2677" s="174">
        <v>274301453028.77734</v>
      </c>
      <c r="K2677" s="186">
        <v>0.41839081419114088</v>
      </c>
      <c r="L2677" s="182">
        <v>100684051356.8539</v>
      </c>
      <c r="M2677" s="189">
        <v>3969542383.2057772</v>
      </c>
      <c r="N2677" s="187">
        <v>13796660.220029842</v>
      </c>
      <c r="O2677" s="185">
        <v>0</v>
      </c>
      <c r="P2677" s="185">
        <v>189375704280.5322</v>
      </c>
      <c r="Q2677" s="174">
        <v>467646699692.51532</v>
      </c>
      <c r="R2677" s="119">
        <v>0.56937378552232398</v>
      </c>
      <c r="S2677" s="174">
        <v>171184669239.35925</v>
      </c>
      <c r="T2677" s="119">
        <v>0.3660555486693603</v>
      </c>
      <c r="U2677" s="97">
        <v>15.55960021616241</v>
      </c>
      <c r="V2677" s="184">
        <v>2764718729598.5669</v>
      </c>
      <c r="W2677" s="199">
        <v>2870.8776208752611</v>
      </c>
      <c r="X2677" s="191">
        <v>4.9167553429999837E-2</v>
      </c>
      <c r="Y2677" s="198">
        <v>2.0000000000000001E-4</v>
      </c>
    </row>
    <row r="2678" spans="1:25" x14ac:dyDescent="0.2">
      <c r="A2678">
        <v>2674</v>
      </c>
      <c r="B2678" s="119">
        <v>0.47032084162103571</v>
      </c>
      <c r="C2678" s="97">
        <v>5365.8012456403412</v>
      </c>
      <c r="D2678" s="96">
        <v>0.61865922537647389</v>
      </c>
      <c r="E2678" s="98">
        <v>0</v>
      </c>
      <c r="F2678" s="119">
        <v>0</v>
      </c>
      <c r="G2678" s="177">
        <v>0</v>
      </c>
      <c r="H2678" s="97">
        <v>12986901.337799383</v>
      </c>
      <c r="I2678" s="185">
        <v>33332.329013426184</v>
      </c>
      <c r="J2678" s="174">
        <v>432883668256.43372</v>
      </c>
      <c r="K2678" s="186">
        <v>0.42632175579312559</v>
      </c>
      <c r="L2678" s="182">
        <v>138822333009.07053</v>
      </c>
      <c r="M2678" s="189">
        <v>9026768138.3010578</v>
      </c>
      <c r="N2678" s="187">
        <v>30985783.346386522</v>
      </c>
      <c r="O2678" s="185">
        <v>0</v>
      </c>
      <c r="P2678" s="185">
        <v>0</v>
      </c>
      <c r="Q2678" s="174">
        <v>441910436394.7348</v>
      </c>
      <c r="R2678" s="119">
        <v>0.41761341282378134</v>
      </c>
      <c r="S2678" s="174">
        <v>138822333009.07053</v>
      </c>
      <c r="T2678" s="119">
        <v>0.31414133176313586</v>
      </c>
      <c r="U2678" s="97">
        <v>13.207944286228965</v>
      </c>
      <c r="V2678" s="184">
        <v>2038733153574.2554</v>
      </c>
      <c r="W2678" s="199">
        <v>2114.6657319629212</v>
      </c>
      <c r="X2678" s="191">
        <v>5.4305955640100392E-2</v>
      </c>
      <c r="Y2678" s="198">
        <v>2.0000000000000001E-4</v>
      </c>
    </row>
    <row r="2679" spans="1:25" x14ac:dyDescent="0.2">
      <c r="A2679">
        <v>2675</v>
      </c>
      <c r="B2679" s="119">
        <v>0.35886969035271632</v>
      </c>
      <c r="C2679" s="97">
        <v>13846.558570813639</v>
      </c>
      <c r="D2679" s="96">
        <v>0.92511724935733186</v>
      </c>
      <c r="E2679" s="98">
        <v>0.64044465795613759</v>
      </c>
      <c r="F2679" s="119">
        <v>0</v>
      </c>
      <c r="G2679" s="177">
        <v>0</v>
      </c>
      <c r="H2679" s="97">
        <v>6052271.3836721154</v>
      </c>
      <c r="I2679" s="185">
        <v>37951.454881128018</v>
      </c>
      <c r="J2679" s="174">
        <v>229692504345.77454</v>
      </c>
      <c r="K2679" s="186">
        <v>0.35792450247458607</v>
      </c>
      <c r="L2679" s="182">
        <v>59831185978.944954</v>
      </c>
      <c r="M2679" s="189">
        <v>19896810612.370205</v>
      </c>
      <c r="N2679" s="187">
        <v>13394820.30852633</v>
      </c>
      <c r="O2679" s="185">
        <v>39465823804.985634</v>
      </c>
      <c r="P2679" s="185">
        <v>0</v>
      </c>
      <c r="Q2679" s="174">
        <v>289055138763.13037</v>
      </c>
      <c r="R2679" s="119">
        <v>0.39364542997221785</v>
      </c>
      <c r="S2679" s="174">
        <v>74479821262.02179</v>
      </c>
      <c r="T2679" s="119">
        <v>0.25766648391279823</v>
      </c>
      <c r="U2679" s="97">
        <v>14.986172373228603</v>
      </c>
      <c r="V2679" s="184">
        <v>1110334954139.2339</v>
      </c>
      <c r="W2679" s="199">
        <v>1153.5591661479791</v>
      </c>
      <c r="X2679" s="191">
        <v>5.4097953484248978E-2</v>
      </c>
      <c r="Y2679" s="198">
        <v>2.0000000000000001E-4</v>
      </c>
    </row>
    <row r="2680" spans="1:25" x14ac:dyDescent="0.2">
      <c r="A2680">
        <v>2676</v>
      </c>
      <c r="B2680" s="119">
        <v>0.32674946376456276</v>
      </c>
      <c r="C2680" s="97">
        <v>7058.415551381956</v>
      </c>
      <c r="D2680" s="96">
        <v>0.39327409534947838</v>
      </c>
      <c r="E2680" s="98">
        <v>0.7</v>
      </c>
      <c r="F2680" s="119">
        <v>0</v>
      </c>
      <c r="G2680" s="177">
        <v>0</v>
      </c>
      <c r="H2680" s="97">
        <v>3967259.5046099792</v>
      </c>
      <c r="I2680" s="185">
        <v>48478.501463703615</v>
      </c>
      <c r="J2680" s="174">
        <v>192326795701.12695</v>
      </c>
      <c r="K2680" s="186">
        <v>0.32674946376456271</v>
      </c>
      <c r="L2680" s="182">
        <v>41046483932.845062</v>
      </c>
      <c r="M2680" s="189">
        <v>41679973849.263771</v>
      </c>
      <c r="N2680" s="187">
        <v>12183937.253242249</v>
      </c>
      <c r="O2680" s="185">
        <v>106156815016.61122</v>
      </c>
      <c r="P2680" s="185">
        <v>0</v>
      </c>
      <c r="Q2680" s="174">
        <v>340163584567.00195</v>
      </c>
      <c r="R2680" s="119">
        <v>0.43440314037225508</v>
      </c>
      <c r="S2680" s="174">
        <v>97899975468.096527</v>
      </c>
      <c r="T2680" s="119">
        <v>0.28780263352620328</v>
      </c>
      <c r="U2680" s="97">
        <v>17.919864336920391</v>
      </c>
      <c r="V2680" s="184">
        <v>1925638043096.5271</v>
      </c>
      <c r="W2680" s="199">
        <v>1998.3499102229096</v>
      </c>
      <c r="X2680" s="191">
        <v>4.0229796897040683E-2</v>
      </c>
      <c r="Y2680" s="198">
        <v>2.0000000000000001E-4</v>
      </c>
    </row>
    <row r="2681" spans="1:25" x14ac:dyDescent="0.2">
      <c r="A2681">
        <v>2677</v>
      </c>
      <c r="B2681" s="119">
        <v>0.61268312130723857</v>
      </c>
      <c r="C2681" s="97">
        <v>4000</v>
      </c>
      <c r="D2681" s="96">
        <v>0.74171330599979024</v>
      </c>
      <c r="E2681" s="98">
        <v>0</v>
      </c>
      <c r="F2681" s="119">
        <v>0.42239038050495981</v>
      </c>
      <c r="G2681" s="177">
        <v>1</v>
      </c>
      <c r="H2681" s="97">
        <v>8335941.5013806941</v>
      </c>
      <c r="I2681" s="185">
        <v>34848.214825632225</v>
      </c>
      <c r="J2681" s="174">
        <v>290492680214.01764</v>
      </c>
      <c r="K2681" s="186">
        <v>0.48781489306717929</v>
      </c>
      <c r="L2681" s="182">
        <v>102796916203.84418</v>
      </c>
      <c r="M2681" s="189">
        <v>7141484534.8433485</v>
      </c>
      <c r="N2681" s="187">
        <v>19514440.945026707</v>
      </c>
      <c r="O2681" s="185">
        <v>0</v>
      </c>
      <c r="P2681" s="185">
        <v>244141361782.87247</v>
      </c>
      <c r="Q2681" s="174">
        <v>541775526531.73346</v>
      </c>
      <c r="R2681" s="119">
        <v>0.62206528101995573</v>
      </c>
      <c r="S2681" s="174">
        <v>240814565211.10889</v>
      </c>
      <c r="T2681" s="119">
        <v>0.444491405421584</v>
      </c>
      <c r="U2681" s="97">
        <v>16.523488305987993</v>
      </c>
      <c r="V2681" s="184">
        <v>4327011813661.7642</v>
      </c>
      <c r="W2681" s="199">
        <v>4489.0645179707089</v>
      </c>
      <c r="X2681" s="191">
        <v>4.4714097494539508E-2</v>
      </c>
      <c r="Y2681" s="198">
        <v>2.0000000000000001E-4</v>
      </c>
    </row>
    <row r="2682" spans="1:25" x14ac:dyDescent="0.2">
      <c r="A2682">
        <v>2678</v>
      </c>
      <c r="B2682" s="119">
        <v>0.44225726443871693</v>
      </c>
      <c r="C2682" s="97">
        <v>9618.9538915106768</v>
      </c>
      <c r="D2682" s="96">
        <v>0.71276112730079855</v>
      </c>
      <c r="E2682" s="98">
        <v>0.61342817734865762</v>
      </c>
      <c r="F2682" s="119">
        <v>0</v>
      </c>
      <c r="G2682" s="177">
        <v>0</v>
      </c>
      <c r="H2682" s="97">
        <v>4841065.0872672033</v>
      </c>
      <c r="I2682" s="185">
        <v>53250.826758997944</v>
      </c>
      <c r="J2682" s="174">
        <v>257790718291.09909</v>
      </c>
      <c r="K2682" s="186">
        <v>0.44225726443871693</v>
      </c>
      <c r="L2682" s="182">
        <v>84990937740.924744</v>
      </c>
      <c r="M2682" s="189">
        <v>45789582615.239807</v>
      </c>
      <c r="N2682" s="187">
        <v>12057388.804645211</v>
      </c>
      <c r="O2682" s="185">
        <v>73938349833.214554</v>
      </c>
      <c r="P2682" s="185">
        <v>0</v>
      </c>
      <c r="Q2682" s="174">
        <v>377518650739.55347</v>
      </c>
      <c r="R2682" s="119">
        <v>0.45868064371512818</v>
      </c>
      <c r="S2682" s="174">
        <v>128875888372.52205</v>
      </c>
      <c r="T2682" s="119">
        <v>0.34137621577121047</v>
      </c>
      <c r="U2682" s="97">
        <v>16.205168473589644</v>
      </c>
      <c r="V2682" s="184">
        <v>2253642812596.9116</v>
      </c>
      <c r="W2682" s="199">
        <v>2339.143864866935</v>
      </c>
      <c r="X2682" s="191">
        <v>4.5794404904993515E-2</v>
      </c>
      <c r="Y2682" s="198">
        <v>2.0000000000000001E-4</v>
      </c>
    </row>
    <row r="2683" spans="1:25" x14ac:dyDescent="0.2">
      <c r="A2683">
        <v>2679</v>
      </c>
      <c r="B2683" s="119">
        <v>0.4148394441855926</v>
      </c>
      <c r="C2683" s="97">
        <v>4000</v>
      </c>
      <c r="D2683" s="96">
        <v>1.3411640794366164</v>
      </c>
      <c r="E2683" s="98">
        <v>0</v>
      </c>
      <c r="F2683" s="119">
        <v>0.42941425994195803</v>
      </c>
      <c r="G2683" s="177">
        <v>1</v>
      </c>
      <c r="H2683" s="97">
        <v>48723986.994965531</v>
      </c>
      <c r="I2683" s="185">
        <v>19383.507872545142</v>
      </c>
      <c r="J2683" s="174">
        <v>944441785498.70154</v>
      </c>
      <c r="K2683" s="186">
        <v>0.34251849811930923</v>
      </c>
      <c r="L2683" s="182">
        <v>214395448243.96359</v>
      </c>
      <c r="M2683" s="189">
        <v>16970255031.347765</v>
      </c>
      <c r="N2683" s="187">
        <v>84257384.60904631</v>
      </c>
      <c r="O2683" s="185">
        <v>0</v>
      </c>
      <c r="P2683" s="185">
        <v>480704346370.54523</v>
      </c>
      <c r="Q2683" s="174">
        <v>1442116386900.5945</v>
      </c>
      <c r="R2683" s="119">
        <v>0.49098135591422037</v>
      </c>
      <c r="S2683" s="174">
        <v>503315818976.008</v>
      </c>
      <c r="T2683" s="119">
        <v>0.34901192687903471</v>
      </c>
      <c r="U2683" s="97">
        <v>16.541983240115446</v>
      </c>
      <c r="V2683" s="184">
        <v>8593525473450.999</v>
      </c>
      <c r="W2683" s="199">
        <v>8920.0744562814434</v>
      </c>
      <c r="X2683" s="191">
        <v>4.6839337646249826E-2</v>
      </c>
      <c r="Y2683" s="198">
        <v>2.0000000000000001E-4</v>
      </c>
    </row>
    <row r="2684" spans="1:25" x14ac:dyDescent="0.2">
      <c r="A2684">
        <v>2680</v>
      </c>
      <c r="B2684" s="119">
        <v>0.40862065751120885</v>
      </c>
      <c r="C2684" s="97">
        <v>4000</v>
      </c>
      <c r="D2684" s="96">
        <v>0.63815365931987533</v>
      </c>
      <c r="E2684" s="98">
        <v>0.63841138970190703</v>
      </c>
      <c r="F2684" s="119">
        <v>0.59808628678707332</v>
      </c>
      <c r="G2684" s="177">
        <v>1</v>
      </c>
      <c r="H2684" s="97">
        <v>23278354.890499815</v>
      </c>
      <c r="I2684" s="185">
        <v>32136.840215934073</v>
      </c>
      <c r="J2684" s="174">
        <v>748092771605.80005</v>
      </c>
      <c r="K2684" s="186">
        <v>0.4086206575112088</v>
      </c>
      <c r="L2684" s="182">
        <v>210503239692.50436</v>
      </c>
      <c r="M2684" s="189">
        <v>8279705918.6069622</v>
      </c>
      <c r="N2684" s="187">
        <v>53514850.815947853</v>
      </c>
      <c r="O2684" s="185">
        <v>0</v>
      </c>
      <c r="P2684" s="185">
        <v>624045288170.0918</v>
      </c>
      <c r="Q2684" s="174">
        <v>1380417765694.4988</v>
      </c>
      <c r="R2684" s="119">
        <v>0.58310057342970767</v>
      </c>
      <c r="S2684" s="174">
        <v>514267406324.11267</v>
      </c>
      <c r="T2684" s="119">
        <v>0.37254476079955462</v>
      </c>
      <c r="U2684" s="97">
        <v>16.590881415458202</v>
      </c>
      <c r="V2684" s="184">
        <v>9202718949340.3145</v>
      </c>
      <c r="W2684" s="199">
        <v>9542.6178227376913</v>
      </c>
      <c r="X2684" s="191">
        <v>4.4008452214609604E-2</v>
      </c>
      <c r="Y2684" s="198">
        <v>2.0000000000000001E-4</v>
      </c>
    </row>
    <row r="2685" spans="1:25" x14ac:dyDescent="0.2">
      <c r="A2685">
        <v>2681</v>
      </c>
      <c r="B2685" s="119">
        <v>0.48101667024939204</v>
      </c>
      <c r="C2685" s="97">
        <v>4000</v>
      </c>
      <c r="D2685" s="96">
        <v>0.81767834108748427</v>
      </c>
      <c r="E2685" s="98">
        <v>0</v>
      </c>
      <c r="F2685" s="119">
        <v>0.49955429986329797</v>
      </c>
      <c r="G2685" s="177">
        <v>1</v>
      </c>
      <c r="H2685" s="97">
        <v>13392065.484038753</v>
      </c>
      <c r="I2685" s="185">
        <v>30247.998793008494</v>
      </c>
      <c r="J2685" s="174">
        <v>405083180597.09491</v>
      </c>
      <c r="K2685" s="186">
        <v>0.40450242513240453</v>
      </c>
      <c r="L2685" s="182">
        <v>98629470527.513657</v>
      </c>
      <c r="M2685" s="189">
        <v>11037778821.489023</v>
      </c>
      <c r="N2685" s="187">
        <v>29106103.794317052</v>
      </c>
      <c r="O2685" s="185">
        <v>0</v>
      </c>
      <c r="P2685" s="185">
        <v>358053959960.42676</v>
      </c>
      <c r="Q2685" s="174">
        <v>774174919379.01074</v>
      </c>
      <c r="R2685" s="119">
        <v>0.58165187947629937</v>
      </c>
      <c r="S2685" s="174">
        <v>272505189910.00214</v>
      </c>
      <c r="T2685" s="119">
        <v>0.35199434015323933</v>
      </c>
      <c r="U2685" s="97">
        <v>16.967516553147334</v>
      </c>
      <c r="V2685" s="184">
        <v>4962768272045.2656</v>
      </c>
      <c r="W2685" s="199">
        <v>5153.7503244962891</v>
      </c>
      <c r="X2685" s="191">
        <v>4.3654489154529082E-2</v>
      </c>
      <c r="Y2685" s="198">
        <v>2.0000000000000001E-4</v>
      </c>
    </row>
    <row r="2686" spans="1:25" x14ac:dyDescent="0.2">
      <c r="A2686">
        <v>2682</v>
      </c>
      <c r="B2686" s="119">
        <v>0.48191819148646775</v>
      </c>
      <c r="C2686" s="97">
        <v>10859.525830405484</v>
      </c>
      <c r="D2686" s="96">
        <v>0.79278257745020386</v>
      </c>
      <c r="E2686" s="98">
        <v>4.5172396348954619E-2</v>
      </c>
      <c r="F2686" s="119">
        <v>0</v>
      </c>
      <c r="G2686" s="177">
        <v>0</v>
      </c>
      <c r="H2686" s="97">
        <v>4767008.904681406</v>
      </c>
      <c r="I2686" s="185">
        <v>41475.860379625352</v>
      </c>
      <c r="J2686" s="174">
        <v>197715795758.99677</v>
      </c>
      <c r="K2686" s="186">
        <v>0.43689842843411264</v>
      </c>
      <c r="L2686" s="182">
        <v>68848521061.393173</v>
      </c>
      <c r="M2686" s="189">
        <v>3607464845.3358488</v>
      </c>
      <c r="N2686" s="187">
        <v>11477035.55801503</v>
      </c>
      <c r="O2686" s="185">
        <v>11246171501.024818</v>
      </c>
      <c r="P2686" s="185">
        <v>0</v>
      </c>
      <c r="Q2686" s="174">
        <v>212569432105.35742</v>
      </c>
      <c r="R2686" s="119">
        <v>0.4486941358400594</v>
      </c>
      <c r="S2686" s="174">
        <v>75832820580.687836</v>
      </c>
      <c r="T2686" s="119">
        <v>0.35674376992785223</v>
      </c>
      <c r="U2686" s="97">
        <v>13.726004991021671</v>
      </c>
      <c r="V2686" s="184">
        <v>1122035604527.2061</v>
      </c>
      <c r="W2686" s="199">
        <v>1164.5326455141687</v>
      </c>
      <c r="X2686" s="191">
        <v>5.5072829759229204E-2</v>
      </c>
      <c r="Y2686" s="198">
        <v>2.0000000000000001E-4</v>
      </c>
    </row>
    <row r="2687" spans="1:25" x14ac:dyDescent="0.2">
      <c r="A2687">
        <v>2683</v>
      </c>
      <c r="B2687" s="119">
        <v>0.74862271822275372</v>
      </c>
      <c r="C2687" s="97">
        <v>9063.6997338390083</v>
      </c>
      <c r="D2687" s="96">
        <v>0.95855803721409982</v>
      </c>
      <c r="E2687" s="98">
        <v>0.7</v>
      </c>
      <c r="F2687" s="119">
        <v>0</v>
      </c>
      <c r="G2687" s="177">
        <v>0</v>
      </c>
      <c r="H2687" s="97">
        <v>30537087.043666061</v>
      </c>
      <c r="I2687" s="185">
        <v>19550.259054475951</v>
      </c>
      <c r="J2687" s="174">
        <v>597007962472.75269</v>
      </c>
      <c r="K2687" s="186">
        <v>0.148113158376462</v>
      </c>
      <c r="L2687" s="182">
        <v>44188444872.188705</v>
      </c>
      <c r="M2687" s="189">
        <v>68886414476.654938</v>
      </c>
      <c r="N2687" s="187">
        <v>59958649.406843618</v>
      </c>
      <c r="O2687" s="185">
        <v>175666664192.10165</v>
      </c>
      <c r="P2687" s="185">
        <v>0</v>
      </c>
      <c r="Q2687" s="174">
        <v>841561041141.50928</v>
      </c>
      <c r="R2687" s="119">
        <v>0.27206352844097204</v>
      </c>
      <c r="S2687" s="174">
        <v>125283259877.84827</v>
      </c>
      <c r="T2687" s="119">
        <v>0.14887008042567143</v>
      </c>
      <c r="U2687" s="97">
        <v>18.791549690510578</v>
      </c>
      <c r="V2687" s="184">
        <v>2074364663582.4351</v>
      </c>
      <c r="W2687" s="199">
        <v>2153.2939016249784</v>
      </c>
      <c r="X2687" s="191">
        <v>4.9131799458527935E-2</v>
      </c>
      <c r="Y2687" s="198">
        <v>2.0000000000000001E-4</v>
      </c>
    </row>
    <row r="2688" spans="1:25" x14ac:dyDescent="0.2">
      <c r="A2688">
        <v>2684</v>
      </c>
      <c r="B2688" s="119">
        <v>0.3402240647731824</v>
      </c>
      <c r="C2688" s="97">
        <v>4000</v>
      </c>
      <c r="D2688" s="96">
        <v>0.93213575359994238</v>
      </c>
      <c r="E2688" s="98">
        <v>0.7</v>
      </c>
      <c r="F2688" s="119">
        <v>0.63310904419802161</v>
      </c>
      <c r="G2688" s="177">
        <v>1</v>
      </c>
      <c r="H2688" s="97">
        <v>13615748.054188829</v>
      </c>
      <c r="I2688" s="185">
        <v>34301.206161549904</v>
      </c>
      <c r="J2688" s="174">
        <v>467036581050.453</v>
      </c>
      <c r="K2688" s="186">
        <v>0.34022406477318246</v>
      </c>
      <c r="L2688" s="182">
        <v>100251787120.2336</v>
      </c>
      <c r="M2688" s="189">
        <v>2846702036.1064911</v>
      </c>
      <c r="N2688" s="187">
        <v>28207330.807679005</v>
      </c>
      <c r="O2688" s="185">
        <v>0</v>
      </c>
      <c r="P2688" s="185">
        <v>665600394275.37854</v>
      </c>
      <c r="Q2688" s="174">
        <v>1135483677361.938</v>
      </c>
      <c r="R2688" s="119">
        <v>0.6088836089914833</v>
      </c>
      <c r="S2688" s="174">
        <v>407746042645.22833</v>
      </c>
      <c r="T2688" s="119">
        <v>0.35909458742070349</v>
      </c>
      <c r="U2688" s="97">
        <v>17.548803126177944</v>
      </c>
      <c r="V2688" s="184">
        <v>7624412126037.0566</v>
      </c>
      <c r="W2688" s="199">
        <v>7919.7316668928206</v>
      </c>
      <c r="X2688" s="191">
        <v>4.2613355354108935E-2</v>
      </c>
      <c r="Y2688" s="198">
        <v>2.0000000000000001E-4</v>
      </c>
    </row>
    <row r="2689" spans="1:25" x14ac:dyDescent="0.2">
      <c r="A2689">
        <v>2685</v>
      </c>
      <c r="B2689" s="119">
        <v>0.48738864988233555</v>
      </c>
      <c r="C2689" s="97">
        <v>7229.1327796404303</v>
      </c>
      <c r="D2689" s="96">
        <v>0.49587879038845462</v>
      </c>
      <c r="E2689" s="98">
        <v>0</v>
      </c>
      <c r="F2689" s="119">
        <v>0</v>
      </c>
      <c r="G2689" s="177">
        <v>0</v>
      </c>
      <c r="H2689" s="97">
        <v>5668236.1618319238</v>
      </c>
      <c r="I2689" s="185">
        <v>36955.113267207955</v>
      </c>
      <c r="J2689" s="174">
        <v>209470309385.78281</v>
      </c>
      <c r="K2689" s="186">
        <v>0.42805665902481094</v>
      </c>
      <c r="L2689" s="182">
        <v>65823702663.689896</v>
      </c>
      <c r="M2689" s="189">
        <v>613026245.0824976</v>
      </c>
      <c r="N2689" s="187">
        <v>15515928.175646499</v>
      </c>
      <c r="O2689" s="185">
        <v>0</v>
      </c>
      <c r="P2689" s="185">
        <v>0</v>
      </c>
      <c r="Q2689" s="174">
        <v>210083335630.8653</v>
      </c>
      <c r="R2689" s="119">
        <v>0.42680758343499064</v>
      </c>
      <c r="S2689" s="174">
        <v>65823702663.689896</v>
      </c>
      <c r="T2689" s="119">
        <v>0.31332186565881587</v>
      </c>
      <c r="U2689" s="97">
        <v>13.033207033512038</v>
      </c>
      <c r="V2689" s="184">
        <v>973751582730.26331</v>
      </c>
      <c r="W2689" s="199">
        <v>1010.9389203101658</v>
      </c>
      <c r="X2689" s="191">
        <v>5.1826481085730514E-2</v>
      </c>
      <c r="Y2689" s="198">
        <v>2.0000000000000001E-4</v>
      </c>
    </row>
    <row r="2690" spans="1:25" x14ac:dyDescent="0.2">
      <c r="A2690">
        <v>2686</v>
      </c>
      <c r="B2690" s="119">
        <v>0.66114490601507969</v>
      </c>
      <c r="C2690" s="97">
        <v>9798.0846430114998</v>
      </c>
      <c r="D2690" s="96">
        <v>0.73588051497947049</v>
      </c>
      <c r="E2690" s="98">
        <v>0</v>
      </c>
      <c r="F2690" s="119">
        <v>0</v>
      </c>
      <c r="G2690" s="177">
        <v>0</v>
      </c>
      <c r="H2690" s="97">
        <v>4921660.3137635943</v>
      </c>
      <c r="I2690" s="185">
        <v>43362.76247708271</v>
      </c>
      <c r="J2690" s="174">
        <v>213416787178.61511</v>
      </c>
      <c r="K2690" s="186">
        <v>0.54049709875364571</v>
      </c>
      <c r="L2690" s="182">
        <v>92289172591.821442</v>
      </c>
      <c r="M2690" s="189">
        <v>1385264472.7809918</v>
      </c>
      <c r="N2690" s="187">
        <v>12107880.252155036</v>
      </c>
      <c r="O2690" s="185">
        <v>0</v>
      </c>
      <c r="P2690" s="185">
        <v>0</v>
      </c>
      <c r="Q2690" s="174">
        <v>214802051651.39612</v>
      </c>
      <c r="R2690" s="119">
        <v>0.53701141776136285</v>
      </c>
      <c r="S2690" s="174">
        <v>92289172591.821442</v>
      </c>
      <c r="T2690" s="119">
        <v>0.42964753773208014</v>
      </c>
      <c r="U2690" s="97">
        <v>13.048491795549973</v>
      </c>
      <c r="V2690" s="184">
        <v>1325577363535.9783</v>
      </c>
      <c r="W2690" s="199">
        <v>1376.7636471729161</v>
      </c>
      <c r="X2690" s="191">
        <v>5.5759297669923269E-2</v>
      </c>
      <c r="Y2690" s="198">
        <v>2.0000000000000001E-4</v>
      </c>
    </row>
    <row r="2691" spans="1:25" x14ac:dyDescent="0.2">
      <c r="A2691">
        <v>2687</v>
      </c>
      <c r="B2691" s="119">
        <v>0.53566143455452309</v>
      </c>
      <c r="C2691" s="97">
        <v>13953.94616815364</v>
      </c>
      <c r="D2691" s="96">
        <v>1.0931876294105545</v>
      </c>
      <c r="E2691" s="98">
        <v>0.56115215668282592</v>
      </c>
      <c r="F2691" s="119">
        <v>0</v>
      </c>
      <c r="G2691" s="177">
        <v>0</v>
      </c>
      <c r="H2691" s="97">
        <v>11759137.105706478</v>
      </c>
      <c r="I2691" s="185">
        <v>35454.086814981732</v>
      </c>
      <c r="J2691" s="174">
        <v>416909467814.99048</v>
      </c>
      <c r="K2691" s="186">
        <v>0.35220480465084858</v>
      </c>
      <c r="L2691" s="182">
        <v>115654248716.84955</v>
      </c>
      <c r="M2691" s="189">
        <v>31148825306.309017</v>
      </c>
      <c r="N2691" s="187">
        <v>23066679.855515286</v>
      </c>
      <c r="O2691" s="185">
        <v>49917435762.318672</v>
      </c>
      <c r="P2691" s="185">
        <v>0</v>
      </c>
      <c r="Q2691" s="174">
        <v>497975728883.61816</v>
      </c>
      <c r="R2691" s="119">
        <v>0.37506138441211706</v>
      </c>
      <c r="S2691" s="174">
        <v>135470821696.21585</v>
      </c>
      <c r="T2691" s="119">
        <v>0.2720430210522905</v>
      </c>
      <c r="U2691" s="97">
        <v>14.509894243152146</v>
      </c>
      <c r="V2691" s="184">
        <v>1869281551061.7275</v>
      </c>
      <c r="W2691" s="199">
        <v>1938.740384810957</v>
      </c>
      <c r="X2691" s="191">
        <v>5.6632894476663913E-2</v>
      </c>
      <c r="Y2691" s="198">
        <v>2.0000000000000001E-4</v>
      </c>
    </row>
    <row r="2692" spans="1:25" x14ac:dyDescent="0.2">
      <c r="A2692">
        <v>2688</v>
      </c>
      <c r="B2692" s="119">
        <v>0.33052258207027785</v>
      </c>
      <c r="C2692" s="97">
        <v>10208.585323225376</v>
      </c>
      <c r="D2692" s="96">
        <v>0.87472937509349569</v>
      </c>
      <c r="E2692" s="98">
        <v>0</v>
      </c>
      <c r="F2692" s="119">
        <v>0.45285900325342276</v>
      </c>
      <c r="G2692" s="177">
        <v>1</v>
      </c>
      <c r="H2692" s="97">
        <v>5781064.147849109</v>
      </c>
      <c r="I2692" s="185">
        <v>39321.358453115485</v>
      </c>
      <c r="J2692" s="174">
        <v>227319295598.02942</v>
      </c>
      <c r="K2692" s="186">
        <v>0.33052258207027785</v>
      </c>
      <c r="L2692" s="182">
        <v>58593052741.136284</v>
      </c>
      <c r="M2692" s="189">
        <v>5373673974.5917892</v>
      </c>
      <c r="N2692" s="187">
        <v>13178876.909154952</v>
      </c>
      <c r="O2692" s="185">
        <v>0</v>
      </c>
      <c r="P2692" s="185">
        <v>227943168662.45755</v>
      </c>
      <c r="Q2692" s="174">
        <v>460636138235.07874</v>
      </c>
      <c r="R2692" s="119">
        <v>0.55898500810637219</v>
      </c>
      <c r="S2692" s="174">
        <v>203414464772.82709</v>
      </c>
      <c r="T2692" s="119">
        <v>0.44159467286306914</v>
      </c>
      <c r="U2692" s="97">
        <v>17.350594621977748</v>
      </c>
      <c r="V2692" s="184">
        <v>3734453475428.5474</v>
      </c>
      <c r="W2692" s="199">
        <v>3876.76331028406</v>
      </c>
      <c r="X2692" s="191">
        <v>4.3720152893406632E-2</v>
      </c>
      <c r="Y2692" s="198">
        <v>2.0000000000000001E-4</v>
      </c>
    </row>
    <row r="2693" spans="1:25" x14ac:dyDescent="0.2">
      <c r="A2693">
        <v>2689</v>
      </c>
      <c r="B2693" s="119">
        <v>0.57853340364155836</v>
      </c>
      <c r="C2693" s="97">
        <v>14546.151656763894</v>
      </c>
      <c r="D2693" s="96">
        <v>0.5896059468785283</v>
      </c>
      <c r="E2693" s="98">
        <v>0</v>
      </c>
      <c r="F2693" s="119">
        <v>0</v>
      </c>
      <c r="G2693" s="177">
        <v>0</v>
      </c>
      <c r="H2693" s="97">
        <v>3737563.8288109498</v>
      </c>
      <c r="I2693" s="185">
        <v>49254.531773399867</v>
      </c>
      <c r="J2693" s="174">
        <v>184091956361.27899</v>
      </c>
      <c r="K2693" s="186">
        <v>0.42414555841708446</v>
      </c>
      <c r="L2693" s="182">
        <v>59755983049.275352</v>
      </c>
      <c r="M2693" s="189">
        <v>4612332847.6478567</v>
      </c>
      <c r="N2693" s="187">
        <v>10224222.228497557</v>
      </c>
      <c r="O2693" s="185">
        <v>0</v>
      </c>
      <c r="P2693" s="185">
        <v>0</v>
      </c>
      <c r="Q2693" s="174">
        <v>188704289208.92685</v>
      </c>
      <c r="R2693" s="119">
        <v>0.41377854185655938</v>
      </c>
      <c r="S2693" s="174">
        <v>59755983049.275352</v>
      </c>
      <c r="T2693" s="119">
        <v>0.31666467836942275</v>
      </c>
      <c r="U2693" s="97">
        <v>13.251130147747975</v>
      </c>
      <c r="V2693" s="184">
        <v>847957765151.82336</v>
      </c>
      <c r="W2693" s="199">
        <v>879.21291141254051</v>
      </c>
      <c r="X2693" s="191">
        <v>5.3798664727480842E-2</v>
      </c>
      <c r="Y2693" s="198">
        <v>2.0000000000000001E-4</v>
      </c>
    </row>
    <row r="2694" spans="1:25" x14ac:dyDescent="0.2">
      <c r="A2694">
        <v>2690</v>
      </c>
      <c r="B2694" s="119">
        <v>0.4524459936129322</v>
      </c>
      <c r="C2694" s="97">
        <v>4843.9694680256844</v>
      </c>
      <c r="D2694" s="96">
        <v>0.25219334490018686</v>
      </c>
      <c r="E2694" s="98">
        <v>0.37220524284000722</v>
      </c>
      <c r="F2694" s="119">
        <v>0</v>
      </c>
      <c r="G2694" s="177">
        <v>0</v>
      </c>
      <c r="H2694" s="97">
        <v>2774067.1697643846</v>
      </c>
      <c r="I2694" s="185">
        <v>53724.801873206132</v>
      </c>
      <c r="J2694" s="174">
        <v>149036209078.55725</v>
      </c>
      <c r="K2694" s="186">
        <v>0.45244599361293214</v>
      </c>
      <c r="L2694" s="182">
        <v>51602763666.997246</v>
      </c>
      <c r="M2694" s="189">
        <v>12498198484.931536</v>
      </c>
      <c r="N2694" s="187">
        <v>10138945.039853122</v>
      </c>
      <c r="O2694" s="185">
        <v>24648320238.619164</v>
      </c>
      <c r="P2694" s="185">
        <v>0</v>
      </c>
      <c r="Q2694" s="174">
        <v>186182727802.10797</v>
      </c>
      <c r="R2694" s="119">
        <v>0.46808580430929292</v>
      </c>
      <c r="S2694" s="174">
        <v>65973582839.476837</v>
      </c>
      <c r="T2694" s="119">
        <v>0.35434856722906966</v>
      </c>
      <c r="U2694" s="97">
        <v>14.855491238452938</v>
      </c>
      <c r="V2694" s="184">
        <v>1145757189226.7058</v>
      </c>
      <c r="W2694" s="199">
        <v>1186.3787993152603</v>
      </c>
      <c r="X2694" s="191">
        <v>4.6111895092013702E-2</v>
      </c>
      <c r="Y2694" s="198">
        <v>2.0000000000000001E-4</v>
      </c>
    </row>
    <row r="2695" spans="1:25" x14ac:dyDescent="0.2">
      <c r="A2695">
        <v>2691</v>
      </c>
      <c r="B2695" s="119">
        <v>0.60015890561692176</v>
      </c>
      <c r="C2695" s="97">
        <v>13790.269227813873</v>
      </c>
      <c r="D2695" s="96">
        <v>0.59261837523411021</v>
      </c>
      <c r="E2695" s="98">
        <v>0.49553882130133076</v>
      </c>
      <c r="F2695" s="119">
        <v>0.53727507808659836</v>
      </c>
      <c r="G2695" s="177">
        <v>1</v>
      </c>
      <c r="H2695" s="97">
        <v>3429304.6621952327</v>
      </c>
      <c r="I2695" s="185">
        <v>53490.827984842581</v>
      </c>
      <c r="J2695" s="174">
        <v>183436345793.10388</v>
      </c>
      <c r="K2695" s="186">
        <v>0.55090384631174594</v>
      </c>
      <c r="L2695" s="182">
        <v>81803953234.812225</v>
      </c>
      <c r="M2695" s="189">
        <v>2203124320.109159</v>
      </c>
      <c r="N2695" s="187">
        <v>9493336.2685842328</v>
      </c>
      <c r="O2695" s="185">
        <v>0</v>
      </c>
      <c r="P2695" s="185">
        <v>185399053804.14062</v>
      </c>
      <c r="Q2695" s="174">
        <v>371038523917.35364</v>
      </c>
      <c r="R2695" s="119">
        <v>0.67210010664459063</v>
      </c>
      <c r="S2695" s="174">
        <v>136968953565.80594</v>
      </c>
      <c r="T2695" s="119">
        <v>0.3691502222456956</v>
      </c>
      <c r="U2695" s="97">
        <v>15.473891470592973</v>
      </c>
      <c r="V2695" s="184">
        <v>2286640780282.5376</v>
      </c>
      <c r="W2695" s="199">
        <v>2374.1384098388153</v>
      </c>
      <c r="X2695" s="191">
        <v>4.7773961177908525E-2</v>
      </c>
      <c r="Y2695" s="198">
        <v>2.0000000000000001E-4</v>
      </c>
    </row>
    <row r="2696" spans="1:25" x14ac:dyDescent="0.2">
      <c r="A2696">
        <v>2692</v>
      </c>
      <c r="B2696" s="119">
        <v>0.65297929184760972</v>
      </c>
      <c r="C2696" s="97">
        <v>5556.4250394087594</v>
      </c>
      <c r="D2696" s="96">
        <v>1.1326715664211857</v>
      </c>
      <c r="E2696" s="98">
        <v>1.3255697528570393E-2</v>
      </c>
      <c r="F2696" s="119">
        <v>0</v>
      </c>
      <c r="G2696" s="177">
        <v>0</v>
      </c>
      <c r="H2696" s="97">
        <v>11681745.111620119</v>
      </c>
      <c r="I2696" s="185">
        <v>37150.382103889257</v>
      </c>
      <c r="J2696" s="174">
        <v>433981294536.92786</v>
      </c>
      <c r="K2696" s="186">
        <v>0.38613668009219948</v>
      </c>
      <c r="L2696" s="182">
        <v>128515040406.39905</v>
      </c>
      <c r="M2696" s="189">
        <v>13469623449.912514</v>
      </c>
      <c r="N2696" s="187">
        <v>22843051.340529416</v>
      </c>
      <c r="O2696" s="185">
        <v>5368710039.4188271</v>
      </c>
      <c r="P2696" s="185">
        <v>0</v>
      </c>
      <c r="Q2696" s="174">
        <v>452819628026.25922</v>
      </c>
      <c r="R2696" s="119">
        <v>0.37955745221400272</v>
      </c>
      <c r="S2696" s="174">
        <v>131079494780.9592</v>
      </c>
      <c r="T2696" s="119">
        <v>0.28947396859165708</v>
      </c>
      <c r="U2696" s="97">
        <v>13.475678125721208</v>
      </c>
      <c r="V2696" s="184">
        <v>1903415040130.4709</v>
      </c>
      <c r="W2696" s="199">
        <v>1974.2494731915358</v>
      </c>
      <c r="X2696" s="191">
        <v>5.5581393709361278E-2</v>
      </c>
      <c r="Y2696" s="198">
        <v>2.0000000000000001E-4</v>
      </c>
    </row>
    <row r="2697" spans="1:25" x14ac:dyDescent="0.2">
      <c r="A2697">
        <v>2693</v>
      </c>
      <c r="B2697" s="119">
        <v>0.56009389002896337</v>
      </c>
      <c r="C2697" s="97">
        <v>10381.945314717501</v>
      </c>
      <c r="D2697" s="96">
        <v>0.65710437422131884</v>
      </c>
      <c r="E2697" s="98">
        <v>0.7</v>
      </c>
      <c r="F2697" s="119">
        <v>0</v>
      </c>
      <c r="G2697" s="177">
        <v>0</v>
      </c>
      <c r="H2697" s="97">
        <v>3981735.952580601</v>
      </c>
      <c r="I2697" s="185">
        <v>49333.007665227851</v>
      </c>
      <c r="J2697" s="174">
        <v>196431010269.57211</v>
      </c>
      <c r="K2697" s="186">
        <v>0.48504929111775341</v>
      </c>
      <c r="L2697" s="182">
        <v>76000460174.154144</v>
      </c>
      <c r="M2697" s="189">
        <v>22421678287.080215</v>
      </c>
      <c r="N2697" s="187">
        <v>10448787.779202279</v>
      </c>
      <c r="O2697" s="185">
        <v>29904025909.352676</v>
      </c>
      <c r="P2697" s="185">
        <v>0</v>
      </c>
      <c r="Q2697" s="174">
        <v>248756714466.005</v>
      </c>
      <c r="R2697" s="119">
        <v>0.47919085628770969</v>
      </c>
      <c r="S2697" s="174">
        <v>91357018264.954376</v>
      </c>
      <c r="T2697" s="119">
        <v>0.36725448179787401</v>
      </c>
      <c r="U2697" s="97">
        <v>14.794870306877852</v>
      </c>
      <c r="V2697" s="184">
        <v>1466710484820.5249</v>
      </c>
      <c r="W2697" s="199">
        <v>1522.19328145227</v>
      </c>
      <c r="X2697" s="191">
        <v>4.9247471792000209E-2</v>
      </c>
      <c r="Y2697" s="198">
        <v>2.0000000000000001E-4</v>
      </c>
    </row>
    <row r="2698" spans="1:25" x14ac:dyDescent="0.2">
      <c r="A2698">
        <v>2694</v>
      </c>
      <c r="B2698" s="119">
        <v>0.43925515442033891</v>
      </c>
      <c r="C2698" s="97">
        <v>8304.2457696227902</v>
      </c>
      <c r="D2698" s="96">
        <v>1.1751963293330827</v>
      </c>
      <c r="E2698" s="98">
        <v>0.25388364409864428</v>
      </c>
      <c r="F2698" s="119">
        <v>0</v>
      </c>
      <c r="G2698" s="177">
        <v>0</v>
      </c>
      <c r="H2698" s="97">
        <v>11371076.67556842</v>
      </c>
      <c r="I2698" s="185">
        <v>35619.484289974869</v>
      </c>
      <c r="J2698" s="174">
        <v>405031887005.50903</v>
      </c>
      <c r="K2698" s="186">
        <v>0.34252292841601484</v>
      </c>
      <c r="L2698" s="182">
        <v>90684242640.099854</v>
      </c>
      <c r="M2698" s="189">
        <v>31264147349.462364</v>
      </c>
      <c r="N2698" s="187">
        <v>21907364.753916722</v>
      </c>
      <c r="O2698" s="185">
        <v>61433174516.212013</v>
      </c>
      <c r="P2698" s="185">
        <v>0</v>
      </c>
      <c r="Q2698" s="174">
        <v>497729208871.18341</v>
      </c>
      <c r="R2698" s="119">
        <v>0.37747281916216768</v>
      </c>
      <c r="S2698" s="174">
        <v>136834029888.74182</v>
      </c>
      <c r="T2698" s="119">
        <v>0.27491661620396413</v>
      </c>
      <c r="U2698" s="97">
        <v>15.706454112573155</v>
      </c>
      <c r="V2698" s="184">
        <v>2201875527131.9634</v>
      </c>
      <c r="W2698" s="199">
        <v>2285.0531428211575</v>
      </c>
      <c r="X2698" s="191">
        <v>5.0233285689661344E-2</v>
      </c>
      <c r="Y2698" s="198">
        <v>2.0000000000000001E-4</v>
      </c>
    </row>
    <row r="2699" spans="1:25" x14ac:dyDescent="0.2">
      <c r="A2699">
        <v>2695</v>
      </c>
      <c r="B2699" s="119">
        <v>0.42841570522673533</v>
      </c>
      <c r="C2699" s="97">
        <v>9668.7316864547829</v>
      </c>
      <c r="D2699" s="96">
        <v>0.35976456018131858</v>
      </c>
      <c r="E2699" s="98">
        <v>0.52747976266312402</v>
      </c>
      <c r="F2699" s="119">
        <v>0</v>
      </c>
      <c r="G2699" s="177">
        <v>0</v>
      </c>
      <c r="H2699" s="97">
        <v>3139852.0010152953</v>
      </c>
      <c r="I2699" s="185">
        <v>50584.415380771912</v>
      </c>
      <c r="J2699" s="174">
        <v>158827577853.50555</v>
      </c>
      <c r="K2699" s="186">
        <v>0.42841570522673533</v>
      </c>
      <c r="L2699" s="182">
        <v>49958354735.971031</v>
      </c>
      <c r="M2699" s="189">
        <v>19349592600.731594</v>
      </c>
      <c r="N2699" s="187">
        <v>10198084.391789138</v>
      </c>
      <c r="O2699" s="185">
        <v>39365104990.800186</v>
      </c>
      <c r="P2699" s="185">
        <v>0</v>
      </c>
      <c r="Q2699" s="174">
        <v>217542275445.03732</v>
      </c>
      <c r="R2699" s="119">
        <v>0.45754928583227072</v>
      </c>
      <c r="S2699" s="174">
        <v>70198879025.048889</v>
      </c>
      <c r="T2699" s="119">
        <v>0.32269074542609921</v>
      </c>
      <c r="U2699" s="97">
        <v>15.480721422767113</v>
      </c>
      <c r="V2699" s="184">
        <v>1223038524727.228</v>
      </c>
      <c r="W2699" s="199">
        <v>1270.2750948954902</v>
      </c>
      <c r="X2699" s="191">
        <v>4.5890776925741117E-2</v>
      </c>
      <c r="Y2699" s="198">
        <v>2.0000000000000001E-4</v>
      </c>
    </row>
    <row r="2700" spans="1:25" x14ac:dyDescent="0.2">
      <c r="A2700">
        <v>2696</v>
      </c>
      <c r="B2700" s="119">
        <v>0.46998697654854604</v>
      </c>
      <c r="C2700" s="97">
        <v>4000</v>
      </c>
      <c r="D2700" s="96">
        <v>0.9391825705669643</v>
      </c>
      <c r="E2700" s="98">
        <v>0</v>
      </c>
      <c r="F2700" s="119">
        <v>0</v>
      </c>
      <c r="G2700" s="177">
        <v>0</v>
      </c>
      <c r="H2700" s="97">
        <v>12272313.737027135</v>
      </c>
      <c r="I2700" s="185">
        <v>34444.989316682702</v>
      </c>
      <c r="J2700" s="174">
        <v>422719715562.87805</v>
      </c>
      <c r="K2700" s="186">
        <v>0.40640752853664697</v>
      </c>
      <c r="L2700" s="182">
        <v>118617293038.40771</v>
      </c>
      <c r="M2700" s="189">
        <v>20382329910.183071</v>
      </c>
      <c r="N2700" s="187">
        <v>25578655.893054016</v>
      </c>
      <c r="O2700" s="185">
        <v>0</v>
      </c>
      <c r="P2700" s="185">
        <v>0</v>
      </c>
      <c r="Q2700" s="174">
        <v>443102045473.0611</v>
      </c>
      <c r="R2700" s="119">
        <v>0.38771311624664623</v>
      </c>
      <c r="S2700" s="174">
        <v>118617293038.40771</v>
      </c>
      <c r="T2700" s="119">
        <v>0.26769746213148365</v>
      </c>
      <c r="U2700" s="97">
        <v>13.573394738365627</v>
      </c>
      <c r="V2700" s="184">
        <v>1762629352456.3022</v>
      </c>
      <c r="W2700" s="199">
        <v>1830.9338405005144</v>
      </c>
      <c r="X2700" s="191">
        <v>5.3545176881776957E-2</v>
      </c>
      <c r="Y2700" s="198">
        <v>2.0000000000000001E-4</v>
      </c>
    </row>
    <row r="2701" spans="1:25" x14ac:dyDescent="0.2">
      <c r="A2701">
        <v>2697</v>
      </c>
      <c r="B2701" s="119">
        <v>0.52866970562665205</v>
      </c>
      <c r="C2701" s="97">
        <v>4063.5947273537722</v>
      </c>
      <c r="D2701" s="96">
        <v>0.92753578446140605</v>
      </c>
      <c r="E2701" s="98">
        <v>0.7</v>
      </c>
      <c r="F2701" s="119">
        <v>0</v>
      </c>
      <c r="G2701" s="177">
        <v>0</v>
      </c>
      <c r="H2701" s="97">
        <v>12050741.099478124</v>
      </c>
      <c r="I2701" s="185">
        <v>36061.495581952448</v>
      </c>
      <c r="J2701" s="174">
        <v>434567746918.08313</v>
      </c>
      <c r="K2701" s="186">
        <v>0.4470326015709325</v>
      </c>
      <c r="L2701" s="182">
        <v>129758705983.23509</v>
      </c>
      <c r="M2701" s="189">
        <v>62274740657.461647</v>
      </c>
      <c r="N2701" s="187">
        <v>25235173.078871898</v>
      </c>
      <c r="O2701" s="185">
        <v>145156635136.72208</v>
      </c>
      <c r="P2701" s="185">
        <v>0</v>
      </c>
      <c r="Q2701" s="174">
        <v>641999122712.26685</v>
      </c>
      <c r="R2701" s="119">
        <v>0.48347614130946259</v>
      </c>
      <c r="S2701" s="174">
        <v>201939903287.18228</v>
      </c>
      <c r="T2701" s="119">
        <v>0.31454856578937779</v>
      </c>
      <c r="U2701" s="97">
        <v>16.15370930517587</v>
      </c>
      <c r="V2701" s="184">
        <v>3537975881048.7256</v>
      </c>
      <c r="W2701" s="199">
        <v>3667.1216618536282</v>
      </c>
      <c r="X2701" s="191">
        <v>4.5287731641504653E-2</v>
      </c>
      <c r="Y2701" s="198">
        <v>2.0000000000000001E-4</v>
      </c>
    </row>
    <row r="2702" spans="1:25" x14ac:dyDescent="0.2">
      <c r="A2702">
        <v>2698</v>
      </c>
      <c r="B2702" s="119">
        <v>0.59830860734704672</v>
      </c>
      <c r="C2702" s="97">
        <v>11118.316716050029</v>
      </c>
      <c r="D2702" s="96">
        <v>0.47161280235601744</v>
      </c>
      <c r="E2702" s="98">
        <v>0.42553751486096308</v>
      </c>
      <c r="F2702" s="119">
        <v>0.61509203219456943</v>
      </c>
      <c r="G2702" s="177">
        <v>1</v>
      </c>
      <c r="H2702" s="97">
        <v>2911270.819037375</v>
      </c>
      <c r="I2702" s="185">
        <v>53127.430866646973</v>
      </c>
      <c r="J2702" s="174">
        <v>154668339172.49484</v>
      </c>
      <c r="K2702" s="186">
        <v>0.52779935364549846</v>
      </c>
      <c r="L2702" s="182">
        <v>63049078219.680077</v>
      </c>
      <c r="M2702" s="189">
        <v>5453341812.2273054</v>
      </c>
      <c r="N2702" s="187">
        <v>8924278.8681324776</v>
      </c>
      <c r="O2702" s="185">
        <v>0</v>
      </c>
      <c r="P2702" s="185">
        <v>196551988982.95157</v>
      </c>
      <c r="Q2702" s="174">
        <v>356673669967.67371</v>
      </c>
      <c r="R2702" s="119">
        <v>0.66973107561507617</v>
      </c>
      <c r="S2702" s="174">
        <v>156397246548.95093</v>
      </c>
      <c r="T2702" s="119">
        <v>0.43848834303671935</v>
      </c>
      <c r="U2702" s="97">
        <v>16.698062877428629</v>
      </c>
      <c r="V2702" s="184">
        <v>2832419268466.2754</v>
      </c>
      <c r="W2702" s="199">
        <v>2942.8269616329108</v>
      </c>
      <c r="X2702" s="191">
        <v>4.4063561644464781E-2</v>
      </c>
      <c r="Y2702" s="198">
        <v>2.0000000000000001E-4</v>
      </c>
    </row>
    <row r="2703" spans="1:25" x14ac:dyDescent="0.2">
      <c r="A2703">
        <v>2699</v>
      </c>
      <c r="B2703" s="119">
        <v>0.6247285930455726</v>
      </c>
      <c r="C2703" s="97">
        <v>12531.197988663927</v>
      </c>
      <c r="D2703" s="96">
        <v>0.93888302201089247</v>
      </c>
      <c r="E2703" s="98">
        <v>0.54633800862721482</v>
      </c>
      <c r="F2703" s="119">
        <v>0</v>
      </c>
      <c r="G2703" s="177">
        <v>0</v>
      </c>
      <c r="H2703" s="97">
        <v>10766801.016746776</v>
      </c>
      <c r="I2703" s="185">
        <v>37403.209135708777</v>
      </c>
      <c r="J2703" s="174">
        <v>402712910151.94159</v>
      </c>
      <c r="K2703" s="186">
        <v>0.46533915938104453</v>
      </c>
      <c r="L2703" s="182">
        <v>154401905324.99582</v>
      </c>
      <c r="M2703" s="189">
        <v>17717686278.090908</v>
      </c>
      <c r="N2703" s="187">
        <v>22399196.279943116</v>
      </c>
      <c r="O2703" s="185">
        <v>53339048006.480949</v>
      </c>
      <c r="P2703" s="185">
        <v>0</v>
      </c>
      <c r="Q2703" s="174">
        <v>473769644436.51343</v>
      </c>
      <c r="R2703" s="119">
        <v>0.48561432373072472</v>
      </c>
      <c r="S2703" s="174">
        <v>178983916563.15286</v>
      </c>
      <c r="T2703" s="119">
        <v>0.37778679715968433</v>
      </c>
      <c r="U2703" s="97">
        <v>14.097758348399042</v>
      </c>
      <c r="V2703" s="184">
        <v>2586858753270.9395</v>
      </c>
      <c r="W2703" s="199">
        <v>2686.6175777225671</v>
      </c>
      <c r="X2703" s="191">
        <v>5.2072054060499223E-2</v>
      </c>
      <c r="Y2703" s="198">
        <v>2.0000000000000001E-4</v>
      </c>
    </row>
    <row r="2704" spans="1:25" x14ac:dyDescent="0.2">
      <c r="A2704">
        <v>2700</v>
      </c>
      <c r="B2704" s="119">
        <v>0.3911262987688553</v>
      </c>
      <c r="C2704" s="97">
        <v>8680.5411331481846</v>
      </c>
      <c r="D2704" s="96">
        <v>0.62385129914637516</v>
      </c>
      <c r="E2704" s="98">
        <v>0</v>
      </c>
      <c r="F2704" s="119">
        <v>0.63758358484355993</v>
      </c>
      <c r="G2704" s="177">
        <v>1</v>
      </c>
      <c r="H2704" s="97">
        <v>5551452.5494086677</v>
      </c>
      <c r="I2704" s="185">
        <v>53748.876439506588</v>
      </c>
      <c r="J2704" s="174">
        <v>298384337137.95032</v>
      </c>
      <c r="K2704" s="186">
        <v>0.3911262987688553</v>
      </c>
      <c r="L2704" s="182">
        <v>81825440179.356613</v>
      </c>
      <c r="M2704" s="189">
        <v>6321054330.5243454</v>
      </c>
      <c r="N2704" s="187">
        <v>14186066.185725842</v>
      </c>
      <c r="O2704" s="185">
        <v>0</v>
      </c>
      <c r="P2704" s="185">
        <v>229083674791.71451</v>
      </c>
      <c r="Q2704" s="174">
        <v>533789066260.18915</v>
      </c>
      <c r="R2704" s="119">
        <v>0.56196898773216575</v>
      </c>
      <c r="S2704" s="174">
        <v>216508061056.61682</v>
      </c>
      <c r="T2704" s="119">
        <v>0.40560602444240124</v>
      </c>
      <c r="U2704" s="97">
        <v>16.813866970654971</v>
      </c>
      <c r="V2704" s="184">
        <v>3908164057570.2695</v>
      </c>
      <c r="W2704" s="199">
        <v>4055.4769553495466</v>
      </c>
      <c r="X2704" s="191">
        <v>4.3797475569234759E-2</v>
      </c>
      <c r="Y2704" s="198">
        <v>2.0000000000000001E-4</v>
      </c>
    </row>
    <row r="2705" spans="1:25" x14ac:dyDescent="0.2">
      <c r="A2705">
        <v>2701</v>
      </c>
      <c r="B2705" s="119">
        <v>0.4517842351100978</v>
      </c>
      <c r="C2705" s="97">
        <v>8665.0579150811773</v>
      </c>
      <c r="D2705" s="96">
        <v>0.7876528290453968</v>
      </c>
      <c r="E2705" s="98">
        <v>0.24468129494324906</v>
      </c>
      <c r="F2705" s="119">
        <v>0.58483559702140742</v>
      </c>
      <c r="G2705" s="177">
        <v>1</v>
      </c>
      <c r="H2705" s="97">
        <v>5468441.904528534</v>
      </c>
      <c r="I2705" s="185">
        <v>42492.089293943842</v>
      </c>
      <c r="J2705" s="174">
        <v>232365521705.97079</v>
      </c>
      <c r="K2705" s="186">
        <v>0.43566628932934681</v>
      </c>
      <c r="L2705" s="182">
        <v>78724099310.123474</v>
      </c>
      <c r="M2705" s="189">
        <v>6899959220.7391911</v>
      </c>
      <c r="N2705" s="187">
        <v>12991058.719957663</v>
      </c>
      <c r="O2705" s="185">
        <v>0</v>
      </c>
      <c r="P2705" s="185">
        <v>305771269389.58801</v>
      </c>
      <c r="Q2705" s="174">
        <v>545036750316.29803</v>
      </c>
      <c r="R2705" s="119">
        <v>0.63454590891473439</v>
      </c>
      <c r="S2705" s="174">
        <v>222033792370.55814</v>
      </c>
      <c r="T2705" s="119">
        <v>0.4073739839409114</v>
      </c>
      <c r="U2705" s="97">
        <v>16.965186278782721</v>
      </c>
      <c r="V2705" s="184">
        <v>4035102621699.6533</v>
      </c>
      <c r="W2705" s="199">
        <v>4186.5206052518897</v>
      </c>
      <c r="X2705" s="191">
        <v>4.3864556392600215E-2</v>
      </c>
      <c r="Y2705" s="198">
        <v>2.0000000000000001E-4</v>
      </c>
    </row>
    <row r="2706" spans="1:25" x14ac:dyDescent="0.2">
      <c r="A2706">
        <v>2702</v>
      </c>
      <c r="B2706" s="119">
        <v>0.43089561071456473</v>
      </c>
      <c r="C2706" s="97">
        <v>5855.1286375074396</v>
      </c>
      <c r="D2706" s="96">
        <v>1.3197796479141508</v>
      </c>
      <c r="E2706" s="98">
        <v>0</v>
      </c>
      <c r="F2706" s="119">
        <v>0</v>
      </c>
      <c r="G2706" s="177">
        <v>0</v>
      </c>
      <c r="H2706" s="97">
        <v>15264739.027492117</v>
      </c>
      <c r="I2706" s="185">
        <v>27090.671673748719</v>
      </c>
      <c r="J2706" s="174">
        <v>413532033179.24725</v>
      </c>
      <c r="K2706" s="186">
        <v>0.3159095812323327</v>
      </c>
      <c r="L2706" s="182">
        <v>83722599258.144684</v>
      </c>
      <c r="M2706" s="189">
        <v>6910264312.4141541</v>
      </c>
      <c r="N2706" s="187">
        <v>27799764.976107832</v>
      </c>
      <c r="O2706" s="185">
        <v>0</v>
      </c>
      <c r="P2706" s="185">
        <v>0</v>
      </c>
      <c r="Q2706" s="174">
        <v>420442297491.66138</v>
      </c>
      <c r="R2706" s="119">
        <v>0.31071738549426525</v>
      </c>
      <c r="S2706" s="174">
        <v>83722599258.144684</v>
      </c>
      <c r="T2706" s="119">
        <v>0.19912982056665018</v>
      </c>
      <c r="U2706" s="97">
        <v>13.311627766982113</v>
      </c>
      <c r="V2706" s="184">
        <v>1099857467757.2793</v>
      </c>
      <c r="W2706" s="199">
        <v>1141.5997853327108</v>
      </c>
      <c r="X2706" s="191">
        <v>6.1868849518152941E-2</v>
      </c>
      <c r="Y2706" s="198">
        <v>2.0000000000000001E-4</v>
      </c>
    </row>
    <row r="2707" spans="1:25" x14ac:dyDescent="0.2">
      <c r="A2707">
        <v>2703</v>
      </c>
      <c r="B2707" s="119">
        <v>0.53033729198140167</v>
      </c>
      <c r="C2707" s="97">
        <v>9547.4690280482773</v>
      </c>
      <c r="D2707" s="96">
        <v>0.64287974960743499</v>
      </c>
      <c r="E2707" s="98">
        <v>0.1397923526885958</v>
      </c>
      <c r="F2707" s="119">
        <v>0</v>
      </c>
      <c r="G2707" s="177">
        <v>0</v>
      </c>
      <c r="H2707" s="97">
        <v>4294685.7540378021</v>
      </c>
      <c r="I2707" s="185">
        <v>40026.432139913937</v>
      </c>
      <c r="J2707" s="174">
        <v>171900947896.24921</v>
      </c>
      <c r="K2707" s="186">
        <v>0.43275575519725262</v>
      </c>
      <c r="L2707" s="182">
        <v>54824403217.846725</v>
      </c>
      <c r="M2707" s="189">
        <v>10525008632.595951</v>
      </c>
      <c r="N2707" s="187">
        <v>11257178.499166157</v>
      </c>
      <c r="O2707" s="185">
        <v>30137295395.066944</v>
      </c>
      <c r="P2707" s="185">
        <v>0</v>
      </c>
      <c r="Q2707" s="174">
        <v>212563251923.91211</v>
      </c>
      <c r="R2707" s="119">
        <v>0.46339600072206877</v>
      </c>
      <c r="S2707" s="174">
        <v>68230355956.776413</v>
      </c>
      <c r="T2707" s="119">
        <v>0.3209884838476208</v>
      </c>
      <c r="U2707" s="97">
        <v>14.706112184519082</v>
      </c>
      <c r="V2707" s="184">
        <v>1101702859266.002</v>
      </c>
      <c r="W2707" s="199">
        <v>1143.0882907290058</v>
      </c>
      <c r="X2707" s="191">
        <v>4.9291274375179023E-2</v>
      </c>
      <c r="Y2707" s="198">
        <v>2.0000000000000001E-4</v>
      </c>
    </row>
    <row r="2708" spans="1:25" x14ac:dyDescent="0.2">
      <c r="A2708">
        <v>2704</v>
      </c>
      <c r="B2708" s="119">
        <v>0.34574489923664242</v>
      </c>
      <c r="C2708" s="97">
        <v>9892.3832456864093</v>
      </c>
      <c r="D2708" s="96">
        <v>0.94726677309163865</v>
      </c>
      <c r="E2708" s="98">
        <v>0</v>
      </c>
      <c r="F2708" s="119">
        <v>0</v>
      </c>
      <c r="G2708" s="177">
        <v>0</v>
      </c>
      <c r="H2708" s="97">
        <v>10583202.279013947</v>
      </c>
      <c r="I2708" s="185">
        <v>35044.132548468369</v>
      </c>
      <c r="J2708" s="174">
        <v>370879143453.01727</v>
      </c>
      <c r="K2708" s="186">
        <v>0.34574489923664242</v>
      </c>
      <c r="L2708" s="182">
        <v>106429838644.09029</v>
      </c>
      <c r="M2708" s="189">
        <v>7327431266.1171951</v>
      </c>
      <c r="N2708" s="187">
        <v>22017268.977168676</v>
      </c>
      <c r="O2708" s="185">
        <v>0</v>
      </c>
      <c r="P2708" s="185">
        <v>0</v>
      </c>
      <c r="Q2708" s="174">
        <v>378206574719.13446</v>
      </c>
      <c r="R2708" s="119">
        <v>0.33904638537117487</v>
      </c>
      <c r="S2708" s="174">
        <v>106429838644.09029</v>
      </c>
      <c r="T2708" s="119">
        <v>0.28140663266662591</v>
      </c>
      <c r="U2708" s="97">
        <v>13.211413252094768</v>
      </c>
      <c r="V2708" s="184">
        <v>1410694334596.4629</v>
      </c>
      <c r="W2708" s="199">
        <v>1463.9810524172347</v>
      </c>
      <c r="X2708" s="191">
        <v>5.6819935187431579E-2</v>
      </c>
      <c r="Y2708" s="198">
        <v>2.0000000000000001E-4</v>
      </c>
    </row>
    <row r="2709" spans="1:25" x14ac:dyDescent="0.2">
      <c r="A2709">
        <v>2705</v>
      </c>
      <c r="B2709" s="119">
        <v>0.32798614426640105</v>
      </c>
      <c r="C2709" s="97">
        <v>6121.6222554676151</v>
      </c>
      <c r="D2709" s="96">
        <v>0.95996000376545776</v>
      </c>
      <c r="E2709" s="98">
        <v>0</v>
      </c>
      <c r="F2709" s="119">
        <v>0</v>
      </c>
      <c r="G2709" s="177">
        <v>0</v>
      </c>
      <c r="H2709" s="97">
        <v>13762679.460800493</v>
      </c>
      <c r="I2709" s="185">
        <v>24080.327985779233</v>
      </c>
      <c r="J2709" s="174">
        <v>331409835379.22314</v>
      </c>
      <c r="K2709" s="186">
        <v>0.18998877171742234</v>
      </c>
      <c r="L2709" s="182">
        <v>28304613805.262589</v>
      </c>
      <c r="M2709" s="189">
        <v>5342948312.286253</v>
      </c>
      <c r="N2709" s="187">
        <v>28090616.125605874</v>
      </c>
      <c r="O2709" s="185">
        <v>0</v>
      </c>
      <c r="P2709" s="185">
        <v>0</v>
      </c>
      <c r="Q2709" s="174">
        <v>336752783691.5094</v>
      </c>
      <c r="R2709" s="119">
        <v>0.18697439370375507</v>
      </c>
      <c r="S2709" s="174">
        <v>28304613805.262589</v>
      </c>
      <c r="T2709" s="119">
        <v>8.4051610487032288E-2</v>
      </c>
      <c r="U2709" s="97">
        <v>13.528629064172904</v>
      </c>
      <c r="V2709" s="184">
        <v>333392507755.76141</v>
      </c>
      <c r="W2709" s="199">
        <v>346.17825933558748</v>
      </c>
      <c r="X2709" s="191">
        <v>5.2107571864602943E-2</v>
      </c>
      <c r="Y2709" s="198">
        <v>2.0000000000000001E-4</v>
      </c>
    </row>
    <row r="2710" spans="1:25" x14ac:dyDescent="0.2">
      <c r="A2710">
        <v>2706</v>
      </c>
      <c r="B2710" s="119">
        <v>0.5276378521960936</v>
      </c>
      <c r="C2710" s="97">
        <v>10843.260565886258</v>
      </c>
      <c r="D2710" s="96">
        <v>0.3275823521468933</v>
      </c>
      <c r="E2710" s="98">
        <v>0</v>
      </c>
      <c r="F2710" s="119">
        <v>0</v>
      </c>
      <c r="G2710" s="177">
        <v>0</v>
      </c>
      <c r="H2710" s="97">
        <v>2031835.3342525968</v>
      </c>
      <c r="I2710" s="185">
        <v>53731.926027053814</v>
      </c>
      <c r="J2710" s="174">
        <v>109174425879.21469</v>
      </c>
      <c r="K2710" s="186">
        <v>0.49449985743055247</v>
      </c>
      <c r="L2710" s="182">
        <v>41083829875.047447</v>
      </c>
      <c r="M2710" s="189">
        <v>2916205777.9985785</v>
      </c>
      <c r="N2710" s="187">
        <v>7354503.0554415155</v>
      </c>
      <c r="O2710" s="185">
        <v>0</v>
      </c>
      <c r="P2710" s="185">
        <v>0</v>
      </c>
      <c r="Q2710" s="174">
        <v>112090631657.21327</v>
      </c>
      <c r="R2710" s="119">
        <v>0.48163470250959123</v>
      </c>
      <c r="S2710" s="174">
        <v>41083829875.047447</v>
      </c>
      <c r="T2710" s="119">
        <v>0.36652331481801953</v>
      </c>
      <c r="U2710" s="97">
        <v>13.183444504014849</v>
      </c>
      <c r="V2710" s="184">
        <v>630617936178.6792</v>
      </c>
      <c r="W2710" s="199">
        <v>653.60497230815645</v>
      </c>
      <c r="X2710" s="191">
        <v>5.1755137061401515E-2</v>
      </c>
      <c r="Y2710" s="198">
        <v>2.0000000000000001E-4</v>
      </c>
    </row>
    <row r="2711" spans="1:25" x14ac:dyDescent="0.2">
      <c r="A2711">
        <v>2707</v>
      </c>
      <c r="B2711" s="119">
        <v>0.48140973579032131</v>
      </c>
      <c r="C2711" s="97">
        <v>8203.5972209531428</v>
      </c>
      <c r="D2711" s="96">
        <v>0.4029323230275792</v>
      </c>
      <c r="E2711" s="98">
        <v>2.1755585264966681E-2</v>
      </c>
      <c r="F2711" s="119">
        <v>0.5744643948337631</v>
      </c>
      <c r="G2711" s="177">
        <v>1</v>
      </c>
      <c r="H2711" s="97">
        <v>4259975.3974857787</v>
      </c>
      <c r="I2711" s="185">
        <v>53673.995849488078</v>
      </c>
      <c r="J2711" s="174">
        <v>228649901803.573</v>
      </c>
      <c r="K2711" s="186">
        <v>0.48140973579032131</v>
      </c>
      <c r="L2711" s="182">
        <v>85437214680.845963</v>
      </c>
      <c r="M2711" s="189">
        <v>5938670958.4795351</v>
      </c>
      <c r="N2711" s="187">
        <v>12816185.385485511</v>
      </c>
      <c r="O2711" s="185">
        <v>0</v>
      </c>
      <c r="P2711" s="185">
        <v>169810191358.7691</v>
      </c>
      <c r="Q2711" s="174">
        <v>404398764120.82166</v>
      </c>
      <c r="R2711" s="119">
        <v>0.60811867819972465</v>
      </c>
      <c r="S2711" s="174">
        <v>161375405265.03424</v>
      </c>
      <c r="T2711" s="119">
        <v>0.39905019397344232</v>
      </c>
      <c r="U2711" s="97">
        <v>15.942458395545518</v>
      </c>
      <c r="V2711" s="184">
        <v>2830554013387.0415</v>
      </c>
      <c r="W2711" s="199">
        <v>2940.411789318433</v>
      </c>
      <c r="X2711" s="191">
        <v>4.5286133751430861E-2</v>
      </c>
      <c r="Y2711" s="198">
        <v>2.0000000000000001E-4</v>
      </c>
    </row>
    <row r="2712" spans="1:25" x14ac:dyDescent="0.2">
      <c r="A2712">
        <v>2708</v>
      </c>
      <c r="B2712" s="119">
        <v>0.44316194764469885</v>
      </c>
      <c r="C2712" s="97">
        <v>4823.201764981718</v>
      </c>
      <c r="D2712" s="96">
        <v>0.80179628320781171</v>
      </c>
      <c r="E2712" s="98">
        <v>0</v>
      </c>
      <c r="F2712" s="119">
        <v>0.53361425122737005</v>
      </c>
      <c r="G2712" s="177">
        <v>1</v>
      </c>
      <c r="H2712" s="97">
        <v>9802470.4208510928</v>
      </c>
      <c r="I2712" s="185">
        <v>37944.424621971819</v>
      </c>
      <c r="J2712" s="174">
        <v>371949099993.09265</v>
      </c>
      <c r="K2712" s="186">
        <v>0.44316194764469885</v>
      </c>
      <c r="L2712" s="182">
        <v>118055298225.6125</v>
      </c>
      <c r="M2712" s="189">
        <v>17765475235.766373</v>
      </c>
      <c r="N2712" s="187">
        <v>21933820.591196857</v>
      </c>
      <c r="O2712" s="185">
        <v>0</v>
      </c>
      <c r="P2712" s="185">
        <v>349535149739.1936</v>
      </c>
      <c r="Q2712" s="174">
        <v>739249724968.05261</v>
      </c>
      <c r="R2712" s="119">
        <v>0.60123364589441619</v>
      </c>
      <c r="S2712" s="174">
        <v>340998607872.2113</v>
      </c>
      <c r="T2712" s="119">
        <v>0.46127661107611218</v>
      </c>
      <c r="U2712" s="97">
        <v>17.078764160858306</v>
      </c>
      <c r="V2712" s="184">
        <v>6260729085616.7744</v>
      </c>
      <c r="W2712" s="199">
        <v>6493.9961420123609</v>
      </c>
      <c r="X2712" s="191">
        <v>4.3499882666390113E-2</v>
      </c>
      <c r="Y2712" s="198">
        <v>2.0000000000000001E-4</v>
      </c>
    </row>
    <row r="2713" spans="1:25" x14ac:dyDescent="0.2">
      <c r="A2713">
        <v>2709</v>
      </c>
      <c r="B2713" s="119">
        <v>0.47209042960165393</v>
      </c>
      <c r="C2713" s="97">
        <v>4000</v>
      </c>
      <c r="D2713" s="96">
        <v>0.7192452727860984</v>
      </c>
      <c r="E2713" s="98">
        <v>0.52525787636902721</v>
      </c>
      <c r="F2713" s="119">
        <v>0.35082036198778427</v>
      </c>
      <c r="G2713" s="177">
        <v>1</v>
      </c>
      <c r="H2713" s="97">
        <v>9206025.239990551</v>
      </c>
      <c r="I2713" s="185">
        <v>36228.46342078867</v>
      </c>
      <c r="J2713" s="174">
        <v>333520148657.85492</v>
      </c>
      <c r="K2713" s="186">
        <v>0.43755215331352115</v>
      </c>
      <c r="L2713" s="182">
        <v>94268436866.332199</v>
      </c>
      <c r="M2713" s="189">
        <v>2987891383.5219197</v>
      </c>
      <c r="N2713" s="187">
        <v>21557514.72329447</v>
      </c>
      <c r="O2713" s="185">
        <v>0</v>
      </c>
      <c r="P2713" s="185">
        <v>215170824695.96857</v>
      </c>
      <c r="Q2713" s="174">
        <v>551678864737.34546</v>
      </c>
      <c r="R2713" s="119">
        <v>0.57654758829105734</v>
      </c>
      <c r="S2713" s="174">
        <v>198299767861.3949</v>
      </c>
      <c r="T2713" s="119">
        <v>0.35944782469744513</v>
      </c>
      <c r="U2713" s="97">
        <v>16.198896343255619</v>
      </c>
      <c r="V2713" s="184">
        <v>3482259653672.4326</v>
      </c>
      <c r="W2713" s="199">
        <v>3612.3563264316754</v>
      </c>
      <c r="X2713" s="191">
        <v>4.5405976231485241E-2</v>
      </c>
      <c r="Y2713" s="198">
        <v>2.0000000000000001E-4</v>
      </c>
    </row>
    <row r="2714" spans="1:25" x14ac:dyDescent="0.2">
      <c r="A2714">
        <v>2710</v>
      </c>
      <c r="B2714" s="119">
        <v>0.44642022978359058</v>
      </c>
      <c r="C2714" s="97">
        <v>8504.2700943944456</v>
      </c>
      <c r="D2714" s="96">
        <v>0.95834802630320648</v>
      </c>
      <c r="E2714" s="98">
        <v>0.33388565199438192</v>
      </c>
      <c r="F2714" s="119">
        <v>0</v>
      </c>
      <c r="G2714" s="177">
        <v>0</v>
      </c>
      <c r="H2714" s="97">
        <v>6808529.6206861259</v>
      </c>
      <c r="I2714" s="185">
        <v>40504.742147928249</v>
      </c>
      <c r="J2714" s="174">
        <v>275777736692.42328</v>
      </c>
      <c r="K2714" s="186">
        <v>0.43273767165677868</v>
      </c>
      <c r="L2714" s="182">
        <v>94263539121.414459</v>
      </c>
      <c r="M2714" s="189">
        <v>15271381298.146732</v>
      </c>
      <c r="N2714" s="187">
        <v>14764373.250842148</v>
      </c>
      <c r="O2714" s="185">
        <v>30117809511.009293</v>
      </c>
      <c r="P2714" s="185">
        <v>0</v>
      </c>
      <c r="Q2714" s="174">
        <v>321166927501.57928</v>
      </c>
      <c r="R2714" s="119">
        <v>0.44660159872519112</v>
      </c>
      <c r="S2714" s="174">
        <v>108938329036.62587</v>
      </c>
      <c r="T2714" s="119">
        <v>0.33919535203726786</v>
      </c>
      <c r="U2714" s="97">
        <v>14.289425681811348</v>
      </c>
      <c r="V2714" s="184">
        <v>1660575398449.7622</v>
      </c>
      <c r="W2714" s="199">
        <v>1723.5292731950146</v>
      </c>
      <c r="X2714" s="191">
        <v>5.2802076527931112E-2</v>
      </c>
      <c r="Y2714" s="198">
        <v>2.0000000000000001E-4</v>
      </c>
    </row>
    <row r="2715" spans="1:25" x14ac:dyDescent="0.2">
      <c r="A2715">
        <v>2711</v>
      </c>
      <c r="B2715" s="119">
        <v>0.40950776799413835</v>
      </c>
      <c r="C2715" s="97">
        <v>13567.22615038533</v>
      </c>
      <c r="D2715" s="96">
        <v>1.1084307366611028</v>
      </c>
      <c r="E2715" s="98">
        <v>0.48948990287785688</v>
      </c>
      <c r="F2715" s="119">
        <v>0</v>
      </c>
      <c r="G2715" s="177">
        <v>0</v>
      </c>
      <c r="H2715" s="97">
        <v>9445232.5886156559</v>
      </c>
      <c r="I2715" s="185">
        <v>41485.856892734388</v>
      </c>
      <c r="J2715" s="174">
        <v>391843567489.90027</v>
      </c>
      <c r="K2715" s="186">
        <v>0.40950776799413835</v>
      </c>
      <c r="L2715" s="182">
        <v>127216858461.78313</v>
      </c>
      <c r="M2715" s="189">
        <v>51525230769.841888</v>
      </c>
      <c r="N2715" s="187">
        <v>18800058.923104819</v>
      </c>
      <c r="O2715" s="185">
        <v>93066929059.830719</v>
      </c>
      <c r="P2715" s="185">
        <v>0</v>
      </c>
      <c r="Q2715" s="174">
        <v>536435727319.57288</v>
      </c>
      <c r="R2715" s="119">
        <v>0.4379211078041535</v>
      </c>
      <c r="S2715" s="174">
        <v>156969603344.5845</v>
      </c>
      <c r="T2715" s="119">
        <v>0.2926158630949508</v>
      </c>
      <c r="U2715" s="97">
        <v>15.22149025952951</v>
      </c>
      <c r="V2715" s="184">
        <v>2389173539716.4307</v>
      </c>
      <c r="W2715" s="199">
        <v>2480.2533638446771</v>
      </c>
      <c r="X2715" s="191">
        <v>4.9561277533257952E-2</v>
      </c>
      <c r="Y2715" s="198">
        <v>2.0000000000000001E-4</v>
      </c>
    </row>
    <row r="2716" spans="1:25" x14ac:dyDescent="0.2">
      <c r="A2716">
        <v>2712</v>
      </c>
      <c r="B2716" s="119">
        <v>0.52396771103993633</v>
      </c>
      <c r="C2716" s="97">
        <v>10383.04025626994</v>
      </c>
      <c r="D2716" s="96">
        <v>0.74325217994633952</v>
      </c>
      <c r="E2716" s="98">
        <v>0.42161220542990568</v>
      </c>
      <c r="F2716" s="119">
        <v>0.27751326509850394</v>
      </c>
      <c r="G2716" s="177">
        <v>1</v>
      </c>
      <c r="H2716" s="97">
        <v>6700294.9169022981</v>
      </c>
      <c r="I2716" s="185">
        <v>41257.848452054372</v>
      </c>
      <c r="J2716" s="174">
        <v>276439752265.62524</v>
      </c>
      <c r="K2716" s="186">
        <v>0.47293453124832308</v>
      </c>
      <c r="L2716" s="182">
        <v>104091792343.92279</v>
      </c>
      <c r="M2716" s="189">
        <v>3159461340.6401467</v>
      </c>
      <c r="N2716" s="187">
        <v>15791860.613629285</v>
      </c>
      <c r="O2716" s="185">
        <v>0</v>
      </c>
      <c r="P2716" s="185">
        <v>144005104967.81009</v>
      </c>
      <c r="Q2716" s="174">
        <v>423604318574.07544</v>
      </c>
      <c r="R2716" s="119">
        <v>0.58059367633048897</v>
      </c>
      <c r="S2716" s="174">
        <v>170510494771.43613</v>
      </c>
      <c r="T2716" s="119">
        <v>0.40252303221412755</v>
      </c>
      <c r="U2716" s="97">
        <v>15.400998075168083</v>
      </c>
      <c r="V2716" s="184">
        <v>2820912171354.0059</v>
      </c>
      <c r="W2716" s="199">
        <v>2923.4610034450698</v>
      </c>
      <c r="X2716" s="191">
        <v>4.7397142263068875E-2</v>
      </c>
      <c r="Y2716" s="198">
        <v>2.0000000000000001E-4</v>
      </c>
    </row>
    <row r="2717" spans="1:25" x14ac:dyDescent="0.2">
      <c r="A2717">
        <v>2713</v>
      </c>
      <c r="B2717" s="119">
        <v>0.43328044926202258</v>
      </c>
      <c r="C2717" s="97">
        <v>15207.953509844268</v>
      </c>
      <c r="D2717" s="96">
        <v>0.87017333092668536</v>
      </c>
      <c r="E2717" s="98">
        <v>3.348085346259215E-2</v>
      </c>
      <c r="F2717" s="119">
        <v>0</v>
      </c>
      <c r="G2717" s="177">
        <v>0</v>
      </c>
      <c r="H2717" s="97">
        <v>5645463.967169039</v>
      </c>
      <c r="I2717" s="185">
        <v>37972.275065737769</v>
      </c>
      <c r="J2717" s="174">
        <v>214371110635.05392</v>
      </c>
      <c r="K2717" s="186">
        <v>0.33140574919074872</v>
      </c>
      <c r="L2717" s="182">
        <v>53350788868.532234</v>
      </c>
      <c r="M2717" s="189">
        <v>4751902739.5099125</v>
      </c>
      <c r="N2717" s="187">
        <v>12873209.654328153</v>
      </c>
      <c r="O2717" s="185">
        <v>4743882859.4900522</v>
      </c>
      <c r="P2717" s="185">
        <v>0</v>
      </c>
      <c r="Q2717" s="174">
        <v>223866896234.05389</v>
      </c>
      <c r="R2717" s="119">
        <v>0.3343009889868242</v>
      </c>
      <c r="S2717" s="174">
        <v>55785902129.45388</v>
      </c>
      <c r="T2717" s="119">
        <v>0.24919227928692708</v>
      </c>
      <c r="U2717" s="97">
        <v>13.594518857637818</v>
      </c>
      <c r="V2717" s="184">
        <v>744326066552.90942</v>
      </c>
      <c r="W2717" s="199">
        <v>772.8595078531788</v>
      </c>
      <c r="X2717" s="191">
        <v>5.735181461213907E-2</v>
      </c>
      <c r="Y2717" s="198">
        <v>2.0000000000000001E-4</v>
      </c>
    </row>
    <row r="2718" spans="1:25" x14ac:dyDescent="0.2">
      <c r="A2718">
        <v>2714</v>
      </c>
      <c r="B2718" s="119">
        <v>0.38537198807342865</v>
      </c>
      <c r="C2718" s="97">
        <v>13001.864296827669</v>
      </c>
      <c r="D2718" s="96">
        <v>0.68982048596037771</v>
      </c>
      <c r="E2718" s="98">
        <v>0.57262061344893067</v>
      </c>
      <c r="F2718" s="119">
        <v>0</v>
      </c>
      <c r="G2718" s="177">
        <v>0</v>
      </c>
      <c r="H2718" s="97">
        <v>4535351.3606401496</v>
      </c>
      <c r="I2718" s="185">
        <v>44725.947688335938</v>
      </c>
      <c r="J2718" s="174">
        <v>202847887704.21454</v>
      </c>
      <c r="K2718" s="186">
        <v>0.38537198807342865</v>
      </c>
      <c r="L2718" s="182">
        <v>56984443667.810722</v>
      </c>
      <c r="M2718" s="189">
        <v>21938724725.052406</v>
      </c>
      <c r="N2718" s="187">
        <v>11475622.408006437</v>
      </c>
      <c r="O2718" s="185">
        <v>55227376996.463531</v>
      </c>
      <c r="P2718" s="185">
        <v>0</v>
      </c>
      <c r="Q2718" s="174">
        <v>280013989425.73047</v>
      </c>
      <c r="R2718" s="119">
        <v>0.4369560092664303</v>
      </c>
      <c r="S2718" s="174">
        <v>86884141874.93045</v>
      </c>
      <c r="T2718" s="119">
        <v>0.31028500416396221</v>
      </c>
      <c r="U2718" s="97">
        <v>15.837103075140503</v>
      </c>
      <c r="V2718" s="184">
        <v>1457859915590.0408</v>
      </c>
      <c r="W2718" s="199">
        <v>1514.1033564076795</v>
      </c>
      <c r="X2718" s="191">
        <v>4.7078629847692469E-2</v>
      </c>
      <c r="Y2718" s="198">
        <v>2.0000000000000001E-4</v>
      </c>
    </row>
    <row r="2719" spans="1:25" x14ac:dyDescent="0.2">
      <c r="A2719">
        <v>2715</v>
      </c>
      <c r="B2719" s="119">
        <v>0.54810115511412394</v>
      </c>
      <c r="C2719" s="97">
        <v>11128.865447780032</v>
      </c>
      <c r="D2719" s="96">
        <v>0.94670879253545837</v>
      </c>
      <c r="E2719" s="98">
        <v>0.7</v>
      </c>
      <c r="F2719" s="119">
        <v>0</v>
      </c>
      <c r="G2719" s="177">
        <v>0</v>
      </c>
      <c r="H2719" s="97">
        <v>6195630.3591764625</v>
      </c>
      <c r="I2719" s="185">
        <v>46626.914997486638</v>
      </c>
      <c r="J2719" s="174">
        <v>288883130113.16852</v>
      </c>
      <c r="K2719" s="186">
        <v>0.52043555397951613</v>
      </c>
      <c r="L2719" s="182">
        <v>116685938721.47903</v>
      </c>
      <c r="M2719" s="189">
        <v>58060315059.26255</v>
      </c>
      <c r="N2719" s="187">
        <v>13594551.596425269</v>
      </c>
      <c r="O2719" s="185">
        <v>91665418926.314178</v>
      </c>
      <c r="P2719" s="185">
        <v>0</v>
      </c>
      <c r="Q2719" s="174">
        <v>438608864098.74524</v>
      </c>
      <c r="R2719" s="119">
        <v>0.50997005602348644</v>
      </c>
      <c r="S2719" s="174">
        <v>152612536133.53503</v>
      </c>
      <c r="T2719" s="119">
        <v>0.34794676675566899</v>
      </c>
      <c r="U2719" s="97">
        <v>15.823383147783344</v>
      </c>
      <c r="V2719" s="184">
        <v>2547950296773.8281</v>
      </c>
      <c r="W2719" s="199">
        <v>2647.0093190283669</v>
      </c>
      <c r="X2719" s="191">
        <v>4.8631313919985729E-2</v>
      </c>
      <c r="Y2719" s="198">
        <v>2.0000000000000001E-4</v>
      </c>
    </row>
    <row r="2720" spans="1:25" x14ac:dyDescent="0.2">
      <c r="A2720">
        <v>2716</v>
      </c>
      <c r="B2720" s="119">
        <v>0.49414025724075883</v>
      </c>
      <c r="C2720" s="97">
        <v>8499.8290387480338</v>
      </c>
      <c r="D2720" s="96">
        <v>1.0979526637792123</v>
      </c>
      <c r="E2720" s="98">
        <v>0.7</v>
      </c>
      <c r="F2720" s="119">
        <v>0.54382661224088857</v>
      </c>
      <c r="G2720" s="177">
        <v>1</v>
      </c>
      <c r="H2720" s="97">
        <v>11816294.965793977</v>
      </c>
      <c r="I2720" s="185">
        <v>34975.044756916905</v>
      </c>
      <c r="J2720" s="174">
        <v>413275445289.57623</v>
      </c>
      <c r="K2720" s="186">
        <v>0.37951949363805604</v>
      </c>
      <c r="L2720" s="182">
        <v>113015742260.34583</v>
      </c>
      <c r="M2720" s="189">
        <v>3307258785.4481363</v>
      </c>
      <c r="N2720" s="187">
        <v>23201264.868625768</v>
      </c>
      <c r="O2720" s="185">
        <v>0</v>
      </c>
      <c r="P2720" s="185">
        <v>331850254152.06372</v>
      </c>
      <c r="Q2720" s="174">
        <v>748432958227.08801</v>
      </c>
      <c r="R2720" s="119">
        <v>0.56428072335485224</v>
      </c>
      <c r="S2720" s="174">
        <v>301311589546.33838</v>
      </c>
      <c r="T2720" s="119">
        <v>0.40258995309358764</v>
      </c>
      <c r="U2720" s="97">
        <v>16.783574766094549</v>
      </c>
      <c r="V2720" s="184">
        <v>5286610355370.6025</v>
      </c>
      <c r="W2720" s="199">
        <v>5483.8084957382798</v>
      </c>
      <c r="X2720" s="191">
        <v>4.4540931019157667E-2</v>
      </c>
      <c r="Y2720" s="198">
        <v>2.0000000000000001E-4</v>
      </c>
    </row>
    <row r="2721" spans="1:25" x14ac:dyDescent="0.2">
      <c r="A2721">
        <v>2717</v>
      </c>
      <c r="B2721" s="119">
        <v>0.34852769179231075</v>
      </c>
      <c r="C2721" s="97">
        <v>14953.78436278369</v>
      </c>
      <c r="D2721" s="96">
        <v>0.91614299969479951</v>
      </c>
      <c r="E2721" s="98">
        <v>0</v>
      </c>
      <c r="F2721" s="119">
        <v>0</v>
      </c>
      <c r="G2721" s="177">
        <v>0</v>
      </c>
      <c r="H2721" s="97">
        <v>6456412.518143639</v>
      </c>
      <c r="I2721" s="185">
        <v>40657.837883147484</v>
      </c>
      <c r="J2721" s="174">
        <v>262503773469.40808</v>
      </c>
      <c r="K2721" s="186">
        <v>0.3485276917923108</v>
      </c>
      <c r="L2721" s="182">
        <v>69108384988.076477</v>
      </c>
      <c r="M2721" s="189">
        <v>8119967367.4447584</v>
      </c>
      <c r="N2721" s="187">
        <v>14225593.449034404</v>
      </c>
      <c r="O2721" s="185">
        <v>0</v>
      </c>
      <c r="P2721" s="185">
        <v>0</v>
      </c>
      <c r="Q2721" s="174">
        <v>270623740836.85284</v>
      </c>
      <c r="R2721" s="119">
        <v>0.33807024458072077</v>
      </c>
      <c r="S2721" s="174">
        <v>69108384988.076477</v>
      </c>
      <c r="T2721" s="119">
        <v>0.25536704493985574</v>
      </c>
      <c r="U2721" s="97">
        <v>13.376185217221961</v>
      </c>
      <c r="V2721" s="184">
        <v>887667882692.13635</v>
      </c>
      <c r="W2721" s="199">
        <v>920.89875971447157</v>
      </c>
      <c r="X2721" s="191">
        <v>5.7577800003740506E-2</v>
      </c>
      <c r="Y2721" s="198">
        <v>2.0000000000000001E-4</v>
      </c>
    </row>
    <row r="2722" spans="1:25" x14ac:dyDescent="0.2">
      <c r="A2722">
        <v>2718</v>
      </c>
      <c r="B2722" s="119">
        <v>0.49668554470095749</v>
      </c>
      <c r="C2722" s="97">
        <v>5217.172479999932</v>
      </c>
      <c r="D2722" s="96">
        <v>1.0073876046191139</v>
      </c>
      <c r="E2722" s="98">
        <v>0.64600355425914824</v>
      </c>
      <c r="F2722" s="119">
        <v>0</v>
      </c>
      <c r="G2722" s="177">
        <v>0</v>
      </c>
      <c r="H2722" s="97">
        <v>13908582.2004143</v>
      </c>
      <c r="I2722" s="185">
        <v>30308.492832238873</v>
      </c>
      <c r="J2722" s="174">
        <v>421548163927.862</v>
      </c>
      <c r="K2722" s="186">
        <v>0.45657939403521819</v>
      </c>
      <c r="L2722" s="182">
        <v>140229879099.112</v>
      </c>
      <c r="M2722" s="189">
        <v>72055782649.625656</v>
      </c>
      <c r="N2722" s="187">
        <v>27944263.166244827</v>
      </c>
      <c r="O2722" s="185">
        <v>119069638610.15311</v>
      </c>
      <c r="P2722" s="185">
        <v>0</v>
      </c>
      <c r="Q2722" s="174">
        <v>612673585187.64075</v>
      </c>
      <c r="R2722" s="119">
        <v>0.46962350440299139</v>
      </c>
      <c r="S2722" s="174">
        <v>200369993456.12131</v>
      </c>
      <c r="T2722" s="119">
        <v>0.32704199805636291</v>
      </c>
      <c r="U2722" s="97">
        <v>15.814260629171295</v>
      </c>
      <c r="V2722" s="184">
        <v>3376433226159.1504</v>
      </c>
      <c r="W2722" s="199">
        <v>3503.1641533822462</v>
      </c>
      <c r="X2722" s="191">
        <v>4.6291620624818113E-2</v>
      </c>
      <c r="Y2722" s="198">
        <v>2.0000000000000001E-4</v>
      </c>
    </row>
    <row r="2723" spans="1:25" x14ac:dyDescent="0.2">
      <c r="A2723">
        <v>2719</v>
      </c>
      <c r="B2723" s="119">
        <v>0.51433488891495038</v>
      </c>
      <c r="C2723" s="97">
        <v>9592.0891767365156</v>
      </c>
      <c r="D2723" s="96">
        <v>1.0858534392052779</v>
      </c>
      <c r="E2723" s="98">
        <v>0</v>
      </c>
      <c r="F2723" s="119">
        <v>0</v>
      </c>
      <c r="G2723" s="177">
        <v>0</v>
      </c>
      <c r="H2723" s="97">
        <v>8869820.9035469629</v>
      </c>
      <c r="I2723" s="185">
        <v>35427.909180229166</v>
      </c>
      <c r="J2723" s="174">
        <v>314239209415.76001</v>
      </c>
      <c r="K2723" s="186">
        <v>0.34518070334079431</v>
      </c>
      <c r="L2723" s="182">
        <v>78761315895.259933</v>
      </c>
      <c r="M2723" s="189">
        <v>6141840555.5911522</v>
      </c>
      <c r="N2723" s="187">
        <v>17929152.934274238</v>
      </c>
      <c r="O2723" s="185">
        <v>0</v>
      </c>
      <c r="P2723" s="185">
        <v>0</v>
      </c>
      <c r="Q2723" s="174">
        <v>320381049971.35114</v>
      </c>
      <c r="R2723" s="119">
        <v>0.33856344291613583</v>
      </c>
      <c r="S2723" s="174">
        <v>78761315895.259933</v>
      </c>
      <c r="T2723" s="119">
        <v>0.24583637484895834</v>
      </c>
      <c r="U2723" s="97">
        <v>13.217269697878111</v>
      </c>
      <c r="V2723" s="184">
        <v>1042104860951.2258</v>
      </c>
      <c r="W2723" s="199">
        <v>1080.9117362584443</v>
      </c>
      <c r="X2723" s="191">
        <v>5.8744288436184983E-2</v>
      </c>
      <c r="Y2723" s="198">
        <v>2.0000000000000001E-4</v>
      </c>
    </row>
    <row r="2724" spans="1:25" x14ac:dyDescent="0.2">
      <c r="A2724">
        <v>2720</v>
      </c>
      <c r="B2724" s="119">
        <v>0.44684434839419257</v>
      </c>
      <c r="C2724" s="97">
        <v>9820.2839917195288</v>
      </c>
      <c r="D2724" s="96">
        <v>0.79680980042282312</v>
      </c>
      <c r="E2724" s="98">
        <v>0</v>
      </c>
      <c r="F2724" s="119">
        <v>0</v>
      </c>
      <c r="G2724" s="177">
        <v>0</v>
      </c>
      <c r="H2724" s="97">
        <v>5915143.3031437416</v>
      </c>
      <c r="I2724" s="185">
        <v>39022.212437983566</v>
      </c>
      <c r="J2724" s="174">
        <v>230821978576.3909</v>
      </c>
      <c r="K2724" s="186">
        <v>0.4233017328672054</v>
      </c>
      <c r="L2724" s="182">
        <v>72956618928.403107</v>
      </c>
      <c r="M2724" s="189">
        <v>3262675393.054913</v>
      </c>
      <c r="N2724" s="187">
        <v>13858085.291765697</v>
      </c>
      <c r="O2724" s="185">
        <v>0</v>
      </c>
      <c r="P2724" s="185">
        <v>0</v>
      </c>
      <c r="Q2724" s="174">
        <v>234084653969.4458</v>
      </c>
      <c r="R2724" s="119">
        <v>0.41740174701062038</v>
      </c>
      <c r="S2724" s="174">
        <v>72956618928.403107</v>
      </c>
      <c r="T2724" s="119">
        <v>0.31166767103804194</v>
      </c>
      <c r="U2724" s="97">
        <v>13.112471407898747</v>
      </c>
      <c r="V2724" s="184">
        <v>1029709918900.9822</v>
      </c>
      <c r="W2724" s="199">
        <v>1067.9301442922986</v>
      </c>
      <c r="X2724" s="191">
        <v>5.6794165282865079E-2</v>
      </c>
      <c r="Y2724" s="198">
        <v>2.0000000000000001E-4</v>
      </c>
    </row>
    <row r="2725" spans="1:25" x14ac:dyDescent="0.2">
      <c r="A2725">
        <v>2721</v>
      </c>
      <c r="B2725" s="119">
        <v>0.48553517575096389</v>
      </c>
      <c r="C2725" s="97">
        <v>9902.5599078203286</v>
      </c>
      <c r="D2725" s="96">
        <v>0.8960596173036105</v>
      </c>
      <c r="E2725" s="98">
        <v>5.045688957547903E-2</v>
      </c>
      <c r="F2725" s="119">
        <v>0</v>
      </c>
      <c r="G2725" s="177">
        <v>0</v>
      </c>
      <c r="H2725" s="97">
        <v>6999795.3761928333</v>
      </c>
      <c r="I2725" s="185">
        <v>34575.768143193374</v>
      </c>
      <c r="J2725" s="174">
        <v>242023301977.04044</v>
      </c>
      <c r="K2725" s="186">
        <v>0.33511736018212324</v>
      </c>
      <c r="L2725" s="182">
        <v>56118348255.489784</v>
      </c>
      <c r="M2725" s="189">
        <v>4687585216.3944855</v>
      </c>
      <c r="N2725" s="187">
        <v>15443265.282528907</v>
      </c>
      <c r="O2725" s="185">
        <v>9830123292.8605785</v>
      </c>
      <c r="P2725" s="185">
        <v>0</v>
      </c>
      <c r="Q2725" s="174">
        <v>256541010486.29547</v>
      </c>
      <c r="R2725" s="119">
        <v>0.3468073526596947</v>
      </c>
      <c r="S2725" s="174">
        <v>61428178430.12294</v>
      </c>
      <c r="T2725" s="119">
        <v>0.23944779165592497</v>
      </c>
      <c r="U2725" s="97">
        <v>13.768903423757392</v>
      </c>
      <c r="V2725" s="184">
        <v>864841785234.82214</v>
      </c>
      <c r="W2725" s="199">
        <v>897.13649579692708</v>
      </c>
      <c r="X2725" s="191">
        <v>5.4986037166025375E-2</v>
      </c>
      <c r="Y2725" s="198">
        <v>2.0000000000000001E-4</v>
      </c>
    </row>
    <row r="2726" spans="1:25" x14ac:dyDescent="0.2">
      <c r="A2726">
        <v>2722</v>
      </c>
      <c r="B2726" s="119">
        <v>0.58598779603669204</v>
      </c>
      <c r="C2726" s="97">
        <v>10397.426568636412</v>
      </c>
      <c r="D2726" s="96">
        <v>0.65567987188251009</v>
      </c>
      <c r="E2726" s="98">
        <v>0.49311287333260873</v>
      </c>
      <c r="F2726" s="119">
        <v>0</v>
      </c>
      <c r="G2726" s="177">
        <v>0</v>
      </c>
      <c r="H2726" s="97">
        <v>6441314.1080538165</v>
      </c>
      <c r="I2726" s="185">
        <v>39380.098384725476</v>
      </c>
      <c r="J2726" s="174">
        <v>253659583302.07953</v>
      </c>
      <c r="K2726" s="186">
        <v>0.40494241286587407</v>
      </c>
      <c r="L2726" s="182">
        <v>71908486997.208771</v>
      </c>
      <c r="M2726" s="189">
        <v>25642523315.000778</v>
      </c>
      <c r="N2726" s="187">
        <v>15862924.808036815</v>
      </c>
      <c r="O2726" s="185">
        <v>63986095315.354164</v>
      </c>
      <c r="P2726" s="185">
        <v>0</v>
      </c>
      <c r="Q2726" s="174">
        <v>343288201932.43451</v>
      </c>
      <c r="R2726" s="119">
        <v>0.44833000113260879</v>
      </c>
      <c r="S2726" s="174">
        <v>104575792056.84798</v>
      </c>
      <c r="T2726" s="119">
        <v>0.30462972938822536</v>
      </c>
      <c r="U2726" s="97">
        <v>15.639769930860746</v>
      </c>
      <c r="V2726" s="184">
        <v>1748311126722.3638</v>
      </c>
      <c r="W2726" s="199">
        <v>1812.3240587185442</v>
      </c>
      <c r="X2726" s="191">
        <v>4.5589034721861793E-2</v>
      </c>
      <c r="Y2726" s="198">
        <v>2.0000000000000001E-4</v>
      </c>
    </row>
    <row r="2727" spans="1:25" x14ac:dyDescent="0.2">
      <c r="A2727">
        <v>2723</v>
      </c>
      <c r="B2727" s="119">
        <v>0.47268133625042846</v>
      </c>
      <c r="C2727" s="97">
        <v>8216.6667869177491</v>
      </c>
      <c r="D2727" s="96">
        <v>0.67255866960392385</v>
      </c>
      <c r="E2727" s="98">
        <v>0</v>
      </c>
      <c r="F2727" s="119">
        <v>0</v>
      </c>
      <c r="G2727" s="177">
        <v>0</v>
      </c>
      <c r="H2727" s="97">
        <v>4756482.3453955008</v>
      </c>
      <c r="I2727" s="185">
        <v>42566.952497878956</v>
      </c>
      <c r="J2727" s="174">
        <v>202468958053.45016</v>
      </c>
      <c r="K2727" s="186">
        <v>0.46620035256435699</v>
      </c>
      <c r="L2727" s="182">
        <v>66430528577.890007</v>
      </c>
      <c r="M2727" s="189">
        <v>3623141122.1486273</v>
      </c>
      <c r="N2727" s="187">
        <v>12145681.691631295</v>
      </c>
      <c r="O2727" s="185">
        <v>0</v>
      </c>
      <c r="P2727" s="185">
        <v>0</v>
      </c>
      <c r="Q2727" s="174">
        <v>206092099175.59879</v>
      </c>
      <c r="R2727" s="119">
        <v>0.45800445531602574</v>
      </c>
      <c r="S2727" s="174">
        <v>66430528577.890007</v>
      </c>
      <c r="T2727" s="119">
        <v>0.32233418381210488</v>
      </c>
      <c r="U2727" s="97">
        <v>13.169995622090761</v>
      </c>
      <c r="V2727" s="184">
        <v>971646937792.73706</v>
      </c>
      <c r="W2727" s="199">
        <v>1009.3159232519448</v>
      </c>
      <c r="X2727" s="191">
        <v>5.4112650276241459E-2</v>
      </c>
      <c r="Y2727" s="198">
        <v>2.0000000000000001E-4</v>
      </c>
    </row>
    <row r="2728" spans="1:25" x14ac:dyDescent="0.2">
      <c r="A2728">
        <v>2724</v>
      </c>
      <c r="B2728" s="119">
        <v>0.39971904588597795</v>
      </c>
      <c r="C2728" s="97">
        <v>11693.004635296458</v>
      </c>
      <c r="D2728" s="96">
        <v>0.49924545127781311</v>
      </c>
      <c r="E2728" s="98">
        <v>0</v>
      </c>
      <c r="F2728" s="119">
        <v>0</v>
      </c>
      <c r="G2728" s="177">
        <v>0</v>
      </c>
      <c r="H2728" s="97">
        <v>2809172.978299628</v>
      </c>
      <c r="I2728" s="185">
        <v>45816.981489946011</v>
      </c>
      <c r="J2728" s="174">
        <v>128707826348.81056</v>
      </c>
      <c r="K2728" s="186">
        <v>0.39971904588597795</v>
      </c>
      <c r="L2728" s="182">
        <v>36898761102.842247</v>
      </c>
      <c r="M2728" s="189">
        <v>757502258.39849162</v>
      </c>
      <c r="N2728" s="187">
        <v>8496492.8321575075</v>
      </c>
      <c r="O2728" s="185">
        <v>0</v>
      </c>
      <c r="P2728" s="185">
        <v>0</v>
      </c>
      <c r="Q2728" s="174">
        <v>129465328607.20906</v>
      </c>
      <c r="R2728" s="119">
        <v>0.39738028783205787</v>
      </c>
      <c r="S2728" s="174">
        <v>36898761102.842247</v>
      </c>
      <c r="T2728" s="119">
        <v>0.28500882436865493</v>
      </c>
      <c r="U2728" s="97">
        <v>13.05364822087054</v>
      </c>
      <c r="V2728" s="184">
        <v>542661720855.26044</v>
      </c>
      <c r="W2728" s="199">
        <v>562.97160034089234</v>
      </c>
      <c r="X2728" s="191">
        <v>5.4076716076551047E-2</v>
      </c>
      <c r="Y2728" s="198">
        <v>2.0000000000000001E-4</v>
      </c>
    </row>
    <row r="2729" spans="1:25" x14ac:dyDescent="0.2">
      <c r="A2729">
        <v>2725</v>
      </c>
      <c r="B2729" s="119">
        <v>0.58383729848694454</v>
      </c>
      <c r="C2729" s="97">
        <v>9519.2491526455524</v>
      </c>
      <c r="D2729" s="96">
        <v>1.065964508898513</v>
      </c>
      <c r="E2729" s="98">
        <v>0.7</v>
      </c>
      <c r="F2729" s="119">
        <v>0</v>
      </c>
      <c r="G2729" s="177">
        <v>0</v>
      </c>
      <c r="H2729" s="97">
        <v>9543719.2529071812</v>
      </c>
      <c r="I2729" s="185">
        <v>36279.54995967415</v>
      </c>
      <c r="J2729" s="174">
        <v>346241839436.95013</v>
      </c>
      <c r="K2729" s="186">
        <v>0.44508108614092201</v>
      </c>
      <c r="L2729" s="182">
        <v>129919626938.94757</v>
      </c>
      <c r="M2729" s="189">
        <v>39296536693.793526</v>
      </c>
      <c r="N2729" s="187">
        <v>19256252.485067409</v>
      </c>
      <c r="O2729" s="185">
        <v>77368702570.435562</v>
      </c>
      <c r="P2729" s="185">
        <v>0</v>
      </c>
      <c r="Q2729" s="174">
        <v>462907078701.1792</v>
      </c>
      <c r="R2729" s="119">
        <v>0.46661774243424792</v>
      </c>
      <c r="S2729" s="174">
        <v>174949123180.21109</v>
      </c>
      <c r="T2729" s="119">
        <v>0.37793572669288589</v>
      </c>
      <c r="U2729" s="97">
        <v>15.254309346628673</v>
      </c>
      <c r="V2729" s="184">
        <v>2792221758090.7349</v>
      </c>
      <c r="W2729" s="199">
        <v>2899.5910412746302</v>
      </c>
      <c r="X2729" s="191">
        <v>4.9286513246094836E-2</v>
      </c>
      <c r="Y2729" s="198">
        <v>2.0000000000000001E-4</v>
      </c>
    </row>
    <row r="2730" spans="1:25" x14ac:dyDescent="0.2">
      <c r="A2730">
        <v>2726</v>
      </c>
      <c r="B2730" s="119">
        <v>0.43047900414848472</v>
      </c>
      <c r="C2730" s="97">
        <v>8831.9635691555522</v>
      </c>
      <c r="D2730" s="96">
        <v>0.75595592925173172</v>
      </c>
      <c r="E2730" s="98">
        <v>0.61287587945082089</v>
      </c>
      <c r="F2730" s="119">
        <v>0.54498172469401895</v>
      </c>
      <c r="G2730" s="177">
        <v>1</v>
      </c>
      <c r="H2730" s="97">
        <v>5127445.3331597224</v>
      </c>
      <c r="I2730" s="185">
        <v>42300.794798904833</v>
      </c>
      <c r="J2730" s="174">
        <v>216895012880.59164</v>
      </c>
      <c r="K2730" s="186">
        <v>0.43047900414848472</v>
      </c>
      <c r="L2730" s="182">
        <v>69343907168.246689</v>
      </c>
      <c r="M2730" s="189">
        <v>1949488328.3016584</v>
      </c>
      <c r="N2730" s="187">
        <v>12465366.942807652</v>
      </c>
      <c r="O2730" s="185">
        <v>0</v>
      </c>
      <c r="P2730" s="185">
        <v>241642269840.90851</v>
      </c>
      <c r="Q2730" s="174">
        <v>460486771049.80176</v>
      </c>
      <c r="R2730" s="119">
        <v>0.62256417131977038</v>
      </c>
      <c r="S2730" s="174">
        <v>188143727339.00394</v>
      </c>
      <c r="T2730" s="119">
        <v>0.40857574889736875</v>
      </c>
      <c r="U2730" s="97">
        <v>16.824318124888663</v>
      </c>
      <c r="V2730" s="184">
        <v>3396899304738.4067</v>
      </c>
      <c r="W2730" s="199">
        <v>3527.0562354978588</v>
      </c>
      <c r="X2730" s="191">
        <v>4.4386057613795375E-2</v>
      </c>
      <c r="Y2730" s="198">
        <v>2.0000000000000001E-4</v>
      </c>
    </row>
    <row r="2731" spans="1:25" x14ac:dyDescent="0.2">
      <c r="A2731">
        <v>2727</v>
      </c>
      <c r="B2731" s="119">
        <v>0.51279809388563702</v>
      </c>
      <c r="C2731" s="97">
        <v>9456.3922677955834</v>
      </c>
      <c r="D2731" s="96">
        <v>0.77193796918389612</v>
      </c>
      <c r="E2731" s="98">
        <v>0</v>
      </c>
      <c r="F2731" s="119">
        <v>0</v>
      </c>
      <c r="G2731" s="177">
        <v>0</v>
      </c>
      <c r="H2731" s="97">
        <v>22110648.472007852</v>
      </c>
      <c r="I2731" s="185">
        <v>25244.707702914191</v>
      </c>
      <c r="J2731" s="174">
        <v>558176857797.72449</v>
      </c>
      <c r="K2731" s="186">
        <v>0.35353503610835335</v>
      </c>
      <c r="L2731" s="182">
        <v>146116427523.67429</v>
      </c>
      <c r="M2731" s="189">
        <v>21993544434.306816</v>
      </c>
      <c r="N2731" s="187">
        <v>47411673.822221979</v>
      </c>
      <c r="O2731" s="185">
        <v>0</v>
      </c>
      <c r="P2731" s="185">
        <v>0</v>
      </c>
      <c r="Q2731" s="174">
        <v>580170402232.03125</v>
      </c>
      <c r="R2731" s="119">
        <v>0.34013295889824502</v>
      </c>
      <c r="S2731" s="174">
        <v>146116427523.67429</v>
      </c>
      <c r="T2731" s="119">
        <v>0.25185088201937783</v>
      </c>
      <c r="U2731" s="97">
        <v>13.484820058121391</v>
      </c>
      <c r="V2731" s="184">
        <v>1931767918663.2546</v>
      </c>
      <c r="W2731" s="199">
        <v>2005.642741353038</v>
      </c>
      <c r="X2731" s="191">
        <v>5.2300414068285964E-2</v>
      </c>
      <c r="Y2731" s="198">
        <v>2.0000000000000001E-4</v>
      </c>
    </row>
    <row r="2732" spans="1:25" x14ac:dyDescent="0.2">
      <c r="A2732">
        <v>2728</v>
      </c>
      <c r="B2732" s="119">
        <v>0.60766070990315502</v>
      </c>
      <c r="C2732" s="97">
        <v>14222.765572673783</v>
      </c>
      <c r="D2732" s="96">
        <v>0.6189042915204761</v>
      </c>
      <c r="E2732" s="98">
        <v>0.7</v>
      </c>
      <c r="F2732" s="119">
        <v>0</v>
      </c>
      <c r="G2732" s="177">
        <v>0</v>
      </c>
      <c r="H2732" s="97">
        <v>4539116.4094046177</v>
      </c>
      <c r="I2732" s="185">
        <v>41886.184910841497</v>
      </c>
      <c r="J2732" s="174">
        <v>190126269256.15674</v>
      </c>
      <c r="K2732" s="186">
        <v>0.42606326352304247</v>
      </c>
      <c r="L2732" s="182">
        <v>62088210674.024857</v>
      </c>
      <c r="M2732" s="189">
        <v>18041601810.587521</v>
      </c>
      <c r="N2732" s="187">
        <v>11853118.912589923</v>
      </c>
      <c r="O2732" s="185">
        <v>42000395861.258186</v>
      </c>
      <c r="P2732" s="185">
        <v>0</v>
      </c>
      <c r="Q2732" s="174">
        <v>250168266928.00244</v>
      </c>
      <c r="R2732" s="119">
        <v>0.4581161985773704</v>
      </c>
      <c r="S2732" s="174">
        <v>84114686424.008667</v>
      </c>
      <c r="T2732" s="119">
        <v>0.33623243849795137</v>
      </c>
      <c r="U2732" s="97">
        <v>15.193084538995866</v>
      </c>
      <c r="V2732" s="184">
        <v>1363176266078.9548</v>
      </c>
      <c r="W2732" s="199">
        <v>1414.8903404479247</v>
      </c>
      <c r="X2732" s="191">
        <v>4.8363079398845855E-2</v>
      </c>
      <c r="Y2732" s="198">
        <v>2.0000000000000001E-4</v>
      </c>
    </row>
    <row r="2733" spans="1:25" x14ac:dyDescent="0.2">
      <c r="A2733">
        <v>2729</v>
      </c>
      <c r="B2733" s="119">
        <v>0.40131142674339892</v>
      </c>
      <c r="C2733" s="97">
        <v>9055.8610104330874</v>
      </c>
      <c r="D2733" s="96">
        <v>0.74969996604962874</v>
      </c>
      <c r="E2733" s="98">
        <v>0.52199622527795309</v>
      </c>
      <c r="F2733" s="119">
        <v>0.55036368692713566</v>
      </c>
      <c r="G2733" s="177">
        <v>1</v>
      </c>
      <c r="H2733" s="97">
        <v>6108236.06695191</v>
      </c>
      <c r="I2733" s="185">
        <v>34535.317892990133</v>
      </c>
      <c r="J2733" s="174">
        <v>210949874337.61197</v>
      </c>
      <c r="K2733" s="186">
        <v>0.28828567775623881</v>
      </c>
      <c r="L2733" s="182">
        <v>40497877643.530304</v>
      </c>
      <c r="M2733" s="189">
        <v>1259598048.2439544</v>
      </c>
      <c r="N2733" s="187">
        <v>14549901.498577233</v>
      </c>
      <c r="O2733" s="185">
        <v>0</v>
      </c>
      <c r="P2733" s="185">
        <v>238525151733.97406</v>
      </c>
      <c r="Q2733" s="174">
        <v>450734624119.83002</v>
      </c>
      <c r="R2733" s="119">
        <v>0.55827516995076243</v>
      </c>
      <c r="S2733" s="174">
        <v>151257979755.66827</v>
      </c>
      <c r="T2733" s="119">
        <v>0.33558100856138268</v>
      </c>
      <c r="U2733" s="97">
        <v>17.421907331788329</v>
      </c>
      <c r="V2733" s="184">
        <v>2790809357680.1841</v>
      </c>
      <c r="W2733" s="199">
        <v>2893.1069128685285</v>
      </c>
      <c r="X2733" s="191">
        <v>4.3005177786189695E-2</v>
      </c>
      <c r="Y2733" s="198">
        <v>2.0000000000000001E-4</v>
      </c>
    </row>
    <row r="2734" spans="1:25" x14ac:dyDescent="0.2">
      <c r="A2734">
        <v>2730</v>
      </c>
      <c r="B2734" s="119">
        <v>0.57755876233784265</v>
      </c>
      <c r="C2734" s="97">
        <v>4000</v>
      </c>
      <c r="D2734" s="96">
        <v>0.66567826490763249</v>
      </c>
      <c r="E2734" s="98">
        <v>0.12984350434058115</v>
      </c>
      <c r="F2734" s="119">
        <v>0</v>
      </c>
      <c r="G2734" s="177">
        <v>0</v>
      </c>
      <c r="H2734" s="97">
        <v>9433882.9131433815</v>
      </c>
      <c r="I2734" s="185">
        <v>35400.227403279547</v>
      </c>
      <c r="J2734" s="174">
        <v>333961600421.18903</v>
      </c>
      <c r="K2734" s="186">
        <v>0.41441743733716918</v>
      </c>
      <c r="L2734" s="182">
        <v>95043891611.639282</v>
      </c>
      <c r="M2734" s="189">
        <v>20035195223.147003</v>
      </c>
      <c r="N2734" s="187">
        <v>22606386.076847762</v>
      </c>
      <c r="O2734" s="185">
        <v>32252827196.01791</v>
      </c>
      <c r="P2734" s="185">
        <v>0</v>
      </c>
      <c r="Q2734" s="174">
        <v>386249622840.35388</v>
      </c>
      <c r="R2734" s="119">
        <v>0.4251182723879362</v>
      </c>
      <c r="S2734" s="174">
        <v>101932075633.40642</v>
      </c>
      <c r="T2734" s="119">
        <v>0.26390207162878543</v>
      </c>
      <c r="U2734" s="97">
        <v>13.97078412159942</v>
      </c>
      <c r="V2734" s="184">
        <v>1609173311801.1384</v>
      </c>
      <c r="W2734" s="199">
        <v>1671.6960395794324</v>
      </c>
      <c r="X2734" s="191">
        <v>4.9753013891073977E-2</v>
      </c>
      <c r="Y2734" s="198">
        <v>2.0000000000000001E-4</v>
      </c>
    </row>
    <row r="2735" spans="1:25" x14ac:dyDescent="0.2">
      <c r="A2735">
        <v>2731</v>
      </c>
      <c r="B2735" s="119">
        <v>0.58143021043120724</v>
      </c>
      <c r="C2735" s="97">
        <v>15157.616079531785</v>
      </c>
      <c r="D2735" s="96">
        <v>0.44586795279250191</v>
      </c>
      <c r="E2735" s="98">
        <v>0.23898921379304677</v>
      </c>
      <c r="F2735" s="119">
        <v>0</v>
      </c>
      <c r="G2735" s="177">
        <v>0</v>
      </c>
      <c r="H2735" s="97">
        <v>2683734.7492108457</v>
      </c>
      <c r="I2735" s="185">
        <v>53490.455362751913</v>
      </c>
      <c r="J2735" s="174">
        <v>143554193808.12894</v>
      </c>
      <c r="K2735" s="186">
        <v>0.53071604123408234</v>
      </c>
      <c r="L2735" s="182">
        <v>58485374670.755295</v>
      </c>
      <c r="M2735" s="189">
        <v>9486710394.3223457</v>
      </c>
      <c r="N2735" s="187">
        <v>8428352.3425356895</v>
      </c>
      <c r="O2735" s="185">
        <v>21237686322.01495</v>
      </c>
      <c r="P2735" s="185">
        <v>0</v>
      </c>
      <c r="Q2735" s="174">
        <v>174278590524.46625</v>
      </c>
      <c r="R2735" s="119">
        <v>0.53464204764113965</v>
      </c>
      <c r="S2735" s="174">
        <v>69678709134.844971</v>
      </c>
      <c r="T2735" s="119">
        <v>0.39981221402558376</v>
      </c>
      <c r="U2735" s="97">
        <v>14.403092144465344</v>
      </c>
      <c r="V2735" s="184">
        <v>1102548920521.6211</v>
      </c>
      <c r="W2735" s="199">
        <v>1142.1384595297534</v>
      </c>
      <c r="X2735" s="191">
        <v>5.0261602430053988E-2</v>
      </c>
      <c r="Y2735" s="198">
        <v>2.0000000000000001E-4</v>
      </c>
    </row>
    <row r="2736" spans="1:25" x14ac:dyDescent="0.2">
      <c r="A2736">
        <v>2732</v>
      </c>
      <c r="B2736" s="119">
        <v>0.48745211144843853</v>
      </c>
      <c r="C2736" s="97">
        <v>11550.852686722821</v>
      </c>
      <c r="D2736" s="96">
        <v>0.5880278270717082</v>
      </c>
      <c r="E2736" s="98">
        <v>0.33638476504014758</v>
      </c>
      <c r="F2736" s="119">
        <v>0.33546447589430201</v>
      </c>
      <c r="G2736" s="177">
        <v>1</v>
      </c>
      <c r="H2736" s="97">
        <v>4652561.8417288233</v>
      </c>
      <c r="I2736" s="185">
        <v>45619.615708291909</v>
      </c>
      <c r="J2736" s="174">
        <v>212248083278.73175</v>
      </c>
      <c r="K2736" s="186">
        <v>0.47379662710993609</v>
      </c>
      <c r="L2736" s="182">
        <v>73702426855.088608</v>
      </c>
      <c r="M2736" s="189">
        <v>0</v>
      </c>
      <c r="N2736" s="187">
        <v>12341207.824115941</v>
      </c>
      <c r="O2736" s="185">
        <v>0</v>
      </c>
      <c r="P2736" s="185">
        <v>228881206789.13376</v>
      </c>
      <c r="Q2736" s="174">
        <v>441129290067.86548</v>
      </c>
      <c r="R2736" s="119">
        <v>0.64304818969440503</v>
      </c>
      <c r="S2736" s="174">
        <v>205772665247.85452</v>
      </c>
      <c r="T2736" s="119">
        <v>0.46646792648068652</v>
      </c>
      <c r="U2736" s="97">
        <v>16.850955759367352</v>
      </c>
      <c r="V2736" s="184">
        <v>3723788741293.8682</v>
      </c>
      <c r="W2736" s="199">
        <v>3865.0465485168379</v>
      </c>
      <c r="X2736" s="191">
        <v>4.4024602753599484E-2</v>
      </c>
      <c r="Y2736" s="198">
        <v>2.0000000000000001E-4</v>
      </c>
    </row>
    <row r="2737" spans="1:25" x14ac:dyDescent="0.2">
      <c r="A2737">
        <v>2733</v>
      </c>
      <c r="B2737" s="119">
        <v>0.5531300367450338</v>
      </c>
      <c r="C2737" s="97">
        <v>4769.5241638168336</v>
      </c>
      <c r="D2737" s="96">
        <v>1.1052324062523007</v>
      </c>
      <c r="E2737" s="98">
        <v>0.1013382449516175</v>
      </c>
      <c r="F2737" s="119">
        <v>0.52945927353620914</v>
      </c>
      <c r="G2737" s="177">
        <v>1</v>
      </c>
      <c r="H2737" s="97">
        <v>16154451.941403819</v>
      </c>
      <c r="I2737" s="185">
        <v>34257.959615092186</v>
      </c>
      <c r="J2737" s="174">
        <v>553418562212.55957</v>
      </c>
      <c r="K2737" s="186">
        <v>0.45603041702359193</v>
      </c>
      <c r="L2737" s="182">
        <v>179400542918.60071</v>
      </c>
      <c r="M2737" s="189">
        <v>20574794758.44524</v>
      </c>
      <c r="N2737" s="187">
        <v>31173660.961279407</v>
      </c>
      <c r="O2737" s="185">
        <v>0</v>
      </c>
      <c r="P2737" s="185">
        <v>275006213562.84412</v>
      </c>
      <c r="Q2737" s="174">
        <v>848999570533.84888</v>
      </c>
      <c r="R2737" s="119">
        <v>0.55639682864342754</v>
      </c>
      <c r="S2737" s="174">
        <v>292481180427.8631</v>
      </c>
      <c r="T2737" s="119">
        <v>0.34450097571186244</v>
      </c>
      <c r="U2737" s="97">
        <v>15.581430836847593</v>
      </c>
      <c r="V2737" s="184">
        <v>4869031709688.5146</v>
      </c>
      <c r="W2737" s="199">
        <v>5055.3288093132287</v>
      </c>
      <c r="X2737" s="191">
        <v>4.769820374501553E-2</v>
      </c>
      <c r="Y2737" s="198">
        <v>2.0000000000000001E-4</v>
      </c>
    </row>
    <row r="2738" spans="1:25" x14ac:dyDescent="0.2">
      <c r="A2738">
        <v>2734</v>
      </c>
      <c r="B2738" s="119">
        <v>0.33291792103295248</v>
      </c>
      <c r="C2738" s="97">
        <v>9365.7409722810826</v>
      </c>
      <c r="D2738" s="96">
        <v>0.95108715498608731</v>
      </c>
      <c r="E2738" s="98">
        <v>0.54964264688159825</v>
      </c>
      <c r="F2738" s="119">
        <v>0</v>
      </c>
      <c r="G2738" s="177">
        <v>0</v>
      </c>
      <c r="H2738" s="97">
        <v>7368205.2716598306</v>
      </c>
      <c r="I2738" s="185">
        <v>35856.059086859721</v>
      </c>
      <c r="J2738" s="174">
        <v>264194803584.74615</v>
      </c>
      <c r="K2738" s="186">
        <v>0.29906819388414108</v>
      </c>
      <c r="L2738" s="182">
        <v>54273691487.18718</v>
      </c>
      <c r="M2738" s="189">
        <v>27424719018.717316</v>
      </c>
      <c r="N2738" s="187">
        <v>15847344.736294314</v>
      </c>
      <c r="O2738" s="185">
        <v>54667925294.980103</v>
      </c>
      <c r="P2738" s="185">
        <v>0</v>
      </c>
      <c r="Q2738" s="174">
        <v>346287447898.4436</v>
      </c>
      <c r="R2738" s="119">
        <v>0.35446448816604997</v>
      </c>
      <c r="S2738" s="174">
        <v>67578129354.224197</v>
      </c>
      <c r="T2738" s="119">
        <v>0.19515038666386478</v>
      </c>
      <c r="U2738" s="97">
        <v>15.357765905743106</v>
      </c>
      <c r="V2738" s="184">
        <v>1045521563786.7871</v>
      </c>
      <c r="W2738" s="199">
        <v>1085.7267894486179</v>
      </c>
      <c r="X2738" s="191">
        <v>5.1096595399815196E-2</v>
      </c>
      <c r="Y2738" s="198">
        <v>2.0000000000000001E-4</v>
      </c>
    </row>
    <row r="2739" spans="1:25" x14ac:dyDescent="0.2">
      <c r="A2739">
        <v>2735</v>
      </c>
      <c r="B2739" s="119">
        <v>0.45952559063622211</v>
      </c>
      <c r="C2739" s="97">
        <v>11298.448610221367</v>
      </c>
      <c r="D2739" s="96">
        <v>0.49793663741580768</v>
      </c>
      <c r="E2739" s="98">
        <v>0.41229903667068296</v>
      </c>
      <c r="F2739" s="119">
        <v>0</v>
      </c>
      <c r="G2739" s="177">
        <v>0</v>
      </c>
      <c r="H2739" s="97">
        <v>3653944.1463909252</v>
      </c>
      <c r="I2739" s="185">
        <v>45951.094186952039</v>
      </c>
      <c r="J2739" s="174">
        <v>167902731624.67148</v>
      </c>
      <c r="K2739" s="186">
        <v>0.45952559063622211</v>
      </c>
      <c r="L2739" s="182">
        <v>60240334924.043365</v>
      </c>
      <c r="M2739" s="189">
        <v>17493576850.667393</v>
      </c>
      <c r="N2739" s="187">
        <v>10575631.647025991</v>
      </c>
      <c r="O2739" s="185">
        <v>32333366952.312344</v>
      </c>
      <c r="P2739" s="185">
        <v>0</v>
      </c>
      <c r="Q2739" s="174">
        <v>217729675427.65121</v>
      </c>
      <c r="R2739" s="119">
        <v>0.47316607292396901</v>
      </c>
      <c r="S2739" s="174">
        <v>73146787235.809265</v>
      </c>
      <c r="T2739" s="119">
        <v>0.33595230917484653</v>
      </c>
      <c r="U2739" s="97">
        <v>14.814261081258854</v>
      </c>
      <c r="V2739" s="184">
        <v>1198580355753.2793</v>
      </c>
      <c r="W2739" s="199">
        <v>1243.6519992186431</v>
      </c>
      <c r="X2739" s="191">
        <v>4.8032707450469427E-2</v>
      </c>
      <c r="Y2739" s="198">
        <v>2.0000000000000001E-4</v>
      </c>
    </row>
    <row r="2740" spans="1:25" x14ac:dyDescent="0.2">
      <c r="A2740">
        <v>2736</v>
      </c>
      <c r="B2740" s="119">
        <v>0.49573182591414783</v>
      </c>
      <c r="C2740" s="97">
        <v>13139.947639079168</v>
      </c>
      <c r="D2740" s="96">
        <v>0.91912514364955455</v>
      </c>
      <c r="E2740" s="98">
        <v>0.30232932563099835</v>
      </c>
      <c r="F2740" s="119">
        <v>0.57890324609668009</v>
      </c>
      <c r="G2740" s="177">
        <v>1</v>
      </c>
      <c r="H2740" s="97">
        <v>6876123.9039047109</v>
      </c>
      <c r="I2740" s="185">
        <v>35888.284728165352</v>
      </c>
      <c r="J2740" s="174">
        <v>246772292489.47617</v>
      </c>
      <c r="K2740" s="186">
        <v>0.3350833167901569</v>
      </c>
      <c r="L2740" s="182">
        <v>62033007721.710014</v>
      </c>
      <c r="M2740" s="189">
        <v>5797019366.6540556</v>
      </c>
      <c r="N2740" s="187">
        <v>15042696.363290463</v>
      </c>
      <c r="O2740" s="185">
        <v>0</v>
      </c>
      <c r="P2740" s="185">
        <v>326705559649.6991</v>
      </c>
      <c r="Q2740" s="174">
        <v>579274871505.82935</v>
      </c>
      <c r="R2740" s="119">
        <v>0.59393863414905856</v>
      </c>
      <c r="S2740" s="174">
        <v>224429343963.89236</v>
      </c>
      <c r="T2740" s="119">
        <v>0.38743151999755593</v>
      </c>
      <c r="U2740" s="97">
        <v>17.413922227489167</v>
      </c>
      <c r="V2740" s="184">
        <v>4085899778078.041</v>
      </c>
      <c r="W2740" s="199">
        <v>4242.4567401349741</v>
      </c>
      <c r="X2740" s="191">
        <v>4.3784894763924637E-2</v>
      </c>
      <c r="Y2740" s="198">
        <v>2.0000000000000001E-4</v>
      </c>
    </row>
    <row r="2741" spans="1:25" x14ac:dyDescent="0.2">
      <c r="A2741">
        <v>2737</v>
      </c>
      <c r="B2741" s="119">
        <v>0.36143314095681323</v>
      </c>
      <c r="C2741" s="97">
        <v>9510.6441444797529</v>
      </c>
      <c r="D2741" s="96">
        <v>0.40388948158335403</v>
      </c>
      <c r="E2741" s="98">
        <v>0</v>
      </c>
      <c r="F2741" s="119">
        <v>0.54701650261505652</v>
      </c>
      <c r="G2741" s="177">
        <v>1</v>
      </c>
      <c r="H2741" s="97">
        <v>3290450.0072621647</v>
      </c>
      <c r="I2741" s="185">
        <v>51374.757954483401</v>
      </c>
      <c r="J2741" s="174">
        <v>169046072684.42188</v>
      </c>
      <c r="K2741" s="186">
        <v>0.36143314095681323</v>
      </c>
      <c r="L2741" s="182">
        <v>38262711608.551727</v>
      </c>
      <c r="M2741" s="189">
        <v>5193096825.891448</v>
      </c>
      <c r="N2741" s="187">
        <v>10282151.258196529</v>
      </c>
      <c r="O2741" s="185">
        <v>0</v>
      </c>
      <c r="P2741" s="185">
        <v>141333046952.63919</v>
      </c>
      <c r="Q2741" s="174">
        <v>315572216462.95245</v>
      </c>
      <c r="R2741" s="119">
        <v>0.55190311913692303</v>
      </c>
      <c r="S2741" s="174">
        <v>122920620708.99861</v>
      </c>
      <c r="T2741" s="119">
        <v>0.38951661235180141</v>
      </c>
      <c r="U2741" s="97">
        <v>17.275398342310062</v>
      </c>
      <c r="V2741" s="184">
        <v>2298776408608.0762</v>
      </c>
      <c r="W2741" s="199">
        <v>2385.5575793952862</v>
      </c>
      <c r="X2741" s="191">
        <v>4.2241955795818228E-2</v>
      </c>
      <c r="Y2741" s="198">
        <v>2.0000000000000001E-4</v>
      </c>
    </row>
    <row r="2742" spans="1:25" x14ac:dyDescent="0.2">
      <c r="A2742">
        <v>2738</v>
      </c>
      <c r="B2742" s="119">
        <v>0.53546818023903087</v>
      </c>
      <c r="C2742" s="97">
        <v>9345.1454632931836</v>
      </c>
      <c r="D2742" s="96">
        <v>1.0409815265404043</v>
      </c>
      <c r="E2742" s="98">
        <v>0</v>
      </c>
      <c r="F2742" s="119">
        <v>0.67321868617057101</v>
      </c>
      <c r="G2742" s="177">
        <v>1</v>
      </c>
      <c r="H2742" s="97">
        <v>9219549.3089338634</v>
      </c>
      <c r="I2742" s="185">
        <v>39642.438585958014</v>
      </c>
      <c r="J2742" s="174">
        <v>365485417269.62231</v>
      </c>
      <c r="K2742" s="186">
        <v>0.46676650667918984</v>
      </c>
      <c r="L2742" s="182">
        <v>133664525607.46053</v>
      </c>
      <c r="M2742" s="189">
        <v>6925630924.851965</v>
      </c>
      <c r="N2742" s="187">
        <v>18793093.441773467</v>
      </c>
      <c r="O2742" s="185">
        <v>0</v>
      </c>
      <c r="P2742" s="185">
        <v>338797383829.44324</v>
      </c>
      <c r="Q2742" s="174">
        <v>711208432023.91748</v>
      </c>
      <c r="R2742" s="119">
        <v>0.62096319255932331</v>
      </c>
      <c r="S2742" s="174">
        <v>300623900625.77887</v>
      </c>
      <c r="T2742" s="119">
        <v>0.42269451132670077</v>
      </c>
      <c r="U2742" s="97">
        <v>16.397387513649051</v>
      </c>
      <c r="V2742" s="184">
        <v>5199101129124.1533</v>
      </c>
      <c r="W2742" s="199">
        <v>5393.3486454653957</v>
      </c>
      <c r="X2742" s="191">
        <v>4.5398576004934771E-2</v>
      </c>
      <c r="Y2742" s="198">
        <v>2.0000000000000001E-4</v>
      </c>
    </row>
    <row r="2743" spans="1:25" x14ac:dyDescent="0.2">
      <c r="A2743">
        <v>2739</v>
      </c>
      <c r="B2743" s="119">
        <v>0.54329684573704029</v>
      </c>
      <c r="C2743" s="97">
        <v>5965.8347086850144</v>
      </c>
      <c r="D2743" s="96">
        <v>0.76962070396059135</v>
      </c>
      <c r="E2743" s="98">
        <v>4.6481524628259149E-2</v>
      </c>
      <c r="F2743" s="119">
        <v>0</v>
      </c>
      <c r="G2743" s="177">
        <v>0</v>
      </c>
      <c r="H2743" s="97">
        <v>8218054.2229901664</v>
      </c>
      <c r="I2743" s="185">
        <v>32319.996820290788</v>
      </c>
      <c r="J2743" s="174">
        <v>265607486356.01947</v>
      </c>
      <c r="K2743" s="186">
        <v>0.38077319687514877</v>
      </c>
      <c r="L2743" s="182">
        <v>78010699251.157059</v>
      </c>
      <c r="M2743" s="189">
        <v>15760249030.674911</v>
      </c>
      <c r="N2743" s="187">
        <v>18852679.385469031</v>
      </c>
      <c r="O2743" s="185">
        <v>22381304731.094578</v>
      </c>
      <c r="P2743" s="185">
        <v>0</v>
      </c>
      <c r="Q2743" s="174">
        <v>303749040117.789</v>
      </c>
      <c r="R2743" s="119">
        <v>0.391906606297315</v>
      </c>
      <c r="S2743" s="174">
        <v>89837763773.292755</v>
      </c>
      <c r="T2743" s="119">
        <v>0.29576311990469206</v>
      </c>
      <c r="U2743" s="97">
        <v>14.171287902985609</v>
      </c>
      <c r="V2743" s="184">
        <v>1381851721560.8572</v>
      </c>
      <c r="W2743" s="199">
        <v>1435.090431649724</v>
      </c>
      <c r="X2743" s="191">
        <v>5.0884043964720488E-2</v>
      </c>
      <c r="Y2743" s="198">
        <v>2.0000000000000001E-4</v>
      </c>
    </row>
    <row r="2744" spans="1:25" x14ac:dyDescent="0.2">
      <c r="A2744">
        <v>2740</v>
      </c>
      <c r="B2744" s="119">
        <v>0.33968893733842964</v>
      </c>
      <c r="C2744" s="97">
        <v>5884.8609968670471</v>
      </c>
      <c r="D2744" s="96">
        <v>0.52656738876491072</v>
      </c>
      <c r="E2744" s="98">
        <v>0</v>
      </c>
      <c r="F2744" s="119">
        <v>0.28628173060514517</v>
      </c>
      <c r="G2744" s="177">
        <v>1</v>
      </c>
      <c r="H2744" s="97">
        <v>4544417.3050636742</v>
      </c>
      <c r="I2744" s="185">
        <v>52435.412244870196</v>
      </c>
      <c r="J2744" s="174">
        <v>238288394803.73581</v>
      </c>
      <c r="K2744" s="186">
        <v>0.33968893733842964</v>
      </c>
      <c r="L2744" s="182">
        <v>43542329955.072563</v>
      </c>
      <c r="M2744" s="189">
        <v>10585142306.243233</v>
      </c>
      <c r="N2744" s="187">
        <v>12661625.1397903</v>
      </c>
      <c r="O2744" s="185">
        <v>0</v>
      </c>
      <c r="P2744" s="185">
        <v>106887587458.27817</v>
      </c>
      <c r="Q2744" s="174">
        <v>355761124568.2572</v>
      </c>
      <c r="R2744" s="119">
        <v>0.467881367812709</v>
      </c>
      <c r="S2744" s="174">
        <v>92731576744.043945</v>
      </c>
      <c r="T2744" s="119">
        <v>0.26065685748149314</v>
      </c>
      <c r="U2744" s="97">
        <v>16.565329793631825</v>
      </c>
      <c r="V2744" s="184">
        <v>1672713793749.5635</v>
      </c>
      <c r="W2744" s="199">
        <v>1735.6762618397192</v>
      </c>
      <c r="X2744" s="191">
        <v>4.3949695038771538E-2</v>
      </c>
      <c r="Y2744" s="198">
        <v>2.0000000000000001E-4</v>
      </c>
    </row>
    <row r="2745" spans="1:25" x14ac:dyDescent="0.2">
      <c r="A2745">
        <v>2741</v>
      </c>
      <c r="B2745" s="119">
        <v>0.72051146503053576</v>
      </c>
      <c r="C2745" s="97">
        <v>11721.697639143853</v>
      </c>
      <c r="D2745" s="96">
        <v>1.0910006503564058</v>
      </c>
      <c r="E2745" s="98">
        <v>3.4831392990482546E-3</v>
      </c>
      <c r="F2745" s="119">
        <v>0</v>
      </c>
      <c r="G2745" s="177">
        <v>0</v>
      </c>
      <c r="H2745" s="97">
        <v>7869541.4263740703</v>
      </c>
      <c r="I2745" s="185">
        <v>36494.91529960365</v>
      </c>
      <c r="J2745" s="174">
        <v>287198247802.24377</v>
      </c>
      <c r="K2745" s="186">
        <v>0.28472730715891781</v>
      </c>
      <c r="L2745" s="182">
        <v>54657634233.580902</v>
      </c>
      <c r="M2745" s="189">
        <v>4065946320.764514</v>
      </c>
      <c r="N2745" s="187">
        <v>16033241.255640557</v>
      </c>
      <c r="O2745" s="185">
        <v>1604485715.9088874</v>
      </c>
      <c r="P2745" s="185">
        <v>0</v>
      </c>
      <c r="Q2745" s="174">
        <v>292868679838.91718</v>
      </c>
      <c r="R2745" s="119">
        <v>0.28359731855213138</v>
      </c>
      <c r="S2745" s="174">
        <v>55574878659.784241</v>
      </c>
      <c r="T2745" s="119">
        <v>0.18976040282064774</v>
      </c>
      <c r="U2745" s="97">
        <v>13.342315602092533</v>
      </c>
      <c r="V2745" s="184">
        <v>715867564782.44104</v>
      </c>
      <c r="W2745" s="199">
        <v>743.12689780516109</v>
      </c>
      <c r="X2745" s="191">
        <v>6.0297061429847518E-2</v>
      </c>
      <c r="Y2745" s="198">
        <v>2.0000000000000001E-4</v>
      </c>
    </row>
    <row r="2746" spans="1:25" x14ac:dyDescent="0.2">
      <c r="A2746">
        <v>2742</v>
      </c>
      <c r="B2746" s="119">
        <v>0.42756283191284322</v>
      </c>
      <c r="C2746" s="97">
        <v>8088.6440974098159</v>
      </c>
      <c r="D2746" s="96">
        <v>0.56055585141378295</v>
      </c>
      <c r="E2746" s="98">
        <v>0.33389387020351979</v>
      </c>
      <c r="F2746" s="119">
        <v>0</v>
      </c>
      <c r="G2746" s="177">
        <v>0</v>
      </c>
      <c r="H2746" s="97">
        <v>4246307.5294601573</v>
      </c>
      <c r="I2746" s="185">
        <v>48531.476893473235</v>
      </c>
      <c r="J2746" s="174">
        <v>206079575748.57703</v>
      </c>
      <c r="K2746" s="186">
        <v>0.42756283191284328</v>
      </c>
      <c r="L2746" s="182">
        <v>59255692865.492386</v>
      </c>
      <c r="M2746" s="189">
        <v>15813595693.329155</v>
      </c>
      <c r="N2746" s="187">
        <v>11646870.228624167</v>
      </c>
      <c r="O2746" s="185">
        <v>23578320494.446625</v>
      </c>
      <c r="P2746" s="185">
        <v>0</v>
      </c>
      <c r="Q2746" s="174">
        <v>245471491936.35281</v>
      </c>
      <c r="R2746" s="119">
        <v>0.43579245214248002</v>
      </c>
      <c r="S2746" s="174">
        <v>73627090576.665451</v>
      </c>
      <c r="T2746" s="119">
        <v>0.29994151253928863</v>
      </c>
      <c r="U2746" s="97">
        <v>15.033368867797655</v>
      </c>
      <c r="V2746" s="184">
        <v>1224520120650.2188</v>
      </c>
      <c r="W2746" s="199">
        <v>1269.9168500065975</v>
      </c>
      <c r="X2746" s="191">
        <v>4.8619345619417567E-2</v>
      </c>
      <c r="Y2746" s="198">
        <v>2.0000000000000001E-4</v>
      </c>
    </row>
    <row r="2747" spans="1:25" x14ac:dyDescent="0.2">
      <c r="A2747">
        <v>2743</v>
      </c>
      <c r="B2747" s="119">
        <v>0.514824797587632</v>
      </c>
      <c r="C2747" s="97">
        <v>9095.9539100563998</v>
      </c>
      <c r="D2747" s="96">
        <v>0.75847589673294369</v>
      </c>
      <c r="E2747" s="98">
        <v>0</v>
      </c>
      <c r="F2747" s="119">
        <v>0.53977926816349009</v>
      </c>
      <c r="G2747" s="177">
        <v>1</v>
      </c>
      <c r="H2747" s="97">
        <v>5723094.8812378384</v>
      </c>
      <c r="I2747" s="185">
        <v>44211.53497690997</v>
      </c>
      <c r="J2747" s="174">
        <v>253026809518.02112</v>
      </c>
      <c r="K2747" s="186">
        <v>0.51020520704942796</v>
      </c>
      <c r="L2747" s="182">
        <v>99975189301.670288</v>
      </c>
      <c r="M2747" s="189">
        <v>3591774264.1854482</v>
      </c>
      <c r="N2747" s="187">
        <v>13661656.344691757</v>
      </c>
      <c r="O2747" s="185">
        <v>0</v>
      </c>
      <c r="P2747" s="185">
        <v>239378836896.17477</v>
      </c>
      <c r="Q2747" s="174">
        <v>495997420678.38135</v>
      </c>
      <c r="R2747" s="119">
        <v>0.64637163801709185</v>
      </c>
      <c r="S2747" s="174">
        <v>239761250083.30804</v>
      </c>
      <c r="T2747" s="119">
        <v>0.48339213086105132</v>
      </c>
      <c r="U2747" s="97">
        <v>16.547933113551174</v>
      </c>
      <c r="V2747" s="184">
        <v>4254657027241.2773</v>
      </c>
      <c r="W2747" s="199">
        <v>4418.2969583403683</v>
      </c>
      <c r="X2747" s="191">
        <v>4.4895233105691268E-2</v>
      </c>
      <c r="Y2747" s="198">
        <v>2.0000000000000001E-4</v>
      </c>
    </row>
    <row r="2748" spans="1:25" x14ac:dyDescent="0.2">
      <c r="A2748">
        <v>2744</v>
      </c>
      <c r="B2748" s="119">
        <v>0.40214415025942785</v>
      </c>
      <c r="C2748" s="97">
        <v>5997.5394401905178</v>
      </c>
      <c r="D2748" s="96">
        <v>0.98366389696341749</v>
      </c>
      <c r="E2748" s="98">
        <v>0</v>
      </c>
      <c r="F2748" s="119">
        <v>0</v>
      </c>
      <c r="G2748" s="177">
        <v>0</v>
      </c>
      <c r="H2748" s="97">
        <v>9615265.5169775188</v>
      </c>
      <c r="I2748" s="185">
        <v>38619.311346317685</v>
      </c>
      <c r="J2748" s="174">
        <v>371334932677.66705</v>
      </c>
      <c r="K2748" s="186">
        <v>0.40214415025942785</v>
      </c>
      <c r="L2748" s="182">
        <v>101629371759.60049</v>
      </c>
      <c r="M2748" s="189">
        <v>8170679735.8635597</v>
      </c>
      <c r="N2748" s="187">
        <v>20043730.083400913</v>
      </c>
      <c r="O2748" s="185">
        <v>0</v>
      </c>
      <c r="P2748" s="185">
        <v>0</v>
      </c>
      <c r="Q2748" s="174">
        <v>379505612413.53064</v>
      </c>
      <c r="R2748" s="119">
        <v>0.39348606734327746</v>
      </c>
      <c r="S2748" s="174">
        <v>101629371759.60049</v>
      </c>
      <c r="T2748" s="119">
        <v>0.26779412065416153</v>
      </c>
      <c r="U2748" s="97">
        <v>13.270846165620661</v>
      </c>
      <c r="V2748" s="184">
        <v>1444509777168.5911</v>
      </c>
      <c r="W2748" s="199">
        <v>1499.5508270506634</v>
      </c>
      <c r="X2748" s="191">
        <v>5.5552397785506087E-2</v>
      </c>
      <c r="Y2748" s="198">
        <v>2.0000000000000001E-4</v>
      </c>
    </row>
    <row r="2749" spans="1:25" x14ac:dyDescent="0.2">
      <c r="A2749">
        <v>2745</v>
      </c>
      <c r="B2749" s="119">
        <v>0.59016269620255057</v>
      </c>
      <c r="C2749" s="97">
        <v>9970.36685240117</v>
      </c>
      <c r="D2749" s="96">
        <v>0.71765078456799958</v>
      </c>
      <c r="E2749" s="98">
        <v>0</v>
      </c>
      <c r="F2749" s="119">
        <v>0.51880907228412654</v>
      </c>
      <c r="G2749" s="177">
        <v>1</v>
      </c>
      <c r="H2749" s="97">
        <v>14050262.529249124</v>
      </c>
      <c r="I2749" s="185">
        <v>34203.408913881693</v>
      </c>
      <c r="J2749" s="174">
        <v>480566874635.29742</v>
      </c>
      <c r="K2749" s="186">
        <v>0.41836819201283504</v>
      </c>
      <c r="L2749" s="182">
        <v>150345317016.69333</v>
      </c>
      <c r="M2749" s="189">
        <v>27360763664.649181</v>
      </c>
      <c r="N2749" s="187">
        <v>31536867.517861184</v>
      </c>
      <c r="O2749" s="185">
        <v>0</v>
      </c>
      <c r="P2749" s="185">
        <v>387359596752.97424</v>
      </c>
      <c r="Q2749" s="174">
        <v>895287235052.9209</v>
      </c>
      <c r="R2749" s="119">
        <v>0.5707012809744858</v>
      </c>
      <c r="S2749" s="174">
        <v>361072153861.32452</v>
      </c>
      <c r="T2749" s="119">
        <v>0.40330314085175284</v>
      </c>
      <c r="U2749" s="97">
        <v>16.693340731061731</v>
      </c>
      <c r="V2749" s="184">
        <v>6367583449118.042</v>
      </c>
      <c r="W2749" s="199">
        <v>6603.0096031137646</v>
      </c>
      <c r="X2749" s="191">
        <v>4.5094891152173792E-2</v>
      </c>
      <c r="Y2749" s="198">
        <v>2.0000000000000001E-4</v>
      </c>
    </row>
    <row r="2750" spans="1:25" x14ac:dyDescent="0.2">
      <c r="A2750">
        <v>2746</v>
      </c>
      <c r="B2750" s="119">
        <v>0.34447862422946884</v>
      </c>
      <c r="C2750" s="97">
        <v>9758.8666140533878</v>
      </c>
      <c r="D2750" s="96">
        <v>0.42699462980528297</v>
      </c>
      <c r="E2750" s="98">
        <v>0.18346490739204416</v>
      </c>
      <c r="F2750" s="119">
        <v>0</v>
      </c>
      <c r="G2750" s="177">
        <v>0</v>
      </c>
      <c r="H2750" s="97">
        <v>3138279.6546740169</v>
      </c>
      <c r="I2750" s="185">
        <v>51308.594613222303</v>
      </c>
      <c r="J2750" s="174">
        <v>161020718584.59241</v>
      </c>
      <c r="K2750" s="186">
        <v>0.34447862422946884</v>
      </c>
      <c r="L2750" s="182">
        <v>38952808915.282639</v>
      </c>
      <c r="M2750" s="189">
        <v>14206658921.185015</v>
      </c>
      <c r="N2750" s="187">
        <v>9738401.0071026571</v>
      </c>
      <c r="O2750" s="185">
        <v>21959991274.694649</v>
      </c>
      <c r="P2750" s="185">
        <v>0</v>
      </c>
      <c r="Q2750" s="174">
        <v>197187368780.47208</v>
      </c>
      <c r="R2750" s="119">
        <v>0.37038979262169419</v>
      </c>
      <c r="S2750" s="174">
        <v>49401921678.006927</v>
      </c>
      <c r="T2750" s="119">
        <v>0.25053289155151665</v>
      </c>
      <c r="U2750" s="97">
        <v>15.212952095877954</v>
      </c>
      <c r="V2750" s="184">
        <v>837422522630.16992</v>
      </c>
      <c r="W2750" s="199">
        <v>869.44330100024513</v>
      </c>
      <c r="X2750" s="191">
        <v>4.6215797261964987E-2</v>
      </c>
      <c r="Y2750" s="198">
        <v>2.0000000000000001E-4</v>
      </c>
    </row>
    <row r="2751" spans="1:25" x14ac:dyDescent="0.2">
      <c r="A2751">
        <v>2747</v>
      </c>
      <c r="B2751" s="119">
        <v>0.59613346784670296</v>
      </c>
      <c r="C2751" s="97">
        <v>8474.6167377487782</v>
      </c>
      <c r="D2751" s="96">
        <v>0.69906566135613157</v>
      </c>
      <c r="E2751" s="98">
        <v>0</v>
      </c>
      <c r="F2751" s="119">
        <v>0</v>
      </c>
      <c r="G2751" s="177">
        <v>0</v>
      </c>
      <c r="H2751" s="97">
        <v>5299959.4790363638</v>
      </c>
      <c r="I2751" s="185">
        <v>34349.028826451686</v>
      </c>
      <c r="J2751" s="174">
        <v>182048460924.44592</v>
      </c>
      <c r="K2751" s="186">
        <v>0.35162010871543636</v>
      </c>
      <c r="L2751" s="182">
        <v>44897671184.559044</v>
      </c>
      <c r="M2751" s="189">
        <v>7577697923.3837366</v>
      </c>
      <c r="N2751" s="187">
        <v>13164991.625993434</v>
      </c>
      <c r="O2751" s="185">
        <v>0</v>
      </c>
      <c r="P2751" s="185">
        <v>0</v>
      </c>
      <c r="Q2751" s="174">
        <v>189626158847.82965</v>
      </c>
      <c r="R2751" s="119">
        <v>0.33756893041903319</v>
      </c>
      <c r="S2751" s="174">
        <v>44897671184.559044</v>
      </c>
      <c r="T2751" s="119">
        <v>0.23676939646596082</v>
      </c>
      <c r="U2751" s="97">
        <v>13.548335181365093</v>
      </c>
      <c r="V2751" s="184">
        <v>661101017503.95679</v>
      </c>
      <c r="W2751" s="199">
        <v>686.28481644522594</v>
      </c>
      <c r="X2751" s="191">
        <v>5.3123902351639933E-2</v>
      </c>
      <c r="Y2751" s="198">
        <v>2.0000000000000001E-4</v>
      </c>
    </row>
    <row r="2752" spans="1:25" x14ac:dyDescent="0.2">
      <c r="A2752">
        <v>2748</v>
      </c>
      <c r="B2752" s="119">
        <v>0.40427919418440417</v>
      </c>
      <c r="C2752" s="97">
        <v>5483.864661970154</v>
      </c>
      <c r="D2752" s="96">
        <v>0.75837073660599441</v>
      </c>
      <c r="E2752" s="98">
        <v>0</v>
      </c>
      <c r="F2752" s="119">
        <v>0.66812388794733368</v>
      </c>
      <c r="G2752" s="177">
        <v>1</v>
      </c>
      <c r="H2752" s="97">
        <v>8461726.5761679821</v>
      </c>
      <c r="I2752" s="185">
        <v>35835.858449777013</v>
      </c>
      <c r="J2752" s="174">
        <v>303233235824.27209</v>
      </c>
      <c r="K2752" s="186">
        <v>0.40427919418440417</v>
      </c>
      <c r="L2752" s="182">
        <v>91831622981.388245</v>
      </c>
      <c r="M2752" s="189">
        <v>15115211256.851084</v>
      </c>
      <c r="N2752" s="187">
        <v>19509095.743559241</v>
      </c>
      <c r="O2752" s="185">
        <v>0</v>
      </c>
      <c r="P2752" s="185">
        <v>364176288958.05652</v>
      </c>
      <c r="Q2752" s="174">
        <v>682524736039.17969</v>
      </c>
      <c r="R2752" s="119">
        <v>0.60647167426859383</v>
      </c>
      <c r="S2752" s="174">
        <v>214398610361.45761</v>
      </c>
      <c r="T2752" s="119">
        <v>0.31412577309014961</v>
      </c>
      <c r="U2752" s="97">
        <v>16.602587373682525</v>
      </c>
      <c r="V2752" s="184">
        <v>3824133338500.6055</v>
      </c>
      <c r="W2752" s="199">
        <v>3971.7076409335923</v>
      </c>
      <c r="X2752" s="191">
        <v>4.4655888818141483E-2</v>
      </c>
      <c r="Y2752" s="198">
        <v>2.0000000000000001E-4</v>
      </c>
    </row>
    <row r="2753" spans="1:25" x14ac:dyDescent="0.2">
      <c r="A2753">
        <v>2749</v>
      </c>
      <c r="B2753" s="119">
        <v>0.46844971921530293</v>
      </c>
      <c r="C2753" s="97">
        <v>6471.0855331077537</v>
      </c>
      <c r="D2753" s="96">
        <v>0.92636761477495477</v>
      </c>
      <c r="E2753" s="98">
        <v>0</v>
      </c>
      <c r="F2753" s="119">
        <v>0.48482859508454612</v>
      </c>
      <c r="G2753" s="177">
        <v>1</v>
      </c>
      <c r="H2753" s="97">
        <v>9115556.1479278523</v>
      </c>
      <c r="I2753" s="185">
        <v>35730.027198627518</v>
      </c>
      <c r="J2753" s="174">
        <v>325699069096.07843</v>
      </c>
      <c r="K2753" s="186">
        <v>0.39530137395923071</v>
      </c>
      <c r="L2753" s="182">
        <v>86778837713.746063</v>
      </c>
      <c r="M2753" s="189">
        <v>11924618872.235895</v>
      </c>
      <c r="N2753" s="187">
        <v>19453711.395599134</v>
      </c>
      <c r="O2753" s="185">
        <v>0</v>
      </c>
      <c r="P2753" s="185">
        <v>288650370971.75879</v>
      </c>
      <c r="Q2753" s="174">
        <v>626274058940.073</v>
      </c>
      <c r="R2753" s="119">
        <v>0.57430062949924199</v>
      </c>
      <c r="S2753" s="174">
        <v>285683214973.85596</v>
      </c>
      <c r="T2753" s="119">
        <v>0.45616325775548761</v>
      </c>
      <c r="U2753" s="97">
        <v>17.31892719977823</v>
      </c>
      <c r="V2753" s="184">
        <v>5270333193690.7559</v>
      </c>
      <c r="W2753" s="199">
        <v>5464.6194553539699</v>
      </c>
      <c r="X2753" s="191">
        <v>4.3449001392831331E-2</v>
      </c>
      <c r="Y2753" s="198">
        <v>2.0000000000000001E-4</v>
      </c>
    </row>
    <row r="2754" spans="1:25" x14ac:dyDescent="0.2">
      <c r="A2754">
        <v>2750</v>
      </c>
      <c r="B2754" s="119">
        <v>0.41504973923519889</v>
      </c>
      <c r="C2754" s="97">
        <v>4565.5952135231946</v>
      </c>
      <c r="D2754" s="96">
        <v>0.84822165861770604</v>
      </c>
      <c r="E2754" s="98">
        <v>0</v>
      </c>
      <c r="F2754" s="119">
        <v>0.48532957287923384</v>
      </c>
      <c r="G2754" s="177">
        <v>1</v>
      </c>
      <c r="H2754" s="97">
        <v>46649524.068594351</v>
      </c>
      <c r="I2754" s="185">
        <v>18782.968967466408</v>
      </c>
      <c r="J2754" s="174">
        <v>876216562927.48499</v>
      </c>
      <c r="K2754" s="186">
        <v>0.32016492658805173</v>
      </c>
      <c r="L2754" s="182">
        <v>181770017990.02637</v>
      </c>
      <c r="M2754" s="189">
        <v>19014008622.155544</v>
      </c>
      <c r="N2754" s="187">
        <v>94917360.589252517</v>
      </c>
      <c r="O2754" s="185">
        <v>0</v>
      </c>
      <c r="P2754" s="185">
        <v>1116596092420.7527</v>
      </c>
      <c r="Q2754" s="174">
        <v>2011826663970.3933</v>
      </c>
      <c r="R2754" s="119">
        <v>0.58345517857138296</v>
      </c>
      <c r="S2754" s="174">
        <v>783368481687.86292</v>
      </c>
      <c r="T2754" s="119">
        <v>0.38938169759708047</v>
      </c>
      <c r="U2754" s="97">
        <v>17.677832332914548</v>
      </c>
      <c r="V2754" s="184">
        <v>14513430018563.602</v>
      </c>
      <c r="W2754" s="199">
        <v>15062.372978106563</v>
      </c>
      <c r="X2754" s="191">
        <v>4.2903543863568129E-2</v>
      </c>
      <c r="Y2754" s="198">
        <v>2.0000000000000001E-4</v>
      </c>
    </row>
    <row r="2755" spans="1:25" x14ac:dyDescent="0.2">
      <c r="A2755">
        <v>2751</v>
      </c>
      <c r="B2755" s="119">
        <v>0.48747126820504172</v>
      </c>
      <c r="C2755" s="97">
        <v>7800.8936840836141</v>
      </c>
      <c r="D2755" s="96">
        <v>0.31380414804550577</v>
      </c>
      <c r="E2755" s="98">
        <v>0.7</v>
      </c>
      <c r="F2755" s="119">
        <v>0.54618076261248916</v>
      </c>
      <c r="G2755" s="177">
        <v>1</v>
      </c>
      <c r="H2755" s="97">
        <v>3965365.8762136884</v>
      </c>
      <c r="I2755" s="185">
        <v>53740.649856151875</v>
      </c>
      <c r="J2755" s="174">
        <v>213101339105.13272</v>
      </c>
      <c r="K2755" s="186">
        <v>0.48747126820504172</v>
      </c>
      <c r="L2755" s="182">
        <v>76000590550.143448</v>
      </c>
      <c r="M2755" s="189">
        <v>4992583447.9965057</v>
      </c>
      <c r="N2755" s="187">
        <v>12871285.922473516</v>
      </c>
      <c r="O2755" s="185">
        <v>0</v>
      </c>
      <c r="P2755" s="185">
        <v>190431587266.81296</v>
      </c>
      <c r="Q2755" s="174">
        <v>408525509819.9422</v>
      </c>
      <c r="R2755" s="119">
        <v>0.62719718520430667</v>
      </c>
      <c r="S2755" s="174">
        <v>167409018007.32007</v>
      </c>
      <c r="T2755" s="119">
        <v>0.40978840729213134</v>
      </c>
      <c r="U2755" s="97">
        <v>16.378891881204726</v>
      </c>
      <c r="V2755" s="184">
        <v>3022729817405.0146</v>
      </c>
      <c r="W2755" s="199">
        <v>3132.7701192748068</v>
      </c>
      <c r="X2755" s="191">
        <v>4.3984034562601394E-2</v>
      </c>
      <c r="Y2755" s="198">
        <v>2.0000000000000001E-4</v>
      </c>
    </row>
    <row r="2756" spans="1:25" x14ac:dyDescent="0.2">
      <c r="A2756">
        <v>2752</v>
      </c>
      <c r="B2756" s="119">
        <v>0.50691834296631844</v>
      </c>
      <c r="C2756" s="97">
        <v>7170.3918371727204</v>
      </c>
      <c r="D2756" s="96">
        <v>1.0753476315659967</v>
      </c>
      <c r="E2756" s="98">
        <v>0.7</v>
      </c>
      <c r="F2756" s="119">
        <v>0.68158297050907213</v>
      </c>
      <c r="G2756" s="177">
        <v>1</v>
      </c>
      <c r="H2756" s="97">
        <v>12566559.447517965</v>
      </c>
      <c r="I2756" s="185">
        <v>27325.51107748209</v>
      </c>
      <c r="J2756" s="174">
        <v>343387659388.98938</v>
      </c>
      <c r="K2756" s="186">
        <v>0.18308573806096351</v>
      </c>
      <c r="L2756" s="182">
        <v>21921739544.254204</v>
      </c>
      <c r="M2756" s="189">
        <v>3865751043.4893732</v>
      </c>
      <c r="N2756" s="187">
        <v>24775662.177541085</v>
      </c>
      <c r="O2756" s="185">
        <v>0</v>
      </c>
      <c r="P2756" s="185">
        <v>428938473089.48956</v>
      </c>
      <c r="Q2756" s="174">
        <v>776191883521.96838</v>
      </c>
      <c r="R2756" s="119">
        <v>0.52309251120938838</v>
      </c>
      <c r="S2756" s="174">
        <v>182352125504.47452</v>
      </c>
      <c r="T2756" s="119">
        <v>0.23493176027176718</v>
      </c>
      <c r="U2756" s="97">
        <v>18.335181101416357</v>
      </c>
      <c r="V2756" s="184">
        <v>3444597169498.9453</v>
      </c>
      <c r="W2756" s="199">
        <v>3571.7044032589038</v>
      </c>
      <c r="X2756" s="191">
        <v>4.1727119774500276E-2</v>
      </c>
      <c r="Y2756" s="198">
        <v>2.0000000000000001E-4</v>
      </c>
    </row>
    <row r="2757" spans="1:25" x14ac:dyDescent="0.2">
      <c r="A2757">
        <v>2753</v>
      </c>
      <c r="B2757" s="119">
        <v>0.48840309333922433</v>
      </c>
      <c r="C2757" s="97">
        <v>9269.2296729970167</v>
      </c>
      <c r="D2757" s="96">
        <v>0.87279244666593947</v>
      </c>
      <c r="E2757" s="98">
        <v>0</v>
      </c>
      <c r="F2757" s="119">
        <v>0</v>
      </c>
      <c r="G2757" s="177">
        <v>0</v>
      </c>
      <c r="H2757" s="97">
        <v>12018309.470327806</v>
      </c>
      <c r="I2757" s="185">
        <v>34721.837493902545</v>
      </c>
      <c r="J2757" s="174">
        <v>417297788380.15204</v>
      </c>
      <c r="K2757" s="186">
        <v>0.3967129567635348</v>
      </c>
      <c r="L2757" s="182">
        <v>126299717328.10544</v>
      </c>
      <c r="M2757" s="189">
        <v>12613114911.456549</v>
      </c>
      <c r="N2757" s="187">
        <v>25485890.528418832</v>
      </c>
      <c r="O2757" s="185">
        <v>0</v>
      </c>
      <c r="P2757" s="185">
        <v>0</v>
      </c>
      <c r="Q2757" s="174">
        <v>429910903291.60858</v>
      </c>
      <c r="R2757" s="119">
        <v>0.38507383323302946</v>
      </c>
      <c r="S2757" s="174">
        <v>126299717328.10544</v>
      </c>
      <c r="T2757" s="119">
        <v>0.2937811447932418</v>
      </c>
      <c r="U2757" s="97">
        <v>13.335420357411714</v>
      </c>
      <c r="V2757" s="184">
        <v>1761900078322.8962</v>
      </c>
      <c r="W2757" s="199">
        <v>1829.5454233474848</v>
      </c>
      <c r="X2757" s="191">
        <v>5.7947282326573424E-2</v>
      </c>
      <c r="Y2757" s="198">
        <v>2.0000000000000001E-4</v>
      </c>
    </row>
    <row r="2758" spans="1:25" x14ac:dyDescent="0.2">
      <c r="A2758">
        <v>2754</v>
      </c>
      <c r="B2758" s="119">
        <v>0.34225583278519245</v>
      </c>
      <c r="C2758" s="97">
        <v>5846.1313215718901</v>
      </c>
      <c r="D2758" s="96">
        <v>0.30426949901022493</v>
      </c>
      <c r="E2758" s="98">
        <v>0</v>
      </c>
      <c r="F2758" s="119">
        <v>0.67118667694403122</v>
      </c>
      <c r="G2758" s="177">
        <v>1</v>
      </c>
      <c r="H2758" s="97">
        <v>3762080.8695016317</v>
      </c>
      <c r="I2758" s="185">
        <v>45210.415612922428</v>
      </c>
      <c r="J2758" s="174">
        <v>170085239679.59335</v>
      </c>
      <c r="K2758" s="186">
        <v>0.34225583278519245</v>
      </c>
      <c r="L2758" s="182">
        <v>31591130801.611462</v>
      </c>
      <c r="M2758" s="189">
        <v>3844337706.3551264</v>
      </c>
      <c r="N2758" s="187">
        <v>12458704.586083664</v>
      </c>
      <c r="O2758" s="185">
        <v>0</v>
      </c>
      <c r="P2758" s="185">
        <v>192232177319.67023</v>
      </c>
      <c r="Q2758" s="174">
        <v>366161754705.61865</v>
      </c>
      <c r="R2758" s="119">
        <v>0.57897474130574833</v>
      </c>
      <c r="S2758" s="174">
        <v>124540456644.93942</v>
      </c>
      <c r="T2758" s="119">
        <v>0.34012415290358666</v>
      </c>
      <c r="U2758" s="97">
        <v>17.574687248456026</v>
      </c>
      <c r="V2758" s="184">
        <v>2389476857021.3169</v>
      </c>
      <c r="W2758" s="199">
        <v>2475.8822013668564</v>
      </c>
      <c r="X2758" s="191">
        <v>4.1588801462502427E-2</v>
      </c>
      <c r="Y2758" s="198">
        <v>2.0000000000000001E-4</v>
      </c>
    </row>
    <row r="2759" spans="1:25" x14ac:dyDescent="0.2">
      <c r="A2759">
        <v>2755</v>
      </c>
      <c r="B2759" s="119">
        <v>0.5120066974002806</v>
      </c>
      <c r="C2759" s="97">
        <v>15510.523193226261</v>
      </c>
      <c r="D2759" s="96">
        <v>0.87989955648439033</v>
      </c>
      <c r="E2759" s="98">
        <v>7.7100688078759333E-2</v>
      </c>
      <c r="F2759" s="119">
        <v>0</v>
      </c>
      <c r="G2759" s="177">
        <v>0</v>
      </c>
      <c r="H2759" s="97">
        <v>5675629.2438130826</v>
      </c>
      <c r="I2759" s="185">
        <v>40722.755621440891</v>
      </c>
      <c r="J2759" s="174">
        <v>231127262693.70352</v>
      </c>
      <c r="K2759" s="186">
        <v>0.36855813039413488</v>
      </c>
      <c r="L2759" s="182">
        <v>66598177444.081779</v>
      </c>
      <c r="M2759" s="189">
        <v>11995988168.259346</v>
      </c>
      <c r="N2759" s="187">
        <v>12831932.4830731</v>
      </c>
      <c r="O2759" s="185">
        <v>12541888168.847633</v>
      </c>
      <c r="P2759" s="185">
        <v>0</v>
      </c>
      <c r="Q2759" s="174">
        <v>255665139030.81049</v>
      </c>
      <c r="R2759" s="119">
        <v>0.37242990075822896</v>
      </c>
      <c r="S2759" s="174">
        <v>72460018774.927399</v>
      </c>
      <c r="T2759" s="119">
        <v>0.28341767301405596</v>
      </c>
      <c r="U2759" s="97">
        <v>13.991559208873007</v>
      </c>
      <c r="V2759" s="184">
        <v>1004452372775.2598</v>
      </c>
      <c r="W2759" s="199">
        <v>1042.5315336058477</v>
      </c>
      <c r="X2759" s="191">
        <v>5.502146592600609E-2</v>
      </c>
      <c r="Y2759" s="198">
        <v>2.0000000000000001E-4</v>
      </c>
    </row>
    <row r="2760" spans="1:25" x14ac:dyDescent="0.2">
      <c r="A2760">
        <v>2756</v>
      </c>
      <c r="B2760" s="119">
        <v>0.5793090520926002</v>
      </c>
      <c r="C2760" s="97">
        <v>8280.4998112528538</v>
      </c>
      <c r="D2760" s="96">
        <v>1.0564685091011741</v>
      </c>
      <c r="E2760" s="98">
        <v>0.1654768517972619</v>
      </c>
      <c r="F2760" s="119">
        <v>0.41357632747751905</v>
      </c>
      <c r="G2760" s="177">
        <v>1</v>
      </c>
      <c r="H2760" s="97">
        <v>14375561.903531086</v>
      </c>
      <c r="I2760" s="185">
        <v>30554.909574553218</v>
      </c>
      <c r="J2760" s="174">
        <v>439243994045.78442</v>
      </c>
      <c r="K2760" s="186">
        <v>0.34754466919560945</v>
      </c>
      <c r="L2760" s="182">
        <v>105960455204.29622</v>
      </c>
      <c r="M2760" s="189">
        <v>13428375671.340364</v>
      </c>
      <c r="N2760" s="187">
        <v>28252545.05090452</v>
      </c>
      <c r="O2760" s="185">
        <v>0</v>
      </c>
      <c r="P2760" s="185">
        <v>315598789463.35803</v>
      </c>
      <c r="Q2760" s="174">
        <v>768271159180.48279</v>
      </c>
      <c r="R2760" s="119">
        <v>0.52733456844800286</v>
      </c>
      <c r="S2760" s="174">
        <v>246415727859.8461</v>
      </c>
      <c r="T2760" s="119">
        <v>0.32074056785197885</v>
      </c>
      <c r="U2760" s="97">
        <v>16.597851722380117</v>
      </c>
      <c r="V2760" s="184">
        <v>4233650746309.7329</v>
      </c>
      <c r="W2760" s="199">
        <v>4397.105563008794</v>
      </c>
      <c r="X2760" s="191">
        <v>4.5012536722995898E-2</v>
      </c>
      <c r="Y2760" s="198">
        <v>2.0000000000000001E-4</v>
      </c>
    </row>
    <row r="2761" spans="1:25" x14ac:dyDescent="0.2">
      <c r="A2761">
        <v>2757</v>
      </c>
      <c r="B2761" s="119">
        <v>0.5476706779774192</v>
      </c>
      <c r="C2761" s="97">
        <v>10225.03422529278</v>
      </c>
      <c r="D2761" s="96">
        <v>0.31667306474780343</v>
      </c>
      <c r="E2761" s="98">
        <v>0</v>
      </c>
      <c r="F2761" s="119">
        <v>0.55607230047798661</v>
      </c>
      <c r="G2761" s="177">
        <v>1</v>
      </c>
      <c r="H2761" s="97">
        <v>3405409.5055042198</v>
      </c>
      <c r="I2761" s="185">
        <v>44255.544339789049</v>
      </c>
      <c r="J2761" s="174">
        <v>150708251365.98111</v>
      </c>
      <c r="K2761" s="186">
        <v>0.43947251481990124</v>
      </c>
      <c r="L2761" s="182">
        <v>48582629192.263954</v>
      </c>
      <c r="M2761" s="189">
        <v>1757723565.2884772</v>
      </c>
      <c r="N2761" s="187">
        <v>11219454.125945378</v>
      </c>
      <c r="O2761" s="185">
        <v>0</v>
      </c>
      <c r="P2761" s="185">
        <v>162405137624.29672</v>
      </c>
      <c r="Q2761" s="174">
        <v>314871112555.56628</v>
      </c>
      <c r="R2761" s="119">
        <v>0.62297313570402113</v>
      </c>
      <c r="S2761" s="174">
        <v>124206961939.78456</v>
      </c>
      <c r="T2761" s="119">
        <v>0.39446921926782141</v>
      </c>
      <c r="U2761" s="97">
        <v>16.695243321796834</v>
      </c>
      <c r="V2761" s="184">
        <v>2275401166133.0796</v>
      </c>
      <c r="W2761" s="199">
        <v>2361.3887396651162</v>
      </c>
      <c r="X2761" s="191">
        <v>4.298579319054488E-2</v>
      </c>
      <c r="Y2761" s="198">
        <v>2.0000000000000001E-4</v>
      </c>
    </row>
    <row r="2762" spans="1:25" x14ac:dyDescent="0.2">
      <c r="A2762">
        <v>2758</v>
      </c>
      <c r="B2762" s="119">
        <v>0.5396321976002012</v>
      </c>
      <c r="C2762" s="97">
        <v>5403.418651386939</v>
      </c>
      <c r="D2762" s="96">
        <v>0.92778825872849868</v>
      </c>
      <c r="E2762" s="98">
        <v>0.36392880767850372</v>
      </c>
      <c r="F2762" s="119">
        <v>0.51113680783962823</v>
      </c>
      <c r="G2762" s="177">
        <v>1</v>
      </c>
      <c r="H2762" s="97">
        <v>13724458.435884848</v>
      </c>
      <c r="I2762" s="185">
        <v>34755.942500318502</v>
      </c>
      <c r="J2762" s="174">
        <v>477006488245.625</v>
      </c>
      <c r="K2762" s="186">
        <v>0.48294094225652706</v>
      </c>
      <c r="L2762" s="182">
        <v>167882317035.34113</v>
      </c>
      <c r="M2762" s="189">
        <v>10530250222.076466</v>
      </c>
      <c r="N2762" s="187">
        <v>28368513.306405876</v>
      </c>
      <c r="O2762" s="185">
        <v>0</v>
      </c>
      <c r="P2762" s="185">
        <v>327677094001.02417</v>
      </c>
      <c r="Q2762" s="174">
        <v>815213832468.72559</v>
      </c>
      <c r="R2762" s="119">
        <v>0.60414534013139776</v>
      </c>
      <c r="S2762" s="174">
        <v>273095190650.49677</v>
      </c>
      <c r="T2762" s="119">
        <v>0.33499822963439918</v>
      </c>
      <c r="U2762" s="97">
        <v>15.410057980698276</v>
      </c>
      <c r="V2762" s="184">
        <v>4523385444125.626</v>
      </c>
      <c r="W2762" s="199">
        <v>4687.433576605069</v>
      </c>
      <c r="X2762" s="191">
        <v>4.7630239888803459E-2</v>
      </c>
      <c r="Y2762" s="198">
        <v>2.0000000000000001E-4</v>
      </c>
    </row>
    <row r="2763" spans="1:25" x14ac:dyDescent="0.2">
      <c r="A2763">
        <v>2759</v>
      </c>
      <c r="B2763" s="119">
        <v>0.57585854779962509</v>
      </c>
      <c r="C2763" s="97">
        <v>9656.7987412703042</v>
      </c>
      <c r="D2763" s="96">
        <v>0.84839827926910971</v>
      </c>
      <c r="E2763" s="98">
        <v>0.13255954014079038</v>
      </c>
      <c r="F2763" s="119">
        <v>0.47599333246271242</v>
      </c>
      <c r="G2763" s="177">
        <v>1</v>
      </c>
      <c r="H2763" s="97">
        <v>23321798.453341242</v>
      </c>
      <c r="I2763" s="185">
        <v>31727.762249158885</v>
      </c>
      <c r="J2763" s="174">
        <v>739948476550.41235</v>
      </c>
      <c r="K2763" s="186">
        <v>0.41722262901642304</v>
      </c>
      <c r="L2763" s="182">
        <v>238506282613.63513</v>
      </c>
      <c r="M2763" s="189">
        <v>10385226451.127098</v>
      </c>
      <c r="N2763" s="187">
        <v>48222742.546784177</v>
      </c>
      <c r="O2763" s="185">
        <v>0</v>
      </c>
      <c r="P2763" s="185">
        <v>657224739155.24817</v>
      </c>
      <c r="Q2763" s="174">
        <v>1407558442156.7878</v>
      </c>
      <c r="R2763" s="119">
        <v>0.59287274691668068</v>
      </c>
      <c r="S2763" s="174">
        <v>547099413872.39508</v>
      </c>
      <c r="T2763" s="119">
        <v>0.38868681930824844</v>
      </c>
      <c r="U2763" s="97">
        <v>16.447602709935936</v>
      </c>
      <c r="V2763" s="184">
        <v>9406161529611.3223</v>
      </c>
      <c r="W2763" s="199">
        <v>9759.977572106598</v>
      </c>
      <c r="X2763" s="191">
        <v>4.580526151868073E-2</v>
      </c>
      <c r="Y2763" s="198">
        <v>2.0000000000000001E-4</v>
      </c>
    </row>
    <row r="2764" spans="1:25" x14ac:dyDescent="0.2">
      <c r="A2764">
        <v>2760</v>
      </c>
      <c r="B2764" s="119">
        <v>0.64304471185786582</v>
      </c>
      <c r="C2764" s="97">
        <v>6981.0658167167958</v>
      </c>
      <c r="D2764" s="96">
        <v>1.2903529365563582</v>
      </c>
      <c r="E2764" s="98">
        <v>0.35701237102896333</v>
      </c>
      <c r="F2764" s="119">
        <v>0.46194098820289253</v>
      </c>
      <c r="G2764" s="177">
        <v>1</v>
      </c>
      <c r="H2764" s="97">
        <v>18258264.864538584</v>
      </c>
      <c r="I2764" s="185">
        <v>34185.108444033867</v>
      </c>
      <c r="J2764" s="174">
        <v>624160764394.14478</v>
      </c>
      <c r="K2764" s="186">
        <v>0.41268081476191365</v>
      </c>
      <c r="L2764" s="182">
        <v>187694163581.71872</v>
      </c>
      <c r="M2764" s="189">
        <v>10784221024.233786</v>
      </c>
      <c r="N2764" s="187">
        <v>33075836.670136541</v>
      </c>
      <c r="O2764" s="185">
        <v>0</v>
      </c>
      <c r="P2764" s="185">
        <v>437949831169.36316</v>
      </c>
      <c r="Q2764" s="174">
        <v>1072894816587.7417</v>
      </c>
      <c r="R2764" s="119">
        <v>0.56663433202295421</v>
      </c>
      <c r="S2764" s="174">
        <v>402632782304.26782</v>
      </c>
      <c r="T2764" s="119">
        <v>0.37527703189471079</v>
      </c>
      <c r="U2764" s="97">
        <v>16.289836498859692</v>
      </c>
      <c r="V2764" s="184">
        <v>6849254319209.6016</v>
      </c>
      <c r="W2764" s="199">
        <v>7110.0541341797662</v>
      </c>
      <c r="X2764" s="191">
        <v>4.6965243360710868E-2</v>
      </c>
      <c r="Y2764" s="198">
        <v>2.0000000000000001E-4</v>
      </c>
    </row>
    <row r="2765" spans="1:25" x14ac:dyDescent="0.2">
      <c r="A2765">
        <v>2761</v>
      </c>
      <c r="B2765" s="119">
        <v>0.47865494809031234</v>
      </c>
      <c r="C2765" s="97">
        <v>6027.1930715469616</v>
      </c>
      <c r="D2765" s="96">
        <v>0.52837076940520955</v>
      </c>
      <c r="E2765" s="98">
        <v>0</v>
      </c>
      <c r="F2765" s="119">
        <v>0.5672197005382682</v>
      </c>
      <c r="G2765" s="177">
        <v>1</v>
      </c>
      <c r="H2765" s="97">
        <v>6017604.2143970421</v>
      </c>
      <c r="I2765" s="185">
        <v>41992.61599710217</v>
      </c>
      <c r="J2765" s="174">
        <v>252694942997.71866</v>
      </c>
      <c r="K2765" s="186">
        <v>0.4437328548081052</v>
      </c>
      <c r="L2765" s="182">
        <v>85631374939.711227</v>
      </c>
      <c r="M2765" s="189">
        <v>11270090599.642759</v>
      </c>
      <c r="N2765" s="187">
        <v>16102264.66961816</v>
      </c>
      <c r="O2765" s="185">
        <v>0</v>
      </c>
      <c r="P2765" s="185">
        <v>218246133794.9035</v>
      </c>
      <c r="Q2765" s="174">
        <v>482211167392.26495</v>
      </c>
      <c r="R2765" s="119">
        <v>0.59460662646709006</v>
      </c>
      <c r="S2765" s="174">
        <v>212571260713.65823</v>
      </c>
      <c r="T2765" s="119">
        <v>0.4408260842717846</v>
      </c>
      <c r="U2765" s="97">
        <v>16.749815991869564</v>
      </c>
      <c r="V2765" s="184">
        <v>3884888977986.6108</v>
      </c>
      <c r="W2765" s="199">
        <v>4032.3962235833915</v>
      </c>
      <c r="X2765" s="191">
        <v>4.3639836162852795E-2</v>
      </c>
      <c r="Y2765" s="198">
        <v>2.0000000000000001E-4</v>
      </c>
    </row>
    <row r="2766" spans="1:25" x14ac:dyDescent="0.2">
      <c r="A2766">
        <v>2762</v>
      </c>
      <c r="B2766" s="119">
        <v>0.61385578412956687</v>
      </c>
      <c r="C2766" s="97">
        <v>11355.481084989895</v>
      </c>
      <c r="D2766" s="96">
        <v>0.88883810247291195</v>
      </c>
      <c r="E2766" s="98">
        <v>0.7</v>
      </c>
      <c r="F2766" s="119">
        <v>0.40449120585384257</v>
      </c>
      <c r="G2766" s="177">
        <v>1</v>
      </c>
      <c r="H2766" s="97">
        <v>5650609.050953771</v>
      </c>
      <c r="I2766" s="185">
        <v>35252.873720490694</v>
      </c>
      <c r="J2766" s="174">
        <v>199200207317.13504</v>
      </c>
      <c r="K2766" s="186">
        <v>0.32632572618746702</v>
      </c>
      <c r="L2766" s="182">
        <v>43684513097.373299</v>
      </c>
      <c r="M2766" s="189">
        <v>2063709887.6983752</v>
      </c>
      <c r="N2766" s="187">
        <v>12809918.991773162</v>
      </c>
      <c r="O2766" s="185">
        <v>2440962575.7702537</v>
      </c>
      <c r="P2766" s="185">
        <v>157905027407.79123</v>
      </c>
      <c r="Q2766" s="174">
        <v>361609907188.3949</v>
      </c>
      <c r="R2766" s="119">
        <v>0.53450124140434563</v>
      </c>
      <c r="S2766" s="174">
        <v>141914663377.69421</v>
      </c>
      <c r="T2766" s="119">
        <v>0.39245236526044125</v>
      </c>
      <c r="U2766" s="97">
        <v>17.198981999445582</v>
      </c>
      <c r="V2766" s="184">
        <v>2562920785578.3633</v>
      </c>
      <c r="W2766" s="199">
        <v>2661.4882815645519</v>
      </c>
      <c r="X2766" s="191">
        <v>4.4059982522289293E-2</v>
      </c>
      <c r="Y2766" s="198">
        <v>2.0000000000000001E-4</v>
      </c>
    </row>
    <row r="2767" spans="1:25" x14ac:dyDescent="0.2">
      <c r="A2767">
        <v>2763</v>
      </c>
      <c r="B2767" s="119">
        <v>0.51302307918595913</v>
      </c>
      <c r="C2767" s="97">
        <v>7230.1212692855943</v>
      </c>
      <c r="D2767" s="96">
        <v>1.2077388422167021</v>
      </c>
      <c r="E2767" s="98">
        <v>6.6700501886117008E-2</v>
      </c>
      <c r="F2767" s="119">
        <v>0.61676324709205121</v>
      </c>
      <c r="G2767" s="177">
        <v>1</v>
      </c>
      <c r="H2767" s="97">
        <v>15011157.579382606</v>
      </c>
      <c r="I2767" s="185">
        <v>33186.008493912595</v>
      </c>
      <c r="J2767" s="174">
        <v>498160402932.85162</v>
      </c>
      <c r="K2767" s="186">
        <v>0.36327695881285293</v>
      </c>
      <c r="L2767" s="182">
        <v>120481389039.36333</v>
      </c>
      <c r="M2767" s="189">
        <v>0</v>
      </c>
      <c r="N2767" s="187">
        <v>28119394.258393846</v>
      </c>
      <c r="O2767" s="185">
        <v>0</v>
      </c>
      <c r="P2767" s="185">
        <v>313479895615.24707</v>
      </c>
      <c r="Q2767" s="174">
        <v>811640298548.09863</v>
      </c>
      <c r="R2767" s="119">
        <v>0.53195253296684752</v>
      </c>
      <c r="S2767" s="174">
        <v>265620434071.66595</v>
      </c>
      <c r="T2767" s="119">
        <v>0.32726373314240387</v>
      </c>
      <c r="U2767" s="97">
        <v>16.278491254776199</v>
      </c>
      <c r="V2767" s="184">
        <v>4481970578517.2988</v>
      </c>
      <c r="W2767" s="199">
        <v>4650.6377638945523</v>
      </c>
      <c r="X2767" s="191">
        <v>4.6667652813249826E-2</v>
      </c>
      <c r="Y2767" s="198">
        <v>2.0000000000000001E-4</v>
      </c>
    </row>
    <row r="2768" spans="1:25" x14ac:dyDescent="0.2">
      <c r="A2768">
        <v>2764</v>
      </c>
      <c r="B2768" s="119">
        <v>0.61285880069360188</v>
      </c>
      <c r="C2768" s="97">
        <v>9604.9984173954144</v>
      </c>
      <c r="D2768" s="96">
        <v>1.0737750642911101</v>
      </c>
      <c r="E2768" s="98">
        <v>0</v>
      </c>
      <c r="F2768" s="119">
        <v>0.4227355427235181</v>
      </c>
      <c r="G2768" s="177">
        <v>1</v>
      </c>
      <c r="H2768" s="97">
        <v>10776178.311859958</v>
      </c>
      <c r="I2768" s="185">
        <v>36087.160571528766</v>
      </c>
      <c r="J2768" s="174">
        <v>388881677087.51611</v>
      </c>
      <c r="K2768" s="186">
        <v>0.42161732529088836</v>
      </c>
      <c r="L2768" s="182">
        <v>125768468331.10147</v>
      </c>
      <c r="M2768" s="189">
        <v>11636780497.649778</v>
      </c>
      <c r="N2768" s="187">
        <v>21470281.68975056</v>
      </c>
      <c r="O2768" s="185">
        <v>0</v>
      </c>
      <c r="P2768" s="185">
        <v>209949647186.54514</v>
      </c>
      <c r="Q2768" s="174">
        <v>610468104771.71106</v>
      </c>
      <c r="R2768" s="119">
        <v>0.54371222296967203</v>
      </c>
      <c r="S2768" s="174">
        <v>224221295899.56934</v>
      </c>
      <c r="T2768" s="119">
        <v>0.36729403902832647</v>
      </c>
      <c r="U2768" s="97">
        <v>15.813007214553721</v>
      </c>
      <c r="V2768" s="184">
        <v>3693272260531.8594</v>
      </c>
      <c r="W2768" s="199">
        <v>3831.7170015982188</v>
      </c>
      <c r="X2768" s="191">
        <v>4.7534831505002401E-2</v>
      </c>
      <c r="Y2768" s="198">
        <v>2.0000000000000001E-4</v>
      </c>
    </row>
    <row r="2769" spans="1:25" x14ac:dyDescent="0.2">
      <c r="A2769">
        <v>2765</v>
      </c>
      <c r="B2769" s="119">
        <v>0.56720327766807765</v>
      </c>
      <c r="C2769" s="97">
        <v>11154.194381587495</v>
      </c>
      <c r="D2769" s="96">
        <v>0.52861895252237923</v>
      </c>
      <c r="E2769" s="98">
        <v>0</v>
      </c>
      <c r="F2769" s="119">
        <v>0.69201049640779</v>
      </c>
      <c r="G2769" s="177">
        <v>1</v>
      </c>
      <c r="H2769" s="97">
        <v>4897577.6489301566</v>
      </c>
      <c r="I2769" s="185">
        <v>41158.228683447189</v>
      </c>
      <c r="J2769" s="174">
        <v>201575620869.60703</v>
      </c>
      <c r="K2769" s="186">
        <v>0.41206437639843685</v>
      </c>
      <c r="L2769" s="182">
        <v>58880020028.634171</v>
      </c>
      <c r="M2769" s="189">
        <v>2905953838.778018</v>
      </c>
      <c r="N2769" s="187">
        <v>13306886.751831705</v>
      </c>
      <c r="O2769" s="185">
        <v>0</v>
      </c>
      <c r="P2769" s="185">
        <v>289047025018.01593</v>
      </c>
      <c r="Q2769" s="174">
        <v>493528599726.40094</v>
      </c>
      <c r="R2769" s="119">
        <v>0.63684202435160697</v>
      </c>
      <c r="S2769" s="174">
        <v>260199855241.39331</v>
      </c>
      <c r="T2769" s="119">
        <v>0.52722345855061115</v>
      </c>
      <c r="U2769" s="97">
        <v>17.672711523364189</v>
      </c>
      <c r="V2769" s="184">
        <v>4925094610692.8223</v>
      </c>
      <c r="W2769" s="199">
        <v>5110.784678963606</v>
      </c>
      <c r="X2769" s="191">
        <v>4.206563875322638E-2</v>
      </c>
      <c r="Y2769" s="198">
        <v>2.0000000000000001E-4</v>
      </c>
    </row>
    <row r="2770" spans="1:25" x14ac:dyDescent="0.2">
      <c r="A2770">
        <v>2766</v>
      </c>
      <c r="B2770" s="119">
        <v>0.4989100162946099</v>
      </c>
      <c r="C2770" s="97">
        <v>14874.727274068422</v>
      </c>
      <c r="D2770" s="96">
        <v>0.72687283577711015</v>
      </c>
      <c r="E2770" s="98">
        <v>0</v>
      </c>
      <c r="F2770" s="119">
        <v>0.57383210678129926</v>
      </c>
      <c r="G2770" s="177">
        <v>1</v>
      </c>
      <c r="H2770" s="97">
        <v>4138157.6592547041</v>
      </c>
      <c r="I2770" s="185">
        <v>49386.04167593662</v>
      </c>
      <c r="J2770" s="174">
        <v>204367226621.54916</v>
      </c>
      <c r="K2770" s="186">
        <v>0.46294882321058195</v>
      </c>
      <c r="L2770" s="182">
        <v>75977194370.200134</v>
      </c>
      <c r="M2770" s="189">
        <v>5482504578.5059423</v>
      </c>
      <c r="N2770" s="187">
        <v>10441544.020509541</v>
      </c>
      <c r="O2770" s="185">
        <v>0</v>
      </c>
      <c r="P2770" s="185">
        <v>231586395684.34845</v>
      </c>
      <c r="Q2770" s="174">
        <v>441436126884.4035</v>
      </c>
      <c r="R2770" s="119">
        <v>0.63402305921378765</v>
      </c>
      <c r="S2770" s="174">
        <v>194598866101.68842</v>
      </c>
      <c r="T2770" s="119">
        <v>0.44083131001338949</v>
      </c>
      <c r="U2770" s="97">
        <v>16.740825735104657</v>
      </c>
      <c r="V2770" s="184">
        <v>3460269454621.8647</v>
      </c>
      <c r="W2770" s="199">
        <v>3593.8097156890831</v>
      </c>
      <c r="X2770" s="191">
        <v>4.4926173762622187E-2</v>
      </c>
      <c r="Y2770" s="198">
        <v>2.0000000000000001E-4</v>
      </c>
    </row>
    <row r="2771" spans="1:25" x14ac:dyDescent="0.2">
      <c r="A2771">
        <v>2767</v>
      </c>
      <c r="B2771" s="119">
        <v>0.49507696712879279</v>
      </c>
      <c r="C2771" s="97">
        <v>4008.3282012614463</v>
      </c>
      <c r="D2771" s="96">
        <v>1.1484975475661783</v>
      </c>
      <c r="E2771" s="98">
        <v>0</v>
      </c>
      <c r="F2771" s="119">
        <v>0.52525442775312658</v>
      </c>
      <c r="G2771" s="177">
        <v>1</v>
      </c>
      <c r="H2771" s="97">
        <v>26753180.07904733</v>
      </c>
      <c r="I2771" s="185">
        <v>23258.2560448564</v>
      </c>
      <c r="J2771" s="174">
        <v>622232312292.6344</v>
      </c>
      <c r="K2771" s="186">
        <v>0.29811368778918323</v>
      </c>
      <c r="L2771" s="182">
        <v>103235212968.17644</v>
      </c>
      <c r="M2771" s="189">
        <v>13659058173.925695</v>
      </c>
      <c r="N2771" s="187">
        <v>49735305.230221152</v>
      </c>
      <c r="O2771" s="185">
        <v>0</v>
      </c>
      <c r="P2771" s="185">
        <v>394271645238.41284</v>
      </c>
      <c r="Q2771" s="174">
        <v>1030163015704.9729</v>
      </c>
      <c r="R2771" s="119">
        <v>0.48624662100404331</v>
      </c>
      <c r="S2771" s="174">
        <v>306500883862.08179</v>
      </c>
      <c r="T2771" s="119">
        <v>0.29752658481175781</v>
      </c>
      <c r="U2771" s="97">
        <v>17.113263416880788</v>
      </c>
      <c r="V2771" s="184">
        <v>5526790597843.3398</v>
      </c>
      <c r="W2771" s="199">
        <v>5740.4621045035956</v>
      </c>
      <c r="X2771" s="191">
        <v>4.4298827243731957E-2</v>
      </c>
      <c r="Y2771" s="198">
        <v>2.0000000000000001E-4</v>
      </c>
    </row>
    <row r="2772" spans="1:25" x14ac:dyDescent="0.2">
      <c r="A2772">
        <v>2768</v>
      </c>
      <c r="B2772" s="119">
        <v>0.57900321717146053</v>
      </c>
      <c r="C2772" s="97">
        <v>4000</v>
      </c>
      <c r="D2772" s="96">
        <v>0.88318627139752648</v>
      </c>
      <c r="E2772" s="98">
        <v>0</v>
      </c>
      <c r="F2772" s="119">
        <v>0.66023992054663982</v>
      </c>
      <c r="G2772" s="177">
        <v>1</v>
      </c>
      <c r="H2772" s="97">
        <v>13558558.734297218</v>
      </c>
      <c r="I2772" s="185">
        <v>23800.812510513369</v>
      </c>
      <c r="J2772" s="174">
        <v>322704714347.79156</v>
      </c>
      <c r="K2772" s="186">
        <v>0.26899212937543338</v>
      </c>
      <c r="L2772" s="182">
        <v>39814039933.910294</v>
      </c>
      <c r="M2772" s="189">
        <v>17503610732.732189</v>
      </c>
      <c r="N2772" s="187">
        <v>28687018.2216978</v>
      </c>
      <c r="O2772" s="185">
        <v>0</v>
      </c>
      <c r="P2772" s="185">
        <v>490351340144.63251</v>
      </c>
      <c r="Q2772" s="174">
        <v>830559665225.15625</v>
      </c>
      <c r="R2772" s="119">
        <v>0.57682321986793583</v>
      </c>
      <c r="S2772" s="174">
        <v>307421825192.60504</v>
      </c>
      <c r="T2772" s="119">
        <v>0.37013815871887557</v>
      </c>
      <c r="U2772" s="97">
        <v>18.410303896711898</v>
      </c>
      <c r="V2772" s="184">
        <v>6013547351033.1074</v>
      </c>
      <c r="W2772" s="199">
        <v>6240.4504200997417</v>
      </c>
      <c r="X2772" s="191">
        <v>4.0480526490597447E-2</v>
      </c>
      <c r="Y2772" s="198">
        <v>2.0000000000000001E-4</v>
      </c>
    </row>
    <row r="2773" spans="1:25" x14ac:dyDescent="0.2">
      <c r="A2773">
        <v>2769</v>
      </c>
      <c r="B2773" s="119">
        <v>0.43069591752349567</v>
      </c>
      <c r="C2773" s="97">
        <v>5467.3358304484063</v>
      </c>
      <c r="D2773" s="96">
        <v>0.51593332776386713</v>
      </c>
      <c r="E2773" s="98">
        <v>0.40233424417685054</v>
      </c>
      <c r="F2773" s="119">
        <v>0</v>
      </c>
      <c r="G2773" s="177">
        <v>0</v>
      </c>
      <c r="H2773" s="97">
        <v>4381142.3334343107</v>
      </c>
      <c r="I2773" s="185">
        <v>53710.503125649819</v>
      </c>
      <c r="J2773" s="174">
        <v>235313358993.8403</v>
      </c>
      <c r="K2773" s="186">
        <v>0.43069591752349567</v>
      </c>
      <c r="L2773" s="182">
        <v>77688954179.138062</v>
      </c>
      <c r="M2773" s="189">
        <v>34905100457.114899</v>
      </c>
      <c r="N2773" s="187">
        <v>12385496.651426975</v>
      </c>
      <c r="O2773" s="185">
        <v>43316811093.678024</v>
      </c>
      <c r="P2773" s="185">
        <v>0</v>
      </c>
      <c r="Q2773" s="174">
        <v>313535270544.63318</v>
      </c>
      <c r="R2773" s="119">
        <v>0.43376922697113174</v>
      </c>
      <c r="S2773" s="174">
        <v>98383448197.214172</v>
      </c>
      <c r="T2773" s="119">
        <v>0.31378749837718445</v>
      </c>
      <c r="U2773" s="97">
        <v>15.394351222356624</v>
      </c>
      <c r="V2773" s="184">
        <v>1700332403640.0874</v>
      </c>
      <c r="W2773" s="199">
        <v>1765.7218569161698</v>
      </c>
      <c r="X2773" s="191">
        <v>4.6632341025093609E-2</v>
      </c>
      <c r="Y2773" s="198">
        <v>2.0000000000000001E-4</v>
      </c>
    </row>
    <row r="2774" spans="1:25" x14ac:dyDescent="0.2">
      <c r="A2774">
        <v>2770</v>
      </c>
      <c r="B2774" s="119">
        <v>0.35882407108333003</v>
      </c>
      <c r="C2774" s="97">
        <v>10380.549517099564</v>
      </c>
      <c r="D2774" s="96">
        <v>0.6438400527670205</v>
      </c>
      <c r="E2774" s="98">
        <v>0.66518226069552155</v>
      </c>
      <c r="F2774" s="119">
        <v>0</v>
      </c>
      <c r="G2774" s="177">
        <v>0</v>
      </c>
      <c r="H2774" s="97">
        <v>4373787.5264656246</v>
      </c>
      <c r="I2774" s="185">
        <v>47485.235701636055</v>
      </c>
      <c r="J2774" s="174">
        <v>207690331603.09592</v>
      </c>
      <c r="K2774" s="186">
        <v>0.35882407108333003</v>
      </c>
      <c r="L2774" s="182">
        <v>51537503893.618607</v>
      </c>
      <c r="M2774" s="189">
        <v>36337864580.866364</v>
      </c>
      <c r="N2774" s="187">
        <v>11402420.870972022</v>
      </c>
      <c r="O2774" s="185">
        <v>54438639468.805748</v>
      </c>
      <c r="P2774" s="185">
        <v>0</v>
      </c>
      <c r="Q2774" s="174">
        <v>298466835652.76807</v>
      </c>
      <c r="R2774" s="119">
        <v>0.39560576848437939</v>
      </c>
      <c r="S2774" s="174">
        <v>81234583179.738693</v>
      </c>
      <c r="T2774" s="119">
        <v>0.2721728965366384</v>
      </c>
      <c r="U2774" s="97">
        <v>16.413631767757362</v>
      </c>
      <c r="V2774" s="184">
        <v>1436026940750.0537</v>
      </c>
      <c r="W2774" s="199">
        <v>1490.1135501664667</v>
      </c>
      <c r="X2774" s="191">
        <v>4.5821890265207603E-2</v>
      </c>
      <c r="Y2774" s="198">
        <v>2.0000000000000001E-4</v>
      </c>
    </row>
    <row r="2775" spans="1:25" x14ac:dyDescent="0.2">
      <c r="A2775">
        <v>2771</v>
      </c>
      <c r="B2775" s="119">
        <v>0.43414448110189113</v>
      </c>
      <c r="C2775" s="97">
        <v>12008.983351638022</v>
      </c>
      <c r="D2775" s="96">
        <v>0.51620526086768603</v>
      </c>
      <c r="E2775" s="98">
        <v>0</v>
      </c>
      <c r="F2775" s="119">
        <v>0.54582336006525867</v>
      </c>
      <c r="G2775" s="177">
        <v>1</v>
      </c>
      <c r="H2775" s="97">
        <v>3376744.5296224891</v>
      </c>
      <c r="I2775" s="185">
        <v>46862.57086578395</v>
      </c>
      <c r="J2775" s="174">
        <v>158242929815.08218</v>
      </c>
      <c r="K2775" s="186">
        <v>0.43414448110189108</v>
      </c>
      <c r="L2775" s="182">
        <v>54018502652.112465</v>
      </c>
      <c r="M2775" s="189">
        <v>3532307433.4937754</v>
      </c>
      <c r="N2775" s="187">
        <v>9781847.2200300619</v>
      </c>
      <c r="O2775" s="185">
        <v>0</v>
      </c>
      <c r="P2775" s="185">
        <v>251642140292.03622</v>
      </c>
      <c r="Q2775" s="174">
        <v>413417377540.61218</v>
      </c>
      <c r="R2775" s="119">
        <v>0.65312689198633389</v>
      </c>
      <c r="S2775" s="174">
        <v>189523624300.026</v>
      </c>
      <c r="T2775" s="119">
        <v>0.45843168332083012</v>
      </c>
      <c r="U2775" s="97">
        <v>17.353914427242575</v>
      </c>
      <c r="V2775" s="184">
        <v>3540370383548.9561</v>
      </c>
      <c r="W2775" s="199">
        <v>3677.5030437429305</v>
      </c>
      <c r="X2775" s="191">
        <v>4.2520355664910879E-2</v>
      </c>
      <c r="Y2775" s="198">
        <v>2.0000000000000001E-4</v>
      </c>
    </row>
    <row r="2776" spans="1:25" x14ac:dyDescent="0.2">
      <c r="A2776">
        <v>2772</v>
      </c>
      <c r="B2776" s="119">
        <v>0.54890955031386879</v>
      </c>
      <c r="C2776" s="97">
        <v>10732.650059390226</v>
      </c>
      <c r="D2776" s="96">
        <v>1.3194754751813091</v>
      </c>
      <c r="E2776" s="98">
        <v>0</v>
      </c>
      <c r="F2776" s="119">
        <v>0.49751193674235855</v>
      </c>
      <c r="G2776" s="177">
        <v>1</v>
      </c>
      <c r="H2776" s="97">
        <v>11528812.79282327</v>
      </c>
      <c r="I2776" s="185">
        <v>24759.825830699141</v>
      </c>
      <c r="J2776" s="174">
        <v>285451396785.04028</v>
      </c>
      <c r="K2776" s="186">
        <v>0.14804643358190395</v>
      </c>
      <c r="L2776" s="182">
        <v>23568074389.56163</v>
      </c>
      <c r="M2776" s="189">
        <v>7695719943.3844271</v>
      </c>
      <c r="N2776" s="187">
        <v>21310023.532523371</v>
      </c>
      <c r="O2776" s="185">
        <v>0</v>
      </c>
      <c r="P2776" s="185">
        <v>204218701048.01456</v>
      </c>
      <c r="Q2776" s="174">
        <v>497365817776.43921</v>
      </c>
      <c r="R2776" s="119">
        <v>0.41344824019619425</v>
      </c>
      <c r="S2776" s="174">
        <v>118988270624.12827</v>
      </c>
      <c r="T2776" s="119">
        <v>0.23923692857721127</v>
      </c>
      <c r="U2776" s="97">
        <v>17.995821356996718</v>
      </c>
      <c r="V2776" s="184">
        <v>2120838533996.0469</v>
      </c>
      <c r="W2776" s="199">
        <v>2202.073749952493</v>
      </c>
      <c r="X2776" s="191">
        <v>4.4765501749145321E-2</v>
      </c>
      <c r="Y2776" s="198">
        <v>2.0000000000000001E-4</v>
      </c>
    </row>
    <row r="2777" spans="1:25" x14ac:dyDescent="0.2">
      <c r="A2777">
        <v>2773</v>
      </c>
      <c r="B2777" s="119">
        <v>0.53244575801809246</v>
      </c>
      <c r="C2777" s="97">
        <v>16659.871887233006</v>
      </c>
      <c r="D2777" s="96">
        <v>0.45744878518543308</v>
      </c>
      <c r="E2777" s="98">
        <v>0.27310144406712356</v>
      </c>
      <c r="F2777" s="119">
        <v>0.49260461431481278</v>
      </c>
      <c r="G2777" s="177">
        <v>1</v>
      </c>
      <c r="H2777" s="97">
        <v>2567390.8410913921</v>
      </c>
      <c r="I2777" s="185">
        <v>42865.064949894026</v>
      </c>
      <c r="J2777" s="174">
        <v>110051375155.14557</v>
      </c>
      <c r="K2777" s="186">
        <v>0.36879312862320268</v>
      </c>
      <c r="L2777" s="182">
        <v>32574464344.040184</v>
      </c>
      <c r="M2777" s="189">
        <v>3107660776.7013564</v>
      </c>
      <c r="N2777" s="187">
        <v>8077203.8229137864</v>
      </c>
      <c r="O2777" s="185">
        <v>0</v>
      </c>
      <c r="P2777" s="185">
        <v>186976904126.24368</v>
      </c>
      <c r="Q2777" s="174">
        <v>300135940058.09064</v>
      </c>
      <c r="R2777" s="119">
        <v>0.63360527305373804</v>
      </c>
      <c r="S2777" s="174">
        <v>119802129373.69492</v>
      </c>
      <c r="T2777" s="119">
        <v>0.39915955866700764</v>
      </c>
      <c r="U2777" s="97">
        <v>17.464477929466955</v>
      </c>
      <c r="V2777" s="184">
        <v>2253868310169.4141</v>
      </c>
      <c r="W2777" s="199">
        <v>2341.3711115219394</v>
      </c>
      <c r="X2777" s="191">
        <v>4.2334444260855704E-2</v>
      </c>
      <c r="Y2777" s="198">
        <v>2.0000000000000001E-4</v>
      </c>
    </row>
    <row r="2778" spans="1:25" x14ac:dyDescent="0.2">
      <c r="A2778">
        <v>2774</v>
      </c>
      <c r="B2778" s="119">
        <v>0.56563202568270954</v>
      </c>
      <c r="C2778" s="97">
        <v>9224.3857638717072</v>
      </c>
      <c r="D2778" s="96">
        <v>0.262121994984018</v>
      </c>
      <c r="E2778" s="98">
        <v>0.7</v>
      </c>
      <c r="F2778" s="119">
        <v>0</v>
      </c>
      <c r="G2778" s="177">
        <v>0</v>
      </c>
      <c r="H2778" s="97">
        <v>2014980.5588799866</v>
      </c>
      <c r="I2778" s="185">
        <v>49163.462004938381</v>
      </c>
      <c r="J2778" s="174">
        <v>99063420147.18573</v>
      </c>
      <c r="K2778" s="186">
        <v>0.46269137271371719</v>
      </c>
      <c r="L2778" s="182">
        <v>35056954695.786003</v>
      </c>
      <c r="M2778" s="189">
        <v>15240872197.10302</v>
      </c>
      <c r="N2778" s="187">
        <v>7655032.2857575426</v>
      </c>
      <c r="O2778" s="185">
        <v>27066614104.606262</v>
      </c>
      <c r="P2778" s="185">
        <v>0</v>
      </c>
      <c r="Q2778" s="174">
        <v>141370906448.89502</v>
      </c>
      <c r="R2778" s="119">
        <v>0.47739017052776062</v>
      </c>
      <c r="S2778" s="174">
        <v>51184797783.860886</v>
      </c>
      <c r="T2778" s="119">
        <v>0.36206033525267078</v>
      </c>
      <c r="U2778" s="97">
        <v>15.853599921460535</v>
      </c>
      <c r="V2778" s="184">
        <v>927778725162.75085</v>
      </c>
      <c r="W2778" s="199">
        <v>963.52451010521827</v>
      </c>
      <c r="X2778" s="191">
        <v>4.356862024859507E-2</v>
      </c>
      <c r="Y2778" s="198">
        <v>2.0000000000000001E-4</v>
      </c>
    </row>
    <row r="2779" spans="1:25" x14ac:dyDescent="0.2">
      <c r="A2779">
        <v>2775</v>
      </c>
      <c r="B2779" s="119">
        <v>0.52191267732505475</v>
      </c>
      <c r="C2779" s="97">
        <v>13205.801838224648</v>
      </c>
      <c r="D2779" s="96">
        <v>1.1517805320711418</v>
      </c>
      <c r="E2779" s="98">
        <v>0.7</v>
      </c>
      <c r="F2779" s="119">
        <v>0</v>
      </c>
      <c r="G2779" s="177">
        <v>0</v>
      </c>
      <c r="H2779" s="97">
        <v>8520318.1444535498</v>
      </c>
      <c r="I2779" s="185">
        <v>40401.928941553255</v>
      </c>
      <c r="J2779" s="174">
        <v>344237288231.63922</v>
      </c>
      <c r="K2779" s="186">
        <v>0.4469909985459084</v>
      </c>
      <c r="L2779" s="182">
        <v>128063300999.85941</v>
      </c>
      <c r="M2779" s="189">
        <v>38495971669.842827</v>
      </c>
      <c r="N2779" s="187">
        <v>16918854.298669942</v>
      </c>
      <c r="O2779" s="185">
        <v>61523340748.222237</v>
      </c>
      <c r="P2779" s="185">
        <v>0</v>
      </c>
      <c r="Q2779" s="174">
        <v>444256600649.70428</v>
      </c>
      <c r="R2779" s="119">
        <v>0.45714490568055688</v>
      </c>
      <c r="S2779" s="174">
        <v>160831066922.24417</v>
      </c>
      <c r="T2779" s="119">
        <v>0.36202290902833256</v>
      </c>
      <c r="U2779" s="97">
        <v>14.85187719308016</v>
      </c>
      <c r="V2779" s="184">
        <v>2445818289282.5176</v>
      </c>
      <c r="W2779" s="199">
        <v>2541.0347772413793</v>
      </c>
      <c r="X2779" s="191">
        <v>5.3297663233669343E-2</v>
      </c>
      <c r="Y2779" s="198">
        <v>2.0000000000000001E-4</v>
      </c>
    </row>
    <row r="2780" spans="1:25" x14ac:dyDescent="0.2">
      <c r="A2780">
        <v>2776</v>
      </c>
      <c r="B2780" s="119">
        <v>0.62743353644509037</v>
      </c>
      <c r="C2780" s="97">
        <v>5878.3301449362543</v>
      </c>
      <c r="D2780" s="96">
        <v>1.2658173124386827</v>
      </c>
      <c r="E2780" s="98">
        <v>0</v>
      </c>
      <c r="F2780" s="119">
        <v>0.52627471980908513</v>
      </c>
      <c r="G2780" s="177">
        <v>1</v>
      </c>
      <c r="H2780" s="97">
        <v>33829887.377219178</v>
      </c>
      <c r="I2780" s="185">
        <v>26284.137281703868</v>
      </c>
      <c r="J2780" s="174">
        <v>889189404047.40967</v>
      </c>
      <c r="K2780" s="186">
        <v>0.44206901767967832</v>
      </c>
      <c r="L2780" s="182">
        <v>327513845166.93311</v>
      </c>
      <c r="M2780" s="189">
        <v>18631625043.303341</v>
      </c>
      <c r="N2780" s="187">
        <v>60173092.45701199</v>
      </c>
      <c r="O2780" s="185">
        <v>0</v>
      </c>
      <c r="P2780" s="185">
        <v>759116549169.15881</v>
      </c>
      <c r="Q2780" s="174">
        <v>1666937578259.8716</v>
      </c>
      <c r="R2780" s="119">
        <v>0.60012824640862927</v>
      </c>
      <c r="S2780" s="174">
        <v>682022144094.57007</v>
      </c>
      <c r="T2780" s="119">
        <v>0.40914678089298223</v>
      </c>
      <c r="U2780" s="97">
        <v>16.197120608350041</v>
      </c>
      <c r="V2780" s="184">
        <v>11597621361168.506</v>
      </c>
      <c r="W2780" s="199">
        <v>12031.056369044136</v>
      </c>
      <c r="X2780" s="191">
        <v>4.6105765962770162E-2</v>
      </c>
      <c r="Y2780" s="198">
        <v>2.0000000000000001E-4</v>
      </c>
    </row>
    <row r="2781" spans="1:25" x14ac:dyDescent="0.2">
      <c r="A2781">
        <v>2777</v>
      </c>
      <c r="B2781" s="119">
        <v>0.56518451526869751</v>
      </c>
      <c r="C2781" s="97">
        <v>9243.9299733208809</v>
      </c>
      <c r="D2781" s="96">
        <v>0.82409023377177804</v>
      </c>
      <c r="E2781" s="98">
        <v>0</v>
      </c>
      <c r="F2781" s="119">
        <v>0</v>
      </c>
      <c r="G2781" s="177">
        <v>0</v>
      </c>
      <c r="H2781" s="97">
        <v>6714122.522213487</v>
      </c>
      <c r="I2781" s="185">
        <v>35201.663077419849</v>
      </c>
      <c r="J2781" s="174">
        <v>236348278887.47552</v>
      </c>
      <c r="K2781" s="186">
        <v>0.3651112821491258</v>
      </c>
      <c r="L2781" s="182">
        <v>63809618710.535103</v>
      </c>
      <c r="M2781" s="189">
        <v>6517981833.8956079</v>
      </c>
      <c r="N2781" s="187">
        <v>15294785.970054699</v>
      </c>
      <c r="O2781" s="185">
        <v>0</v>
      </c>
      <c r="P2781" s="185">
        <v>0</v>
      </c>
      <c r="Q2781" s="174">
        <v>242866260721.37112</v>
      </c>
      <c r="R2781" s="119">
        <v>0.3553125200760005</v>
      </c>
      <c r="S2781" s="174">
        <v>63809618710.535103</v>
      </c>
      <c r="T2781" s="119">
        <v>0.26273562462321942</v>
      </c>
      <c r="U2781" s="97">
        <v>13.311449299058765</v>
      </c>
      <c r="V2781" s="184">
        <v>900726948348.11792</v>
      </c>
      <c r="W2781" s="199">
        <v>934.0711759068123</v>
      </c>
      <c r="X2781" s="191">
        <v>5.7849345085118811E-2</v>
      </c>
      <c r="Y2781" s="198">
        <v>2.0000000000000001E-4</v>
      </c>
    </row>
    <row r="2782" spans="1:25" x14ac:dyDescent="0.2">
      <c r="A2782">
        <v>2778</v>
      </c>
      <c r="B2782" s="119">
        <v>0.50540506117650519</v>
      </c>
      <c r="C2782" s="97">
        <v>4000</v>
      </c>
      <c r="D2782" s="96">
        <v>1.0737477185156272</v>
      </c>
      <c r="E2782" s="98">
        <v>0</v>
      </c>
      <c r="F2782" s="119">
        <v>0.51540910520682881</v>
      </c>
      <c r="G2782" s="177">
        <v>1</v>
      </c>
      <c r="H2782" s="97">
        <v>14792487.233334724</v>
      </c>
      <c r="I2782" s="185">
        <v>30872.150425185402</v>
      </c>
      <c r="J2782" s="174">
        <v>456675891030.14423</v>
      </c>
      <c r="K2782" s="186">
        <v>0.39908713066257695</v>
      </c>
      <c r="L2782" s="182">
        <v>119895451854.13452</v>
      </c>
      <c r="M2782" s="189">
        <v>3385766080.2639742</v>
      </c>
      <c r="N2782" s="187">
        <v>29081285.405644204</v>
      </c>
      <c r="O2782" s="185">
        <v>0</v>
      </c>
      <c r="P2782" s="185">
        <v>260543561714.58731</v>
      </c>
      <c r="Q2782" s="174">
        <v>720605218824.99548</v>
      </c>
      <c r="R2782" s="119">
        <v>0.54216693157276097</v>
      </c>
      <c r="S2782" s="174">
        <v>253395627831.0563</v>
      </c>
      <c r="T2782" s="119">
        <v>0.35164278749498673</v>
      </c>
      <c r="U2782" s="97">
        <v>16.210346183672755</v>
      </c>
      <c r="V2782" s="184">
        <v>4390746813830.2646</v>
      </c>
      <c r="W2782" s="199">
        <v>4554.1508410912866</v>
      </c>
      <c r="X2782" s="191">
        <v>4.5822637431422578E-2</v>
      </c>
      <c r="Y2782" s="198">
        <v>2.0000000000000001E-4</v>
      </c>
    </row>
    <row r="2783" spans="1:25" x14ac:dyDescent="0.2">
      <c r="A2783">
        <v>2779</v>
      </c>
      <c r="B2783" s="119">
        <v>0.47253488516605446</v>
      </c>
      <c r="C2783" s="97">
        <v>8474.5799528519747</v>
      </c>
      <c r="D2783" s="96">
        <v>0.76237020545547796</v>
      </c>
      <c r="E2783" s="98">
        <v>0.43473803481049555</v>
      </c>
      <c r="F2783" s="119">
        <v>0.35798409248378732</v>
      </c>
      <c r="G2783" s="177">
        <v>1</v>
      </c>
      <c r="H2783" s="97">
        <v>7611783.599720899</v>
      </c>
      <c r="I2783" s="185">
        <v>38105.039630412284</v>
      </c>
      <c r="J2783" s="174">
        <v>290047315725.48712</v>
      </c>
      <c r="K2783" s="186">
        <v>0.42487012075072184</v>
      </c>
      <c r="L2783" s="182">
        <v>91602589848.845657</v>
      </c>
      <c r="M2783" s="189">
        <v>4965234173.1765957</v>
      </c>
      <c r="N2783" s="187">
        <v>17581690.254980374</v>
      </c>
      <c r="O2783" s="185">
        <v>0</v>
      </c>
      <c r="P2783" s="185">
        <v>232656622538.42181</v>
      </c>
      <c r="Q2783" s="174">
        <v>527669172437.08551</v>
      </c>
      <c r="R2783" s="119">
        <v>0.58627214217888179</v>
      </c>
      <c r="S2783" s="174">
        <v>213709061870.37836</v>
      </c>
      <c r="T2783" s="119">
        <v>0.4050057745146351</v>
      </c>
      <c r="U2783" s="97">
        <v>16.494908659146116</v>
      </c>
      <c r="V2783" s="184">
        <v>3776155489160.7432</v>
      </c>
      <c r="W2783" s="199">
        <v>3920.3391822715143</v>
      </c>
      <c r="X2783" s="191">
        <v>4.4930778461382735E-2</v>
      </c>
      <c r="Y2783" s="198">
        <v>2.0000000000000001E-4</v>
      </c>
    </row>
    <row r="2784" spans="1:25" x14ac:dyDescent="0.2">
      <c r="A2784">
        <v>2780</v>
      </c>
      <c r="B2784" s="119">
        <v>0.47965373136592637</v>
      </c>
      <c r="C2784" s="97">
        <v>14724.153814555299</v>
      </c>
      <c r="D2784" s="96">
        <v>0.74081517119641849</v>
      </c>
      <c r="E2784" s="98">
        <v>2.6179757525998382E-2</v>
      </c>
      <c r="F2784" s="119">
        <v>0</v>
      </c>
      <c r="G2784" s="177">
        <v>0</v>
      </c>
      <c r="H2784" s="97">
        <v>4360682.7645395454</v>
      </c>
      <c r="I2784" s="185">
        <v>50934.47219089709</v>
      </c>
      <c r="J2784" s="174">
        <v>222109075003.7637</v>
      </c>
      <c r="K2784" s="186">
        <v>0.47965373136592637</v>
      </c>
      <c r="L2784" s="182">
        <v>88017897896.039612</v>
      </c>
      <c r="M2784" s="189">
        <v>2714238830.7438617</v>
      </c>
      <c r="N2784" s="187">
        <v>10851647.787344187</v>
      </c>
      <c r="O2784" s="185">
        <v>2170752917.8038397</v>
      </c>
      <c r="P2784" s="185">
        <v>0</v>
      </c>
      <c r="Q2784" s="174">
        <v>226994066752.3114</v>
      </c>
      <c r="R2784" s="119">
        <v>0.47698184573333235</v>
      </c>
      <c r="S2784" s="174">
        <v>89380309623.184174</v>
      </c>
      <c r="T2784" s="119">
        <v>0.39375614923324442</v>
      </c>
      <c r="U2784" s="97">
        <v>13.187071993155209</v>
      </c>
      <c r="V2784" s="184">
        <v>1254606250303.4465</v>
      </c>
      <c r="W2784" s="199">
        <v>1302.3972639618669</v>
      </c>
      <c r="X2784" s="191">
        <v>5.7091919552258751E-2</v>
      </c>
      <c r="Y2784" s="198">
        <v>2.0000000000000001E-4</v>
      </c>
    </row>
    <row r="2785" spans="1:25" x14ac:dyDescent="0.2">
      <c r="A2785">
        <v>2781</v>
      </c>
      <c r="B2785" s="119">
        <v>0.55888900960671883</v>
      </c>
      <c r="C2785" s="97">
        <v>8784.2197946723227</v>
      </c>
      <c r="D2785" s="96">
        <v>0.95009185384012773</v>
      </c>
      <c r="E2785" s="98">
        <v>0.7</v>
      </c>
      <c r="F2785" s="119">
        <v>0</v>
      </c>
      <c r="G2785" s="177">
        <v>0</v>
      </c>
      <c r="H2785" s="97">
        <v>14778141.950423023</v>
      </c>
      <c r="I2785" s="185">
        <v>25610.756894490733</v>
      </c>
      <c r="J2785" s="174">
        <v>378479400844.55914</v>
      </c>
      <c r="K2785" s="186">
        <v>0.25188557960869662</v>
      </c>
      <c r="L2785" s="182">
        <v>70029576604.373398</v>
      </c>
      <c r="M2785" s="189">
        <v>51267810401.535591</v>
      </c>
      <c r="N2785" s="187">
        <v>30038411.691180564</v>
      </c>
      <c r="O2785" s="185">
        <v>93250847096.522583</v>
      </c>
      <c r="P2785" s="185">
        <v>0</v>
      </c>
      <c r="Q2785" s="174">
        <v>522998058342.61731</v>
      </c>
      <c r="R2785" s="119">
        <v>0.32492315835248814</v>
      </c>
      <c r="S2785" s="174">
        <v>129257014028.89893</v>
      </c>
      <c r="T2785" s="119">
        <v>0.24714625985135558</v>
      </c>
      <c r="U2785" s="97">
        <v>16.997070998881771</v>
      </c>
      <c r="V2785" s="184">
        <v>2232172257214.1055</v>
      </c>
      <c r="W2785" s="199">
        <v>2315.352177834196</v>
      </c>
      <c r="X2785" s="191">
        <v>4.6664015200283834E-2</v>
      </c>
      <c r="Y2785" s="198">
        <v>2.0000000000000001E-4</v>
      </c>
    </row>
    <row r="2786" spans="1:25" x14ac:dyDescent="0.2">
      <c r="A2786">
        <v>2782</v>
      </c>
      <c r="B2786" s="119">
        <v>0.43352416365590818</v>
      </c>
      <c r="C2786" s="97">
        <v>16921.567301523966</v>
      </c>
      <c r="D2786" s="96">
        <v>0.8923813419276222</v>
      </c>
      <c r="E2786" s="98">
        <v>0.7</v>
      </c>
      <c r="F2786" s="119">
        <v>0</v>
      </c>
      <c r="G2786" s="177">
        <v>0</v>
      </c>
      <c r="H2786" s="97">
        <v>16010388.369116165</v>
      </c>
      <c r="I2786" s="185">
        <v>33016.114583324852</v>
      </c>
      <c r="J2786" s="174">
        <v>528600816918.27081</v>
      </c>
      <c r="K2786" s="186">
        <v>0.4196372032689778</v>
      </c>
      <c r="L2786" s="182">
        <v>192747766611.4939</v>
      </c>
      <c r="M2786" s="189">
        <v>53213385398.132797</v>
      </c>
      <c r="N2786" s="187">
        <v>33002474.629434317</v>
      </c>
      <c r="O2786" s="185">
        <v>109323937580.6619</v>
      </c>
      <c r="P2786" s="185">
        <v>0</v>
      </c>
      <c r="Q2786" s="174">
        <v>691138139897.06555</v>
      </c>
      <c r="R2786" s="119">
        <v>0.44749334563980525</v>
      </c>
      <c r="S2786" s="174">
        <v>238439209474.94147</v>
      </c>
      <c r="T2786" s="119">
        <v>0.34499500998520111</v>
      </c>
      <c r="U2786" s="97">
        <v>14.988469687751136</v>
      </c>
      <c r="V2786" s="184">
        <v>3455617490768.9521</v>
      </c>
      <c r="W2786" s="199">
        <v>3584.3738223696664</v>
      </c>
      <c r="X2786" s="191">
        <v>5.1089063658619122E-2</v>
      </c>
      <c r="Y2786" s="198">
        <v>2.0000000000000001E-4</v>
      </c>
    </row>
    <row r="2787" spans="1:25" x14ac:dyDescent="0.2">
      <c r="A2787">
        <v>2783</v>
      </c>
      <c r="B2787" s="119">
        <v>0.39367964225055041</v>
      </c>
      <c r="C2787" s="97">
        <v>6777.1751222146995</v>
      </c>
      <c r="D2787" s="96">
        <v>0.78637468873832506</v>
      </c>
      <c r="E2787" s="98">
        <v>0.7</v>
      </c>
      <c r="F2787" s="119">
        <v>0</v>
      </c>
      <c r="G2787" s="177">
        <v>0</v>
      </c>
      <c r="H2787" s="97">
        <v>6034320.5974294785</v>
      </c>
      <c r="I2787" s="185">
        <v>35648.274555521188</v>
      </c>
      <c r="J2787" s="174">
        <v>215113117413.2027</v>
      </c>
      <c r="K2787" s="186">
        <v>0.36032961130102126</v>
      </c>
      <c r="L2787" s="182">
        <v>51912968232.598457</v>
      </c>
      <c r="M2787" s="189">
        <v>29923270601.189011</v>
      </c>
      <c r="N2787" s="187">
        <v>14205354.508953584</v>
      </c>
      <c r="O2787" s="185">
        <v>56338922978.905838</v>
      </c>
      <c r="P2787" s="185">
        <v>0</v>
      </c>
      <c r="Q2787" s="174">
        <v>301375310993.29755</v>
      </c>
      <c r="R2787" s="119">
        <v>0.40674454706444457</v>
      </c>
      <c r="S2787" s="174">
        <v>87110883756.677277</v>
      </c>
      <c r="T2787" s="119">
        <v>0.28904452547745219</v>
      </c>
      <c r="U2787" s="97">
        <v>16.362798659258861</v>
      </c>
      <c r="V2787" s="184">
        <v>1538982415306.9053</v>
      </c>
      <c r="W2787" s="199">
        <v>1597.6365513715421</v>
      </c>
      <c r="X2787" s="191">
        <v>4.546336842590374E-2</v>
      </c>
      <c r="Y2787" s="198">
        <v>2.0000000000000001E-4</v>
      </c>
    </row>
    <row r="2788" spans="1:25" x14ac:dyDescent="0.2">
      <c r="A2788">
        <v>2784</v>
      </c>
      <c r="B2788" s="119">
        <v>0.46562821841645119</v>
      </c>
      <c r="C2788" s="97">
        <v>4000</v>
      </c>
      <c r="D2788" s="96">
        <v>0.69706025765168189</v>
      </c>
      <c r="E2788" s="98">
        <v>0</v>
      </c>
      <c r="F2788" s="119">
        <v>0</v>
      </c>
      <c r="G2788" s="177">
        <v>0</v>
      </c>
      <c r="H2788" s="97">
        <v>9737805.2134672236</v>
      </c>
      <c r="I2788" s="185">
        <v>36243.591743374054</v>
      </c>
      <c r="J2788" s="174">
        <v>352933036633.40546</v>
      </c>
      <c r="K2788" s="186">
        <v>0.46562821841645119</v>
      </c>
      <c r="L2788" s="182">
        <v>117681207118.21144</v>
      </c>
      <c r="M2788" s="189">
        <v>6856119060.998601</v>
      </c>
      <c r="N2788" s="187">
        <v>22911632.426935755</v>
      </c>
      <c r="O2788" s="185">
        <v>0</v>
      </c>
      <c r="P2788" s="185">
        <v>0</v>
      </c>
      <c r="Q2788" s="174">
        <v>359789155694.40405</v>
      </c>
      <c r="R2788" s="119">
        <v>0.45675523696857401</v>
      </c>
      <c r="S2788" s="174">
        <v>117681207118.21144</v>
      </c>
      <c r="T2788" s="119">
        <v>0.32708380799049686</v>
      </c>
      <c r="U2788" s="97">
        <v>13.185841938201097</v>
      </c>
      <c r="V2788" s="184">
        <v>1757088954350.7717</v>
      </c>
      <c r="W2788" s="199">
        <v>1824.4064904612308</v>
      </c>
      <c r="X2788" s="191">
        <v>5.3175112597844909E-2</v>
      </c>
      <c r="Y2788" s="198">
        <v>2.0000000000000001E-4</v>
      </c>
    </row>
    <row r="2789" spans="1:25" x14ac:dyDescent="0.2">
      <c r="A2789">
        <v>2785</v>
      </c>
      <c r="B2789" s="119">
        <v>0.73839390216707224</v>
      </c>
      <c r="C2789" s="97">
        <v>12460.398797735219</v>
      </c>
      <c r="D2789" s="96">
        <v>0.57288766892610599</v>
      </c>
      <c r="E2789" s="98">
        <v>0</v>
      </c>
      <c r="F2789" s="119">
        <v>0.46934370388241875</v>
      </c>
      <c r="G2789" s="177">
        <v>1</v>
      </c>
      <c r="H2789" s="97">
        <v>3261621.554357734</v>
      </c>
      <c r="I2789" s="185">
        <v>51732.991528119157</v>
      </c>
      <c r="J2789" s="174">
        <v>168733440239.5195</v>
      </c>
      <c r="K2789" s="186">
        <v>0.49582590157224782</v>
      </c>
      <c r="L2789" s="182">
        <v>66146412811.42923</v>
      </c>
      <c r="M2789" s="189">
        <v>6789998706.4480782</v>
      </c>
      <c r="N2789" s="187">
        <v>9247618.0841382965</v>
      </c>
      <c r="O2789" s="185">
        <v>0</v>
      </c>
      <c r="P2789" s="185">
        <v>117872493447.36485</v>
      </c>
      <c r="Q2789" s="174">
        <v>293395932393.3324</v>
      </c>
      <c r="R2789" s="119">
        <v>0.60655375634676967</v>
      </c>
      <c r="S2789" s="174">
        <v>139416935928.28229</v>
      </c>
      <c r="T2789" s="119">
        <v>0.47518360186867614</v>
      </c>
      <c r="U2789" s="97">
        <v>16.305529096118256</v>
      </c>
      <c r="V2789" s="184">
        <v>2454584368875.7378</v>
      </c>
      <c r="W2789" s="199">
        <v>2548.7933497681697</v>
      </c>
      <c r="X2789" s="191">
        <v>4.5717059561925094E-2</v>
      </c>
      <c r="Y2789" s="198">
        <v>2.0000000000000001E-4</v>
      </c>
    </row>
    <row r="2790" spans="1:25" x14ac:dyDescent="0.2">
      <c r="A2790">
        <v>2786</v>
      </c>
      <c r="B2790" s="119">
        <v>0.53637562659410265</v>
      </c>
      <c r="C2790" s="97">
        <v>4000</v>
      </c>
      <c r="D2790" s="96">
        <v>0.88272133265563546</v>
      </c>
      <c r="E2790" s="98">
        <v>0.198979009016365</v>
      </c>
      <c r="F2790" s="119">
        <v>0</v>
      </c>
      <c r="G2790" s="177">
        <v>0</v>
      </c>
      <c r="H2790" s="97">
        <v>11206631.932418935</v>
      </c>
      <c r="I2790" s="185">
        <v>41577.449179714677</v>
      </c>
      <c r="J2790" s="174">
        <v>465943169645.91595</v>
      </c>
      <c r="K2790" s="186">
        <v>0.53637562659410265</v>
      </c>
      <c r="L2790" s="182">
        <v>192209763761.94495</v>
      </c>
      <c r="M2790" s="189">
        <v>30269348348.877506</v>
      </c>
      <c r="N2790" s="187">
        <v>24038010.448478598</v>
      </c>
      <c r="O2790" s="185">
        <v>58097843965.359535</v>
      </c>
      <c r="P2790" s="185">
        <v>0</v>
      </c>
      <c r="Q2790" s="174">
        <v>554310361960.15308</v>
      </c>
      <c r="R2790" s="119">
        <v>0.53471638830678192</v>
      </c>
      <c r="S2790" s="174">
        <v>218167281973.32828</v>
      </c>
      <c r="T2790" s="119">
        <v>0.39358326480104905</v>
      </c>
      <c r="U2790" s="97">
        <v>14.134118199414761</v>
      </c>
      <c r="V2790" s="184">
        <v>3411866476053.4717</v>
      </c>
      <c r="W2790" s="199">
        <v>3544.7510006953798</v>
      </c>
      <c r="X2790" s="191">
        <v>5.1074967266818566E-2</v>
      </c>
      <c r="Y2790" s="198">
        <v>2.0000000000000001E-4</v>
      </c>
    </row>
    <row r="2791" spans="1:25" x14ac:dyDescent="0.2">
      <c r="A2791">
        <v>2787</v>
      </c>
      <c r="B2791" s="119">
        <v>0.56879169506591731</v>
      </c>
      <c r="C2791" s="97">
        <v>13137.053436006738</v>
      </c>
      <c r="D2791" s="96">
        <v>1.0065555005386722</v>
      </c>
      <c r="E2791" s="98">
        <v>0.247831526150253</v>
      </c>
      <c r="F2791" s="119">
        <v>0</v>
      </c>
      <c r="G2791" s="177">
        <v>0</v>
      </c>
      <c r="H2791" s="97">
        <v>6712010.3074944029</v>
      </c>
      <c r="I2791" s="185">
        <v>47477.769584740839</v>
      </c>
      <c r="J2791" s="174">
        <v>318671278829.62476</v>
      </c>
      <c r="K2791" s="186">
        <v>0.47833935572047193</v>
      </c>
      <c r="L2791" s="182">
        <v>127635323114.17381</v>
      </c>
      <c r="M2791" s="189">
        <v>20648993482.996426</v>
      </c>
      <c r="N2791" s="187">
        <v>14276024.728260238</v>
      </c>
      <c r="O2791" s="185">
        <v>22082769462.856747</v>
      </c>
      <c r="P2791" s="185">
        <v>0</v>
      </c>
      <c r="Q2791" s="174">
        <v>361403041775.47791</v>
      </c>
      <c r="R2791" s="119">
        <v>0.47066352551050561</v>
      </c>
      <c r="S2791" s="174">
        <v>137068357228.60399</v>
      </c>
      <c r="T2791" s="119">
        <v>0.37926730377039236</v>
      </c>
      <c r="U2791" s="97">
        <v>13.844771351682333</v>
      </c>
      <c r="V2791" s="184">
        <v>1964470690245.7021</v>
      </c>
      <c r="W2791" s="199">
        <v>2036.6019295907045</v>
      </c>
      <c r="X2791" s="191">
        <v>5.6168466341835067E-2</v>
      </c>
      <c r="Y2791" s="198">
        <v>2.0000000000000001E-4</v>
      </c>
    </row>
    <row r="2792" spans="1:25" x14ac:dyDescent="0.2">
      <c r="A2792">
        <v>2788</v>
      </c>
      <c r="B2792" s="119">
        <v>0.37962476128891459</v>
      </c>
      <c r="C2792" s="97">
        <v>4000</v>
      </c>
      <c r="D2792" s="96">
        <v>0.70050695706248556</v>
      </c>
      <c r="E2792" s="98">
        <v>0</v>
      </c>
      <c r="F2792" s="119">
        <v>0</v>
      </c>
      <c r="G2792" s="177">
        <v>0</v>
      </c>
      <c r="H2792" s="97">
        <v>23159039.419097777</v>
      </c>
      <c r="I2792" s="185">
        <v>28477.691530500968</v>
      </c>
      <c r="J2792" s="174">
        <v>659515980719.77881</v>
      </c>
      <c r="K2792" s="186">
        <v>0.37962476128891454</v>
      </c>
      <c r="L2792" s="182">
        <v>152185579121.1561</v>
      </c>
      <c r="M2792" s="189">
        <v>18642825281.320045</v>
      </c>
      <c r="N2792" s="187">
        <v>51540082.335069895</v>
      </c>
      <c r="O2792" s="185">
        <v>0</v>
      </c>
      <c r="P2792" s="185">
        <v>0</v>
      </c>
      <c r="Q2792" s="174">
        <v>678158806001.09888</v>
      </c>
      <c r="R2792" s="119">
        <v>0.36918874241760519</v>
      </c>
      <c r="S2792" s="174">
        <v>152185579121.1561</v>
      </c>
      <c r="T2792" s="119">
        <v>0.22440994317916371</v>
      </c>
      <c r="U2792" s="97">
        <v>13.384023167375434</v>
      </c>
      <c r="V2792" s="184">
        <v>2201685302136.7412</v>
      </c>
      <c r="W2792" s="199">
        <v>2287.3012906217737</v>
      </c>
      <c r="X2792" s="191">
        <v>5.2316960279966254E-2</v>
      </c>
      <c r="Y2792" s="198">
        <v>2.0000000000000001E-4</v>
      </c>
    </row>
    <row r="2793" spans="1:25" x14ac:dyDescent="0.2">
      <c r="A2793">
        <v>2789</v>
      </c>
      <c r="B2793" s="119">
        <v>0.51312852765572814</v>
      </c>
      <c r="C2793" s="97">
        <v>13075.711048994324</v>
      </c>
      <c r="D2793" s="96">
        <v>0.5320005050281531</v>
      </c>
      <c r="E2793" s="98">
        <v>2.4611423414390765E-2</v>
      </c>
      <c r="F2793" s="119">
        <v>0.55465482775614383</v>
      </c>
      <c r="G2793" s="177">
        <v>1</v>
      </c>
      <c r="H2793" s="97">
        <v>3365908.7561464417</v>
      </c>
      <c r="I2793" s="185">
        <v>53731.297339238248</v>
      </c>
      <c r="J2793" s="174">
        <v>180854644193.25003</v>
      </c>
      <c r="K2793" s="186">
        <v>0.51312852765572814</v>
      </c>
      <c r="L2793" s="182">
        <v>72109589160.733398</v>
      </c>
      <c r="M2793" s="189">
        <v>7689546748.9260721</v>
      </c>
      <c r="N2793" s="187">
        <v>9679419.6743531395</v>
      </c>
      <c r="O2793" s="185">
        <v>0</v>
      </c>
      <c r="P2793" s="185">
        <v>169859719568.11218</v>
      </c>
      <c r="Q2793" s="174">
        <v>358403910510.28827</v>
      </c>
      <c r="R2793" s="119">
        <v>0.63807744905313468</v>
      </c>
      <c r="S2793" s="174">
        <v>145248104110.67349</v>
      </c>
      <c r="T2793" s="119">
        <v>0.40526372578879555</v>
      </c>
      <c r="U2793" s="97">
        <v>16.191201891111284</v>
      </c>
      <c r="V2793" s="184">
        <v>2542659647389.4512</v>
      </c>
      <c r="W2793" s="199">
        <v>2639.0623326121604</v>
      </c>
      <c r="X2793" s="191">
        <v>4.5437313367257551E-2</v>
      </c>
      <c r="Y2793" s="198">
        <v>2.0000000000000001E-4</v>
      </c>
    </row>
    <row r="2794" spans="1:25" x14ac:dyDescent="0.2">
      <c r="A2794">
        <v>2790</v>
      </c>
      <c r="B2794" s="119">
        <v>0.5180388108390207</v>
      </c>
      <c r="C2794" s="97">
        <v>6069.0317771711343</v>
      </c>
      <c r="D2794" s="96">
        <v>0.4630374813090733</v>
      </c>
      <c r="E2794" s="98">
        <v>0.34394761125399398</v>
      </c>
      <c r="F2794" s="119">
        <v>0</v>
      </c>
      <c r="G2794" s="177">
        <v>0</v>
      </c>
      <c r="H2794" s="97">
        <v>18442900.977408525</v>
      </c>
      <c r="I2794" s="185">
        <v>29242.70704044637</v>
      </c>
      <c r="J2794" s="174">
        <v>539320350258.31952</v>
      </c>
      <c r="K2794" s="186">
        <v>0.40807366285780822</v>
      </c>
      <c r="L2794" s="182">
        <v>152045066563.69669</v>
      </c>
      <c r="M2794" s="189">
        <v>48428444637.869873</v>
      </c>
      <c r="N2794" s="187">
        <v>47468180.054477997</v>
      </c>
      <c r="O2794" s="185">
        <v>88694663826.674576</v>
      </c>
      <c r="P2794" s="185">
        <v>0</v>
      </c>
      <c r="Q2794" s="174">
        <v>676443458722.86401</v>
      </c>
      <c r="R2794" s="119">
        <v>0.43024758106833177</v>
      </c>
      <c r="S2794" s="174">
        <v>185831719406.34937</v>
      </c>
      <c r="T2794" s="119">
        <v>0.27471877658068067</v>
      </c>
      <c r="U2794" s="97">
        <v>14.805986494221791</v>
      </c>
      <c r="V2794" s="184">
        <v>3019668982432.1216</v>
      </c>
      <c r="W2794" s="199">
        <v>3132.7143157746664</v>
      </c>
      <c r="X2794" s="191">
        <v>4.7435505181254417E-2</v>
      </c>
      <c r="Y2794" s="198">
        <v>2.0000000000000001E-4</v>
      </c>
    </row>
    <row r="2795" spans="1:25" x14ac:dyDescent="0.2">
      <c r="A2795">
        <v>2791</v>
      </c>
      <c r="B2795" s="119">
        <v>0.48401521772619427</v>
      </c>
      <c r="C2795" s="97">
        <v>6351.2710803842074</v>
      </c>
      <c r="D2795" s="96">
        <v>0.2</v>
      </c>
      <c r="E2795" s="98">
        <v>0.35023003163343458</v>
      </c>
      <c r="F2795" s="119">
        <v>0.60506327502652946</v>
      </c>
      <c r="G2795" s="177">
        <v>1</v>
      </c>
      <c r="H2795" s="97">
        <v>2277598.7216586522</v>
      </c>
      <c r="I2795" s="185">
        <v>53803.104496595392</v>
      </c>
      <c r="J2795" s="174">
        <v>122541882022.71254</v>
      </c>
      <c r="K2795" s="186">
        <v>0.48401521772619427</v>
      </c>
      <c r="L2795" s="182">
        <v>44555424933.994019</v>
      </c>
      <c r="M2795" s="189">
        <v>4016437601.9154034</v>
      </c>
      <c r="N2795" s="187">
        <v>8950628.8288980424</v>
      </c>
      <c r="O2795" s="185">
        <v>0</v>
      </c>
      <c r="P2795" s="185">
        <v>270334711367.05765</v>
      </c>
      <c r="Q2795" s="174">
        <v>396893030991.68561</v>
      </c>
      <c r="R2795" s="119">
        <v>0.69434301759564032</v>
      </c>
      <c r="S2795" s="174">
        <v>211749199260.01166</v>
      </c>
      <c r="T2795" s="119">
        <v>0.53351705050333209</v>
      </c>
      <c r="U2795" s="97">
        <v>17.796848399718591</v>
      </c>
      <c r="V2795" s="184">
        <v>4113067494296.0459</v>
      </c>
      <c r="W2795" s="199">
        <v>4271.9330178788414</v>
      </c>
      <c r="X2795" s="191">
        <v>4.1218824033372445E-2</v>
      </c>
      <c r="Y2795" s="198">
        <v>2.0000000000000001E-4</v>
      </c>
    </row>
    <row r="2796" spans="1:25" x14ac:dyDescent="0.2">
      <c r="A2796">
        <v>2792</v>
      </c>
      <c r="B2796" s="119">
        <v>0.55934774155298861</v>
      </c>
      <c r="C2796" s="97">
        <v>13666.333680441025</v>
      </c>
      <c r="D2796" s="96">
        <v>1.7450471248748944</v>
      </c>
      <c r="E2796" s="98">
        <v>6.6236870095515113E-2</v>
      </c>
      <c r="F2796" s="119">
        <v>0</v>
      </c>
      <c r="G2796" s="177">
        <v>0</v>
      </c>
      <c r="H2796" s="97">
        <v>28731889.655721322</v>
      </c>
      <c r="I2796" s="185">
        <v>24274.754398700861</v>
      </c>
      <c r="J2796" s="174">
        <v>697459564803.20898</v>
      </c>
      <c r="K2796" s="186">
        <v>0.17977426096504723</v>
      </c>
      <c r="L2796" s="182">
        <v>113537665477.3772</v>
      </c>
      <c r="M2796" s="189">
        <v>11041130723.938766</v>
      </c>
      <c r="N2796" s="187">
        <v>46102298.787569925</v>
      </c>
      <c r="O2796" s="185">
        <v>43747344698.422264</v>
      </c>
      <c r="P2796" s="185">
        <v>0</v>
      </c>
      <c r="Q2796" s="174">
        <v>752248040225.56995</v>
      </c>
      <c r="R2796" s="119">
        <v>0.21320514643832839</v>
      </c>
      <c r="S2796" s="174">
        <v>136995730421.91064</v>
      </c>
      <c r="T2796" s="119">
        <v>0.18211510445521525</v>
      </c>
      <c r="U2796" s="97">
        <v>14.26556920656745</v>
      </c>
      <c r="V2796" s="184">
        <v>1068899514078.6128</v>
      </c>
      <c r="W2796" s="199">
        <v>1110.144881896528</v>
      </c>
      <c r="X2796" s="191">
        <v>8.6808712244529643E-2</v>
      </c>
      <c r="Y2796" s="198">
        <v>2.0000000000000001E-4</v>
      </c>
    </row>
    <row r="2797" spans="1:25" x14ac:dyDescent="0.2">
      <c r="A2797">
        <v>2793</v>
      </c>
      <c r="B2797" s="119">
        <v>0.70322681450701519</v>
      </c>
      <c r="C2797" s="97">
        <v>4000</v>
      </c>
      <c r="D2797" s="96">
        <v>1.0073237232526246</v>
      </c>
      <c r="E2797" s="98">
        <v>0.12821477440771009</v>
      </c>
      <c r="F2797" s="119">
        <v>0.65926459402112114</v>
      </c>
      <c r="G2797" s="177">
        <v>1</v>
      </c>
      <c r="H2797" s="97">
        <v>16403221.767798671</v>
      </c>
      <c r="I2797" s="185">
        <v>30672.533494042411</v>
      </c>
      <c r="J2797" s="174">
        <v>503128369083.01031</v>
      </c>
      <c r="K2797" s="186">
        <v>0.33191228335450651</v>
      </c>
      <c r="L2797" s="182">
        <v>106983670572.33614</v>
      </c>
      <c r="M2797" s="189">
        <v>9243393427.0113392</v>
      </c>
      <c r="N2797" s="187">
        <v>32710937.517251864</v>
      </c>
      <c r="O2797" s="185">
        <v>0</v>
      </c>
      <c r="P2797" s="185">
        <v>348603914635.95685</v>
      </c>
      <c r="Q2797" s="174">
        <v>860975677145.97852</v>
      </c>
      <c r="R2797" s="119">
        <v>0.5178748126655125</v>
      </c>
      <c r="S2797" s="174">
        <v>243212253085.94171</v>
      </c>
      <c r="T2797" s="119">
        <v>0.28248446447657899</v>
      </c>
      <c r="U2797" s="97">
        <v>16.485903799055677</v>
      </c>
      <c r="V2797" s="184">
        <v>4288212879871.7319</v>
      </c>
      <c r="W2797" s="199">
        <v>4452.4574203885995</v>
      </c>
      <c r="X2797" s="191">
        <v>4.5199576911191773E-2</v>
      </c>
      <c r="Y2797" s="198">
        <v>2.0000000000000001E-4</v>
      </c>
    </row>
    <row r="2798" spans="1:25" x14ac:dyDescent="0.2">
      <c r="A2798">
        <v>2794</v>
      </c>
      <c r="B2798" s="119">
        <v>0.53830397514537276</v>
      </c>
      <c r="C2798" s="97">
        <v>8355.9308342044205</v>
      </c>
      <c r="D2798" s="96">
        <v>1.031680416140297</v>
      </c>
      <c r="E2798" s="98">
        <v>0</v>
      </c>
      <c r="F2798" s="119">
        <v>0</v>
      </c>
      <c r="G2798" s="177">
        <v>0</v>
      </c>
      <c r="H2798" s="97">
        <v>9863078.6060933713</v>
      </c>
      <c r="I2798" s="185">
        <v>40056.019786435245</v>
      </c>
      <c r="J2798" s="174">
        <v>395075671800.84222</v>
      </c>
      <c r="K2798" s="186">
        <v>0.45392288744638654</v>
      </c>
      <c r="L2798" s="182">
        <v>130952408313.75256</v>
      </c>
      <c r="M2798" s="189">
        <v>8216860156.0682402</v>
      </c>
      <c r="N2798" s="187">
        <v>20104775.839434333</v>
      </c>
      <c r="O2798" s="185">
        <v>0</v>
      </c>
      <c r="P2798" s="185">
        <v>0</v>
      </c>
      <c r="Q2798" s="174">
        <v>403292531956.91046</v>
      </c>
      <c r="R2798" s="119">
        <v>0.44467446206720251</v>
      </c>
      <c r="S2798" s="174">
        <v>130952408313.75256</v>
      </c>
      <c r="T2798" s="119">
        <v>0.32470824014104011</v>
      </c>
      <c r="U2798" s="97">
        <v>13.200319067003763</v>
      </c>
      <c r="V2798" s="184">
        <v>1833284493822.6208</v>
      </c>
      <c r="W2798" s="199">
        <v>1903.3062496722612</v>
      </c>
      <c r="X2798" s="191">
        <v>5.6641649616832421E-2</v>
      </c>
      <c r="Y2798" s="198">
        <v>2.0000000000000001E-4</v>
      </c>
    </row>
    <row r="2799" spans="1:25" x14ac:dyDescent="0.2">
      <c r="A2799">
        <v>2795</v>
      </c>
      <c r="B2799" s="119">
        <v>0.62275486648433354</v>
      </c>
      <c r="C2799" s="97">
        <v>4000</v>
      </c>
      <c r="D2799" s="96">
        <v>0.2</v>
      </c>
      <c r="E2799" s="98">
        <v>0.27805229360113681</v>
      </c>
      <c r="F2799" s="119">
        <v>0</v>
      </c>
      <c r="G2799" s="177">
        <v>0</v>
      </c>
      <c r="H2799" s="97">
        <v>3367021.9160321718</v>
      </c>
      <c r="I2799" s="185">
        <v>53644.86440990799</v>
      </c>
      <c r="J2799" s="174">
        <v>180623434150.73447</v>
      </c>
      <c r="K2799" s="186">
        <v>0.54661183164230964</v>
      </c>
      <c r="L2799" s="182">
        <v>73806314896.89563</v>
      </c>
      <c r="M2799" s="189">
        <v>25406535924.76672</v>
      </c>
      <c r="N2799" s="187">
        <v>12495771.834576197</v>
      </c>
      <c r="O2799" s="185">
        <v>45775251375.764046</v>
      </c>
      <c r="P2799" s="185">
        <v>0</v>
      </c>
      <c r="Q2799" s="174">
        <v>251805221451.26523</v>
      </c>
      <c r="R2799" s="119">
        <v>0.53752303665182088</v>
      </c>
      <c r="S2799" s="174">
        <v>90256722041.138702</v>
      </c>
      <c r="T2799" s="119">
        <v>0.35843864365063266</v>
      </c>
      <c r="U2799" s="97">
        <v>14.862710258891173</v>
      </c>
      <c r="V2799" s="184">
        <v>1550249709650.4143</v>
      </c>
      <c r="W2799" s="199">
        <v>1609.9333863305069</v>
      </c>
      <c r="X2799" s="191">
        <v>4.6287566072375927E-2</v>
      </c>
      <c r="Y2799" s="198">
        <v>2.0000000000000001E-4</v>
      </c>
    </row>
    <row r="2800" spans="1:25" x14ac:dyDescent="0.2">
      <c r="A2800">
        <v>2796</v>
      </c>
      <c r="B2800" s="119">
        <v>0.42364212737462059</v>
      </c>
      <c r="C2800" s="97">
        <v>10434.510769813269</v>
      </c>
      <c r="D2800" s="96">
        <v>0.72197477199642679</v>
      </c>
      <c r="E2800" s="98">
        <v>0.64373344189863002</v>
      </c>
      <c r="F2800" s="119">
        <v>0.50268202633607029</v>
      </c>
      <c r="G2800" s="177">
        <v>1</v>
      </c>
      <c r="H2800" s="97">
        <v>5084602.8698104937</v>
      </c>
      <c r="I2800" s="185">
        <v>41667.785256401119</v>
      </c>
      <c r="J2800" s="174">
        <v>211864140493.34451</v>
      </c>
      <c r="K2800" s="186">
        <v>0.39232651088928583</v>
      </c>
      <c r="L2800" s="182">
        <v>62200650896.770981</v>
      </c>
      <c r="M2800" s="189">
        <v>3748012037.9521813</v>
      </c>
      <c r="N2800" s="187">
        <v>12520348.495796474</v>
      </c>
      <c r="O2800" s="185">
        <v>0</v>
      </c>
      <c r="P2800" s="185">
        <v>194033445009.23856</v>
      </c>
      <c r="Q2800" s="174">
        <v>409645597540.53528</v>
      </c>
      <c r="R2800" s="119">
        <v>0.58183629083458477</v>
      </c>
      <c r="S2800" s="174">
        <v>148886358338.14136</v>
      </c>
      <c r="T2800" s="119">
        <v>0.36345162558083821</v>
      </c>
      <c r="U2800" s="97">
        <v>16.578343318801359</v>
      </c>
      <c r="V2800" s="184">
        <v>2644610683408.7285</v>
      </c>
      <c r="W2800" s="199">
        <v>2746.7147776263268</v>
      </c>
      <c r="X2800" s="191">
        <v>4.4884536834471467E-2</v>
      </c>
      <c r="Y2800" s="198">
        <v>2.0000000000000001E-4</v>
      </c>
    </row>
    <row r="2801" spans="1:25" x14ac:dyDescent="0.2">
      <c r="A2801">
        <v>2797</v>
      </c>
      <c r="B2801" s="119">
        <v>0.55431609730507392</v>
      </c>
      <c r="C2801" s="97">
        <v>14254.935857041648</v>
      </c>
      <c r="D2801" s="96">
        <v>0.5389719761852827</v>
      </c>
      <c r="E2801" s="98">
        <v>0.26511390423233422</v>
      </c>
      <c r="F2801" s="119">
        <v>0</v>
      </c>
      <c r="G2801" s="177">
        <v>0</v>
      </c>
      <c r="H2801" s="97">
        <v>2777679.4320261534</v>
      </c>
      <c r="I2801" s="185">
        <v>53777.212563750159</v>
      </c>
      <c r="J2801" s="174">
        <v>149375857250.02725</v>
      </c>
      <c r="K2801" s="186">
        <v>0.52388287439109171</v>
      </c>
      <c r="L2801" s="182">
        <v>61003713029.091988</v>
      </c>
      <c r="M2801" s="189">
        <v>15814611277.927795</v>
      </c>
      <c r="N2801" s="187">
        <v>8210340.9977746643</v>
      </c>
      <c r="O2801" s="185">
        <v>27846043677.708599</v>
      </c>
      <c r="P2801" s="185">
        <v>0</v>
      </c>
      <c r="Q2801" s="174">
        <v>193036512205.66364</v>
      </c>
      <c r="R2801" s="119">
        <v>0.52079416092970088</v>
      </c>
      <c r="S2801" s="174">
        <v>73716292115.383408</v>
      </c>
      <c r="T2801" s="119">
        <v>0.38187745558127939</v>
      </c>
      <c r="U2801" s="97">
        <v>14.694167033992185</v>
      </c>
      <c r="V2801" s="184">
        <v>1183211869382.2737</v>
      </c>
      <c r="W2801" s="199">
        <v>1229.0883635976384</v>
      </c>
      <c r="X2801" s="191">
        <v>5.0446088629593412E-2</v>
      </c>
      <c r="Y2801" s="198">
        <v>2.0000000000000001E-4</v>
      </c>
    </row>
    <row r="2802" spans="1:25" x14ac:dyDescent="0.2">
      <c r="A2802">
        <v>2798</v>
      </c>
      <c r="B2802" s="119">
        <v>0.42231752832084846</v>
      </c>
      <c r="C2802" s="97">
        <v>4000</v>
      </c>
      <c r="D2802" s="96">
        <v>0.81432376112358507</v>
      </c>
      <c r="E2802" s="98">
        <v>0</v>
      </c>
      <c r="F2802" s="119">
        <v>0</v>
      </c>
      <c r="G2802" s="177">
        <v>0</v>
      </c>
      <c r="H2802" s="97">
        <v>12274406.736758711</v>
      </c>
      <c r="I2802" s="185">
        <v>30535.111084939654</v>
      </c>
      <c r="J2802" s="174">
        <v>374800373208.65887</v>
      </c>
      <c r="K2802" s="186">
        <v>0.38903480959734427</v>
      </c>
      <c r="L2802" s="182">
        <v>91954101612.62291</v>
      </c>
      <c r="M2802" s="189">
        <v>9123470012.8463554</v>
      </c>
      <c r="N2802" s="187">
        <v>26882987.306360923</v>
      </c>
      <c r="O2802" s="185">
        <v>0</v>
      </c>
      <c r="P2802" s="185">
        <v>0</v>
      </c>
      <c r="Q2802" s="174">
        <v>383923843221.50525</v>
      </c>
      <c r="R2802" s="119">
        <v>0.37978988386016632</v>
      </c>
      <c r="S2802" s="174">
        <v>91954101612.62291</v>
      </c>
      <c r="T2802" s="119">
        <v>0.23951130734948883</v>
      </c>
      <c r="U2802" s="97">
        <v>13.316645417305182</v>
      </c>
      <c r="V2802" s="184">
        <v>1351390967796.7114</v>
      </c>
      <c r="W2802" s="199">
        <v>1402.5696570251187</v>
      </c>
      <c r="X2802" s="191">
        <v>5.347226152379253E-2</v>
      </c>
      <c r="Y2802" s="198">
        <v>2.0000000000000001E-4</v>
      </c>
    </row>
    <row r="2803" spans="1:25" x14ac:dyDescent="0.2">
      <c r="A2803">
        <v>2799</v>
      </c>
      <c r="B2803" s="119">
        <v>0.44103942984275835</v>
      </c>
      <c r="C2803" s="97">
        <v>7529.9870768824421</v>
      </c>
      <c r="D2803" s="96">
        <v>0.69623156732083902</v>
      </c>
      <c r="E2803" s="98">
        <v>0.22204119505531411</v>
      </c>
      <c r="F2803" s="119">
        <v>0</v>
      </c>
      <c r="G2803" s="177">
        <v>0</v>
      </c>
      <c r="H2803" s="97">
        <v>5633264.4129491271</v>
      </c>
      <c r="I2803" s="185">
        <v>44770.730415350976</v>
      </c>
      <c r="J2803" s="174">
        <v>252205362390.53574</v>
      </c>
      <c r="K2803" s="186">
        <v>0.41389948719400305</v>
      </c>
      <c r="L2803" s="182">
        <v>70499966162.184433</v>
      </c>
      <c r="M2803" s="189">
        <v>19968808934.796661</v>
      </c>
      <c r="N2803" s="187">
        <v>13894036.541281603</v>
      </c>
      <c r="O2803" s="185">
        <v>29566624065.798748</v>
      </c>
      <c r="P2803" s="185">
        <v>0</v>
      </c>
      <c r="Q2803" s="174">
        <v>301740795391.1311</v>
      </c>
      <c r="R2803" s="119">
        <v>0.42434092893434089</v>
      </c>
      <c r="S2803" s="174">
        <v>87901379420.500275</v>
      </c>
      <c r="T2803" s="119">
        <v>0.29131420332659436</v>
      </c>
      <c r="U2803" s="97">
        <v>14.834465829291487</v>
      </c>
      <c r="V2803" s="184">
        <v>1422372844754.0322</v>
      </c>
      <c r="W2803" s="199">
        <v>1475.5166637833795</v>
      </c>
      <c r="X2803" s="191">
        <v>4.8857093646373202E-2</v>
      </c>
      <c r="Y2803" s="198">
        <v>2.0000000000000001E-4</v>
      </c>
    </row>
    <row r="2804" spans="1:25" x14ac:dyDescent="0.2">
      <c r="A2804">
        <v>2800</v>
      </c>
      <c r="B2804" s="119">
        <v>0.40023436406496771</v>
      </c>
      <c r="C2804" s="97">
        <v>10727.997974740898</v>
      </c>
      <c r="D2804" s="96">
        <v>0.87740099603615074</v>
      </c>
      <c r="E2804" s="98">
        <v>0</v>
      </c>
      <c r="F2804" s="119">
        <v>0</v>
      </c>
      <c r="G2804" s="177">
        <v>0</v>
      </c>
      <c r="H2804" s="97">
        <v>6535835.3048589248</v>
      </c>
      <c r="I2804" s="185">
        <v>39249.023517374335</v>
      </c>
      <c r="J2804" s="174">
        <v>256525153586.09338</v>
      </c>
      <c r="K2804" s="186">
        <v>0.40023436406496771</v>
      </c>
      <c r="L2804" s="182">
        <v>74408989141.269226</v>
      </c>
      <c r="M2804" s="189">
        <v>9110444535.5364285</v>
      </c>
      <c r="N2804" s="187">
        <v>14619897.137929335</v>
      </c>
      <c r="O2804" s="185">
        <v>0</v>
      </c>
      <c r="P2804" s="185">
        <v>0</v>
      </c>
      <c r="Q2804" s="174">
        <v>265635598121.62982</v>
      </c>
      <c r="R2804" s="119">
        <v>0.38650761583990489</v>
      </c>
      <c r="S2804" s="174">
        <v>74408989141.269226</v>
      </c>
      <c r="T2804" s="119">
        <v>0.28011678279354213</v>
      </c>
      <c r="U2804" s="97">
        <v>13.419692452408912</v>
      </c>
      <c r="V2804" s="184">
        <v>1027362373581.7311</v>
      </c>
      <c r="W2804" s="199">
        <v>1066.1713825495669</v>
      </c>
      <c r="X2804" s="191">
        <v>5.5315935975463679E-2</v>
      </c>
      <c r="Y2804" s="198">
        <v>2.0000000000000001E-4</v>
      </c>
    </row>
    <row r="2805" spans="1:25" x14ac:dyDescent="0.2">
      <c r="A2805">
        <v>2801</v>
      </c>
      <c r="B2805" s="119">
        <v>0.36206110128410457</v>
      </c>
      <c r="C2805" s="97">
        <v>7178.7304707035328</v>
      </c>
      <c r="D2805" s="96">
        <v>1.3870079248896621</v>
      </c>
      <c r="E2805" s="98">
        <v>0</v>
      </c>
      <c r="F2805" s="119">
        <v>0</v>
      </c>
      <c r="G2805" s="177">
        <v>0</v>
      </c>
      <c r="H2805" s="97">
        <v>22039063.252370611</v>
      </c>
      <c r="I2805" s="185">
        <v>20601.572990421162</v>
      </c>
      <c r="J2805" s="174">
        <v>454039370234.22192</v>
      </c>
      <c r="K2805" s="186">
        <v>8.421920307730546E-2</v>
      </c>
      <c r="L2805" s="182">
        <v>-10298716460.062889</v>
      </c>
      <c r="M2805" s="189">
        <v>7322578987.4103308</v>
      </c>
      <c r="N2805" s="187">
        <v>38591423.29376626</v>
      </c>
      <c r="O2805" s="185">
        <v>0</v>
      </c>
      <c r="P2805" s="185">
        <v>0</v>
      </c>
      <c r="Q2805" s="174">
        <v>461361949221.63226</v>
      </c>
      <c r="R2805" s="119">
        <v>8.288250470451862E-2</v>
      </c>
      <c r="S2805" s="174">
        <v>-10298716460.062889</v>
      </c>
      <c r="T2805" s="119">
        <v>-2.2322422725666785E-2</v>
      </c>
      <c r="U2805" s="97">
        <v>11.096302478615387</v>
      </c>
      <c r="V2805" s="184">
        <v>-368433919447.88953</v>
      </c>
      <c r="W2805" s="199">
        <v>-382.63371986499112</v>
      </c>
      <c r="X2805" s="191">
        <v>3.1285766525536322E-2</v>
      </c>
      <c r="Y2805" s="198">
        <v>2.0000000000000001E-4</v>
      </c>
    </row>
    <row r="2806" spans="1:25" x14ac:dyDescent="0.2">
      <c r="A2806">
        <v>2802</v>
      </c>
      <c r="B2806" s="119">
        <v>0.41885423693177271</v>
      </c>
      <c r="C2806" s="97">
        <v>5500.529207345171</v>
      </c>
      <c r="D2806" s="96">
        <v>1.2021955198378904</v>
      </c>
      <c r="E2806" s="98">
        <v>0.38525124499991648</v>
      </c>
      <c r="F2806" s="119">
        <v>0</v>
      </c>
      <c r="G2806" s="177">
        <v>0</v>
      </c>
      <c r="H2806" s="97">
        <v>15904005.59558622</v>
      </c>
      <c r="I2806" s="185">
        <v>34800.770611330423</v>
      </c>
      <c r="J2806" s="174">
        <v>553471650533.31152</v>
      </c>
      <c r="K2806" s="186">
        <v>0.41885423693177271</v>
      </c>
      <c r="L2806" s="182">
        <v>165015619597.52969</v>
      </c>
      <c r="M2806" s="189">
        <v>33887262902.228336</v>
      </c>
      <c r="N2806" s="187">
        <v>29814615.777494282</v>
      </c>
      <c r="O2806" s="185">
        <v>72119846463.627228</v>
      </c>
      <c r="P2806" s="185">
        <v>0</v>
      </c>
      <c r="Q2806" s="174">
        <v>659478759899.16711</v>
      </c>
      <c r="R2806" s="119">
        <v>0.43901311251126224</v>
      </c>
      <c r="S2806" s="174">
        <v>203271930481.60767</v>
      </c>
      <c r="T2806" s="119">
        <v>0.30823120143048655</v>
      </c>
      <c r="U2806" s="97">
        <v>14.664426108686387</v>
      </c>
      <c r="V2806" s="184">
        <v>3120287399511.8218</v>
      </c>
      <c r="W2806" s="199">
        <v>3237.1039006155515</v>
      </c>
      <c r="X2806" s="191">
        <v>5.0776274502286577E-2</v>
      </c>
      <c r="Y2806" s="198">
        <v>2.0000000000000001E-4</v>
      </c>
    </row>
    <row r="2807" spans="1:25" x14ac:dyDescent="0.2">
      <c r="A2807">
        <v>2803</v>
      </c>
      <c r="B2807" s="119">
        <v>0.71516860315907571</v>
      </c>
      <c r="C2807" s="97">
        <v>15723.68345258063</v>
      </c>
      <c r="D2807" s="96">
        <v>0.77849383552398044</v>
      </c>
      <c r="E2807" s="98">
        <v>0.22147966606702901</v>
      </c>
      <c r="F2807" s="119">
        <v>0</v>
      </c>
      <c r="G2807" s="177">
        <v>0</v>
      </c>
      <c r="H2807" s="97">
        <v>7104527.7162827794</v>
      </c>
      <c r="I2807" s="185">
        <v>42723.701668164715</v>
      </c>
      <c r="J2807" s="174">
        <v>303531722643.67303</v>
      </c>
      <c r="K2807" s="186">
        <v>0.475690993418318</v>
      </c>
      <c r="L2807" s="182">
        <v>129462778172.69574</v>
      </c>
      <c r="M2807" s="189">
        <v>28246773606.470863</v>
      </c>
      <c r="N2807" s="187">
        <v>16291884.844007859</v>
      </c>
      <c r="O2807" s="185">
        <v>54442813991.706841</v>
      </c>
      <c r="P2807" s="185">
        <v>0</v>
      </c>
      <c r="Q2807" s="174">
        <v>386221310241.85077</v>
      </c>
      <c r="R2807" s="119">
        <v>0.48661622983470065</v>
      </c>
      <c r="S2807" s="174">
        <v>152255506508.09293</v>
      </c>
      <c r="T2807" s="119">
        <v>0.3942182952379063</v>
      </c>
      <c r="U2807" s="97">
        <v>14.569037013966089</v>
      </c>
      <c r="V2807" s="184">
        <v>2313778570629.1987</v>
      </c>
      <c r="W2807" s="199">
        <v>2402.5518802144147</v>
      </c>
      <c r="X2807" s="191">
        <v>5.1745402810879311E-2</v>
      </c>
      <c r="Y2807" s="198">
        <v>2.0000000000000001E-4</v>
      </c>
    </row>
    <row r="2808" spans="1:25" x14ac:dyDescent="0.2">
      <c r="A2808">
        <v>2804</v>
      </c>
      <c r="B2808" s="119">
        <v>0.60950392848582458</v>
      </c>
      <c r="C2808" s="97">
        <v>7442.6824955073444</v>
      </c>
      <c r="D2808" s="96">
        <v>0.81920747027353047</v>
      </c>
      <c r="E2808" s="98">
        <v>0</v>
      </c>
      <c r="F2808" s="119">
        <v>0.56584363574860341</v>
      </c>
      <c r="G2808" s="177">
        <v>1</v>
      </c>
      <c r="H2808" s="97">
        <v>7031314.4740348905</v>
      </c>
      <c r="I2808" s="185">
        <v>40305.587099995028</v>
      </c>
      <c r="J2808" s="174">
        <v>283401257960.66901</v>
      </c>
      <c r="K2808" s="186">
        <v>0.47076580374542365</v>
      </c>
      <c r="L2808" s="182">
        <v>99401656041.455933</v>
      </c>
      <c r="M2808" s="189">
        <v>5632667139.5516253</v>
      </c>
      <c r="N2808" s="187">
        <v>16029916.781403504</v>
      </c>
      <c r="O2808" s="185">
        <v>0</v>
      </c>
      <c r="P2808" s="185">
        <v>285115668874.08655</v>
      </c>
      <c r="Q2808" s="174">
        <v>574149593974.30725</v>
      </c>
      <c r="R2808" s="119">
        <v>0.62964105501355627</v>
      </c>
      <c r="S2808" s="174">
        <v>262708564180.95581</v>
      </c>
      <c r="T2808" s="119">
        <v>0.45756117732744023</v>
      </c>
      <c r="U2808" s="97">
        <v>16.813029387794501</v>
      </c>
      <c r="V2808" s="184">
        <v>4738561272472.1211</v>
      </c>
      <c r="W2808" s="199">
        <v>4919.4709763300889</v>
      </c>
      <c r="X2808" s="191">
        <v>4.4120381760063603E-2</v>
      </c>
      <c r="Y2808" s="198">
        <v>2.0000000000000001E-4</v>
      </c>
    </row>
    <row r="2809" spans="1:25" x14ac:dyDescent="0.2">
      <c r="A2809">
        <v>2805</v>
      </c>
      <c r="B2809" s="119">
        <v>0.27896758172668734</v>
      </c>
      <c r="C2809" s="97">
        <v>10599.611222202571</v>
      </c>
      <c r="D2809" s="96">
        <v>0.51046097058956841</v>
      </c>
      <c r="E2809" s="98">
        <v>0.18517206653824864</v>
      </c>
      <c r="F2809" s="119">
        <v>0.54546473495151482</v>
      </c>
      <c r="G2809" s="177">
        <v>1</v>
      </c>
      <c r="H2809" s="97">
        <v>3073373.8550219806</v>
      </c>
      <c r="I2809" s="185">
        <v>53626.398131862545</v>
      </c>
      <c r="J2809" s="174">
        <v>164813969957.46594</v>
      </c>
      <c r="K2809" s="186">
        <v>0.27896758172668734</v>
      </c>
      <c r="L2809" s="182">
        <v>28423784394.549992</v>
      </c>
      <c r="M2809" s="189">
        <v>3472626969.6178269</v>
      </c>
      <c r="N2809" s="187">
        <v>9112417.0684491619</v>
      </c>
      <c r="O2809" s="185">
        <v>0</v>
      </c>
      <c r="P2809" s="185">
        <v>163065306769.6868</v>
      </c>
      <c r="Q2809" s="174">
        <v>331351903696.77051</v>
      </c>
      <c r="R2809" s="119">
        <v>0.53245506689774358</v>
      </c>
      <c r="S2809" s="174">
        <v>113569309010.60138</v>
      </c>
      <c r="T2809" s="119">
        <v>0.34274530414206361</v>
      </c>
      <c r="U2809" s="97">
        <v>17.581225841779691</v>
      </c>
      <c r="V2809" s="184">
        <v>2145560308966.915</v>
      </c>
      <c r="W2809" s="199">
        <v>2226.7111710523322</v>
      </c>
      <c r="X2809" s="191">
        <v>4.2512599252542027E-2</v>
      </c>
      <c r="Y2809" s="198">
        <v>2.0000000000000001E-4</v>
      </c>
    </row>
    <row r="2810" spans="1:25" x14ac:dyDescent="0.2">
      <c r="A2810">
        <v>2806</v>
      </c>
      <c r="B2810" s="119">
        <v>0.41770029005334103</v>
      </c>
      <c r="C2810" s="97">
        <v>9214.2099618074535</v>
      </c>
      <c r="D2810" s="96">
        <v>0.65104004000455384</v>
      </c>
      <c r="E2810" s="98">
        <v>0</v>
      </c>
      <c r="F2810" s="119">
        <v>0.43339020852930793</v>
      </c>
      <c r="G2810" s="177">
        <v>1</v>
      </c>
      <c r="H2810" s="97">
        <v>8259389.6054801485</v>
      </c>
      <c r="I2810" s="185">
        <v>37827.481537694817</v>
      </c>
      <c r="J2810" s="174">
        <v>312431907813.92877</v>
      </c>
      <c r="K2810" s="186">
        <v>0.3801125134095884</v>
      </c>
      <c r="L2810" s="182">
        <v>88534518195.30304</v>
      </c>
      <c r="M2810" s="189">
        <v>9032804251.9932156</v>
      </c>
      <c r="N2810" s="187">
        <v>19923014.736323535</v>
      </c>
      <c r="O2810" s="185">
        <v>0</v>
      </c>
      <c r="P2810" s="185">
        <v>228378612797.53479</v>
      </c>
      <c r="Q2810" s="174">
        <v>549843324863.45679</v>
      </c>
      <c r="R2810" s="119">
        <v>0.54826921480113555</v>
      </c>
      <c r="S2810" s="174">
        <v>229829982330.27472</v>
      </c>
      <c r="T2810" s="119">
        <v>0.41799176590413034</v>
      </c>
      <c r="U2810" s="97">
        <v>16.789262109461923</v>
      </c>
      <c r="V2810" s="184">
        <v>4122750396776.9385</v>
      </c>
      <c r="W2810" s="199">
        <v>4280.0302617276493</v>
      </c>
      <c r="X2810" s="191">
        <v>4.3964332581647829E-2</v>
      </c>
      <c r="Y2810" s="198">
        <v>2.0000000000000001E-4</v>
      </c>
    </row>
    <row r="2811" spans="1:25" x14ac:dyDescent="0.2">
      <c r="A2811">
        <v>2807</v>
      </c>
      <c r="B2811" s="119">
        <v>0.44644202710264363</v>
      </c>
      <c r="C2811" s="97">
        <v>8709.008923870766</v>
      </c>
      <c r="D2811" s="96">
        <v>1.0577818847914346</v>
      </c>
      <c r="E2811" s="98">
        <v>0.10566354130796116</v>
      </c>
      <c r="F2811" s="119">
        <v>0.48544428508087273</v>
      </c>
      <c r="G2811" s="177">
        <v>1</v>
      </c>
      <c r="H2811" s="97">
        <v>10901260.067368973</v>
      </c>
      <c r="I2811" s="185">
        <v>31998.836679673539</v>
      </c>
      <c r="J2811" s="174">
        <v>348827640498.38672</v>
      </c>
      <c r="K2811" s="186">
        <v>0.38272500670939513</v>
      </c>
      <c r="L2811" s="182">
        <v>95839937055.104019</v>
      </c>
      <c r="M2811" s="189">
        <v>8281518618.9624119</v>
      </c>
      <c r="N2811" s="187">
        <v>21822089.767587565</v>
      </c>
      <c r="O2811" s="185">
        <v>0</v>
      </c>
      <c r="P2811" s="185">
        <v>229177298354.68869</v>
      </c>
      <c r="Q2811" s="174">
        <v>586286457472.03784</v>
      </c>
      <c r="R2811" s="119">
        <v>0.54043018680681387</v>
      </c>
      <c r="S2811" s="174">
        <v>222258989543.27713</v>
      </c>
      <c r="T2811" s="119">
        <v>0.37909623650803409</v>
      </c>
      <c r="U2811" s="97">
        <v>16.539330888274801</v>
      </c>
      <c r="V2811" s="184">
        <v>3822216189056.2646</v>
      </c>
      <c r="W2811" s="199">
        <v>3968.4529767057988</v>
      </c>
      <c r="X2811" s="191">
        <v>4.5904076645259098E-2</v>
      </c>
      <c r="Y2811" s="198">
        <v>2.0000000000000001E-4</v>
      </c>
    </row>
    <row r="2812" spans="1:25" x14ac:dyDescent="0.2">
      <c r="A2812">
        <v>2808</v>
      </c>
      <c r="B2812" s="119">
        <v>0.60761471719798765</v>
      </c>
      <c r="C2812" s="97">
        <v>10402.166972802426</v>
      </c>
      <c r="D2812" s="96">
        <v>1.2596319751261709</v>
      </c>
      <c r="E2812" s="98">
        <v>0</v>
      </c>
      <c r="F2812" s="119">
        <v>0</v>
      </c>
      <c r="G2812" s="177">
        <v>0</v>
      </c>
      <c r="H2812" s="97">
        <v>12510874.748456843</v>
      </c>
      <c r="I2812" s="185">
        <v>34188.138685868114</v>
      </c>
      <c r="J2812" s="174">
        <v>427723520981.76794</v>
      </c>
      <c r="K2812" s="186">
        <v>0.33989314516377811</v>
      </c>
      <c r="L2812" s="182">
        <v>107074221718.88562</v>
      </c>
      <c r="M2812" s="189">
        <v>13648573002.230543</v>
      </c>
      <c r="N2812" s="187">
        <v>23370665.171281613</v>
      </c>
      <c r="O2812" s="185">
        <v>0</v>
      </c>
      <c r="P2812" s="185">
        <v>0</v>
      </c>
      <c r="Q2812" s="174">
        <v>441372093983.99847</v>
      </c>
      <c r="R2812" s="119">
        <v>0.32938261115413647</v>
      </c>
      <c r="S2812" s="174">
        <v>107074221718.88562</v>
      </c>
      <c r="T2812" s="119">
        <v>0.24259399988882735</v>
      </c>
      <c r="U2812" s="97">
        <v>13.453885332309255</v>
      </c>
      <c r="V2812" s="184">
        <v>1362933311346.5859</v>
      </c>
      <c r="W2812" s="199">
        <v>1414.5044292575255</v>
      </c>
      <c r="X2812" s="191">
        <v>6.1843928929499421E-2</v>
      </c>
      <c r="Y2812" s="198">
        <v>2.0000000000000001E-4</v>
      </c>
    </row>
    <row r="2813" spans="1:25" x14ac:dyDescent="0.2">
      <c r="A2813">
        <v>2809</v>
      </c>
      <c r="B2813" s="119">
        <v>0.49722551475277144</v>
      </c>
      <c r="C2813" s="97">
        <v>5588.3855336528795</v>
      </c>
      <c r="D2813" s="96">
        <v>0.41783021715084617</v>
      </c>
      <c r="E2813" s="98">
        <v>0.7</v>
      </c>
      <c r="F2813" s="119">
        <v>0</v>
      </c>
      <c r="G2813" s="177">
        <v>0</v>
      </c>
      <c r="H2813" s="97">
        <v>3233156.9418909312</v>
      </c>
      <c r="I2813" s="185">
        <v>53562.889327358709</v>
      </c>
      <c r="J2813" s="174">
        <v>173177227456.48547</v>
      </c>
      <c r="K2813" s="186">
        <v>0.49722551475277144</v>
      </c>
      <c r="L2813" s="182">
        <v>62674095521.408096</v>
      </c>
      <c r="M2813" s="189">
        <v>40390316622.84182</v>
      </c>
      <c r="N2813" s="187">
        <v>10150373.940726291</v>
      </c>
      <c r="O2813" s="185">
        <v>41719421152.811546</v>
      </c>
      <c r="P2813" s="185">
        <v>0</v>
      </c>
      <c r="Q2813" s="174">
        <v>255286965232.13882</v>
      </c>
      <c r="R2813" s="119">
        <v>0.46803671655976842</v>
      </c>
      <c r="S2813" s="174">
        <v>91103088188.438171</v>
      </c>
      <c r="T2813" s="119">
        <v>0.35686541263709198</v>
      </c>
      <c r="U2813" s="97">
        <v>16.484404816942746</v>
      </c>
      <c r="V2813" s="184">
        <v>1682161044090.9619</v>
      </c>
      <c r="W2813" s="199">
        <v>1746.6814764300777</v>
      </c>
      <c r="X2813" s="191">
        <v>4.3592964871364832E-2</v>
      </c>
      <c r="Y2813" s="198">
        <v>2.0000000000000001E-4</v>
      </c>
    </row>
    <row r="2814" spans="1:25" x14ac:dyDescent="0.2">
      <c r="A2814">
        <v>2810</v>
      </c>
      <c r="B2814" s="119">
        <v>0.46196844007940691</v>
      </c>
      <c r="C2814" s="97">
        <v>8304.5774685365341</v>
      </c>
      <c r="D2814" s="96">
        <v>0.21939109228190845</v>
      </c>
      <c r="E2814" s="98">
        <v>0</v>
      </c>
      <c r="F2814" s="119">
        <v>0.61866163753180226</v>
      </c>
      <c r="G2814" s="177">
        <v>1</v>
      </c>
      <c r="H2814" s="97">
        <v>3731757.6888257153</v>
      </c>
      <c r="I2814" s="185">
        <v>43357.844556415352</v>
      </c>
      <c r="J2814" s="174">
        <v>161800969794.31317</v>
      </c>
      <c r="K2814" s="186">
        <v>0.46196844007940685</v>
      </c>
      <c r="L2814" s="182">
        <v>51848616715.801498</v>
      </c>
      <c r="M2814" s="189">
        <v>4684525293.0704317</v>
      </c>
      <c r="N2814" s="187">
        <v>13179064.807849512</v>
      </c>
      <c r="O2814" s="185">
        <v>0</v>
      </c>
      <c r="P2814" s="185">
        <v>258171211417.56509</v>
      </c>
      <c r="Q2814" s="174">
        <v>424656706504.94873</v>
      </c>
      <c r="R2814" s="119">
        <v>0.66237953256011572</v>
      </c>
      <c r="S2814" s="174">
        <v>183193941000.17502</v>
      </c>
      <c r="T2814" s="119">
        <v>0.43139302451600436</v>
      </c>
      <c r="U2814" s="97">
        <v>17.390303606712337</v>
      </c>
      <c r="V2814" s="184">
        <v>3486629948389.251</v>
      </c>
      <c r="W2814" s="199">
        <v>3619.9233293512534</v>
      </c>
      <c r="X2814" s="191">
        <v>4.1841513820248422E-2</v>
      </c>
      <c r="Y2814" s="198">
        <v>2.0000000000000001E-4</v>
      </c>
    </row>
    <row r="2815" spans="1:25" x14ac:dyDescent="0.2">
      <c r="A2815">
        <v>2811</v>
      </c>
      <c r="B2815" s="119">
        <v>0.54868588292506715</v>
      </c>
      <c r="C2815" s="97">
        <v>6660.0368206315288</v>
      </c>
      <c r="D2815" s="96">
        <v>1.3137979329087699</v>
      </c>
      <c r="E2815" s="98">
        <v>0</v>
      </c>
      <c r="F2815" s="119">
        <v>0.5099568444815008</v>
      </c>
      <c r="G2815" s="177">
        <v>1</v>
      </c>
      <c r="H2815" s="97">
        <v>65738641.827853076</v>
      </c>
      <c r="I2815" s="185">
        <v>20095.663056118083</v>
      </c>
      <c r="J2815" s="174">
        <v>1321061595939.366</v>
      </c>
      <c r="K2815" s="186">
        <v>0.26294962121439203</v>
      </c>
      <c r="L2815" s="182">
        <v>217034625389.08014</v>
      </c>
      <c r="M2815" s="189">
        <v>40971653887.262192</v>
      </c>
      <c r="N2815" s="187">
        <v>113607779.57888228</v>
      </c>
      <c r="O2815" s="185">
        <v>0</v>
      </c>
      <c r="P2815" s="185">
        <v>876248688345.2644</v>
      </c>
      <c r="Q2815" s="174">
        <v>2238281938171.8926</v>
      </c>
      <c r="R2815" s="119">
        <v>0.46838227975230018</v>
      </c>
      <c r="S2815" s="174">
        <v>736929690537.00366</v>
      </c>
      <c r="T2815" s="119">
        <v>0.32923899262614248</v>
      </c>
      <c r="U2815" s="97">
        <v>17.408849661461733</v>
      </c>
      <c r="V2815" s="184">
        <v>12850738669082.121</v>
      </c>
      <c r="W2815" s="199">
        <v>13334.848538345703</v>
      </c>
      <c r="X2815" s="191">
        <v>4.4750639349911553E-2</v>
      </c>
      <c r="Y2815" s="198">
        <v>2.0000000000000001E-4</v>
      </c>
    </row>
    <row r="2816" spans="1:25" x14ac:dyDescent="0.2">
      <c r="A2816">
        <v>2812</v>
      </c>
      <c r="B2816" s="119">
        <v>0.44565462002012013</v>
      </c>
      <c r="C2816" s="97">
        <v>13990.681392105238</v>
      </c>
      <c r="D2816" s="96">
        <v>1.1312600429033925</v>
      </c>
      <c r="E2816" s="98">
        <v>0</v>
      </c>
      <c r="F2816" s="119">
        <v>0.47788374394940247</v>
      </c>
      <c r="G2816" s="177">
        <v>1</v>
      </c>
      <c r="H2816" s="97">
        <v>8593998.5866591875</v>
      </c>
      <c r="I2816" s="185">
        <v>36225.964114895454</v>
      </c>
      <c r="J2816" s="174">
        <v>311325884403.77795</v>
      </c>
      <c r="K2816" s="186">
        <v>0.3516115054765554</v>
      </c>
      <c r="L2816" s="182">
        <v>91971958157.496826</v>
      </c>
      <c r="M2816" s="189">
        <v>4498829853.0380735</v>
      </c>
      <c r="N2816" s="187">
        <v>17144509.235512048</v>
      </c>
      <c r="O2816" s="185">
        <v>0</v>
      </c>
      <c r="P2816" s="185">
        <v>196823904005.07477</v>
      </c>
      <c r="Q2816" s="174">
        <v>512648618261.89081</v>
      </c>
      <c r="R2816" s="119">
        <v>0.5206780562836345</v>
      </c>
      <c r="S2816" s="174">
        <v>207443542918.11948</v>
      </c>
      <c r="T2816" s="119">
        <v>0.40465054528274419</v>
      </c>
      <c r="U2816" s="97">
        <v>16.404074469322307</v>
      </c>
      <c r="V2816" s="184">
        <v>3475461658298.7666</v>
      </c>
      <c r="W2816" s="199">
        <v>3609.8308294416629</v>
      </c>
      <c r="X2816" s="191">
        <v>4.639317964477746E-2</v>
      </c>
      <c r="Y2816" s="198">
        <v>2.0000000000000001E-4</v>
      </c>
    </row>
    <row r="2817" spans="1:25" x14ac:dyDescent="0.2">
      <c r="A2817">
        <v>2813</v>
      </c>
      <c r="B2817" s="119">
        <v>0.38639881112163471</v>
      </c>
      <c r="C2817" s="97">
        <v>10075.784052170595</v>
      </c>
      <c r="D2817" s="96">
        <v>0.91495614547546666</v>
      </c>
      <c r="E2817" s="98">
        <v>0.26635585902097636</v>
      </c>
      <c r="F2817" s="119">
        <v>0</v>
      </c>
      <c r="G2817" s="177">
        <v>0</v>
      </c>
      <c r="H2817" s="97">
        <v>7163064.9597247252</v>
      </c>
      <c r="I2817" s="185">
        <v>40642.053576863807</v>
      </c>
      <c r="J2817" s="174">
        <v>291121669867.68805</v>
      </c>
      <c r="K2817" s="186">
        <v>0.37384047446325197</v>
      </c>
      <c r="L2817" s="182">
        <v>74258708013.5466</v>
      </c>
      <c r="M2817" s="189">
        <v>18820203270.641964</v>
      </c>
      <c r="N2817" s="187">
        <v>15670509.737961415</v>
      </c>
      <c r="O2817" s="185">
        <v>42769856446.542274</v>
      </c>
      <c r="P2817" s="185">
        <v>0</v>
      </c>
      <c r="Q2817" s="174">
        <v>352711729584.87231</v>
      </c>
      <c r="R2817" s="119">
        <v>0.40556901386712441</v>
      </c>
      <c r="S2817" s="174">
        <v>97916518598.510681</v>
      </c>
      <c r="T2817" s="119">
        <v>0.27761061055087261</v>
      </c>
      <c r="U2817" s="97">
        <v>15.15499352952131</v>
      </c>
      <c r="V2817" s="184">
        <v>1542798994973.7275</v>
      </c>
      <c r="W2817" s="199">
        <v>1600.8105942663149</v>
      </c>
      <c r="X2817" s="191">
        <v>4.9283821678776402E-2</v>
      </c>
      <c r="Y2817" s="198">
        <v>2.0000000000000001E-4</v>
      </c>
    </row>
    <row r="2818" spans="1:25" x14ac:dyDescent="0.2">
      <c r="A2818">
        <v>2814</v>
      </c>
      <c r="B2818" s="119">
        <v>0.5612099869045607</v>
      </c>
      <c r="C2818" s="97">
        <v>8056.3411785985363</v>
      </c>
      <c r="D2818" s="96">
        <v>1.0368196410401462</v>
      </c>
      <c r="E2818" s="98">
        <v>0</v>
      </c>
      <c r="F2818" s="119">
        <v>0.56905068634933031</v>
      </c>
      <c r="G2818" s="177">
        <v>1</v>
      </c>
      <c r="H2818" s="97">
        <v>10161226.152505284</v>
      </c>
      <c r="I2818" s="185">
        <v>37361.185941971758</v>
      </c>
      <c r="J2818" s="174">
        <v>379635459682.17621</v>
      </c>
      <c r="K2818" s="186">
        <v>0.41915843060900382</v>
      </c>
      <c r="L2818" s="182">
        <v>126676876107.53468</v>
      </c>
      <c r="M2818" s="189">
        <v>7730149110.7976866</v>
      </c>
      <c r="N2818" s="187">
        <v>20625377.320590392</v>
      </c>
      <c r="O2818" s="185">
        <v>0</v>
      </c>
      <c r="P2818" s="185">
        <v>324377196634.41968</v>
      </c>
      <c r="Q2818" s="174">
        <v>711742805427.39368</v>
      </c>
      <c r="R2818" s="119">
        <v>0.5881747698735954</v>
      </c>
      <c r="S2818" s="174">
        <v>309687243921.74438</v>
      </c>
      <c r="T2818" s="119">
        <v>0.43511116875397232</v>
      </c>
      <c r="U2818" s="97">
        <v>16.619518788899097</v>
      </c>
      <c r="V2818" s="184">
        <v>5454804793239.4893</v>
      </c>
      <c r="W2818" s="199">
        <v>5666.19007407966</v>
      </c>
      <c r="X2818" s="191">
        <v>4.5340477027675956E-2</v>
      </c>
      <c r="Y2818" s="198">
        <v>2.0000000000000001E-4</v>
      </c>
    </row>
    <row r="2819" spans="1:25" x14ac:dyDescent="0.2">
      <c r="A2819">
        <v>2815</v>
      </c>
      <c r="B2819" s="119">
        <v>0.59869656806352489</v>
      </c>
      <c r="C2819" s="97">
        <v>5916.5186692284969</v>
      </c>
      <c r="D2819" s="96">
        <v>0.85483285497629347</v>
      </c>
      <c r="E2819" s="98">
        <v>0.38643297348397831</v>
      </c>
      <c r="F2819" s="119">
        <v>0.39139697574913607</v>
      </c>
      <c r="G2819" s="177">
        <v>1</v>
      </c>
      <c r="H2819" s="97">
        <v>8244211.4059311049</v>
      </c>
      <c r="I2819" s="185">
        <v>37537.948700769528</v>
      </c>
      <c r="J2819" s="174">
        <v>309470784834.14087</v>
      </c>
      <c r="K2819" s="186">
        <v>0.37841872425088363</v>
      </c>
      <c r="L2819" s="182">
        <v>83725103350.356369</v>
      </c>
      <c r="M2819" s="189">
        <v>3200549428.0977116</v>
      </c>
      <c r="N2819" s="187">
        <v>18271447.854947224</v>
      </c>
      <c r="O2819" s="185">
        <v>0</v>
      </c>
      <c r="P2819" s="185">
        <v>194431338884.00568</v>
      </c>
      <c r="Q2819" s="174">
        <v>507102673146.24426</v>
      </c>
      <c r="R2819" s="119">
        <v>0.53767141278395214</v>
      </c>
      <c r="S2819" s="174">
        <v>200168777460.24097</v>
      </c>
      <c r="T2819" s="119">
        <v>0.39473027467657212</v>
      </c>
      <c r="U2819" s="97">
        <v>16.543822165027887</v>
      </c>
      <c r="V2819" s="184">
        <v>3567839669957.27</v>
      </c>
      <c r="W2819" s="199">
        <v>3702.4001569080301</v>
      </c>
      <c r="X2819" s="191">
        <v>4.4703433456506729E-2</v>
      </c>
      <c r="Y2819" s="198">
        <v>2.0000000000000001E-4</v>
      </c>
    </row>
    <row r="2820" spans="1:25" x14ac:dyDescent="0.2">
      <c r="A2820">
        <v>2816</v>
      </c>
      <c r="B2820" s="119">
        <v>0.43737348247817526</v>
      </c>
      <c r="C2820" s="97">
        <v>12464.011756631757</v>
      </c>
      <c r="D2820" s="96">
        <v>0.37497156856960334</v>
      </c>
      <c r="E2820" s="98">
        <v>2.1062757585226022E-2</v>
      </c>
      <c r="F2820" s="119">
        <v>0.47740642177602688</v>
      </c>
      <c r="G2820" s="177">
        <v>1</v>
      </c>
      <c r="H2820" s="97">
        <v>2498826.8652405133</v>
      </c>
      <c r="I2820" s="185">
        <v>53620.983639382452</v>
      </c>
      <c r="J2820" s="174">
        <v>133989554458.71091</v>
      </c>
      <c r="K2820" s="186">
        <v>0.4373734824781752</v>
      </c>
      <c r="L2820" s="182">
        <v>41228089160.37149</v>
      </c>
      <c r="M2820" s="189">
        <v>3815431355.6039548</v>
      </c>
      <c r="N2820" s="187">
        <v>8346124.7804875188</v>
      </c>
      <c r="O2820" s="185">
        <v>0</v>
      </c>
      <c r="P2820" s="185">
        <v>128485781084.27141</v>
      </c>
      <c r="Q2820" s="174">
        <v>266290766898.58624</v>
      </c>
      <c r="R2820" s="119">
        <v>0.60607472349271108</v>
      </c>
      <c r="S2820" s="174">
        <v>104723852970.15288</v>
      </c>
      <c r="T2820" s="119">
        <v>0.39326880984212176</v>
      </c>
      <c r="U2820" s="97">
        <v>16.749802159458358</v>
      </c>
      <c r="V2820" s="184">
        <v>1916465994815.5701</v>
      </c>
      <c r="W2820" s="199">
        <v>1989.7834555295444</v>
      </c>
      <c r="X2820" s="191">
        <v>4.3880390339694819E-2</v>
      </c>
      <c r="Y2820" s="198">
        <v>2.0000000000000001E-4</v>
      </c>
    </row>
    <row r="2821" spans="1:25" x14ac:dyDescent="0.2">
      <c r="A2821">
        <v>2817</v>
      </c>
      <c r="B2821" s="119">
        <v>0.44852842323447245</v>
      </c>
      <c r="C2821" s="97">
        <v>6225.4902532802153</v>
      </c>
      <c r="D2821" s="96">
        <v>0.96604967323926783</v>
      </c>
      <c r="E2821" s="98">
        <v>0</v>
      </c>
      <c r="F2821" s="119">
        <v>0.49600105470537686</v>
      </c>
      <c r="G2821" s="177">
        <v>1</v>
      </c>
      <c r="H2821" s="97">
        <v>10422407.790411381</v>
      </c>
      <c r="I2821" s="185">
        <v>35694.805564270318</v>
      </c>
      <c r="J2821" s="174">
        <v>372025819590.27051</v>
      </c>
      <c r="K2821" s="186">
        <v>0.44060919435632417</v>
      </c>
      <c r="L2821" s="182">
        <v>124884356377.61282</v>
      </c>
      <c r="M2821" s="189">
        <v>7578178513.4649048</v>
      </c>
      <c r="N2821" s="187">
        <v>21670467.831081234</v>
      </c>
      <c r="O2821" s="185">
        <v>0</v>
      </c>
      <c r="P2821" s="185">
        <v>235133112036.9389</v>
      </c>
      <c r="Q2821" s="174">
        <v>614737110140.67432</v>
      </c>
      <c r="R2821" s="119">
        <v>0.57264232217641031</v>
      </c>
      <c r="S2821" s="174">
        <v>214409170627.86633</v>
      </c>
      <c r="T2821" s="119">
        <v>0.34878188918642261</v>
      </c>
      <c r="U2821" s="97">
        <v>15.61077706039627</v>
      </c>
      <c r="V2821" s="184">
        <v>3563839733341.1914</v>
      </c>
      <c r="W2821" s="199">
        <v>3700.6932803876271</v>
      </c>
      <c r="X2821" s="191">
        <v>4.7816823750866648E-2</v>
      </c>
      <c r="Y2821" s="198">
        <v>2.0000000000000001E-4</v>
      </c>
    </row>
    <row r="2822" spans="1:25" x14ac:dyDescent="0.2">
      <c r="A2822">
        <v>2818</v>
      </c>
      <c r="B2822" s="119">
        <v>0.47778907311569946</v>
      </c>
      <c r="C2822" s="97">
        <v>6049.9630611799175</v>
      </c>
      <c r="D2822" s="96">
        <v>0.85582285077553566</v>
      </c>
      <c r="E2822" s="98">
        <v>0.32401415558683533</v>
      </c>
      <c r="F2822" s="119">
        <v>0.50048836693081511</v>
      </c>
      <c r="G2822" s="177">
        <v>1</v>
      </c>
      <c r="H2822" s="97">
        <v>31537947.313944291</v>
      </c>
      <c r="I2822" s="185">
        <v>22330.956988095924</v>
      </c>
      <c r="J2822" s="174">
        <v>704272544960.52539</v>
      </c>
      <c r="K2822" s="186">
        <v>0.33015866040710851</v>
      </c>
      <c r="L2822" s="182">
        <v>150325473930.07593</v>
      </c>
      <c r="M2822" s="189">
        <v>11066534799.48</v>
      </c>
      <c r="N2822" s="187">
        <v>64509843.259122431</v>
      </c>
      <c r="O2822" s="185">
        <v>0</v>
      </c>
      <c r="P2822" s="185">
        <v>540521512847.53497</v>
      </c>
      <c r="Q2822" s="174">
        <v>1255860592607.5403</v>
      </c>
      <c r="R2822" s="119">
        <v>0.52946871189189015</v>
      </c>
      <c r="S2822" s="174">
        <v>516047559938.25922</v>
      </c>
      <c r="T2822" s="119">
        <v>0.41091150003105914</v>
      </c>
      <c r="U2822" s="97">
        <v>17.320156287814186</v>
      </c>
      <c r="V2822" s="184">
        <v>9351007726457.7676</v>
      </c>
      <c r="W2822" s="199">
        <v>9705.4940091112549</v>
      </c>
      <c r="X2822" s="191">
        <v>4.2479111275441829E-2</v>
      </c>
      <c r="Y2822" s="198">
        <v>2.0000000000000001E-4</v>
      </c>
    </row>
    <row r="2823" spans="1:25" x14ac:dyDescent="0.2">
      <c r="A2823">
        <v>2819</v>
      </c>
      <c r="B2823" s="119">
        <v>0.41112251430489338</v>
      </c>
      <c r="C2823" s="97">
        <v>4000</v>
      </c>
      <c r="D2823" s="96">
        <v>0.73466704148772954</v>
      </c>
      <c r="E2823" s="98">
        <v>0</v>
      </c>
      <c r="F2823" s="119">
        <v>0</v>
      </c>
      <c r="G2823" s="177">
        <v>0</v>
      </c>
      <c r="H2823" s="97">
        <v>10736487.949200325</v>
      </c>
      <c r="I2823" s="185">
        <v>35027.480389075696</v>
      </c>
      <c r="J2823" s="174">
        <v>376072121088.16193</v>
      </c>
      <c r="K2823" s="186">
        <v>0.41112251430489333</v>
      </c>
      <c r="L2823" s="182">
        <v>106496897985.63304</v>
      </c>
      <c r="M2823" s="189">
        <v>6020299398.4875469</v>
      </c>
      <c r="N2823" s="187">
        <v>24610856.467141204</v>
      </c>
      <c r="O2823" s="185">
        <v>0</v>
      </c>
      <c r="P2823" s="185">
        <v>0</v>
      </c>
      <c r="Q2823" s="174">
        <v>382092420486.64948</v>
      </c>
      <c r="R2823" s="119">
        <v>0.40464481285658388</v>
      </c>
      <c r="S2823" s="174">
        <v>106496897985.63304</v>
      </c>
      <c r="T2823" s="119">
        <v>0.27872025791559535</v>
      </c>
      <c r="U2823" s="97">
        <v>13.15792866530732</v>
      </c>
      <c r="V2823" s="184">
        <v>1566511512740.6189</v>
      </c>
      <c r="W2823" s="199">
        <v>1625.8507365723697</v>
      </c>
      <c r="X2823" s="191">
        <v>5.3110843085621529E-2</v>
      </c>
      <c r="Y2823" s="198">
        <v>2.0000000000000001E-4</v>
      </c>
    </row>
    <row r="2824" spans="1:25" x14ac:dyDescent="0.2">
      <c r="A2824">
        <v>2820</v>
      </c>
      <c r="B2824" s="119">
        <v>0.38710148971688069</v>
      </c>
      <c r="C2824" s="97">
        <v>12820.577314559756</v>
      </c>
      <c r="D2824" s="96">
        <v>0.56142658474901286</v>
      </c>
      <c r="E2824" s="98">
        <v>0.54308657959668016</v>
      </c>
      <c r="F2824" s="119">
        <v>0</v>
      </c>
      <c r="G2824" s="177">
        <v>0</v>
      </c>
      <c r="H2824" s="97">
        <v>3742216.6483382387</v>
      </c>
      <c r="I2824" s="185">
        <v>53688.567661748864</v>
      </c>
      <c r="J2824" s="174">
        <v>200914251729.23059</v>
      </c>
      <c r="K2824" s="186">
        <v>0.38710148971688074</v>
      </c>
      <c r="L2824" s="182">
        <v>56497320046.019241</v>
      </c>
      <c r="M2824" s="189">
        <v>37921747998.981308</v>
      </c>
      <c r="N2824" s="187">
        <v>10394544.588220181</v>
      </c>
      <c r="O2824" s="185">
        <v>86630076262.844528</v>
      </c>
      <c r="P2824" s="185">
        <v>0</v>
      </c>
      <c r="Q2824" s="174">
        <v>325466075991.05646</v>
      </c>
      <c r="R2824" s="119">
        <v>0.45190045294937214</v>
      </c>
      <c r="S2824" s="174">
        <v>114929341863.43356</v>
      </c>
      <c r="T2824" s="119">
        <v>0.35312233852167046</v>
      </c>
      <c r="U2824" s="97">
        <v>17.099421357671545</v>
      </c>
      <c r="V2824" s="184">
        <v>2119711419879.2986</v>
      </c>
      <c r="W2824" s="199">
        <v>2198.6218157687349</v>
      </c>
      <c r="X2824" s="191">
        <v>4.3577230315890281E-2</v>
      </c>
      <c r="Y2824" s="198">
        <v>2.0000000000000001E-4</v>
      </c>
    </row>
    <row r="2825" spans="1:25" x14ac:dyDescent="0.2">
      <c r="A2825">
        <v>2821</v>
      </c>
      <c r="B2825" s="119">
        <v>0.58920854016708801</v>
      </c>
      <c r="C2825" s="97">
        <v>5992.6679751986812</v>
      </c>
      <c r="D2825" s="96">
        <v>0.63837565844789634</v>
      </c>
      <c r="E2825" s="98">
        <v>0.11791663879439748</v>
      </c>
      <c r="F2825" s="119">
        <v>0</v>
      </c>
      <c r="G2825" s="177">
        <v>0</v>
      </c>
      <c r="H2825" s="97">
        <v>6162565.4393919343</v>
      </c>
      <c r="I2825" s="185">
        <v>38200.27269723991</v>
      </c>
      <c r="J2825" s="174">
        <v>235411680299.35797</v>
      </c>
      <c r="K2825" s="186">
        <v>0.40362159804319397</v>
      </c>
      <c r="L2825" s="182">
        <v>68516260412.592102</v>
      </c>
      <c r="M2825" s="189">
        <v>10357709199.399839</v>
      </c>
      <c r="N2825" s="187">
        <v>15512123.962191265</v>
      </c>
      <c r="O2825" s="185">
        <v>21329236852.1021</v>
      </c>
      <c r="P2825" s="185">
        <v>0</v>
      </c>
      <c r="Q2825" s="174">
        <v>267098626350.85992</v>
      </c>
      <c r="R2825" s="119">
        <v>0.41962263008763384</v>
      </c>
      <c r="S2825" s="174">
        <v>75444547878.779358</v>
      </c>
      <c r="T2825" s="119">
        <v>0.2824595128380617</v>
      </c>
      <c r="U2825" s="97">
        <v>13.982098144153476</v>
      </c>
      <c r="V2825" s="184">
        <v>1186229187336.5317</v>
      </c>
      <c r="W2825" s="199">
        <v>1230.7386323750693</v>
      </c>
      <c r="X2825" s="191">
        <v>5.0017621368503164E-2</v>
      </c>
      <c r="Y2825" s="198">
        <v>2.0000000000000001E-4</v>
      </c>
    </row>
    <row r="2826" spans="1:25" x14ac:dyDescent="0.2">
      <c r="A2826">
        <v>2822</v>
      </c>
      <c r="B2826" s="119">
        <v>0.61941369028096116</v>
      </c>
      <c r="C2826" s="97">
        <v>4000</v>
      </c>
      <c r="D2826" s="96">
        <v>0.53011240875104382</v>
      </c>
      <c r="E2826" s="98">
        <v>0.41780321367844075</v>
      </c>
      <c r="F2826" s="119">
        <v>0.46180163209710323</v>
      </c>
      <c r="G2826" s="177">
        <v>1</v>
      </c>
      <c r="H2826" s="97">
        <v>8655283.5123087019</v>
      </c>
      <c r="I2826" s="185">
        <v>35224.088197365083</v>
      </c>
      <c r="J2826" s="174">
        <v>304874469810.76154</v>
      </c>
      <c r="K2826" s="186">
        <v>0.43539570494202517</v>
      </c>
      <c r="L2826" s="182">
        <v>92569377001.639679</v>
      </c>
      <c r="M2826" s="189">
        <v>4062064055.1544142</v>
      </c>
      <c r="N2826" s="187">
        <v>22470744.70708416</v>
      </c>
      <c r="O2826" s="185">
        <v>0</v>
      </c>
      <c r="P2826" s="185">
        <v>295467265493.00641</v>
      </c>
      <c r="Q2826" s="174">
        <v>604403799358.92236</v>
      </c>
      <c r="R2826" s="119">
        <v>0.61070901190230731</v>
      </c>
      <c r="S2826" s="174">
        <v>236626940581.22998</v>
      </c>
      <c r="T2826" s="119">
        <v>0.3915047205729264</v>
      </c>
      <c r="U2826" s="97">
        <v>16.705352510133022</v>
      </c>
      <c r="V2826" s="184">
        <v>4318832361826.564</v>
      </c>
      <c r="W2826" s="199">
        <v>4485.2115033813334</v>
      </c>
      <c r="X2826" s="191">
        <v>4.3730417385666825E-2</v>
      </c>
      <c r="Y2826" s="198">
        <v>2.0000000000000001E-4</v>
      </c>
    </row>
    <row r="2827" spans="1:25" x14ac:dyDescent="0.2">
      <c r="A2827">
        <v>2823</v>
      </c>
      <c r="B2827" s="119">
        <v>0.64628158005500735</v>
      </c>
      <c r="C2827" s="97">
        <v>9390.0448593080273</v>
      </c>
      <c r="D2827" s="96">
        <v>1.1100404460695588</v>
      </c>
      <c r="E2827" s="98">
        <v>0.7</v>
      </c>
      <c r="F2827" s="119">
        <v>0</v>
      </c>
      <c r="G2827" s="177">
        <v>0</v>
      </c>
      <c r="H2827" s="97">
        <v>17905838.301304504</v>
      </c>
      <c r="I2827" s="185">
        <v>34227.133164547988</v>
      </c>
      <c r="J2827" s="174">
        <v>612865511961.61304</v>
      </c>
      <c r="K2827" s="186">
        <v>0.38842869414001113</v>
      </c>
      <c r="L2827" s="182">
        <v>171492924423.83652</v>
      </c>
      <c r="M2827" s="189">
        <v>65541280843.013992</v>
      </c>
      <c r="N2827" s="187">
        <v>34120128.346777305</v>
      </c>
      <c r="O2827" s="185">
        <v>96726166193.861679</v>
      </c>
      <c r="P2827" s="185">
        <v>0</v>
      </c>
      <c r="Q2827" s="174">
        <v>775132958998.48877</v>
      </c>
      <c r="R2827" s="119">
        <v>0.40694371176958699</v>
      </c>
      <c r="S2827" s="174">
        <v>232259401672.93884</v>
      </c>
      <c r="T2827" s="119">
        <v>0.29963814462621974</v>
      </c>
      <c r="U2827" s="97">
        <v>15.583690116486368</v>
      </c>
      <c r="V2827" s="184">
        <v>3657958676641.5522</v>
      </c>
      <c r="W2827" s="199">
        <v>3798.5292091332562</v>
      </c>
      <c r="X2827" s="191">
        <v>4.8056590059858309E-2</v>
      </c>
      <c r="Y2827" s="198">
        <v>2.0000000000000001E-4</v>
      </c>
    </row>
    <row r="2828" spans="1:25" x14ac:dyDescent="0.2">
      <c r="A2828">
        <v>2824</v>
      </c>
      <c r="B2828" s="119">
        <v>0.24822102186072809</v>
      </c>
      <c r="C2828" s="97">
        <v>4000</v>
      </c>
      <c r="D2828" s="96">
        <v>1.1778000097473766</v>
      </c>
      <c r="E2828" s="98">
        <v>0.7</v>
      </c>
      <c r="F2828" s="119">
        <v>0.6729292771640496</v>
      </c>
      <c r="G2828" s="177">
        <v>1</v>
      </c>
      <c r="H2828" s="97">
        <v>23184822.039180361</v>
      </c>
      <c r="I2828" s="185">
        <v>31075.701749115477</v>
      </c>
      <c r="J2828" s="174">
        <v>720484614795.88818</v>
      </c>
      <c r="K2828" s="186">
        <v>0.24822102186072814</v>
      </c>
      <c r="L2828" s="182">
        <v>74206965305.439972</v>
      </c>
      <c r="M2828" s="189">
        <v>9514605025.4001598</v>
      </c>
      <c r="N2828" s="187">
        <v>43023425.715808734</v>
      </c>
      <c r="O2828" s="185">
        <v>0</v>
      </c>
      <c r="P2828" s="185">
        <v>433402840299.58759</v>
      </c>
      <c r="Q2828" s="174">
        <v>1163402060120.876</v>
      </c>
      <c r="R2828" s="119">
        <v>0.45174554659515848</v>
      </c>
      <c r="S2828" s="174">
        <v>277173696176.24036</v>
      </c>
      <c r="T2828" s="119">
        <v>0.23824411669637441</v>
      </c>
      <c r="U2828" s="97">
        <v>17.496716005392681</v>
      </c>
      <c r="V2828" s="184">
        <v>5025692749766.624</v>
      </c>
      <c r="W2828" s="199">
        <v>5218.0497158931075</v>
      </c>
      <c r="X2828" s="191">
        <v>4.320165637690361E-2</v>
      </c>
      <c r="Y2828" s="198">
        <v>2.0000000000000001E-4</v>
      </c>
    </row>
    <row r="2829" spans="1:25" x14ac:dyDescent="0.2">
      <c r="A2829">
        <v>2825</v>
      </c>
      <c r="B2829" s="119">
        <v>0.49849314730516009</v>
      </c>
      <c r="C2829" s="97">
        <v>4591.1346706516397</v>
      </c>
      <c r="D2829" s="96">
        <v>0.84799422905927202</v>
      </c>
      <c r="E2829" s="98">
        <v>0</v>
      </c>
      <c r="F2829" s="119">
        <v>0</v>
      </c>
      <c r="G2829" s="177">
        <v>0</v>
      </c>
      <c r="H2829" s="97">
        <v>10211572.725586008</v>
      </c>
      <c r="I2829" s="185">
        <v>34336.31100974077</v>
      </c>
      <c r="J2829" s="174">
        <v>350627737004.30743</v>
      </c>
      <c r="K2829" s="186">
        <v>0.36117266291331407</v>
      </c>
      <c r="L2829" s="182">
        <v>86345472384.787674</v>
      </c>
      <c r="M2829" s="189">
        <v>5726481642.6876049</v>
      </c>
      <c r="N2829" s="187">
        <v>22328448.278506622</v>
      </c>
      <c r="O2829" s="185">
        <v>0</v>
      </c>
      <c r="P2829" s="185">
        <v>0</v>
      </c>
      <c r="Q2829" s="174">
        <v>356354218646.99506</v>
      </c>
      <c r="R2829" s="119">
        <v>0.35536875063786405</v>
      </c>
      <c r="S2829" s="174">
        <v>86345472384.787674</v>
      </c>
      <c r="T2829" s="119">
        <v>0.24230237181595318</v>
      </c>
      <c r="U2829" s="97">
        <v>13.213652958785742</v>
      </c>
      <c r="V2829" s="184">
        <v>1265878237132.2178</v>
      </c>
      <c r="W2829" s="199">
        <v>1313.3069882440464</v>
      </c>
      <c r="X2829" s="191">
        <v>5.3532458261493408E-2</v>
      </c>
      <c r="Y2829" s="198">
        <v>2.0000000000000001E-4</v>
      </c>
    </row>
    <row r="2830" spans="1:25" x14ac:dyDescent="0.2">
      <c r="A2830">
        <v>2826</v>
      </c>
      <c r="B2830" s="119">
        <v>0.45281456116091323</v>
      </c>
      <c r="C2830" s="97">
        <v>6684.6064425756849</v>
      </c>
      <c r="D2830" s="96">
        <v>0.91868263112968562</v>
      </c>
      <c r="E2830" s="98">
        <v>0.48456674135503519</v>
      </c>
      <c r="F2830" s="119">
        <v>0</v>
      </c>
      <c r="G2830" s="177">
        <v>0</v>
      </c>
      <c r="H2830" s="97">
        <v>8492845.1937815435</v>
      </c>
      <c r="I2830" s="185">
        <v>35492.10973746029</v>
      </c>
      <c r="J2830" s="174">
        <v>301428993600.95673</v>
      </c>
      <c r="K2830" s="186">
        <v>0.39600794899421832</v>
      </c>
      <c r="L2830" s="182">
        <v>89294682417.915436</v>
      </c>
      <c r="M2830" s="189">
        <v>17975052402.171101</v>
      </c>
      <c r="N2830" s="187">
        <v>18270214.487279624</v>
      </c>
      <c r="O2830" s="185">
        <v>55140844330.732361</v>
      </c>
      <c r="P2830" s="185">
        <v>0</v>
      </c>
      <c r="Q2830" s="174">
        <v>374544890333.86017</v>
      </c>
      <c r="R2830" s="119">
        <v>0.43647893004806232</v>
      </c>
      <c r="S2830" s="174">
        <v>114235438627.90242</v>
      </c>
      <c r="T2830" s="119">
        <v>0.30499798976319165</v>
      </c>
      <c r="U2830" s="97">
        <v>14.84940075336633</v>
      </c>
      <c r="V2830" s="184">
        <v>1822376187042.4407</v>
      </c>
      <c r="W2830" s="199">
        <v>1890.6715698333878</v>
      </c>
      <c r="X2830" s="191">
        <v>5.0709468408449199E-2</v>
      </c>
      <c r="Y2830" s="198">
        <v>2.0000000000000001E-4</v>
      </c>
    </row>
    <row r="2831" spans="1:25" x14ac:dyDescent="0.2">
      <c r="A2831">
        <v>2827</v>
      </c>
      <c r="B2831" s="119">
        <v>0.40479252591111836</v>
      </c>
      <c r="C2831" s="97">
        <v>9103.1651531183998</v>
      </c>
      <c r="D2831" s="96">
        <v>1.1267700089929413</v>
      </c>
      <c r="E2831" s="98">
        <v>3.5170088992977813E-2</v>
      </c>
      <c r="F2831" s="119">
        <v>0.46891577450724914</v>
      </c>
      <c r="G2831" s="177">
        <v>1</v>
      </c>
      <c r="H2831" s="97">
        <v>12270985.54290897</v>
      </c>
      <c r="I2831" s="185">
        <v>36843.60717037633</v>
      </c>
      <c r="J2831" s="174">
        <v>452107370936.30524</v>
      </c>
      <c r="K2831" s="186">
        <v>0.37610008297771347</v>
      </c>
      <c r="L2831" s="182">
        <v>122389227514.29358</v>
      </c>
      <c r="M2831" s="189">
        <v>15385716708.685848</v>
      </c>
      <c r="N2831" s="187">
        <v>23829480.272232901</v>
      </c>
      <c r="O2831" s="185">
        <v>0</v>
      </c>
      <c r="P2831" s="185">
        <v>228721561514.14969</v>
      </c>
      <c r="Q2831" s="174">
        <v>696214649159.14075</v>
      </c>
      <c r="R2831" s="119">
        <v>0.50704889556928567</v>
      </c>
      <c r="S2831" s="174">
        <v>215579848287.02731</v>
      </c>
      <c r="T2831" s="119">
        <v>0.3096456653812093</v>
      </c>
      <c r="U2831" s="97">
        <v>15.832176157361332</v>
      </c>
      <c r="V2831" s="184">
        <v>3500524487694.8638</v>
      </c>
      <c r="W2831" s="199">
        <v>3632.9897392517501</v>
      </c>
      <c r="X2831" s="191">
        <v>4.7334535101054294E-2</v>
      </c>
      <c r="Y2831" s="198">
        <v>2.0000000000000001E-4</v>
      </c>
    </row>
    <row r="2832" spans="1:25" x14ac:dyDescent="0.2">
      <c r="A2832">
        <v>2828</v>
      </c>
      <c r="B2832" s="119">
        <v>0.63764267435420308</v>
      </c>
      <c r="C2832" s="97">
        <v>6136.2034730503201</v>
      </c>
      <c r="D2832" s="96">
        <v>0.83503966854998801</v>
      </c>
      <c r="E2832" s="98">
        <v>0</v>
      </c>
      <c r="F2832" s="119">
        <v>0</v>
      </c>
      <c r="G2832" s="177">
        <v>0</v>
      </c>
      <c r="H2832" s="97">
        <v>10688224.606273554</v>
      </c>
      <c r="I2832" s="185">
        <v>35488.576797379705</v>
      </c>
      <c r="J2832" s="174">
        <v>379309879767.38251</v>
      </c>
      <c r="K2832" s="186">
        <v>0.40773603042828321</v>
      </c>
      <c r="L2832" s="182">
        <v>115564889603.26915</v>
      </c>
      <c r="M2832" s="189">
        <v>325510534.68172747</v>
      </c>
      <c r="N2832" s="187">
        <v>23329552.369174361</v>
      </c>
      <c r="O2832" s="185">
        <v>0</v>
      </c>
      <c r="P2832" s="185">
        <v>0</v>
      </c>
      <c r="Q2832" s="174">
        <v>379635390302.06421</v>
      </c>
      <c r="R2832" s="119">
        <v>0.40738642557935667</v>
      </c>
      <c r="S2832" s="174">
        <v>115564889603.26915</v>
      </c>
      <c r="T2832" s="119">
        <v>0.304410211891251</v>
      </c>
      <c r="U2832" s="97">
        <v>13.009977457103318</v>
      </c>
      <c r="V2832" s="184">
        <v>1626664099744.3687</v>
      </c>
      <c r="W2832" s="199">
        <v>1685.825365024474</v>
      </c>
      <c r="X2832" s="191">
        <v>5.5518717535593856E-2</v>
      </c>
      <c r="Y2832" s="198">
        <v>2.0000000000000001E-4</v>
      </c>
    </row>
    <row r="2833" spans="1:25" x14ac:dyDescent="0.2">
      <c r="A2833">
        <v>2829</v>
      </c>
      <c r="B2833" s="119">
        <v>0.29728204526220192</v>
      </c>
      <c r="C2833" s="97">
        <v>15490.678791444656</v>
      </c>
      <c r="D2833" s="96">
        <v>0.49610259951283603</v>
      </c>
      <c r="E2833" s="98">
        <v>0.56091448864796911</v>
      </c>
      <c r="F2833" s="119">
        <v>0</v>
      </c>
      <c r="G2833" s="177">
        <v>0</v>
      </c>
      <c r="H2833" s="97">
        <v>2713876.5303399535</v>
      </c>
      <c r="I2833" s="185">
        <v>53781.21256192882</v>
      </c>
      <c r="J2833" s="174">
        <v>145955570545.04291</v>
      </c>
      <c r="K2833" s="186">
        <v>0.29728204526220192</v>
      </c>
      <c r="L2833" s="182">
        <v>29175805801.690834</v>
      </c>
      <c r="M2833" s="189">
        <v>22388937105.273933</v>
      </c>
      <c r="N2833" s="187">
        <v>8236378.6557012051</v>
      </c>
      <c r="O2833" s="185">
        <v>49079620343.668411</v>
      </c>
      <c r="P2833" s="185">
        <v>0</v>
      </c>
      <c r="Q2833" s="174">
        <v>217424127993.98523</v>
      </c>
      <c r="R2833" s="119">
        <v>0.38014946899666624</v>
      </c>
      <c r="S2833" s="174">
        <v>60475360632.721573</v>
      </c>
      <c r="T2833" s="119">
        <v>0.27814466218944456</v>
      </c>
      <c r="U2833" s="97">
        <v>17.118521159622347</v>
      </c>
      <c r="V2833" s="184">
        <v>1104504170510.9478</v>
      </c>
      <c r="W2833" s="199">
        <v>1147.3769331186641</v>
      </c>
      <c r="X2833" s="191">
        <v>4.2517274412870579E-2</v>
      </c>
      <c r="Y2833" s="198">
        <v>2.0000000000000001E-4</v>
      </c>
    </row>
    <row r="2834" spans="1:25" x14ac:dyDescent="0.2">
      <c r="A2834">
        <v>2830</v>
      </c>
      <c r="B2834" s="119">
        <v>0.51660489815061528</v>
      </c>
      <c r="C2834" s="97">
        <v>5188.903058168492</v>
      </c>
      <c r="D2834" s="96">
        <v>0.96425297044072389</v>
      </c>
      <c r="E2834" s="98">
        <v>3.0891994088432226E-2</v>
      </c>
      <c r="F2834" s="119">
        <v>0.4175232115794022</v>
      </c>
      <c r="G2834" s="177">
        <v>1</v>
      </c>
      <c r="H2834" s="97">
        <v>16912131.214216463</v>
      </c>
      <c r="I2834" s="185">
        <v>23651.662332003802</v>
      </c>
      <c r="J2834" s="174">
        <v>400000016793.18927</v>
      </c>
      <c r="K2834" s="186">
        <v>0.25554028928193928</v>
      </c>
      <c r="L2834" s="182">
        <v>59257411054.996918</v>
      </c>
      <c r="M2834" s="189">
        <v>6346142160.1325159</v>
      </c>
      <c r="N2834" s="187">
        <v>34069000.810282588</v>
      </c>
      <c r="O2834" s="185">
        <v>0</v>
      </c>
      <c r="P2834" s="185">
        <v>301429803891.44757</v>
      </c>
      <c r="Q2834" s="174">
        <v>707775962844.76941</v>
      </c>
      <c r="R2834" s="119">
        <v>0.48512521071950637</v>
      </c>
      <c r="S2834" s="174">
        <v>182496242381.84003</v>
      </c>
      <c r="T2834" s="119">
        <v>0.25784464571010784</v>
      </c>
      <c r="U2834" s="97">
        <v>17.194958113118243</v>
      </c>
      <c r="V2834" s="184">
        <v>3282496400716.792</v>
      </c>
      <c r="W2834" s="199">
        <v>3405.0359216489051</v>
      </c>
      <c r="X2834" s="191">
        <v>4.3402951881022805E-2</v>
      </c>
      <c r="Y2834" s="198">
        <v>2.0000000000000001E-4</v>
      </c>
    </row>
    <row r="2835" spans="1:25" x14ac:dyDescent="0.2">
      <c r="A2835">
        <v>2831</v>
      </c>
      <c r="B2835" s="119">
        <v>0.3703445674519652</v>
      </c>
      <c r="C2835" s="97">
        <v>11526.467974664007</v>
      </c>
      <c r="D2835" s="96">
        <v>0.36001034117745484</v>
      </c>
      <c r="E2835" s="98">
        <v>0.7</v>
      </c>
      <c r="F2835" s="119">
        <v>0</v>
      </c>
      <c r="G2835" s="177">
        <v>0</v>
      </c>
      <c r="H2835" s="97">
        <v>2224956.405113034</v>
      </c>
      <c r="I2835" s="185">
        <v>53915.160316662383</v>
      </c>
      <c r="J2835" s="174">
        <v>119958881279.25404</v>
      </c>
      <c r="K2835" s="186">
        <v>0.3703445674519652</v>
      </c>
      <c r="L2835" s="182">
        <v>29365654404.528519</v>
      </c>
      <c r="M2835" s="189">
        <v>13724620983.290426</v>
      </c>
      <c r="N2835" s="187">
        <v>7718562.3461593278</v>
      </c>
      <c r="O2835" s="185">
        <v>24721606187.292366</v>
      </c>
      <c r="P2835" s="185">
        <v>0</v>
      </c>
      <c r="Q2835" s="174">
        <v>158405108449.83685</v>
      </c>
      <c r="R2835" s="119">
        <v>0.40531145477263808</v>
      </c>
      <c r="S2835" s="174">
        <v>42117681658.775978</v>
      </c>
      <c r="T2835" s="119">
        <v>0.26588588001322983</v>
      </c>
      <c r="U2835" s="97">
        <v>15.967796014985323</v>
      </c>
      <c r="V2835" s="184">
        <v>757075045724.66223</v>
      </c>
      <c r="W2835" s="199">
        <v>786.44234198431616</v>
      </c>
      <c r="X2835" s="191">
        <v>4.3909570879439773E-2</v>
      </c>
      <c r="Y2835" s="198">
        <v>2.0000000000000001E-4</v>
      </c>
    </row>
    <row r="2836" spans="1:25" x14ac:dyDescent="0.2">
      <c r="A2836">
        <v>2832</v>
      </c>
      <c r="B2836" s="119">
        <v>0.38234605510297404</v>
      </c>
      <c r="C2836" s="97">
        <v>11478.420332271653</v>
      </c>
      <c r="D2836" s="96">
        <v>1.0109656404226037</v>
      </c>
      <c r="E2836" s="98">
        <v>4.4006144236861375E-2</v>
      </c>
      <c r="F2836" s="119">
        <v>0.48306178798371668</v>
      </c>
      <c r="G2836" s="177">
        <v>1</v>
      </c>
      <c r="H2836" s="97">
        <v>8833090.9293263275</v>
      </c>
      <c r="I2836" s="185">
        <v>34521.319806480926</v>
      </c>
      <c r="J2836" s="174">
        <v>304929956850.99994</v>
      </c>
      <c r="K2836" s="186">
        <v>0.33231479806057529</v>
      </c>
      <c r="L2836" s="182">
        <v>75791384961.458145</v>
      </c>
      <c r="M2836" s="189">
        <v>6343404109.7233019</v>
      </c>
      <c r="N2836" s="187">
        <v>18249019.576791041</v>
      </c>
      <c r="O2836" s="185">
        <v>0</v>
      </c>
      <c r="P2836" s="185">
        <v>281460372985.30695</v>
      </c>
      <c r="Q2836" s="174">
        <v>592733733946.03015</v>
      </c>
      <c r="R2836" s="119">
        <v>0.55083930055436026</v>
      </c>
      <c r="S2836" s="174">
        <v>184669621214.97339</v>
      </c>
      <c r="T2836" s="119">
        <v>0.31155578068007855</v>
      </c>
      <c r="U2836" s="97">
        <v>16.657275847920079</v>
      </c>
      <c r="V2836" s="184">
        <v>3164676289150.9126</v>
      </c>
      <c r="W2836" s="199">
        <v>3286.2185836919912</v>
      </c>
      <c r="X2836" s="191">
        <v>4.5583281020994654E-2</v>
      </c>
      <c r="Y2836" s="198">
        <v>2.0000000000000001E-4</v>
      </c>
    </row>
    <row r="2837" spans="1:25" x14ac:dyDescent="0.2">
      <c r="A2837">
        <v>2833</v>
      </c>
      <c r="B2837" s="119">
        <v>0.42910293281329587</v>
      </c>
      <c r="C2837" s="97">
        <v>7236.0418051005781</v>
      </c>
      <c r="D2837" s="96">
        <v>1.2411886149378055</v>
      </c>
      <c r="E2837" s="98">
        <v>0</v>
      </c>
      <c r="F2837" s="119">
        <v>0.69190263726951706</v>
      </c>
      <c r="G2837" s="177">
        <v>1</v>
      </c>
      <c r="H2837" s="97">
        <v>11818483.159750508</v>
      </c>
      <c r="I2837" s="185">
        <v>36680.735371224575</v>
      </c>
      <c r="J2837" s="174">
        <v>433510653272.08246</v>
      </c>
      <c r="K2837" s="186">
        <v>0.42910293281329581</v>
      </c>
      <c r="L2837" s="182">
        <v>139523764158.14365</v>
      </c>
      <c r="M2837" s="189">
        <v>6940037018.5754604</v>
      </c>
      <c r="N2837" s="187">
        <v>22338902.439249828</v>
      </c>
      <c r="O2837" s="185">
        <v>0</v>
      </c>
      <c r="P2837" s="185">
        <v>377582890810.11139</v>
      </c>
      <c r="Q2837" s="174">
        <v>818033581100.76929</v>
      </c>
      <c r="R2837" s="119">
        <v>0.59665888619897944</v>
      </c>
      <c r="S2837" s="174">
        <v>273765947476.46765</v>
      </c>
      <c r="T2837" s="119">
        <v>0.33466345856863283</v>
      </c>
      <c r="U2837" s="97">
        <v>16.001351067167715</v>
      </c>
      <c r="V2837" s="184">
        <v>4594766026130.8252</v>
      </c>
      <c r="W2837" s="199">
        <v>4770.019463255624</v>
      </c>
      <c r="X2837" s="191">
        <v>4.7647828344758364E-2</v>
      </c>
      <c r="Y2837" s="198">
        <v>2.0000000000000001E-4</v>
      </c>
    </row>
    <row r="2838" spans="1:25" x14ac:dyDescent="0.2">
      <c r="A2838">
        <v>2834</v>
      </c>
      <c r="B2838" s="119">
        <v>0.36515287580977546</v>
      </c>
      <c r="C2838" s="97">
        <v>6800.7291960415096</v>
      </c>
      <c r="D2838" s="96">
        <v>1.4091789247696787</v>
      </c>
      <c r="E2838" s="98">
        <v>0.35378941841624412</v>
      </c>
      <c r="F2838" s="119">
        <v>0</v>
      </c>
      <c r="G2838" s="177">
        <v>0</v>
      </c>
      <c r="H2838" s="97">
        <v>71208055.334512383</v>
      </c>
      <c r="I2838" s="185">
        <v>18105.929797294062</v>
      </c>
      <c r="J2838" s="174">
        <v>1289288050888.5122</v>
      </c>
      <c r="K2838" s="186">
        <v>0.17569128781614196</v>
      </c>
      <c r="L2838" s="182">
        <v>174160067345.55298</v>
      </c>
      <c r="M2838" s="189">
        <v>153335825641.03558</v>
      </c>
      <c r="N2838" s="187">
        <v>119974751.93548428</v>
      </c>
      <c r="O2838" s="185">
        <v>329086921543.02948</v>
      </c>
      <c r="P2838" s="185">
        <v>0</v>
      </c>
      <c r="Q2838" s="174">
        <v>1771710798072.5774</v>
      </c>
      <c r="R2838" s="119">
        <v>0.27644817415676548</v>
      </c>
      <c r="S2838" s="174">
        <v>286698350253.26599</v>
      </c>
      <c r="T2838" s="119">
        <v>0.16182006147118461</v>
      </c>
      <c r="U2838" s="97">
        <v>16.985397785697284</v>
      </c>
      <c r="V2838" s="184">
        <v>4105845276955.3418</v>
      </c>
      <c r="W2838" s="199">
        <v>4262.171391988134</v>
      </c>
      <c r="X2838" s="191">
        <v>4.7251532082101942E-2</v>
      </c>
      <c r="Y2838" s="198">
        <v>2.0000000000000001E-4</v>
      </c>
    </row>
    <row r="2839" spans="1:25" x14ac:dyDescent="0.2">
      <c r="A2839">
        <v>2835</v>
      </c>
      <c r="B2839" s="119">
        <v>0.41617237933400703</v>
      </c>
      <c r="C2839" s="97">
        <v>9457.0985312080593</v>
      </c>
      <c r="D2839" s="96">
        <v>0.24449486924506603</v>
      </c>
      <c r="E2839" s="98">
        <v>0</v>
      </c>
      <c r="F2839" s="119">
        <v>0</v>
      </c>
      <c r="G2839" s="177">
        <v>0</v>
      </c>
      <c r="H2839" s="97">
        <v>1791141.0101872373</v>
      </c>
      <c r="I2839" s="185">
        <v>53628.170411603474</v>
      </c>
      <c r="J2839" s="174">
        <v>96055615325.532761</v>
      </c>
      <c r="K2839" s="186">
        <v>0.41617237933400708</v>
      </c>
      <c r="L2839" s="182">
        <v>28396712416.424664</v>
      </c>
      <c r="M2839" s="189">
        <v>2750850014.1895051</v>
      </c>
      <c r="N2839" s="187">
        <v>7109402.8595590042</v>
      </c>
      <c r="O2839" s="185">
        <v>0</v>
      </c>
      <c r="P2839" s="185">
        <v>0</v>
      </c>
      <c r="Q2839" s="174">
        <v>98806465339.72226</v>
      </c>
      <c r="R2839" s="119">
        <v>0.40458581167712332</v>
      </c>
      <c r="S2839" s="174">
        <v>28396712416.424664</v>
      </c>
      <c r="T2839" s="119">
        <v>0.28739731067991753</v>
      </c>
      <c r="U2839" s="97">
        <v>13.257103530249383</v>
      </c>
      <c r="V2839" s="184">
        <v>457964065369.15784</v>
      </c>
      <c r="W2839" s="199">
        <v>475.53697323153705</v>
      </c>
      <c r="X2839" s="191">
        <v>4.957759369763344E-2</v>
      </c>
      <c r="Y2839" s="198">
        <v>2.0000000000000001E-4</v>
      </c>
    </row>
    <row r="2840" spans="1:25" x14ac:dyDescent="0.2">
      <c r="A2840">
        <v>2836</v>
      </c>
      <c r="B2840" s="119">
        <v>0.58726973110985525</v>
      </c>
      <c r="C2840" s="97">
        <v>10831.149218612716</v>
      </c>
      <c r="D2840" s="96">
        <v>0.4182885435028032</v>
      </c>
      <c r="E2840" s="98">
        <v>0.7</v>
      </c>
      <c r="F2840" s="119">
        <v>0.49493648960111414</v>
      </c>
      <c r="G2840" s="177">
        <v>1</v>
      </c>
      <c r="H2840" s="97">
        <v>2735408.0470606186</v>
      </c>
      <c r="I2840" s="185">
        <v>53705.024415838328</v>
      </c>
      <c r="J2840" s="174">
        <v>146905155954.67117</v>
      </c>
      <c r="K2840" s="186">
        <v>0.47866058907012687</v>
      </c>
      <c r="L2840" s="182">
        <v>53456543126.619843</v>
      </c>
      <c r="M2840" s="189">
        <v>1410709221.828176</v>
      </c>
      <c r="N2840" s="187">
        <v>8736084.5622259509</v>
      </c>
      <c r="O2840" s="185">
        <v>0</v>
      </c>
      <c r="P2840" s="185">
        <v>155556576977.43799</v>
      </c>
      <c r="Q2840" s="174">
        <v>303872442153.93732</v>
      </c>
      <c r="R2840" s="119">
        <v>0.64093660052920531</v>
      </c>
      <c r="S2840" s="174">
        <v>144399996235.11197</v>
      </c>
      <c r="T2840" s="119">
        <v>0.47519938040962939</v>
      </c>
      <c r="U2840" s="97">
        <v>16.806439999463713</v>
      </c>
      <c r="V2840" s="184">
        <v>2635112918465.7031</v>
      </c>
      <c r="W2840" s="199">
        <v>2735.676239230324</v>
      </c>
      <c r="X2840" s="191">
        <v>4.3686154303601718E-2</v>
      </c>
      <c r="Y2840" s="198">
        <v>2.0000000000000001E-4</v>
      </c>
    </row>
    <row r="2841" spans="1:25" x14ac:dyDescent="0.2">
      <c r="A2841">
        <v>2837</v>
      </c>
      <c r="B2841" s="119">
        <v>0.49526520815617092</v>
      </c>
      <c r="C2841" s="97">
        <v>4000</v>
      </c>
      <c r="D2841" s="96">
        <v>0.90820670625216415</v>
      </c>
      <c r="E2841" s="98">
        <v>0</v>
      </c>
      <c r="F2841" s="119">
        <v>0.50967621625407</v>
      </c>
      <c r="G2841" s="177">
        <v>1</v>
      </c>
      <c r="H2841" s="97">
        <v>11428512.740831811</v>
      </c>
      <c r="I2841" s="185">
        <v>37604.2422518444</v>
      </c>
      <c r="J2841" s="174">
        <v>429760561684.52966</v>
      </c>
      <c r="K2841" s="186">
        <v>0.4625466850636003</v>
      </c>
      <c r="L2841" s="182">
        <v>145164167862.28629</v>
      </c>
      <c r="M2841" s="189">
        <v>7106940306.8591099</v>
      </c>
      <c r="N2841" s="187">
        <v>24226870.733350676</v>
      </c>
      <c r="O2841" s="185">
        <v>0</v>
      </c>
      <c r="P2841" s="185">
        <v>506870233503.51788</v>
      </c>
      <c r="Q2841" s="174">
        <v>943737735494.90674</v>
      </c>
      <c r="R2841" s="119">
        <v>0.6403055502111219</v>
      </c>
      <c r="S2841" s="174">
        <v>424636057683.65332</v>
      </c>
      <c r="T2841" s="119">
        <v>0.4499513389288915</v>
      </c>
      <c r="U2841" s="97">
        <v>16.996841178668202</v>
      </c>
      <c r="V2841" s="184">
        <v>7755540766145.8301</v>
      </c>
      <c r="W2841" s="199">
        <v>8052.1098989304628</v>
      </c>
      <c r="X2841" s="191">
        <v>4.3615037211668296E-2</v>
      </c>
      <c r="Y2841" s="198">
        <v>2.0000000000000001E-4</v>
      </c>
    </row>
    <row r="2842" spans="1:25" x14ac:dyDescent="0.2">
      <c r="A2842">
        <v>2838</v>
      </c>
      <c r="B2842" s="119">
        <v>0.75782900436504508</v>
      </c>
      <c r="C2842" s="97">
        <v>7348.1142887787573</v>
      </c>
      <c r="D2842" s="96">
        <v>0.32031212090896266</v>
      </c>
      <c r="E2842" s="98">
        <v>0</v>
      </c>
      <c r="F2842" s="119">
        <v>0</v>
      </c>
      <c r="G2842" s="177">
        <v>0</v>
      </c>
      <c r="H2842" s="97">
        <v>4252089.3125244053</v>
      </c>
      <c r="I2842" s="185">
        <v>47538.861162834583</v>
      </c>
      <c r="J2842" s="174">
        <v>202139483480.07047</v>
      </c>
      <c r="K2842" s="186">
        <v>0.52493533375477153</v>
      </c>
      <c r="L2842" s="182">
        <v>83262022756.27179</v>
      </c>
      <c r="M2842" s="189">
        <v>5118146336.2883606</v>
      </c>
      <c r="N2842" s="187">
        <v>13615958.84425896</v>
      </c>
      <c r="O2842" s="185">
        <v>0</v>
      </c>
      <c r="P2842" s="185">
        <v>0</v>
      </c>
      <c r="Q2842" s="174">
        <v>207257629816.35883</v>
      </c>
      <c r="R2842" s="119">
        <v>0.51197226041640587</v>
      </c>
      <c r="S2842" s="174">
        <v>83262022756.27179</v>
      </c>
      <c r="T2842" s="119">
        <v>0.40173200296677292</v>
      </c>
      <c r="U2842" s="97">
        <v>13.197405865637103</v>
      </c>
      <c r="V2842" s="184">
        <v>1282661252123.4673</v>
      </c>
      <c r="W2842" s="199">
        <v>1332.2299871377959</v>
      </c>
      <c r="X2842" s="191">
        <v>5.0757544424169326E-2</v>
      </c>
      <c r="Y2842" s="198">
        <v>2.0000000000000001E-4</v>
      </c>
    </row>
    <row r="2843" spans="1:25" x14ac:dyDescent="0.2">
      <c r="A2843">
        <v>2839</v>
      </c>
      <c r="B2843" s="119">
        <v>0.40054215253697423</v>
      </c>
      <c r="C2843" s="97">
        <v>7010.4071660006784</v>
      </c>
      <c r="D2843" s="96">
        <v>0.56408370124782148</v>
      </c>
      <c r="E2843" s="98">
        <v>0.25413581124206308</v>
      </c>
      <c r="F2843" s="119">
        <v>0.47879525149487356</v>
      </c>
      <c r="G2843" s="177">
        <v>1</v>
      </c>
      <c r="H2843" s="97">
        <v>17777684.386285167</v>
      </c>
      <c r="I2843" s="185">
        <v>24673.596556682212</v>
      </c>
      <c r="J2843" s="174">
        <v>438639412259.22882</v>
      </c>
      <c r="K2843" s="186">
        <v>0.31696647541708967</v>
      </c>
      <c r="L2843" s="182">
        <v>91284674157.635162</v>
      </c>
      <c r="M2843" s="189">
        <v>6453049856.6462774</v>
      </c>
      <c r="N2843" s="187">
        <v>42901086.694406003</v>
      </c>
      <c r="O2843" s="185">
        <v>0</v>
      </c>
      <c r="P2843" s="185">
        <v>474546640966.67084</v>
      </c>
      <c r="Q2843" s="174">
        <v>919639103082.5459</v>
      </c>
      <c r="R2843" s="119">
        <v>0.56399439684288066</v>
      </c>
      <c r="S2843" s="174">
        <v>301510465426.26349</v>
      </c>
      <c r="T2843" s="119">
        <v>0.32785737841684642</v>
      </c>
      <c r="U2843" s="97">
        <v>17.253253785941499</v>
      </c>
      <c r="V2843" s="184">
        <v>5509077374423.7295</v>
      </c>
      <c r="W2843" s="199">
        <v>5717.3948533145622</v>
      </c>
      <c r="X2843" s="191">
        <v>4.3560135382307283E-2</v>
      </c>
      <c r="Y2843" s="198">
        <v>2.0000000000000001E-4</v>
      </c>
    </row>
    <row r="2844" spans="1:25" x14ac:dyDescent="0.2">
      <c r="A2844">
        <v>2840</v>
      </c>
      <c r="B2844" s="119">
        <v>0.46141082102357306</v>
      </c>
      <c r="C2844" s="97">
        <v>15776.928389851269</v>
      </c>
      <c r="D2844" s="96">
        <v>0.43105044635667666</v>
      </c>
      <c r="E2844" s="98">
        <v>0.34540508566572803</v>
      </c>
      <c r="F2844" s="119">
        <v>0</v>
      </c>
      <c r="G2844" s="177">
        <v>0</v>
      </c>
      <c r="H2844" s="97">
        <v>2344742.9654114582</v>
      </c>
      <c r="I2844" s="185">
        <v>53903.957824141755</v>
      </c>
      <c r="J2844" s="174">
        <v>126390925915.99231</v>
      </c>
      <c r="K2844" s="186">
        <v>0.461410821023573</v>
      </c>
      <c r="L2844" s="182">
        <v>46518204681.365105</v>
      </c>
      <c r="M2844" s="189">
        <v>14829316936.11445</v>
      </c>
      <c r="N2844" s="187">
        <v>7646511.3106577639</v>
      </c>
      <c r="O2844" s="185">
        <v>43300543886.194046</v>
      </c>
      <c r="P2844" s="185">
        <v>0</v>
      </c>
      <c r="Q2844" s="174">
        <v>184520786738.30078</v>
      </c>
      <c r="R2844" s="119">
        <v>0.50378376143400394</v>
      </c>
      <c r="S2844" s="174">
        <v>65216071254.324791</v>
      </c>
      <c r="T2844" s="119">
        <v>0.35343482112299035</v>
      </c>
      <c r="U2844" s="97">
        <v>15.465224141380977</v>
      </c>
      <c r="V2844" s="184">
        <v>1112773933265.0237</v>
      </c>
      <c r="W2844" s="199">
        <v>1154.0638585380043</v>
      </c>
      <c r="X2844" s="191">
        <v>4.6154302023158254E-2</v>
      </c>
      <c r="Y2844" s="198">
        <v>2.0000000000000001E-4</v>
      </c>
    </row>
    <row r="2845" spans="1:25" x14ac:dyDescent="0.2">
      <c r="A2845">
        <v>2841</v>
      </c>
      <c r="B2845" s="119">
        <v>0.44971527845987658</v>
      </c>
      <c r="C2845" s="97">
        <v>5563.0443340926668</v>
      </c>
      <c r="D2845" s="96">
        <v>0.82132170051685616</v>
      </c>
      <c r="E2845" s="98">
        <v>0</v>
      </c>
      <c r="F2845" s="119">
        <v>0</v>
      </c>
      <c r="G2845" s="177">
        <v>0</v>
      </c>
      <c r="H2845" s="97">
        <v>8140264.4068575827</v>
      </c>
      <c r="I2845" s="185">
        <v>38641.677192779651</v>
      </c>
      <c r="J2845" s="174">
        <v>314553469473.66461</v>
      </c>
      <c r="K2845" s="186">
        <v>0.42313508586110493</v>
      </c>
      <c r="L2845" s="182">
        <v>92013598061.942108</v>
      </c>
      <c r="M2845" s="189">
        <v>10381480498.959812</v>
      </c>
      <c r="N2845" s="187">
        <v>18336142.20324875</v>
      </c>
      <c r="O2845" s="185">
        <v>0</v>
      </c>
      <c r="P2845" s="185">
        <v>0</v>
      </c>
      <c r="Q2845" s="174">
        <v>324934949972.62445</v>
      </c>
      <c r="R2845" s="119">
        <v>0.40961616878966389</v>
      </c>
      <c r="S2845" s="174">
        <v>92013598061.942108</v>
      </c>
      <c r="T2845" s="119">
        <v>0.28317544194520838</v>
      </c>
      <c r="U2845" s="97">
        <v>13.360908658969951</v>
      </c>
      <c r="V2845" s="184">
        <v>1358174996046.207</v>
      </c>
      <c r="W2845" s="199">
        <v>1406.4227328090665</v>
      </c>
      <c r="X2845" s="191">
        <v>5.3810464983943408E-2</v>
      </c>
      <c r="Y2845" s="198">
        <v>2.0000000000000001E-4</v>
      </c>
    </row>
    <row r="2846" spans="1:25" x14ac:dyDescent="0.2">
      <c r="A2846">
        <v>2842</v>
      </c>
      <c r="B2846" s="119">
        <v>0.30899634301845974</v>
      </c>
      <c r="C2846" s="97">
        <v>14914.587103605721</v>
      </c>
      <c r="D2846" s="96">
        <v>0.87188052935296478</v>
      </c>
      <c r="E2846" s="98">
        <v>0.31032280862375095</v>
      </c>
      <c r="F2846" s="119">
        <v>0</v>
      </c>
      <c r="G2846" s="177">
        <v>0</v>
      </c>
      <c r="H2846" s="97">
        <v>12999399.940510139</v>
      </c>
      <c r="I2846" s="185">
        <v>34031.176400698801</v>
      </c>
      <c r="J2846" s="174">
        <v>442384872478.73407</v>
      </c>
      <c r="K2846" s="186">
        <v>0.30899634301845968</v>
      </c>
      <c r="L2846" s="182">
        <v>114711891946.26437</v>
      </c>
      <c r="M2846" s="189">
        <v>28999347376.029915</v>
      </c>
      <c r="N2846" s="187">
        <v>27333626.479839675</v>
      </c>
      <c r="O2846" s="185">
        <v>48153359259.287956</v>
      </c>
      <c r="P2846" s="185">
        <v>0</v>
      </c>
      <c r="Q2846" s="174">
        <v>519537579114.05194</v>
      </c>
      <c r="R2846" s="119">
        <v>0.33725759647423298</v>
      </c>
      <c r="S2846" s="174">
        <v>133181121664.04501</v>
      </c>
      <c r="T2846" s="119">
        <v>0.25634550226598396</v>
      </c>
      <c r="U2846" s="97">
        <v>14.564581366103672</v>
      </c>
      <c r="V2846" s="184">
        <v>1788108395477.8481</v>
      </c>
      <c r="W2846" s="199">
        <v>1854.535888145786</v>
      </c>
      <c r="X2846" s="191">
        <v>5.098521499785396E-2</v>
      </c>
      <c r="Y2846" s="198">
        <v>2.0000000000000001E-4</v>
      </c>
    </row>
    <row r="2847" spans="1:25" x14ac:dyDescent="0.2">
      <c r="A2847">
        <v>2843</v>
      </c>
      <c r="B2847" s="119">
        <v>0.49163254892476177</v>
      </c>
      <c r="C2847" s="97">
        <v>12419.662647175483</v>
      </c>
      <c r="D2847" s="96">
        <v>1.1142571991365282</v>
      </c>
      <c r="E2847" s="98">
        <v>0</v>
      </c>
      <c r="F2847" s="119">
        <v>0.53800831209924682</v>
      </c>
      <c r="G2847" s="177">
        <v>1</v>
      </c>
      <c r="H2847" s="97">
        <v>8646213.5296339858</v>
      </c>
      <c r="I2847" s="185">
        <v>35850.479786667514</v>
      </c>
      <c r="J2847" s="174">
        <v>309970903375.35437</v>
      </c>
      <c r="K2847" s="186">
        <v>0.37161809394671486</v>
      </c>
      <c r="L2847" s="182">
        <v>96073108737.798431</v>
      </c>
      <c r="M2847" s="189">
        <v>4909893440.3301477</v>
      </c>
      <c r="N2847" s="187">
        <v>17321692.532863397</v>
      </c>
      <c r="O2847" s="185">
        <v>0</v>
      </c>
      <c r="P2847" s="185">
        <v>283529548912.28906</v>
      </c>
      <c r="Q2847" s="174">
        <v>598410345727.97363</v>
      </c>
      <c r="R2847" s="119">
        <v>0.57153830621871515</v>
      </c>
      <c r="S2847" s="174">
        <v>227390786430.86148</v>
      </c>
      <c r="T2847" s="119">
        <v>0.37999140231146533</v>
      </c>
      <c r="U2847" s="97">
        <v>16.529421620710171</v>
      </c>
      <c r="V2847" s="184">
        <v>3883392012400.1025</v>
      </c>
      <c r="W2847" s="199">
        <v>4032.9083441365788</v>
      </c>
      <c r="X2847" s="191">
        <v>4.6559375832009572E-2</v>
      </c>
      <c r="Y2847" s="198">
        <v>2.0000000000000001E-4</v>
      </c>
    </row>
    <row r="2848" spans="1:25" x14ac:dyDescent="0.2">
      <c r="A2848">
        <v>2844</v>
      </c>
      <c r="B2848" s="119">
        <v>0.55470002443259592</v>
      </c>
      <c r="C2848" s="97">
        <v>10478.497472413281</v>
      </c>
      <c r="D2848" s="96">
        <v>0.85775972369843012</v>
      </c>
      <c r="E2848" s="98">
        <v>0.43552456791716632</v>
      </c>
      <c r="F2848" s="119">
        <v>0</v>
      </c>
      <c r="G2848" s="177">
        <v>0</v>
      </c>
      <c r="H2848" s="97">
        <v>6089815.6239762725</v>
      </c>
      <c r="I2848" s="185">
        <v>37163.194858126903</v>
      </c>
      <c r="J2848" s="174">
        <v>226317004683.89587</v>
      </c>
      <c r="K2848" s="186">
        <v>0.31753216784650562</v>
      </c>
      <c r="L2848" s="182">
        <v>48188909452.834785</v>
      </c>
      <c r="M2848" s="189">
        <v>30912413829.388474</v>
      </c>
      <c r="N2848" s="187">
        <v>13868605.549203672</v>
      </c>
      <c r="O2848" s="185">
        <v>74422596956.559036</v>
      </c>
      <c r="P2848" s="185">
        <v>0</v>
      </c>
      <c r="Q2848" s="174">
        <v>331652015469.84338</v>
      </c>
      <c r="R2848" s="119">
        <v>0.39620144173373961</v>
      </c>
      <c r="S2848" s="174">
        <v>82938031288.033905</v>
      </c>
      <c r="T2848" s="119">
        <v>0.25007546289304955</v>
      </c>
      <c r="U2848" s="97">
        <v>16.699655226441216</v>
      </c>
      <c r="V2848" s="184">
        <v>1456694691224.9934</v>
      </c>
      <c r="W2848" s="199">
        <v>1512.461131824128</v>
      </c>
      <c r="X2848" s="191">
        <v>4.6198682167868224E-2</v>
      </c>
      <c r="Y2848" s="198">
        <v>2.0000000000000001E-4</v>
      </c>
    </row>
    <row r="2849" spans="1:25" x14ac:dyDescent="0.2">
      <c r="A2849">
        <v>2845</v>
      </c>
      <c r="B2849" s="119">
        <v>0.36564696302187127</v>
      </c>
      <c r="C2849" s="97">
        <v>7578.5623813148168</v>
      </c>
      <c r="D2849" s="96">
        <v>1.1935333353587352</v>
      </c>
      <c r="E2849" s="98">
        <v>0.3036543094608245</v>
      </c>
      <c r="F2849" s="119">
        <v>0</v>
      </c>
      <c r="G2849" s="177">
        <v>0</v>
      </c>
      <c r="H2849" s="97">
        <v>19229179.212647952</v>
      </c>
      <c r="I2849" s="185">
        <v>33668.266629123806</v>
      </c>
      <c r="J2849" s="174">
        <v>647413132790.63623</v>
      </c>
      <c r="K2849" s="186">
        <v>0.36564696302187127</v>
      </c>
      <c r="L2849" s="182">
        <v>181964010520.9556</v>
      </c>
      <c r="M2849" s="189">
        <v>74644692813.035767</v>
      </c>
      <c r="N2849" s="187">
        <v>35654358.336026065</v>
      </c>
      <c r="O2849" s="185">
        <v>138484330931.8688</v>
      </c>
      <c r="P2849" s="185">
        <v>0</v>
      </c>
      <c r="Q2849" s="174">
        <v>860542156535.54089</v>
      </c>
      <c r="R2849" s="119">
        <v>0.40382926964312438</v>
      </c>
      <c r="S2849" s="174">
        <v>222460897803.70755</v>
      </c>
      <c r="T2849" s="119">
        <v>0.25851249251903419</v>
      </c>
      <c r="U2849" s="97">
        <v>15.109877588834587</v>
      </c>
      <c r="V2849" s="184">
        <v>3397929124154.6675</v>
      </c>
      <c r="W2849" s="199">
        <v>3525.8538545985189</v>
      </c>
      <c r="X2849" s="191">
        <v>4.963555586499703E-2</v>
      </c>
      <c r="Y2849" s="198">
        <v>2.0000000000000001E-4</v>
      </c>
    </row>
    <row r="2850" spans="1:25" x14ac:dyDescent="0.2">
      <c r="A2850">
        <v>2846</v>
      </c>
      <c r="B2850" s="119">
        <v>0.38151776515977243</v>
      </c>
      <c r="C2850" s="97">
        <v>8024.0216354863187</v>
      </c>
      <c r="D2850" s="96">
        <v>0.81138320763520511</v>
      </c>
      <c r="E2850" s="98">
        <v>0.69176710819126741</v>
      </c>
      <c r="F2850" s="119">
        <v>0</v>
      </c>
      <c r="G2850" s="177">
        <v>0</v>
      </c>
      <c r="H2850" s="97">
        <v>9365886.8144160006</v>
      </c>
      <c r="I2850" s="185">
        <v>32861.214019061037</v>
      </c>
      <c r="J2850" s="174">
        <v>307774411086.82599</v>
      </c>
      <c r="K2850" s="186">
        <v>0.36580271013517218</v>
      </c>
      <c r="L2850" s="182">
        <v>75606122057.08783</v>
      </c>
      <c r="M2850" s="189">
        <v>63777668700.86924</v>
      </c>
      <c r="N2850" s="187">
        <v>20806117.12476255</v>
      </c>
      <c r="O2850" s="185">
        <v>89238436645.5755</v>
      </c>
      <c r="P2850" s="185">
        <v>0</v>
      </c>
      <c r="Q2850" s="174">
        <v>460790516433.27075</v>
      </c>
      <c r="R2850" s="119">
        <v>0.39926052390646438</v>
      </c>
      <c r="S2850" s="174">
        <v>126461758961.61226</v>
      </c>
      <c r="T2850" s="119">
        <v>0.27444522934300836</v>
      </c>
      <c r="U2850" s="97">
        <v>17.165134104802551</v>
      </c>
      <c r="V2850" s="184">
        <v>2277818821898.4795</v>
      </c>
      <c r="W2850" s="199">
        <v>2365.5419124647119</v>
      </c>
      <c r="X2850" s="191">
        <v>4.3916358510557661E-2</v>
      </c>
      <c r="Y2850" s="198">
        <v>2.0000000000000001E-4</v>
      </c>
    </row>
    <row r="2851" spans="1:25" x14ac:dyDescent="0.2">
      <c r="A2851">
        <v>2847</v>
      </c>
      <c r="B2851" s="119">
        <v>0.4292317248029433</v>
      </c>
      <c r="C2851" s="97">
        <v>9493.7594440020785</v>
      </c>
      <c r="D2851" s="96">
        <v>0.95158785016148095</v>
      </c>
      <c r="E2851" s="98">
        <v>0</v>
      </c>
      <c r="F2851" s="119">
        <v>0</v>
      </c>
      <c r="G2851" s="177">
        <v>0</v>
      </c>
      <c r="H2851" s="97">
        <v>7347630.0837597055</v>
      </c>
      <c r="I2851" s="185">
        <v>35890.939660302756</v>
      </c>
      <c r="J2851" s="174">
        <v>263713347982.44489</v>
      </c>
      <c r="K2851" s="186">
        <v>0.36554242090655431</v>
      </c>
      <c r="L2851" s="182">
        <v>66750282208.684822</v>
      </c>
      <c r="M2851" s="189">
        <v>3618676041.6589618</v>
      </c>
      <c r="N2851" s="187">
        <v>15835893.148578186</v>
      </c>
      <c r="O2851" s="185">
        <v>0</v>
      </c>
      <c r="P2851" s="185">
        <v>0</v>
      </c>
      <c r="Q2851" s="174">
        <v>267332024024.10385</v>
      </c>
      <c r="R2851" s="119">
        <v>0.36059434330315687</v>
      </c>
      <c r="S2851" s="174">
        <v>66750282208.684822</v>
      </c>
      <c r="T2851" s="119">
        <v>0.24969055784602265</v>
      </c>
      <c r="U2851" s="97">
        <v>13.201537409422313</v>
      </c>
      <c r="V2851" s="184">
        <v>899044293157.6333</v>
      </c>
      <c r="W2851" s="199">
        <v>932.94538625880602</v>
      </c>
      <c r="X2851" s="191">
        <v>5.9328765881559817E-2</v>
      </c>
      <c r="Y2851" s="198">
        <v>2.0000000000000001E-4</v>
      </c>
    </row>
    <row r="2852" spans="1:25" x14ac:dyDescent="0.2">
      <c r="A2852">
        <v>2848</v>
      </c>
      <c r="B2852" s="119">
        <v>0.46979153158611381</v>
      </c>
      <c r="C2852" s="97">
        <v>12619.574260363459</v>
      </c>
      <c r="D2852" s="96">
        <v>0.82232314263739992</v>
      </c>
      <c r="E2852" s="98">
        <v>0.13305029819639858</v>
      </c>
      <c r="F2852" s="119">
        <v>0</v>
      </c>
      <c r="G2852" s="177">
        <v>0</v>
      </c>
      <c r="H2852" s="97">
        <v>7134824.4813381024</v>
      </c>
      <c r="I2852" s="185">
        <v>50288.90993539842</v>
      </c>
      <c r="J2852" s="174">
        <v>358802545746.88757</v>
      </c>
      <c r="K2852" s="186">
        <v>0.46979153158611386</v>
      </c>
      <c r="L2852" s="182">
        <v>135496342385.06506</v>
      </c>
      <c r="M2852" s="189">
        <v>15621177038.366661</v>
      </c>
      <c r="N2852" s="187">
        <v>16107281.681816626</v>
      </c>
      <c r="O2852" s="185">
        <v>36009985979.317825</v>
      </c>
      <c r="P2852" s="185">
        <v>0</v>
      </c>
      <c r="Q2852" s="174">
        <v>410433708764.57202</v>
      </c>
      <c r="R2852" s="119">
        <v>0.48088249593576743</v>
      </c>
      <c r="S2852" s="174">
        <v>152551360532.12042</v>
      </c>
      <c r="T2852" s="119">
        <v>0.37168331273595528</v>
      </c>
      <c r="U2852" s="97">
        <v>13.985391312381731</v>
      </c>
      <c r="V2852" s="184">
        <v>2237417866425.6138</v>
      </c>
      <c r="W2852" s="199">
        <v>2325.1467284311721</v>
      </c>
      <c r="X2852" s="191">
        <v>5.2730955895678402E-2</v>
      </c>
      <c r="Y2852" s="198">
        <v>2.0000000000000001E-4</v>
      </c>
    </row>
    <row r="2853" spans="1:25" x14ac:dyDescent="0.2">
      <c r="A2853">
        <v>2849</v>
      </c>
      <c r="B2853" s="119">
        <v>0.45531787441270372</v>
      </c>
      <c r="C2853" s="97">
        <v>11832.389914675239</v>
      </c>
      <c r="D2853" s="96">
        <v>1.1118653531161289</v>
      </c>
      <c r="E2853" s="98">
        <v>0</v>
      </c>
      <c r="F2853" s="119">
        <v>0.53898354327599585</v>
      </c>
      <c r="G2853" s="177">
        <v>1</v>
      </c>
      <c r="H2853" s="97">
        <v>12077098.807419689</v>
      </c>
      <c r="I2853" s="185">
        <v>24543.148640032505</v>
      </c>
      <c r="J2853" s="174">
        <v>296410031170.86072</v>
      </c>
      <c r="K2853" s="186">
        <v>7.1501592596492802E-2</v>
      </c>
      <c r="L2853" s="182">
        <v>10630137037.655941</v>
      </c>
      <c r="M2853" s="189">
        <v>8015089599.6925554</v>
      </c>
      <c r="N2853" s="187">
        <v>23529941.268899694</v>
      </c>
      <c r="O2853" s="185">
        <v>0</v>
      </c>
      <c r="P2853" s="185">
        <v>361781890594.64069</v>
      </c>
      <c r="Q2853" s="174">
        <v>666207011365.19397</v>
      </c>
      <c r="R2853" s="119">
        <v>0.46625042436806979</v>
      </c>
      <c r="S2853" s="174">
        <v>171954625009.17746</v>
      </c>
      <c r="T2853" s="119">
        <v>0.25810989988953642</v>
      </c>
      <c r="U2853" s="97">
        <v>18.80953287480326</v>
      </c>
      <c r="V2853" s="184">
        <v>3203144607794.9585</v>
      </c>
      <c r="W2853" s="199">
        <v>3324.1990315976059</v>
      </c>
      <c r="X2853" s="191">
        <v>4.0963778104661272E-2</v>
      </c>
      <c r="Y2853" s="198">
        <v>2.0000000000000001E-4</v>
      </c>
    </row>
    <row r="2854" spans="1:25" x14ac:dyDescent="0.2">
      <c r="A2854">
        <v>2850</v>
      </c>
      <c r="B2854" s="119">
        <v>0.4313845371064452</v>
      </c>
      <c r="C2854" s="97">
        <v>4000</v>
      </c>
      <c r="D2854" s="96">
        <v>0.74383872392456396</v>
      </c>
      <c r="E2854" s="98">
        <v>3.3145928181487094E-2</v>
      </c>
      <c r="F2854" s="119">
        <v>0</v>
      </c>
      <c r="G2854" s="177">
        <v>0</v>
      </c>
      <c r="H2854" s="97">
        <v>8415088.0667187646</v>
      </c>
      <c r="I2854" s="185">
        <v>37987.041123522307</v>
      </c>
      <c r="J2854" s="174">
        <v>319664296448.50757</v>
      </c>
      <c r="K2854" s="186">
        <v>0.4313845371064452</v>
      </c>
      <c r="L2854" s="182">
        <v>95540672577.364044</v>
      </c>
      <c r="M2854" s="189">
        <v>2268350926.7384486</v>
      </c>
      <c r="N2854" s="187">
        <v>19649169.644145761</v>
      </c>
      <c r="O2854" s="185">
        <v>9402471919.7416401</v>
      </c>
      <c r="P2854" s="185">
        <v>0</v>
      </c>
      <c r="Q2854" s="174">
        <v>331335119294.98767</v>
      </c>
      <c r="R2854" s="119">
        <v>0.43889163454243618</v>
      </c>
      <c r="S2854" s="174">
        <v>99420628654.908325</v>
      </c>
      <c r="T2854" s="119">
        <v>0.30006064212708505</v>
      </c>
      <c r="U2854" s="97">
        <v>13.293145895380329</v>
      </c>
      <c r="V2854" s="184">
        <v>1490521281762.7646</v>
      </c>
      <c r="W2854" s="199">
        <v>1547.5453629203034</v>
      </c>
      <c r="X2854" s="191">
        <v>5.3838389370182663E-2</v>
      </c>
      <c r="Y2854" s="198">
        <v>2.0000000000000001E-4</v>
      </c>
    </row>
    <row r="2855" spans="1:25" x14ac:dyDescent="0.2">
      <c r="A2855">
        <v>2851</v>
      </c>
      <c r="B2855" s="119">
        <v>0.49372171309774393</v>
      </c>
      <c r="C2855" s="97">
        <v>6810.0450771881151</v>
      </c>
      <c r="D2855" s="96">
        <v>0.98402935269214364</v>
      </c>
      <c r="E2855" s="98">
        <v>0</v>
      </c>
      <c r="F2855" s="119">
        <v>0.53250872042096953</v>
      </c>
      <c r="G2855" s="177">
        <v>1</v>
      </c>
      <c r="H2855" s="97">
        <v>8740127.9909665734</v>
      </c>
      <c r="I2855" s="185">
        <v>35935.990009426685</v>
      </c>
      <c r="J2855" s="174">
        <v>314085152164.48529</v>
      </c>
      <c r="K2855" s="186">
        <v>0.46673908446137735</v>
      </c>
      <c r="L2855" s="182">
        <v>117872798940.53285</v>
      </c>
      <c r="M2855" s="189">
        <v>8663899157.0515614</v>
      </c>
      <c r="N2855" s="187">
        <v>18329976.118223749</v>
      </c>
      <c r="O2855" s="185">
        <v>0</v>
      </c>
      <c r="P2855" s="185">
        <v>141745751773.97992</v>
      </c>
      <c r="Q2855" s="174">
        <v>464494803095.51678</v>
      </c>
      <c r="R2855" s="119">
        <v>0.55973159667382644</v>
      </c>
      <c r="S2855" s="174">
        <v>209488579565.03595</v>
      </c>
      <c r="T2855" s="119">
        <v>0.45100306433774584</v>
      </c>
      <c r="U2855" s="97">
        <v>15.731159001085459</v>
      </c>
      <c r="V2855" s="184">
        <v>3525846805921.5264</v>
      </c>
      <c r="W2855" s="199">
        <v>3663.0217720589949</v>
      </c>
      <c r="X2855" s="191">
        <v>4.755984562094976E-2</v>
      </c>
      <c r="Y2855" s="198">
        <v>2.0000000000000001E-4</v>
      </c>
    </row>
    <row r="2856" spans="1:25" x14ac:dyDescent="0.2">
      <c r="A2856">
        <v>2852</v>
      </c>
      <c r="B2856" s="119">
        <v>0.55109425072042306</v>
      </c>
      <c r="C2856" s="97">
        <v>12668.741429993377</v>
      </c>
      <c r="D2856" s="96">
        <v>1.2371065980089972</v>
      </c>
      <c r="E2856" s="98">
        <v>6.6704556953037508E-3</v>
      </c>
      <c r="F2856" s="119">
        <v>0</v>
      </c>
      <c r="G2856" s="177">
        <v>0</v>
      </c>
      <c r="H2856" s="97">
        <v>22730968.098460838</v>
      </c>
      <c r="I2856" s="185">
        <v>22080.189984219011</v>
      </c>
      <c r="J2856" s="174">
        <v>501904094139.23682</v>
      </c>
      <c r="K2856" s="186">
        <v>0.14064382447000057</v>
      </c>
      <c r="L2856" s="182">
        <v>59179118675.507004</v>
      </c>
      <c r="M2856" s="189">
        <v>6919588374.6513624</v>
      </c>
      <c r="N2856" s="187">
        <v>41190475.249701053</v>
      </c>
      <c r="O2856" s="185">
        <v>5748170461.220686</v>
      </c>
      <c r="P2856" s="185">
        <v>0</v>
      </c>
      <c r="Q2856" s="174">
        <v>514571852975.10889</v>
      </c>
      <c r="R2856" s="119">
        <v>0.14611807321203604</v>
      </c>
      <c r="S2856" s="174">
        <v>62054383665.03373</v>
      </c>
      <c r="T2856" s="119">
        <v>0.12059420527231103</v>
      </c>
      <c r="U2856" s="97">
        <v>13.639882657875736</v>
      </c>
      <c r="V2856" s="184">
        <v>324608791669.21417</v>
      </c>
      <c r="W2856" s="199">
        <v>337.04940973009735</v>
      </c>
      <c r="X2856" s="191">
        <v>6.8449369000681395E-2</v>
      </c>
      <c r="Y2856" s="198">
        <v>2.0000000000000001E-4</v>
      </c>
    </row>
    <row r="2857" spans="1:25" x14ac:dyDescent="0.2">
      <c r="A2857">
        <v>2853</v>
      </c>
      <c r="B2857" s="119">
        <v>0.39057796395434424</v>
      </c>
      <c r="C2857" s="97">
        <v>8956.7363608343403</v>
      </c>
      <c r="D2857" s="96">
        <v>0.4896973908916411</v>
      </c>
      <c r="E2857" s="98">
        <v>0.67808265921486033</v>
      </c>
      <c r="F2857" s="119">
        <v>0.34347631781223475</v>
      </c>
      <c r="G2857" s="177">
        <v>1</v>
      </c>
      <c r="H2857" s="97">
        <v>3408336.5582335331</v>
      </c>
      <c r="I2857" s="185">
        <v>53301.347666284346</v>
      </c>
      <c r="J2857" s="174">
        <v>181668931854.11255</v>
      </c>
      <c r="K2857" s="186">
        <v>0.3905779639543443</v>
      </c>
      <c r="L2857" s="182">
        <v>45191971370.575211</v>
      </c>
      <c r="M2857" s="189">
        <v>3460748206.99089</v>
      </c>
      <c r="N2857" s="187">
        <v>10045542.385864558</v>
      </c>
      <c r="O2857" s="185">
        <v>154847381.07742304</v>
      </c>
      <c r="P2857" s="185">
        <v>122030445606.35555</v>
      </c>
      <c r="Q2857" s="174">
        <v>307314973048.53644</v>
      </c>
      <c r="R2857" s="119">
        <v>0.54896158893189217</v>
      </c>
      <c r="S2857" s="174">
        <v>131127442654.2011</v>
      </c>
      <c r="T2857" s="119">
        <v>0.42668745148805753</v>
      </c>
      <c r="U2857" s="97">
        <v>17.012334405216187</v>
      </c>
      <c r="V2857" s="184">
        <v>2418660366894.7026</v>
      </c>
      <c r="W2857" s="199">
        <v>2509.280537552534</v>
      </c>
      <c r="X2857" s="191">
        <v>4.2981220894663143E-2</v>
      </c>
      <c r="Y2857" s="198">
        <v>2.0000000000000001E-4</v>
      </c>
    </row>
    <row r="2858" spans="1:25" x14ac:dyDescent="0.2">
      <c r="A2858">
        <v>2854</v>
      </c>
      <c r="B2858" s="119">
        <v>0.51205191183983811</v>
      </c>
      <c r="C2858" s="97">
        <v>14991.615990618538</v>
      </c>
      <c r="D2858" s="96">
        <v>0.4121479577131848</v>
      </c>
      <c r="E2858" s="98">
        <v>0.20406477360837891</v>
      </c>
      <c r="F2858" s="119">
        <v>0.55358120001741529</v>
      </c>
      <c r="G2858" s="177">
        <v>1</v>
      </c>
      <c r="H2858" s="97">
        <v>2912006.9782712576</v>
      </c>
      <c r="I2858" s="185">
        <v>40045.039437611435</v>
      </c>
      <c r="J2858" s="174">
        <v>116611434287.47221</v>
      </c>
      <c r="K2858" s="186">
        <v>0.3716999420927829</v>
      </c>
      <c r="L2858" s="182">
        <v>34521422665.963463</v>
      </c>
      <c r="M2858" s="189">
        <v>2376877280.1960354</v>
      </c>
      <c r="N2858" s="187">
        <v>9186416.7432800885</v>
      </c>
      <c r="O2858" s="185">
        <v>0</v>
      </c>
      <c r="P2858" s="185">
        <v>232915161240.40234</v>
      </c>
      <c r="Q2858" s="174">
        <v>351903472808.07062</v>
      </c>
      <c r="R2858" s="119">
        <v>0.65266929743997748</v>
      </c>
      <c r="S2858" s="174">
        <v>177580955622.47104</v>
      </c>
      <c r="T2858" s="119">
        <v>0.5046297332772397</v>
      </c>
      <c r="U2858" s="97">
        <v>17.872549071007793</v>
      </c>
      <c r="V2858" s="184">
        <v>3418764418760.5938</v>
      </c>
      <c r="W2858" s="199">
        <v>3547.4195721212532</v>
      </c>
      <c r="X2858" s="191">
        <v>4.1563434741339882E-2</v>
      </c>
      <c r="Y2858" s="198">
        <v>2.0000000000000001E-4</v>
      </c>
    </row>
    <row r="2859" spans="1:25" x14ac:dyDescent="0.2">
      <c r="A2859">
        <v>2855</v>
      </c>
      <c r="B2859" s="119">
        <v>0.42476703634723273</v>
      </c>
      <c r="C2859" s="97">
        <v>9310.745090079392</v>
      </c>
      <c r="D2859" s="96">
        <v>0.99531507170719102</v>
      </c>
      <c r="E2859" s="98">
        <v>0</v>
      </c>
      <c r="F2859" s="119">
        <v>0</v>
      </c>
      <c r="G2859" s="177">
        <v>0</v>
      </c>
      <c r="H2859" s="97">
        <v>9036166.9039754719</v>
      </c>
      <c r="I2859" s="185">
        <v>39719.11615299953</v>
      </c>
      <c r="J2859" s="174">
        <v>358908562836.89191</v>
      </c>
      <c r="K2859" s="186">
        <v>0.38902922341480028</v>
      </c>
      <c r="L2859" s="182">
        <v>94867273397.830627</v>
      </c>
      <c r="M2859" s="189">
        <v>3412559788.4770784</v>
      </c>
      <c r="N2859" s="187">
        <v>18757525.575582851</v>
      </c>
      <c r="O2859" s="185">
        <v>0</v>
      </c>
      <c r="P2859" s="185">
        <v>0</v>
      </c>
      <c r="Q2859" s="174">
        <v>362321122625.36896</v>
      </c>
      <c r="R2859" s="119">
        <v>0.38536511055616213</v>
      </c>
      <c r="S2859" s="174">
        <v>94867273397.830627</v>
      </c>
      <c r="T2859" s="119">
        <v>0.26183202544313439</v>
      </c>
      <c r="U2859" s="97">
        <v>13.119205818824462</v>
      </c>
      <c r="V2859" s="184">
        <v>1282221872684.4868</v>
      </c>
      <c r="W2859" s="199">
        <v>1329.9628527566365</v>
      </c>
      <c r="X2859" s="191">
        <v>5.9254567919829478E-2</v>
      </c>
      <c r="Y2859" s="198">
        <v>2.0000000000000001E-4</v>
      </c>
    </row>
    <row r="2860" spans="1:25" x14ac:dyDescent="0.2">
      <c r="A2860">
        <v>2856</v>
      </c>
      <c r="B2860" s="119">
        <v>0.5121302512388729</v>
      </c>
      <c r="C2860" s="97">
        <v>7838.65104834663</v>
      </c>
      <c r="D2860" s="96">
        <v>0.97667420099624902</v>
      </c>
      <c r="E2860" s="98">
        <v>0.58357067432553245</v>
      </c>
      <c r="F2860" s="119">
        <v>0.41640168551493134</v>
      </c>
      <c r="G2860" s="177">
        <v>1</v>
      </c>
      <c r="H2860" s="97">
        <v>7782484.5644104136</v>
      </c>
      <c r="I2860" s="185">
        <v>35880.678643516607</v>
      </c>
      <c r="J2860" s="174">
        <v>279240827703.73834</v>
      </c>
      <c r="K2860" s="186">
        <v>0.37049190605544591</v>
      </c>
      <c r="L2860" s="182">
        <v>67499239927.984291</v>
      </c>
      <c r="M2860" s="189">
        <v>4408692540.2411938</v>
      </c>
      <c r="N2860" s="187">
        <v>16525089.475533001</v>
      </c>
      <c r="O2860" s="185">
        <v>0</v>
      </c>
      <c r="P2860" s="185">
        <v>271516700811.96729</v>
      </c>
      <c r="Q2860" s="174">
        <v>555166221055.94678</v>
      </c>
      <c r="R2860" s="119">
        <v>0.57761047951387656</v>
      </c>
      <c r="S2860" s="174">
        <v>194674724016.91879</v>
      </c>
      <c r="T2860" s="119">
        <v>0.35066024666745799</v>
      </c>
      <c r="U2860" s="97">
        <v>16.996619747723884</v>
      </c>
      <c r="V2860" s="184">
        <v>3499783741534.3442</v>
      </c>
      <c r="W2860" s="199">
        <v>3632.6671572623836</v>
      </c>
      <c r="X2860" s="191">
        <v>4.4431608744753902E-2</v>
      </c>
      <c r="Y2860" s="198">
        <v>2.0000000000000001E-4</v>
      </c>
    </row>
    <row r="2861" spans="1:25" x14ac:dyDescent="0.2">
      <c r="A2861">
        <v>2857</v>
      </c>
      <c r="B2861" s="119">
        <v>0.43817581795207455</v>
      </c>
      <c r="C2861" s="97">
        <v>9191.2008234934183</v>
      </c>
      <c r="D2861" s="96">
        <v>0.64869085357052203</v>
      </c>
      <c r="E2861" s="98">
        <v>0.7</v>
      </c>
      <c r="F2861" s="119">
        <v>0.66379657795157465</v>
      </c>
      <c r="G2861" s="177">
        <v>1</v>
      </c>
      <c r="H2861" s="97">
        <v>6351050.6184773501</v>
      </c>
      <c r="I2861" s="185">
        <v>43825.645501925079</v>
      </c>
      <c r="J2861" s="174">
        <v>278338892970.17035</v>
      </c>
      <c r="K2861" s="186">
        <v>0.42685473465696289</v>
      </c>
      <c r="L2861" s="182">
        <v>87647085190.646072</v>
      </c>
      <c r="M2861" s="189">
        <v>2013717673.3514125</v>
      </c>
      <c r="N2861" s="187">
        <v>15769014.811824825</v>
      </c>
      <c r="O2861" s="185">
        <v>0</v>
      </c>
      <c r="P2861" s="185">
        <v>288435896559.22864</v>
      </c>
      <c r="Q2861" s="174">
        <v>568788507202.75037</v>
      </c>
      <c r="R2861" s="119">
        <v>0.61456760663111287</v>
      </c>
      <c r="S2861" s="174">
        <v>313053199483.40033</v>
      </c>
      <c r="T2861" s="119">
        <v>0.55038594401804497</v>
      </c>
      <c r="U2861" s="97">
        <v>17.341182825409636</v>
      </c>
      <c r="V2861" s="184">
        <v>5816110291565.042</v>
      </c>
      <c r="W2861" s="199">
        <v>6039.6299171712999</v>
      </c>
      <c r="X2861" s="191">
        <v>4.2536329086344367E-2</v>
      </c>
      <c r="Y2861" s="198">
        <v>2.0000000000000001E-4</v>
      </c>
    </row>
    <row r="2862" spans="1:25" x14ac:dyDescent="0.2">
      <c r="A2862">
        <v>2858</v>
      </c>
      <c r="B2862" s="119">
        <v>0.6144646610835921</v>
      </c>
      <c r="C2862" s="97">
        <v>8421.4772799245493</v>
      </c>
      <c r="D2862" s="96">
        <v>1.1687646518170567</v>
      </c>
      <c r="E2862" s="98">
        <v>0.17273929532532231</v>
      </c>
      <c r="F2862" s="119">
        <v>0</v>
      </c>
      <c r="G2862" s="177">
        <v>0</v>
      </c>
      <c r="H2862" s="97">
        <v>42512808.926668666</v>
      </c>
      <c r="I2862" s="185">
        <v>20738.217556933138</v>
      </c>
      <c r="J2862" s="174">
        <v>881639880477.58398</v>
      </c>
      <c r="K2862" s="186">
        <v>0.38317430948131814</v>
      </c>
      <c r="L2862" s="182">
        <v>298482420090.10315</v>
      </c>
      <c r="M2862" s="189">
        <v>47672877514.887207</v>
      </c>
      <c r="N2862" s="187">
        <v>77113165.660276562</v>
      </c>
      <c r="O2862" s="185">
        <v>73148394691.04541</v>
      </c>
      <c r="P2862" s="185">
        <v>0</v>
      </c>
      <c r="Q2862" s="174">
        <v>1002461152683.5166</v>
      </c>
      <c r="R2862" s="119">
        <v>0.39536740860735747</v>
      </c>
      <c r="S2862" s="174">
        <v>328359536732.59747</v>
      </c>
      <c r="T2862" s="119">
        <v>0.32755337785768812</v>
      </c>
      <c r="U2862" s="97">
        <v>14.033500112299771</v>
      </c>
      <c r="V2862" s="184">
        <v>4379634399448.4097</v>
      </c>
      <c r="W2862" s="199">
        <v>4542.0878572216006</v>
      </c>
      <c r="X2862" s="191">
        <v>5.6317953218720886E-2</v>
      </c>
      <c r="Y2862" s="198">
        <v>2.0000000000000001E-4</v>
      </c>
    </row>
    <row r="2863" spans="1:25" x14ac:dyDescent="0.2">
      <c r="A2863">
        <v>2859</v>
      </c>
      <c r="B2863" s="119">
        <v>0.54392844146406272</v>
      </c>
      <c r="C2863" s="97">
        <v>9432.3658506305255</v>
      </c>
      <c r="D2863" s="96">
        <v>0.7853986442681864</v>
      </c>
      <c r="E2863" s="98">
        <v>8.4440637123625567E-2</v>
      </c>
      <c r="F2863" s="119">
        <v>0.68604047540791535</v>
      </c>
      <c r="G2863" s="177">
        <v>1</v>
      </c>
      <c r="H2863" s="97">
        <v>7105091.3780055726</v>
      </c>
      <c r="I2863" s="185">
        <v>43736.179935987886</v>
      </c>
      <c r="J2863" s="174">
        <v>310749554970.08783</v>
      </c>
      <c r="K2863" s="186">
        <v>0.53321640427996697</v>
      </c>
      <c r="L2863" s="182">
        <v>131991987994.26944</v>
      </c>
      <c r="M2863" s="189">
        <v>13259632114.03867</v>
      </c>
      <c r="N2863" s="187">
        <v>16355066.652809523</v>
      </c>
      <c r="O2863" s="185">
        <v>0</v>
      </c>
      <c r="P2863" s="185">
        <v>199504150031.2583</v>
      </c>
      <c r="Q2863" s="174">
        <v>523513337115.38483</v>
      </c>
      <c r="R2863" s="119">
        <v>0.62137878310836459</v>
      </c>
      <c r="S2863" s="174">
        <v>239970809922.51578</v>
      </c>
      <c r="T2863" s="119">
        <v>0.45838528440322251</v>
      </c>
      <c r="U2863" s="97">
        <v>15.833850098683202</v>
      </c>
      <c r="V2863" s="184">
        <v>4081613908869.21</v>
      </c>
      <c r="W2863" s="199">
        <v>4234.5993500391296</v>
      </c>
      <c r="X2863" s="191">
        <v>4.7073596436210001E-2</v>
      </c>
      <c r="Y2863" s="198">
        <v>2.0000000000000001E-4</v>
      </c>
    </row>
    <row r="2864" spans="1:25" x14ac:dyDescent="0.2">
      <c r="A2864">
        <v>2860</v>
      </c>
      <c r="B2864" s="119">
        <v>0.42118754872902125</v>
      </c>
      <c r="C2864" s="97">
        <v>14651.11701528652</v>
      </c>
      <c r="D2864" s="96">
        <v>0.99875904359660173</v>
      </c>
      <c r="E2864" s="98">
        <v>0</v>
      </c>
      <c r="F2864" s="119">
        <v>0.59183878234886678</v>
      </c>
      <c r="G2864" s="177">
        <v>1</v>
      </c>
      <c r="H2864" s="97">
        <v>6090230.2250992535</v>
      </c>
      <c r="I2864" s="185">
        <v>45100.324138493066</v>
      </c>
      <c r="J2864" s="174">
        <v>274671357230.02393</v>
      </c>
      <c r="K2864" s="186">
        <v>0.42118754872902131</v>
      </c>
      <c r="L2864" s="182">
        <v>99260050613.648911</v>
      </c>
      <c r="M2864" s="189">
        <v>5029316718.4569359</v>
      </c>
      <c r="N2864" s="187">
        <v>13126554.165479306</v>
      </c>
      <c r="O2864" s="185">
        <v>0</v>
      </c>
      <c r="P2864" s="185">
        <v>210687079733.25742</v>
      </c>
      <c r="Q2864" s="174">
        <v>490387753681.73828</v>
      </c>
      <c r="R2864" s="119">
        <v>0.57961851067933368</v>
      </c>
      <c r="S2864" s="174">
        <v>215389761502.59082</v>
      </c>
      <c r="T2864" s="119">
        <v>0.43922336943670665</v>
      </c>
      <c r="U2864" s="97">
        <v>16.303026275143726</v>
      </c>
      <c r="V2864" s="184">
        <v>3657481120016.957</v>
      </c>
      <c r="W2864" s="199">
        <v>3797.4845016449308</v>
      </c>
      <c r="X2864" s="191">
        <v>4.6733299657098021E-2</v>
      </c>
      <c r="Y2864" s="198">
        <v>2.0000000000000001E-4</v>
      </c>
    </row>
    <row r="2865" spans="1:25" x14ac:dyDescent="0.2">
      <c r="A2865">
        <v>2861</v>
      </c>
      <c r="B2865" s="119">
        <v>0.41523785497292359</v>
      </c>
      <c r="C2865" s="97">
        <v>14400.649901448091</v>
      </c>
      <c r="D2865" s="96">
        <v>0.85995358657978649</v>
      </c>
      <c r="E2865" s="98">
        <v>6.8012744555951757E-2</v>
      </c>
      <c r="F2865" s="119">
        <v>0.63203033655999685</v>
      </c>
      <c r="G2865" s="177">
        <v>1</v>
      </c>
      <c r="H2865" s="97">
        <v>5624952.8519699126</v>
      </c>
      <c r="I2865" s="185">
        <v>41349.601042894501</v>
      </c>
      <c r="J2865" s="174">
        <v>232589556314.04749</v>
      </c>
      <c r="K2865" s="186">
        <v>0.41523785497292365</v>
      </c>
      <c r="L2865" s="182">
        <v>71995243984.771423</v>
      </c>
      <c r="M2865" s="189">
        <v>4480392158.0924406</v>
      </c>
      <c r="N2865" s="187">
        <v>12857981.125137331</v>
      </c>
      <c r="O2865" s="185">
        <v>0</v>
      </c>
      <c r="P2865" s="185">
        <v>236567579091.54657</v>
      </c>
      <c r="Q2865" s="174">
        <v>473637527563.68652</v>
      </c>
      <c r="R2865" s="119">
        <v>0.60348691793167175</v>
      </c>
      <c r="S2865" s="174">
        <v>205430535131.34793</v>
      </c>
      <c r="T2865" s="119">
        <v>0.43372943057964342</v>
      </c>
      <c r="U2865" s="97">
        <v>16.973354035131763</v>
      </c>
      <c r="V2865" s="184">
        <v>3647570810805.3955</v>
      </c>
      <c r="W2865" s="199">
        <v>3787.9604361215324</v>
      </c>
      <c r="X2865" s="191">
        <v>4.4105727060058976E-2</v>
      </c>
      <c r="Y2865" s="198">
        <v>2.0000000000000001E-4</v>
      </c>
    </row>
    <row r="2866" spans="1:25" x14ac:dyDescent="0.2">
      <c r="A2866">
        <v>2862</v>
      </c>
      <c r="B2866" s="119">
        <v>0.44835217875244354</v>
      </c>
      <c r="C2866" s="97">
        <v>9294.5495591307536</v>
      </c>
      <c r="D2866" s="96">
        <v>0.75259971200071241</v>
      </c>
      <c r="E2866" s="98">
        <v>5.0193209623486723E-2</v>
      </c>
      <c r="F2866" s="119">
        <v>0.57993837619917077</v>
      </c>
      <c r="G2866" s="177">
        <v>1</v>
      </c>
      <c r="H2866" s="97">
        <v>5606142.5869987272</v>
      </c>
      <c r="I2866" s="185">
        <v>46497.858078353711</v>
      </c>
      <c r="J2866" s="174">
        <v>260673622377.28152</v>
      </c>
      <c r="K2866" s="186">
        <v>0.4483521787524436</v>
      </c>
      <c r="L2866" s="182">
        <v>85246589050.134888</v>
      </c>
      <c r="M2866" s="189">
        <v>7001520835.6935358</v>
      </c>
      <c r="N2866" s="187">
        <v>13448072.940887256</v>
      </c>
      <c r="O2866" s="185">
        <v>0</v>
      </c>
      <c r="P2866" s="185">
        <v>211314893144.18893</v>
      </c>
      <c r="Q2866" s="174">
        <v>478990036357.164</v>
      </c>
      <c r="R2866" s="119">
        <v>0.59693413087677194</v>
      </c>
      <c r="S2866" s="174">
        <v>193529999391.14899</v>
      </c>
      <c r="T2866" s="119">
        <v>0.40403763064257414</v>
      </c>
      <c r="U2866" s="97">
        <v>16.454036737610885</v>
      </c>
      <c r="V2866" s="184">
        <v>3411261746592.165</v>
      </c>
      <c r="W2866" s="199">
        <v>3540.1589707087414</v>
      </c>
      <c r="X2866" s="191">
        <v>4.5609975577476779E-2</v>
      </c>
      <c r="Y2866" s="198">
        <v>2.0000000000000001E-4</v>
      </c>
    </row>
    <row r="2867" spans="1:25" x14ac:dyDescent="0.2">
      <c r="A2867">
        <v>2863</v>
      </c>
      <c r="B2867" s="119">
        <v>0.47418074312898462</v>
      </c>
      <c r="C2867" s="97">
        <v>10324.833201106789</v>
      </c>
      <c r="D2867" s="96">
        <v>1.0522296107523279</v>
      </c>
      <c r="E2867" s="98">
        <v>0.19548249499509515</v>
      </c>
      <c r="F2867" s="119">
        <v>0.64070633850467906</v>
      </c>
      <c r="G2867" s="177">
        <v>1</v>
      </c>
      <c r="H2867" s="97">
        <v>8416220.1464721002</v>
      </c>
      <c r="I2867" s="185">
        <v>35598.112593237813</v>
      </c>
      <c r="J2867" s="174">
        <v>299601552383.59027</v>
      </c>
      <c r="K2867" s="186">
        <v>0.34673857964145338</v>
      </c>
      <c r="L2867" s="182">
        <v>73127640676.509705</v>
      </c>
      <c r="M2867" s="189">
        <v>7643416027.495513</v>
      </c>
      <c r="N2867" s="187">
        <v>17256934.629842125</v>
      </c>
      <c r="O2867" s="185">
        <v>0</v>
      </c>
      <c r="P2867" s="185">
        <v>243357544821.8782</v>
      </c>
      <c r="Q2867" s="174">
        <v>550602513232.96399</v>
      </c>
      <c r="R2867" s="119">
        <v>0.54225951646362391</v>
      </c>
      <c r="S2867" s="174">
        <v>167610677281.50342</v>
      </c>
      <c r="T2867" s="119">
        <v>0.30441320781001613</v>
      </c>
      <c r="U2867" s="97">
        <v>16.546032596040106</v>
      </c>
      <c r="V2867" s="184">
        <v>2873778479560.9521</v>
      </c>
      <c r="W2867" s="199">
        <v>2984.6085870752818</v>
      </c>
      <c r="X2867" s="191">
        <v>4.63117645406977E-2</v>
      </c>
      <c r="Y2867" s="198">
        <v>2.0000000000000001E-4</v>
      </c>
    </row>
    <row r="2868" spans="1:25" x14ac:dyDescent="0.2">
      <c r="A2868">
        <v>2864</v>
      </c>
      <c r="B2868" s="119">
        <v>0.55388055697469363</v>
      </c>
      <c r="C2868" s="97">
        <v>4000</v>
      </c>
      <c r="D2868" s="96">
        <v>0.33191518965266426</v>
      </c>
      <c r="E2868" s="98">
        <v>0.7</v>
      </c>
      <c r="F2868" s="119">
        <v>0.43879975196655224</v>
      </c>
      <c r="G2868" s="177">
        <v>1</v>
      </c>
      <c r="H2868" s="97">
        <v>5925260.3815575056</v>
      </c>
      <c r="I2868" s="185">
        <v>40677.693398464609</v>
      </c>
      <c r="J2868" s="174">
        <v>241025925107.06564</v>
      </c>
      <c r="K2868" s="186">
        <v>0.50598669398388463</v>
      </c>
      <c r="L2868" s="182">
        <v>91983575072.751694</v>
      </c>
      <c r="M2868" s="189">
        <v>4040281088.8455157</v>
      </c>
      <c r="N2868" s="187">
        <v>18278607.954188518</v>
      </c>
      <c r="O2868" s="185">
        <v>0</v>
      </c>
      <c r="P2868" s="185">
        <v>212514120991.12668</v>
      </c>
      <c r="Q2868" s="174">
        <v>457580327187.03784</v>
      </c>
      <c r="R2868" s="119">
        <v>0.63806765819040578</v>
      </c>
      <c r="S2868" s="174">
        <v>220188313337.06006</v>
      </c>
      <c r="T2868" s="119">
        <v>0.48120144213948512</v>
      </c>
      <c r="U2868" s="97">
        <v>16.562910751139388</v>
      </c>
      <c r="V2868" s="184">
        <v>4049665837995.2822</v>
      </c>
      <c r="W2868" s="199">
        <v>4202.3364111076053</v>
      </c>
      <c r="X2868" s="191">
        <v>4.3470017491210128E-2</v>
      </c>
      <c r="Y2868" s="198">
        <v>2.0000000000000001E-4</v>
      </c>
    </row>
    <row r="2869" spans="1:25" x14ac:dyDescent="0.2">
      <c r="A2869">
        <v>2865</v>
      </c>
      <c r="B2869" s="119">
        <v>0.44700098619916151</v>
      </c>
      <c r="C2869" s="97">
        <v>9033.9164629623629</v>
      </c>
      <c r="D2869" s="96">
        <v>1.1814401062997926</v>
      </c>
      <c r="E2869" s="98">
        <v>0</v>
      </c>
      <c r="F2869" s="119">
        <v>0</v>
      </c>
      <c r="G2869" s="177">
        <v>0</v>
      </c>
      <c r="H2869" s="97">
        <v>14729031.479385519</v>
      </c>
      <c r="I2869" s="185">
        <v>28550.248366895419</v>
      </c>
      <c r="J2869" s="174">
        <v>420517506940.27765</v>
      </c>
      <c r="K2869" s="186">
        <v>0.36040858722789304</v>
      </c>
      <c r="L2869" s="182">
        <v>119997813105.06783</v>
      </c>
      <c r="M2869" s="189">
        <v>5679171997.4948311</v>
      </c>
      <c r="N2869" s="187">
        <v>27808604.419053376</v>
      </c>
      <c r="O2869" s="185">
        <v>0</v>
      </c>
      <c r="P2869" s="185">
        <v>0</v>
      </c>
      <c r="Q2869" s="174">
        <v>426196678937.77246</v>
      </c>
      <c r="R2869" s="119">
        <v>0.35560605718157096</v>
      </c>
      <c r="S2869" s="174">
        <v>119997813105.06783</v>
      </c>
      <c r="T2869" s="119">
        <v>0.28155501681557754</v>
      </c>
      <c r="U2869" s="97">
        <v>13.15959781609045</v>
      </c>
      <c r="V2869" s="184">
        <v>1528196751731.2026</v>
      </c>
      <c r="W2869" s="199">
        <v>1582.3773522730312</v>
      </c>
      <c r="X2869" s="191">
        <v>5.6943714528103949E-2</v>
      </c>
      <c r="Y2869" s="198">
        <v>2.0000000000000001E-4</v>
      </c>
    </row>
    <row r="2870" spans="1:25" x14ac:dyDescent="0.2">
      <c r="A2870">
        <v>2866</v>
      </c>
      <c r="B2870" s="119">
        <v>0.53021918605041407</v>
      </c>
      <c r="C2870" s="97">
        <v>8822.4572979808181</v>
      </c>
      <c r="D2870" s="96">
        <v>1.3272185522529929</v>
      </c>
      <c r="E2870" s="98">
        <v>0</v>
      </c>
      <c r="F2870" s="119">
        <v>0</v>
      </c>
      <c r="G2870" s="177">
        <v>0</v>
      </c>
      <c r="H2870" s="97">
        <v>15797770.636981934</v>
      </c>
      <c r="I2870" s="185">
        <v>25656.697658239831</v>
      </c>
      <c r="J2870" s="174">
        <v>405318624907.26434</v>
      </c>
      <c r="K2870" s="186">
        <v>0.22354740866142364</v>
      </c>
      <c r="L2870" s="182">
        <v>57374823708.381439</v>
      </c>
      <c r="M2870" s="189">
        <v>12027032181.26545</v>
      </c>
      <c r="N2870" s="187">
        <v>28549388.438716188</v>
      </c>
      <c r="O2870" s="185">
        <v>0</v>
      </c>
      <c r="P2870" s="185">
        <v>0</v>
      </c>
      <c r="Q2870" s="174">
        <v>417345657088.52979</v>
      </c>
      <c r="R2870" s="119">
        <v>0.21710523816714886</v>
      </c>
      <c r="S2870" s="174">
        <v>57374823708.381439</v>
      </c>
      <c r="T2870" s="119">
        <v>0.13747554990421468</v>
      </c>
      <c r="U2870" s="97">
        <v>13.764861256350295</v>
      </c>
      <c r="V2870" s="184">
        <v>605041784641.31433</v>
      </c>
      <c r="W2870" s="199">
        <v>628.04600638548527</v>
      </c>
      <c r="X2870" s="191">
        <v>6.0757467803241781E-2</v>
      </c>
      <c r="Y2870" s="198">
        <v>2.0000000000000001E-4</v>
      </c>
    </row>
    <row r="2871" spans="1:25" x14ac:dyDescent="0.2">
      <c r="A2871">
        <v>2867</v>
      </c>
      <c r="B2871" s="119">
        <v>0.47828282355678498</v>
      </c>
      <c r="C2871" s="97">
        <v>9858.9884997857589</v>
      </c>
      <c r="D2871" s="96">
        <v>0.66699431521610575</v>
      </c>
      <c r="E2871" s="98">
        <v>0</v>
      </c>
      <c r="F2871" s="119">
        <v>0</v>
      </c>
      <c r="G2871" s="177">
        <v>0</v>
      </c>
      <c r="H2871" s="97">
        <v>4317819.8646762324</v>
      </c>
      <c r="I2871" s="185">
        <v>53593.310031963345</v>
      </c>
      <c r="J2871" s="174">
        <v>231406258669.76334</v>
      </c>
      <c r="K2871" s="186">
        <v>0.47828282355678498</v>
      </c>
      <c r="L2871" s="182">
        <v>87088478795.158722</v>
      </c>
      <c r="M2871" s="189">
        <v>4803041959.1320868</v>
      </c>
      <c r="N2871" s="187">
        <v>11175777.379160684</v>
      </c>
      <c r="O2871" s="185">
        <v>0</v>
      </c>
      <c r="P2871" s="185">
        <v>0</v>
      </c>
      <c r="Q2871" s="174">
        <v>236209300628.89542</v>
      </c>
      <c r="R2871" s="119">
        <v>0.46855749748469894</v>
      </c>
      <c r="S2871" s="174">
        <v>87088478795.158722</v>
      </c>
      <c r="T2871" s="119">
        <v>0.36869199715375311</v>
      </c>
      <c r="U2871" s="97">
        <v>13.190625913103149</v>
      </c>
      <c r="V2871" s="184">
        <v>1268459776994.6663</v>
      </c>
      <c r="W2871" s="199">
        <v>1315.4608685618944</v>
      </c>
      <c r="X2871" s="191">
        <v>5.5117908348940814E-2</v>
      </c>
      <c r="Y2871" s="198">
        <v>2.0000000000000001E-4</v>
      </c>
    </row>
    <row r="2872" spans="1:25" x14ac:dyDescent="0.2">
      <c r="A2872">
        <v>2868</v>
      </c>
      <c r="B2872" s="119">
        <v>0.61365346433260815</v>
      </c>
      <c r="C2872" s="97">
        <v>5990.8529491536119</v>
      </c>
      <c r="D2872" s="96">
        <v>0.79283886322167996</v>
      </c>
      <c r="E2872" s="98">
        <v>0</v>
      </c>
      <c r="F2872" s="119">
        <v>0.47106206091206149</v>
      </c>
      <c r="G2872" s="177">
        <v>1</v>
      </c>
      <c r="H2872" s="97">
        <v>20522264.535357259</v>
      </c>
      <c r="I2872" s="185">
        <v>28626.748498750294</v>
      </c>
      <c r="J2872" s="174">
        <v>587485705478.49487</v>
      </c>
      <c r="K2872" s="186">
        <v>0.41847629553241816</v>
      </c>
      <c r="L2872" s="182">
        <v>183536390851.45312</v>
      </c>
      <c r="M2872" s="189">
        <v>16268684846.49684</v>
      </c>
      <c r="N2872" s="187">
        <v>43811743.497280769</v>
      </c>
      <c r="O2872" s="185">
        <v>0</v>
      </c>
      <c r="P2872" s="185">
        <v>425195927434.79895</v>
      </c>
      <c r="Q2872" s="174">
        <v>1028950317759.7906</v>
      </c>
      <c r="R2872" s="119">
        <v>0.5695178606199065</v>
      </c>
      <c r="S2872" s="174">
        <v>393533979479.35864</v>
      </c>
      <c r="T2872" s="119">
        <v>0.3824615947795737</v>
      </c>
      <c r="U2872" s="97">
        <v>16.350922009190565</v>
      </c>
      <c r="V2872" s="184">
        <v>6856931738419.4521</v>
      </c>
      <c r="W2872" s="199">
        <v>7117.2026885079586</v>
      </c>
      <c r="X2872" s="191">
        <v>4.5239673481877268E-2</v>
      </c>
      <c r="Y2872" s="198">
        <v>2.0000000000000001E-4</v>
      </c>
    </row>
    <row r="2873" spans="1:25" x14ac:dyDescent="0.2">
      <c r="A2873">
        <v>2869</v>
      </c>
      <c r="B2873" s="119">
        <v>0.41018008875807316</v>
      </c>
      <c r="C2873" s="97">
        <v>4000</v>
      </c>
      <c r="D2873" s="96">
        <v>0.55232132693248259</v>
      </c>
      <c r="E2873" s="98">
        <v>0.46580992409455924</v>
      </c>
      <c r="F2873" s="119">
        <v>0</v>
      </c>
      <c r="G2873" s="177">
        <v>0</v>
      </c>
      <c r="H2873" s="97">
        <v>9246357.4734094739</v>
      </c>
      <c r="I2873" s="185">
        <v>34815.069373964703</v>
      </c>
      <c r="J2873" s="174">
        <v>321912576893.22784</v>
      </c>
      <c r="K2873" s="186">
        <v>0.4101800887580731</v>
      </c>
      <c r="L2873" s="182">
        <v>94418810791.604965</v>
      </c>
      <c r="M2873" s="189">
        <v>11242512240.801601</v>
      </c>
      <c r="N2873" s="187">
        <v>23578941.461489249</v>
      </c>
      <c r="O2873" s="185">
        <v>32463616884.495941</v>
      </c>
      <c r="P2873" s="185">
        <v>0</v>
      </c>
      <c r="Q2873" s="174">
        <v>365618706018.52533</v>
      </c>
      <c r="R2873" s="119">
        <v>0.43217980991922961</v>
      </c>
      <c r="S2873" s="174">
        <v>109498613108.97256</v>
      </c>
      <c r="T2873" s="119">
        <v>0.29948854176904299</v>
      </c>
      <c r="U2873" s="97">
        <v>14.14460131000466</v>
      </c>
      <c r="V2873" s="184">
        <v>1746054482808.5332</v>
      </c>
      <c r="W2873" s="199">
        <v>1811.4422542821922</v>
      </c>
      <c r="X2873" s="191">
        <v>4.9204715192026897E-2</v>
      </c>
      <c r="Y2873" s="198">
        <v>2.0000000000000001E-4</v>
      </c>
    </row>
    <row r="2874" spans="1:25" x14ac:dyDescent="0.2">
      <c r="A2874">
        <v>2870</v>
      </c>
      <c r="B2874" s="119">
        <v>0.52679484096239992</v>
      </c>
      <c r="C2874" s="97">
        <v>14657.273448687287</v>
      </c>
      <c r="D2874" s="96">
        <v>1.4510558105297715</v>
      </c>
      <c r="E2874" s="98">
        <v>5.4445169070638261E-2</v>
      </c>
      <c r="F2874" s="119">
        <v>0.73753885407769215</v>
      </c>
      <c r="G2874" s="177">
        <v>1</v>
      </c>
      <c r="H2874" s="97">
        <v>15504618.430366762</v>
      </c>
      <c r="I2874" s="185">
        <v>34475.012471008173</v>
      </c>
      <c r="J2874" s="174">
        <v>534521913745.11731</v>
      </c>
      <c r="K2874" s="186">
        <v>0.39738916093062182</v>
      </c>
      <c r="L2874" s="182">
        <v>183010079082.17267</v>
      </c>
      <c r="M2874" s="189">
        <v>3270502900.586143</v>
      </c>
      <c r="N2874" s="187">
        <v>27197883.265969731</v>
      </c>
      <c r="O2874" s="185">
        <v>0</v>
      </c>
      <c r="P2874" s="185">
        <v>491377155816.24982</v>
      </c>
      <c r="Q2874" s="174">
        <v>1029169572461.9534</v>
      </c>
      <c r="R2874" s="119">
        <v>0.58835293585944715</v>
      </c>
      <c r="S2874" s="174">
        <v>439803427501.3429</v>
      </c>
      <c r="T2874" s="119">
        <v>0.42733815618864079</v>
      </c>
      <c r="U2874" s="97">
        <v>16.525427752904687</v>
      </c>
      <c r="V2874" s="184">
        <v>7316852340871.9141</v>
      </c>
      <c r="W2874" s="199">
        <v>7596.8354629491978</v>
      </c>
      <c r="X2874" s="191">
        <v>4.6998535829280548E-2</v>
      </c>
      <c r="Y2874" s="198">
        <v>2.0000000000000001E-4</v>
      </c>
    </row>
    <row r="2875" spans="1:25" x14ac:dyDescent="0.2">
      <c r="A2875">
        <v>2871</v>
      </c>
      <c r="B2875" s="119">
        <v>0.28773335275509082</v>
      </c>
      <c r="C2875" s="97">
        <v>6276.2497286244352</v>
      </c>
      <c r="D2875" s="96">
        <v>0.47446117503483859</v>
      </c>
      <c r="E2875" s="98">
        <v>0.38551731254685262</v>
      </c>
      <c r="F2875" s="119">
        <v>0.51208627650963667</v>
      </c>
      <c r="G2875" s="177">
        <v>1</v>
      </c>
      <c r="H2875" s="97">
        <v>4178860.3833801863</v>
      </c>
      <c r="I2875" s="185">
        <v>45288.450536449396</v>
      </c>
      <c r="J2875" s="174">
        <v>189254111771.44153</v>
      </c>
      <c r="K2875" s="186">
        <v>0.28773335275509082</v>
      </c>
      <c r="L2875" s="182">
        <v>31560966828.356876</v>
      </c>
      <c r="M2875" s="189">
        <v>4834910184.3813686</v>
      </c>
      <c r="N2875" s="187">
        <v>12128547.862794904</v>
      </c>
      <c r="O2875" s="185">
        <v>0</v>
      </c>
      <c r="P2875" s="185">
        <v>336488934126.15692</v>
      </c>
      <c r="Q2875" s="174">
        <v>530577956081.9798</v>
      </c>
      <c r="R2875" s="119">
        <v>0.60998739901211141</v>
      </c>
      <c r="S2875" s="174">
        <v>215617051111.57611</v>
      </c>
      <c r="T2875" s="119">
        <v>0.40638147258093216</v>
      </c>
      <c r="U2875" s="97">
        <v>18.202554362798342</v>
      </c>
      <c r="V2875" s="184">
        <v>4220842423072.9087</v>
      </c>
      <c r="W2875" s="199">
        <v>4382.4968959806038</v>
      </c>
      <c r="X2875" s="191">
        <v>4.0889333749967074E-2</v>
      </c>
      <c r="Y2875" s="198">
        <v>2.0000000000000001E-4</v>
      </c>
    </row>
    <row r="2876" spans="1:25" x14ac:dyDescent="0.2">
      <c r="A2876">
        <v>2872</v>
      </c>
      <c r="B2876" s="119">
        <v>0.73916914236363673</v>
      </c>
      <c r="C2876" s="97">
        <v>4000</v>
      </c>
      <c r="D2876" s="96">
        <v>1.2659654064934349</v>
      </c>
      <c r="E2876" s="98">
        <v>0.61402775873315296</v>
      </c>
      <c r="F2876" s="119">
        <v>0.5957091235098293</v>
      </c>
      <c r="G2876" s="177">
        <v>1</v>
      </c>
      <c r="H2876" s="97">
        <v>37538279.213073157</v>
      </c>
      <c r="I2876" s="185">
        <v>22825.289085360168</v>
      </c>
      <c r="J2876" s="174">
        <v>856822074805.36121</v>
      </c>
      <c r="K2876" s="186">
        <v>0.31768526258200969</v>
      </c>
      <c r="L2876" s="182">
        <v>191288399850.30615</v>
      </c>
      <c r="M2876" s="189">
        <v>16839450729.574915</v>
      </c>
      <c r="N2876" s="187">
        <v>66685270.380923919</v>
      </c>
      <c r="O2876" s="185">
        <v>0</v>
      </c>
      <c r="P2876" s="185">
        <v>673030779308.28101</v>
      </c>
      <c r="Q2876" s="174">
        <v>1546692304843.217</v>
      </c>
      <c r="R2876" s="119">
        <v>0.52410189585148192</v>
      </c>
      <c r="S2876" s="174">
        <v>586410472680.26599</v>
      </c>
      <c r="T2876" s="119">
        <v>0.37913841741115306</v>
      </c>
      <c r="U2876" s="97">
        <v>17.160201502170597</v>
      </c>
      <c r="V2876" s="184">
        <v>10599377056977.762</v>
      </c>
      <c r="W2876" s="199">
        <v>11002.883712358549</v>
      </c>
      <c r="X2876" s="191">
        <v>4.3067265523379465E-2</v>
      </c>
      <c r="Y2876" s="198">
        <v>2.0000000000000001E-4</v>
      </c>
    </row>
    <row r="2877" spans="1:25" x14ac:dyDescent="0.2">
      <c r="A2877">
        <v>2873</v>
      </c>
      <c r="B2877" s="119">
        <v>0.38599565196249197</v>
      </c>
      <c r="C2877" s="97">
        <v>7301.6405765441923</v>
      </c>
      <c r="D2877" s="96">
        <v>0.81721881046214462</v>
      </c>
      <c r="E2877" s="98">
        <v>0</v>
      </c>
      <c r="F2877" s="119">
        <v>0</v>
      </c>
      <c r="G2877" s="177">
        <v>0</v>
      </c>
      <c r="H2877" s="97">
        <v>7740155.6233669436</v>
      </c>
      <c r="I2877" s="185">
        <v>39598.25857651238</v>
      </c>
      <c r="J2877" s="174">
        <v>306496683796.53058</v>
      </c>
      <c r="K2877" s="186">
        <v>0.38599565196249197</v>
      </c>
      <c r="L2877" s="182">
        <v>80465282711.530258</v>
      </c>
      <c r="M2877" s="189">
        <v>5878450093.0110464</v>
      </c>
      <c r="N2877" s="187">
        <v>17460694.12047584</v>
      </c>
      <c r="O2877" s="185">
        <v>0</v>
      </c>
      <c r="P2877" s="185">
        <v>0</v>
      </c>
      <c r="Q2877" s="174">
        <v>312375133889.54163</v>
      </c>
      <c r="R2877" s="119">
        <v>0.37873176975801687</v>
      </c>
      <c r="S2877" s="174">
        <v>80465282711.530258</v>
      </c>
      <c r="T2877" s="119">
        <v>0.25759183104498784</v>
      </c>
      <c r="U2877" s="97">
        <v>13.262543590484398</v>
      </c>
      <c r="V2877" s="184">
        <v>1141065385336.4663</v>
      </c>
      <c r="W2877" s="199">
        <v>1184.4729117109175</v>
      </c>
      <c r="X2877" s="191">
        <v>5.4780191133484493E-2</v>
      </c>
      <c r="Y2877" s="198">
        <v>2.0000000000000001E-4</v>
      </c>
    </row>
    <row r="2878" spans="1:25" x14ac:dyDescent="0.2">
      <c r="A2878">
        <v>2874</v>
      </c>
      <c r="B2878" s="119">
        <v>0.64985406104991372</v>
      </c>
      <c r="C2878" s="97">
        <v>7682.5456940675576</v>
      </c>
      <c r="D2878" s="96">
        <v>1.1582691469038144</v>
      </c>
      <c r="E2878" s="98">
        <v>0.1137325643426895</v>
      </c>
      <c r="F2878" s="119">
        <v>0.44416087286399769</v>
      </c>
      <c r="G2878" s="177">
        <v>1</v>
      </c>
      <c r="H2878" s="97">
        <v>11071522.978081712</v>
      </c>
      <c r="I2878" s="185">
        <v>29414.30227357331</v>
      </c>
      <c r="J2878" s="174">
        <v>325661123506.10803</v>
      </c>
      <c r="K2878" s="186">
        <v>0.2811778966047267</v>
      </c>
      <c r="L2878" s="182">
        <v>59929615976.599991</v>
      </c>
      <c r="M2878" s="189">
        <v>6928763343.448781</v>
      </c>
      <c r="N2878" s="187">
        <v>21502612.026208431</v>
      </c>
      <c r="O2878" s="185">
        <v>0</v>
      </c>
      <c r="P2878" s="185">
        <v>316723902665.02087</v>
      </c>
      <c r="Q2878" s="174">
        <v>649313789514.57764</v>
      </c>
      <c r="R2878" s="119">
        <v>0.53124981698490781</v>
      </c>
      <c r="S2878" s="174">
        <v>268876162437.76096</v>
      </c>
      <c r="T2878" s="119">
        <v>0.41409279577871105</v>
      </c>
      <c r="U2878" s="97">
        <v>17.748671843671151</v>
      </c>
      <c r="V2878" s="184">
        <v>4982344810410.584</v>
      </c>
      <c r="W2878" s="199">
        <v>5174.4257099036995</v>
      </c>
      <c r="X2878" s="191">
        <v>4.358520686223212E-2</v>
      </c>
      <c r="Y2878" s="198">
        <v>2.0000000000000001E-4</v>
      </c>
    </row>
    <row r="2879" spans="1:25" x14ac:dyDescent="0.2">
      <c r="A2879">
        <v>2875</v>
      </c>
      <c r="B2879" s="119">
        <v>0.43028522219564619</v>
      </c>
      <c r="C2879" s="97">
        <v>16841.661854029546</v>
      </c>
      <c r="D2879" s="96">
        <v>1.4588277560852696</v>
      </c>
      <c r="E2879" s="98">
        <v>0.7</v>
      </c>
      <c r="F2879" s="119">
        <v>0.53145942184852568</v>
      </c>
      <c r="G2879" s="177">
        <v>1</v>
      </c>
      <c r="H2879" s="97">
        <v>6111784.2808020469</v>
      </c>
      <c r="I2879" s="185">
        <v>40123.667418675752</v>
      </c>
      <c r="J2879" s="174">
        <v>245227199817.59171</v>
      </c>
      <c r="K2879" s="186">
        <v>0.37184080146245524</v>
      </c>
      <c r="L2879" s="182">
        <v>71347075196.688232</v>
      </c>
      <c r="M2879" s="189">
        <v>4467541480.987546</v>
      </c>
      <c r="N2879" s="187">
        <v>13848706.213281495</v>
      </c>
      <c r="O2879" s="185">
        <v>0</v>
      </c>
      <c r="P2879" s="185">
        <v>242257973846.88492</v>
      </c>
      <c r="Q2879" s="174">
        <v>491952715145.46417</v>
      </c>
      <c r="R2879" s="119">
        <v>0.57930741883151593</v>
      </c>
      <c r="S2879" s="174">
        <v>149975555907.71182</v>
      </c>
      <c r="T2879" s="119">
        <v>0.30485766475212145</v>
      </c>
      <c r="U2879" s="97">
        <v>16.243091145178081</v>
      </c>
      <c r="V2879" s="184">
        <v>2496189120909.0918</v>
      </c>
      <c r="W2879" s="199">
        <v>2586.4824710993635</v>
      </c>
      <c r="X2879" s="191">
        <v>4.778463092656491E-2</v>
      </c>
      <c r="Y2879" s="198">
        <v>2.0000000000000001E-4</v>
      </c>
    </row>
    <row r="2880" spans="1:25" x14ac:dyDescent="0.2">
      <c r="A2880">
        <v>2876</v>
      </c>
      <c r="B2880" s="119">
        <v>0.36633701459259449</v>
      </c>
      <c r="C2880" s="97">
        <v>11859.429367634903</v>
      </c>
      <c r="D2880" s="96">
        <v>1.0062641400305137</v>
      </c>
      <c r="E2880" s="98">
        <v>0.16577808540105332</v>
      </c>
      <c r="F2880" s="119">
        <v>0</v>
      </c>
      <c r="G2880" s="177">
        <v>0</v>
      </c>
      <c r="H2880" s="97">
        <v>9022692.1443478242</v>
      </c>
      <c r="I2880" s="185">
        <v>38958.94424284745</v>
      </c>
      <c r="J2880" s="174">
        <v>351514560172.0246</v>
      </c>
      <c r="K2880" s="186">
        <v>0.36633701459259449</v>
      </c>
      <c r="L2880" s="182">
        <v>97744782833.597687</v>
      </c>
      <c r="M2880" s="189">
        <v>23088441621.641838</v>
      </c>
      <c r="N2880" s="187">
        <v>18622381.64997156</v>
      </c>
      <c r="O2880" s="185">
        <v>26443327135.92017</v>
      </c>
      <c r="P2880" s="185">
        <v>0</v>
      </c>
      <c r="Q2880" s="174">
        <v>401046328929.58661</v>
      </c>
      <c r="R2880" s="119">
        <v>0.37384073971740045</v>
      </c>
      <c r="S2880" s="174">
        <v>104857985338.84045</v>
      </c>
      <c r="T2880" s="119">
        <v>0.26146102775385538</v>
      </c>
      <c r="U2880" s="97">
        <v>14.165406087486463</v>
      </c>
      <c r="V2880" s="184">
        <v>1464265219172.0742</v>
      </c>
      <c r="W2880" s="199">
        <v>1520.8087816689176</v>
      </c>
      <c r="X2880" s="191">
        <v>5.2845461201834448E-2</v>
      </c>
      <c r="Y2880" s="198">
        <v>2.0000000000000001E-4</v>
      </c>
    </row>
    <row r="2881" spans="1:25" x14ac:dyDescent="0.2">
      <c r="A2881">
        <v>2877</v>
      </c>
      <c r="B2881" s="119">
        <v>0.28378183758678355</v>
      </c>
      <c r="C2881" s="97">
        <v>9745.2985102604762</v>
      </c>
      <c r="D2881" s="96">
        <v>1.1255879007571301</v>
      </c>
      <c r="E2881" s="98">
        <v>0.7</v>
      </c>
      <c r="F2881" s="119">
        <v>0.40240979906338614</v>
      </c>
      <c r="G2881" s="177">
        <v>1</v>
      </c>
      <c r="H2881" s="97">
        <v>7916006.9038342247</v>
      </c>
      <c r="I2881" s="185">
        <v>42115.668070030122</v>
      </c>
      <c r="J2881" s="174">
        <v>333387919201.94904</v>
      </c>
      <c r="K2881" s="186">
        <v>0.28378183758678355</v>
      </c>
      <c r="L2881" s="182">
        <v>59727385097.413124</v>
      </c>
      <c r="M2881" s="189">
        <v>12774372982.909264</v>
      </c>
      <c r="N2881" s="187">
        <v>16090023.272774406</v>
      </c>
      <c r="O2881" s="185">
        <v>6395885206.9954977</v>
      </c>
      <c r="P2881" s="185">
        <v>292604706485.81262</v>
      </c>
      <c r="Q2881" s="174">
        <v>645162883877.66638</v>
      </c>
      <c r="R2881" s="119">
        <v>0.51740408203319033</v>
      </c>
      <c r="S2881" s="174">
        <v>206274000732.96381</v>
      </c>
      <c r="T2881" s="119">
        <v>0.31972391141471307</v>
      </c>
      <c r="U2881" s="97">
        <v>17.473498475918593</v>
      </c>
      <c r="V2881" s="184">
        <v>3757211089539.6309</v>
      </c>
      <c r="W2881" s="199">
        <v>3900.7873231186522</v>
      </c>
      <c r="X2881" s="191">
        <v>4.4442217330047551E-2</v>
      </c>
      <c r="Y2881" s="198">
        <v>2.0000000000000001E-4</v>
      </c>
    </row>
    <row r="2882" spans="1:25" x14ac:dyDescent="0.2">
      <c r="A2882">
        <v>2878</v>
      </c>
      <c r="B2882" s="119">
        <v>0.63522027445505225</v>
      </c>
      <c r="C2882" s="97">
        <v>4000</v>
      </c>
      <c r="D2882" s="96">
        <v>0.3207061248788925</v>
      </c>
      <c r="E2882" s="98">
        <v>0.12954287975985071</v>
      </c>
      <c r="F2882" s="119">
        <v>0.63020635808057657</v>
      </c>
      <c r="G2882" s="177">
        <v>1</v>
      </c>
      <c r="H2882" s="97">
        <v>6763610.4165991275</v>
      </c>
      <c r="I2882" s="185">
        <v>31845.052187266294</v>
      </c>
      <c r="J2882" s="174">
        <v>215387526690.93713</v>
      </c>
      <c r="K2882" s="186">
        <v>0.37001270714563228</v>
      </c>
      <c r="L2882" s="182">
        <v>47251072590.193924</v>
      </c>
      <c r="M2882" s="189">
        <v>4233225047.7609205</v>
      </c>
      <c r="N2882" s="187">
        <v>20729661.906562157</v>
      </c>
      <c r="O2882" s="185">
        <v>0</v>
      </c>
      <c r="P2882" s="185">
        <v>335421841322.76971</v>
      </c>
      <c r="Q2882" s="174">
        <v>555042593061.46765</v>
      </c>
      <c r="R2882" s="119">
        <v>0.6270394366941654</v>
      </c>
      <c r="S2882" s="174">
        <v>242932109459.74338</v>
      </c>
      <c r="T2882" s="119">
        <v>0.4376819229670183</v>
      </c>
      <c r="U2882" s="97">
        <v>17.896292190712781</v>
      </c>
      <c r="V2882" s="184">
        <v>4686370277490.1445</v>
      </c>
      <c r="W2882" s="199">
        <v>4865.0803038151953</v>
      </c>
      <c r="X2882" s="191">
        <v>4.131182605847359E-2</v>
      </c>
      <c r="Y2882" s="198">
        <v>2.0000000000000001E-4</v>
      </c>
    </row>
    <row r="2883" spans="1:25" x14ac:dyDescent="0.2">
      <c r="A2883">
        <v>2879</v>
      </c>
      <c r="B2883" s="119">
        <v>0.67080978703402705</v>
      </c>
      <c r="C2883" s="97">
        <v>4000</v>
      </c>
      <c r="D2883" s="96">
        <v>0.86781667255480699</v>
      </c>
      <c r="E2883" s="98">
        <v>0.7</v>
      </c>
      <c r="F2883" s="119">
        <v>0.51369594433163357</v>
      </c>
      <c r="G2883" s="177">
        <v>1</v>
      </c>
      <c r="H2883" s="97">
        <v>10845466.176026411</v>
      </c>
      <c r="I2883" s="185">
        <v>36992.329727901124</v>
      </c>
      <c r="J2883" s="174">
        <v>401199060836.36792</v>
      </c>
      <c r="K2883" s="186">
        <v>0.50355461331733964</v>
      </c>
      <c r="L2883" s="182">
        <v>158893091259.76672</v>
      </c>
      <c r="M2883" s="189">
        <v>3364236809.2498469</v>
      </c>
      <c r="N2883" s="187">
        <v>23460889.209017947</v>
      </c>
      <c r="O2883" s="185">
        <v>0</v>
      </c>
      <c r="P2883" s="185">
        <v>258477459499.68414</v>
      </c>
      <c r="Q2883" s="174">
        <v>663040757145.30188</v>
      </c>
      <c r="R2883" s="119">
        <v>0.61656482069456908</v>
      </c>
      <c r="S2883" s="174">
        <v>322488498115.03925</v>
      </c>
      <c r="T2883" s="119">
        <v>0.48637809160254625</v>
      </c>
      <c r="U2883" s="97">
        <v>16.071212953339476</v>
      </c>
      <c r="V2883" s="184">
        <v>5634891818525.0664</v>
      </c>
      <c r="W2883" s="199">
        <v>5851.1373062127768</v>
      </c>
      <c r="X2883" s="191">
        <v>4.574432877797812E-2</v>
      </c>
      <c r="Y2883" s="198">
        <v>2.0000000000000001E-4</v>
      </c>
    </row>
    <row r="2884" spans="1:25" x14ac:dyDescent="0.2">
      <c r="A2884">
        <v>2880</v>
      </c>
      <c r="B2884" s="119">
        <v>0.44324295291137539</v>
      </c>
      <c r="C2884" s="97">
        <v>11964.29757904798</v>
      </c>
      <c r="D2884" s="96">
        <v>1.0205501080292052</v>
      </c>
      <c r="E2884" s="98">
        <v>0.7</v>
      </c>
      <c r="F2884" s="119">
        <v>0</v>
      </c>
      <c r="G2884" s="177">
        <v>0</v>
      </c>
      <c r="H2884" s="97">
        <v>6501935.4313361393</v>
      </c>
      <c r="I2884" s="185">
        <v>44195.190131869524</v>
      </c>
      <c r="J2884" s="174">
        <v>287354272613.03973</v>
      </c>
      <c r="K2884" s="186">
        <v>0.44324295291137539</v>
      </c>
      <c r="L2884" s="182">
        <v>99598204873.072586</v>
      </c>
      <c r="M2884" s="189">
        <v>20476954015.546036</v>
      </c>
      <c r="N2884" s="187">
        <v>13831576.096923437</v>
      </c>
      <c r="O2884" s="185">
        <v>48078845041.553764</v>
      </c>
      <c r="P2884" s="185">
        <v>0</v>
      </c>
      <c r="Q2884" s="174">
        <v>355910071670.13953</v>
      </c>
      <c r="R2884" s="119">
        <v>0.46593464348949509</v>
      </c>
      <c r="S2884" s="174">
        <v>122363590370.96414</v>
      </c>
      <c r="T2884" s="119">
        <v>0.34380479820860971</v>
      </c>
      <c r="U2884" s="97">
        <v>14.729432055944967</v>
      </c>
      <c r="V2884" s="184">
        <v>1869729264748.1321</v>
      </c>
      <c r="W2884" s="199">
        <v>1937.8098959497263</v>
      </c>
      <c r="X2884" s="191">
        <v>5.2607260057005563E-2</v>
      </c>
      <c r="Y2884" s="198">
        <v>2.0000000000000001E-4</v>
      </c>
    </row>
    <row r="2885" spans="1:25" x14ac:dyDescent="0.2">
      <c r="A2885">
        <v>2881</v>
      </c>
      <c r="B2885" s="119">
        <v>0.45010069817992548</v>
      </c>
      <c r="C2885" s="97">
        <v>7453.3653720098991</v>
      </c>
      <c r="D2885" s="96">
        <v>0.65192422227651936</v>
      </c>
      <c r="E2885" s="98">
        <v>0.7</v>
      </c>
      <c r="F2885" s="119">
        <v>0</v>
      </c>
      <c r="G2885" s="177">
        <v>0</v>
      </c>
      <c r="H2885" s="97">
        <v>8447421.0110607408</v>
      </c>
      <c r="I2885" s="185">
        <v>28955.411175930873</v>
      </c>
      <c r="J2885" s="174">
        <v>244598548751.46146</v>
      </c>
      <c r="K2885" s="186">
        <v>0.22891013726177156</v>
      </c>
      <c r="L2885" s="182">
        <v>27577679091.545322</v>
      </c>
      <c r="M2885" s="189">
        <v>21655459585.783283</v>
      </c>
      <c r="N2885" s="187">
        <v>20380843.343386132</v>
      </c>
      <c r="O2885" s="185">
        <v>60309166124.014977</v>
      </c>
      <c r="P2885" s="185">
        <v>0</v>
      </c>
      <c r="Q2885" s="174">
        <v>326563174461.2597</v>
      </c>
      <c r="R2885" s="119">
        <v>0.31919833104239065</v>
      </c>
      <c r="S2885" s="174">
        <v>58547198689.622765</v>
      </c>
      <c r="T2885" s="119">
        <v>0.17928291757394169</v>
      </c>
      <c r="U2885" s="97">
        <v>17.229304551936071</v>
      </c>
      <c r="V2885" s="184">
        <v>1051017959184.2438</v>
      </c>
      <c r="W2885" s="199">
        <v>1091.3069534601932</v>
      </c>
      <c r="X2885" s="191">
        <v>4.1629870830101508E-2</v>
      </c>
      <c r="Y2885" s="198">
        <v>2.0000000000000001E-4</v>
      </c>
    </row>
    <row r="2886" spans="1:25" x14ac:dyDescent="0.2">
      <c r="A2886">
        <v>2882</v>
      </c>
      <c r="B2886" s="119">
        <v>0.64428649918123415</v>
      </c>
      <c r="C2886" s="97">
        <v>6373.0198934038017</v>
      </c>
      <c r="D2886" s="96">
        <v>0.84195084326185277</v>
      </c>
      <c r="E2886" s="98">
        <v>0.24056202401750376</v>
      </c>
      <c r="F2886" s="119">
        <v>0</v>
      </c>
      <c r="G2886" s="177">
        <v>0</v>
      </c>
      <c r="H2886" s="97">
        <v>8457764.7488606498</v>
      </c>
      <c r="I2886" s="185">
        <v>34392.952797628364</v>
      </c>
      <c r="J2886" s="174">
        <v>290887503781.00946</v>
      </c>
      <c r="K2886" s="186">
        <v>0.40921659395435228</v>
      </c>
      <c r="L2886" s="182">
        <v>85495504099.692978</v>
      </c>
      <c r="M2886" s="189">
        <v>16947035363.052628</v>
      </c>
      <c r="N2886" s="187">
        <v>18775949.470266514</v>
      </c>
      <c r="O2886" s="185">
        <v>44300422881.328461</v>
      </c>
      <c r="P2886" s="185">
        <v>0</v>
      </c>
      <c r="Q2886" s="174">
        <v>352134962025.39056</v>
      </c>
      <c r="R2886" s="119">
        <v>0.43868501706761165</v>
      </c>
      <c r="S2886" s="174">
        <v>105515871696.52551</v>
      </c>
      <c r="T2886" s="119">
        <v>0.29964611037093591</v>
      </c>
      <c r="U2886" s="97">
        <v>14.687827205946252</v>
      </c>
      <c r="V2886" s="184">
        <v>1675355971197.6155</v>
      </c>
      <c r="W2886" s="199">
        <v>1740.2334741432287</v>
      </c>
      <c r="X2886" s="191">
        <v>4.9744195184273081E-2</v>
      </c>
      <c r="Y2886" s="198">
        <v>2.0000000000000001E-4</v>
      </c>
    </row>
    <row r="2887" spans="1:25" x14ac:dyDescent="0.2">
      <c r="A2887">
        <v>2883</v>
      </c>
      <c r="B2887" s="119">
        <v>0.53294746106499014</v>
      </c>
      <c r="C2887" s="97">
        <v>6184.5246442373937</v>
      </c>
      <c r="D2887" s="96">
        <v>0.54558295074296925</v>
      </c>
      <c r="E2887" s="98">
        <v>0.7</v>
      </c>
      <c r="F2887" s="119">
        <v>0.48411080648131677</v>
      </c>
      <c r="G2887" s="177">
        <v>1</v>
      </c>
      <c r="H2887" s="97">
        <v>4604134.7587179774</v>
      </c>
      <c r="I2887" s="185">
        <v>46442.301173647858</v>
      </c>
      <c r="J2887" s="174">
        <v>213826613108.44083</v>
      </c>
      <c r="K2887" s="186">
        <v>0.48276571107555855</v>
      </c>
      <c r="L2887" s="182">
        <v>75799212095.452515</v>
      </c>
      <c r="M2887" s="189">
        <v>2426598043.367794</v>
      </c>
      <c r="N2887" s="187">
        <v>12647492.310332023</v>
      </c>
      <c r="O2887" s="185">
        <v>0</v>
      </c>
      <c r="P2887" s="185">
        <v>232138427747.96561</v>
      </c>
      <c r="Q2887" s="174">
        <v>448391638899.77423</v>
      </c>
      <c r="R2887" s="119">
        <v>0.64438957834165089</v>
      </c>
      <c r="S2887" s="174">
        <v>214734932753.76968</v>
      </c>
      <c r="T2887" s="119">
        <v>0.47890039448698962</v>
      </c>
      <c r="U2887" s="97">
        <v>16.922620197858869</v>
      </c>
      <c r="V2887" s="184">
        <v>3954532591906.3965</v>
      </c>
      <c r="W2887" s="199">
        <v>4103.5308528130126</v>
      </c>
      <c r="X2887" s="191">
        <v>4.3539356854996963E-2</v>
      </c>
      <c r="Y2887" s="198">
        <v>2.0000000000000001E-4</v>
      </c>
    </row>
    <row r="2888" spans="1:25" x14ac:dyDescent="0.2">
      <c r="A2888">
        <v>2884</v>
      </c>
      <c r="B2888" s="119">
        <v>0.51961121705171243</v>
      </c>
      <c r="C2888" s="97">
        <v>5959.8378080128587</v>
      </c>
      <c r="D2888" s="96">
        <v>0.35562090968641147</v>
      </c>
      <c r="E2888" s="98">
        <v>0</v>
      </c>
      <c r="F2888" s="119">
        <v>0</v>
      </c>
      <c r="G2888" s="177">
        <v>0</v>
      </c>
      <c r="H2888" s="97">
        <v>5326034.1823783722</v>
      </c>
      <c r="I2888" s="185">
        <v>36507.289472315424</v>
      </c>
      <c r="J2888" s="174">
        <v>194439071635.53403</v>
      </c>
      <c r="K2888" s="186">
        <v>0.41778201740919241</v>
      </c>
      <c r="L2888" s="182">
        <v>61509252901.48658</v>
      </c>
      <c r="M2888" s="189">
        <v>9126402548.8759575</v>
      </c>
      <c r="N2888" s="187">
        <v>16180103.778487705</v>
      </c>
      <c r="O2888" s="185">
        <v>0</v>
      </c>
      <c r="P2888" s="185">
        <v>0</v>
      </c>
      <c r="Q2888" s="174">
        <v>203565474184.40997</v>
      </c>
      <c r="R2888" s="119">
        <v>0.39905169546322367</v>
      </c>
      <c r="S2888" s="174">
        <v>61509252901.48658</v>
      </c>
      <c r="T2888" s="119">
        <v>0.30215955405957173</v>
      </c>
      <c r="U2888" s="97">
        <v>13.580001377447811</v>
      </c>
      <c r="V2888" s="184">
        <v>944774580811.71301</v>
      </c>
      <c r="W2888" s="199">
        <v>981.38559759495115</v>
      </c>
      <c r="X2888" s="191">
        <v>5.1354357226256767E-2</v>
      </c>
      <c r="Y2888" s="198">
        <v>2.0000000000000001E-4</v>
      </c>
    </row>
    <row r="2889" spans="1:25" x14ac:dyDescent="0.2">
      <c r="A2889">
        <v>2885</v>
      </c>
      <c r="B2889" s="119">
        <v>0.67693060907197211</v>
      </c>
      <c r="C2889" s="97">
        <v>8476.8681705579875</v>
      </c>
      <c r="D2889" s="96">
        <v>0.83917094207809551</v>
      </c>
      <c r="E2889" s="98">
        <v>0.43516859781705786</v>
      </c>
      <c r="F2889" s="119">
        <v>0.69002523886556089</v>
      </c>
      <c r="G2889" s="177">
        <v>1</v>
      </c>
      <c r="H2889" s="97">
        <v>8289063.96403269</v>
      </c>
      <c r="I2889" s="185">
        <v>35263.683976366839</v>
      </c>
      <c r="J2889" s="174">
        <v>292302932087.53937</v>
      </c>
      <c r="K2889" s="186">
        <v>0.38183006366280914</v>
      </c>
      <c r="L2889" s="182">
        <v>73130351123.346695</v>
      </c>
      <c r="M2889" s="189">
        <v>8811136016.4324512</v>
      </c>
      <c r="N2889" s="187">
        <v>18402975.164947916</v>
      </c>
      <c r="O2889" s="185">
        <v>0</v>
      </c>
      <c r="P2889" s="185">
        <v>409347072332.01501</v>
      </c>
      <c r="Q2889" s="174">
        <v>710461140435.98694</v>
      </c>
      <c r="R2889" s="119">
        <v>0.61803197957311085</v>
      </c>
      <c r="S2889" s="174">
        <v>273317144662.33411</v>
      </c>
      <c r="T2889" s="119">
        <v>0.3847038621909824</v>
      </c>
      <c r="U2889" s="97">
        <v>17.498924056536037</v>
      </c>
      <c r="V2889" s="184">
        <v>5069473010704.9404</v>
      </c>
      <c r="W2889" s="199">
        <v>5259.7789320835891</v>
      </c>
      <c r="X2889" s="191">
        <v>4.2537469514911989E-2</v>
      </c>
      <c r="Y2889" s="198">
        <v>2.0000000000000001E-4</v>
      </c>
    </row>
    <row r="2890" spans="1:25" x14ac:dyDescent="0.2">
      <c r="A2890">
        <v>2886</v>
      </c>
      <c r="B2890" s="119">
        <v>0.39693454174188186</v>
      </c>
      <c r="C2890" s="97">
        <v>5274.1352335157262</v>
      </c>
      <c r="D2890" s="96">
        <v>0.80195484775094239</v>
      </c>
      <c r="E2890" s="98">
        <v>0.19223725560095212</v>
      </c>
      <c r="F2890" s="119">
        <v>0.56728993953224804</v>
      </c>
      <c r="G2890" s="177">
        <v>1</v>
      </c>
      <c r="H2890" s="97">
        <v>15566854.172569366</v>
      </c>
      <c r="I2890" s="185">
        <v>28297.072804761967</v>
      </c>
      <c r="J2890" s="174">
        <v>440496405862.30798</v>
      </c>
      <c r="K2890" s="186">
        <v>0.30627237452037692</v>
      </c>
      <c r="L2890" s="182">
        <v>82126423358.25647</v>
      </c>
      <c r="M2890" s="189">
        <v>0</v>
      </c>
      <c r="N2890" s="187">
        <v>33607042.050566725</v>
      </c>
      <c r="O2890" s="185">
        <v>0</v>
      </c>
      <c r="P2890" s="185">
        <v>378609781028.13464</v>
      </c>
      <c r="Q2890" s="174">
        <v>819106186890.44263</v>
      </c>
      <c r="R2890" s="119">
        <v>0.53448467612686368</v>
      </c>
      <c r="S2890" s="174">
        <v>285282830616.85541</v>
      </c>
      <c r="T2890" s="119">
        <v>0.34828552778958882</v>
      </c>
      <c r="U2890" s="97">
        <v>17.272736781656061</v>
      </c>
      <c r="V2890" s="184">
        <v>5238170608758.8311</v>
      </c>
      <c r="W2890" s="199">
        <v>5432.6264737616448</v>
      </c>
      <c r="X2890" s="191">
        <v>4.2850071328475292E-2</v>
      </c>
      <c r="Y2890" s="198">
        <v>2.0000000000000001E-4</v>
      </c>
    </row>
    <row r="2891" spans="1:25" x14ac:dyDescent="0.2">
      <c r="A2891">
        <v>2887</v>
      </c>
      <c r="B2891" s="119">
        <v>0.53854749791218182</v>
      </c>
      <c r="C2891" s="97">
        <v>9674.877641097366</v>
      </c>
      <c r="D2891" s="96">
        <v>0.4660519457627893</v>
      </c>
      <c r="E2891" s="98">
        <v>0.39775884306841602</v>
      </c>
      <c r="F2891" s="119">
        <v>0</v>
      </c>
      <c r="G2891" s="177">
        <v>0</v>
      </c>
      <c r="H2891" s="97">
        <v>3050170.5879779756</v>
      </c>
      <c r="I2891" s="185">
        <v>53743.54587873353</v>
      </c>
      <c r="J2891" s="174">
        <v>163926982932.95795</v>
      </c>
      <c r="K2891" s="186">
        <v>0.53854749791218182</v>
      </c>
      <c r="L2891" s="182">
        <v>67978443134.117874</v>
      </c>
      <c r="M2891" s="189">
        <v>12991658845.137199</v>
      </c>
      <c r="N2891" s="187">
        <v>9286114.9698523283</v>
      </c>
      <c r="O2891" s="185">
        <v>31057357241.613506</v>
      </c>
      <c r="P2891" s="185">
        <v>0</v>
      </c>
      <c r="Q2891" s="174">
        <v>207975999019.70865</v>
      </c>
      <c r="R2891" s="119">
        <v>0.54394907501517875</v>
      </c>
      <c r="S2891" s="174">
        <v>77681225859.597595</v>
      </c>
      <c r="T2891" s="119">
        <v>0.37351053114660698</v>
      </c>
      <c r="U2891" s="97">
        <v>14.292802055848224</v>
      </c>
      <c r="V2891" s="184">
        <v>1238594000481.9348</v>
      </c>
      <c r="W2891" s="199">
        <v>1286.3839744908121</v>
      </c>
      <c r="X2891" s="191">
        <v>5.0431545779888495E-2</v>
      </c>
      <c r="Y2891" s="198">
        <v>2.0000000000000001E-4</v>
      </c>
    </row>
    <row r="2892" spans="1:25" x14ac:dyDescent="0.2">
      <c r="A2892">
        <v>2888</v>
      </c>
      <c r="B2892" s="119">
        <v>0.48207549752881423</v>
      </c>
      <c r="C2892" s="97">
        <v>9372.4712585527686</v>
      </c>
      <c r="D2892" s="96">
        <v>0.83069298453593543</v>
      </c>
      <c r="E2892" s="98">
        <v>0.44629299891486851</v>
      </c>
      <c r="F2892" s="119">
        <v>0.64281777719368383</v>
      </c>
      <c r="G2892" s="177">
        <v>1</v>
      </c>
      <c r="H2892" s="97">
        <v>10704304.40289172</v>
      </c>
      <c r="I2892" s="185">
        <v>35432.33085631521</v>
      </c>
      <c r="J2892" s="174">
        <v>379278455189.97101</v>
      </c>
      <c r="K2892" s="186">
        <v>0.47424154884001979</v>
      </c>
      <c r="L2892" s="182">
        <v>144272148335.4946</v>
      </c>
      <c r="M2892" s="189">
        <v>5587329230.0119333</v>
      </c>
      <c r="N2892" s="187">
        <v>23277379.294908114</v>
      </c>
      <c r="O2892" s="185">
        <v>0</v>
      </c>
      <c r="P2892" s="185">
        <v>380885126387.78876</v>
      </c>
      <c r="Q2892" s="174">
        <v>765750910807.77173</v>
      </c>
      <c r="R2892" s="119">
        <v>0.63281374700554238</v>
      </c>
      <c r="S2892" s="174">
        <v>369794466734.31665</v>
      </c>
      <c r="T2892" s="119">
        <v>0.48291743635568074</v>
      </c>
      <c r="U2892" s="97">
        <v>16.703763486693045</v>
      </c>
      <c r="V2892" s="184">
        <v>6562148966609.9941</v>
      </c>
      <c r="W2892" s="199">
        <v>6810.624585327012</v>
      </c>
      <c r="X2892" s="191">
        <v>4.4787914718499182E-2</v>
      </c>
      <c r="Y2892" s="198">
        <v>2.0000000000000001E-4</v>
      </c>
    </row>
    <row r="2893" spans="1:25" x14ac:dyDescent="0.2">
      <c r="A2893">
        <v>2889</v>
      </c>
      <c r="B2893" s="119">
        <v>0.41537144787522157</v>
      </c>
      <c r="C2893" s="97">
        <v>14534.53947155994</v>
      </c>
      <c r="D2893" s="96">
        <v>0.6668147500702637</v>
      </c>
      <c r="E2893" s="98">
        <v>0</v>
      </c>
      <c r="F2893" s="119">
        <v>0.58886950549407358</v>
      </c>
      <c r="G2893" s="177">
        <v>1</v>
      </c>
      <c r="H2893" s="97">
        <v>4093782.2407363052</v>
      </c>
      <c r="I2893" s="185">
        <v>53698.90384357157</v>
      </c>
      <c r="J2893" s="174">
        <v>219831618901.81982</v>
      </c>
      <c r="K2893" s="186">
        <v>0.41537144787522151</v>
      </c>
      <c r="L2893" s="182">
        <v>65773696627.044731</v>
      </c>
      <c r="M2893" s="189">
        <v>5657922007.550189</v>
      </c>
      <c r="N2893" s="187">
        <v>10640040.644383365</v>
      </c>
      <c r="O2893" s="185">
        <v>0</v>
      </c>
      <c r="P2893" s="185">
        <v>295641014291.78973</v>
      </c>
      <c r="Q2893" s="174">
        <v>521130555201.15973</v>
      </c>
      <c r="R2893" s="119">
        <v>0.62906422583279953</v>
      </c>
      <c r="S2893" s="174">
        <v>248651365336.63824</v>
      </c>
      <c r="T2893" s="119">
        <v>0.47713833482793427</v>
      </c>
      <c r="U2893" s="97">
        <v>17.491161073628717</v>
      </c>
      <c r="V2893" s="184">
        <v>4636508803409.2764</v>
      </c>
      <c r="W2893" s="199">
        <v>4811.8669841418669</v>
      </c>
      <c r="X2893" s="191">
        <v>4.3110235268164238E-2</v>
      </c>
      <c r="Y2893" s="198">
        <v>2.0000000000000001E-4</v>
      </c>
    </row>
    <row r="2894" spans="1:25" x14ac:dyDescent="0.2">
      <c r="A2894">
        <v>2890</v>
      </c>
      <c r="B2894" s="119">
        <v>0.50594112334725738</v>
      </c>
      <c r="C2894" s="97">
        <v>14847.014870438446</v>
      </c>
      <c r="D2894" s="96">
        <v>0.46334755172820868</v>
      </c>
      <c r="E2894" s="98">
        <v>0</v>
      </c>
      <c r="F2894" s="119">
        <v>0.32333166593070573</v>
      </c>
      <c r="G2894" s="177">
        <v>1</v>
      </c>
      <c r="H2894" s="97">
        <v>2921545.9629861987</v>
      </c>
      <c r="I2894" s="185">
        <v>44241.711036986235</v>
      </c>
      <c r="J2894" s="174">
        <v>129254192275.70909</v>
      </c>
      <c r="K2894" s="186">
        <v>0.38162129157941704</v>
      </c>
      <c r="L2894" s="182">
        <v>39140074792.113228</v>
      </c>
      <c r="M2894" s="189">
        <v>1045160563.8191504</v>
      </c>
      <c r="N2894" s="187">
        <v>8933598.0689305216</v>
      </c>
      <c r="O2894" s="185">
        <v>0</v>
      </c>
      <c r="P2894" s="185">
        <v>139673232287.9097</v>
      </c>
      <c r="Q2894" s="174">
        <v>269972585127.43793</v>
      </c>
      <c r="R2894" s="119">
        <v>0.5965966416649644</v>
      </c>
      <c r="S2894" s="174">
        <v>115658714787.89943</v>
      </c>
      <c r="T2894" s="119">
        <v>0.42840910951496747</v>
      </c>
      <c r="U2894" s="97">
        <v>16.996581225760405</v>
      </c>
      <c r="V2894" s="184">
        <v>2124504521355.8257</v>
      </c>
      <c r="W2894" s="199">
        <v>2207.4118926965966</v>
      </c>
      <c r="X2894" s="191">
        <v>4.3509264234299398E-2</v>
      </c>
      <c r="Y2894" s="198">
        <v>2.0000000000000001E-4</v>
      </c>
    </row>
    <row r="2895" spans="1:25" x14ac:dyDescent="0.2">
      <c r="A2895">
        <v>2891</v>
      </c>
      <c r="B2895" s="119">
        <v>0.5172489747012029</v>
      </c>
      <c r="C2895" s="97">
        <v>7088.318928485267</v>
      </c>
      <c r="D2895" s="96">
        <v>0.72784742752275389</v>
      </c>
      <c r="E2895" s="98">
        <v>0.63859638638269423</v>
      </c>
      <c r="F2895" s="119">
        <v>0.52906219885687611</v>
      </c>
      <c r="G2895" s="177">
        <v>1</v>
      </c>
      <c r="H2895" s="97">
        <v>7672232.1470455127</v>
      </c>
      <c r="I2895" s="185">
        <v>36966.725292327996</v>
      </c>
      <c r="J2895" s="174">
        <v>283617298158.79926</v>
      </c>
      <c r="K2895" s="186">
        <v>0.43595904327714008</v>
      </c>
      <c r="L2895" s="182">
        <v>86729126851.994156</v>
      </c>
      <c r="M2895" s="189">
        <v>0</v>
      </c>
      <c r="N2895" s="187">
        <v>18028106.146097463</v>
      </c>
      <c r="O2895" s="185">
        <v>0</v>
      </c>
      <c r="P2895" s="185">
        <v>225892972914.59174</v>
      </c>
      <c r="Q2895" s="174">
        <v>509510271073.39099</v>
      </c>
      <c r="R2895" s="119">
        <v>0.59735774050763002</v>
      </c>
      <c r="S2895" s="174">
        <v>210263585832.28207</v>
      </c>
      <c r="T2895" s="119">
        <v>0.41267781587467789</v>
      </c>
      <c r="U2895" s="97">
        <v>16.525131329553922</v>
      </c>
      <c r="V2895" s="184">
        <v>3745061887116.0278</v>
      </c>
      <c r="W2895" s="199">
        <v>3879.1722827635158</v>
      </c>
      <c r="X2895" s="191">
        <v>4.4369233337403238E-2</v>
      </c>
      <c r="Y2895" s="198">
        <v>2.0000000000000001E-4</v>
      </c>
    </row>
    <row r="2896" spans="1:25" x14ac:dyDescent="0.2">
      <c r="A2896">
        <v>2892</v>
      </c>
      <c r="B2896" s="119">
        <v>0.60866385805278045</v>
      </c>
      <c r="C2896" s="97">
        <v>16685.746453601721</v>
      </c>
      <c r="D2896" s="96">
        <v>0.57186508691093607</v>
      </c>
      <c r="E2896" s="98">
        <v>3.4189466623100212E-2</v>
      </c>
      <c r="F2896" s="119">
        <v>0</v>
      </c>
      <c r="G2896" s="177">
        <v>0</v>
      </c>
      <c r="H2896" s="97">
        <v>2883078.0958568342</v>
      </c>
      <c r="I2896" s="185">
        <v>53658.078081446562</v>
      </c>
      <c r="J2896" s="174">
        <v>154700429582.39429</v>
      </c>
      <c r="K2896" s="186">
        <v>0.47409389868019458</v>
      </c>
      <c r="L2896" s="182">
        <v>62169255188.547577</v>
      </c>
      <c r="M2896" s="189">
        <v>4888967276.8018932</v>
      </c>
      <c r="N2896" s="187">
        <v>8318959.0735116303</v>
      </c>
      <c r="O2896" s="185">
        <v>8304864928.2333145</v>
      </c>
      <c r="P2896" s="185">
        <v>0</v>
      </c>
      <c r="Q2896" s="174">
        <v>167894261787.42947</v>
      </c>
      <c r="R2896" s="119">
        <v>0.47640950250030278</v>
      </c>
      <c r="S2896" s="174">
        <v>66553575306.186005</v>
      </c>
      <c r="T2896" s="119">
        <v>0.3964017268824192</v>
      </c>
      <c r="U2896" s="97">
        <v>13.676530190222721</v>
      </c>
      <c r="V2896" s="184">
        <v>983879684200.13928</v>
      </c>
      <c r="W2896" s="199">
        <v>1021.9053682969677</v>
      </c>
      <c r="X2896" s="191">
        <v>5.3678001575223525E-2</v>
      </c>
      <c r="Y2896" s="198">
        <v>2.0000000000000001E-4</v>
      </c>
    </row>
    <row r="2897" spans="1:25" x14ac:dyDescent="0.2">
      <c r="A2897">
        <v>2893</v>
      </c>
      <c r="B2897" s="119">
        <v>0.48614974023057372</v>
      </c>
      <c r="C2897" s="97">
        <v>13077.911822924392</v>
      </c>
      <c r="D2897" s="96">
        <v>0.85286638724198494</v>
      </c>
      <c r="E2897" s="98">
        <v>0.21007728564266578</v>
      </c>
      <c r="F2897" s="119">
        <v>0.45526642920978827</v>
      </c>
      <c r="G2897" s="177">
        <v>1</v>
      </c>
      <c r="H2897" s="97">
        <v>7060630.5047024284</v>
      </c>
      <c r="I2897" s="185">
        <v>40430.425930561374</v>
      </c>
      <c r="J2897" s="174">
        <v>285464298643.43372</v>
      </c>
      <c r="K2897" s="186">
        <v>0.48614974023057367</v>
      </c>
      <c r="L2897" s="182">
        <v>113755369746.7144</v>
      </c>
      <c r="M2897" s="189">
        <v>0</v>
      </c>
      <c r="N2897" s="187">
        <v>15771298.582045404</v>
      </c>
      <c r="O2897" s="185">
        <v>0</v>
      </c>
      <c r="P2897" s="185">
        <v>222084964264.62152</v>
      </c>
      <c r="Q2897" s="174">
        <v>507549262908.05524</v>
      </c>
      <c r="R2897" s="119">
        <v>0.62347911654761101</v>
      </c>
      <c r="S2897" s="174">
        <v>215451322234.88559</v>
      </c>
      <c r="T2897" s="119">
        <v>0.42449341961494591</v>
      </c>
      <c r="U2897" s="97">
        <v>15.832081551413326</v>
      </c>
      <c r="V2897" s="184">
        <v>3598988424934.2451</v>
      </c>
      <c r="W2897" s="199">
        <v>3738.2171516029966</v>
      </c>
      <c r="X2897" s="191">
        <v>4.7701287878874434E-2</v>
      </c>
      <c r="Y2897" s="198">
        <v>2.0000000000000001E-4</v>
      </c>
    </row>
    <row r="2898" spans="1:25" x14ac:dyDescent="0.2">
      <c r="A2898">
        <v>2894</v>
      </c>
      <c r="B2898" s="119">
        <v>0.4044572000723331</v>
      </c>
      <c r="C2898" s="97">
        <v>4000</v>
      </c>
      <c r="D2898" s="96">
        <v>0.32781135722296029</v>
      </c>
      <c r="E2898" s="98">
        <v>0.24237918986212381</v>
      </c>
      <c r="F2898" s="119">
        <v>0.69445271863497837</v>
      </c>
      <c r="G2898" s="177">
        <v>1</v>
      </c>
      <c r="H2898" s="97">
        <v>7928638.1512340456</v>
      </c>
      <c r="I2898" s="185">
        <v>36694.492974686895</v>
      </c>
      <c r="J2898" s="174">
        <v>290937356939.29218</v>
      </c>
      <c r="K2898" s="186">
        <v>0.4044572000723331</v>
      </c>
      <c r="L2898" s="182">
        <v>78934398845.061813</v>
      </c>
      <c r="M2898" s="189">
        <v>8933091215.1039371</v>
      </c>
      <c r="N2898" s="187">
        <v>23831753.343777314</v>
      </c>
      <c r="O2898" s="185">
        <v>0</v>
      </c>
      <c r="P2898" s="185">
        <v>222507678102.36322</v>
      </c>
      <c r="Q2898" s="174">
        <v>522378126256.75934</v>
      </c>
      <c r="R2898" s="119">
        <v>0.5660226498853631</v>
      </c>
      <c r="S2898" s="174">
        <v>177306259526.1514</v>
      </c>
      <c r="T2898" s="119">
        <v>0.33942129391344733</v>
      </c>
      <c r="U2898" s="97">
        <v>16.503437228829192</v>
      </c>
      <c r="V2898" s="184">
        <v>3239252692326.7637</v>
      </c>
      <c r="W2898" s="199">
        <v>3356.9880693075925</v>
      </c>
      <c r="X2898" s="191">
        <v>4.3780762150877804E-2</v>
      </c>
      <c r="Y2898" s="198">
        <v>2.0000000000000001E-4</v>
      </c>
    </row>
    <row r="2899" spans="1:25" x14ac:dyDescent="0.2">
      <c r="A2899">
        <v>2895</v>
      </c>
      <c r="B2899" s="119">
        <v>0.52521071006804165</v>
      </c>
      <c r="C2899" s="97">
        <v>9129.2151870040761</v>
      </c>
      <c r="D2899" s="96">
        <v>0.97430711059761987</v>
      </c>
      <c r="E2899" s="98">
        <v>0</v>
      </c>
      <c r="F2899" s="119">
        <v>0.53704265033930854</v>
      </c>
      <c r="G2899" s="177">
        <v>1</v>
      </c>
      <c r="H2899" s="97">
        <v>7467257.6446733819</v>
      </c>
      <c r="I2899" s="185">
        <v>40442.599469825502</v>
      </c>
      <c r="J2899" s="174">
        <v>301995310061.51813</v>
      </c>
      <c r="K2899" s="186">
        <v>0.43258070576182406</v>
      </c>
      <c r="L2899" s="182">
        <v>100880916672.70639</v>
      </c>
      <c r="M2899" s="189">
        <v>12178179300.082575</v>
      </c>
      <c r="N2899" s="187">
        <v>15921088.219947256</v>
      </c>
      <c r="O2899" s="185">
        <v>0</v>
      </c>
      <c r="P2899" s="185">
        <v>181854212005.86246</v>
      </c>
      <c r="Q2899" s="174">
        <v>496027701367.4632</v>
      </c>
      <c r="R2899" s="119">
        <v>0.55666389842068287</v>
      </c>
      <c r="S2899" s="174">
        <v>202590932916.10416</v>
      </c>
      <c r="T2899" s="119">
        <v>0.4084266510874206</v>
      </c>
      <c r="U2899" s="97">
        <v>16.198527078196644</v>
      </c>
      <c r="V2899" s="184">
        <v>3484698744186.9668</v>
      </c>
      <c r="W2899" s="199">
        <v>3618.5630050000213</v>
      </c>
      <c r="X2899" s="191">
        <v>4.6334482209093607E-2</v>
      </c>
      <c r="Y2899" s="198">
        <v>2.0000000000000001E-4</v>
      </c>
    </row>
    <row r="2900" spans="1:25" x14ac:dyDescent="0.2">
      <c r="A2900">
        <v>2896</v>
      </c>
      <c r="B2900" s="119">
        <v>0.49066650372672344</v>
      </c>
      <c r="C2900" s="97">
        <v>6860.8894152251669</v>
      </c>
      <c r="D2900" s="96">
        <v>0.57513159787221302</v>
      </c>
      <c r="E2900" s="98">
        <v>0.24123058861194069</v>
      </c>
      <c r="F2900" s="119">
        <v>0</v>
      </c>
      <c r="G2900" s="177">
        <v>0</v>
      </c>
      <c r="H2900" s="97">
        <v>4612456.1170589002</v>
      </c>
      <c r="I2900" s="185">
        <v>43712.758302347152</v>
      </c>
      <c r="J2900" s="174">
        <v>201623179425.17834</v>
      </c>
      <c r="K2900" s="186">
        <v>0.49066650372672349</v>
      </c>
      <c r="L2900" s="182">
        <v>75496882553.072952</v>
      </c>
      <c r="M2900" s="189">
        <v>17796292619.62891</v>
      </c>
      <c r="N2900" s="187">
        <v>12438008.20925137</v>
      </c>
      <c r="O2900" s="185">
        <v>31780275378.553673</v>
      </c>
      <c r="P2900" s="185">
        <v>0</v>
      </c>
      <c r="Q2900" s="174">
        <v>251199747423.36093</v>
      </c>
      <c r="R2900" s="119">
        <v>0.49504015070556739</v>
      </c>
      <c r="S2900" s="174">
        <v>88033247083.651611</v>
      </c>
      <c r="T2900" s="119">
        <v>0.35045117674933118</v>
      </c>
      <c r="U2900" s="97">
        <v>14.591598049391493</v>
      </c>
      <c r="V2900" s="184">
        <v>1439955948527.1702</v>
      </c>
      <c r="W2900" s="199">
        <v>1494.8606702145426</v>
      </c>
      <c r="X2900" s="191">
        <v>4.9033961303287375E-2</v>
      </c>
      <c r="Y2900" s="198">
        <v>2.0000000000000001E-4</v>
      </c>
    </row>
    <row r="2901" spans="1:25" x14ac:dyDescent="0.2">
      <c r="A2901">
        <v>2897</v>
      </c>
      <c r="B2901" s="119">
        <v>0.58323661933566839</v>
      </c>
      <c r="C2901" s="97">
        <v>10432.704628672258</v>
      </c>
      <c r="D2901" s="96">
        <v>0.77004776206652881</v>
      </c>
      <c r="E2901" s="98">
        <v>0.14998441256664613</v>
      </c>
      <c r="F2901" s="119">
        <v>0</v>
      </c>
      <c r="G2901" s="177">
        <v>0</v>
      </c>
      <c r="H2901" s="97">
        <v>13908706.037938327</v>
      </c>
      <c r="I2901" s="185">
        <v>32578.653820741976</v>
      </c>
      <c r="J2901" s="174">
        <v>453126919104.45648</v>
      </c>
      <c r="K2901" s="186">
        <v>0.3697602832915059</v>
      </c>
      <c r="L2901" s="182">
        <v>136756840679.52643</v>
      </c>
      <c r="M2901" s="189">
        <v>20335364622.011059</v>
      </c>
      <c r="N2901" s="187">
        <v>30471873.899132483</v>
      </c>
      <c r="O2901" s="185">
        <v>63381159097.843712</v>
      </c>
      <c r="P2901" s="185">
        <v>0</v>
      </c>
      <c r="Q2901" s="174">
        <v>536843442824.31122</v>
      </c>
      <c r="R2901" s="119">
        <v>0.40654918704999848</v>
      </c>
      <c r="S2901" s="174">
        <v>167205131661.50397</v>
      </c>
      <c r="T2901" s="119">
        <v>0.31145976335641667</v>
      </c>
      <c r="U2901" s="97">
        <v>14.445045824936059</v>
      </c>
      <c r="V2901" s="184">
        <v>2471042488826.2988</v>
      </c>
      <c r="W2901" s="199">
        <v>2563.6747359534615</v>
      </c>
      <c r="X2901" s="191">
        <v>4.9668559545081113E-2</v>
      </c>
      <c r="Y2901" s="198">
        <v>2.0000000000000001E-4</v>
      </c>
    </row>
    <row r="2902" spans="1:25" x14ac:dyDescent="0.2">
      <c r="A2902">
        <v>2898</v>
      </c>
      <c r="B2902" s="119">
        <v>0.47191453052053395</v>
      </c>
      <c r="C2902" s="97">
        <v>17000</v>
      </c>
      <c r="D2902" s="96">
        <v>0.61203608920363395</v>
      </c>
      <c r="E2902" s="98">
        <v>0</v>
      </c>
      <c r="F2902" s="119">
        <v>0</v>
      </c>
      <c r="G2902" s="177">
        <v>0</v>
      </c>
      <c r="H2902" s="97">
        <v>3202808.2978641111</v>
      </c>
      <c r="I2902" s="185">
        <v>46015.605816195486</v>
      </c>
      <c r="J2902" s="174">
        <v>147379164139.35495</v>
      </c>
      <c r="K2902" s="186">
        <v>0.45702699888686005</v>
      </c>
      <c r="L2902" s="182">
        <v>54590360284.709007</v>
      </c>
      <c r="M2902" s="189">
        <v>6159134602.9140024</v>
      </c>
      <c r="N2902" s="187">
        <v>8875785.397539068</v>
      </c>
      <c r="O2902" s="185">
        <v>0</v>
      </c>
      <c r="P2902" s="185">
        <v>0</v>
      </c>
      <c r="Q2902" s="174">
        <v>153538298742.26895</v>
      </c>
      <c r="R2902" s="119">
        <v>0.43869352231216446</v>
      </c>
      <c r="S2902" s="174">
        <v>54590360284.709007</v>
      </c>
      <c r="T2902" s="119">
        <v>0.35554881571499614</v>
      </c>
      <c r="U2902" s="97">
        <v>13.390077071322528</v>
      </c>
      <c r="V2902" s="184">
        <v>778035410952.84802</v>
      </c>
      <c r="W2902" s="199">
        <v>807.31342453701279</v>
      </c>
      <c r="X2902" s="191">
        <v>5.425130871772834E-2</v>
      </c>
      <c r="Y2902" s="198">
        <v>2.0000000000000001E-4</v>
      </c>
    </row>
    <row r="2903" spans="1:25" x14ac:dyDescent="0.2">
      <c r="A2903">
        <v>2899</v>
      </c>
      <c r="B2903" s="119">
        <v>0.37249232858978693</v>
      </c>
      <c r="C2903" s="97">
        <v>13413.732689450921</v>
      </c>
      <c r="D2903" s="96">
        <v>1.1454157122183843</v>
      </c>
      <c r="E2903" s="98">
        <v>0.7</v>
      </c>
      <c r="F2903" s="119">
        <v>0.45219242316921215</v>
      </c>
      <c r="G2903" s="177">
        <v>1</v>
      </c>
      <c r="H2903" s="97">
        <v>10508234.449852441</v>
      </c>
      <c r="I2903" s="185">
        <v>25913.398967830773</v>
      </c>
      <c r="J2903" s="174">
        <v>272304071746.53</v>
      </c>
      <c r="K2903" s="186">
        <v>0.13170865848134594</v>
      </c>
      <c r="L2903" s="182">
        <v>24960922022.102776</v>
      </c>
      <c r="M2903" s="189">
        <v>3460047940.2713609</v>
      </c>
      <c r="N2903" s="187">
        <v>20476358.592336532</v>
      </c>
      <c r="O2903" s="185">
        <v>3165893229.0607319</v>
      </c>
      <c r="P2903" s="185">
        <v>293321805860.21796</v>
      </c>
      <c r="Q2903" s="174">
        <v>572251818776.08008</v>
      </c>
      <c r="R2903" s="119">
        <v>0.47715875127172286</v>
      </c>
      <c r="S2903" s="174">
        <v>205248760781.68607</v>
      </c>
      <c r="T2903" s="119">
        <v>0.35866860365890618</v>
      </c>
      <c r="U2903" s="97">
        <v>18.321026571012993</v>
      </c>
      <c r="V2903" s="184">
        <v>3762444529820.0098</v>
      </c>
      <c r="W2903" s="199">
        <v>3907.7745962753188</v>
      </c>
      <c r="X2903" s="191">
        <v>4.2122440752552566E-2</v>
      </c>
      <c r="Y2903" s="198">
        <v>2.0000000000000001E-4</v>
      </c>
    </row>
    <row r="2904" spans="1:25" x14ac:dyDescent="0.2">
      <c r="A2904">
        <v>2900</v>
      </c>
      <c r="B2904" s="119">
        <v>0.62549351919556939</v>
      </c>
      <c r="C2904" s="97">
        <v>11385.750472887525</v>
      </c>
      <c r="D2904" s="96">
        <v>0.69718300741179084</v>
      </c>
      <c r="E2904" s="98">
        <v>0.26935042395232733</v>
      </c>
      <c r="F2904" s="119">
        <v>0.88901963656279959</v>
      </c>
      <c r="G2904" s="177">
        <v>1</v>
      </c>
      <c r="H2904" s="97">
        <v>4225257.1150001306</v>
      </c>
      <c r="I2904" s="185">
        <v>49474.102367342442</v>
      </c>
      <c r="J2904" s="174">
        <v>209040803035.85846</v>
      </c>
      <c r="K2904" s="186">
        <v>0.5151493572197321</v>
      </c>
      <c r="L2904" s="182">
        <v>83650217523.869324</v>
      </c>
      <c r="M2904" s="189">
        <v>8567614121.9036617</v>
      </c>
      <c r="N2904" s="187">
        <v>10768409.425792234</v>
      </c>
      <c r="O2904" s="185">
        <v>0</v>
      </c>
      <c r="P2904" s="185">
        <v>246593326837.35498</v>
      </c>
      <c r="Q2904" s="174">
        <v>464201743995.11713</v>
      </c>
      <c r="R2904" s="119">
        <v>0.65695982561778343</v>
      </c>
      <c r="S2904" s="174">
        <v>208434858760.38818</v>
      </c>
      <c r="T2904" s="119">
        <v>0.44901782782311278</v>
      </c>
      <c r="U2904" s="97">
        <v>16.734233126527943</v>
      </c>
      <c r="V2904" s="184">
        <v>3728928612929.9609</v>
      </c>
      <c r="W2904" s="199">
        <v>3870.4858285158307</v>
      </c>
      <c r="X2904" s="191">
        <v>4.4364200146106286E-2</v>
      </c>
      <c r="Y2904" s="198">
        <v>2.0000000000000001E-4</v>
      </c>
    </row>
    <row r="2905" spans="1:25" x14ac:dyDescent="0.2">
      <c r="A2905">
        <v>2901</v>
      </c>
      <c r="B2905" s="119">
        <v>0.52721658050434306</v>
      </c>
      <c r="C2905" s="97">
        <v>10836.048455544176</v>
      </c>
      <c r="D2905" s="96">
        <v>0.49166430048783993</v>
      </c>
      <c r="E2905" s="98">
        <v>0</v>
      </c>
      <c r="F2905" s="119">
        <v>0</v>
      </c>
      <c r="G2905" s="177">
        <v>0</v>
      </c>
      <c r="H2905" s="97">
        <v>5068252.3819792271</v>
      </c>
      <c r="I2905" s="185">
        <v>37507.09660520537</v>
      </c>
      <c r="J2905" s="174">
        <v>190095431710.45709</v>
      </c>
      <c r="K2905" s="186">
        <v>0.38298717136974336</v>
      </c>
      <c r="L2905" s="182">
        <v>58568961718.255173</v>
      </c>
      <c r="M2905" s="189">
        <v>2862993609.2281084</v>
      </c>
      <c r="N2905" s="187">
        <v>14047704.397245232</v>
      </c>
      <c r="O2905" s="185">
        <v>0</v>
      </c>
      <c r="P2905" s="185">
        <v>0</v>
      </c>
      <c r="Q2905" s="174">
        <v>192958425319.68521</v>
      </c>
      <c r="R2905" s="119">
        <v>0.37730465285710879</v>
      </c>
      <c r="S2905" s="174">
        <v>58568961718.255173</v>
      </c>
      <c r="T2905" s="119">
        <v>0.30353150748002133</v>
      </c>
      <c r="U2905" s="97">
        <v>13.156085316873044</v>
      </c>
      <c r="V2905" s="184">
        <v>860815739075.30127</v>
      </c>
      <c r="W2905" s="199">
        <v>893.07043981482184</v>
      </c>
      <c r="X2905" s="191">
        <v>5.3061489008298636E-2</v>
      </c>
      <c r="Y2905" s="198">
        <v>2.0000000000000001E-4</v>
      </c>
    </row>
    <row r="2906" spans="1:25" x14ac:dyDescent="0.2">
      <c r="A2906">
        <v>2902</v>
      </c>
      <c r="B2906" s="119">
        <v>0.46081663512633303</v>
      </c>
      <c r="C2906" s="97">
        <v>6637.1774212203218</v>
      </c>
      <c r="D2906" s="96">
        <v>0.97691155960345777</v>
      </c>
      <c r="E2906" s="98">
        <v>0.7</v>
      </c>
      <c r="F2906" s="119">
        <v>0.59316957908145651</v>
      </c>
      <c r="G2906" s="177">
        <v>1</v>
      </c>
      <c r="H2906" s="97">
        <v>9406884.7346938029</v>
      </c>
      <c r="I2906" s="185">
        <v>36577.342912376233</v>
      </c>
      <c r="J2906" s="174">
        <v>344078848678.09253</v>
      </c>
      <c r="K2906" s="186">
        <v>0.3824985205848761</v>
      </c>
      <c r="L2906" s="182">
        <v>94530711725.88414</v>
      </c>
      <c r="M2906" s="189">
        <v>6386924572.8581276</v>
      </c>
      <c r="N2906" s="187">
        <v>19642154.339800611</v>
      </c>
      <c r="O2906" s="185">
        <v>0</v>
      </c>
      <c r="P2906" s="185">
        <v>311967999543.20056</v>
      </c>
      <c r="Q2906" s="174">
        <v>662433772794.15125</v>
      </c>
      <c r="R2906" s="119">
        <v>0.57542967444223247</v>
      </c>
      <c r="S2906" s="174">
        <v>225101311855.02808</v>
      </c>
      <c r="T2906" s="119">
        <v>0.33980953432604871</v>
      </c>
      <c r="U2906" s="97">
        <v>16.564292993013201</v>
      </c>
      <c r="V2906" s="184">
        <v>3971378466658.5361</v>
      </c>
      <c r="W2906" s="199">
        <v>4120.4918729327092</v>
      </c>
      <c r="X2906" s="191">
        <v>4.5256689257970953E-2</v>
      </c>
      <c r="Y2906" s="198">
        <v>2.0000000000000001E-4</v>
      </c>
    </row>
    <row r="2907" spans="1:25" x14ac:dyDescent="0.2">
      <c r="A2907">
        <v>2903</v>
      </c>
      <c r="B2907" s="119">
        <v>0.5227828592187248</v>
      </c>
      <c r="C2907" s="97">
        <v>9538.8105576477847</v>
      </c>
      <c r="D2907" s="96">
        <v>0.97241646446489849</v>
      </c>
      <c r="E2907" s="98">
        <v>0.10147765869442642</v>
      </c>
      <c r="F2907" s="119">
        <v>0</v>
      </c>
      <c r="G2907" s="177">
        <v>0</v>
      </c>
      <c r="H2907" s="97">
        <v>7178639.473840151</v>
      </c>
      <c r="I2907" s="185">
        <v>37920.932675432028</v>
      </c>
      <c r="J2907" s="174">
        <v>272220704188.69116</v>
      </c>
      <c r="K2907" s="186">
        <v>0.35542152797970283</v>
      </c>
      <c r="L2907" s="182">
        <v>67086430481.546783</v>
      </c>
      <c r="M2907" s="189">
        <v>14303982202.091579</v>
      </c>
      <c r="N2907" s="187">
        <v>15366985.029526109</v>
      </c>
      <c r="O2907" s="185">
        <v>28296527846.005672</v>
      </c>
      <c r="P2907" s="185">
        <v>0</v>
      </c>
      <c r="Q2907" s="174">
        <v>314821214236.78839</v>
      </c>
      <c r="R2907" s="119">
        <v>0.37923213401197953</v>
      </c>
      <c r="S2907" s="174">
        <v>81576374335.86322</v>
      </c>
      <c r="T2907" s="119">
        <v>0.25911968649770434</v>
      </c>
      <c r="U2907" s="97">
        <v>14.659015668955949</v>
      </c>
      <c r="V2907" s="184">
        <v>1239639651114.7839</v>
      </c>
      <c r="W2907" s="199">
        <v>1285.8760096442177</v>
      </c>
      <c r="X2907" s="191">
        <v>5.2593307086523114E-2</v>
      </c>
      <c r="Y2907" s="198">
        <v>2.0000000000000001E-4</v>
      </c>
    </row>
    <row r="2908" spans="1:25" x14ac:dyDescent="0.2">
      <c r="A2908">
        <v>2904</v>
      </c>
      <c r="B2908" s="119">
        <v>0.56225061753352057</v>
      </c>
      <c r="C2908" s="97">
        <v>12814.486965733606</v>
      </c>
      <c r="D2908" s="96">
        <v>0.79351535785590899</v>
      </c>
      <c r="E2908" s="98">
        <v>0.58985527392582715</v>
      </c>
      <c r="F2908" s="119">
        <v>0.66812680561694127</v>
      </c>
      <c r="G2908" s="177">
        <v>1</v>
      </c>
      <c r="H2908" s="97">
        <v>4855654.0847863806</v>
      </c>
      <c r="I2908" s="185">
        <v>41333.496893902273</v>
      </c>
      <c r="J2908" s="174">
        <v>200701163031.38174</v>
      </c>
      <c r="K2908" s="186">
        <v>0.43929053940447638</v>
      </c>
      <c r="L2908" s="182">
        <v>68791950590.620987</v>
      </c>
      <c r="M2908" s="189">
        <v>3544806278.185524</v>
      </c>
      <c r="N2908" s="187">
        <v>11668907.60115088</v>
      </c>
      <c r="O2908" s="185">
        <v>0</v>
      </c>
      <c r="P2908" s="185">
        <v>211698826676.74179</v>
      </c>
      <c r="Q2908" s="174">
        <v>415944795986.30908</v>
      </c>
      <c r="R2908" s="119">
        <v>0.61913308206657158</v>
      </c>
      <c r="S2908" s="174">
        <v>152780215805.83649</v>
      </c>
      <c r="T2908" s="119">
        <v>0.36730887675504248</v>
      </c>
      <c r="U2908" s="97">
        <v>16.382253580733188</v>
      </c>
      <c r="V2908" s="184">
        <v>2668660194787.4409</v>
      </c>
      <c r="W2908" s="199">
        <v>2772.4233636215477</v>
      </c>
      <c r="X2908" s="191">
        <v>4.6055626606732965E-2</v>
      </c>
      <c r="Y2908" s="198">
        <v>2.0000000000000001E-4</v>
      </c>
    </row>
    <row r="2909" spans="1:25" x14ac:dyDescent="0.2">
      <c r="A2909">
        <v>2905</v>
      </c>
      <c r="B2909" s="119">
        <v>0.36314354416520256</v>
      </c>
      <c r="C2909" s="97">
        <v>5865.7428353556361</v>
      </c>
      <c r="D2909" s="96">
        <v>0.76584856065834461</v>
      </c>
      <c r="E2909" s="98">
        <v>3.9906975954611248E-2</v>
      </c>
      <c r="F2909" s="119">
        <v>0.55923512883380011</v>
      </c>
      <c r="G2909" s="177">
        <v>1</v>
      </c>
      <c r="H2909" s="97">
        <v>7090410.4223544244</v>
      </c>
      <c r="I2909" s="185">
        <v>34179.19168362004</v>
      </c>
      <c r="J2909" s="174">
        <v>242344496941.18921</v>
      </c>
      <c r="K2909" s="186">
        <v>0.36314354416520256</v>
      </c>
      <c r="L2909" s="182">
        <v>63037839395.753838</v>
      </c>
      <c r="M2909" s="189">
        <v>5918268156.4493332</v>
      </c>
      <c r="N2909" s="187">
        <v>16555807.004828611</v>
      </c>
      <c r="O2909" s="185">
        <v>0</v>
      </c>
      <c r="P2909" s="185">
        <v>294679857787.99731</v>
      </c>
      <c r="Q2909" s="174">
        <v>542942622885.63586</v>
      </c>
      <c r="R2909" s="119">
        <v>0.59628718047201146</v>
      </c>
      <c r="S2909" s="174">
        <v>226177609548.86523</v>
      </c>
      <c r="T2909" s="119">
        <v>0.41657736934848594</v>
      </c>
      <c r="U2909" s="97">
        <v>17.392946794484196</v>
      </c>
      <c r="V2909" s="184">
        <v>4209352499074.3311</v>
      </c>
      <c r="W2909" s="199">
        <v>4370.6793653129771</v>
      </c>
      <c r="X2909" s="191">
        <v>4.3005580140946575E-2</v>
      </c>
      <c r="Y2909" s="198">
        <v>2.0000000000000001E-4</v>
      </c>
    </row>
    <row r="2910" spans="1:25" x14ac:dyDescent="0.2">
      <c r="A2910">
        <v>2906</v>
      </c>
      <c r="B2910" s="119">
        <v>0.53806033913472684</v>
      </c>
      <c r="C2910" s="97">
        <v>9709.3018153743324</v>
      </c>
      <c r="D2910" s="96">
        <v>0.98874452530014389</v>
      </c>
      <c r="E2910" s="98">
        <v>0</v>
      </c>
      <c r="F2910" s="119">
        <v>0</v>
      </c>
      <c r="G2910" s="177">
        <v>0</v>
      </c>
      <c r="H2910" s="97">
        <v>8965808.7363485396</v>
      </c>
      <c r="I2910" s="185">
        <v>33652.601556948845</v>
      </c>
      <c r="J2910" s="174">
        <v>301722789040.14844</v>
      </c>
      <c r="K2910" s="186">
        <v>0.33790717301989714</v>
      </c>
      <c r="L2910" s="182">
        <v>69574828467.446793</v>
      </c>
      <c r="M2910" s="189">
        <v>11966817853.761827</v>
      </c>
      <c r="N2910" s="187">
        <v>18669242.796776187</v>
      </c>
      <c r="O2910" s="185">
        <v>0</v>
      </c>
      <c r="P2910" s="185">
        <v>0</v>
      </c>
      <c r="Q2910" s="174">
        <v>313689606893.91028</v>
      </c>
      <c r="R2910" s="119">
        <v>0.32501648903757363</v>
      </c>
      <c r="S2910" s="174">
        <v>69574828467.446793</v>
      </c>
      <c r="T2910" s="119">
        <v>0.22179513422954103</v>
      </c>
      <c r="U2910" s="97">
        <v>13.594001930744284</v>
      </c>
      <c r="V2910" s="184">
        <v>932535892791.64197</v>
      </c>
      <c r="W2910" s="199">
        <v>968.18886197258894</v>
      </c>
      <c r="X2910" s="191">
        <v>5.8204677661515138E-2</v>
      </c>
      <c r="Y2910" s="198">
        <v>2.0000000000000001E-4</v>
      </c>
    </row>
    <row r="2911" spans="1:25" x14ac:dyDescent="0.2">
      <c r="A2911">
        <v>2907</v>
      </c>
      <c r="B2911" s="119">
        <v>0.54339673982308068</v>
      </c>
      <c r="C2911" s="97">
        <v>7992.6733670724107</v>
      </c>
      <c r="D2911" s="96">
        <v>0.81489997410175996</v>
      </c>
      <c r="E2911" s="98">
        <v>0</v>
      </c>
      <c r="F2911" s="119">
        <v>0.66225730019367079</v>
      </c>
      <c r="G2911" s="177">
        <v>1</v>
      </c>
      <c r="H2911" s="97">
        <v>8521236.9803156648</v>
      </c>
      <c r="I2911" s="185">
        <v>39585.542648805545</v>
      </c>
      <c r="J2911" s="174">
        <v>337317789904.86475</v>
      </c>
      <c r="K2911" s="186">
        <v>0.4540179797383509</v>
      </c>
      <c r="L2911" s="182">
        <v>114934623937.56795</v>
      </c>
      <c r="M2911" s="189">
        <v>0</v>
      </c>
      <c r="N2911" s="187">
        <v>19040836.961061083</v>
      </c>
      <c r="O2911" s="185">
        <v>0</v>
      </c>
      <c r="P2911" s="185">
        <v>357699196401.52075</v>
      </c>
      <c r="Q2911" s="174">
        <v>695016986306.3855</v>
      </c>
      <c r="R2911" s="119">
        <v>0.63208195954791824</v>
      </c>
      <c r="S2911" s="174">
        <v>295964585645.32465</v>
      </c>
      <c r="T2911" s="119">
        <v>0.4258379168805726</v>
      </c>
      <c r="U2911" s="97">
        <v>16.669965336826433</v>
      </c>
      <c r="V2911" s="184">
        <v>5271190559777.5596</v>
      </c>
      <c r="W2911" s="199">
        <v>5472.8970845673657</v>
      </c>
      <c r="X2911" s="191">
        <v>4.4317782077541029E-2</v>
      </c>
      <c r="Y2911" s="198">
        <v>2.0000000000000001E-4</v>
      </c>
    </row>
    <row r="2912" spans="1:25" x14ac:dyDescent="0.2">
      <c r="A2912">
        <v>2908</v>
      </c>
      <c r="B2912" s="119">
        <v>0.64985128557534166</v>
      </c>
      <c r="C2912" s="97">
        <v>5911.1996227725358</v>
      </c>
      <c r="D2912" s="96">
        <v>0.84476797151239258</v>
      </c>
      <c r="E2912" s="98">
        <v>0.21102465100388085</v>
      </c>
      <c r="F2912" s="119">
        <v>0</v>
      </c>
      <c r="G2912" s="177">
        <v>0</v>
      </c>
      <c r="H2912" s="97">
        <v>8483618.5107383002</v>
      </c>
      <c r="I2912" s="185">
        <v>35334.18597017604</v>
      </c>
      <c r="J2912" s="174">
        <v>299761754158.45502</v>
      </c>
      <c r="K2912" s="186">
        <v>0.39057947116023328</v>
      </c>
      <c r="L2912" s="182">
        <v>79974256971.42244</v>
      </c>
      <c r="M2912" s="189">
        <v>15354365666.490234</v>
      </c>
      <c r="N2912" s="187">
        <v>18823777.549227543</v>
      </c>
      <c r="O2912" s="185">
        <v>25779351348.676296</v>
      </c>
      <c r="P2912" s="185">
        <v>0</v>
      </c>
      <c r="Q2912" s="174">
        <v>340895471173.62152</v>
      </c>
      <c r="R2912" s="119">
        <v>0.40394865915387912</v>
      </c>
      <c r="S2912" s="174">
        <v>94018066067.262894</v>
      </c>
      <c r="T2912" s="119">
        <v>0.27579734557218138</v>
      </c>
      <c r="U2912" s="97">
        <v>14.408020900349156</v>
      </c>
      <c r="V2912" s="184">
        <v>1473564447945.8279</v>
      </c>
      <c r="W2912" s="199">
        <v>1529.5622315579417</v>
      </c>
      <c r="X2912" s="191">
        <v>5.0297520339806286E-2</v>
      </c>
      <c r="Y2912" s="198">
        <v>2.0000000000000001E-4</v>
      </c>
    </row>
    <row r="2913" spans="1:25" x14ac:dyDescent="0.2">
      <c r="A2913">
        <v>2909</v>
      </c>
      <c r="B2913" s="119">
        <v>0.58333061397191299</v>
      </c>
      <c r="C2913" s="97">
        <v>12605.889582453046</v>
      </c>
      <c r="D2913" s="96">
        <v>1.2204441976286793</v>
      </c>
      <c r="E2913" s="98">
        <v>0.15777339759223058</v>
      </c>
      <c r="F2913" s="119">
        <v>0</v>
      </c>
      <c r="G2913" s="177">
        <v>0</v>
      </c>
      <c r="H2913" s="97">
        <v>15094490.08667773</v>
      </c>
      <c r="I2913" s="185">
        <v>22626.383094444755</v>
      </c>
      <c r="J2913" s="174">
        <v>341533715316.46893</v>
      </c>
      <c r="K2913" s="186">
        <v>0.12175001869851398</v>
      </c>
      <c r="L2913" s="182">
        <v>34883867103.717316</v>
      </c>
      <c r="M2913" s="189">
        <v>15647880751.165894</v>
      </c>
      <c r="N2913" s="187">
        <v>28041039.554564688</v>
      </c>
      <c r="O2913" s="185">
        <v>28639332376.580338</v>
      </c>
      <c r="P2913" s="185">
        <v>0</v>
      </c>
      <c r="Q2913" s="174">
        <v>385820928444.21515</v>
      </c>
      <c r="R2913" s="119">
        <v>0.16715838196564345</v>
      </c>
      <c r="S2913" s="174">
        <v>47248325409.040245</v>
      </c>
      <c r="T2913" s="119">
        <v>0.12246180008835825</v>
      </c>
      <c r="U2913" s="97">
        <v>15.579107852023061</v>
      </c>
      <c r="V2913" s="184">
        <v>404468678955.92432</v>
      </c>
      <c r="W2913" s="199">
        <v>419.99236849118648</v>
      </c>
      <c r="X2913" s="191">
        <v>5.2214094854536368E-2</v>
      </c>
      <c r="Y2913" s="198">
        <v>2.0000000000000001E-4</v>
      </c>
    </row>
    <row r="2914" spans="1:25" x14ac:dyDescent="0.2">
      <c r="A2914">
        <v>2910</v>
      </c>
      <c r="B2914" s="119">
        <v>0.49624819510839752</v>
      </c>
      <c r="C2914" s="97">
        <v>6015.0291322086305</v>
      </c>
      <c r="D2914" s="96">
        <v>0.58893621297947918</v>
      </c>
      <c r="E2914" s="98">
        <v>0.13633950669371553</v>
      </c>
      <c r="F2914" s="119">
        <v>0.55043990662714737</v>
      </c>
      <c r="G2914" s="177">
        <v>1</v>
      </c>
      <c r="H2914" s="97">
        <v>5712554.9784087026</v>
      </c>
      <c r="I2914" s="185">
        <v>52697.715979599328</v>
      </c>
      <c r="J2914" s="174">
        <v>301038599770.02802</v>
      </c>
      <c r="K2914" s="186">
        <v>0.49624819510839746</v>
      </c>
      <c r="L2914" s="182">
        <v>109974933887.87839</v>
      </c>
      <c r="M2914" s="189">
        <v>1670766590.5040178</v>
      </c>
      <c r="N2914" s="187">
        <v>14903701.982632592</v>
      </c>
      <c r="O2914" s="185">
        <v>0</v>
      </c>
      <c r="P2914" s="185">
        <v>212193555977.13647</v>
      </c>
      <c r="Q2914" s="174">
        <v>514902922337.66852</v>
      </c>
      <c r="R2914" s="119">
        <v>0.6198152947484199</v>
      </c>
      <c r="S2914" s="174">
        <v>202891678664.905</v>
      </c>
      <c r="T2914" s="119">
        <v>0.39403870101139288</v>
      </c>
      <c r="U2914" s="97">
        <v>15.767036420667832</v>
      </c>
      <c r="V2914" s="184">
        <v>3499384454228.2021</v>
      </c>
      <c r="W2914" s="199">
        <v>3632.9415557759226</v>
      </c>
      <c r="X2914" s="191">
        <v>4.6555427855637509E-2</v>
      </c>
      <c r="Y2914" s="198">
        <v>2.0000000000000001E-4</v>
      </c>
    </row>
    <row r="2915" spans="1:25" x14ac:dyDescent="0.2">
      <c r="A2915">
        <v>2911</v>
      </c>
      <c r="B2915" s="119">
        <v>0.54465889128524569</v>
      </c>
      <c r="C2915" s="97">
        <v>16612.502968106339</v>
      </c>
      <c r="D2915" s="96">
        <v>0.73887633917637874</v>
      </c>
      <c r="E2915" s="98">
        <v>1.0589375849430732E-2</v>
      </c>
      <c r="F2915" s="119">
        <v>0</v>
      </c>
      <c r="G2915" s="177">
        <v>0</v>
      </c>
      <c r="H2915" s="97">
        <v>4099816.8364003897</v>
      </c>
      <c r="I2915" s="185">
        <v>50606.190466366053</v>
      </c>
      <c r="J2915" s="174">
        <v>207476111700.09244</v>
      </c>
      <c r="K2915" s="186">
        <v>0.53539433459033114</v>
      </c>
      <c r="L2915" s="182">
        <v>91056181329.205261</v>
      </c>
      <c r="M2915" s="189">
        <v>6041676705.6597462</v>
      </c>
      <c r="N2915" s="187">
        <v>10304129.213531096</v>
      </c>
      <c r="O2915" s="185">
        <v>4213730109.8628578</v>
      </c>
      <c r="P2915" s="185">
        <v>0</v>
      </c>
      <c r="Q2915" s="174">
        <v>217731518515.61505</v>
      </c>
      <c r="R2915" s="119">
        <v>0.52565893828891064</v>
      </c>
      <c r="S2915" s="174">
        <v>92707507762.542221</v>
      </c>
      <c r="T2915" s="119">
        <v>0.42578818351415448</v>
      </c>
      <c r="U2915" s="97">
        <v>13.257954471196022</v>
      </c>
      <c r="V2915" s="184">
        <v>1297795241138.9956</v>
      </c>
      <c r="W2915" s="199">
        <v>1346.4339401738316</v>
      </c>
      <c r="X2915" s="191">
        <v>5.7253237386590584E-2</v>
      </c>
      <c r="Y2915" s="198">
        <v>2.0000000000000001E-4</v>
      </c>
    </row>
    <row r="2916" spans="1:25" x14ac:dyDescent="0.2">
      <c r="A2916">
        <v>2912</v>
      </c>
      <c r="B2916" s="119">
        <v>0.34246977801328132</v>
      </c>
      <c r="C2916" s="97">
        <v>4818.6123263084573</v>
      </c>
      <c r="D2916" s="96">
        <v>1.0116738105555958</v>
      </c>
      <c r="E2916" s="98">
        <v>0</v>
      </c>
      <c r="F2916" s="119">
        <v>0.4180486901896141</v>
      </c>
      <c r="G2916" s="177">
        <v>1</v>
      </c>
      <c r="H2916" s="97">
        <v>40831946.733623244</v>
      </c>
      <c r="I2916" s="185">
        <v>21741.99420297399</v>
      </c>
      <c r="J2916" s="174">
        <v>887767949178.57935</v>
      </c>
      <c r="K2916" s="186">
        <v>0.34246977801328127</v>
      </c>
      <c r="L2916" s="182">
        <v>188836171566.03918</v>
      </c>
      <c r="M2916" s="189">
        <v>27631699149.646759</v>
      </c>
      <c r="N2916" s="187">
        <v>78188977.077361673</v>
      </c>
      <c r="O2916" s="185">
        <v>0</v>
      </c>
      <c r="P2916" s="185">
        <v>306546245583.44379</v>
      </c>
      <c r="Q2916" s="174">
        <v>1221945893911.6699</v>
      </c>
      <c r="R2916" s="119">
        <v>0.44950491808678544</v>
      </c>
      <c r="S2916" s="174">
        <v>373203807857.70966</v>
      </c>
      <c r="T2916" s="119">
        <v>0.30541762095784514</v>
      </c>
      <c r="U2916" s="97">
        <v>16.216973632705471</v>
      </c>
      <c r="V2916" s="184">
        <v>6190162712495.0859</v>
      </c>
      <c r="W2916" s="199">
        <v>6423.5314937123239</v>
      </c>
      <c r="X2916" s="191">
        <v>4.5442944637248094E-2</v>
      </c>
      <c r="Y2916" s="198">
        <v>2.0000000000000001E-4</v>
      </c>
    </row>
    <row r="2917" spans="1:25" x14ac:dyDescent="0.2">
      <c r="A2917">
        <v>2913</v>
      </c>
      <c r="B2917" s="119">
        <v>0.51020422025459611</v>
      </c>
      <c r="C2917" s="97">
        <v>9387.3029336297495</v>
      </c>
      <c r="D2917" s="96">
        <v>0.40753943678011373</v>
      </c>
      <c r="E2917" s="98">
        <v>0</v>
      </c>
      <c r="F2917" s="119">
        <v>0</v>
      </c>
      <c r="G2917" s="177">
        <v>0</v>
      </c>
      <c r="H2917" s="97">
        <v>2765057.3178321263</v>
      </c>
      <c r="I2917" s="185">
        <v>53827.369362653648</v>
      </c>
      <c r="J2917" s="174">
        <v>148835761555.85828</v>
      </c>
      <c r="K2917" s="186">
        <v>0.51020422025459611</v>
      </c>
      <c r="L2917" s="182">
        <v>61764164838.600502</v>
      </c>
      <c r="M2917" s="189">
        <v>3317941017.6486773</v>
      </c>
      <c r="N2917" s="187">
        <v>8911796.4329216182</v>
      </c>
      <c r="O2917" s="185">
        <v>0</v>
      </c>
      <c r="P2917" s="185">
        <v>0</v>
      </c>
      <c r="Q2917" s="174">
        <v>152153702573.50696</v>
      </c>
      <c r="R2917" s="119">
        <v>0.49907844755811925</v>
      </c>
      <c r="S2917" s="174">
        <v>61764164838.600502</v>
      </c>
      <c r="T2917" s="119">
        <v>0.40593271010780446</v>
      </c>
      <c r="U2917" s="97">
        <v>13.183663808984299</v>
      </c>
      <c r="V2917" s="184">
        <v>942083195766.88782</v>
      </c>
      <c r="W2917" s="199">
        <v>977.86221394201289</v>
      </c>
      <c r="X2917" s="191">
        <v>5.2379390470669564E-2</v>
      </c>
      <c r="Y2917" s="198">
        <v>2.0000000000000001E-4</v>
      </c>
    </row>
    <row r="2918" spans="1:25" x14ac:dyDescent="0.2">
      <c r="A2918">
        <v>2914</v>
      </c>
      <c r="B2918" s="119">
        <v>0.42329495089268543</v>
      </c>
      <c r="C2918" s="97">
        <v>17000</v>
      </c>
      <c r="D2918" s="96">
        <v>0.4791811618207017</v>
      </c>
      <c r="E2918" s="98">
        <v>0</v>
      </c>
      <c r="F2918" s="119">
        <v>0</v>
      </c>
      <c r="G2918" s="177">
        <v>0</v>
      </c>
      <c r="H2918" s="97">
        <v>2817678.5835054349</v>
      </c>
      <c r="I2918" s="185">
        <v>53708.137222680321</v>
      </c>
      <c r="J2918" s="174">
        <v>151332268012.31741</v>
      </c>
      <c r="K2918" s="186">
        <v>0.42329495089268543</v>
      </c>
      <c r="L2918" s="182">
        <v>50951833702.51635</v>
      </c>
      <c r="M2918" s="189">
        <v>8548571538.7098703</v>
      </c>
      <c r="N2918" s="187">
        <v>8581240.9808436297</v>
      </c>
      <c r="O2918" s="185">
        <v>0</v>
      </c>
      <c r="P2918" s="185">
        <v>0</v>
      </c>
      <c r="Q2918" s="174">
        <v>159880839551.02728</v>
      </c>
      <c r="R2918" s="119">
        <v>0.40066205016585438</v>
      </c>
      <c r="S2918" s="174">
        <v>50951833702.51635</v>
      </c>
      <c r="T2918" s="119">
        <v>0.31868630315926416</v>
      </c>
      <c r="U2918" s="97">
        <v>13.62245469720219</v>
      </c>
      <c r="V2918" s="184">
        <v>764943261664.1521</v>
      </c>
      <c r="W2918" s="199">
        <v>792.2804353614772</v>
      </c>
      <c r="X2918" s="191">
        <v>5.3472696415988327E-2</v>
      </c>
      <c r="Y2918" s="198">
        <v>2.0000000000000001E-4</v>
      </c>
    </row>
    <row r="2919" spans="1:25" x14ac:dyDescent="0.2">
      <c r="A2919">
        <v>2915</v>
      </c>
      <c r="B2919" s="119">
        <v>0.3936170934347743</v>
      </c>
      <c r="C2919" s="97">
        <v>13971.229177243436</v>
      </c>
      <c r="D2919" s="96">
        <v>0.95618039238099917</v>
      </c>
      <c r="E2919" s="98">
        <v>0.37799395727686613</v>
      </c>
      <c r="F2919" s="119">
        <v>0.66068892693991943</v>
      </c>
      <c r="G2919" s="177">
        <v>1</v>
      </c>
      <c r="H2919" s="97">
        <v>7147234.6537566399</v>
      </c>
      <c r="I2919" s="185">
        <v>37063.83336861866</v>
      </c>
      <c r="J2919" s="174">
        <v>264903914253.25299</v>
      </c>
      <c r="K2919" s="186">
        <v>0.33436507180635111</v>
      </c>
      <c r="L2919" s="182">
        <v>66595188237.76506</v>
      </c>
      <c r="M2919" s="189">
        <v>3086962001.680985</v>
      </c>
      <c r="N2919" s="187">
        <v>15347452.05542022</v>
      </c>
      <c r="O2919" s="185">
        <v>0</v>
      </c>
      <c r="P2919" s="185">
        <v>249496334304.57416</v>
      </c>
      <c r="Q2919" s="174">
        <v>517487210559.50812</v>
      </c>
      <c r="R2919" s="119">
        <v>0.55686725753697375</v>
      </c>
      <c r="S2919" s="174">
        <v>244008188190.60873</v>
      </c>
      <c r="T2919" s="119">
        <v>0.47152506035228703</v>
      </c>
      <c r="U2919" s="97">
        <v>17.398656234632416</v>
      </c>
      <c r="V2919" s="184">
        <v>4419138195960.4277</v>
      </c>
      <c r="W2919" s="199">
        <v>4580.7961223261646</v>
      </c>
      <c r="X2919" s="191">
        <v>4.3366999631594627E-2</v>
      </c>
      <c r="Y2919" s="198">
        <v>2.0000000000000001E-4</v>
      </c>
    </row>
    <row r="2920" spans="1:25" x14ac:dyDescent="0.2">
      <c r="A2920">
        <v>2916</v>
      </c>
      <c r="B2920" s="119">
        <v>0.46518411362307766</v>
      </c>
      <c r="C2920" s="97">
        <v>8997.6785002613851</v>
      </c>
      <c r="D2920" s="96">
        <v>0.74427982803228276</v>
      </c>
      <c r="E2920" s="98">
        <v>0</v>
      </c>
      <c r="F2920" s="119">
        <v>0.58062893241065028</v>
      </c>
      <c r="G2920" s="177">
        <v>1</v>
      </c>
      <c r="H2920" s="97">
        <v>6959987.1686917627</v>
      </c>
      <c r="I2920" s="185">
        <v>31354.220281346217</v>
      </c>
      <c r="J2920" s="174">
        <v>218224970842.5047</v>
      </c>
      <c r="K2920" s="186">
        <v>0.30600927330238714</v>
      </c>
      <c r="L2920" s="182">
        <v>49778074031.221176</v>
      </c>
      <c r="M2920" s="189">
        <v>4780317983.839572</v>
      </c>
      <c r="N2920" s="187">
        <v>16332620.249733161</v>
      </c>
      <c r="O2920" s="185">
        <v>0</v>
      </c>
      <c r="P2920" s="185">
        <v>267221583251.08786</v>
      </c>
      <c r="Q2920" s="174">
        <v>490226872077.43213</v>
      </c>
      <c r="R2920" s="119">
        <v>0.57229855669867369</v>
      </c>
      <c r="S2920" s="174">
        <v>232432013254.96408</v>
      </c>
      <c r="T2920" s="119">
        <v>0.47413152255401264</v>
      </c>
      <c r="U2920" s="97">
        <v>17.789132513629262</v>
      </c>
      <c r="V2920" s="184">
        <v>4374771247091.1094</v>
      </c>
      <c r="W2920" s="199">
        <v>4539.9365647270488</v>
      </c>
      <c r="X2920" s="191">
        <v>4.1997699067286051E-2</v>
      </c>
      <c r="Y2920" s="198">
        <v>2.0000000000000001E-4</v>
      </c>
    </row>
    <row r="2921" spans="1:25" x14ac:dyDescent="0.2">
      <c r="A2921">
        <v>2917</v>
      </c>
      <c r="B2921" s="119">
        <v>0.66115528635972809</v>
      </c>
      <c r="C2921" s="97">
        <v>5513.6682747571322</v>
      </c>
      <c r="D2921" s="96">
        <v>1.1899494013236984</v>
      </c>
      <c r="E2921" s="98">
        <v>0.63520135288438673</v>
      </c>
      <c r="F2921" s="119">
        <v>0</v>
      </c>
      <c r="G2921" s="177">
        <v>0</v>
      </c>
      <c r="H2921" s="97">
        <v>15767697.510812866</v>
      </c>
      <c r="I2921" s="185">
        <v>31822.489434189796</v>
      </c>
      <c r="J2921" s="174">
        <v>501767387439.34314</v>
      </c>
      <c r="K2921" s="186">
        <v>0.43148657196709594</v>
      </c>
      <c r="L2921" s="182">
        <v>157935875385.34421</v>
      </c>
      <c r="M2921" s="189">
        <v>67186323214.574059</v>
      </c>
      <c r="N2921" s="187">
        <v>29702786.743159484</v>
      </c>
      <c r="O2921" s="185">
        <v>128610879991.36058</v>
      </c>
      <c r="P2921" s="185">
        <v>0</v>
      </c>
      <c r="Q2921" s="174">
        <v>697564590645.27783</v>
      </c>
      <c r="R2921" s="119">
        <v>0.45787099604457032</v>
      </c>
      <c r="S2921" s="174">
        <v>201438280767.45914</v>
      </c>
      <c r="T2921" s="119">
        <v>0.28877366120479236</v>
      </c>
      <c r="U2921" s="97">
        <v>15.447872400704577</v>
      </c>
      <c r="V2921" s="184">
        <v>3279682405165.1255</v>
      </c>
      <c r="W2921" s="199">
        <v>3403.8720012111753</v>
      </c>
      <c r="X2921" s="191">
        <v>4.8099874504749528E-2</v>
      </c>
      <c r="Y2921" s="198">
        <v>2.0000000000000001E-4</v>
      </c>
    </row>
    <row r="2922" spans="1:25" x14ac:dyDescent="0.2">
      <c r="A2922">
        <v>2918</v>
      </c>
      <c r="B2922" s="119">
        <v>0.51842109196051511</v>
      </c>
      <c r="C2922" s="97">
        <v>4000</v>
      </c>
      <c r="D2922" s="96">
        <v>0.48934838801841318</v>
      </c>
      <c r="E2922" s="98">
        <v>0</v>
      </c>
      <c r="F2922" s="119">
        <v>0</v>
      </c>
      <c r="G2922" s="177">
        <v>0</v>
      </c>
      <c r="H2922" s="97">
        <v>5439019.7456324687</v>
      </c>
      <c r="I2922" s="185">
        <v>39364.047574436583</v>
      </c>
      <c r="J2922" s="174">
        <v>214101832025.37646</v>
      </c>
      <c r="K2922" s="186">
        <v>0.47873227768692417</v>
      </c>
      <c r="L2922" s="182">
        <v>74168701304.694885</v>
      </c>
      <c r="M2922" s="189">
        <v>8164300357.1469564</v>
      </c>
      <c r="N2922" s="187">
        <v>15251152.477492515</v>
      </c>
      <c r="O2922" s="185">
        <v>0</v>
      </c>
      <c r="P2922" s="185">
        <v>0</v>
      </c>
      <c r="Q2922" s="174">
        <v>222266132382.52341</v>
      </c>
      <c r="R2922" s="119">
        <v>0.46114743890019211</v>
      </c>
      <c r="S2922" s="174">
        <v>74168701304.694885</v>
      </c>
      <c r="T2922" s="119">
        <v>0.33369321951870479</v>
      </c>
      <c r="U2922" s="97">
        <v>13.386352240025893</v>
      </c>
      <c r="V2922" s="184">
        <v>1168486879714.3884</v>
      </c>
      <c r="W2922" s="199">
        <v>1212.0024268779612</v>
      </c>
      <c r="X2922" s="191">
        <v>5.1021448691160959E-2</v>
      </c>
      <c r="Y2922" s="198">
        <v>2.0000000000000001E-4</v>
      </c>
    </row>
    <row r="2923" spans="1:25" x14ac:dyDescent="0.2">
      <c r="A2923">
        <v>2919</v>
      </c>
      <c r="B2923" s="119">
        <v>0.38440686444368038</v>
      </c>
      <c r="C2923" s="97">
        <v>8216.7475517132734</v>
      </c>
      <c r="D2923" s="96">
        <v>1.4727784285428955</v>
      </c>
      <c r="E2923" s="98">
        <v>0.43791255736822432</v>
      </c>
      <c r="F2923" s="119">
        <v>0.41654214633478936</v>
      </c>
      <c r="G2923" s="177">
        <v>1</v>
      </c>
      <c r="H2923" s="97">
        <v>18334942.962180931</v>
      </c>
      <c r="I2923" s="185">
        <v>28398.720940065159</v>
      </c>
      <c r="J2923" s="174">
        <v>520688928634.98792</v>
      </c>
      <c r="K2923" s="186">
        <v>0.28963775311647444</v>
      </c>
      <c r="L2923" s="182">
        <v>91847358990.815735</v>
      </c>
      <c r="M2923" s="189">
        <v>5620413945.0840425</v>
      </c>
      <c r="N2923" s="187">
        <v>31765073.48442762</v>
      </c>
      <c r="O2923" s="185">
        <v>0</v>
      </c>
      <c r="P2923" s="185">
        <v>362985504917.81781</v>
      </c>
      <c r="Q2923" s="174">
        <v>889294847497.88965</v>
      </c>
      <c r="R2923" s="119">
        <v>0.49612294115733474</v>
      </c>
      <c r="S2923" s="174">
        <v>308898973369.29346</v>
      </c>
      <c r="T2923" s="119">
        <v>0.34735270786557265</v>
      </c>
      <c r="U2923" s="97">
        <v>17.276722147136457</v>
      </c>
      <c r="V2923" s="184">
        <v>5380010910685.958</v>
      </c>
      <c r="W2923" s="199">
        <v>5587.0001897157254</v>
      </c>
      <c r="X2923" s="191">
        <v>4.4216391692199049E-2</v>
      </c>
      <c r="Y2923" s="198">
        <v>2.0000000000000001E-4</v>
      </c>
    </row>
    <row r="2924" spans="1:25" x14ac:dyDescent="0.2">
      <c r="A2924">
        <v>2920</v>
      </c>
      <c r="B2924" s="119">
        <v>0.440214055758402</v>
      </c>
      <c r="C2924" s="97">
        <v>11733.887467308383</v>
      </c>
      <c r="D2924" s="96">
        <v>0.48930504974759553</v>
      </c>
      <c r="E2924" s="98">
        <v>0.1907174693061903</v>
      </c>
      <c r="F2924" s="119">
        <v>0.37602133370404434</v>
      </c>
      <c r="G2924" s="177">
        <v>1</v>
      </c>
      <c r="H2924" s="97">
        <v>3210427.070241583</v>
      </c>
      <c r="I2924" s="185">
        <v>53635.896893884463</v>
      </c>
      <c r="J2924" s="174">
        <v>172194135324.81311</v>
      </c>
      <c r="K2924" s="186">
        <v>0.440214055758402</v>
      </c>
      <c r="L2924" s="182">
        <v>57340094242.100876</v>
      </c>
      <c r="M2924" s="189">
        <v>4993163960.6952209</v>
      </c>
      <c r="N2924" s="187">
        <v>9537312.8175333627</v>
      </c>
      <c r="O2924" s="185">
        <v>0</v>
      </c>
      <c r="P2924" s="185">
        <v>146538220398.58118</v>
      </c>
      <c r="Q2924" s="174">
        <v>323725519684.08948</v>
      </c>
      <c r="R2924" s="119">
        <v>0.596285566848066</v>
      </c>
      <c r="S2924" s="174">
        <v>149379741935.01266</v>
      </c>
      <c r="T2924" s="119">
        <v>0.46143949998377098</v>
      </c>
      <c r="U2924" s="97">
        <v>16.793029815809486</v>
      </c>
      <c r="V2924" s="184">
        <v>2715583543007.9663</v>
      </c>
      <c r="W2924" s="199">
        <v>2817.325008324894</v>
      </c>
      <c r="X2924" s="191">
        <v>4.3719770555945399E-2</v>
      </c>
      <c r="Y2924" s="198">
        <v>2.0000000000000001E-4</v>
      </c>
    </row>
    <row r="2925" spans="1:25" x14ac:dyDescent="0.2">
      <c r="A2925">
        <v>2921</v>
      </c>
      <c r="B2925" s="119">
        <v>0.49400132068216135</v>
      </c>
      <c r="C2925" s="97">
        <v>14472.542893947684</v>
      </c>
      <c r="D2925" s="96">
        <v>1.0389221803704287</v>
      </c>
      <c r="E2925" s="98">
        <v>0</v>
      </c>
      <c r="F2925" s="119">
        <v>0</v>
      </c>
      <c r="G2925" s="177">
        <v>0</v>
      </c>
      <c r="H2925" s="97">
        <v>21768253.562295903</v>
      </c>
      <c r="I2925" s="185">
        <v>25196.838173298675</v>
      </c>
      <c r="J2925" s="174">
        <v>548491162324.50226</v>
      </c>
      <c r="K2925" s="186">
        <v>0.29041725255093076</v>
      </c>
      <c r="L2925" s="182">
        <v>140380765595.89215</v>
      </c>
      <c r="M2925" s="189">
        <v>20633391841.573368</v>
      </c>
      <c r="N2925" s="187">
        <v>41939852.747867331</v>
      </c>
      <c r="O2925" s="185">
        <v>0</v>
      </c>
      <c r="P2925" s="185">
        <v>0</v>
      </c>
      <c r="Q2925" s="174">
        <v>569124554166.07568</v>
      </c>
      <c r="R2925" s="119">
        <v>0.2798882867462188</v>
      </c>
      <c r="S2925" s="174">
        <v>140380765595.89215</v>
      </c>
      <c r="T2925" s="119">
        <v>0.2466608839282794</v>
      </c>
      <c r="U2925" s="97">
        <v>13.40769187742222</v>
      </c>
      <c r="V2925" s="184">
        <v>1496936046703.0024</v>
      </c>
      <c r="W2925" s="199">
        <v>1554.7288132472331</v>
      </c>
      <c r="X2925" s="191">
        <v>6.1253206505110756E-2</v>
      </c>
      <c r="Y2925" s="198">
        <v>2.0000000000000001E-4</v>
      </c>
    </row>
    <row r="2926" spans="1:25" x14ac:dyDescent="0.2">
      <c r="A2926">
        <v>2922</v>
      </c>
      <c r="B2926" s="119">
        <v>0.41810109420175057</v>
      </c>
      <c r="C2926" s="97">
        <v>10683.311126061635</v>
      </c>
      <c r="D2926" s="96">
        <v>0.83217038530847931</v>
      </c>
      <c r="E2926" s="98">
        <v>0.55176892884957263</v>
      </c>
      <c r="F2926" s="119">
        <v>0.55866899257807212</v>
      </c>
      <c r="G2926" s="177">
        <v>1</v>
      </c>
      <c r="H2926" s="97">
        <v>7474430.9227080848</v>
      </c>
      <c r="I2926" s="185">
        <v>36672.902156847376</v>
      </c>
      <c r="J2926" s="174">
        <v>274109073906.58804</v>
      </c>
      <c r="K2926" s="186">
        <v>0.41312689984979523</v>
      </c>
      <c r="L2926" s="182">
        <v>82914690905.052338</v>
      </c>
      <c r="M2926" s="189">
        <v>5277581858.4567327</v>
      </c>
      <c r="N2926" s="187">
        <v>16747032.569281254</v>
      </c>
      <c r="O2926" s="185">
        <v>0</v>
      </c>
      <c r="P2926" s="185">
        <v>363559937273.96252</v>
      </c>
      <c r="Q2926" s="174">
        <v>642946593039.00732</v>
      </c>
      <c r="R2926" s="119">
        <v>0.6284966529379854</v>
      </c>
      <c r="S2926" s="174">
        <v>239866749910.70413</v>
      </c>
      <c r="T2926" s="119">
        <v>0.3730741441165884</v>
      </c>
      <c r="U2926" s="97">
        <v>16.980271179876389</v>
      </c>
      <c r="V2926" s="184">
        <v>4289612870532.7056</v>
      </c>
      <c r="W2926" s="199">
        <v>4453.397309695747</v>
      </c>
      <c r="X2926" s="191">
        <v>4.4068439280436141E-2</v>
      </c>
      <c r="Y2926" s="198">
        <v>2.0000000000000001E-4</v>
      </c>
    </row>
    <row r="2927" spans="1:25" x14ac:dyDescent="0.2">
      <c r="A2927">
        <v>2923</v>
      </c>
      <c r="B2927" s="119">
        <v>0.39370930691202699</v>
      </c>
      <c r="C2927" s="97">
        <v>9558.9250011786135</v>
      </c>
      <c r="D2927" s="96">
        <v>0.90217751047595396</v>
      </c>
      <c r="E2927" s="98">
        <v>0</v>
      </c>
      <c r="F2927" s="119">
        <v>0.54451771142462158</v>
      </c>
      <c r="G2927" s="177">
        <v>1</v>
      </c>
      <c r="H2927" s="97">
        <v>26499528.599167075</v>
      </c>
      <c r="I2927" s="185">
        <v>24143.532423308825</v>
      </c>
      <c r="J2927" s="174">
        <v>639792227936.38977</v>
      </c>
      <c r="K2927" s="186">
        <v>0.31535618897536588</v>
      </c>
      <c r="L2927" s="182">
        <v>144605570263.20343</v>
      </c>
      <c r="M2927" s="189">
        <v>19691395635.779907</v>
      </c>
      <c r="N2927" s="187">
        <v>53393427.950563774</v>
      </c>
      <c r="O2927" s="185">
        <v>0</v>
      </c>
      <c r="P2927" s="185">
        <v>336564219193.61761</v>
      </c>
      <c r="Q2927" s="174">
        <v>996047842765.78723</v>
      </c>
      <c r="R2927" s="119">
        <v>0.47288272095954709</v>
      </c>
      <c r="S2927" s="174">
        <v>323700478901.30188</v>
      </c>
      <c r="T2927" s="119">
        <v>0.3249848702071006</v>
      </c>
      <c r="U2927" s="97">
        <v>16.494964727399349</v>
      </c>
      <c r="V2927" s="184">
        <v>5379669386178.6562</v>
      </c>
      <c r="W2927" s="199">
        <v>5585.8802787018321</v>
      </c>
      <c r="X2927" s="191">
        <v>4.4896832558543799E-2</v>
      </c>
      <c r="Y2927" s="198">
        <v>2.0000000000000001E-4</v>
      </c>
    </row>
    <row r="2928" spans="1:25" x14ac:dyDescent="0.2">
      <c r="A2928">
        <v>2924</v>
      </c>
      <c r="B2928" s="119">
        <v>0.45174363615314989</v>
      </c>
      <c r="C2928" s="97">
        <v>9668.0116360723077</v>
      </c>
      <c r="D2928" s="96">
        <v>1.1487782881851689</v>
      </c>
      <c r="E2928" s="98">
        <v>0.13794972917330667</v>
      </c>
      <c r="F2928" s="119">
        <v>0.45942387301553017</v>
      </c>
      <c r="G2928" s="177">
        <v>1</v>
      </c>
      <c r="H2928" s="97">
        <v>10760761.372616628</v>
      </c>
      <c r="I2928" s="185">
        <v>37145.411385008236</v>
      </c>
      <c r="J2928" s="174">
        <v>399712908001.75055</v>
      </c>
      <c r="K2928" s="186">
        <v>0.42428834056956999</v>
      </c>
      <c r="L2928" s="182">
        <v>129180833441.82544</v>
      </c>
      <c r="M2928" s="189">
        <v>9550523283.9565868</v>
      </c>
      <c r="N2928" s="187">
        <v>20958870.202942215</v>
      </c>
      <c r="O2928" s="185">
        <v>0</v>
      </c>
      <c r="P2928" s="185">
        <v>293787742369.26672</v>
      </c>
      <c r="Q2928" s="174">
        <v>703051173654.97388</v>
      </c>
      <c r="R2928" s="119">
        <v>0.575525275396645</v>
      </c>
      <c r="S2928" s="174">
        <v>254919256576.89713</v>
      </c>
      <c r="T2928" s="119">
        <v>0.36258990259790125</v>
      </c>
      <c r="U2928" s="97">
        <v>16.061785168384674</v>
      </c>
      <c r="V2928" s="184">
        <v>4252129581209.8926</v>
      </c>
      <c r="W2928" s="199">
        <v>4415.1824596280121</v>
      </c>
      <c r="X2928" s="191">
        <v>4.6730385486197089E-2</v>
      </c>
      <c r="Y2928" s="198">
        <v>2.0000000000000001E-4</v>
      </c>
    </row>
    <row r="2929" spans="1:25" x14ac:dyDescent="0.2">
      <c r="A2929">
        <v>2925</v>
      </c>
      <c r="B2929" s="119">
        <v>0.328233865425616</v>
      </c>
      <c r="C2929" s="97">
        <v>13653.65191939073</v>
      </c>
      <c r="D2929" s="96">
        <v>0.28863106885420786</v>
      </c>
      <c r="E2929" s="98">
        <v>0.45595297443710603</v>
      </c>
      <c r="F2929" s="119">
        <v>0.67373518713889136</v>
      </c>
      <c r="G2929" s="177">
        <v>1</v>
      </c>
      <c r="H2929" s="97">
        <v>1910756.0459426593</v>
      </c>
      <c r="I2929" s="185">
        <v>54073.04510219131</v>
      </c>
      <c r="J2929" s="174">
        <v>103320397851.54214</v>
      </c>
      <c r="K2929" s="186">
        <v>0.32823386542561606</v>
      </c>
      <c r="L2929" s="182">
        <v>19150150142.050163</v>
      </c>
      <c r="M2929" s="189">
        <v>1564217432.7383919</v>
      </c>
      <c r="N2929" s="187">
        <v>7153314.3994743144</v>
      </c>
      <c r="O2929" s="185">
        <v>0</v>
      </c>
      <c r="P2929" s="185">
        <v>177181820512.25824</v>
      </c>
      <c r="Q2929" s="174">
        <v>282066435796.53882</v>
      </c>
      <c r="R2929" s="119">
        <v>0.6227565129395175</v>
      </c>
      <c r="S2929" s="174">
        <v>143299921840.36465</v>
      </c>
      <c r="T2929" s="119">
        <v>0.5080360640417716</v>
      </c>
      <c r="U2929" s="97">
        <v>18.235187082612413</v>
      </c>
      <c r="V2929" s="184">
        <v>2822881231480.9946</v>
      </c>
      <c r="W2929" s="199">
        <v>2930.9330802963364</v>
      </c>
      <c r="X2929" s="191">
        <v>4.0452717424525053E-2</v>
      </c>
      <c r="Y2929" s="198">
        <v>2.0000000000000001E-4</v>
      </c>
    </row>
    <row r="2930" spans="1:25" x14ac:dyDescent="0.2">
      <c r="A2930">
        <v>2926</v>
      </c>
      <c r="B2930" s="119">
        <v>0.54966463380207209</v>
      </c>
      <c r="C2930" s="97">
        <v>5872.5583992659613</v>
      </c>
      <c r="D2930" s="96">
        <v>0.95480488632806737</v>
      </c>
      <c r="E2930" s="98">
        <v>0.18151970524579814</v>
      </c>
      <c r="F2930" s="119">
        <v>0.58991412808962673</v>
      </c>
      <c r="G2930" s="177">
        <v>1</v>
      </c>
      <c r="H2930" s="97">
        <v>15736936.557172809</v>
      </c>
      <c r="I2930" s="185">
        <v>22399.610753184421</v>
      </c>
      <c r="J2930" s="174">
        <v>352501253328.22906</v>
      </c>
      <c r="K2930" s="186">
        <v>6.8664184479062751E-2</v>
      </c>
      <c r="L2930" s="182">
        <v>-3275689057.057766</v>
      </c>
      <c r="M2930" s="189">
        <v>11209888462.468569</v>
      </c>
      <c r="N2930" s="187">
        <v>31919053.290888663</v>
      </c>
      <c r="O2930" s="185">
        <v>0</v>
      </c>
      <c r="P2930" s="185">
        <v>337275491724.12402</v>
      </c>
      <c r="Q2930" s="174">
        <v>700986633514.82166</v>
      </c>
      <c r="R2930" s="119">
        <v>0.41944395286491964</v>
      </c>
      <c r="S2930" s="174">
        <v>204484971647.96066</v>
      </c>
      <c r="T2930" s="119">
        <v>0.29171022937006835</v>
      </c>
      <c r="U2930" s="97">
        <v>19.270171865003519</v>
      </c>
      <c r="V2930" s="184">
        <v>4078393837253.3667</v>
      </c>
      <c r="W2930" s="199">
        <v>4228.5428576751774</v>
      </c>
      <c r="X2930" s="191">
        <v>3.9289185914447321E-2</v>
      </c>
      <c r="Y2930" s="198">
        <v>2.0000000000000001E-4</v>
      </c>
    </row>
    <row r="2931" spans="1:25" x14ac:dyDescent="0.2">
      <c r="A2931">
        <v>2927</v>
      </c>
      <c r="B2931" s="119">
        <v>0.44722030608366747</v>
      </c>
      <c r="C2931" s="97">
        <v>10103.062113631482</v>
      </c>
      <c r="D2931" s="96">
        <v>0.67545608825943315</v>
      </c>
      <c r="E2931" s="98">
        <v>0</v>
      </c>
      <c r="F2931" s="119">
        <v>0.6186494083923697</v>
      </c>
      <c r="G2931" s="177">
        <v>1</v>
      </c>
      <c r="H2931" s="97">
        <v>4449602.0005784091</v>
      </c>
      <c r="I2931" s="185">
        <v>50138.277699036684</v>
      </c>
      <c r="J2931" s="174">
        <v>223095380755.18945</v>
      </c>
      <c r="K2931" s="186">
        <v>0.44722030608366747</v>
      </c>
      <c r="L2931" s="182">
        <v>68682927497.143112</v>
      </c>
      <c r="M2931" s="189">
        <v>5588594537.7177629</v>
      </c>
      <c r="N2931" s="187">
        <v>11387696.833013568</v>
      </c>
      <c r="O2931" s="185">
        <v>0</v>
      </c>
      <c r="P2931" s="185">
        <v>203085667334.41107</v>
      </c>
      <c r="Q2931" s="174">
        <v>431769642627.3183</v>
      </c>
      <c r="R2931" s="119">
        <v>0.60736395624986184</v>
      </c>
      <c r="S2931" s="174">
        <v>149972424467.41086</v>
      </c>
      <c r="T2931" s="119">
        <v>0.34734360561995198</v>
      </c>
      <c r="U2931" s="97">
        <v>16.358213541837113</v>
      </c>
      <c r="V2931" s="184">
        <v>2628575208777.7812</v>
      </c>
      <c r="W2931" s="199">
        <v>2729.1334862200847</v>
      </c>
      <c r="X2931" s="191">
        <v>4.5516980029985311E-2</v>
      </c>
      <c r="Y2931" s="198">
        <v>2.0000000000000001E-4</v>
      </c>
    </row>
    <row r="2932" spans="1:25" x14ac:dyDescent="0.2">
      <c r="A2932">
        <v>2928</v>
      </c>
      <c r="B2932" s="119">
        <v>0.37375507407919462</v>
      </c>
      <c r="C2932" s="97">
        <v>6503.3142736682548</v>
      </c>
      <c r="D2932" s="96">
        <v>0.24137801967934902</v>
      </c>
      <c r="E2932" s="98">
        <v>0.7</v>
      </c>
      <c r="F2932" s="119">
        <v>0</v>
      </c>
      <c r="G2932" s="177">
        <v>0</v>
      </c>
      <c r="H2932" s="97">
        <v>6358844.6629836503</v>
      </c>
      <c r="I2932" s="185">
        <v>32988.754686516862</v>
      </c>
      <c r="J2932" s="174">
        <v>209770366676.83463</v>
      </c>
      <c r="K2932" s="186">
        <v>0.37375507407919462</v>
      </c>
      <c r="L2932" s="182">
        <v>50410763768.189362</v>
      </c>
      <c r="M2932" s="189">
        <v>29694849829.476254</v>
      </c>
      <c r="N2932" s="187">
        <v>20794630.362748418</v>
      </c>
      <c r="O2932" s="185">
        <v>78559050021.44635</v>
      </c>
      <c r="P2932" s="185">
        <v>0</v>
      </c>
      <c r="Q2932" s="174">
        <v>318024266527.75726</v>
      </c>
      <c r="R2932" s="119">
        <v>0.44414843086116795</v>
      </c>
      <c r="S2932" s="174">
        <v>95801264924.142181</v>
      </c>
      <c r="T2932" s="119">
        <v>0.30123885189679578</v>
      </c>
      <c r="U2932" s="97">
        <v>16.747235959640765</v>
      </c>
      <c r="V2932" s="184">
        <v>1764068613657.7913</v>
      </c>
      <c r="W2932" s="199">
        <v>1831.9596142007154</v>
      </c>
      <c r="X2932" s="191">
        <v>4.2884341210038833E-2</v>
      </c>
      <c r="Y2932" s="198">
        <v>2.0000000000000001E-4</v>
      </c>
    </row>
    <row r="2933" spans="1:25" x14ac:dyDescent="0.2">
      <c r="A2933">
        <v>2929</v>
      </c>
      <c r="B2933" s="119">
        <v>0.58116170019273583</v>
      </c>
      <c r="C2933" s="97">
        <v>13435.599497780018</v>
      </c>
      <c r="D2933" s="96">
        <v>0.80304856087027743</v>
      </c>
      <c r="E2933" s="98">
        <v>0</v>
      </c>
      <c r="F2933" s="119">
        <v>0.63386504399960031</v>
      </c>
      <c r="G2933" s="177">
        <v>1</v>
      </c>
      <c r="H2933" s="97">
        <v>4783225.0169831645</v>
      </c>
      <c r="I2933" s="185">
        <v>36406.257795850426</v>
      </c>
      <c r="J2933" s="174">
        <v>174139323063.85013</v>
      </c>
      <c r="K2933" s="186">
        <v>0.23749743305124893</v>
      </c>
      <c r="L2933" s="182">
        <v>31208529714.663292</v>
      </c>
      <c r="M2933" s="189">
        <v>0</v>
      </c>
      <c r="N2933" s="187">
        <v>11463770.97111051</v>
      </c>
      <c r="O2933" s="185">
        <v>0</v>
      </c>
      <c r="P2933" s="185">
        <v>157335464374.3288</v>
      </c>
      <c r="Q2933" s="174">
        <v>331474787438.17896</v>
      </c>
      <c r="R2933" s="119">
        <v>0.50449089963319682</v>
      </c>
      <c r="S2933" s="174">
        <v>100130755294.98489</v>
      </c>
      <c r="T2933" s="119">
        <v>0.30207653519850158</v>
      </c>
      <c r="U2933" s="97">
        <v>17.129933428182596</v>
      </c>
      <c r="V2933" s="184">
        <v>1795934058209.8196</v>
      </c>
      <c r="W2933" s="199">
        <v>1861.7908741491035</v>
      </c>
      <c r="X2933" s="191">
        <v>4.4796430073108497E-2</v>
      </c>
      <c r="Y2933" s="198">
        <v>2.0000000000000001E-4</v>
      </c>
    </row>
    <row r="2934" spans="1:25" x14ac:dyDescent="0.2">
      <c r="A2934">
        <v>2930</v>
      </c>
      <c r="B2934" s="119">
        <v>0.38990586782467562</v>
      </c>
      <c r="C2934" s="97">
        <v>8383.3884540168892</v>
      </c>
      <c r="D2934" s="96">
        <v>0.34226981837466425</v>
      </c>
      <c r="E2934" s="98">
        <v>0.68263245983595711</v>
      </c>
      <c r="F2934" s="119">
        <v>0.46157526414703431</v>
      </c>
      <c r="G2934" s="177">
        <v>1</v>
      </c>
      <c r="H2934" s="97">
        <v>3243700.9450290119</v>
      </c>
      <c r="I2934" s="185">
        <v>53644.170372401262</v>
      </c>
      <c r="J2934" s="174">
        <v>174005646132.25531</v>
      </c>
      <c r="K2934" s="186">
        <v>0.38990586782467562</v>
      </c>
      <c r="L2934" s="182">
        <v>48705372208.276405</v>
      </c>
      <c r="M2934" s="189">
        <v>1674993611.0733862</v>
      </c>
      <c r="N2934" s="187">
        <v>10597481.416569717</v>
      </c>
      <c r="O2934" s="185">
        <v>0</v>
      </c>
      <c r="P2934" s="185">
        <v>135556762474.19772</v>
      </c>
      <c r="Q2934" s="174">
        <v>311237402217.52637</v>
      </c>
      <c r="R2934" s="119">
        <v>0.56642045970341703</v>
      </c>
      <c r="S2934" s="174">
        <v>141530199401.74216</v>
      </c>
      <c r="T2934" s="119">
        <v>0.45473390535121333</v>
      </c>
      <c r="U2934" s="97">
        <v>16.976049078482912</v>
      </c>
      <c r="V2934" s="184">
        <v>2634267833310.5215</v>
      </c>
      <c r="W2934" s="199">
        <v>2731.0472953418871</v>
      </c>
      <c r="X2934" s="191">
        <v>4.3022326421354139E-2</v>
      </c>
      <c r="Y2934" s="198">
        <v>2.0000000000000001E-4</v>
      </c>
    </row>
    <row r="2935" spans="1:25" x14ac:dyDescent="0.2">
      <c r="A2935">
        <v>2931</v>
      </c>
      <c r="B2935" s="119">
        <v>0.59676023518498655</v>
      </c>
      <c r="C2935" s="97">
        <v>5504.8444751328561</v>
      </c>
      <c r="D2935" s="96">
        <v>1.0258340952522955</v>
      </c>
      <c r="E2935" s="98">
        <v>0</v>
      </c>
      <c r="F2935" s="119">
        <v>0.52415484894030218</v>
      </c>
      <c r="G2935" s="177">
        <v>1</v>
      </c>
      <c r="H2935" s="97">
        <v>11043163.607427185</v>
      </c>
      <c r="I2935" s="185">
        <v>31521.543396545439</v>
      </c>
      <c r="J2935" s="174">
        <v>348097560886.6673</v>
      </c>
      <c r="K2935" s="186">
        <v>0.33203143422776504</v>
      </c>
      <c r="L2935" s="182">
        <v>82608176591.320862</v>
      </c>
      <c r="M2935" s="189">
        <v>14040077663.02668</v>
      </c>
      <c r="N2935" s="187">
        <v>22407249.87576915</v>
      </c>
      <c r="O2935" s="185">
        <v>0</v>
      </c>
      <c r="P2935" s="185">
        <v>330103590195.995</v>
      </c>
      <c r="Q2935" s="174">
        <v>692241228745.68909</v>
      </c>
      <c r="R2935" s="119">
        <v>0.54845361527673564</v>
      </c>
      <c r="S2935" s="174">
        <v>200845654191.6373</v>
      </c>
      <c r="T2935" s="119">
        <v>0.29013824350734047</v>
      </c>
      <c r="U2935" s="97">
        <v>16.759431969267808</v>
      </c>
      <c r="V2935" s="184">
        <v>3564818884061.5234</v>
      </c>
      <c r="W2935" s="199">
        <v>3701.5140060678232</v>
      </c>
      <c r="X2935" s="191">
        <v>4.4756685392418623E-2</v>
      </c>
      <c r="Y2935" s="198">
        <v>2.0000000000000001E-4</v>
      </c>
    </row>
    <row r="2936" spans="1:25" x14ac:dyDescent="0.2">
      <c r="A2936">
        <v>2932</v>
      </c>
      <c r="B2936" s="119">
        <v>0.64534335390065278</v>
      </c>
      <c r="C2936" s="97">
        <v>10124.341249100555</v>
      </c>
      <c r="D2936" s="96">
        <v>0.77870543064491071</v>
      </c>
      <c r="E2936" s="98">
        <v>1.3045246482432882E-2</v>
      </c>
      <c r="F2936" s="119">
        <v>0.60072254874137809</v>
      </c>
      <c r="G2936" s="177">
        <v>1</v>
      </c>
      <c r="H2936" s="97">
        <v>9277459.7230785508</v>
      </c>
      <c r="I2936" s="185">
        <v>35102.82560096759</v>
      </c>
      <c r="J2936" s="174">
        <v>325665050679.22742</v>
      </c>
      <c r="K2936" s="186">
        <v>0.33195962575761528</v>
      </c>
      <c r="L2936" s="182">
        <v>75319976384.664627</v>
      </c>
      <c r="M2936" s="189">
        <v>3829750677.4250202</v>
      </c>
      <c r="N2936" s="187">
        <v>20825496.966410391</v>
      </c>
      <c r="O2936" s="185">
        <v>0</v>
      </c>
      <c r="P2936" s="185">
        <v>212178624273.79657</v>
      </c>
      <c r="Q2936" s="174">
        <v>541673425630.44904</v>
      </c>
      <c r="R2936" s="119">
        <v>0.5129484567965662</v>
      </c>
      <c r="S2936" s="174">
        <v>200579264629.59601</v>
      </c>
      <c r="T2936" s="119">
        <v>0.37029556027442834</v>
      </c>
      <c r="U2936" s="97">
        <v>16.798509428015375</v>
      </c>
      <c r="V2936" s="184">
        <v>3533701320892.998</v>
      </c>
      <c r="W2936" s="199">
        <v>3671.3030180740479</v>
      </c>
      <c r="X2936" s="191">
        <v>4.4399044113552673E-2</v>
      </c>
      <c r="Y2936" s="198">
        <v>2.0000000000000001E-4</v>
      </c>
    </row>
    <row r="2937" spans="1:25" x14ac:dyDescent="0.2">
      <c r="A2937">
        <v>2933</v>
      </c>
      <c r="B2937" s="119">
        <v>0.46557138128212772</v>
      </c>
      <c r="C2937" s="97">
        <v>10066.883154630057</v>
      </c>
      <c r="D2937" s="96">
        <v>0.99389630538635387</v>
      </c>
      <c r="E2937" s="98">
        <v>0</v>
      </c>
      <c r="F2937" s="119">
        <v>0</v>
      </c>
      <c r="G2937" s="177">
        <v>0</v>
      </c>
      <c r="H2937" s="97">
        <v>8172267.7706398591</v>
      </c>
      <c r="I2937" s="185">
        <v>35157.124936269778</v>
      </c>
      <c r="J2937" s="174">
        <v>287313439025.03644</v>
      </c>
      <c r="K2937" s="186">
        <v>0.39269547660854121</v>
      </c>
      <c r="L2937" s="182">
        <v>77488946212.477737</v>
      </c>
      <c r="M2937" s="189">
        <v>12727781869.887571</v>
      </c>
      <c r="N2937" s="187">
        <v>17150362.277161408</v>
      </c>
      <c r="O2937" s="185">
        <v>0</v>
      </c>
      <c r="P2937" s="185">
        <v>0</v>
      </c>
      <c r="Q2937" s="174">
        <v>300041220894.92401</v>
      </c>
      <c r="R2937" s="119">
        <v>0.37603729093439536</v>
      </c>
      <c r="S2937" s="174">
        <v>77488946212.477737</v>
      </c>
      <c r="T2937" s="119">
        <v>0.25826100154290055</v>
      </c>
      <c r="U2937" s="97">
        <v>13.539853481926434</v>
      </c>
      <c r="V2937" s="184">
        <v>1066323213750.0928</v>
      </c>
      <c r="W2937" s="199">
        <v>1106.9226525919689</v>
      </c>
      <c r="X2937" s="191">
        <v>5.8546626297072128E-2</v>
      </c>
      <c r="Y2937" s="198">
        <v>2.0000000000000001E-4</v>
      </c>
    </row>
    <row r="2938" spans="1:25" x14ac:dyDescent="0.2">
      <c r="A2938">
        <v>2934</v>
      </c>
      <c r="B2938" s="119">
        <v>0.51685995221388736</v>
      </c>
      <c r="C2938" s="97">
        <v>4000</v>
      </c>
      <c r="D2938" s="96">
        <v>0.76382022045298359</v>
      </c>
      <c r="E2938" s="98">
        <v>0</v>
      </c>
      <c r="F2938" s="119">
        <v>0</v>
      </c>
      <c r="G2938" s="177">
        <v>0</v>
      </c>
      <c r="H2938" s="97">
        <v>10899188.955322834</v>
      </c>
      <c r="I2938" s="185">
        <v>34484.791420836169</v>
      </c>
      <c r="J2938" s="174">
        <v>375856257780.58917</v>
      </c>
      <c r="K2938" s="186">
        <v>0.43593473496909652</v>
      </c>
      <c r="L2938" s="182">
        <v>111447661613.88831</v>
      </c>
      <c r="M2938" s="189">
        <v>16938107124.473623</v>
      </c>
      <c r="N2938" s="187">
        <v>24635221.990599744</v>
      </c>
      <c r="O2938" s="185">
        <v>0</v>
      </c>
      <c r="P2938" s="185">
        <v>0</v>
      </c>
      <c r="Q2938" s="174">
        <v>392794364905.06281</v>
      </c>
      <c r="R2938" s="119">
        <v>0.41713632567427311</v>
      </c>
      <c r="S2938" s="174">
        <v>111447661613.88831</v>
      </c>
      <c r="T2938" s="119">
        <v>0.28373029648942361</v>
      </c>
      <c r="U2938" s="97">
        <v>13.475369842543898</v>
      </c>
      <c r="V2938" s="184">
        <v>1682109558608.386</v>
      </c>
      <c r="W2938" s="199">
        <v>1746.8750350214036</v>
      </c>
      <c r="X2938" s="191">
        <v>5.1870900106008734E-2</v>
      </c>
      <c r="Y2938" s="198">
        <v>2.0000000000000001E-4</v>
      </c>
    </row>
    <row r="2939" spans="1:25" x14ac:dyDescent="0.2">
      <c r="A2939">
        <v>2935</v>
      </c>
      <c r="B2939" s="119">
        <v>0.64942004747241144</v>
      </c>
      <c r="C2939" s="97">
        <v>10119.823070759649</v>
      </c>
      <c r="D2939" s="96">
        <v>0.92856351982552798</v>
      </c>
      <c r="E2939" s="98">
        <v>0.18622681510148104</v>
      </c>
      <c r="F2939" s="119">
        <v>0</v>
      </c>
      <c r="G2939" s="177">
        <v>0</v>
      </c>
      <c r="H2939" s="97">
        <v>7280681.7458833922</v>
      </c>
      <c r="I2939" s="185">
        <v>34803.89874990606</v>
      </c>
      <c r="J2939" s="174">
        <v>253396110314.01486</v>
      </c>
      <c r="K2939" s="186">
        <v>0.38089450186905283</v>
      </c>
      <c r="L2939" s="182">
        <v>71773829370.332733</v>
      </c>
      <c r="M2939" s="189">
        <v>11141429716.961712</v>
      </c>
      <c r="N2939" s="187">
        <v>15821865.947919749</v>
      </c>
      <c r="O2939" s="185">
        <v>20076000769.531963</v>
      </c>
      <c r="P2939" s="185">
        <v>0</v>
      </c>
      <c r="Q2939" s="174">
        <v>284613540800.50854</v>
      </c>
      <c r="R2939" s="119">
        <v>0.39554683699376769</v>
      </c>
      <c r="S2939" s="174">
        <v>80963965961.472382</v>
      </c>
      <c r="T2939" s="119">
        <v>0.28446983138522453</v>
      </c>
      <c r="U2939" s="97">
        <v>14.144564995651301</v>
      </c>
      <c r="V2939" s="184">
        <v>1181779202733.3254</v>
      </c>
      <c r="W2939" s="199">
        <v>1227.0229966359786</v>
      </c>
      <c r="X2939" s="191">
        <v>5.6048977785040692E-2</v>
      </c>
      <c r="Y2939" s="198">
        <v>2.0000000000000001E-4</v>
      </c>
    </row>
    <row r="2940" spans="1:25" x14ac:dyDescent="0.2">
      <c r="A2940">
        <v>2936</v>
      </c>
      <c r="B2940" s="119">
        <v>0.58656178264572079</v>
      </c>
      <c r="C2940" s="97">
        <v>4464.9263245416869</v>
      </c>
      <c r="D2940" s="96">
        <v>0.63338924058581736</v>
      </c>
      <c r="E2940" s="98">
        <v>7.5551528890534708E-2</v>
      </c>
      <c r="F2940" s="119">
        <v>0.74000911098343092</v>
      </c>
      <c r="G2940" s="177">
        <v>1</v>
      </c>
      <c r="H2940" s="97">
        <v>6168097.2710395427</v>
      </c>
      <c r="I2940" s="185">
        <v>46684.520120501867</v>
      </c>
      <c r="J2940" s="174">
        <v>287954661155.05817</v>
      </c>
      <c r="K2940" s="186">
        <v>0.51106678156727448</v>
      </c>
      <c r="L2940" s="182">
        <v>118447258953.48059</v>
      </c>
      <c r="M2940" s="189">
        <v>6309649027.6027117</v>
      </c>
      <c r="N2940" s="187">
        <v>15671811.90595983</v>
      </c>
      <c r="O2940" s="185">
        <v>0</v>
      </c>
      <c r="P2940" s="185">
        <v>420086083758.84039</v>
      </c>
      <c r="Q2940" s="174">
        <v>714350393941.50122</v>
      </c>
      <c r="R2940" s="119">
        <v>0.67646484557052722</v>
      </c>
      <c r="S2940" s="174">
        <v>326610408121.54633</v>
      </c>
      <c r="T2940" s="119">
        <v>0.45721317002352313</v>
      </c>
      <c r="U2940" s="97">
        <v>16.895097715571559</v>
      </c>
      <c r="V2940" s="184">
        <v>5984385984703.5625</v>
      </c>
      <c r="W2940" s="199">
        <v>6213.1230187658175</v>
      </c>
      <c r="X2940" s="191">
        <v>4.3647787447563563E-2</v>
      </c>
      <c r="Y2940" s="198">
        <v>2.0000000000000001E-4</v>
      </c>
    </row>
    <row r="2941" spans="1:25" x14ac:dyDescent="0.2">
      <c r="A2941">
        <v>2937</v>
      </c>
      <c r="B2941" s="119">
        <v>0.47253961016195983</v>
      </c>
      <c r="C2941" s="97">
        <v>4000</v>
      </c>
      <c r="D2941" s="96">
        <v>1.0341034541803691</v>
      </c>
      <c r="E2941" s="98">
        <v>0.13573397836434439</v>
      </c>
      <c r="F2941" s="119">
        <v>0</v>
      </c>
      <c r="G2941" s="177">
        <v>0</v>
      </c>
      <c r="H2941" s="97">
        <v>15466098.880781014</v>
      </c>
      <c r="I2941" s="185">
        <v>31381.002302354078</v>
      </c>
      <c r="J2941" s="174">
        <v>485341684586.22479</v>
      </c>
      <c r="K2941" s="186">
        <v>0.31409490944173801</v>
      </c>
      <c r="L2941" s="182">
        <v>103132877894.32455</v>
      </c>
      <c r="M2941" s="189">
        <v>15954727092.37986</v>
      </c>
      <c r="N2941" s="187">
        <v>30694542.750091888</v>
      </c>
      <c r="O2941" s="185">
        <v>25080309422.191746</v>
      </c>
      <c r="P2941" s="185">
        <v>0</v>
      </c>
      <c r="Q2941" s="174">
        <v>526376721100.79645</v>
      </c>
      <c r="R2941" s="119">
        <v>0.32772649908492169</v>
      </c>
      <c r="S2941" s="174">
        <v>109773070898.3537</v>
      </c>
      <c r="T2941" s="119">
        <v>0.20854469146885607</v>
      </c>
      <c r="U2941" s="97">
        <v>13.871542505865513</v>
      </c>
      <c r="V2941" s="184">
        <v>1649395961723.4534</v>
      </c>
      <c r="W2941" s="199">
        <v>1712.5581344613479</v>
      </c>
      <c r="X2941" s="191">
        <v>5.2597193690679479E-2</v>
      </c>
      <c r="Y2941" s="198">
        <v>2.0000000000000001E-4</v>
      </c>
    </row>
    <row r="2942" spans="1:25" x14ac:dyDescent="0.2">
      <c r="A2942">
        <v>2938</v>
      </c>
      <c r="B2942" s="119">
        <v>0.40820078647619634</v>
      </c>
      <c r="C2942" s="97">
        <v>4000</v>
      </c>
      <c r="D2942" s="96">
        <v>0.76532445650612257</v>
      </c>
      <c r="E2942" s="98">
        <v>0.7</v>
      </c>
      <c r="F2942" s="119">
        <v>0.55694762957242538</v>
      </c>
      <c r="G2942" s="177">
        <v>1</v>
      </c>
      <c r="H2942" s="97">
        <v>8822854.9115714058</v>
      </c>
      <c r="I2942" s="185">
        <v>35343.772042547185</v>
      </c>
      <c r="J2942" s="174">
        <v>311832972759.04755</v>
      </c>
      <c r="K2942" s="186">
        <v>0.40736830393733969</v>
      </c>
      <c r="L2942" s="182">
        <v>88471368858.1129</v>
      </c>
      <c r="M2942" s="189">
        <v>5185206922.5206652</v>
      </c>
      <c r="N2942" s="187">
        <v>20291763.667381577</v>
      </c>
      <c r="O2942" s="185">
        <v>0</v>
      </c>
      <c r="P2942" s="185">
        <v>378733194230.57861</v>
      </c>
      <c r="Q2942" s="174">
        <v>695751373912.14685</v>
      </c>
      <c r="R2942" s="119">
        <v>0.6180619122476263</v>
      </c>
      <c r="S2942" s="174">
        <v>282325775323.41956</v>
      </c>
      <c r="T2942" s="119">
        <v>0.40578543702461894</v>
      </c>
      <c r="U2942" s="97">
        <v>17.178061142685948</v>
      </c>
      <c r="V2942" s="184">
        <v>5216195074504.5732</v>
      </c>
      <c r="W2942" s="199">
        <v>5418.07927636353</v>
      </c>
      <c r="X2942" s="191">
        <v>4.3291572938534612E-2</v>
      </c>
      <c r="Y2942" s="198">
        <v>2.0000000000000001E-4</v>
      </c>
    </row>
    <row r="2943" spans="1:25" x14ac:dyDescent="0.2">
      <c r="A2943">
        <v>2939</v>
      </c>
      <c r="B2943" s="119">
        <v>0.53690540322515845</v>
      </c>
      <c r="C2943" s="97">
        <v>4797.8604991074826</v>
      </c>
      <c r="D2943" s="96">
        <v>0.71808244447631819</v>
      </c>
      <c r="E2943" s="98">
        <v>0.27883859227695873</v>
      </c>
      <c r="F2943" s="119">
        <v>0</v>
      </c>
      <c r="G2943" s="177">
        <v>0</v>
      </c>
      <c r="H2943" s="97">
        <v>9898948.181549849</v>
      </c>
      <c r="I2943" s="185">
        <v>36751.046743960884</v>
      </c>
      <c r="J2943" s="174">
        <v>363796707336.18506</v>
      </c>
      <c r="K2943" s="186">
        <v>0.43109032302043737</v>
      </c>
      <c r="L2943" s="182">
        <v>119201624055.60007</v>
      </c>
      <c r="M2943" s="189">
        <v>21618337755.971909</v>
      </c>
      <c r="N2943" s="187">
        <v>22959009.452004723</v>
      </c>
      <c r="O2943" s="185">
        <v>34210130688.192913</v>
      </c>
      <c r="P2943" s="185">
        <v>0</v>
      </c>
      <c r="Q2943" s="174">
        <v>419625175780.34991</v>
      </c>
      <c r="R2943" s="119">
        <v>0.43895684830478038</v>
      </c>
      <c r="S2943" s="174">
        <v>132930411610.74001</v>
      </c>
      <c r="T2943" s="119">
        <v>0.31678369002416951</v>
      </c>
      <c r="U2943" s="97">
        <v>14.057457489131295</v>
      </c>
      <c r="V2943" s="184">
        <v>2095407161580.5251</v>
      </c>
      <c r="W2943" s="199">
        <v>2175.6318449269638</v>
      </c>
      <c r="X2943" s="191">
        <v>5.0724396442953908E-2</v>
      </c>
      <c r="Y2943" s="198">
        <v>2.0000000000000001E-4</v>
      </c>
    </row>
    <row r="2944" spans="1:25" x14ac:dyDescent="0.2">
      <c r="A2944">
        <v>2940</v>
      </c>
      <c r="B2944" s="119">
        <v>0.61503712048905745</v>
      </c>
      <c r="C2944" s="97">
        <v>4322.1135211314631</v>
      </c>
      <c r="D2944" s="96">
        <v>1.0263415217023539</v>
      </c>
      <c r="E2944" s="98">
        <v>0</v>
      </c>
      <c r="F2944" s="119">
        <v>0</v>
      </c>
      <c r="G2944" s="177">
        <v>0</v>
      </c>
      <c r="H2944" s="97">
        <v>17628603.350285299</v>
      </c>
      <c r="I2944" s="185">
        <v>29438.267187281752</v>
      </c>
      <c r="J2944" s="174">
        <v>518955535564.3089</v>
      </c>
      <c r="K2944" s="186">
        <v>0.34203421412123258</v>
      </c>
      <c r="L2944" s="182">
        <v>105815914157.26845</v>
      </c>
      <c r="M2944" s="189">
        <v>14569975363.083286</v>
      </c>
      <c r="N2944" s="187">
        <v>34739469.200561553</v>
      </c>
      <c r="O2944" s="185">
        <v>0</v>
      </c>
      <c r="P2944" s="185">
        <v>0</v>
      </c>
      <c r="Q2944" s="174">
        <v>533525510927.39221</v>
      </c>
      <c r="R2944" s="119">
        <v>0.33269364844815807</v>
      </c>
      <c r="S2944" s="174">
        <v>105815914157.26845</v>
      </c>
      <c r="T2944" s="119">
        <v>0.19833337298779888</v>
      </c>
      <c r="U2944" s="97">
        <v>13.534951152648036</v>
      </c>
      <c r="V2944" s="184">
        <v>1523409002810.804</v>
      </c>
      <c r="W2944" s="199">
        <v>1578.0462973433664</v>
      </c>
      <c r="X2944" s="191">
        <v>5.4534811313630742E-2</v>
      </c>
      <c r="Y2944" s="198">
        <v>2.0000000000000001E-4</v>
      </c>
    </row>
    <row r="2945" spans="1:25" x14ac:dyDescent="0.2">
      <c r="A2945">
        <v>2941</v>
      </c>
      <c r="B2945" s="119">
        <v>0.51704687363817836</v>
      </c>
      <c r="C2945" s="97">
        <v>7037.4609962061331</v>
      </c>
      <c r="D2945" s="96">
        <v>0.54064471623629784</v>
      </c>
      <c r="E2945" s="98">
        <v>0.69394051758382003</v>
      </c>
      <c r="F2945" s="119">
        <v>0</v>
      </c>
      <c r="G2945" s="177">
        <v>0</v>
      </c>
      <c r="H2945" s="97">
        <v>12117231.050574355</v>
      </c>
      <c r="I2945" s="185">
        <v>34188.052169516995</v>
      </c>
      <c r="J2945" s="174">
        <v>414264527307.12726</v>
      </c>
      <c r="K2945" s="186">
        <v>0.42899419403799588</v>
      </c>
      <c r="L2945" s="182">
        <v>128666098491.19308</v>
      </c>
      <c r="M2945" s="189">
        <v>58567500973.261497</v>
      </c>
      <c r="N2945" s="187">
        <v>30267298.332607292</v>
      </c>
      <c r="O2945" s="185">
        <v>111827999334.87424</v>
      </c>
      <c r="P2945" s="185">
        <v>0</v>
      </c>
      <c r="Q2945" s="174">
        <v>584660027615.26294</v>
      </c>
      <c r="R2945" s="119">
        <v>0.45698262897899011</v>
      </c>
      <c r="S2945" s="174">
        <v>171744441307.03278</v>
      </c>
      <c r="T2945" s="119">
        <v>0.29375095473441476</v>
      </c>
      <c r="U2945" s="97">
        <v>15.557407409639053</v>
      </c>
      <c r="V2945" s="184">
        <v>2914433789831.1963</v>
      </c>
      <c r="W2945" s="199">
        <v>3026.3836234587666</v>
      </c>
      <c r="X2945" s="191">
        <v>4.6421260194845285E-2</v>
      </c>
      <c r="Y2945" s="198">
        <v>2.0000000000000001E-4</v>
      </c>
    </row>
    <row r="2946" spans="1:25" x14ac:dyDescent="0.2">
      <c r="A2946">
        <v>2942</v>
      </c>
      <c r="B2946" s="119">
        <v>0.47761556077456879</v>
      </c>
      <c r="C2946" s="97">
        <v>17000</v>
      </c>
      <c r="D2946" s="96">
        <v>0.94597259922764121</v>
      </c>
      <c r="E2946" s="98">
        <v>0.41620971739717766</v>
      </c>
      <c r="F2946" s="119">
        <v>0</v>
      </c>
      <c r="G2946" s="177">
        <v>0</v>
      </c>
      <c r="H2946" s="97">
        <v>5721817.5228630817</v>
      </c>
      <c r="I2946" s="185">
        <v>44459.85013893318</v>
      </c>
      <c r="J2946" s="174">
        <v>254391149588.81448</v>
      </c>
      <c r="K2946" s="186">
        <v>0.45668730055112416</v>
      </c>
      <c r="L2946" s="182">
        <v>99249290517.947556</v>
      </c>
      <c r="M2946" s="189">
        <v>24560347626.942726</v>
      </c>
      <c r="N2946" s="187">
        <v>12664034.833748497</v>
      </c>
      <c r="O2946" s="185">
        <v>54570208261.649719</v>
      </c>
      <c r="P2946" s="185">
        <v>0</v>
      </c>
      <c r="Q2946" s="174">
        <v>333521705477.40698</v>
      </c>
      <c r="R2946" s="119">
        <v>0.47922930164423716</v>
      </c>
      <c r="S2946" s="174">
        <v>130731981536.90366</v>
      </c>
      <c r="T2946" s="119">
        <v>0.39197443341737631</v>
      </c>
      <c r="U2946" s="97">
        <v>15.051466367285476</v>
      </c>
      <c r="V2946" s="184">
        <v>2020001878903.874</v>
      </c>
      <c r="W2946" s="199">
        <v>2096.9722841453313</v>
      </c>
      <c r="X2946" s="191">
        <v>5.0715503244161332E-2</v>
      </c>
      <c r="Y2946" s="198">
        <v>2.0000000000000001E-4</v>
      </c>
    </row>
    <row r="2947" spans="1:25" x14ac:dyDescent="0.2">
      <c r="A2947">
        <v>2943</v>
      </c>
      <c r="B2947" s="119">
        <v>0.52189281026752032</v>
      </c>
      <c r="C2947" s="97">
        <v>4473.1779380548514</v>
      </c>
      <c r="D2947" s="96">
        <v>1.198962522103213</v>
      </c>
      <c r="E2947" s="98">
        <v>0.67480826237317104</v>
      </c>
      <c r="F2947" s="119">
        <v>0</v>
      </c>
      <c r="G2947" s="177">
        <v>0</v>
      </c>
      <c r="H2947" s="97">
        <v>80841685.258346066</v>
      </c>
      <c r="I2947" s="185">
        <v>18433.138971660141</v>
      </c>
      <c r="J2947" s="174">
        <v>1490166019070.302</v>
      </c>
      <c r="K2947" s="186">
        <v>0.30833897651191511</v>
      </c>
      <c r="L2947" s="182">
        <v>281620547036.56476</v>
      </c>
      <c r="M2947" s="189">
        <v>107824109744.90875</v>
      </c>
      <c r="N2947" s="187">
        <v>143925471.47466946</v>
      </c>
      <c r="O2947" s="185">
        <v>151533915791.77524</v>
      </c>
      <c r="P2947" s="185">
        <v>0</v>
      </c>
      <c r="Q2947" s="174">
        <v>1749524044606.9858</v>
      </c>
      <c r="R2947" s="119">
        <v>0.33192078701430006</v>
      </c>
      <c r="S2947" s="174">
        <v>340486644193.96039</v>
      </c>
      <c r="T2947" s="119">
        <v>0.19461672747141209</v>
      </c>
      <c r="U2947" s="97">
        <v>15.034689301876814</v>
      </c>
      <c r="V2947" s="184">
        <v>4899345324869.2158</v>
      </c>
      <c r="W2947" s="199">
        <v>5087.7596064847503</v>
      </c>
      <c r="X2947" s="191">
        <v>5.2114445232010899E-2</v>
      </c>
      <c r="Y2947" s="198">
        <v>2.0000000000000001E-4</v>
      </c>
    </row>
    <row r="2948" spans="1:25" x14ac:dyDescent="0.2">
      <c r="A2948">
        <v>2944</v>
      </c>
      <c r="B2948" s="119">
        <v>0.51427768093947013</v>
      </c>
      <c r="C2948" s="97">
        <v>10891.524924892332</v>
      </c>
      <c r="D2948" s="96">
        <v>0.61894063261844345</v>
      </c>
      <c r="E2948" s="98">
        <v>0</v>
      </c>
      <c r="F2948" s="119">
        <v>0.54798263422949567</v>
      </c>
      <c r="G2948" s="177">
        <v>1</v>
      </c>
      <c r="H2948" s="97">
        <v>6987100.1944733318</v>
      </c>
      <c r="I2948" s="185">
        <v>43251.334422419015</v>
      </c>
      <c r="J2948" s="174">
        <v>302201407154.11499</v>
      </c>
      <c r="K2948" s="186">
        <v>0.49369172120118865</v>
      </c>
      <c r="L2948" s="182">
        <v>116064008934.64702</v>
      </c>
      <c r="M2948" s="189">
        <v>3087189350.9202113</v>
      </c>
      <c r="N2948" s="187">
        <v>17384516.412712604</v>
      </c>
      <c r="O2948" s="185">
        <v>0</v>
      </c>
      <c r="P2948" s="185">
        <v>343313090148.94592</v>
      </c>
      <c r="Q2948" s="174">
        <v>648601686653.98108</v>
      </c>
      <c r="R2948" s="119">
        <v>0.65347471905759569</v>
      </c>
      <c r="S2948" s="174">
        <v>230973038492.95837</v>
      </c>
      <c r="T2948" s="119">
        <v>0.35610921655863487</v>
      </c>
      <c r="U2948" s="97">
        <v>16.021759592874851</v>
      </c>
      <c r="V2948" s="184">
        <v>3980960838317.417</v>
      </c>
      <c r="W2948" s="199">
        <v>4130.4730301572163</v>
      </c>
      <c r="X2948" s="191">
        <v>4.615569536042155E-2</v>
      </c>
      <c r="Y2948" s="198">
        <v>2.0000000000000001E-4</v>
      </c>
    </row>
    <row r="2949" spans="1:25" x14ac:dyDescent="0.2">
      <c r="A2949">
        <v>2945</v>
      </c>
      <c r="B2949" s="119">
        <v>0.46297081284827479</v>
      </c>
      <c r="C2949" s="97">
        <v>6667.5206346285195</v>
      </c>
      <c r="D2949" s="96">
        <v>0.74342936291023243</v>
      </c>
      <c r="E2949" s="98">
        <v>0.60240242182970305</v>
      </c>
      <c r="F2949" s="119">
        <v>0.54699382179183653</v>
      </c>
      <c r="G2949" s="177">
        <v>1</v>
      </c>
      <c r="H2949" s="97">
        <v>6268263.5417912994</v>
      </c>
      <c r="I2949" s="185">
        <v>40717.174309870446</v>
      </c>
      <c r="J2949" s="174">
        <v>255225979251.32224</v>
      </c>
      <c r="K2949" s="186">
        <v>0.35452330434328949</v>
      </c>
      <c r="L2949" s="182">
        <v>57916983319.157646</v>
      </c>
      <c r="M2949" s="189">
        <v>1890478250.7274659</v>
      </c>
      <c r="N2949" s="187">
        <v>14977079.640653834</v>
      </c>
      <c r="O2949" s="185">
        <v>0</v>
      </c>
      <c r="P2949" s="185">
        <v>292705281532.6073</v>
      </c>
      <c r="Q2949" s="174">
        <v>549821739034.65698</v>
      </c>
      <c r="R2949" s="119">
        <v>0.59046007041211757</v>
      </c>
      <c r="S2949" s="174">
        <v>238047838654.00217</v>
      </c>
      <c r="T2949" s="119">
        <v>0.43295457737257143</v>
      </c>
      <c r="U2949" s="97">
        <v>17.561802361808535</v>
      </c>
      <c r="V2949" s="184">
        <v>4490646671439.041</v>
      </c>
      <c r="W2949" s="199">
        <v>4661.3096252251817</v>
      </c>
      <c r="X2949" s="191">
        <v>4.2419313523219863E-2</v>
      </c>
      <c r="Y2949" s="198">
        <v>2.0000000000000001E-4</v>
      </c>
    </row>
    <row r="2950" spans="1:25" x14ac:dyDescent="0.2">
      <c r="A2950">
        <v>2946</v>
      </c>
      <c r="B2950" s="119">
        <v>0.4317784702506568</v>
      </c>
      <c r="C2950" s="97">
        <v>12287.582699894403</v>
      </c>
      <c r="D2950" s="96">
        <v>0.67484568251026822</v>
      </c>
      <c r="E2950" s="98">
        <v>0.66133989032819918</v>
      </c>
      <c r="F2950" s="119">
        <v>0.37887649769028853</v>
      </c>
      <c r="G2950" s="177">
        <v>1</v>
      </c>
      <c r="H2950" s="97">
        <v>5274534.7420711042</v>
      </c>
      <c r="I2950" s="185">
        <v>42407.9354353565</v>
      </c>
      <c r="J2950" s="174">
        <v>223682128793.29614</v>
      </c>
      <c r="K2950" s="186">
        <v>0.43177847025065685</v>
      </c>
      <c r="L2950" s="182">
        <v>68520209851.312904</v>
      </c>
      <c r="M2950" s="189">
        <v>1726925286.9689698</v>
      </c>
      <c r="N2950" s="187">
        <v>13152160.162772644</v>
      </c>
      <c r="O2950" s="185">
        <v>0</v>
      </c>
      <c r="P2950" s="185">
        <v>165490434001.72461</v>
      </c>
      <c r="Q2950" s="174">
        <v>390899488081.98975</v>
      </c>
      <c r="R2950" s="119">
        <v>0.58576048722308161</v>
      </c>
      <c r="S2950" s="174">
        <v>176452209516.87958</v>
      </c>
      <c r="T2950" s="119">
        <v>0.45140046200282913</v>
      </c>
      <c r="U2950" s="97">
        <v>16.692347176442453</v>
      </c>
      <c r="V2950" s="184">
        <v>3136674011306.7383</v>
      </c>
      <c r="W2950" s="199">
        <v>3257.9408506825202</v>
      </c>
      <c r="X2950" s="191">
        <v>4.4778864720747068E-2</v>
      </c>
      <c r="Y2950" s="198">
        <v>2.0000000000000001E-4</v>
      </c>
    </row>
    <row r="2951" spans="1:25" x14ac:dyDescent="0.2">
      <c r="A2951">
        <v>2947</v>
      </c>
      <c r="B2951" s="119">
        <v>0.39788766093580918</v>
      </c>
      <c r="C2951" s="97">
        <v>8037.7330013288902</v>
      </c>
      <c r="D2951" s="96">
        <v>0.61055238050058425</v>
      </c>
      <c r="E2951" s="98">
        <v>0</v>
      </c>
      <c r="F2951" s="119">
        <v>0.80452792330396794</v>
      </c>
      <c r="G2951" s="177">
        <v>1</v>
      </c>
      <c r="H2951" s="97">
        <v>4322623.0934015233</v>
      </c>
      <c r="I2951" s="185">
        <v>45612.51366164448</v>
      </c>
      <c r="J2951" s="174">
        <v>197165704901.9169</v>
      </c>
      <c r="K2951" s="186">
        <v>0.39788766093580918</v>
      </c>
      <c r="L2951" s="182">
        <v>56009823164.701103</v>
      </c>
      <c r="M2951" s="189">
        <v>5425272972.5556612</v>
      </c>
      <c r="N2951" s="187">
        <v>11544894.882915443</v>
      </c>
      <c r="O2951" s="185">
        <v>0</v>
      </c>
      <c r="P2951" s="185">
        <v>344132495210.6665</v>
      </c>
      <c r="Q2951" s="174">
        <v>546723473085.13904</v>
      </c>
      <c r="R2951" s="119">
        <v>0.64704702600838937</v>
      </c>
      <c r="S2951" s="174">
        <v>256462250100.03717</v>
      </c>
      <c r="T2951" s="119">
        <v>0.46908951732551518</v>
      </c>
      <c r="U2951" s="97">
        <v>17.766759323364074</v>
      </c>
      <c r="V2951" s="184">
        <v>4898103223461.3398</v>
      </c>
      <c r="W2951" s="199">
        <v>5083.5585123405417</v>
      </c>
      <c r="X2951" s="191">
        <v>4.2048289373248685E-2</v>
      </c>
      <c r="Y2951" s="198">
        <v>2.0000000000000001E-4</v>
      </c>
    </row>
    <row r="2952" spans="1:25" x14ac:dyDescent="0.2">
      <c r="A2952">
        <v>2948</v>
      </c>
      <c r="B2952" s="119">
        <v>0.32254073289085439</v>
      </c>
      <c r="C2952" s="97">
        <v>5659.2550762495921</v>
      </c>
      <c r="D2952" s="96">
        <v>1.0843851419987152</v>
      </c>
      <c r="E2952" s="98">
        <v>0.20950684711713968</v>
      </c>
      <c r="F2952" s="119">
        <v>0.68120195190521715</v>
      </c>
      <c r="G2952" s="177">
        <v>1</v>
      </c>
      <c r="H2952" s="97">
        <v>34302889.730776988</v>
      </c>
      <c r="I2952" s="185">
        <v>21637.337674020306</v>
      </c>
      <c r="J2952" s="174">
        <v>742223208299.50513</v>
      </c>
      <c r="K2952" s="186">
        <v>0.20674708731602953</v>
      </c>
      <c r="L2952" s="182">
        <v>76305025735.69931</v>
      </c>
      <c r="M2952" s="189">
        <v>13538927338.120237</v>
      </c>
      <c r="N2952" s="187">
        <v>64376739.183787003</v>
      </c>
      <c r="O2952" s="185">
        <v>0</v>
      </c>
      <c r="P2952" s="185">
        <v>886905427536.18408</v>
      </c>
      <c r="Q2952" s="174">
        <v>1642667563173.8093</v>
      </c>
      <c r="R2952" s="119">
        <v>0.5253508669860536</v>
      </c>
      <c r="S2952" s="174">
        <v>562437048305.72534</v>
      </c>
      <c r="T2952" s="119">
        <v>0.34239249676242273</v>
      </c>
      <c r="U2952" s="97">
        <v>18.255588904153655</v>
      </c>
      <c r="V2952" s="184">
        <v>10648319801546.875</v>
      </c>
      <c r="W2952" s="199">
        <v>11054.309670163402</v>
      </c>
      <c r="X2952" s="191">
        <v>4.1353678409404598E-2</v>
      </c>
      <c r="Y2952" s="198">
        <v>2.0000000000000001E-4</v>
      </c>
    </row>
    <row r="2953" spans="1:25" x14ac:dyDescent="0.2">
      <c r="A2953">
        <v>2949</v>
      </c>
      <c r="B2953" s="119">
        <v>0.50964722877638902</v>
      </c>
      <c r="C2953" s="97">
        <v>12160.600873318848</v>
      </c>
      <c r="D2953" s="96">
        <v>0.96858357508422066</v>
      </c>
      <c r="E2953" s="98">
        <v>0.43513664084295894</v>
      </c>
      <c r="F2953" s="119">
        <v>0</v>
      </c>
      <c r="G2953" s="177">
        <v>0</v>
      </c>
      <c r="H2953" s="97">
        <v>6273532.4693538779</v>
      </c>
      <c r="I2953" s="185">
        <v>44973.667793203815</v>
      </c>
      <c r="J2953" s="174">
        <v>282143765166.59888</v>
      </c>
      <c r="K2953" s="186">
        <v>0.46912703202400174</v>
      </c>
      <c r="L2953" s="182">
        <v>109129028731.79134</v>
      </c>
      <c r="M2953" s="189">
        <v>22209942477.792999</v>
      </c>
      <c r="N2953" s="187">
        <v>13637833.719712403</v>
      </c>
      <c r="O2953" s="185">
        <v>38251748832.022926</v>
      </c>
      <c r="P2953" s="185">
        <v>0</v>
      </c>
      <c r="Q2953" s="174">
        <v>342605456476.41479</v>
      </c>
      <c r="R2953" s="119">
        <v>0.47565694924511587</v>
      </c>
      <c r="S2953" s="174">
        <v>129824329041.61766</v>
      </c>
      <c r="T2953" s="119">
        <v>0.37893246177926782</v>
      </c>
      <c r="U2953" s="97">
        <v>14.486385568960314</v>
      </c>
      <c r="V2953" s="184">
        <v>1973006435564.0549</v>
      </c>
      <c r="W2953" s="199">
        <v>2049.3623587733077</v>
      </c>
      <c r="X2953" s="191">
        <v>5.3402622089689766E-2</v>
      </c>
      <c r="Y2953" s="198">
        <v>2.0000000000000001E-4</v>
      </c>
    </row>
    <row r="2954" spans="1:25" x14ac:dyDescent="0.2">
      <c r="A2954">
        <v>2950</v>
      </c>
      <c r="B2954" s="119">
        <v>0.37721301906027449</v>
      </c>
      <c r="C2954" s="97">
        <v>4000</v>
      </c>
      <c r="D2954" s="96">
        <v>1.1661881584565832</v>
      </c>
      <c r="E2954" s="98">
        <v>0.21159095417162901</v>
      </c>
      <c r="F2954" s="119">
        <v>0</v>
      </c>
      <c r="G2954" s="177">
        <v>0</v>
      </c>
      <c r="H2954" s="97">
        <v>21185120.932179514</v>
      </c>
      <c r="I2954" s="185">
        <v>27730.545933908568</v>
      </c>
      <c r="J2954" s="174">
        <v>587474969125.21191</v>
      </c>
      <c r="K2954" s="186">
        <v>0.37721301906027438</v>
      </c>
      <c r="L2954" s="182">
        <v>153046277315.74792</v>
      </c>
      <c r="M2954" s="189">
        <v>40742427039.058723</v>
      </c>
      <c r="N2954" s="187">
        <v>39612309.090609252</v>
      </c>
      <c r="O2954" s="185">
        <v>75784872023.857803</v>
      </c>
      <c r="P2954" s="185">
        <v>0</v>
      </c>
      <c r="Q2954" s="174">
        <v>704002268188.12842</v>
      </c>
      <c r="R2954" s="119">
        <v>0.40089516340837861</v>
      </c>
      <c r="S2954" s="174">
        <v>182878618718.13318</v>
      </c>
      <c r="T2954" s="119">
        <v>0.2597699282827638</v>
      </c>
      <c r="U2954" s="97">
        <v>14.747494323587979</v>
      </c>
      <c r="V2954" s="184">
        <v>2839679259520.271</v>
      </c>
      <c r="W2954" s="199">
        <v>2947.6906962782618</v>
      </c>
      <c r="X2954" s="191">
        <v>5.0802365630943896E-2</v>
      </c>
      <c r="Y2954" s="198">
        <v>2.0000000000000001E-4</v>
      </c>
    </row>
    <row r="2955" spans="1:25" x14ac:dyDescent="0.2">
      <c r="A2955">
        <v>2951</v>
      </c>
      <c r="B2955" s="119">
        <v>0.50924508376576594</v>
      </c>
      <c r="C2955" s="97">
        <v>9736.0148911441593</v>
      </c>
      <c r="D2955" s="96">
        <v>0.65996131590348062</v>
      </c>
      <c r="E2955" s="98">
        <v>0.25161282958789516</v>
      </c>
      <c r="F2955" s="119">
        <v>0.53510145419786337</v>
      </c>
      <c r="G2955" s="177">
        <v>1</v>
      </c>
      <c r="H2955" s="97">
        <v>4452533.1741732722</v>
      </c>
      <c r="I2955" s="185">
        <v>45035.179349205282</v>
      </c>
      <c r="J2955" s="174">
        <v>200520630057.1796</v>
      </c>
      <c r="K2955" s="186">
        <v>0.45772268121988524</v>
      </c>
      <c r="L2955" s="182">
        <v>67290835096.313126</v>
      </c>
      <c r="M2955" s="189">
        <v>4983285177.7716055</v>
      </c>
      <c r="N2955" s="187">
        <v>11522394.338668713</v>
      </c>
      <c r="O2955" s="185">
        <v>0</v>
      </c>
      <c r="P2955" s="185">
        <v>287603392629.31702</v>
      </c>
      <c r="Q2955" s="174">
        <v>493107307864.26819</v>
      </c>
      <c r="R2955" s="119">
        <v>0.65272923235954705</v>
      </c>
      <c r="S2955" s="174">
        <v>166543820364.77585</v>
      </c>
      <c r="T2955" s="119">
        <v>0.33774356556609458</v>
      </c>
      <c r="U2955" s="97">
        <v>16.672127385464275</v>
      </c>
      <c r="V2955" s="184">
        <v>2991418782554.501</v>
      </c>
      <c r="W2955" s="199">
        <v>3106.4751959338437</v>
      </c>
      <c r="X2955" s="191">
        <v>4.4241545950324722E-2</v>
      </c>
      <c r="Y2955" s="198">
        <v>2.0000000000000001E-4</v>
      </c>
    </row>
    <row r="2956" spans="1:25" x14ac:dyDescent="0.2">
      <c r="A2956">
        <v>2952</v>
      </c>
      <c r="B2956" s="119">
        <v>0.44103485243296453</v>
      </c>
      <c r="C2956" s="97">
        <v>9735.1197535513002</v>
      </c>
      <c r="D2956" s="96">
        <v>0.98759698736573087</v>
      </c>
      <c r="E2956" s="98">
        <v>7.3511285403969451E-2</v>
      </c>
      <c r="F2956" s="119">
        <v>0.59272068182529281</v>
      </c>
      <c r="G2956" s="177">
        <v>1</v>
      </c>
      <c r="H2956" s="97">
        <v>6976353.711290394</v>
      </c>
      <c r="I2956" s="185">
        <v>36642.302475450633</v>
      </c>
      <c r="J2956" s="174">
        <v>255629662864.83521</v>
      </c>
      <c r="K2956" s="186">
        <v>0.28250640695138995</v>
      </c>
      <c r="L2956" s="182">
        <v>50433232605.871384</v>
      </c>
      <c r="M2956" s="189">
        <v>6684603110.9271297</v>
      </c>
      <c r="N2956" s="187">
        <v>14904892.155338768</v>
      </c>
      <c r="O2956" s="185">
        <v>0</v>
      </c>
      <c r="P2956" s="185">
        <v>241263964374.6731</v>
      </c>
      <c r="Q2956" s="174">
        <v>503578230350.43542</v>
      </c>
      <c r="R2956" s="119">
        <v>0.52668716215414713</v>
      </c>
      <c r="S2956" s="174">
        <v>159678017261.37717</v>
      </c>
      <c r="T2956" s="119">
        <v>0.31708681519107512</v>
      </c>
      <c r="U2956" s="97">
        <v>17.254869875638494</v>
      </c>
      <c r="V2956" s="184">
        <v>2885272726508.707</v>
      </c>
      <c r="W2956" s="199">
        <v>2992.9055261850654</v>
      </c>
      <c r="X2956" s="191">
        <v>4.4162314607731346E-2</v>
      </c>
      <c r="Y2956" s="198">
        <v>2.0000000000000001E-4</v>
      </c>
    </row>
    <row r="2957" spans="1:25" x14ac:dyDescent="0.2">
      <c r="A2957">
        <v>2953</v>
      </c>
      <c r="B2957" s="119">
        <v>0.63713753483233782</v>
      </c>
      <c r="C2957" s="97">
        <v>8774.3134137679372</v>
      </c>
      <c r="D2957" s="96">
        <v>0.89441577133209815</v>
      </c>
      <c r="E2957" s="98">
        <v>0.16240783050145874</v>
      </c>
      <c r="F2957" s="119">
        <v>0.74381230658309561</v>
      </c>
      <c r="G2957" s="177">
        <v>1</v>
      </c>
      <c r="H2957" s="97">
        <v>6304676.6972609293</v>
      </c>
      <c r="I2957" s="185">
        <v>36374.111715566782</v>
      </c>
      <c r="J2957" s="174">
        <v>229327014516.69965</v>
      </c>
      <c r="K2957" s="186">
        <v>0.36609469112679704</v>
      </c>
      <c r="L2957" s="182">
        <v>58415445191.054657</v>
      </c>
      <c r="M2957" s="189">
        <v>4199970037.3640876</v>
      </c>
      <c r="N2957" s="187">
        <v>14097084.627394438</v>
      </c>
      <c r="O2957" s="185">
        <v>0</v>
      </c>
      <c r="P2957" s="185">
        <v>231096327390.94101</v>
      </c>
      <c r="Q2957" s="174">
        <v>464623311945.0047</v>
      </c>
      <c r="R2957" s="119">
        <v>0.57860304799147688</v>
      </c>
      <c r="S2957" s="174">
        <v>213505826535.85062</v>
      </c>
      <c r="T2957" s="119">
        <v>0.45952456763754096</v>
      </c>
      <c r="U2957" s="97">
        <v>17.414065870476325</v>
      </c>
      <c r="V2957" s="184">
        <v>3930927905630.418</v>
      </c>
      <c r="W2957" s="199">
        <v>4083.8328078947475</v>
      </c>
      <c r="X2957" s="191">
        <v>4.3390689134066962E-2</v>
      </c>
      <c r="Y2957" s="198">
        <v>2.0000000000000001E-4</v>
      </c>
    </row>
    <row r="2958" spans="1:25" x14ac:dyDescent="0.2">
      <c r="A2958">
        <v>2954</v>
      </c>
      <c r="B2958" s="119">
        <v>0.48581090587611392</v>
      </c>
      <c r="C2958" s="97">
        <v>4000</v>
      </c>
      <c r="D2958" s="96">
        <v>0.2</v>
      </c>
      <c r="E2958" s="98">
        <v>0.52906077505696414</v>
      </c>
      <c r="F2958" s="119">
        <v>0.55797925259612335</v>
      </c>
      <c r="G2958" s="177">
        <v>1</v>
      </c>
      <c r="H2958" s="97">
        <v>2474080.3256604131</v>
      </c>
      <c r="I2958" s="185">
        <v>53606.366259510964</v>
      </c>
      <c r="J2958" s="174">
        <v>132626456092.80226</v>
      </c>
      <c r="K2958" s="186">
        <v>0.48581090587611397</v>
      </c>
      <c r="L2958" s="182">
        <v>49038503567.977844</v>
      </c>
      <c r="M2958" s="189">
        <v>4228180677.1705589</v>
      </c>
      <c r="N2958" s="187">
        <v>9720716.7269067392</v>
      </c>
      <c r="O2958" s="185">
        <v>0</v>
      </c>
      <c r="P2958" s="185">
        <v>192670884112.91626</v>
      </c>
      <c r="Q2958" s="174">
        <v>329525520882.88904</v>
      </c>
      <c r="R2958" s="119">
        <v>0.66328120954732794</v>
      </c>
      <c r="S2958" s="174">
        <v>113911798579.35002</v>
      </c>
      <c r="T2958" s="119">
        <v>0.34568429866721445</v>
      </c>
      <c r="U2958" s="97">
        <v>16.535198240057277</v>
      </c>
      <c r="V2958" s="184">
        <v>2117005681286.9126</v>
      </c>
      <c r="W2958" s="199">
        <v>2197.6228129708288</v>
      </c>
      <c r="X2958" s="191">
        <v>4.3096437967663194E-2</v>
      </c>
      <c r="Y2958" s="198">
        <v>2.0000000000000001E-4</v>
      </c>
    </row>
    <row r="2959" spans="1:25" x14ac:dyDescent="0.2">
      <c r="A2959">
        <v>2955</v>
      </c>
      <c r="B2959" s="119">
        <v>0.5633503796073297</v>
      </c>
      <c r="C2959" s="97">
        <v>4000</v>
      </c>
      <c r="D2959" s="96">
        <v>1.1503454899816756</v>
      </c>
      <c r="E2959" s="98">
        <v>0.12592520309232513</v>
      </c>
      <c r="F2959" s="119">
        <v>0.49481256177083599</v>
      </c>
      <c r="G2959" s="177">
        <v>1</v>
      </c>
      <c r="H2959" s="97">
        <v>15412197.05443511</v>
      </c>
      <c r="I2959" s="185">
        <v>33992.058044659032</v>
      </c>
      <c r="J2959" s="174">
        <v>523892296870.08124</v>
      </c>
      <c r="K2959" s="186">
        <v>0.45205551167141367</v>
      </c>
      <c r="L2959" s="182">
        <v>172044785599.25586</v>
      </c>
      <c r="M2959" s="189">
        <v>3957121214.6837611</v>
      </c>
      <c r="N2959" s="187">
        <v>29490256.943902232</v>
      </c>
      <c r="O2959" s="185">
        <v>0</v>
      </c>
      <c r="P2959" s="185">
        <v>263645119238.91415</v>
      </c>
      <c r="Q2959" s="174">
        <v>791494537323.67908</v>
      </c>
      <c r="R2959" s="119">
        <v>0.56569499168930393</v>
      </c>
      <c r="S2959" s="174">
        <v>271041829079.50491</v>
      </c>
      <c r="T2959" s="119">
        <v>0.34244308241973787</v>
      </c>
      <c r="U2959" s="97">
        <v>15.234538041593199</v>
      </c>
      <c r="V2959" s="184">
        <v>4426271008245.7842</v>
      </c>
      <c r="W2959" s="199">
        <v>4590.9792433413977</v>
      </c>
      <c r="X2959" s="191">
        <v>4.8671381749883509E-2</v>
      </c>
      <c r="Y2959" s="198">
        <v>2.0000000000000001E-4</v>
      </c>
    </row>
    <row r="2960" spans="1:25" x14ac:dyDescent="0.2">
      <c r="A2960">
        <v>2956</v>
      </c>
      <c r="B2960" s="119">
        <v>0.54197685841574905</v>
      </c>
      <c r="C2960" s="97">
        <v>11327.645036441607</v>
      </c>
      <c r="D2960" s="96">
        <v>1.1482039868752454</v>
      </c>
      <c r="E2960" s="98">
        <v>0.18020682474001565</v>
      </c>
      <c r="F2960" s="119">
        <v>0.54025447519581882</v>
      </c>
      <c r="G2960" s="177">
        <v>1</v>
      </c>
      <c r="H2960" s="97">
        <v>9430333.3043660652</v>
      </c>
      <c r="I2960" s="185">
        <v>31452.168876631597</v>
      </c>
      <c r="J2960" s="174">
        <v>296604435651.84473</v>
      </c>
      <c r="K2960" s="186">
        <v>0.293259171533788</v>
      </c>
      <c r="L2960" s="182">
        <v>63836732665.218636</v>
      </c>
      <c r="M2960" s="189">
        <v>5046082533.427289</v>
      </c>
      <c r="N2960" s="187">
        <v>18545308.83063399</v>
      </c>
      <c r="O2960" s="185">
        <v>0</v>
      </c>
      <c r="P2960" s="185">
        <v>376740905785.25897</v>
      </c>
      <c r="Q2960" s="174">
        <v>678391423970.53101</v>
      </c>
      <c r="R2960" s="119">
        <v>0.5724935221433235</v>
      </c>
      <c r="S2960" s="174">
        <v>297331168010.25909</v>
      </c>
      <c r="T2960" s="119">
        <v>0.43828851236063832</v>
      </c>
      <c r="U2960" s="97">
        <v>17.768236887494595</v>
      </c>
      <c r="V2960" s="184">
        <v>5452542787222.6973</v>
      </c>
      <c r="W2960" s="199">
        <v>5659.1752274462297</v>
      </c>
      <c r="X2960" s="191">
        <v>4.2676919147004715E-2</v>
      </c>
      <c r="Y2960" s="198">
        <v>2.0000000000000001E-4</v>
      </c>
    </row>
    <row r="2961" spans="1:25" x14ac:dyDescent="0.2">
      <c r="A2961">
        <v>2957</v>
      </c>
      <c r="B2961" s="119">
        <v>0.33182639685819865</v>
      </c>
      <c r="C2961" s="97">
        <v>10875.734177218561</v>
      </c>
      <c r="D2961" s="96">
        <v>0.80181369725985818</v>
      </c>
      <c r="E2961" s="98">
        <v>0.3446392366198936</v>
      </c>
      <c r="F2961" s="119">
        <v>0.48684921821667398</v>
      </c>
      <c r="G2961" s="177">
        <v>1</v>
      </c>
      <c r="H2961" s="97">
        <v>5025846.5351975476</v>
      </c>
      <c r="I2961" s="185">
        <v>53655.591729237742</v>
      </c>
      <c r="J2961" s="174">
        <v>269664769786.36371</v>
      </c>
      <c r="K2961" s="186">
        <v>0.3318263968581987</v>
      </c>
      <c r="L2961" s="182">
        <v>60652660294.557182</v>
      </c>
      <c r="M2961" s="189">
        <v>5132970088.8492155</v>
      </c>
      <c r="N2961" s="187">
        <v>11985301.536450796</v>
      </c>
      <c r="O2961" s="185">
        <v>0</v>
      </c>
      <c r="P2961" s="185">
        <v>230440864874.05658</v>
      </c>
      <c r="Q2961" s="174">
        <v>505238604749.26953</v>
      </c>
      <c r="R2961" s="119">
        <v>0.54199061244131086</v>
      </c>
      <c r="S2961" s="174">
        <v>199188711735.09155</v>
      </c>
      <c r="T2961" s="119">
        <v>0.39424681697460795</v>
      </c>
      <c r="U2961" s="97">
        <v>17.248237566658329</v>
      </c>
      <c r="V2961" s="184">
        <v>3639973600553.9258</v>
      </c>
      <c r="W2961" s="199">
        <v>3776.5080953143911</v>
      </c>
      <c r="X2961" s="191">
        <v>4.3678080720077658E-2</v>
      </c>
      <c r="Y2961" s="198">
        <v>2.0000000000000001E-4</v>
      </c>
    </row>
    <row r="2962" spans="1:25" x14ac:dyDescent="0.2">
      <c r="A2962">
        <v>2958</v>
      </c>
      <c r="B2962" s="119">
        <v>0.36008399523711992</v>
      </c>
      <c r="C2962" s="97">
        <v>4000</v>
      </c>
      <c r="D2962" s="96">
        <v>0.78723329417279497</v>
      </c>
      <c r="E2962" s="98">
        <v>0.25246925317223012</v>
      </c>
      <c r="F2962" s="119">
        <v>0.4572842232791155</v>
      </c>
      <c r="G2962" s="177">
        <v>1</v>
      </c>
      <c r="H2962" s="97">
        <v>11686235.214254947</v>
      </c>
      <c r="I2962" s="185">
        <v>36060.159738280861</v>
      </c>
      <c r="J2962" s="174">
        <v>421407508565.15625</v>
      </c>
      <c r="K2962" s="186">
        <v>0.36008399523711998</v>
      </c>
      <c r="L2962" s="182">
        <v>96591668683.799103</v>
      </c>
      <c r="M2962" s="189">
        <v>10346563888.438196</v>
      </c>
      <c r="N2962" s="187">
        <v>25998207.630507991</v>
      </c>
      <c r="O2962" s="185">
        <v>0</v>
      </c>
      <c r="P2962" s="185">
        <v>397057362127.1991</v>
      </c>
      <c r="Q2962" s="174">
        <v>828811434580.79358</v>
      </c>
      <c r="R2962" s="119">
        <v>0.56633869831469497</v>
      </c>
      <c r="S2962" s="174">
        <v>331850502037.14294</v>
      </c>
      <c r="T2962" s="119">
        <v>0.40039324771742607</v>
      </c>
      <c r="U2962" s="97">
        <v>17.328680980447174</v>
      </c>
      <c r="V2962" s="184">
        <v>6170149284284.3975</v>
      </c>
      <c r="W2962" s="199">
        <v>6406.7680250714511</v>
      </c>
      <c r="X2962" s="191">
        <v>4.3153891756220232E-2</v>
      </c>
      <c r="Y2962" s="198">
        <v>2.0000000000000001E-4</v>
      </c>
    </row>
    <row r="2963" spans="1:25" x14ac:dyDescent="0.2">
      <c r="A2963">
        <v>2959</v>
      </c>
      <c r="B2963" s="119">
        <v>0.62936799252201259</v>
      </c>
      <c r="C2963" s="97">
        <v>5686.8586825849243</v>
      </c>
      <c r="D2963" s="96">
        <v>0.81873705624510262</v>
      </c>
      <c r="E2963" s="98">
        <v>0.7</v>
      </c>
      <c r="F2963" s="119">
        <v>0.54190358279352968</v>
      </c>
      <c r="G2963" s="177">
        <v>1</v>
      </c>
      <c r="H2963" s="97">
        <v>10136804.430779798</v>
      </c>
      <c r="I2963" s="185">
        <v>34246.976062487942</v>
      </c>
      <c r="J2963" s="174">
        <v>347154898691.03748</v>
      </c>
      <c r="K2963" s="186">
        <v>0.42241182843350766</v>
      </c>
      <c r="L2963" s="182">
        <v>102125342984.51025</v>
      </c>
      <c r="M2963" s="189">
        <v>4988143354.7817354</v>
      </c>
      <c r="N2963" s="187">
        <v>22387334.317658134</v>
      </c>
      <c r="O2963" s="185">
        <v>0</v>
      </c>
      <c r="P2963" s="185">
        <v>370384639380.76782</v>
      </c>
      <c r="Q2963" s="174">
        <v>722527681426.58704</v>
      </c>
      <c r="R2963" s="119">
        <v>0.61305616157953491</v>
      </c>
      <c r="S2963" s="174">
        <v>254159084044.16748</v>
      </c>
      <c r="T2963" s="119">
        <v>0.35176380168901739</v>
      </c>
      <c r="U2963" s="97">
        <v>16.645199195530324</v>
      </c>
      <c r="V2963" s="184">
        <v>4545353016444.5098</v>
      </c>
      <c r="W2963" s="199">
        <v>4713.9907699219693</v>
      </c>
      <c r="X2963" s="191">
        <v>4.4678234643092972E-2</v>
      </c>
      <c r="Y2963" s="198">
        <v>2.0000000000000001E-4</v>
      </c>
    </row>
    <row r="2964" spans="1:25" x14ac:dyDescent="0.2">
      <c r="A2964">
        <v>2960</v>
      </c>
      <c r="B2964" s="119">
        <v>0.25277165059265427</v>
      </c>
      <c r="C2964" s="97">
        <v>10323.073549230106</v>
      </c>
      <c r="D2964" s="96">
        <v>0.43100209713655802</v>
      </c>
      <c r="E2964" s="98">
        <v>0.7</v>
      </c>
      <c r="F2964" s="119">
        <v>0</v>
      </c>
      <c r="G2964" s="177">
        <v>0</v>
      </c>
      <c r="H2964" s="97">
        <v>4485583.9811022999</v>
      </c>
      <c r="I2964" s="185">
        <v>49532.330038790606</v>
      </c>
      <c r="J2964" s="174">
        <v>222181426168.67139</v>
      </c>
      <c r="K2964" s="186">
        <v>0.25277165059265427</v>
      </c>
      <c r="L2964" s="182">
        <v>30997050747.59766</v>
      </c>
      <c r="M2964" s="189">
        <v>46229036453.432396</v>
      </c>
      <c r="N2964" s="187">
        <v>13116516.204612248</v>
      </c>
      <c r="O2964" s="185">
        <v>104723710551.98405</v>
      </c>
      <c r="P2964" s="185">
        <v>0</v>
      </c>
      <c r="Q2964" s="174">
        <v>373134173174.08783</v>
      </c>
      <c r="R2964" s="119">
        <v>0.37503971580748896</v>
      </c>
      <c r="S2964" s="174">
        <v>70162830518.942459</v>
      </c>
      <c r="T2964" s="119">
        <v>0.18803646399389851</v>
      </c>
      <c r="U2964" s="97">
        <v>18.774176970036663</v>
      </c>
      <c r="V2964" s="184">
        <v>1408988879608.4749</v>
      </c>
      <c r="W2964" s="199">
        <v>1461.718388182788</v>
      </c>
      <c r="X2964" s="191">
        <v>3.9785741075012072E-2</v>
      </c>
      <c r="Y2964" s="198">
        <v>2.0000000000000001E-4</v>
      </c>
    </row>
    <row r="2965" spans="1:25" x14ac:dyDescent="0.2">
      <c r="A2965">
        <v>2961</v>
      </c>
      <c r="B2965" s="119">
        <v>0.58009405828871785</v>
      </c>
      <c r="C2965" s="97">
        <v>10928.246405501304</v>
      </c>
      <c r="D2965" s="96">
        <v>0.76256654014555747</v>
      </c>
      <c r="E2965" s="98">
        <v>0.7</v>
      </c>
      <c r="F2965" s="119">
        <v>0</v>
      </c>
      <c r="G2965" s="177">
        <v>0</v>
      </c>
      <c r="H2965" s="97">
        <v>4614151.4895168273</v>
      </c>
      <c r="I2965" s="185">
        <v>42903.2589183007</v>
      </c>
      <c r="J2965" s="174">
        <v>197962136043.00327</v>
      </c>
      <c r="K2965" s="186">
        <v>0.44529615331448502</v>
      </c>
      <c r="L2965" s="182">
        <v>65605222571.013977</v>
      </c>
      <c r="M2965" s="189">
        <v>34259424950.436569</v>
      </c>
      <c r="N2965" s="187">
        <v>11323428.921845265</v>
      </c>
      <c r="O2965" s="185">
        <v>66403426879.707466</v>
      </c>
      <c r="P2965" s="185">
        <v>0</v>
      </c>
      <c r="Q2965" s="174">
        <v>298624987873.14734</v>
      </c>
      <c r="R2965" s="119">
        <v>0.47308338190923921</v>
      </c>
      <c r="S2965" s="174">
        <v>94594907491.953262</v>
      </c>
      <c r="T2965" s="119">
        <v>0.31676822547795686</v>
      </c>
      <c r="U2965" s="97">
        <v>15.834269003187341</v>
      </c>
      <c r="V2965" s="184">
        <v>1609599079848.2622</v>
      </c>
      <c r="W2965" s="199">
        <v>1670.5940011038185</v>
      </c>
      <c r="X2965" s="191">
        <v>4.701223918533947E-2</v>
      </c>
      <c r="Y2965" s="198">
        <v>2.0000000000000001E-4</v>
      </c>
    </row>
    <row r="2966" spans="1:25" x14ac:dyDescent="0.2">
      <c r="A2966">
        <v>2962</v>
      </c>
      <c r="B2966" s="119">
        <v>0.46244552355678104</v>
      </c>
      <c r="C2966" s="97">
        <v>17000</v>
      </c>
      <c r="D2966" s="96">
        <v>0.85603584516756237</v>
      </c>
      <c r="E2966" s="98">
        <v>0</v>
      </c>
      <c r="F2966" s="119">
        <v>0</v>
      </c>
      <c r="G2966" s="177">
        <v>0</v>
      </c>
      <c r="H2966" s="97">
        <v>4719728.9387695203</v>
      </c>
      <c r="I2966" s="185">
        <v>49852.991519210394</v>
      </c>
      <c r="J2966" s="174">
        <v>235292606757.44876</v>
      </c>
      <c r="K2966" s="186">
        <v>0.46244552355678104</v>
      </c>
      <c r="L2966" s="182">
        <v>84240458880.05719</v>
      </c>
      <c r="M2966" s="189">
        <v>9728636715.9074535</v>
      </c>
      <c r="N2966" s="187">
        <v>11056823.744547207</v>
      </c>
      <c r="O2966" s="185">
        <v>0</v>
      </c>
      <c r="P2966" s="185">
        <v>0</v>
      </c>
      <c r="Q2966" s="174">
        <v>245021243473.3562</v>
      </c>
      <c r="R2966" s="119">
        <v>0.44408399524272379</v>
      </c>
      <c r="S2966" s="174">
        <v>84240458880.05719</v>
      </c>
      <c r="T2966" s="119">
        <v>0.34380879668181735</v>
      </c>
      <c r="U2966" s="97">
        <v>13.395126611157041</v>
      </c>
      <c r="V2966" s="184">
        <v>1145135542603.6038</v>
      </c>
      <c r="W2966" s="199">
        <v>1189.481853687282</v>
      </c>
      <c r="X2966" s="191">
        <v>5.8236705026679138E-2</v>
      </c>
      <c r="Y2966" s="198">
        <v>2.0000000000000001E-4</v>
      </c>
    </row>
    <row r="2967" spans="1:25" x14ac:dyDescent="0.2">
      <c r="A2967">
        <v>2963</v>
      </c>
      <c r="B2967" s="119">
        <v>0.67778145086037234</v>
      </c>
      <c r="C2967" s="97">
        <v>10440.37892366001</v>
      </c>
      <c r="D2967" s="96">
        <v>1.2305886740673286</v>
      </c>
      <c r="E2967" s="98">
        <v>0.59139974808748619</v>
      </c>
      <c r="F2967" s="119">
        <v>0</v>
      </c>
      <c r="G2967" s="177">
        <v>0</v>
      </c>
      <c r="H2967" s="97">
        <v>9392760.2771624643</v>
      </c>
      <c r="I2967" s="185">
        <v>36614.200563914143</v>
      </c>
      <c r="J2967" s="174">
        <v>343908408636.79224</v>
      </c>
      <c r="K2967" s="186">
        <v>0.4197073521014193</v>
      </c>
      <c r="L2967" s="182">
        <v>104089164382.04501</v>
      </c>
      <c r="M2967" s="189">
        <v>48473495029.895844</v>
      </c>
      <c r="N2967" s="187">
        <v>18128224.143854834</v>
      </c>
      <c r="O2967" s="185">
        <v>54040294178.819626</v>
      </c>
      <c r="P2967" s="185">
        <v>0</v>
      </c>
      <c r="Q2967" s="174">
        <v>446422197845.50769</v>
      </c>
      <c r="R2967" s="119">
        <v>0.42016979398127879</v>
      </c>
      <c r="S2967" s="174">
        <v>122565513518.27515</v>
      </c>
      <c r="T2967" s="119">
        <v>0.27455066999309724</v>
      </c>
      <c r="U2967" s="97">
        <v>15.216127756513593</v>
      </c>
      <c r="V2967" s="184">
        <v>1909127233811.0479</v>
      </c>
      <c r="W2967" s="199">
        <v>1982.4752050083789</v>
      </c>
      <c r="X2967" s="191">
        <v>5.1538546447656576E-2</v>
      </c>
      <c r="Y2967" s="198">
        <v>2.0000000000000001E-4</v>
      </c>
    </row>
    <row r="2968" spans="1:25" x14ac:dyDescent="0.2">
      <c r="A2968">
        <v>2964</v>
      </c>
      <c r="B2968" s="119">
        <v>0.32415376374560945</v>
      </c>
      <c r="C2968" s="97">
        <v>9964.4674043584546</v>
      </c>
      <c r="D2968" s="96">
        <v>0.2</v>
      </c>
      <c r="E2968" s="98">
        <v>0.27893261044295958</v>
      </c>
      <c r="F2968" s="119">
        <v>0</v>
      </c>
      <c r="G2968" s="177">
        <v>0</v>
      </c>
      <c r="H2968" s="97">
        <v>1952155.190893986</v>
      </c>
      <c r="I2968" s="185">
        <v>53794.803470699371</v>
      </c>
      <c r="J2968" s="174">
        <v>105015804838.44759</v>
      </c>
      <c r="K2968" s="186">
        <v>0.32415376374560945</v>
      </c>
      <c r="L2968" s="182">
        <v>22190126528.443764</v>
      </c>
      <c r="M2968" s="189">
        <v>12533461179.651831</v>
      </c>
      <c r="N2968" s="187">
        <v>7848372.41211705</v>
      </c>
      <c r="O2968" s="185">
        <v>19518126571.250713</v>
      </c>
      <c r="P2968" s="185">
        <v>0</v>
      </c>
      <c r="Q2968" s="174">
        <v>137067392589.35013</v>
      </c>
      <c r="R2968" s="119">
        <v>0.36227266536633529</v>
      </c>
      <c r="S2968" s="174">
        <v>36112832778.953209</v>
      </c>
      <c r="T2968" s="119">
        <v>0.26346771538250668</v>
      </c>
      <c r="U2968" s="97">
        <v>16.353845539012777</v>
      </c>
      <c r="V2968" s="184">
        <v>677612159389.32007</v>
      </c>
      <c r="W2968" s="199">
        <v>703.0579283956522</v>
      </c>
      <c r="X2968" s="191">
        <v>4.1608999418681153E-2</v>
      </c>
      <c r="Y2968" s="198">
        <v>2.0000000000000001E-4</v>
      </c>
    </row>
    <row r="2969" spans="1:25" x14ac:dyDescent="0.2">
      <c r="A2969">
        <v>2965</v>
      </c>
      <c r="B2969" s="119">
        <v>0.68176366429080382</v>
      </c>
      <c r="C2969" s="97">
        <v>10935.474939742411</v>
      </c>
      <c r="D2969" s="96">
        <v>0.80155782160807176</v>
      </c>
      <c r="E2969" s="98">
        <v>0.21827114409735998</v>
      </c>
      <c r="F2969" s="119">
        <v>0.37083340816820787</v>
      </c>
      <c r="G2969" s="177">
        <v>1</v>
      </c>
      <c r="H2969" s="97">
        <v>5139728.9174748035</v>
      </c>
      <c r="I2969" s="185">
        <v>40588.903457704902</v>
      </c>
      <c r="J2969" s="174">
        <v>208615960830.15894</v>
      </c>
      <c r="K2969" s="186">
        <v>0.43182560556528138</v>
      </c>
      <c r="L2969" s="182">
        <v>69651132451.030548</v>
      </c>
      <c r="M2969" s="189">
        <v>5568800640.7388411</v>
      </c>
      <c r="N2969" s="187">
        <v>12192269.264487062</v>
      </c>
      <c r="O2969" s="185">
        <v>0</v>
      </c>
      <c r="P2969" s="185">
        <v>144591140599.47037</v>
      </c>
      <c r="Q2969" s="174">
        <v>358775902070.3681</v>
      </c>
      <c r="R2969" s="119">
        <v>0.57350180128677219</v>
      </c>
      <c r="S2969" s="174">
        <v>148581144574.74698</v>
      </c>
      <c r="T2969" s="119">
        <v>0.41413356838443732</v>
      </c>
      <c r="U2969" s="97">
        <v>16.306853616030516</v>
      </c>
      <c r="V2969" s="184">
        <v>2585410932949.4448</v>
      </c>
      <c r="W2969" s="199">
        <v>2683.4253481544529</v>
      </c>
      <c r="X2969" s="191">
        <v>4.6417644339474436E-2</v>
      </c>
      <c r="Y2969" s="198">
        <v>2.0000000000000001E-4</v>
      </c>
    </row>
    <row r="2970" spans="1:25" x14ac:dyDescent="0.2">
      <c r="A2970">
        <v>2966</v>
      </c>
      <c r="B2970" s="119">
        <v>0.3694469691962019</v>
      </c>
      <c r="C2970" s="97">
        <v>5508.8049133561472</v>
      </c>
      <c r="D2970" s="96">
        <v>0.50277330247460195</v>
      </c>
      <c r="E2970" s="98">
        <v>0.59363620247433735</v>
      </c>
      <c r="F2970" s="119">
        <v>0.6169203503446925</v>
      </c>
      <c r="G2970" s="177">
        <v>1</v>
      </c>
      <c r="H2970" s="97">
        <v>5472831.9588654991</v>
      </c>
      <c r="I2970" s="185">
        <v>49600.827107980098</v>
      </c>
      <c r="J2970" s="174">
        <v>271456991782.71567</v>
      </c>
      <c r="K2970" s="186">
        <v>0.3694469691962019</v>
      </c>
      <c r="L2970" s="182">
        <v>68742778300.087601</v>
      </c>
      <c r="M2970" s="189">
        <v>2074411051.4265919</v>
      </c>
      <c r="N2970" s="187">
        <v>15066629.82419817</v>
      </c>
      <c r="O2970" s="185">
        <v>0</v>
      </c>
      <c r="P2970" s="185">
        <v>399876002230.42676</v>
      </c>
      <c r="Q2970" s="174">
        <v>673407405064.56909</v>
      </c>
      <c r="R2970" s="119">
        <v>0.62397556294364542</v>
      </c>
      <c r="S2970" s="174">
        <v>262368700239.19687</v>
      </c>
      <c r="T2970" s="119">
        <v>0.38961362507446717</v>
      </c>
      <c r="U2970" s="97">
        <v>17.447829120605974</v>
      </c>
      <c r="V2970" s="184">
        <v>4951786897667.2871</v>
      </c>
      <c r="W2970" s="199">
        <v>5137.2657644783012</v>
      </c>
      <c r="X2970" s="191">
        <v>4.2485347025680721E-2</v>
      </c>
      <c r="Y2970" s="198">
        <v>2.0000000000000001E-4</v>
      </c>
    </row>
    <row r="2971" spans="1:25" x14ac:dyDescent="0.2">
      <c r="A2971">
        <v>2967</v>
      </c>
      <c r="B2971" s="119">
        <v>0.50113117864208967</v>
      </c>
      <c r="C2971" s="97">
        <v>8999.8010926765874</v>
      </c>
      <c r="D2971" s="96">
        <v>0.35842716958952398</v>
      </c>
      <c r="E2971" s="98">
        <v>0.7</v>
      </c>
      <c r="F2971" s="119">
        <v>0.47518352632996819</v>
      </c>
      <c r="G2971" s="177">
        <v>1</v>
      </c>
      <c r="H2971" s="97">
        <v>9838775.9335223082</v>
      </c>
      <c r="I2971" s="185">
        <v>38489.12619633587</v>
      </c>
      <c r="J2971" s="174">
        <v>378685888522.81238</v>
      </c>
      <c r="K2971" s="186">
        <v>0.50113117864208967</v>
      </c>
      <c r="L2971" s="182">
        <v>142038847873.91306</v>
      </c>
      <c r="M2971" s="189">
        <v>4334497709.6021528</v>
      </c>
      <c r="N2971" s="187">
        <v>28115730.688284539</v>
      </c>
      <c r="O2971" s="185">
        <v>0</v>
      </c>
      <c r="P2971" s="185">
        <v>409498624866.90784</v>
      </c>
      <c r="Q2971" s="174">
        <v>792519011099.32239</v>
      </c>
      <c r="R2971" s="119">
        <v>0.65281740664672938</v>
      </c>
      <c r="S2971" s="174">
        <v>291640874669.64362</v>
      </c>
      <c r="T2971" s="119">
        <v>0.36799227600244122</v>
      </c>
      <c r="U2971" s="97">
        <v>16.128438662169607</v>
      </c>
      <c r="V2971" s="184">
        <v>5126157828640.623</v>
      </c>
      <c r="W2971" s="199">
        <v>5324.4762478780558</v>
      </c>
      <c r="X2971" s="191">
        <v>4.450995193985606E-2</v>
      </c>
      <c r="Y2971" s="198">
        <v>2.0000000000000001E-4</v>
      </c>
    </row>
    <row r="2972" spans="1:25" x14ac:dyDescent="0.2">
      <c r="A2972">
        <v>2968</v>
      </c>
      <c r="B2972" s="119">
        <v>0.45786242620494588</v>
      </c>
      <c r="C2972" s="97">
        <v>4000</v>
      </c>
      <c r="D2972" s="96">
        <v>0.86426003630368953</v>
      </c>
      <c r="E2972" s="98">
        <v>0</v>
      </c>
      <c r="F2972" s="119">
        <v>0</v>
      </c>
      <c r="G2972" s="177">
        <v>0</v>
      </c>
      <c r="H2972" s="97">
        <v>54720606.510485061</v>
      </c>
      <c r="I2972" s="185">
        <v>20182.332017033921</v>
      </c>
      <c r="J2972" s="174">
        <v>1104389448768.0774</v>
      </c>
      <c r="K2972" s="186">
        <v>0.3509156036326686</v>
      </c>
      <c r="L2972" s="182">
        <v>275424536218.0589</v>
      </c>
      <c r="M2972" s="189">
        <v>29111479727.456661</v>
      </c>
      <c r="N2972" s="187">
        <v>110310241.47115651</v>
      </c>
      <c r="O2972" s="185">
        <v>0</v>
      </c>
      <c r="P2972" s="185">
        <v>0</v>
      </c>
      <c r="Q2972" s="174">
        <v>1133500928495.5339</v>
      </c>
      <c r="R2972" s="119">
        <v>0.34190310772341548</v>
      </c>
      <c r="S2972" s="174">
        <v>275424536218.0589</v>
      </c>
      <c r="T2972" s="119">
        <v>0.24298571734177815</v>
      </c>
      <c r="U2972" s="97">
        <v>13.333532907858011</v>
      </c>
      <c r="V2972" s="184">
        <v>3848684205204.1772</v>
      </c>
      <c r="W2972" s="199">
        <v>3995.4698650625473</v>
      </c>
      <c r="X2972" s="191">
        <v>5.4137633545125435E-2</v>
      </c>
      <c r="Y2972" s="198">
        <v>2.0000000000000001E-4</v>
      </c>
    </row>
    <row r="2973" spans="1:25" x14ac:dyDescent="0.2">
      <c r="A2973">
        <v>2969</v>
      </c>
      <c r="B2973" s="119">
        <v>0.41347670818384102</v>
      </c>
      <c r="C2973" s="97">
        <v>9689.9133172924867</v>
      </c>
      <c r="D2973" s="96">
        <v>0.64004675524516763</v>
      </c>
      <c r="E2973" s="98">
        <v>0.7</v>
      </c>
      <c r="F2973" s="119">
        <v>0</v>
      </c>
      <c r="G2973" s="177">
        <v>0</v>
      </c>
      <c r="H2973" s="97">
        <v>4071055.1980061326</v>
      </c>
      <c r="I2973" s="185">
        <v>49906.480110199242</v>
      </c>
      <c r="J2973" s="174">
        <v>203172035266.81628</v>
      </c>
      <c r="K2973" s="186">
        <v>0.41347670818384108</v>
      </c>
      <c r="L2973" s="182">
        <v>58390016094.553307</v>
      </c>
      <c r="M2973" s="189">
        <v>17911399560.151657</v>
      </c>
      <c r="N2973" s="187">
        <v>10754855.919711478</v>
      </c>
      <c r="O2973" s="185">
        <v>31741391454.215515</v>
      </c>
      <c r="P2973" s="185">
        <v>0</v>
      </c>
      <c r="Q2973" s="174">
        <v>252824826281.18347</v>
      </c>
      <c r="R2973" s="119">
        <v>0.43271073932761556</v>
      </c>
      <c r="S2973" s="174">
        <v>72246081942.178131</v>
      </c>
      <c r="T2973" s="119">
        <v>0.28575548930399902</v>
      </c>
      <c r="U2973" s="97">
        <v>15.06760312594947</v>
      </c>
      <c r="V2973" s="184">
        <v>1182397701259.9734</v>
      </c>
      <c r="W2973" s="199">
        <v>1224.8194780005697</v>
      </c>
      <c r="X2973" s="191">
        <v>4.8421367141637514E-2</v>
      </c>
      <c r="Y2973" s="198">
        <v>2.0000000000000001E-4</v>
      </c>
    </row>
    <row r="2974" spans="1:25" x14ac:dyDescent="0.2">
      <c r="A2974">
        <v>2970</v>
      </c>
      <c r="B2974" s="119">
        <v>0.31437617603734092</v>
      </c>
      <c r="C2974" s="97">
        <v>9602.3231323304844</v>
      </c>
      <c r="D2974" s="96">
        <v>0.78627357710381229</v>
      </c>
      <c r="E2974" s="98">
        <v>0</v>
      </c>
      <c r="F2974" s="119">
        <v>0.49635789475354586</v>
      </c>
      <c r="G2974" s="177">
        <v>1</v>
      </c>
      <c r="H2974" s="97">
        <v>5513453.2681834884</v>
      </c>
      <c r="I2974" s="185">
        <v>49401.817555392445</v>
      </c>
      <c r="J2974" s="174">
        <v>272374612454.98291</v>
      </c>
      <c r="K2974" s="186">
        <v>0.31437617603734092</v>
      </c>
      <c r="L2974" s="182">
        <v>51423050262.868683</v>
      </c>
      <c r="M2974" s="189">
        <v>608835090.72348976</v>
      </c>
      <c r="N2974" s="187">
        <v>13081662.346158957</v>
      </c>
      <c r="O2974" s="185">
        <v>0</v>
      </c>
      <c r="P2974" s="185">
        <v>222289475091.31366</v>
      </c>
      <c r="Q2974" s="174">
        <v>495272922637.02008</v>
      </c>
      <c r="R2974" s="119">
        <v>0.53194846143322827</v>
      </c>
      <c r="S2974" s="174">
        <v>175638898993.15002</v>
      </c>
      <c r="T2974" s="119">
        <v>0.35463052988639515</v>
      </c>
      <c r="U2974" s="97">
        <v>17.255046337659969</v>
      </c>
      <c r="V2974" s="184">
        <v>3206612783154.0171</v>
      </c>
      <c r="W2974" s="199">
        <v>3329.8527253560437</v>
      </c>
      <c r="X2974" s="191">
        <v>4.350455698325157E-2</v>
      </c>
      <c r="Y2974" s="198">
        <v>2.0000000000000001E-4</v>
      </c>
    </row>
    <row r="2975" spans="1:25" x14ac:dyDescent="0.2">
      <c r="A2975">
        <v>2971</v>
      </c>
      <c r="B2975" s="119">
        <v>0.55066801027561862</v>
      </c>
      <c r="C2975" s="97">
        <v>4826.9973586193028</v>
      </c>
      <c r="D2975" s="96">
        <v>0.97457599841595322</v>
      </c>
      <c r="E2975" s="98">
        <v>0.64496512631754443</v>
      </c>
      <c r="F2975" s="119">
        <v>0.38395249887725702</v>
      </c>
      <c r="G2975" s="177">
        <v>1</v>
      </c>
      <c r="H2975" s="97">
        <v>19188700.712991226</v>
      </c>
      <c r="I2975" s="185">
        <v>25721.466330547879</v>
      </c>
      <c r="J2975" s="174">
        <v>493561519316.16388</v>
      </c>
      <c r="K2975" s="186">
        <v>0.23493987282519868</v>
      </c>
      <c r="L2975" s="182">
        <v>61745975352.603836</v>
      </c>
      <c r="M2975" s="189">
        <v>9772940611.3839684</v>
      </c>
      <c r="N2975" s="187">
        <v>38277683.137542881</v>
      </c>
      <c r="O2975" s="185">
        <v>6714081479.7074203</v>
      </c>
      <c r="P2975" s="185">
        <v>361978987110.25446</v>
      </c>
      <c r="Q2975" s="174">
        <v>872027528517.50964</v>
      </c>
      <c r="R2975" s="119">
        <v>0.47121417846761254</v>
      </c>
      <c r="S2975" s="174">
        <v>281524566194.2088</v>
      </c>
      <c r="T2975" s="119">
        <v>0.32283908132213973</v>
      </c>
      <c r="U2975" s="97">
        <v>17.794067209708917</v>
      </c>
      <c r="V2975" s="184">
        <v>5304659151848.4521</v>
      </c>
      <c r="W2975" s="199">
        <v>5502.9711866548996</v>
      </c>
      <c r="X2975" s="191">
        <v>4.2183344511732425E-2</v>
      </c>
      <c r="Y2975" s="198">
        <v>2.0000000000000001E-4</v>
      </c>
    </row>
    <row r="2976" spans="1:25" x14ac:dyDescent="0.2">
      <c r="A2976">
        <v>2972</v>
      </c>
      <c r="B2976" s="119">
        <v>0.64544884596732932</v>
      </c>
      <c r="C2976" s="97">
        <v>14575.92638866683</v>
      </c>
      <c r="D2976" s="96">
        <v>0.61285719595242028</v>
      </c>
      <c r="E2976" s="98">
        <v>0</v>
      </c>
      <c r="F2976" s="119">
        <v>0</v>
      </c>
      <c r="G2976" s="177">
        <v>0</v>
      </c>
      <c r="H2976" s="97">
        <v>3178500.5848413901</v>
      </c>
      <c r="I2976" s="185">
        <v>53804.711332287647</v>
      </c>
      <c r="J2976" s="174">
        <v>171018306436.89847</v>
      </c>
      <c r="K2976" s="186">
        <v>0.53298629872206826</v>
      </c>
      <c r="L2976" s="182">
        <v>71735634898.380234</v>
      </c>
      <c r="M2976" s="189">
        <v>8640928819.0784359</v>
      </c>
      <c r="N2976" s="187">
        <v>8848259.7205179073</v>
      </c>
      <c r="O2976" s="185">
        <v>0</v>
      </c>
      <c r="P2976" s="185">
        <v>0</v>
      </c>
      <c r="Q2976" s="174">
        <v>179659235255.9769</v>
      </c>
      <c r="R2976" s="119">
        <v>0.50735167625337307</v>
      </c>
      <c r="S2976" s="174">
        <v>71735634898.380234</v>
      </c>
      <c r="T2976" s="119">
        <v>0.39928721056934219</v>
      </c>
      <c r="U2976" s="97">
        <v>13.405395937167507</v>
      </c>
      <c r="V2976" s="184">
        <v>1046654411262.7335</v>
      </c>
      <c r="W2976" s="199">
        <v>1086.3861673395165</v>
      </c>
      <c r="X2976" s="191">
        <v>5.467861344205964E-2</v>
      </c>
      <c r="Y2976" s="198">
        <v>2.0000000000000001E-4</v>
      </c>
    </row>
    <row r="2977" spans="1:25" x14ac:dyDescent="0.2">
      <c r="A2977">
        <v>2973</v>
      </c>
      <c r="B2977" s="119">
        <v>0.53539069748957524</v>
      </c>
      <c r="C2977" s="97">
        <v>16901.757927741892</v>
      </c>
      <c r="D2977" s="96">
        <v>0.79088066229995224</v>
      </c>
      <c r="E2977" s="98">
        <v>0</v>
      </c>
      <c r="F2977" s="119">
        <v>0</v>
      </c>
      <c r="G2977" s="177">
        <v>0</v>
      </c>
      <c r="H2977" s="97">
        <v>8980000.4658681974</v>
      </c>
      <c r="I2977" s="185">
        <v>34861.15948395017</v>
      </c>
      <c r="J2977" s="174">
        <v>313053228406.57806</v>
      </c>
      <c r="K2977" s="186">
        <v>0.34773803195431685</v>
      </c>
      <c r="L2977" s="182">
        <v>87975620712.187561</v>
      </c>
      <c r="M2977" s="189">
        <v>5500621669.7929363</v>
      </c>
      <c r="N2977" s="187">
        <v>20034429.656945575</v>
      </c>
      <c r="O2977" s="185">
        <v>0</v>
      </c>
      <c r="P2977" s="185">
        <v>0</v>
      </c>
      <c r="Q2977" s="174">
        <v>318553850076.37097</v>
      </c>
      <c r="R2977" s="119">
        <v>0.34173347305942203</v>
      </c>
      <c r="S2977" s="174">
        <v>87975620712.187561</v>
      </c>
      <c r="T2977" s="119">
        <v>0.27617189586971258</v>
      </c>
      <c r="U2977" s="97">
        <v>13.228121054063283</v>
      </c>
      <c r="V2977" s="184">
        <v>1059003295110.9623</v>
      </c>
      <c r="W2977" s="199">
        <v>1099.3652603530024</v>
      </c>
      <c r="X2977" s="191">
        <v>5.9809767089953024E-2</v>
      </c>
      <c r="Y2977" s="198">
        <v>2.0000000000000001E-4</v>
      </c>
    </row>
    <row r="2978" spans="1:25" x14ac:dyDescent="0.2">
      <c r="A2978">
        <v>2974</v>
      </c>
      <c r="B2978" s="119">
        <v>0.61194135115353221</v>
      </c>
      <c r="C2978" s="97">
        <v>14401.119468534858</v>
      </c>
      <c r="D2978" s="96">
        <v>0.54506091703852699</v>
      </c>
      <c r="E2978" s="98">
        <v>0</v>
      </c>
      <c r="F2978" s="119">
        <v>0.61642718402215446</v>
      </c>
      <c r="G2978" s="177">
        <v>1</v>
      </c>
      <c r="H2978" s="97">
        <v>3476800.1061116108</v>
      </c>
      <c r="I2978" s="185">
        <v>50165.277925292023</v>
      </c>
      <c r="J2978" s="174">
        <v>174414643613.77374</v>
      </c>
      <c r="K2978" s="186">
        <v>0.4674900742499154</v>
      </c>
      <c r="L2978" s="182">
        <v>64506464515.970085</v>
      </c>
      <c r="M2978" s="189">
        <v>1996003683.8710473</v>
      </c>
      <c r="N2978" s="187">
        <v>9845577.8598069791</v>
      </c>
      <c r="O2978" s="185">
        <v>0</v>
      </c>
      <c r="P2978" s="185">
        <v>174790534192.51779</v>
      </c>
      <c r="Q2978" s="174">
        <v>351201181490.16254</v>
      </c>
      <c r="R2978" s="119">
        <v>0.63032117690495471</v>
      </c>
      <c r="S2978" s="174">
        <v>148330099052.1138</v>
      </c>
      <c r="T2978" s="119">
        <v>0.42235079740547132</v>
      </c>
      <c r="U2978" s="97">
        <v>16.442690053326363</v>
      </c>
      <c r="V2978" s="184">
        <v>2618750624133.8833</v>
      </c>
      <c r="W2978" s="199">
        <v>2719.3716162961127</v>
      </c>
      <c r="X2978" s="191">
        <v>4.4931780615576691E-2</v>
      </c>
      <c r="Y2978" s="198">
        <v>2.0000000000000001E-4</v>
      </c>
    </row>
    <row r="2979" spans="1:25" x14ac:dyDescent="0.2">
      <c r="A2979">
        <v>2975</v>
      </c>
      <c r="B2979" s="119">
        <v>0.4598828106598668</v>
      </c>
      <c r="C2979" s="97">
        <v>10160.079882823291</v>
      </c>
      <c r="D2979" s="96">
        <v>0.91003614571466396</v>
      </c>
      <c r="E2979" s="98">
        <v>0.35929645025051204</v>
      </c>
      <c r="F2979" s="119">
        <v>0.75348752873138192</v>
      </c>
      <c r="G2979" s="177">
        <v>1</v>
      </c>
      <c r="H2979" s="97">
        <v>11699052.590439359</v>
      </c>
      <c r="I2979" s="185">
        <v>34561.893817449163</v>
      </c>
      <c r="J2979" s="174">
        <v>404341413395.51868</v>
      </c>
      <c r="K2979" s="186">
        <v>0.42256177758501368</v>
      </c>
      <c r="L2979" s="182">
        <v>134397926895.72653</v>
      </c>
      <c r="M2979" s="189">
        <v>11991261052.002869</v>
      </c>
      <c r="N2979" s="187">
        <v>24464197.620285109</v>
      </c>
      <c r="O2979" s="185">
        <v>0</v>
      </c>
      <c r="P2979" s="185">
        <v>278252845998.6922</v>
      </c>
      <c r="Q2979" s="174">
        <v>694585520446.21387</v>
      </c>
      <c r="R2979" s="119">
        <v>0.56646948663979413</v>
      </c>
      <c r="S2979" s="174">
        <v>231572826064.63998</v>
      </c>
      <c r="T2979" s="119">
        <v>0.33339714008992521</v>
      </c>
      <c r="U2979" s="97">
        <v>15.683981116198636</v>
      </c>
      <c r="V2979" s="184">
        <v>3772664111306.9702</v>
      </c>
      <c r="W2979" s="199">
        <v>3910.5716897927268</v>
      </c>
      <c r="X2979" s="191">
        <v>4.8178146192646661E-2</v>
      </c>
      <c r="Y2979" s="198">
        <v>2.0000000000000001E-4</v>
      </c>
    </row>
    <row r="2980" spans="1:25" x14ac:dyDescent="0.2">
      <c r="A2980">
        <v>2976</v>
      </c>
      <c r="B2980" s="119">
        <v>0.39768686579086515</v>
      </c>
      <c r="C2980" s="97">
        <v>9587.9468859218632</v>
      </c>
      <c r="D2980" s="96">
        <v>1.0594202707734555</v>
      </c>
      <c r="E2980" s="98">
        <v>0</v>
      </c>
      <c r="F2980" s="119">
        <v>0</v>
      </c>
      <c r="G2980" s="177">
        <v>0</v>
      </c>
      <c r="H2980" s="97">
        <v>8588472.5393871311</v>
      </c>
      <c r="I2980" s="185">
        <v>37941.091436364171</v>
      </c>
      <c r="J2980" s="174">
        <v>325856021915.5899</v>
      </c>
      <c r="K2980" s="186">
        <v>0.39768686579086521</v>
      </c>
      <c r="L2980" s="182">
        <v>104092498441.36034</v>
      </c>
      <c r="M2980" s="189">
        <v>3683906513.7133074</v>
      </c>
      <c r="N2980" s="187">
        <v>17531135.829057254</v>
      </c>
      <c r="O2980" s="185">
        <v>0</v>
      </c>
      <c r="P2980" s="185">
        <v>0</v>
      </c>
      <c r="Q2980" s="174">
        <v>329539928429.30322</v>
      </c>
      <c r="R2980" s="119">
        <v>0.39324114887186218</v>
      </c>
      <c r="S2980" s="174">
        <v>104092498441.36034</v>
      </c>
      <c r="T2980" s="119">
        <v>0.31587218865252464</v>
      </c>
      <c r="U2980" s="97">
        <v>13.123057572187793</v>
      </c>
      <c r="V2980" s="184">
        <v>1394921332099.4985</v>
      </c>
      <c r="W2980" s="199">
        <v>1448.01868178223</v>
      </c>
      <c r="X2980" s="191">
        <v>5.785723983459045E-2</v>
      </c>
      <c r="Y2980" s="198">
        <v>2.0000000000000001E-4</v>
      </c>
    </row>
    <row r="2981" spans="1:25" x14ac:dyDescent="0.2">
      <c r="A2981">
        <v>2977</v>
      </c>
      <c r="B2981" s="119">
        <v>0.43084672561452458</v>
      </c>
      <c r="C2981" s="97">
        <v>12854.230264932226</v>
      </c>
      <c r="D2981" s="96">
        <v>1.3363723880429941</v>
      </c>
      <c r="E2981" s="98">
        <v>0.5025296249203367</v>
      </c>
      <c r="F2981" s="119">
        <v>0.44150680291947703</v>
      </c>
      <c r="G2981" s="177">
        <v>1</v>
      </c>
      <c r="H2981" s="97">
        <v>12775877.420350596</v>
      </c>
      <c r="I2981" s="185">
        <v>35930.211214975665</v>
      </c>
      <c r="J2981" s="174">
        <v>459039974169.83539</v>
      </c>
      <c r="K2981" s="186">
        <v>0.40049134233193162</v>
      </c>
      <c r="L2981" s="182">
        <v>147657481953.38019</v>
      </c>
      <c r="M2981" s="189">
        <v>6468530388.7980995</v>
      </c>
      <c r="N2981" s="187">
        <v>23313224.638012335</v>
      </c>
      <c r="O2981" s="185">
        <v>0</v>
      </c>
      <c r="P2981" s="185">
        <v>267314128228.11328</v>
      </c>
      <c r="Q2981" s="174">
        <v>732822632786.74683</v>
      </c>
      <c r="R2981" s="119">
        <v>0.54268634759471568</v>
      </c>
      <c r="S2981" s="174">
        <v>288640766967.8031</v>
      </c>
      <c r="T2981" s="119">
        <v>0.39387534452937434</v>
      </c>
      <c r="U2981" s="97">
        <v>15.995297069609094</v>
      </c>
      <c r="V2981" s="184">
        <v>4643605745756.8936</v>
      </c>
      <c r="W2981" s="199">
        <v>4820.2192922955519</v>
      </c>
      <c r="X2981" s="191">
        <v>4.8498312532880582E-2</v>
      </c>
      <c r="Y2981" s="198">
        <v>2.0000000000000001E-4</v>
      </c>
    </row>
    <row r="2982" spans="1:25" x14ac:dyDescent="0.2">
      <c r="A2982">
        <v>2978</v>
      </c>
      <c r="B2982" s="119">
        <v>0.44711200109644794</v>
      </c>
      <c r="C2982" s="97">
        <v>6099.6588663428229</v>
      </c>
      <c r="D2982" s="96">
        <v>0.63862582859877393</v>
      </c>
      <c r="E2982" s="98">
        <v>0</v>
      </c>
      <c r="F2982" s="119">
        <v>0.53699316814170739</v>
      </c>
      <c r="G2982" s="177">
        <v>1</v>
      </c>
      <c r="H2982" s="97">
        <v>7220732.8015890289</v>
      </c>
      <c r="I2982" s="185">
        <v>36384.7485292856</v>
      </c>
      <c r="J2982" s="174">
        <v>262724547182.98071</v>
      </c>
      <c r="K2982" s="186">
        <v>0.38713377410175998</v>
      </c>
      <c r="L2982" s="182">
        <v>73264861360.90947</v>
      </c>
      <c r="M2982" s="189">
        <v>2293955860.2054296</v>
      </c>
      <c r="N2982" s="187">
        <v>17872505.885460578</v>
      </c>
      <c r="O2982" s="185">
        <v>0</v>
      </c>
      <c r="P2982" s="185">
        <v>342131794367.76385</v>
      </c>
      <c r="Q2982" s="174">
        <v>607150297410.95007</v>
      </c>
      <c r="R2982" s="119">
        <v>0.61832297965627858</v>
      </c>
      <c r="S2982" s="174">
        <v>225020960863.91965</v>
      </c>
      <c r="T2982" s="119">
        <v>0.37061821730709632</v>
      </c>
      <c r="U2982" s="97">
        <v>17.076924915981753</v>
      </c>
      <c r="V2982" s="184">
        <v>4148277371838.4526</v>
      </c>
      <c r="W2982" s="199">
        <v>4308.9377344213517</v>
      </c>
      <c r="X2982" s="191">
        <v>4.3011953926593731E-2</v>
      </c>
      <c r="Y2982" s="198">
        <v>2.0000000000000001E-4</v>
      </c>
    </row>
    <row r="2983" spans="1:25" x14ac:dyDescent="0.2">
      <c r="A2983">
        <v>2979</v>
      </c>
      <c r="B2983" s="119">
        <v>0.54139835017510696</v>
      </c>
      <c r="C2983" s="97">
        <v>11734.354276059212</v>
      </c>
      <c r="D2983" s="96">
        <v>1.1667769999070683</v>
      </c>
      <c r="E2983" s="98">
        <v>0.43582554285375941</v>
      </c>
      <c r="F2983" s="119">
        <v>0.70528993646905636</v>
      </c>
      <c r="G2983" s="177">
        <v>1</v>
      </c>
      <c r="H2983" s="97">
        <v>9316003.0533587281</v>
      </c>
      <c r="I2983" s="185">
        <v>35432.016896676556</v>
      </c>
      <c r="J2983" s="174">
        <v>330084777596.09686</v>
      </c>
      <c r="K2983" s="186">
        <v>0.41250345330131122</v>
      </c>
      <c r="L2983" s="182">
        <v>109280680047.41203</v>
      </c>
      <c r="M2983" s="189">
        <v>4135912616.9618402</v>
      </c>
      <c r="N2983" s="187">
        <v>18236092.023379907</v>
      </c>
      <c r="O2983" s="185">
        <v>0</v>
      </c>
      <c r="P2983" s="185">
        <v>326762639129.16254</v>
      </c>
      <c r="Q2983" s="174">
        <v>660983329342.22119</v>
      </c>
      <c r="R2983" s="119">
        <v>0.60148449180943642</v>
      </c>
      <c r="S2983" s="174">
        <v>229792828961.48209</v>
      </c>
      <c r="T2983" s="119">
        <v>0.34765298723972488</v>
      </c>
      <c r="U2983" s="97">
        <v>16.209140044373335</v>
      </c>
      <c r="V2983" s="184">
        <v>3815141370816.7285</v>
      </c>
      <c r="W2983" s="199">
        <v>3962.5303368867089</v>
      </c>
      <c r="X2983" s="191">
        <v>4.7735908659292503E-2</v>
      </c>
      <c r="Y2983" s="198">
        <v>2.0000000000000001E-4</v>
      </c>
    </row>
    <row r="2984" spans="1:25" x14ac:dyDescent="0.2">
      <c r="A2984">
        <v>2980</v>
      </c>
      <c r="B2984" s="119">
        <v>0.50629769438563854</v>
      </c>
      <c r="C2984" s="97">
        <v>8444.6487515686877</v>
      </c>
      <c r="D2984" s="96">
        <v>0.51218033372022531</v>
      </c>
      <c r="E2984" s="98">
        <v>0</v>
      </c>
      <c r="F2984" s="119">
        <v>0</v>
      </c>
      <c r="G2984" s="177">
        <v>0</v>
      </c>
      <c r="H2984" s="97">
        <v>3956831.5961336717</v>
      </c>
      <c r="I2984" s="185">
        <v>45807.837076813914</v>
      </c>
      <c r="J2984" s="174">
        <v>181253897096.08078</v>
      </c>
      <c r="K2984" s="186">
        <v>0.48902709947754108</v>
      </c>
      <c r="L2984" s="182">
        <v>72374746320.59111</v>
      </c>
      <c r="M2984" s="189">
        <v>3118562171.9550233</v>
      </c>
      <c r="N2984" s="187">
        <v>11268021.149987103</v>
      </c>
      <c r="O2984" s="185">
        <v>0</v>
      </c>
      <c r="P2984" s="185">
        <v>0</v>
      </c>
      <c r="Q2984" s="174">
        <v>184372459268.0358</v>
      </c>
      <c r="R2984" s="119">
        <v>0.48075546596163488</v>
      </c>
      <c r="S2984" s="174">
        <v>72374746320.59111</v>
      </c>
      <c r="T2984" s="119">
        <v>0.39254640637718358</v>
      </c>
      <c r="U2984" s="97">
        <v>13.124723057718315</v>
      </c>
      <c r="V2984" s="184">
        <v>1082569301313.6603</v>
      </c>
      <c r="W2984" s="199">
        <v>1124.1134278641732</v>
      </c>
      <c r="X2984" s="191">
        <v>5.2755054277239324E-2</v>
      </c>
      <c r="Y2984" s="198">
        <v>2.0000000000000001E-4</v>
      </c>
    </row>
    <row r="2985" spans="1:25" x14ac:dyDescent="0.2">
      <c r="A2985">
        <v>2981</v>
      </c>
      <c r="B2985" s="119">
        <v>0.53633491709863068</v>
      </c>
      <c r="C2985" s="97">
        <v>8920.2574566197491</v>
      </c>
      <c r="D2985" s="96">
        <v>0.37105256879245574</v>
      </c>
      <c r="E2985" s="98">
        <v>0.7</v>
      </c>
      <c r="F2985" s="119">
        <v>0</v>
      </c>
      <c r="G2985" s="177">
        <v>0</v>
      </c>
      <c r="H2985" s="97">
        <v>2588673.2101965807</v>
      </c>
      <c r="I2985" s="185">
        <v>42122.954980511218</v>
      </c>
      <c r="J2985" s="174">
        <v>109042565092.36603</v>
      </c>
      <c r="K2985" s="186">
        <v>0.39266324719447254</v>
      </c>
      <c r="L2985" s="182">
        <v>30632920788.994747</v>
      </c>
      <c r="M2985" s="189">
        <v>22591865648.846455</v>
      </c>
      <c r="N2985" s="187">
        <v>8655506.5311952792</v>
      </c>
      <c r="O2985" s="185">
        <v>60100917348.099815</v>
      </c>
      <c r="P2985" s="185">
        <v>0</v>
      </c>
      <c r="Q2985" s="174">
        <v>191735348089.31229</v>
      </c>
      <c r="R2985" s="119">
        <v>0.4740792059256691</v>
      </c>
      <c r="S2985" s="174">
        <v>62885739393.111107</v>
      </c>
      <c r="T2985" s="119">
        <v>0.32798198151661784</v>
      </c>
      <c r="U2985" s="97">
        <v>17.011118476592838</v>
      </c>
      <c r="V2985" s="184">
        <v>1199515498857.9849</v>
      </c>
      <c r="W2985" s="199">
        <v>1243.8974366870841</v>
      </c>
      <c r="X2985" s="191">
        <v>4.1902337541585233E-2</v>
      </c>
      <c r="Y2985" s="198">
        <v>2.0000000000000001E-4</v>
      </c>
    </row>
    <row r="2986" spans="1:25" x14ac:dyDescent="0.2">
      <c r="A2986">
        <v>2982</v>
      </c>
      <c r="B2986" s="119">
        <v>0.47162355332317191</v>
      </c>
      <c r="C2986" s="97">
        <v>4788.0756475707003</v>
      </c>
      <c r="D2986" s="96">
        <v>1.1828251574432183</v>
      </c>
      <c r="E2986" s="98">
        <v>0</v>
      </c>
      <c r="F2986" s="119">
        <v>0</v>
      </c>
      <c r="G2986" s="177">
        <v>0</v>
      </c>
      <c r="H2986" s="97">
        <v>16230455.74590081</v>
      </c>
      <c r="I2986" s="185">
        <v>32280.819057637516</v>
      </c>
      <c r="J2986" s="174">
        <v>523932405156.41718</v>
      </c>
      <c r="K2986" s="186">
        <v>0.45509217032689564</v>
      </c>
      <c r="L2986" s="182">
        <v>165017325316.93622</v>
      </c>
      <c r="M2986" s="189">
        <v>15929139779.514156</v>
      </c>
      <c r="N2986" s="187">
        <v>30581431.803084649</v>
      </c>
      <c r="O2986" s="185">
        <v>0</v>
      </c>
      <c r="P2986" s="185">
        <v>0</v>
      </c>
      <c r="Q2986" s="174">
        <v>539861544935.93134</v>
      </c>
      <c r="R2986" s="119">
        <v>0.44166423336472527</v>
      </c>
      <c r="S2986" s="174">
        <v>165017325316.93622</v>
      </c>
      <c r="T2986" s="119">
        <v>0.30566601171142838</v>
      </c>
      <c r="U2986" s="97">
        <v>13.412602490158394</v>
      </c>
      <c r="V2986" s="184">
        <v>2336480014829.8008</v>
      </c>
      <c r="W2986" s="199">
        <v>2422.6563038463173</v>
      </c>
      <c r="X2986" s="191">
        <v>5.4981688851608153E-2</v>
      </c>
      <c r="Y2986" s="198">
        <v>2.0000000000000001E-4</v>
      </c>
    </row>
    <row r="2987" spans="1:25" x14ac:dyDescent="0.2">
      <c r="A2987">
        <v>2983</v>
      </c>
      <c r="B2987" s="119">
        <v>0.68053131759490992</v>
      </c>
      <c r="C2987" s="97">
        <v>4033.7981783581126</v>
      </c>
      <c r="D2987" s="96">
        <v>0.73730856909620368</v>
      </c>
      <c r="E2987" s="98">
        <v>0</v>
      </c>
      <c r="F2987" s="119">
        <v>0.62076841736619914</v>
      </c>
      <c r="G2987" s="177">
        <v>1</v>
      </c>
      <c r="H2987" s="97">
        <v>9633873.4135463536</v>
      </c>
      <c r="I2987" s="185">
        <v>34971.290928793685</v>
      </c>
      <c r="J2987" s="174">
        <v>336908989916.30023</v>
      </c>
      <c r="K2987" s="186">
        <v>0.43146683363876837</v>
      </c>
      <c r="L2987" s="182">
        <v>99388682719.483521</v>
      </c>
      <c r="M2987" s="189">
        <v>10183216651.100193</v>
      </c>
      <c r="N2987" s="187">
        <v>22247691.53751206</v>
      </c>
      <c r="O2987" s="185">
        <v>0</v>
      </c>
      <c r="P2987" s="185">
        <v>418977657717.63446</v>
      </c>
      <c r="Q2987" s="174">
        <v>766069864285.03491</v>
      </c>
      <c r="R2987" s="119">
        <v>0.62728897673871964</v>
      </c>
      <c r="S2987" s="174">
        <v>297925040152.23334</v>
      </c>
      <c r="T2987" s="119">
        <v>0.38890061343201865</v>
      </c>
      <c r="U2987" s="97">
        <v>17.09806922002733</v>
      </c>
      <c r="V2987" s="184">
        <v>5505283534489.1895</v>
      </c>
      <c r="W2987" s="199">
        <v>5714.9417914371106</v>
      </c>
      <c r="X2987" s="191">
        <v>4.3426570935165963E-2</v>
      </c>
      <c r="Y2987" s="198">
        <v>2.0000000000000001E-4</v>
      </c>
    </row>
    <row r="2988" spans="1:25" x14ac:dyDescent="0.2">
      <c r="A2988">
        <v>2984</v>
      </c>
      <c r="B2988" s="119">
        <v>0.53296710482991561</v>
      </c>
      <c r="C2988" s="97">
        <v>5860.7497673213938</v>
      </c>
      <c r="D2988" s="96">
        <v>0.94399451933962797</v>
      </c>
      <c r="E2988" s="98">
        <v>0</v>
      </c>
      <c r="F2988" s="119">
        <v>0.50508282901724166</v>
      </c>
      <c r="G2988" s="177">
        <v>1</v>
      </c>
      <c r="H2988" s="97">
        <v>43095059.730023839</v>
      </c>
      <c r="I2988" s="185">
        <v>23120.991226793634</v>
      </c>
      <c r="J2988" s="174">
        <v>996400497936.02881</v>
      </c>
      <c r="K2988" s="186">
        <v>0.30955226213139486</v>
      </c>
      <c r="L2988" s="182">
        <v>201079751900.57785</v>
      </c>
      <c r="M2988" s="189">
        <v>47713027635.027046</v>
      </c>
      <c r="N2988" s="187">
        <v>84428457.002886385</v>
      </c>
      <c r="O2988" s="185">
        <v>0</v>
      </c>
      <c r="P2988" s="185">
        <v>748245336788.05103</v>
      </c>
      <c r="Q2988" s="174">
        <v>1792358862359.1069</v>
      </c>
      <c r="R2988" s="119">
        <v>0.50605619031087667</v>
      </c>
      <c r="S2988" s="174">
        <v>484181113510.34131</v>
      </c>
      <c r="T2988" s="119">
        <v>0.27013625657144408</v>
      </c>
      <c r="U2988" s="97">
        <v>16.869510113475183</v>
      </c>
      <c r="V2988" s="184">
        <v>8457451285962.623</v>
      </c>
      <c r="W2988" s="199">
        <v>8779.6343107793437</v>
      </c>
      <c r="X2988" s="191">
        <v>4.3205745407548464E-2</v>
      </c>
      <c r="Y2988" s="198">
        <v>2.0000000000000001E-4</v>
      </c>
    </row>
    <row r="2989" spans="1:25" x14ac:dyDescent="0.2">
      <c r="A2989">
        <v>2985</v>
      </c>
      <c r="B2989" s="119">
        <v>0.36890120362934131</v>
      </c>
      <c r="C2989" s="97">
        <v>8585.2016799360626</v>
      </c>
      <c r="D2989" s="96">
        <v>0.27695366313803849</v>
      </c>
      <c r="E2989" s="98">
        <v>0</v>
      </c>
      <c r="F2989" s="119">
        <v>0.57728510081139461</v>
      </c>
      <c r="G2989" s="177">
        <v>1</v>
      </c>
      <c r="H2989" s="97">
        <v>2624955.2839125819</v>
      </c>
      <c r="I2989" s="185">
        <v>53926.083897810749</v>
      </c>
      <c r="J2989" s="174">
        <v>141553558868.27151</v>
      </c>
      <c r="K2989" s="186">
        <v>0.36890120362934131</v>
      </c>
      <c r="L2989" s="182">
        <v>33780247485.315422</v>
      </c>
      <c r="M2989" s="189">
        <v>2340102979.0847864</v>
      </c>
      <c r="N2989" s="187">
        <v>9339663.4752388224</v>
      </c>
      <c r="O2989" s="185">
        <v>0</v>
      </c>
      <c r="P2989" s="185">
        <v>180895208668.91824</v>
      </c>
      <c r="Q2989" s="174">
        <v>324788870516.27454</v>
      </c>
      <c r="R2989" s="119">
        <v>0.60634911801815805</v>
      </c>
      <c r="S2989" s="174">
        <v>143896778188.6796</v>
      </c>
      <c r="T2989" s="119">
        <v>0.44304713385020134</v>
      </c>
      <c r="U2989" s="97">
        <v>17.651775634937763</v>
      </c>
      <c r="V2989" s="184">
        <v>2766494093732.5737</v>
      </c>
      <c r="W2989" s="199">
        <v>2871.5978620836095</v>
      </c>
      <c r="X2989" s="191">
        <v>4.1324114700714579E-2</v>
      </c>
      <c r="Y2989" s="198">
        <v>2.0000000000000001E-4</v>
      </c>
    </row>
    <row r="2990" spans="1:25" x14ac:dyDescent="0.2">
      <c r="A2990">
        <v>2986</v>
      </c>
      <c r="B2990" s="119">
        <v>0.57936918064665588</v>
      </c>
      <c r="C2990" s="97">
        <v>8165.1008656293079</v>
      </c>
      <c r="D2990" s="96">
        <v>0.27580926084674373</v>
      </c>
      <c r="E2990" s="98">
        <v>0</v>
      </c>
      <c r="F2990" s="119">
        <v>0</v>
      </c>
      <c r="G2990" s="177">
        <v>0</v>
      </c>
      <c r="H2990" s="97">
        <v>2263316.1430092412</v>
      </c>
      <c r="I2990" s="185">
        <v>53705.560060987635</v>
      </c>
      <c r="J2990" s="174">
        <v>121552661055.38568</v>
      </c>
      <c r="K2990" s="186">
        <v>0.52189126771674288</v>
      </c>
      <c r="L2990" s="182">
        <v>50792586727.177933</v>
      </c>
      <c r="M2990" s="189">
        <v>1794678107.5814514</v>
      </c>
      <c r="N2990" s="187">
        <v>8334160.9029328227</v>
      </c>
      <c r="O2990" s="185">
        <v>0</v>
      </c>
      <c r="P2990" s="185">
        <v>0</v>
      </c>
      <c r="Q2990" s="174">
        <v>123347339162.96713</v>
      </c>
      <c r="R2990" s="119">
        <v>0.51429785841367159</v>
      </c>
      <c r="S2990" s="174">
        <v>50792586727.177933</v>
      </c>
      <c r="T2990" s="119">
        <v>0.41178502164582981</v>
      </c>
      <c r="U2990" s="97">
        <v>13.104159839004442</v>
      </c>
      <c r="V2990" s="184">
        <v>785313229462.41479</v>
      </c>
      <c r="W2990" s="199">
        <v>815.61131852669143</v>
      </c>
      <c r="X2990" s="191">
        <v>5.1753474922047092E-2</v>
      </c>
      <c r="Y2990" s="198">
        <v>2.0000000000000001E-4</v>
      </c>
    </row>
    <row r="2991" spans="1:25" x14ac:dyDescent="0.2">
      <c r="A2991">
        <v>2987</v>
      </c>
      <c r="B2991" s="119">
        <v>0.60583875921172525</v>
      </c>
      <c r="C2991" s="97">
        <v>7976.5114974382768</v>
      </c>
      <c r="D2991" s="96">
        <v>1.1276524317563217</v>
      </c>
      <c r="E2991" s="98">
        <v>0</v>
      </c>
      <c r="F2991" s="119">
        <v>0</v>
      </c>
      <c r="G2991" s="177">
        <v>0</v>
      </c>
      <c r="H2991" s="97">
        <v>11144122.874254225</v>
      </c>
      <c r="I2991" s="185">
        <v>34404.84277107488</v>
      </c>
      <c r="J2991" s="174">
        <v>383411795310.25568</v>
      </c>
      <c r="K2991" s="186">
        <v>0.40134072805745291</v>
      </c>
      <c r="L2991" s="182">
        <v>110873990852.59018</v>
      </c>
      <c r="M2991" s="189">
        <v>4276160705.2457986</v>
      </c>
      <c r="N2991" s="187">
        <v>21806924.021908857</v>
      </c>
      <c r="O2991" s="185">
        <v>0</v>
      </c>
      <c r="P2991" s="185">
        <v>0</v>
      </c>
      <c r="Q2991" s="174">
        <v>387687956015.50146</v>
      </c>
      <c r="R2991" s="119">
        <v>0.39691397859540511</v>
      </c>
      <c r="S2991" s="174">
        <v>110873990852.59018</v>
      </c>
      <c r="T2991" s="119">
        <v>0.28598771030214037</v>
      </c>
      <c r="U2991" s="97">
        <v>13.116455710654224</v>
      </c>
      <c r="V2991" s="184">
        <v>1482989690008.5447</v>
      </c>
      <c r="W2991" s="199">
        <v>1539.0637591479697</v>
      </c>
      <c r="X2991" s="191">
        <v>5.820968700761301E-2</v>
      </c>
      <c r="Y2991" s="198">
        <v>2.0000000000000001E-4</v>
      </c>
    </row>
    <row r="2992" spans="1:25" x14ac:dyDescent="0.2">
      <c r="A2992">
        <v>2988</v>
      </c>
      <c r="B2992" s="119">
        <v>0.60977723558916908</v>
      </c>
      <c r="C2992" s="97">
        <v>8130.302891004395</v>
      </c>
      <c r="D2992" s="96">
        <v>0.50594383179127389</v>
      </c>
      <c r="E2992" s="98">
        <v>0</v>
      </c>
      <c r="F2992" s="119">
        <v>0</v>
      </c>
      <c r="G2992" s="177">
        <v>0</v>
      </c>
      <c r="H2992" s="97">
        <v>4202407.6645873534</v>
      </c>
      <c r="I2992" s="185">
        <v>47067.895714342158</v>
      </c>
      <c r="J2992" s="174">
        <v>197798485705.94974</v>
      </c>
      <c r="K2992" s="186">
        <v>0.55370245268588647</v>
      </c>
      <c r="L2992" s="182">
        <v>84322553600.41629</v>
      </c>
      <c r="M2992" s="189">
        <v>7418349573.2182159</v>
      </c>
      <c r="N2992" s="187">
        <v>11897329.782720182</v>
      </c>
      <c r="O2992" s="185">
        <v>0</v>
      </c>
      <c r="P2992" s="185">
        <v>0</v>
      </c>
      <c r="Q2992" s="174">
        <v>205216835279.16797</v>
      </c>
      <c r="R2992" s="119">
        <v>0.53368675393493126</v>
      </c>
      <c r="S2992" s="174">
        <v>84322553600.41629</v>
      </c>
      <c r="T2992" s="119">
        <v>0.41089491262111899</v>
      </c>
      <c r="U2992" s="97">
        <v>13.304002945208941</v>
      </c>
      <c r="V2992" s="184">
        <v>1271148371808.0813</v>
      </c>
      <c r="W2992" s="199">
        <v>1318.3774293496483</v>
      </c>
      <c r="X2992" s="191">
        <v>5.2856983335337837E-2</v>
      </c>
      <c r="Y2992" s="198">
        <v>2.0000000000000001E-4</v>
      </c>
    </row>
    <row r="2993" spans="1:25" x14ac:dyDescent="0.2">
      <c r="A2993">
        <v>2989</v>
      </c>
      <c r="B2993" s="119">
        <v>0.39282039838708926</v>
      </c>
      <c r="C2993" s="97">
        <v>5467.4599597045944</v>
      </c>
      <c r="D2993" s="96">
        <v>0.40962558202726151</v>
      </c>
      <c r="E2993" s="98">
        <v>0.56555730998784148</v>
      </c>
      <c r="F2993" s="119">
        <v>0</v>
      </c>
      <c r="G2993" s="177">
        <v>0</v>
      </c>
      <c r="H2993" s="97">
        <v>3946166.3416226185</v>
      </c>
      <c r="I2993" s="185">
        <v>48450.941630340014</v>
      </c>
      <c r="J2993" s="174">
        <v>191195475081.56989</v>
      </c>
      <c r="K2993" s="186">
        <v>0.39282039838708926</v>
      </c>
      <c r="L2993" s="182">
        <v>55246870011.167297</v>
      </c>
      <c r="M2993" s="189">
        <v>23934141623.275116</v>
      </c>
      <c r="N2993" s="187">
        <v>12054857.327497832</v>
      </c>
      <c r="O2993" s="185">
        <v>57737829995.784248</v>
      </c>
      <c r="P2993" s="185">
        <v>0</v>
      </c>
      <c r="Q2993" s="174">
        <v>272867446700.62924</v>
      </c>
      <c r="R2993" s="119">
        <v>0.44452259935959143</v>
      </c>
      <c r="S2993" s="174">
        <v>90285483588.196991</v>
      </c>
      <c r="T2993" s="119">
        <v>0.33087671204418828</v>
      </c>
      <c r="U2993" s="97">
        <v>16.16605881802256</v>
      </c>
      <c r="V2993" s="184">
        <v>1637424126311.6567</v>
      </c>
      <c r="W2993" s="199">
        <v>1699.0426459510923</v>
      </c>
      <c r="X2993" s="191">
        <v>4.3756760126271693E-2</v>
      </c>
      <c r="Y2993" s="198">
        <v>2.0000000000000001E-4</v>
      </c>
    </row>
    <row r="2994" spans="1:25" x14ac:dyDescent="0.2">
      <c r="A2994">
        <v>2990</v>
      </c>
      <c r="B2994" s="119">
        <v>0.51431730177673152</v>
      </c>
      <c r="C2994" s="97">
        <v>11517.003879365619</v>
      </c>
      <c r="D2994" s="96">
        <v>0.54651895686712981</v>
      </c>
      <c r="E2994" s="98">
        <v>0</v>
      </c>
      <c r="F2994" s="119">
        <v>0.24748831613967776</v>
      </c>
      <c r="G2994" s="177">
        <v>1</v>
      </c>
      <c r="H2994" s="97">
        <v>3354060.3442043839</v>
      </c>
      <c r="I2994" s="185">
        <v>50275.678205591918</v>
      </c>
      <c r="J2994" s="174">
        <v>168627658547.35648</v>
      </c>
      <c r="K2994" s="186">
        <v>0.51431730177673152</v>
      </c>
      <c r="L2994" s="182">
        <v>66893155323.728691</v>
      </c>
      <c r="M2994" s="189">
        <v>6819502977.7359943</v>
      </c>
      <c r="N2994" s="187">
        <v>9567859.9408741519</v>
      </c>
      <c r="O2994" s="185">
        <v>0</v>
      </c>
      <c r="P2994" s="185">
        <v>145066006316.87753</v>
      </c>
      <c r="Q2994" s="174">
        <v>320513167841.97003</v>
      </c>
      <c r="R2994" s="119">
        <v>0.63267580788595912</v>
      </c>
      <c r="S2994" s="174">
        <v>137099044696.61845</v>
      </c>
      <c r="T2994" s="119">
        <v>0.42774855591647809</v>
      </c>
      <c r="U2994" s="97">
        <v>16.227755508811256</v>
      </c>
      <c r="V2994" s="184">
        <v>2412915884379.8594</v>
      </c>
      <c r="W2994" s="199">
        <v>2500.144413486506</v>
      </c>
      <c r="X2994" s="191">
        <v>4.5743172137258516E-2</v>
      </c>
      <c r="Y2994" s="198">
        <v>2.0000000000000001E-4</v>
      </c>
    </row>
    <row r="2995" spans="1:25" x14ac:dyDescent="0.2">
      <c r="A2995">
        <v>2991</v>
      </c>
      <c r="B2995" s="119">
        <v>0.50482009682797091</v>
      </c>
      <c r="C2995" s="97">
        <v>10613.697271278666</v>
      </c>
      <c r="D2995" s="96">
        <v>0.2</v>
      </c>
      <c r="E2995" s="98">
        <v>0</v>
      </c>
      <c r="F2995" s="119">
        <v>0</v>
      </c>
      <c r="G2995" s="177">
        <v>0</v>
      </c>
      <c r="H2995" s="97">
        <v>1786048.531914331</v>
      </c>
      <c r="I2995" s="185">
        <v>54373.221012036542</v>
      </c>
      <c r="J2995" s="174">
        <v>97113211564.001328</v>
      </c>
      <c r="K2995" s="186">
        <v>0.50482009682797091</v>
      </c>
      <c r="L2995" s="182">
        <v>38241086868.146584</v>
      </c>
      <c r="M2995" s="189">
        <v>2587835905.0565772</v>
      </c>
      <c r="N2995" s="187">
        <v>7302190.4771028198</v>
      </c>
      <c r="O2995" s="185">
        <v>0</v>
      </c>
      <c r="P2995" s="185">
        <v>0</v>
      </c>
      <c r="Q2995" s="174">
        <v>99701047469.057907</v>
      </c>
      <c r="R2995" s="119">
        <v>0.4917170090939027</v>
      </c>
      <c r="S2995" s="174">
        <v>38241086868.146584</v>
      </c>
      <c r="T2995" s="119">
        <v>0.3835575236059045</v>
      </c>
      <c r="U2995" s="97">
        <v>13.250327385343116</v>
      </c>
      <c r="V2995" s="184">
        <v>613427795951.89124</v>
      </c>
      <c r="W2995" s="199">
        <v>636.4546531453293</v>
      </c>
      <c r="X2995" s="191">
        <v>4.9181434977542411E-2</v>
      </c>
      <c r="Y2995" s="198">
        <v>2.0000000000000001E-4</v>
      </c>
    </row>
    <row r="2996" spans="1:25" x14ac:dyDescent="0.2">
      <c r="A2996">
        <v>2992</v>
      </c>
      <c r="B2996" s="119">
        <v>0.56971848996094909</v>
      </c>
      <c r="C2996" s="97">
        <v>8880.2654936299496</v>
      </c>
      <c r="D2996" s="96">
        <v>0.77798403127261528</v>
      </c>
      <c r="E2996" s="98">
        <v>0.390410715898864</v>
      </c>
      <c r="F2996" s="119">
        <v>0</v>
      </c>
      <c r="G2996" s="177">
        <v>0</v>
      </c>
      <c r="H2996" s="97">
        <v>10691708.310562763</v>
      </c>
      <c r="I2996" s="185">
        <v>35660.321823130624</v>
      </c>
      <c r="J2996" s="174">
        <v>381269759193.70837</v>
      </c>
      <c r="K2996" s="186">
        <v>0.4330263256037753</v>
      </c>
      <c r="L2996" s="182">
        <v>119880877672.71977</v>
      </c>
      <c r="M2996" s="189">
        <v>30693082973.46249</v>
      </c>
      <c r="N2996" s="187">
        <v>23781943.63444338</v>
      </c>
      <c r="O2996" s="185">
        <v>85079219957.58168</v>
      </c>
      <c r="P2996" s="185">
        <v>0</v>
      </c>
      <c r="Q2996" s="174">
        <v>497042062124.7525</v>
      </c>
      <c r="R2996" s="119">
        <v>0.46910158439474586</v>
      </c>
      <c r="S2996" s="174">
        <v>154380902433.35739</v>
      </c>
      <c r="T2996" s="119">
        <v>0.3105992715654905</v>
      </c>
      <c r="U2996" s="97">
        <v>14.855182240501341</v>
      </c>
      <c r="V2996" s="184">
        <v>2432256370622.1743</v>
      </c>
      <c r="W2996" s="199">
        <v>2525.0731506251122</v>
      </c>
      <c r="X2996" s="191">
        <v>4.8376083449135153E-2</v>
      </c>
      <c r="Y2996" s="198">
        <v>2.0000000000000001E-4</v>
      </c>
    </row>
    <row r="2997" spans="1:25" x14ac:dyDescent="0.2">
      <c r="A2997">
        <v>2993</v>
      </c>
      <c r="B2997" s="119">
        <v>0.56325383429165954</v>
      </c>
      <c r="C2997" s="97">
        <v>5096.072561843911</v>
      </c>
      <c r="D2997" s="96">
        <v>0.71022802824950826</v>
      </c>
      <c r="E2997" s="98">
        <v>0.27187671951233316</v>
      </c>
      <c r="F2997" s="119">
        <v>0.65412916353336981</v>
      </c>
      <c r="G2997" s="177">
        <v>1</v>
      </c>
      <c r="H2997" s="97">
        <v>9127958.2671711762</v>
      </c>
      <c r="I2997" s="185">
        <v>35052.72701133004</v>
      </c>
      <c r="J2997" s="174">
        <v>319959829309.96442</v>
      </c>
      <c r="K2997" s="186">
        <v>0.42404831555171763</v>
      </c>
      <c r="L2997" s="182">
        <v>88126146595.205399</v>
      </c>
      <c r="M2997" s="189">
        <v>5980340490.0073156</v>
      </c>
      <c r="N2997" s="187">
        <v>21335869.737758085</v>
      </c>
      <c r="O2997" s="185">
        <v>0</v>
      </c>
      <c r="P2997" s="185">
        <v>363471264089.43109</v>
      </c>
      <c r="Q2997" s="174">
        <v>689411433889.40283</v>
      </c>
      <c r="R2997" s="119">
        <v>0.61857900372894525</v>
      </c>
      <c r="S2997" s="174">
        <v>324882848334.19379</v>
      </c>
      <c r="T2997" s="119">
        <v>0.47124667849113788</v>
      </c>
      <c r="U2997" s="97">
        <v>17.423279148435064</v>
      </c>
      <c r="V2997" s="184">
        <v>6077679575662.625</v>
      </c>
      <c r="W2997" s="199">
        <v>6302.3040380197081</v>
      </c>
      <c r="X2997" s="191">
        <v>4.2652759405806401E-2</v>
      </c>
      <c r="Y2997" s="198">
        <v>2.0000000000000001E-4</v>
      </c>
    </row>
    <row r="2998" spans="1:25" x14ac:dyDescent="0.2">
      <c r="A2998">
        <v>2994</v>
      </c>
      <c r="B2998" s="119">
        <v>0.4608622507129182</v>
      </c>
      <c r="C2998" s="97">
        <v>7822.5138481980448</v>
      </c>
      <c r="D2998" s="96">
        <v>0.27816982655809663</v>
      </c>
      <c r="E2998" s="98">
        <v>0.30343277890436238</v>
      </c>
      <c r="F2998" s="119">
        <v>0</v>
      </c>
      <c r="G2998" s="177">
        <v>0</v>
      </c>
      <c r="H2998" s="97">
        <v>9508751.4702252485</v>
      </c>
      <c r="I2998" s="185">
        <v>35183.421482565929</v>
      </c>
      <c r="J2998" s="174">
        <v>334550410749.90338</v>
      </c>
      <c r="K2998" s="186">
        <v>0.3794682998130291</v>
      </c>
      <c r="L2998" s="182">
        <v>86948759979.697144</v>
      </c>
      <c r="M2998" s="189">
        <v>28032726390.965492</v>
      </c>
      <c r="N2998" s="187">
        <v>29146649.073975373</v>
      </c>
      <c r="O2998" s="185">
        <v>59360106214.832657</v>
      </c>
      <c r="P2998" s="185">
        <v>0</v>
      </c>
      <c r="Q2998" s="174">
        <v>421943243355.70154</v>
      </c>
      <c r="R2998" s="119">
        <v>0.41341901615385918</v>
      </c>
      <c r="S2998" s="174">
        <v>116352619169.93346</v>
      </c>
      <c r="T2998" s="119">
        <v>0.2757541944375852</v>
      </c>
      <c r="U2998" s="97">
        <v>15.176981288428493</v>
      </c>
      <c r="V2998" s="184">
        <v>1916371514443.2842</v>
      </c>
      <c r="W2998" s="199">
        <v>1988.0413607510307</v>
      </c>
      <c r="X2998" s="191">
        <v>4.7026250741766112E-2</v>
      </c>
      <c r="Y2998" s="198">
        <v>2.0000000000000001E-4</v>
      </c>
    </row>
    <row r="2999" spans="1:25" x14ac:dyDescent="0.2">
      <c r="A2999">
        <v>2995</v>
      </c>
      <c r="B2999" s="119">
        <v>0.6085456838348503</v>
      </c>
      <c r="C2999" s="97">
        <v>11205.621942918835</v>
      </c>
      <c r="D2999" s="96">
        <v>0.95280812005687232</v>
      </c>
      <c r="E2999" s="98">
        <v>0.1563564652542612</v>
      </c>
      <c r="F2999" s="119">
        <v>0</v>
      </c>
      <c r="G2999" s="177">
        <v>0</v>
      </c>
      <c r="H2999" s="97">
        <v>9070403.3007600866</v>
      </c>
      <c r="I2999" s="185">
        <v>38542.027012763952</v>
      </c>
      <c r="J2999" s="174">
        <v>349591729034.55859</v>
      </c>
      <c r="K2999" s="186">
        <v>0.43302918901645038</v>
      </c>
      <c r="L2999" s="182">
        <v>119888231911.56506</v>
      </c>
      <c r="M2999" s="189">
        <v>17199204892.179218</v>
      </c>
      <c r="N2999" s="187">
        <v>19075713.60541046</v>
      </c>
      <c r="O2999" s="185">
        <v>39510150849.447601</v>
      </c>
      <c r="P2999" s="185">
        <v>0</v>
      </c>
      <c r="Q2999" s="174">
        <v>406301084776.18542</v>
      </c>
      <c r="R2999" s="119">
        <v>0.45038408817208592</v>
      </c>
      <c r="S2999" s="174">
        <v>139295783880.93951</v>
      </c>
      <c r="T2999" s="119">
        <v>0.34283881855169507</v>
      </c>
      <c r="U2999" s="97">
        <v>14.149955572745338</v>
      </c>
      <c r="V2999" s="184">
        <v>2041325605070.5388</v>
      </c>
      <c r="W2999" s="199">
        <v>2117.8383620242703</v>
      </c>
      <c r="X2999" s="191">
        <v>5.155956911694929E-2</v>
      </c>
      <c r="Y2999" s="198">
        <v>2.0000000000000001E-4</v>
      </c>
    </row>
    <row r="3000" spans="1:25" x14ac:dyDescent="0.2">
      <c r="A3000">
        <v>2996</v>
      </c>
      <c r="B3000" s="119">
        <v>0.4065763570039288</v>
      </c>
      <c r="C3000" s="97">
        <v>4000</v>
      </c>
      <c r="D3000" s="96">
        <v>0.947124346552771</v>
      </c>
      <c r="E3000" s="98">
        <v>0.48629147609464984</v>
      </c>
      <c r="F3000" s="119">
        <v>0</v>
      </c>
      <c r="G3000" s="177">
        <v>0</v>
      </c>
      <c r="H3000" s="97">
        <v>13136239.068888459</v>
      </c>
      <c r="I3000" s="185">
        <v>33915.074843992938</v>
      </c>
      <c r="J3000" s="174">
        <v>445516531189.93622</v>
      </c>
      <c r="K3000" s="186">
        <v>0.4065763570039288</v>
      </c>
      <c r="L3000" s="182">
        <v>123901134325.63727</v>
      </c>
      <c r="M3000" s="189">
        <v>25270251764.93755</v>
      </c>
      <c r="N3000" s="187">
        <v>27156583.231754597</v>
      </c>
      <c r="O3000" s="185">
        <v>42165052570.737419</v>
      </c>
      <c r="P3000" s="185">
        <v>0</v>
      </c>
      <c r="Q3000" s="174">
        <v>512951835525.61121</v>
      </c>
      <c r="R3000" s="119">
        <v>0.41888636595412521</v>
      </c>
      <c r="S3000" s="174">
        <v>137473056575.75259</v>
      </c>
      <c r="T3000" s="119">
        <v>0.26800383009622486</v>
      </c>
      <c r="U3000" s="97">
        <v>14.136210540486116</v>
      </c>
      <c r="V3000" s="184">
        <v>2110220190906.8083</v>
      </c>
      <c r="W3000" s="199">
        <v>2191.2576824479065</v>
      </c>
      <c r="X3000" s="191">
        <v>5.2634886905971096E-2</v>
      </c>
      <c r="Y3000" s="198">
        <v>2.0000000000000001E-4</v>
      </c>
    </row>
    <row r="3001" spans="1:25" x14ac:dyDescent="0.2">
      <c r="A3001">
        <v>2997</v>
      </c>
      <c r="B3001" s="119">
        <v>0.44704066529724151</v>
      </c>
      <c r="C3001" s="97">
        <v>7655.9827298637028</v>
      </c>
      <c r="D3001" s="96">
        <v>0.76455942782615982</v>
      </c>
      <c r="E3001" s="98">
        <v>0.30823012933561411</v>
      </c>
      <c r="F3001" s="119">
        <v>0</v>
      </c>
      <c r="G3001" s="177">
        <v>0</v>
      </c>
      <c r="H3001" s="97">
        <v>10705648.801278189</v>
      </c>
      <c r="I3001" s="185">
        <v>27208.967399002071</v>
      </c>
      <c r="J3001" s="174">
        <v>291289649219.14386</v>
      </c>
      <c r="K3001" s="186">
        <v>0.23728751466032649</v>
      </c>
      <c r="L3001" s="182">
        <v>43661056177.513794</v>
      </c>
      <c r="M3001" s="189">
        <v>19065916653.172787</v>
      </c>
      <c r="N3001" s="187">
        <v>23980720.792830192</v>
      </c>
      <c r="O3001" s="185">
        <v>74903203655.429825</v>
      </c>
      <c r="P3001" s="185">
        <v>0</v>
      </c>
      <c r="Q3001" s="174">
        <v>385258769527.74652</v>
      </c>
      <c r="R3001" s="119">
        <v>0.33494879296846003</v>
      </c>
      <c r="S3001" s="174">
        <v>80490362764.069046</v>
      </c>
      <c r="T3001" s="119">
        <v>0.20892545252827033</v>
      </c>
      <c r="U3001" s="97">
        <v>16.540288868263023</v>
      </c>
      <c r="V3001" s="184">
        <v>1383032546990.1597</v>
      </c>
      <c r="W3001" s="199">
        <v>1434.3974919501823</v>
      </c>
      <c r="X3001" s="191">
        <v>4.4052669469804399E-2</v>
      </c>
      <c r="Y3001" s="198">
        <v>2.0000000000000001E-4</v>
      </c>
    </row>
    <row r="3002" spans="1:25" x14ac:dyDescent="0.2">
      <c r="A3002">
        <v>2998</v>
      </c>
      <c r="B3002" s="119">
        <v>0.57112846257810512</v>
      </c>
      <c r="C3002" s="97">
        <v>4000</v>
      </c>
      <c r="D3002" s="96">
        <v>0.58560842880294661</v>
      </c>
      <c r="E3002" s="98">
        <v>0.30236040739849868</v>
      </c>
      <c r="F3002" s="119">
        <v>0</v>
      </c>
      <c r="G3002" s="177">
        <v>0</v>
      </c>
      <c r="H3002" s="97">
        <v>7765934.848245318</v>
      </c>
      <c r="I3002" s="185">
        <v>40421.167935118217</v>
      </c>
      <c r="J3002" s="174">
        <v>313908156674.11084</v>
      </c>
      <c r="K3002" s="186">
        <v>0.4409306585019116</v>
      </c>
      <c r="L3002" s="182">
        <v>103225482650.84782</v>
      </c>
      <c r="M3002" s="189">
        <v>19677930259.788483</v>
      </c>
      <c r="N3002" s="187">
        <v>19734686.001333881</v>
      </c>
      <c r="O3002" s="185">
        <v>59619215489.154938</v>
      </c>
      <c r="P3002" s="185">
        <v>0</v>
      </c>
      <c r="Q3002" s="174">
        <v>393205302423.0542</v>
      </c>
      <c r="R3002" s="119">
        <v>0.47330771349193568</v>
      </c>
      <c r="S3002" s="174">
        <v>137939620136.34595</v>
      </c>
      <c r="T3002" s="119">
        <v>0.35080813836008523</v>
      </c>
      <c r="U3002" s="97">
        <v>14.951910705794933</v>
      </c>
      <c r="V3002" s="184">
        <v>2324032053508.7197</v>
      </c>
      <c r="W3002" s="199">
        <v>2411.3746894340597</v>
      </c>
      <c r="X3002" s="191">
        <v>4.7140223196620715E-2</v>
      </c>
      <c r="Y3002" s="198">
        <v>2.0000000000000001E-4</v>
      </c>
    </row>
    <row r="3003" spans="1:25" x14ac:dyDescent="0.2">
      <c r="A3003">
        <v>2999</v>
      </c>
      <c r="B3003" s="119">
        <v>0.41692782037981169</v>
      </c>
      <c r="C3003" s="97">
        <v>4000</v>
      </c>
      <c r="D3003" s="96">
        <v>0.65953664094041253</v>
      </c>
      <c r="E3003" s="98">
        <v>2.4115364545202911E-2</v>
      </c>
      <c r="F3003" s="119">
        <v>0.71845280648411436</v>
      </c>
      <c r="G3003" s="177">
        <v>1</v>
      </c>
      <c r="H3003" s="97">
        <v>13262224.111601392</v>
      </c>
      <c r="I3003" s="185">
        <v>35221.205547874859</v>
      </c>
      <c r="J3003" s="174">
        <v>467111521456.69464</v>
      </c>
      <c r="K3003" s="186">
        <v>0.41692782037981169</v>
      </c>
      <c r="L3003" s="182">
        <v>136283397361.12296</v>
      </c>
      <c r="M3003" s="189">
        <v>9148109567.2308884</v>
      </c>
      <c r="N3003" s="187">
        <v>31022109.897792831</v>
      </c>
      <c r="O3003" s="185">
        <v>0</v>
      </c>
      <c r="P3003" s="185">
        <v>453957913049.13635</v>
      </c>
      <c r="Q3003" s="174">
        <v>930217544073.06189</v>
      </c>
      <c r="R3003" s="119">
        <v>0.59977165826354906</v>
      </c>
      <c r="S3003" s="174">
        <v>374589061682.66406</v>
      </c>
      <c r="T3003" s="119">
        <v>0.40268974077018999</v>
      </c>
      <c r="U3003" s="97">
        <v>16.91387345192453</v>
      </c>
      <c r="V3003" s="184">
        <v>6830987302527.1973</v>
      </c>
      <c r="W3003" s="199">
        <v>7096.0288847899355</v>
      </c>
      <c r="X3003" s="191">
        <v>4.3683389791625886E-2</v>
      </c>
      <c r="Y3003" s="198">
        <v>2.0000000000000001E-4</v>
      </c>
    </row>
    <row r="3004" spans="1:25" x14ac:dyDescent="0.2">
      <c r="A3004">
        <v>3000</v>
      </c>
      <c r="B3004" s="119">
        <v>0.53976238472864069</v>
      </c>
      <c r="C3004" s="97">
        <v>12846.216869313579</v>
      </c>
      <c r="D3004" s="96">
        <v>0.2</v>
      </c>
      <c r="E3004" s="98">
        <v>0</v>
      </c>
      <c r="F3004" s="119">
        <v>0</v>
      </c>
      <c r="G3004" s="177">
        <v>0</v>
      </c>
      <c r="H3004" s="97">
        <v>1511807.3579946375</v>
      </c>
      <c r="I3004" s="185">
        <v>54351.481331398238</v>
      </c>
      <c r="J3004" s="174">
        <v>82168969394.716034</v>
      </c>
      <c r="K3004" s="186">
        <v>0.49641238325454806</v>
      </c>
      <c r="L3004" s="182">
        <v>32792315909.808792</v>
      </c>
      <c r="M3004" s="189">
        <v>1003823300.4462386</v>
      </c>
      <c r="N3004" s="187">
        <v>6431524.768233059</v>
      </c>
      <c r="O3004" s="185">
        <v>0</v>
      </c>
      <c r="P3004" s="185">
        <v>0</v>
      </c>
      <c r="Q3004" s="174">
        <v>83172792695.162277</v>
      </c>
      <c r="R3004" s="119">
        <v>0.49042111735143795</v>
      </c>
      <c r="S3004" s="174">
        <v>32792315909.808792</v>
      </c>
      <c r="T3004" s="119">
        <v>0.39426734208620784</v>
      </c>
      <c r="U3004" s="97">
        <v>13.101758488276342</v>
      </c>
      <c r="V3004" s="184">
        <v>523769418344.77094</v>
      </c>
      <c r="W3004" s="199">
        <v>543.87685896856249</v>
      </c>
      <c r="X3004" s="191">
        <v>5.0090242910347506E-2</v>
      </c>
      <c r="Y3004" s="198">
        <v>2.0000000000000001E-4</v>
      </c>
    </row>
    <row r="3005" spans="1:25" x14ac:dyDescent="0.2">
      <c r="A3005">
        <v>3001</v>
      </c>
      <c r="B3005" s="119">
        <v>0.5767936121828342</v>
      </c>
      <c r="C3005" s="97">
        <v>12733.65424755365</v>
      </c>
      <c r="D3005" s="96">
        <v>0.9590994740591513</v>
      </c>
      <c r="E3005" s="98">
        <v>0.7</v>
      </c>
      <c r="F3005" s="119">
        <v>0.57906459099080509</v>
      </c>
      <c r="G3005" s="177">
        <v>1</v>
      </c>
      <c r="H3005" s="97">
        <v>6706999.4955485882</v>
      </c>
      <c r="I3005" s="185">
        <v>38908.344169928627</v>
      </c>
      <c r="J3005" s="174">
        <v>260958244720.34216</v>
      </c>
      <c r="K3005" s="186">
        <v>0.38005223700958035</v>
      </c>
      <c r="L3005" s="182">
        <v>74351936330.327789</v>
      </c>
      <c r="M3005" s="189">
        <v>3611132075.0643253</v>
      </c>
      <c r="N3005" s="187">
        <v>14512573.995499995</v>
      </c>
      <c r="O3005" s="185">
        <v>0</v>
      </c>
      <c r="P3005" s="185">
        <v>350715447158.75726</v>
      </c>
      <c r="Q3005" s="174">
        <v>615284823954.1637</v>
      </c>
      <c r="R3005" s="119">
        <v>0.61719403374615867</v>
      </c>
      <c r="S3005" s="174">
        <v>258724225366.43613</v>
      </c>
      <c r="T3005" s="119">
        <v>0.4204950541502549</v>
      </c>
      <c r="U3005" s="97">
        <v>17.318947349092433</v>
      </c>
      <c r="V3005" s="184">
        <v>4709917687717.0732</v>
      </c>
      <c r="W3005" s="199">
        <v>4889.4184333607918</v>
      </c>
      <c r="X3005" s="191">
        <v>4.3660633938986615E-2</v>
      </c>
      <c r="Y3005" s="198">
        <v>2.0000000000000001E-4</v>
      </c>
    </row>
    <row r="3006" spans="1:25" x14ac:dyDescent="0.2">
      <c r="A3006">
        <v>3002</v>
      </c>
      <c r="B3006" s="119">
        <v>0.54349506954013871</v>
      </c>
      <c r="C3006" s="97">
        <v>11203.430272536289</v>
      </c>
      <c r="D3006" s="96">
        <v>0.96413802303787333</v>
      </c>
      <c r="E3006" s="98">
        <v>1.3966634039616732E-2</v>
      </c>
      <c r="F3006" s="119">
        <v>0.55782861518988069</v>
      </c>
      <c r="G3006" s="177">
        <v>1</v>
      </c>
      <c r="H3006" s="97">
        <v>8475229.1196811274</v>
      </c>
      <c r="I3006" s="185">
        <v>32733.011605155469</v>
      </c>
      <c r="J3006" s="174">
        <v>277419773130.8739</v>
      </c>
      <c r="K3006" s="186">
        <v>0.30166557449424225</v>
      </c>
      <c r="L3006" s="182">
        <v>63503730757.356766</v>
      </c>
      <c r="M3006" s="189">
        <v>9299207510.4685841</v>
      </c>
      <c r="N3006" s="187">
        <v>17857815.12606208</v>
      </c>
      <c r="O3006" s="185">
        <v>0</v>
      </c>
      <c r="P3006" s="185">
        <v>178301580020.27859</v>
      </c>
      <c r="Q3006" s="174">
        <v>465020560661.62103</v>
      </c>
      <c r="R3006" s="119">
        <v>0.48670806927718208</v>
      </c>
      <c r="S3006" s="174">
        <v>162000741958.03949</v>
      </c>
      <c r="T3006" s="119">
        <v>0.34837328854351818</v>
      </c>
      <c r="U3006" s="97">
        <v>16.827628155580218</v>
      </c>
      <c r="V3006" s="184">
        <v>2796687394442.457</v>
      </c>
      <c r="W3006" s="199">
        <v>2906.0766317282405</v>
      </c>
      <c r="X3006" s="191">
        <v>4.4397724903211401E-2</v>
      </c>
      <c r="Y3006" s="198">
        <v>2.0000000000000001E-4</v>
      </c>
    </row>
    <row r="3007" spans="1:25" x14ac:dyDescent="0.2">
      <c r="A3007">
        <v>3003</v>
      </c>
      <c r="B3007" s="119">
        <v>0.3407683554635621</v>
      </c>
      <c r="C3007" s="97">
        <v>13325.797330938394</v>
      </c>
      <c r="D3007" s="96">
        <v>1.1492807665702165</v>
      </c>
      <c r="E3007" s="98">
        <v>0.55063059638243239</v>
      </c>
      <c r="F3007" s="119">
        <v>0</v>
      </c>
      <c r="G3007" s="177">
        <v>0</v>
      </c>
      <c r="H3007" s="97">
        <v>7852331.6793523459</v>
      </c>
      <c r="I3007" s="185">
        <v>36564.362621011634</v>
      </c>
      <c r="J3007" s="174">
        <v>287115502944.29645</v>
      </c>
      <c r="K3007" s="186">
        <v>0.3407683554635621</v>
      </c>
      <c r="L3007" s="182">
        <v>73569290937.1633</v>
      </c>
      <c r="M3007" s="189">
        <v>20051908347.396137</v>
      </c>
      <c r="N3007" s="187">
        <v>15975741.203748789</v>
      </c>
      <c r="O3007" s="185">
        <v>46141965471.45163</v>
      </c>
      <c r="P3007" s="185">
        <v>0</v>
      </c>
      <c r="Q3007" s="174">
        <v>353309376763.14423</v>
      </c>
      <c r="R3007" s="119">
        <v>0.38140354886171157</v>
      </c>
      <c r="S3007" s="174">
        <v>102434357979.89476</v>
      </c>
      <c r="T3007" s="119">
        <v>0.28992821792150153</v>
      </c>
      <c r="U3007" s="97">
        <v>15.291830143307575</v>
      </c>
      <c r="V3007" s="184">
        <v>1576290646450.3042</v>
      </c>
      <c r="W3007" s="199">
        <v>1635.7986656702262</v>
      </c>
      <c r="X3007" s="191">
        <v>5.0864918018905962E-2</v>
      </c>
      <c r="Y3007" s="198">
        <v>2.0000000000000001E-4</v>
      </c>
    </row>
    <row r="3008" spans="1:25" x14ac:dyDescent="0.2">
      <c r="A3008">
        <v>3004</v>
      </c>
      <c r="B3008" s="119">
        <v>0.46694679541770889</v>
      </c>
      <c r="C3008" s="97">
        <v>9433.8660933344509</v>
      </c>
      <c r="D3008" s="96">
        <v>0.60640094402550482</v>
      </c>
      <c r="E3008" s="98">
        <v>0</v>
      </c>
      <c r="F3008" s="119">
        <v>0.39306318792797157</v>
      </c>
      <c r="G3008" s="177">
        <v>1</v>
      </c>
      <c r="H3008" s="97">
        <v>4458071.9346806826</v>
      </c>
      <c r="I3008" s="185">
        <v>40451.481493967694</v>
      </c>
      <c r="J3008" s="174">
        <v>180335614364.51239</v>
      </c>
      <c r="K3008" s="186">
        <v>0.45484696983139195</v>
      </c>
      <c r="L3008" s="182">
        <v>59324247245.432152</v>
      </c>
      <c r="M3008" s="189">
        <v>4361813978.6120815</v>
      </c>
      <c r="N3008" s="187">
        <v>11841078.372885292</v>
      </c>
      <c r="O3008" s="185">
        <v>0</v>
      </c>
      <c r="P3008" s="185">
        <v>159393018008.03577</v>
      </c>
      <c r="Q3008" s="174">
        <v>344090446351.16022</v>
      </c>
      <c r="R3008" s="119">
        <v>0.60896640512641476</v>
      </c>
      <c r="S3008" s="174">
        <v>120557678659.05696</v>
      </c>
      <c r="T3008" s="119">
        <v>0.3503662479952212</v>
      </c>
      <c r="U3008" s="97">
        <v>16.166383342195051</v>
      </c>
      <c r="V3008" s="184">
        <v>2112982429138.1875</v>
      </c>
      <c r="W3008" s="199">
        <v>2193.0819520270961</v>
      </c>
      <c r="X3008" s="191">
        <v>4.5490979121734318E-2</v>
      </c>
      <c r="Y3008" s="198">
        <v>2.0000000000000001E-4</v>
      </c>
    </row>
    <row r="3009" spans="1:25" x14ac:dyDescent="0.2">
      <c r="A3009">
        <v>3005</v>
      </c>
      <c r="B3009" s="119">
        <v>0.32669904785833137</v>
      </c>
      <c r="C3009" s="97">
        <v>7157.6638856825448</v>
      </c>
      <c r="D3009" s="96">
        <v>0.86400709526446662</v>
      </c>
      <c r="E3009" s="98">
        <v>0.21597900225046829</v>
      </c>
      <c r="F3009" s="119">
        <v>0</v>
      </c>
      <c r="G3009" s="177">
        <v>0</v>
      </c>
      <c r="H3009" s="97">
        <v>9565041.3116696253</v>
      </c>
      <c r="I3009" s="185">
        <v>36342.527802748074</v>
      </c>
      <c r="J3009" s="174">
        <v>347617779803.78729</v>
      </c>
      <c r="K3009" s="186">
        <v>0.32669904785833137</v>
      </c>
      <c r="L3009" s="182">
        <v>78378696974.749084</v>
      </c>
      <c r="M3009" s="189">
        <v>16904021083.272533</v>
      </c>
      <c r="N3009" s="187">
        <v>20763957.700237229</v>
      </c>
      <c r="O3009" s="185">
        <v>51680588893.817055</v>
      </c>
      <c r="P3009" s="185">
        <v>0</v>
      </c>
      <c r="Q3009" s="174">
        <v>416202389780.87689</v>
      </c>
      <c r="R3009" s="119">
        <v>0.37220081527435694</v>
      </c>
      <c r="S3009" s="174">
        <v>98656717836.740372</v>
      </c>
      <c r="T3009" s="119">
        <v>0.23704024834812065</v>
      </c>
      <c r="U3009" s="97">
        <v>14.762473259297868</v>
      </c>
      <c r="V3009" s="184">
        <v>1525876660007.8137</v>
      </c>
      <c r="W3009" s="199">
        <v>1584.1042835472329</v>
      </c>
      <c r="X3009" s="191">
        <v>5.122564469345546E-2</v>
      </c>
      <c r="Y3009" s="198">
        <v>2.0000000000000001E-4</v>
      </c>
    </row>
    <row r="3010" spans="1:25" x14ac:dyDescent="0.2">
      <c r="A3010">
        <v>3006</v>
      </c>
      <c r="B3010" s="119">
        <v>0.40287420879164071</v>
      </c>
      <c r="C3010" s="97">
        <v>4434.2602224700058</v>
      </c>
      <c r="D3010" s="96">
        <v>0.77442050705739951</v>
      </c>
      <c r="E3010" s="98">
        <v>0.7</v>
      </c>
      <c r="F3010" s="119">
        <v>0.57754807015058607</v>
      </c>
      <c r="G3010" s="177">
        <v>1</v>
      </c>
      <c r="H3010" s="97">
        <v>14590813.395574573</v>
      </c>
      <c r="I3010" s="185">
        <v>35348.577266323875</v>
      </c>
      <c r="J3010" s="174">
        <v>515764494691.9812</v>
      </c>
      <c r="K3010" s="186">
        <v>0.40287420879164071</v>
      </c>
      <c r="L3010" s="182">
        <v>135508271951.49245</v>
      </c>
      <c r="M3010" s="189">
        <v>2776441201.12783</v>
      </c>
      <c r="N3010" s="187">
        <v>32072984.126974303</v>
      </c>
      <c r="O3010" s="185">
        <v>0</v>
      </c>
      <c r="P3010" s="185">
        <v>321351320682.138</v>
      </c>
      <c r="Q3010" s="174">
        <v>839892256575.24695</v>
      </c>
      <c r="R3010" s="119">
        <v>0.5534867902736933</v>
      </c>
      <c r="S3010" s="174">
        <v>345540818026.96674</v>
      </c>
      <c r="T3010" s="119">
        <v>0.4114108867200984</v>
      </c>
      <c r="U3010" s="97">
        <v>16.676680140141166</v>
      </c>
      <c r="V3010" s="184">
        <v>6190003450698.7109</v>
      </c>
      <c r="W3010" s="199">
        <v>6423.9317799142418</v>
      </c>
      <c r="X3010" s="191">
        <v>4.4126253812156319E-2</v>
      </c>
      <c r="Y3010" s="198">
        <v>2.0000000000000001E-4</v>
      </c>
    </row>
    <row r="3011" spans="1:25" x14ac:dyDescent="0.2">
      <c r="A3011">
        <v>3007</v>
      </c>
      <c r="B3011" s="119">
        <v>0.66577514432287499</v>
      </c>
      <c r="C3011" s="97">
        <v>7050.1521768649109</v>
      </c>
      <c r="D3011" s="96">
        <v>0.84199250982909801</v>
      </c>
      <c r="E3011" s="98">
        <v>6.4289771110510582E-2</v>
      </c>
      <c r="F3011" s="119">
        <v>0.4681166426527873</v>
      </c>
      <c r="G3011" s="177">
        <v>1</v>
      </c>
      <c r="H3011" s="97">
        <v>8639609.2551361173</v>
      </c>
      <c r="I3011" s="185">
        <v>39455.652009263191</v>
      </c>
      <c r="J3011" s="174">
        <v>340881416266.66022</v>
      </c>
      <c r="K3011" s="186">
        <v>0.44900243057053246</v>
      </c>
      <c r="L3011" s="182">
        <v>116985468569.62097</v>
      </c>
      <c r="M3011" s="189">
        <v>12287599411.427824</v>
      </c>
      <c r="N3011" s="187">
        <v>19109204.682064995</v>
      </c>
      <c r="O3011" s="185">
        <v>0</v>
      </c>
      <c r="P3011" s="185">
        <v>326320987861.9104</v>
      </c>
      <c r="Q3011" s="174">
        <v>679490003539.99841</v>
      </c>
      <c r="R3011" s="119">
        <v>0.60944733928702643</v>
      </c>
      <c r="S3011" s="174">
        <v>182249666142.00305</v>
      </c>
      <c r="T3011" s="119">
        <v>0.26821537504970061</v>
      </c>
      <c r="U3011" s="97">
        <v>15.34652115142219</v>
      </c>
      <c r="V3011" s="184">
        <v>3015450968038.582</v>
      </c>
      <c r="W3011" s="199">
        <v>3131.8014996765719</v>
      </c>
      <c r="X3011" s="191">
        <v>4.7360953768688575E-2</v>
      </c>
      <c r="Y3011" s="198">
        <v>2.0000000000000001E-4</v>
      </c>
    </row>
    <row r="3012" spans="1:25" x14ac:dyDescent="0.2">
      <c r="A3012">
        <v>3008</v>
      </c>
      <c r="B3012" s="119">
        <v>0.65156327192659724</v>
      </c>
      <c r="C3012" s="97">
        <v>10819.956769000952</v>
      </c>
      <c r="D3012" s="96">
        <v>0.97510699467310447</v>
      </c>
      <c r="E3012" s="98">
        <v>1.0178532671704071E-2</v>
      </c>
      <c r="F3012" s="119">
        <v>0</v>
      </c>
      <c r="G3012" s="177">
        <v>0</v>
      </c>
      <c r="H3012" s="97">
        <v>6597640.6231273469</v>
      </c>
      <c r="I3012" s="185">
        <v>40849.218669345297</v>
      </c>
      <c r="J3012" s="174">
        <v>269508464515.88455</v>
      </c>
      <c r="K3012" s="186">
        <v>0.39430688015731696</v>
      </c>
      <c r="L3012" s="182">
        <v>79047594311.744537</v>
      </c>
      <c r="M3012" s="189">
        <v>3771772096.1427426</v>
      </c>
      <c r="N3012" s="187">
        <v>14254965.155248336</v>
      </c>
      <c r="O3012" s="185">
        <v>1503928067.920022</v>
      </c>
      <c r="P3012" s="185">
        <v>0</v>
      </c>
      <c r="Q3012" s="174">
        <v>274784164679.9473</v>
      </c>
      <c r="R3012" s="119">
        <v>0.39111491158437317</v>
      </c>
      <c r="S3012" s="174">
        <v>79623297674.864059</v>
      </c>
      <c r="T3012" s="119">
        <v>0.28976668931269994</v>
      </c>
      <c r="U3012" s="97">
        <v>13.195620996505886</v>
      </c>
      <c r="V3012" s="184">
        <v>1099062135352.687</v>
      </c>
      <c r="W3012" s="199">
        <v>1140.7946543013566</v>
      </c>
      <c r="X3012" s="191">
        <v>5.9464673609164694E-2</v>
      </c>
      <c r="Y3012" s="198">
        <v>2.0000000000000001E-4</v>
      </c>
    </row>
    <row r="3013" spans="1:25" x14ac:dyDescent="0.2">
      <c r="A3013">
        <v>3009</v>
      </c>
      <c r="B3013" s="119">
        <v>0.50657207766049983</v>
      </c>
      <c r="C3013" s="97">
        <v>9561.8497422130149</v>
      </c>
      <c r="D3013" s="96">
        <v>0.59666682767511459</v>
      </c>
      <c r="E3013" s="98">
        <v>0.55094740322027114</v>
      </c>
      <c r="F3013" s="119">
        <v>0.50794188579234933</v>
      </c>
      <c r="G3013" s="177">
        <v>1</v>
      </c>
      <c r="H3013" s="97">
        <v>4153644.3490636656</v>
      </c>
      <c r="I3013" s="185">
        <v>43625.45826443682</v>
      </c>
      <c r="J3013" s="174">
        <v>181204638195.39078</v>
      </c>
      <c r="K3013" s="186">
        <v>0.50657207766049983</v>
      </c>
      <c r="L3013" s="182">
        <v>71640972497.977097</v>
      </c>
      <c r="M3013" s="189">
        <v>1745526225.5265286</v>
      </c>
      <c r="N3013" s="187">
        <v>11171659.123063</v>
      </c>
      <c r="O3013" s="185">
        <v>0</v>
      </c>
      <c r="P3013" s="185">
        <v>212983762381.22452</v>
      </c>
      <c r="Q3013" s="174">
        <v>395933926802.14185</v>
      </c>
      <c r="R3013" s="119">
        <v>0.6621817485429986</v>
      </c>
      <c r="S3013" s="174">
        <v>149995063240.72369</v>
      </c>
      <c r="T3013" s="119">
        <v>0.37883862202008267</v>
      </c>
      <c r="U3013" s="97">
        <v>16.167612515587251</v>
      </c>
      <c r="V3013" s="184">
        <v>2631677953416.27</v>
      </c>
      <c r="W3013" s="199">
        <v>2732.9737619803736</v>
      </c>
      <c r="X3013" s="191">
        <v>4.5399780314942371E-2</v>
      </c>
      <c r="Y3013" s="198">
        <v>2.0000000000000001E-4</v>
      </c>
    </row>
    <row r="3014" spans="1:25" x14ac:dyDescent="0.2">
      <c r="A3014">
        <v>3010</v>
      </c>
      <c r="B3014" s="119">
        <v>0.52658228423645359</v>
      </c>
      <c r="C3014" s="97">
        <v>11890.996735969371</v>
      </c>
      <c r="D3014" s="96">
        <v>1.2503334845181646</v>
      </c>
      <c r="E3014" s="98">
        <v>0.62694576767698007</v>
      </c>
      <c r="F3014" s="119">
        <v>0.37885648177522513</v>
      </c>
      <c r="G3014" s="177">
        <v>1</v>
      </c>
      <c r="H3014" s="97">
        <v>12600573.343139868</v>
      </c>
      <c r="I3014" s="185">
        <v>24291.47701983737</v>
      </c>
      <c r="J3014" s="174">
        <v>306086537801.65747</v>
      </c>
      <c r="K3014" s="186">
        <v>0.11206750780231989</v>
      </c>
      <c r="L3014" s="182">
        <v>20131449353.218666</v>
      </c>
      <c r="M3014" s="189">
        <v>9144032189.348278</v>
      </c>
      <c r="N3014" s="187">
        <v>23547480.069545656</v>
      </c>
      <c r="O3014" s="185">
        <v>11533528939.82375</v>
      </c>
      <c r="P3014" s="185">
        <v>243965095554.1564</v>
      </c>
      <c r="Q3014" s="174">
        <v>570729194484.98596</v>
      </c>
      <c r="R3014" s="119">
        <v>0.41823908320277092</v>
      </c>
      <c r="S3014" s="174">
        <v>107328587276.13107</v>
      </c>
      <c r="T3014" s="119">
        <v>0.18805519029560444</v>
      </c>
      <c r="U3014" s="97">
        <v>18.19074092081004</v>
      </c>
      <c r="V3014" s="184">
        <v>1822579837862.1343</v>
      </c>
      <c r="W3014" s="199">
        <v>1891.414729620752</v>
      </c>
      <c r="X3014" s="191">
        <v>4.4470727177837496E-2</v>
      </c>
      <c r="Y3014" s="198">
        <v>2.0000000000000001E-4</v>
      </c>
    </row>
    <row r="3015" spans="1:25" x14ac:dyDescent="0.2">
      <c r="A3015">
        <v>3011</v>
      </c>
      <c r="B3015" s="119">
        <v>0.61112682308285915</v>
      </c>
      <c r="C3015" s="97">
        <v>5514.6939715612343</v>
      </c>
      <c r="D3015" s="96">
        <v>1.0894333424568532</v>
      </c>
      <c r="E3015" s="98">
        <v>0.44183362766884299</v>
      </c>
      <c r="F3015" s="119">
        <v>0.61106416704404676</v>
      </c>
      <c r="G3015" s="177">
        <v>1</v>
      </c>
      <c r="H3015" s="97">
        <v>14190093.713591859</v>
      </c>
      <c r="I3015" s="185">
        <v>36893.610239206711</v>
      </c>
      <c r="J3015" s="174">
        <v>523523786727.07538</v>
      </c>
      <c r="K3015" s="186">
        <v>0.5166083771969272</v>
      </c>
      <c r="L3015" s="182">
        <v>215057547031.23776</v>
      </c>
      <c r="M3015" s="189">
        <v>6817209662.95014</v>
      </c>
      <c r="N3015" s="187">
        <v>27716620.0423344</v>
      </c>
      <c r="O3015" s="185">
        <v>0</v>
      </c>
      <c r="P3015" s="185">
        <v>361967604923.12976</v>
      </c>
      <c r="Q3015" s="174">
        <v>892308601313.15527</v>
      </c>
      <c r="R3015" s="119">
        <v>0.62762014957538881</v>
      </c>
      <c r="S3015" s="174">
        <v>392051358544.08398</v>
      </c>
      <c r="T3015" s="119">
        <v>0.43936745422730017</v>
      </c>
      <c r="U3015" s="97">
        <v>15.770925083597492</v>
      </c>
      <c r="V3015" s="184">
        <v>6628560459544.0391</v>
      </c>
      <c r="W3015" s="199">
        <v>6882.473171980113</v>
      </c>
      <c r="X3015" s="191">
        <v>4.7115643414906511E-2</v>
      </c>
      <c r="Y3015" s="198">
        <v>2.0000000000000001E-4</v>
      </c>
    </row>
    <row r="3016" spans="1:25" x14ac:dyDescent="0.2">
      <c r="A3016">
        <v>3012</v>
      </c>
      <c r="B3016" s="119">
        <v>0.50907659050812548</v>
      </c>
      <c r="C3016" s="97">
        <v>9579.3703762486184</v>
      </c>
      <c r="D3016" s="96">
        <v>1.0003296782520614</v>
      </c>
      <c r="E3016" s="98">
        <v>0.40633684104904494</v>
      </c>
      <c r="F3016" s="119">
        <v>0.46729333435473336</v>
      </c>
      <c r="G3016" s="177">
        <v>1</v>
      </c>
      <c r="H3016" s="97">
        <v>13538089.161689734</v>
      </c>
      <c r="I3016" s="185">
        <v>35820.822688394779</v>
      </c>
      <c r="J3016" s="174">
        <v>484945491400.56708</v>
      </c>
      <c r="K3016" s="186">
        <v>0.45423226673943373</v>
      </c>
      <c r="L3016" s="182">
        <v>181654699727.55872</v>
      </c>
      <c r="M3016" s="189">
        <v>4851043635.9653149</v>
      </c>
      <c r="N3016" s="187">
        <v>27180259.468274482</v>
      </c>
      <c r="O3016" s="185">
        <v>0</v>
      </c>
      <c r="P3016" s="185">
        <v>450743368116.4425</v>
      </c>
      <c r="Q3016" s="174">
        <v>940539903152.97485</v>
      </c>
      <c r="R3016" s="119">
        <v>0.61759483287188688</v>
      </c>
      <c r="S3016" s="174">
        <v>340261485952.41699</v>
      </c>
      <c r="T3016" s="119">
        <v>0.36177251471389715</v>
      </c>
      <c r="U3016" s="97">
        <v>15.843555446211729</v>
      </c>
      <c r="V3016" s="184">
        <v>5659915968543.7051</v>
      </c>
      <c r="W3016" s="199">
        <v>5862.9128066887988</v>
      </c>
      <c r="X3016" s="191">
        <v>4.6440772167216364E-2</v>
      </c>
      <c r="Y3016" s="198">
        <v>2.0000000000000001E-4</v>
      </c>
    </row>
    <row r="3017" spans="1:25" x14ac:dyDescent="0.2">
      <c r="A3017">
        <v>3013</v>
      </c>
      <c r="B3017" s="119">
        <v>0.61003584367274055</v>
      </c>
      <c r="C3017" s="97">
        <v>9533.0546474453695</v>
      </c>
      <c r="D3017" s="96">
        <v>0.66172292383428799</v>
      </c>
      <c r="E3017" s="98">
        <v>0.7</v>
      </c>
      <c r="F3017" s="119">
        <v>0</v>
      </c>
      <c r="G3017" s="177">
        <v>0</v>
      </c>
      <c r="H3017" s="97">
        <v>3983802.052470197</v>
      </c>
      <c r="I3017" s="185">
        <v>53531.413021640576</v>
      </c>
      <c r="J3017" s="174">
        <v>213258553067.24155</v>
      </c>
      <c r="K3017" s="186">
        <v>0.53310250462254594</v>
      </c>
      <c r="L3017" s="182">
        <v>90705566298.655273</v>
      </c>
      <c r="M3017" s="189">
        <v>15914979934.224272</v>
      </c>
      <c r="N3017" s="187">
        <v>10471175.75638598</v>
      </c>
      <c r="O3017" s="185">
        <v>24201125783.527267</v>
      </c>
      <c r="P3017" s="185">
        <v>0</v>
      </c>
      <c r="Q3017" s="174">
        <v>253374658784.99307</v>
      </c>
      <c r="R3017" s="119">
        <v>0.52511000917440087</v>
      </c>
      <c r="S3017" s="174">
        <v>104625372885.84915</v>
      </c>
      <c r="T3017" s="119">
        <v>0.41292753343037131</v>
      </c>
      <c r="U3017" s="97">
        <v>14.170782523226297</v>
      </c>
      <c r="V3017" s="184">
        <v>1623629566899.4778</v>
      </c>
      <c r="W3017" s="199">
        <v>1684.6831758452786</v>
      </c>
      <c r="X3017" s="191">
        <v>5.1929942051600925E-2</v>
      </c>
      <c r="Y3017" s="198">
        <v>2.0000000000000001E-4</v>
      </c>
    </row>
    <row r="3018" spans="1:25" x14ac:dyDescent="0.2">
      <c r="A3018">
        <v>3014</v>
      </c>
      <c r="B3018" s="119">
        <v>0.47984159440670543</v>
      </c>
      <c r="C3018" s="97">
        <v>8470.877881303617</v>
      </c>
      <c r="D3018" s="96">
        <v>0.29548836197952799</v>
      </c>
      <c r="E3018" s="98">
        <v>0</v>
      </c>
      <c r="F3018" s="119">
        <v>0</v>
      </c>
      <c r="G3018" s="177">
        <v>0</v>
      </c>
      <c r="H3018" s="97">
        <v>2441455.5145743173</v>
      </c>
      <c r="I3018" s="185">
        <v>53734.976265393481</v>
      </c>
      <c r="J3018" s="174">
        <v>131191554128.66496</v>
      </c>
      <c r="K3018" s="186">
        <v>0.47984159440670537</v>
      </c>
      <c r="L3018" s="182">
        <v>46740331938.684219</v>
      </c>
      <c r="M3018" s="189">
        <v>3268384069.2892518</v>
      </c>
      <c r="N3018" s="187">
        <v>8708811.6779102217</v>
      </c>
      <c r="O3018" s="185">
        <v>0</v>
      </c>
      <c r="P3018" s="185">
        <v>0</v>
      </c>
      <c r="Q3018" s="174">
        <v>134459938197.95421</v>
      </c>
      <c r="R3018" s="119">
        <v>0.46817784798557927</v>
      </c>
      <c r="S3018" s="174">
        <v>46740331938.684219</v>
      </c>
      <c r="T3018" s="119">
        <v>0.34761530136859281</v>
      </c>
      <c r="U3018" s="97">
        <v>13.241564861253432</v>
      </c>
      <c r="V3018" s="184">
        <v>730091273087.43628</v>
      </c>
      <c r="W3018" s="199">
        <v>758.13621562970422</v>
      </c>
      <c r="X3018" s="191">
        <v>5.0999783863372429E-2</v>
      </c>
      <c r="Y3018" s="198">
        <v>2.0000000000000001E-4</v>
      </c>
    </row>
    <row r="3019" spans="1:25" x14ac:dyDescent="0.2">
      <c r="A3019">
        <v>3015</v>
      </c>
      <c r="B3019" s="119">
        <v>0.55968039069597797</v>
      </c>
      <c r="C3019" s="97">
        <v>8599.62359748579</v>
      </c>
      <c r="D3019" s="96">
        <v>0.55376436882856162</v>
      </c>
      <c r="E3019" s="98">
        <v>0</v>
      </c>
      <c r="F3019" s="119">
        <v>0.55142073427456872</v>
      </c>
      <c r="G3019" s="177">
        <v>1</v>
      </c>
      <c r="H3019" s="97">
        <v>5922523.7558124494</v>
      </c>
      <c r="I3019" s="185">
        <v>38657.342650911436</v>
      </c>
      <c r="J3019" s="174">
        <v>228949030186.6048</v>
      </c>
      <c r="K3019" s="186">
        <v>0.36986859214648826</v>
      </c>
      <c r="L3019" s="182">
        <v>55958425364.099892</v>
      </c>
      <c r="M3019" s="189">
        <v>2116751360.7737322</v>
      </c>
      <c r="N3019" s="187">
        <v>15581157.727842366</v>
      </c>
      <c r="O3019" s="185">
        <v>0</v>
      </c>
      <c r="P3019" s="185">
        <v>330969732510.88922</v>
      </c>
      <c r="Q3019" s="174">
        <v>562035514058.2677</v>
      </c>
      <c r="R3019" s="119">
        <v>0.6217700354090181</v>
      </c>
      <c r="S3019" s="174">
        <v>154288637113.03027</v>
      </c>
      <c r="T3019" s="119">
        <v>0.27451759409110005</v>
      </c>
      <c r="U3019" s="97">
        <v>16.86481469827724</v>
      </c>
      <c r="V3019" s="184">
        <v>2812601485155.8579</v>
      </c>
      <c r="W3019" s="199">
        <v>2921.2210769405183</v>
      </c>
      <c r="X3019" s="191">
        <v>4.3773191822312672E-2</v>
      </c>
      <c r="Y3019" s="198">
        <v>2.0000000000000001E-4</v>
      </c>
    </row>
    <row r="3020" spans="1:25" x14ac:dyDescent="0.2">
      <c r="A3020">
        <v>3016</v>
      </c>
      <c r="B3020" s="119">
        <v>0.38877789376982386</v>
      </c>
      <c r="C3020" s="97">
        <v>11896.149015130341</v>
      </c>
      <c r="D3020" s="96">
        <v>0.57648230512743825</v>
      </c>
      <c r="E3020" s="98">
        <v>0</v>
      </c>
      <c r="F3020" s="119">
        <v>0</v>
      </c>
      <c r="G3020" s="177">
        <v>0</v>
      </c>
      <c r="H3020" s="97">
        <v>4456357.8177972566</v>
      </c>
      <c r="I3020" s="185">
        <v>49256.604119195443</v>
      </c>
      <c r="J3020" s="174">
        <v>219505052844.72116</v>
      </c>
      <c r="K3020" s="186">
        <v>0.38877789376982386</v>
      </c>
      <c r="L3020" s="182">
        <v>59291821857.020607</v>
      </c>
      <c r="M3020" s="189">
        <v>2387917038.1306734</v>
      </c>
      <c r="N3020" s="187">
        <v>11968549.895377463</v>
      </c>
      <c r="O3020" s="185">
        <v>0</v>
      </c>
      <c r="P3020" s="185">
        <v>0</v>
      </c>
      <c r="Q3020" s="174">
        <v>221892969882.85184</v>
      </c>
      <c r="R3020" s="119">
        <v>0.38459403270801712</v>
      </c>
      <c r="S3020" s="174">
        <v>59291821857.020607</v>
      </c>
      <c r="T3020" s="119">
        <v>0.26720910485953503</v>
      </c>
      <c r="U3020" s="97">
        <v>13.107837173702293</v>
      </c>
      <c r="V3020" s="184">
        <v>844074271136.67456</v>
      </c>
      <c r="W3020" s="199">
        <v>876.43970043663808</v>
      </c>
      <c r="X3020" s="191">
        <v>5.5342708293454744E-2</v>
      </c>
      <c r="Y3020" s="198">
        <v>2.0000000000000001E-4</v>
      </c>
    </row>
    <row r="3021" spans="1:25" x14ac:dyDescent="0.2">
      <c r="A3021">
        <v>3017</v>
      </c>
      <c r="B3021" s="119">
        <v>0.58305633963787351</v>
      </c>
      <c r="C3021" s="97">
        <v>7899.7738864435914</v>
      </c>
      <c r="D3021" s="96">
        <v>0.28529994386532098</v>
      </c>
      <c r="E3021" s="98">
        <v>0.30992700640595805</v>
      </c>
      <c r="F3021" s="119">
        <v>0.52007138400672037</v>
      </c>
      <c r="G3021" s="177">
        <v>1</v>
      </c>
      <c r="H3021" s="97">
        <v>3210460.4684355068</v>
      </c>
      <c r="I3021" s="185">
        <v>53574.926179481161</v>
      </c>
      <c r="J3021" s="174">
        <v>172000182598.5748</v>
      </c>
      <c r="K3021" s="186">
        <v>0.57000763379767094</v>
      </c>
      <c r="L3021" s="182">
        <v>74105437051.577225</v>
      </c>
      <c r="M3021" s="189">
        <v>3151271201.3824959</v>
      </c>
      <c r="N3021" s="187">
        <v>10997218.368424129</v>
      </c>
      <c r="O3021" s="185">
        <v>0</v>
      </c>
      <c r="P3021" s="185">
        <v>204327353170.50681</v>
      </c>
      <c r="Q3021" s="174">
        <v>379478806970.46411</v>
      </c>
      <c r="R3021" s="119">
        <v>0.68911173648898905</v>
      </c>
      <c r="S3021" s="174">
        <v>170987376673.92752</v>
      </c>
      <c r="T3021" s="119">
        <v>0.45058478506083199</v>
      </c>
      <c r="U3021" s="97">
        <v>16.457163195100616</v>
      </c>
      <c r="V3021" s="184">
        <v>3095161008792.1914</v>
      </c>
      <c r="W3021" s="199">
        <v>3212.9848023781178</v>
      </c>
      <c r="X3021" s="191">
        <v>4.4089262431839853E-2</v>
      </c>
      <c r="Y3021" s="198">
        <v>2.0000000000000001E-4</v>
      </c>
    </row>
    <row r="3022" spans="1:25" x14ac:dyDescent="0.2">
      <c r="A3022">
        <v>3018</v>
      </c>
      <c r="B3022" s="119">
        <v>0.51999036828582479</v>
      </c>
      <c r="C3022" s="97">
        <v>4000</v>
      </c>
      <c r="D3022" s="96">
        <v>0.4876201252469376</v>
      </c>
      <c r="E3022" s="98">
        <v>0</v>
      </c>
      <c r="F3022" s="119">
        <v>0.51315029600332129</v>
      </c>
      <c r="G3022" s="177">
        <v>1</v>
      </c>
      <c r="H3022" s="97">
        <v>20027856.707275525</v>
      </c>
      <c r="I3022" s="185">
        <v>26070.109030230706</v>
      </c>
      <c r="J3022" s="174">
        <v>522128408000.51025</v>
      </c>
      <c r="K3022" s="186">
        <v>0.3009198072041025</v>
      </c>
      <c r="L3022" s="182">
        <v>85390111847.677872</v>
      </c>
      <c r="M3022" s="189">
        <v>10037057454.49737</v>
      </c>
      <c r="N3022" s="187">
        <v>50649572.654397987</v>
      </c>
      <c r="O3022" s="185">
        <v>0</v>
      </c>
      <c r="P3022" s="185">
        <v>332754141514.37811</v>
      </c>
      <c r="Q3022" s="174">
        <v>864919606969.38574</v>
      </c>
      <c r="R3022" s="119">
        <v>0.48943519105329369</v>
      </c>
      <c r="S3022" s="174">
        <v>257017141386.23792</v>
      </c>
      <c r="T3022" s="119">
        <v>0.29715726099308459</v>
      </c>
      <c r="U3022" s="97">
        <v>17.115979611802498</v>
      </c>
      <c r="V3022" s="184">
        <v>4746632882433.7393</v>
      </c>
      <c r="W3022" s="199">
        <v>4919.7165772891585</v>
      </c>
      <c r="X3022" s="191">
        <v>4.3136088525803876E-2</v>
      </c>
      <c r="Y3022" s="198">
        <v>2.0000000000000001E-4</v>
      </c>
    </row>
    <row r="3023" spans="1:25" x14ac:dyDescent="0.2">
      <c r="A3023">
        <v>3019</v>
      </c>
      <c r="B3023" s="119">
        <v>0.55658109544754109</v>
      </c>
      <c r="C3023" s="97">
        <v>11086.896356683854</v>
      </c>
      <c r="D3023" s="96">
        <v>1.5029422535169941</v>
      </c>
      <c r="E3023" s="98">
        <v>6.4873311607112918E-2</v>
      </c>
      <c r="F3023" s="119">
        <v>0</v>
      </c>
      <c r="G3023" s="177">
        <v>0</v>
      </c>
      <c r="H3023" s="97">
        <v>9633989.0310228895</v>
      </c>
      <c r="I3023" s="185">
        <v>33010.058630556137</v>
      </c>
      <c r="J3023" s="174">
        <v>318018542760.20032</v>
      </c>
      <c r="K3023" s="186">
        <v>0.35118296765445456</v>
      </c>
      <c r="L3023" s="182">
        <v>86566248858.506638</v>
      </c>
      <c r="M3023" s="189">
        <v>5241810141.9963226</v>
      </c>
      <c r="N3023" s="187">
        <v>19715433.874659821</v>
      </c>
      <c r="O3023" s="185">
        <v>18294005695.506428</v>
      </c>
      <c r="P3023" s="185">
        <v>0</v>
      </c>
      <c r="Q3023" s="174">
        <v>341554358597.70306</v>
      </c>
      <c r="R3023" s="119">
        <v>0.36983249369351429</v>
      </c>
      <c r="S3023" s="174">
        <v>93946646301.429993</v>
      </c>
      <c r="T3023" s="119">
        <v>0.2750562068279277</v>
      </c>
      <c r="U3023" s="97">
        <v>13.693586225259033</v>
      </c>
      <c r="V3023" s="184">
        <v>1313989124025.9912</v>
      </c>
      <c r="W3023" s="199">
        <v>1363.9522488136138</v>
      </c>
      <c r="X3023" s="191">
        <v>5.7634963965003533E-2</v>
      </c>
      <c r="Y3023" s="198">
        <v>2.0000000000000001E-4</v>
      </c>
    </row>
    <row r="3024" spans="1:25" x14ac:dyDescent="0.2">
      <c r="A3024">
        <v>3020</v>
      </c>
      <c r="B3024" s="119">
        <v>0.42499650765704655</v>
      </c>
      <c r="C3024" s="97">
        <v>9659.610605611897</v>
      </c>
      <c r="D3024" s="96">
        <v>1.130385065639119</v>
      </c>
      <c r="E3024" s="98">
        <v>0.7</v>
      </c>
      <c r="F3024" s="119">
        <v>0</v>
      </c>
      <c r="G3024" s="177">
        <v>0</v>
      </c>
      <c r="H3024" s="97">
        <v>8130537.4486130644</v>
      </c>
      <c r="I3024" s="185">
        <v>37468.265050609269</v>
      </c>
      <c r="J3024" s="174">
        <v>304637132128.53876</v>
      </c>
      <c r="K3024" s="186">
        <v>0.42499650765704655</v>
      </c>
      <c r="L3024" s="182">
        <v>97873284460.289078</v>
      </c>
      <c r="M3024" s="189">
        <v>58136367544.371902</v>
      </c>
      <c r="N3024" s="187">
        <v>16331705.251010703</v>
      </c>
      <c r="O3024" s="185">
        <v>120344453794.90727</v>
      </c>
      <c r="P3024" s="185">
        <v>0</v>
      </c>
      <c r="Q3024" s="174">
        <v>483117953467.81787</v>
      </c>
      <c r="R3024" s="119">
        <v>0.46726742128462562</v>
      </c>
      <c r="S3024" s="174">
        <v>161927806098.78418</v>
      </c>
      <c r="T3024" s="119">
        <v>0.33517240445416552</v>
      </c>
      <c r="U3024" s="97">
        <v>16.597317750052742</v>
      </c>
      <c r="V3024" s="184">
        <v>2788315841056.8999</v>
      </c>
      <c r="W3024" s="199">
        <v>2893.7052075392903</v>
      </c>
      <c r="X3024" s="191">
        <v>4.6847257235397594E-2</v>
      </c>
      <c r="Y3024" s="198">
        <v>2.0000000000000001E-4</v>
      </c>
    </row>
    <row r="3025" spans="1:25" x14ac:dyDescent="0.2">
      <c r="A3025">
        <v>3021</v>
      </c>
      <c r="B3025" s="119">
        <v>0.48177004613675878</v>
      </c>
      <c r="C3025" s="97">
        <v>4000</v>
      </c>
      <c r="D3025" s="96">
        <v>1.0886177832401434</v>
      </c>
      <c r="E3025" s="98">
        <v>0.12949587194976972</v>
      </c>
      <c r="F3025" s="119">
        <v>0</v>
      </c>
      <c r="G3025" s="177">
        <v>0</v>
      </c>
      <c r="H3025" s="97">
        <v>18654243.763103344</v>
      </c>
      <c r="I3025" s="185">
        <v>25873.846851501225</v>
      </c>
      <c r="J3025" s="174">
        <v>482657046257.10779</v>
      </c>
      <c r="K3025" s="186">
        <v>0.2897083095344527</v>
      </c>
      <c r="L3025" s="182">
        <v>89419356123.826248</v>
      </c>
      <c r="M3025" s="189">
        <v>29447636728.571686</v>
      </c>
      <c r="N3025" s="187">
        <v>35947222.84844996</v>
      </c>
      <c r="O3025" s="185">
        <v>42402197510.784348</v>
      </c>
      <c r="P3025" s="185">
        <v>0</v>
      </c>
      <c r="Q3025" s="174">
        <v>554506880496.46387</v>
      </c>
      <c r="R3025" s="119">
        <v>0.31334420018215509</v>
      </c>
      <c r="S3025" s="174">
        <v>106882216475.83662</v>
      </c>
      <c r="T3025" s="119">
        <v>0.19275183092433823</v>
      </c>
      <c r="U3025" s="97">
        <v>14.94729001276888</v>
      </c>
      <c r="V3025" s="184">
        <v>1698628988052.7354</v>
      </c>
      <c r="W3025" s="199">
        <v>1764.1006967643393</v>
      </c>
      <c r="X3025" s="191">
        <v>4.9621256343507607E-2</v>
      </c>
      <c r="Y3025" s="198">
        <v>2.0000000000000001E-4</v>
      </c>
    </row>
    <row r="3026" spans="1:25" x14ac:dyDescent="0.2">
      <c r="A3026">
        <v>3022</v>
      </c>
      <c r="B3026" s="119">
        <v>0.51578179705091032</v>
      </c>
      <c r="C3026" s="97">
        <v>8595.9401222069446</v>
      </c>
      <c r="D3026" s="96">
        <v>0.71335376302191367</v>
      </c>
      <c r="E3026" s="98">
        <v>0</v>
      </c>
      <c r="F3026" s="119">
        <v>0.51372368491693488</v>
      </c>
      <c r="G3026" s="177">
        <v>1</v>
      </c>
      <c r="H3026" s="97">
        <v>7271721.6398717295</v>
      </c>
      <c r="I3026" s="185">
        <v>39764.470513630447</v>
      </c>
      <c r="J3026" s="174">
        <v>289156160732.00781</v>
      </c>
      <c r="K3026" s="186">
        <v>0.39431063493395979</v>
      </c>
      <c r="L3026" s="182">
        <v>87440738933.612762</v>
      </c>
      <c r="M3026" s="189">
        <v>6299065236.6667776</v>
      </c>
      <c r="N3026" s="187">
        <v>17245404.298425809</v>
      </c>
      <c r="O3026" s="185">
        <v>0</v>
      </c>
      <c r="P3026" s="185">
        <v>326363592814.0517</v>
      </c>
      <c r="Q3026" s="174">
        <v>621818818782.72632</v>
      </c>
      <c r="R3026" s="119">
        <v>0.60324360127739152</v>
      </c>
      <c r="S3026" s="174">
        <v>276649787423.43207</v>
      </c>
      <c r="T3026" s="119">
        <v>0.4449041731561007</v>
      </c>
      <c r="U3026" s="97">
        <v>17.167867711708411</v>
      </c>
      <c r="V3026" s="184">
        <v>5081288709611.8945</v>
      </c>
      <c r="W3026" s="199">
        <v>5277.9018358649464</v>
      </c>
      <c r="X3026" s="191">
        <v>4.2876201012142956E-2</v>
      </c>
      <c r="Y3026" s="198">
        <v>2.0000000000000001E-4</v>
      </c>
    </row>
    <row r="3027" spans="1:25" x14ac:dyDescent="0.2">
      <c r="A3027">
        <v>3023</v>
      </c>
      <c r="B3027" s="119">
        <v>0.52296890172635757</v>
      </c>
      <c r="C3027" s="97">
        <v>9887.9752369790549</v>
      </c>
      <c r="D3027" s="96">
        <v>0.66337798488500188</v>
      </c>
      <c r="E3027" s="98">
        <v>0</v>
      </c>
      <c r="F3027" s="119">
        <v>0</v>
      </c>
      <c r="G3027" s="177">
        <v>0</v>
      </c>
      <c r="H3027" s="97">
        <v>6919353.490790586</v>
      </c>
      <c r="I3027" s="185">
        <v>34816.01680918676</v>
      </c>
      <c r="J3027" s="174">
        <v>240904327444.07013</v>
      </c>
      <c r="K3027" s="186">
        <v>0.33922933809853817</v>
      </c>
      <c r="L3027" s="182">
        <v>57877727136.511139</v>
      </c>
      <c r="M3027" s="189">
        <v>0</v>
      </c>
      <c r="N3027" s="187">
        <v>16869470.583975751</v>
      </c>
      <c r="O3027" s="185">
        <v>0</v>
      </c>
      <c r="P3027" s="185">
        <v>0</v>
      </c>
      <c r="Q3027" s="174">
        <v>240904327444.07013</v>
      </c>
      <c r="R3027" s="119">
        <v>0.33922933809853817</v>
      </c>
      <c r="S3027" s="174">
        <v>57877727136.511139</v>
      </c>
      <c r="T3027" s="119">
        <v>0.24025191971675311</v>
      </c>
      <c r="U3027" s="97">
        <v>13</v>
      </c>
      <c r="V3027" s="184">
        <v>793452931002.85596</v>
      </c>
      <c r="W3027" s="199">
        <v>822.69918819904444</v>
      </c>
      <c r="X3027" s="191">
        <v>5.4186603906100826E-2</v>
      </c>
      <c r="Y3027" s="198">
        <v>2.0000000000000001E-4</v>
      </c>
    </row>
    <row r="3028" spans="1:25" x14ac:dyDescent="0.2">
      <c r="A3028">
        <v>3024</v>
      </c>
      <c r="B3028" s="119">
        <v>0.39639123007154908</v>
      </c>
      <c r="C3028" s="97">
        <v>4846.4790588957767</v>
      </c>
      <c r="D3028" s="96">
        <v>0.96966972018554565</v>
      </c>
      <c r="E3028" s="98">
        <v>0</v>
      </c>
      <c r="F3028" s="119">
        <v>0.68242194056707817</v>
      </c>
      <c r="G3028" s="177">
        <v>1</v>
      </c>
      <c r="H3028" s="97">
        <v>10741871.211700307</v>
      </c>
      <c r="I3028" s="185">
        <v>35277.772358454524</v>
      </c>
      <c r="J3028" s="174">
        <v>378949287310.19952</v>
      </c>
      <c r="K3028" s="186">
        <v>0.39639123007154908</v>
      </c>
      <c r="L3028" s="182">
        <v>99707041749.241959</v>
      </c>
      <c r="M3028" s="189">
        <v>1193930844.2202251</v>
      </c>
      <c r="N3028" s="187">
        <v>22322434.911729869</v>
      </c>
      <c r="O3028" s="185">
        <v>0</v>
      </c>
      <c r="P3028" s="185">
        <v>494178956758.08417</v>
      </c>
      <c r="Q3028" s="174">
        <v>874322174912.50391</v>
      </c>
      <c r="R3028" s="119">
        <v>0.6239751835102314</v>
      </c>
      <c r="S3028" s="174">
        <v>317711886879.99921</v>
      </c>
      <c r="T3028" s="119">
        <v>0.36338079485607649</v>
      </c>
      <c r="U3028" s="97">
        <v>17.13061549498028</v>
      </c>
      <c r="V3028" s="184">
        <v>5802726123298.5684</v>
      </c>
      <c r="W3028" s="199">
        <v>6017.5006892082411</v>
      </c>
      <c r="X3028" s="191">
        <v>4.3559455850215797E-2</v>
      </c>
      <c r="Y3028" s="198">
        <v>2.0000000000000001E-4</v>
      </c>
    </row>
    <row r="3029" spans="1:25" x14ac:dyDescent="0.2">
      <c r="A3029">
        <v>3025</v>
      </c>
      <c r="B3029" s="119">
        <v>0.42745585255750251</v>
      </c>
      <c r="C3029" s="97">
        <v>14994.178221940794</v>
      </c>
      <c r="D3029" s="96">
        <v>0.575522725650222</v>
      </c>
      <c r="E3029" s="98">
        <v>0.34650660326329058</v>
      </c>
      <c r="F3029" s="119">
        <v>0.54252502715433326</v>
      </c>
      <c r="G3029" s="177">
        <v>1</v>
      </c>
      <c r="H3029" s="97">
        <v>3094459.1838151868</v>
      </c>
      <c r="I3029" s="185">
        <v>53511.897364883662</v>
      </c>
      <c r="J3029" s="174">
        <v>165590382244.13995</v>
      </c>
      <c r="K3029" s="186">
        <v>0.42745585255750251</v>
      </c>
      <c r="L3029" s="182">
        <v>49344451925.53228</v>
      </c>
      <c r="M3029" s="189">
        <v>1422552360.6918998</v>
      </c>
      <c r="N3029" s="187">
        <v>8816216.2262807675</v>
      </c>
      <c r="O3029" s="185">
        <v>0</v>
      </c>
      <c r="P3029" s="185">
        <v>168267139299.86716</v>
      </c>
      <c r="Q3029" s="174">
        <v>335280073904.69897</v>
      </c>
      <c r="R3029" s="119">
        <v>0.61261108381814477</v>
      </c>
      <c r="S3029" s="174">
        <v>144005814077.59164</v>
      </c>
      <c r="T3029" s="119">
        <v>0.42950901436070515</v>
      </c>
      <c r="U3029" s="97">
        <v>16.976160425726118</v>
      </c>
      <c r="V3029" s="184">
        <v>2620444543517.4502</v>
      </c>
      <c r="W3029" s="199">
        <v>2716.8149690675937</v>
      </c>
      <c r="X3029" s="191">
        <v>4.3987140189867595E-2</v>
      </c>
      <c r="Y3029" s="198">
        <v>2.0000000000000001E-4</v>
      </c>
    </row>
    <row r="3030" spans="1:25" x14ac:dyDescent="0.2">
      <c r="A3030">
        <v>3026</v>
      </c>
      <c r="B3030" s="119">
        <v>0.52034545572337476</v>
      </c>
      <c r="C3030" s="97">
        <v>13231.280340810985</v>
      </c>
      <c r="D3030" s="96">
        <v>0.2</v>
      </c>
      <c r="E3030" s="98">
        <v>0</v>
      </c>
      <c r="F3030" s="119">
        <v>0</v>
      </c>
      <c r="G3030" s="177">
        <v>0</v>
      </c>
      <c r="H3030" s="97">
        <v>1914603.3724158565</v>
      </c>
      <c r="I3030" s="185">
        <v>54125.913083401567</v>
      </c>
      <c r="J3030" s="174">
        <v>103629655724.56816</v>
      </c>
      <c r="K3030" s="186">
        <v>0.50957289077859769</v>
      </c>
      <c r="L3030" s="182">
        <v>42601372494.358765</v>
      </c>
      <c r="M3030" s="189">
        <v>1314112034.2732697</v>
      </c>
      <c r="N3030" s="187">
        <v>7674485.810459272</v>
      </c>
      <c r="O3030" s="185">
        <v>0</v>
      </c>
      <c r="P3030" s="185">
        <v>0</v>
      </c>
      <c r="Q3030" s="174">
        <v>104943767758.84143</v>
      </c>
      <c r="R3030" s="119">
        <v>0.5031919890593991</v>
      </c>
      <c r="S3030" s="174">
        <v>42601372494.358765</v>
      </c>
      <c r="T3030" s="119">
        <v>0.405944758837474</v>
      </c>
      <c r="U3030" s="97">
        <v>13.120165709767594</v>
      </c>
      <c r="V3030" s="184">
        <v>662452555752.27979</v>
      </c>
      <c r="W3030" s="199">
        <v>686.98667668960775</v>
      </c>
      <c r="X3030" s="191">
        <v>4.9935870135080343E-2</v>
      </c>
      <c r="Y3030" s="198">
        <v>2.0000000000000001E-4</v>
      </c>
    </row>
    <row r="3031" spans="1:25" x14ac:dyDescent="0.2">
      <c r="A3031">
        <v>3027</v>
      </c>
      <c r="B3031" s="119">
        <v>0.45822353357200124</v>
      </c>
      <c r="C3031" s="97">
        <v>16341.714273769609</v>
      </c>
      <c r="D3031" s="96">
        <v>0.7966150910320049</v>
      </c>
      <c r="E3031" s="98">
        <v>0.42379670397574631</v>
      </c>
      <c r="F3031" s="119">
        <v>0.38195115207576535</v>
      </c>
      <c r="G3031" s="177">
        <v>1</v>
      </c>
      <c r="H3031" s="97">
        <v>7033555.6285732444</v>
      </c>
      <c r="I3031" s="185">
        <v>46423.318282136795</v>
      </c>
      <c r="J3031" s="174">
        <v>326520991600.37048</v>
      </c>
      <c r="K3031" s="186">
        <v>0.4582235335720013</v>
      </c>
      <c r="L3031" s="182">
        <v>118079668580.04233</v>
      </c>
      <c r="M3031" s="189">
        <v>8881255594.4728909</v>
      </c>
      <c r="N3031" s="187">
        <v>16046341.922603138</v>
      </c>
      <c r="O3031" s="185">
        <v>0</v>
      </c>
      <c r="P3031" s="185">
        <v>178343865817.59473</v>
      </c>
      <c r="Q3031" s="174">
        <v>513746113012.43811</v>
      </c>
      <c r="R3031" s="119">
        <v>0.56894775027437461</v>
      </c>
      <c r="S3031" s="174">
        <v>224282327353.38483</v>
      </c>
      <c r="T3031" s="119">
        <v>0.43656257764806644</v>
      </c>
      <c r="U3031" s="97">
        <v>15.958714551229116</v>
      </c>
      <c r="V3031" s="184">
        <v>3731630595935.3237</v>
      </c>
      <c r="W3031" s="199">
        <v>3872.4463680206063</v>
      </c>
      <c r="X3031" s="191">
        <v>4.69661014816272E-2</v>
      </c>
      <c r="Y3031" s="198">
        <v>2.0000000000000001E-4</v>
      </c>
    </row>
    <row r="3032" spans="1:25" x14ac:dyDescent="0.2">
      <c r="A3032">
        <v>3028</v>
      </c>
      <c r="B3032" s="119">
        <v>0.53885131704674383</v>
      </c>
      <c r="C3032" s="97">
        <v>6829.1689434357286</v>
      </c>
      <c r="D3032" s="96">
        <v>1.2972423208038635</v>
      </c>
      <c r="E3032" s="98">
        <v>8.7729598720143742E-2</v>
      </c>
      <c r="F3032" s="119">
        <v>0</v>
      </c>
      <c r="G3032" s="177">
        <v>0</v>
      </c>
      <c r="H3032" s="97">
        <v>21616224.698752567</v>
      </c>
      <c r="I3032" s="185">
        <v>28795.07345281243</v>
      </c>
      <c r="J3032" s="174">
        <v>622440777973.07837</v>
      </c>
      <c r="K3032" s="186">
        <v>0.39509913670358321</v>
      </c>
      <c r="L3032" s="182">
        <v>196498379956.2326</v>
      </c>
      <c r="M3032" s="189">
        <v>16186844860.45892</v>
      </c>
      <c r="N3032" s="187">
        <v>38759191.359431386</v>
      </c>
      <c r="O3032" s="185">
        <v>47561442457.926933</v>
      </c>
      <c r="P3032" s="185">
        <v>0</v>
      </c>
      <c r="Q3032" s="174">
        <v>686189065291.46411</v>
      </c>
      <c r="R3032" s="119">
        <v>0.41384362176041228</v>
      </c>
      <c r="S3032" s="174">
        <v>214546680906.48044</v>
      </c>
      <c r="T3032" s="119">
        <v>0.31266409180587873</v>
      </c>
      <c r="U3032" s="97">
        <v>13.756014428266075</v>
      </c>
      <c r="V3032" s="184">
        <v>2999400690451.4937</v>
      </c>
      <c r="W3032" s="199">
        <v>3115.9006734417367</v>
      </c>
      <c r="X3032" s="191">
        <v>5.5967693248768643E-2</v>
      </c>
      <c r="Y3032" s="198">
        <v>2.0000000000000001E-4</v>
      </c>
    </row>
    <row r="3033" spans="1:25" x14ac:dyDescent="0.2">
      <c r="A3033">
        <v>3029</v>
      </c>
      <c r="B3033" s="119">
        <v>0.44071791650228742</v>
      </c>
      <c r="C3033" s="97">
        <v>4000</v>
      </c>
      <c r="D3033" s="96">
        <v>1.3512911164044812</v>
      </c>
      <c r="E3033" s="98">
        <v>0</v>
      </c>
      <c r="F3033" s="119">
        <v>0.42314729216200009</v>
      </c>
      <c r="G3033" s="177">
        <v>1</v>
      </c>
      <c r="H3033" s="97">
        <v>25388504.650155455</v>
      </c>
      <c r="I3033" s="185">
        <v>27567.557501534615</v>
      </c>
      <c r="J3033" s="174">
        <v>699899061821.1394</v>
      </c>
      <c r="K3033" s="186">
        <v>0.2685363018080229</v>
      </c>
      <c r="L3033" s="182">
        <v>101653523116.86581</v>
      </c>
      <c r="M3033" s="189">
        <v>23195087188.444622</v>
      </c>
      <c r="N3033" s="187">
        <v>44776051.120289639</v>
      </c>
      <c r="O3033" s="185">
        <v>0</v>
      </c>
      <c r="P3033" s="185">
        <v>456218754110.05853</v>
      </c>
      <c r="Q3033" s="174">
        <v>1179312903119.6426</v>
      </c>
      <c r="R3033" s="119">
        <v>0.46885208117858246</v>
      </c>
      <c r="S3033" s="174">
        <v>330375000654.80768</v>
      </c>
      <c r="T3033" s="119">
        <v>0.28014193669963666</v>
      </c>
      <c r="U3033" s="97">
        <v>17.340063987154675</v>
      </c>
      <c r="V3033" s="184">
        <v>5999333474899.0605</v>
      </c>
      <c r="W3033" s="199">
        <v>6227.0671923607806</v>
      </c>
      <c r="X3033" s="191">
        <v>4.3120625988311345E-2</v>
      </c>
      <c r="Y3033" s="198">
        <v>2.0000000000000001E-4</v>
      </c>
    </row>
    <row r="3034" spans="1:25" x14ac:dyDescent="0.2">
      <c r="A3034">
        <v>3030</v>
      </c>
      <c r="B3034" s="119">
        <v>0.57203310720966061</v>
      </c>
      <c r="C3034" s="97">
        <v>10841.505849599664</v>
      </c>
      <c r="D3034" s="96">
        <v>0.48745222594632787</v>
      </c>
      <c r="E3034" s="98">
        <v>0.7</v>
      </c>
      <c r="F3034" s="119">
        <v>0</v>
      </c>
      <c r="G3034" s="177">
        <v>0</v>
      </c>
      <c r="H3034" s="97">
        <v>3297987.028977565</v>
      </c>
      <c r="I3034" s="185">
        <v>38363.41459700001</v>
      </c>
      <c r="J3034" s="174">
        <v>126522043728.19461</v>
      </c>
      <c r="K3034" s="186">
        <v>0.34225205235115674</v>
      </c>
      <c r="L3034" s="182">
        <v>29443334517.833557</v>
      </c>
      <c r="M3034" s="189">
        <v>25559396456.195984</v>
      </c>
      <c r="N3034" s="187">
        <v>9763355.3442644458</v>
      </c>
      <c r="O3034" s="185">
        <v>41534619745.210098</v>
      </c>
      <c r="P3034" s="185">
        <v>0</v>
      </c>
      <c r="Q3034" s="174">
        <v>193616059929.60071</v>
      </c>
      <c r="R3034" s="119">
        <v>0.39526744298810762</v>
      </c>
      <c r="S3034" s="174">
        <v>46338733094.076569</v>
      </c>
      <c r="T3034" s="119">
        <v>0.23933310651464268</v>
      </c>
      <c r="U3034" s="97">
        <v>16.727556932916428</v>
      </c>
      <c r="V3034" s="184">
        <v>855886073682.38916</v>
      </c>
      <c r="W3034" s="199">
        <v>888.77478026929964</v>
      </c>
      <c r="X3034" s="191">
        <v>4.3833570891306191E-2</v>
      </c>
      <c r="Y3034" s="198">
        <v>2.0000000000000001E-4</v>
      </c>
    </row>
    <row r="3035" spans="1:25" x14ac:dyDescent="0.2">
      <c r="A3035">
        <v>3031</v>
      </c>
      <c r="B3035" s="119">
        <v>0.42956575310785899</v>
      </c>
      <c r="C3035" s="97">
        <v>9957.759468578377</v>
      </c>
      <c r="D3035" s="96">
        <v>0.71424938342624555</v>
      </c>
      <c r="E3035" s="98">
        <v>5.7229916127586475E-2</v>
      </c>
      <c r="F3035" s="119">
        <v>0.57358210110798158</v>
      </c>
      <c r="G3035" s="177">
        <v>1</v>
      </c>
      <c r="H3035" s="97">
        <v>6687433.3206547862</v>
      </c>
      <c r="I3035" s="185">
        <v>42802.988726687079</v>
      </c>
      <c r="J3035" s="174">
        <v>286242133034.45837</v>
      </c>
      <c r="K3035" s="186">
        <v>0.42956575310785894</v>
      </c>
      <c r="L3035" s="182">
        <v>87510865796.141006</v>
      </c>
      <c r="M3035" s="189">
        <v>12083159782.698444</v>
      </c>
      <c r="N3035" s="187">
        <v>15956180.239738036</v>
      </c>
      <c r="O3035" s="185">
        <v>0</v>
      </c>
      <c r="P3035" s="185">
        <v>242926409131.65091</v>
      </c>
      <c r="Q3035" s="174">
        <v>541251701948.80768</v>
      </c>
      <c r="R3035" s="119">
        <v>0.58623546791817482</v>
      </c>
      <c r="S3035" s="174">
        <v>172836730054.46497</v>
      </c>
      <c r="T3035" s="119">
        <v>0.31932782739002286</v>
      </c>
      <c r="U3035" s="97">
        <v>16.183846411518804</v>
      </c>
      <c r="V3035" s="184">
        <v>2980864641896.7622</v>
      </c>
      <c r="W3035" s="199">
        <v>3093.180222736969</v>
      </c>
      <c r="X3035" s="191">
        <v>4.5886368592501739E-2</v>
      </c>
      <c r="Y3035" s="198">
        <v>2.0000000000000001E-4</v>
      </c>
    </row>
    <row r="3036" spans="1:25" x14ac:dyDescent="0.2">
      <c r="A3036">
        <v>3032</v>
      </c>
      <c r="B3036" s="119">
        <v>0.27750981529037144</v>
      </c>
      <c r="C3036" s="97">
        <v>4411.8384133880145</v>
      </c>
      <c r="D3036" s="96">
        <v>1.0035443479904409</v>
      </c>
      <c r="E3036" s="98">
        <v>0</v>
      </c>
      <c r="F3036" s="119">
        <v>0.69670804251370311</v>
      </c>
      <c r="G3036" s="177">
        <v>1</v>
      </c>
      <c r="H3036" s="97">
        <v>10986775.240377957</v>
      </c>
      <c r="I3036" s="185">
        <v>35644.829561488041</v>
      </c>
      <c r="J3036" s="174">
        <v>391621730873.64905</v>
      </c>
      <c r="K3036" s="186">
        <v>0.27750981529037144</v>
      </c>
      <c r="L3036" s="182">
        <v>60022240746.520134</v>
      </c>
      <c r="M3036" s="189">
        <v>1681651356.3054142</v>
      </c>
      <c r="N3036" s="187">
        <v>22553928.924144436</v>
      </c>
      <c r="O3036" s="185">
        <v>0</v>
      </c>
      <c r="P3036" s="185">
        <v>391489883959.29724</v>
      </c>
      <c r="Q3036" s="174">
        <v>784793266189.25171</v>
      </c>
      <c r="R3036" s="119">
        <v>0.53755657641454102</v>
      </c>
      <c r="S3036" s="174">
        <v>293244777972.21631</v>
      </c>
      <c r="T3036" s="119">
        <v>0.37365863164975321</v>
      </c>
      <c r="U3036" s="97">
        <v>17.79051714815505</v>
      </c>
      <c r="V3036" s="184">
        <v>5522957121237.2578</v>
      </c>
      <c r="W3036" s="199">
        <v>5733.5907876328693</v>
      </c>
      <c r="X3036" s="191">
        <v>4.2572368617599901E-2</v>
      </c>
      <c r="Y3036" s="198">
        <v>2.0000000000000001E-4</v>
      </c>
    </row>
    <row r="3037" spans="1:25" x14ac:dyDescent="0.2">
      <c r="A3037">
        <v>3033</v>
      </c>
      <c r="B3037" s="119">
        <v>0.4936482247921119</v>
      </c>
      <c r="C3037" s="97">
        <v>14442.216607754293</v>
      </c>
      <c r="D3037" s="96">
        <v>0.72486715492550213</v>
      </c>
      <c r="E3037" s="98">
        <v>0.50098028344845391</v>
      </c>
      <c r="F3037" s="119">
        <v>0.60849536299878904</v>
      </c>
      <c r="G3037" s="177">
        <v>1</v>
      </c>
      <c r="H3037" s="97">
        <v>4193726.5102003142</v>
      </c>
      <c r="I3037" s="185">
        <v>49028.055050078685</v>
      </c>
      <c r="J3037" s="174">
        <v>205610254207.07538</v>
      </c>
      <c r="K3037" s="186">
        <v>0.45706149766526794</v>
      </c>
      <c r="L3037" s="182">
        <v>73655735964.252472</v>
      </c>
      <c r="M3037" s="189">
        <v>3217104332.4309545</v>
      </c>
      <c r="N3037" s="187">
        <v>10578207.290781192</v>
      </c>
      <c r="O3037" s="185">
        <v>0</v>
      </c>
      <c r="P3037" s="185">
        <v>222180660048.98947</v>
      </c>
      <c r="Q3037" s="174">
        <v>431008018588.49579</v>
      </c>
      <c r="R3037" s="119">
        <v>0.63043156285646551</v>
      </c>
      <c r="S3037" s="174">
        <v>183372552210.828</v>
      </c>
      <c r="T3037" s="119">
        <v>0.42545044245662317</v>
      </c>
      <c r="U3037" s="97">
        <v>16.65653777964063</v>
      </c>
      <c r="V3037" s="184">
        <v>3248419413245.8735</v>
      </c>
      <c r="W3037" s="199">
        <v>3368.98991346299</v>
      </c>
      <c r="X3037" s="191">
        <v>4.4984109660567248E-2</v>
      </c>
      <c r="Y3037" s="198">
        <v>2.0000000000000001E-4</v>
      </c>
    </row>
    <row r="3038" spans="1:25" x14ac:dyDescent="0.2">
      <c r="A3038">
        <v>3034</v>
      </c>
      <c r="B3038" s="119">
        <v>0.33197005960404496</v>
      </c>
      <c r="C3038" s="97">
        <v>7599.8511700886347</v>
      </c>
      <c r="D3038" s="96">
        <v>1.1897336112772106</v>
      </c>
      <c r="E3038" s="98">
        <v>8.7667549351115759E-2</v>
      </c>
      <c r="F3038" s="119">
        <v>0</v>
      </c>
      <c r="G3038" s="177">
        <v>0</v>
      </c>
      <c r="H3038" s="97">
        <v>12242206.941689134</v>
      </c>
      <c r="I3038" s="185">
        <v>36419.635001825431</v>
      </c>
      <c r="J3038" s="174">
        <v>445856708433.13184</v>
      </c>
      <c r="K3038" s="186">
        <v>0.33197005960404491</v>
      </c>
      <c r="L3038" s="182">
        <v>95032897964.427734</v>
      </c>
      <c r="M3038" s="189">
        <v>8687848794.429245</v>
      </c>
      <c r="N3038" s="187">
        <v>23378532.796366833</v>
      </c>
      <c r="O3038" s="185">
        <v>27295687751.379494</v>
      </c>
      <c r="P3038" s="185">
        <v>0</v>
      </c>
      <c r="Q3038" s="174">
        <v>481840244978.94061</v>
      </c>
      <c r="R3038" s="119">
        <v>0.35249780408429149</v>
      </c>
      <c r="S3038" s="174">
        <v>107491457771.87549</v>
      </c>
      <c r="T3038" s="119">
        <v>0.22308526299328427</v>
      </c>
      <c r="U3038" s="97">
        <v>13.954826737774512</v>
      </c>
      <c r="V3038" s="184">
        <v>1487623046923.2441</v>
      </c>
      <c r="W3038" s="199">
        <v>1544.6453025142096</v>
      </c>
      <c r="X3038" s="191">
        <v>5.6570265714165277E-2</v>
      </c>
      <c r="Y3038" s="198">
        <v>2.0000000000000001E-4</v>
      </c>
    </row>
    <row r="3039" spans="1:25" x14ac:dyDescent="0.2">
      <c r="A3039">
        <v>3035</v>
      </c>
      <c r="B3039" s="119">
        <v>0.49806797292826754</v>
      </c>
      <c r="C3039" s="97">
        <v>11077.556567933563</v>
      </c>
      <c r="D3039" s="96">
        <v>0.7914710306618028</v>
      </c>
      <c r="E3039" s="98">
        <v>0.29521294885600169</v>
      </c>
      <c r="F3039" s="119">
        <v>0.60878074816237648</v>
      </c>
      <c r="G3039" s="177">
        <v>1</v>
      </c>
      <c r="H3039" s="97">
        <v>5986489.8111728253</v>
      </c>
      <c r="I3039" s="185">
        <v>43040.743901327158</v>
      </c>
      <c r="J3039" s="174">
        <v>257662974830.59393</v>
      </c>
      <c r="K3039" s="186">
        <v>0.47864627924728209</v>
      </c>
      <c r="L3039" s="182">
        <v>97322783428.263763</v>
      </c>
      <c r="M3039" s="189">
        <v>4357479501.679636</v>
      </c>
      <c r="N3039" s="187">
        <v>13976357.67991022</v>
      </c>
      <c r="O3039" s="185">
        <v>0</v>
      </c>
      <c r="P3039" s="185">
        <v>301432766074.46985</v>
      </c>
      <c r="Q3039" s="174">
        <v>563453220406.74341</v>
      </c>
      <c r="R3039" s="119">
        <v>0.64686050919882843</v>
      </c>
      <c r="S3039" s="174">
        <v>205619497859.21033</v>
      </c>
      <c r="T3039" s="119">
        <v>0.36492736293312605</v>
      </c>
      <c r="U3039" s="97">
        <v>16.217410098425191</v>
      </c>
      <c r="V3039" s="184">
        <v>3547574507158.3945</v>
      </c>
      <c r="W3039" s="199">
        <v>3678.4693565648654</v>
      </c>
      <c r="X3039" s="191">
        <v>4.5461635109233359E-2</v>
      </c>
      <c r="Y3039" s="198">
        <v>2.0000000000000001E-4</v>
      </c>
    </row>
    <row r="3040" spans="1:25" x14ac:dyDescent="0.2">
      <c r="A3040">
        <v>3036</v>
      </c>
      <c r="B3040" s="119">
        <v>0.64382923374463319</v>
      </c>
      <c r="C3040" s="97">
        <v>4205.0451123242983</v>
      </c>
      <c r="D3040" s="96">
        <v>0.85205787852346326</v>
      </c>
      <c r="E3040" s="98">
        <v>0.23120515112542445</v>
      </c>
      <c r="F3040" s="119">
        <v>0.5751775864484846</v>
      </c>
      <c r="G3040" s="177">
        <v>1</v>
      </c>
      <c r="H3040" s="97">
        <v>15839119.734077558</v>
      </c>
      <c r="I3040" s="185">
        <v>35195.312876442847</v>
      </c>
      <c r="J3040" s="174">
        <v>557462774728.29993</v>
      </c>
      <c r="K3040" s="186">
        <v>0.52986190848455272</v>
      </c>
      <c r="L3040" s="182">
        <v>236432136113.29276</v>
      </c>
      <c r="M3040" s="189">
        <v>18053337840.403496</v>
      </c>
      <c r="N3040" s="187">
        <v>33525453.056201369</v>
      </c>
      <c r="O3040" s="185">
        <v>0</v>
      </c>
      <c r="P3040" s="185">
        <v>492416385128.76959</v>
      </c>
      <c r="Q3040" s="174">
        <v>1067932497697.473</v>
      </c>
      <c r="R3040" s="119">
        <v>0.64546345327616117</v>
      </c>
      <c r="S3040" s="174">
        <v>411076983408.039</v>
      </c>
      <c r="T3040" s="119">
        <v>0.3849278716532607</v>
      </c>
      <c r="U3040" s="97">
        <v>15.685054772541458</v>
      </c>
      <c r="V3040" s="184">
        <v>7011671534311.0078</v>
      </c>
      <c r="W3040" s="199">
        <v>7279.5801346208027</v>
      </c>
      <c r="X3040" s="191">
        <v>4.6706948918056608E-2</v>
      </c>
      <c r="Y3040" s="198">
        <v>2.0000000000000001E-4</v>
      </c>
    </row>
    <row r="3041" spans="1:25" x14ac:dyDescent="0.2">
      <c r="A3041">
        <v>3037</v>
      </c>
      <c r="B3041" s="119">
        <v>0.47168025747712372</v>
      </c>
      <c r="C3041" s="97">
        <v>11951.652999747701</v>
      </c>
      <c r="D3041" s="96">
        <v>1.4395487371151605</v>
      </c>
      <c r="E3041" s="98">
        <v>0</v>
      </c>
      <c r="F3041" s="119">
        <v>0.71720662156636428</v>
      </c>
      <c r="G3041" s="177">
        <v>1</v>
      </c>
      <c r="H3041" s="97">
        <v>19202485.086513665</v>
      </c>
      <c r="I3041" s="185">
        <v>35894.391614966633</v>
      </c>
      <c r="J3041" s="174">
        <v>689261519675.87793</v>
      </c>
      <c r="K3041" s="186">
        <v>0.44146981862223755</v>
      </c>
      <c r="L3041" s="182">
        <v>259944845226.09229</v>
      </c>
      <c r="M3041" s="189">
        <v>36426160963.346947</v>
      </c>
      <c r="N3041" s="187">
        <v>33363507.410148233</v>
      </c>
      <c r="O3041" s="185">
        <v>0</v>
      </c>
      <c r="P3041" s="185">
        <v>488646031971.89276</v>
      </c>
      <c r="Q3041" s="174">
        <v>1214333712611.1177</v>
      </c>
      <c r="R3041" s="119">
        <v>0.57249912147892956</v>
      </c>
      <c r="S3041" s="174">
        <v>516886808853.23108</v>
      </c>
      <c r="T3041" s="119">
        <v>0.42565466435235227</v>
      </c>
      <c r="U3041" s="97">
        <v>16.188704880286043</v>
      </c>
      <c r="V3041" s="184">
        <v>8482210879545.6494</v>
      </c>
      <c r="W3041" s="199">
        <v>8806.2332779069857</v>
      </c>
      <c r="X3041" s="191">
        <v>4.7453788366789609E-2</v>
      </c>
      <c r="Y3041" s="198">
        <v>2.0000000000000001E-4</v>
      </c>
    </row>
    <row r="3042" spans="1:25" x14ac:dyDescent="0.2">
      <c r="A3042">
        <v>3038</v>
      </c>
      <c r="B3042" s="119">
        <v>0.75380811436358286</v>
      </c>
      <c r="C3042" s="97">
        <v>14054.005779479132</v>
      </c>
      <c r="D3042" s="96">
        <v>0.94750309472730543</v>
      </c>
      <c r="E3042" s="98">
        <v>0.14930193445696133</v>
      </c>
      <c r="F3042" s="119">
        <v>0.51006216573089613</v>
      </c>
      <c r="G3042" s="177">
        <v>1</v>
      </c>
      <c r="H3042" s="97">
        <v>5474955.3957940778</v>
      </c>
      <c r="I3042" s="185">
        <v>39847.153104265213</v>
      </c>
      <c r="J3042" s="174">
        <v>218161385895.22955</v>
      </c>
      <c r="K3042" s="186">
        <v>0.35656511598985074</v>
      </c>
      <c r="L3042" s="182">
        <v>64082119358.786301</v>
      </c>
      <c r="M3042" s="189">
        <v>3081572087.3461947</v>
      </c>
      <c r="N3042" s="187">
        <v>12184193.10508801</v>
      </c>
      <c r="O3042" s="185">
        <v>0</v>
      </c>
      <c r="P3042" s="185">
        <v>230192071662.00769</v>
      </c>
      <c r="Q3042" s="174">
        <v>451435029644.58344</v>
      </c>
      <c r="R3042" s="119">
        <v>0.58024384461718348</v>
      </c>
      <c r="S3042" s="174">
        <v>186535949603.24982</v>
      </c>
      <c r="T3042" s="119">
        <v>0.41320663518316314</v>
      </c>
      <c r="U3042" s="97">
        <v>16.981451621663975</v>
      </c>
      <c r="V3042" s="184">
        <v>3321531684593.9424</v>
      </c>
      <c r="W3042" s="199">
        <v>3447.9597296117468</v>
      </c>
      <c r="X3042" s="191">
        <v>4.5246962960168981E-2</v>
      </c>
      <c r="Y3042" s="198">
        <v>2.0000000000000001E-4</v>
      </c>
    </row>
    <row r="3043" spans="1:25" x14ac:dyDescent="0.2">
      <c r="A3043">
        <v>3039</v>
      </c>
      <c r="B3043" s="119">
        <v>0.46401119293981485</v>
      </c>
      <c r="C3043" s="97">
        <v>7874.7390546076003</v>
      </c>
      <c r="D3043" s="96">
        <v>0.73508811967155019</v>
      </c>
      <c r="E3043" s="98">
        <v>0.47628100153976111</v>
      </c>
      <c r="F3043" s="119">
        <v>0.39994845896070086</v>
      </c>
      <c r="G3043" s="177">
        <v>1</v>
      </c>
      <c r="H3043" s="97">
        <v>7144314.2286879197</v>
      </c>
      <c r="I3043" s="185">
        <v>39551.585492768259</v>
      </c>
      <c r="J3043" s="174">
        <v>282568955003.151</v>
      </c>
      <c r="K3043" s="186">
        <v>0.43899666534034909</v>
      </c>
      <c r="L3043" s="182">
        <v>87697912019.109619</v>
      </c>
      <c r="M3043" s="189">
        <v>2655806889.8683324</v>
      </c>
      <c r="N3043" s="187">
        <v>16835836.706215732</v>
      </c>
      <c r="O3043" s="185">
        <v>0</v>
      </c>
      <c r="P3043" s="185">
        <v>300448648312.35492</v>
      </c>
      <c r="Q3043" s="174">
        <v>585673410205.37415</v>
      </c>
      <c r="R3043" s="119">
        <v>0.62219957620611577</v>
      </c>
      <c r="S3043" s="174">
        <v>221167558030.05679</v>
      </c>
      <c r="T3043" s="119">
        <v>0.37762950165776088</v>
      </c>
      <c r="U3043" s="97">
        <v>16.653910054278469</v>
      </c>
      <c r="V3043" s="184">
        <v>3955216875498.8521</v>
      </c>
      <c r="W3043" s="199">
        <v>4104.6801673349491</v>
      </c>
      <c r="X3043" s="191">
        <v>4.4601749141971882E-2</v>
      </c>
      <c r="Y3043" s="198">
        <v>2.0000000000000001E-4</v>
      </c>
    </row>
    <row r="3044" spans="1:25" x14ac:dyDescent="0.2">
      <c r="A3044">
        <v>3040</v>
      </c>
      <c r="B3044" s="119">
        <v>0.6694130733749738</v>
      </c>
      <c r="C3044" s="97">
        <v>7738.3334403989147</v>
      </c>
      <c r="D3044" s="96">
        <v>0.83434142432784064</v>
      </c>
      <c r="E3044" s="98">
        <v>0.43177492782497551</v>
      </c>
      <c r="F3044" s="119">
        <v>0.58285398769925023</v>
      </c>
      <c r="G3044" s="177">
        <v>1</v>
      </c>
      <c r="H3044" s="97">
        <v>7325811.678367408</v>
      </c>
      <c r="I3044" s="185">
        <v>35291.640863388173</v>
      </c>
      <c r="J3044" s="174">
        <v>258539914785.75751</v>
      </c>
      <c r="K3044" s="186">
        <v>0.41311772206624031</v>
      </c>
      <c r="L3044" s="182">
        <v>76090152365.647751</v>
      </c>
      <c r="M3044" s="189">
        <v>8146479494.0064344</v>
      </c>
      <c r="N3044" s="187">
        <v>16490024.454645125</v>
      </c>
      <c r="O3044" s="185">
        <v>0</v>
      </c>
      <c r="P3044" s="185">
        <v>277802924830.71588</v>
      </c>
      <c r="Q3044" s="174">
        <v>544489319110.4798</v>
      </c>
      <c r="R3044" s="119">
        <v>0.6043273007845702</v>
      </c>
      <c r="S3044" s="174">
        <v>170007401740.75793</v>
      </c>
      <c r="T3044" s="119">
        <v>0.31223275787759303</v>
      </c>
      <c r="U3044" s="97">
        <v>16.46632305427902</v>
      </c>
      <c r="V3044" s="184">
        <v>2985678004353.3701</v>
      </c>
      <c r="W3044" s="199">
        <v>3099.2222643098294</v>
      </c>
      <c r="X3044" s="191">
        <v>4.4987829391117173E-2</v>
      </c>
      <c r="Y3044" s="198">
        <v>2.0000000000000001E-4</v>
      </c>
    </row>
    <row r="3045" spans="1:25" x14ac:dyDescent="0.2">
      <c r="A3045">
        <v>3041</v>
      </c>
      <c r="B3045" s="119">
        <v>0.70319476735747366</v>
      </c>
      <c r="C3045" s="97">
        <v>7694.5871837615268</v>
      </c>
      <c r="D3045" s="96">
        <v>0.79142164803733106</v>
      </c>
      <c r="E3045" s="98">
        <v>0.41043067437748826</v>
      </c>
      <c r="F3045" s="119">
        <v>0.6412430632161632</v>
      </c>
      <c r="G3045" s="177">
        <v>1</v>
      </c>
      <c r="H3045" s="97">
        <v>13951438.414322725</v>
      </c>
      <c r="I3045" s="185">
        <v>37184.209745501044</v>
      </c>
      <c r="J3045" s="174">
        <v>518773212249.6167</v>
      </c>
      <c r="K3045" s="186">
        <v>0.41587088131943128</v>
      </c>
      <c r="L3045" s="182">
        <v>162132265748.68311</v>
      </c>
      <c r="M3045" s="189">
        <v>1476717747.8465993</v>
      </c>
      <c r="N3045" s="187">
        <v>30340054.247077718</v>
      </c>
      <c r="O3045" s="185">
        <v>0</v>
      </c>
      <c r="P3045" s="185">
        <v>274896435000.44171</v>
      </c>
      <c r="Q3045" s="174">
        <v>795146364997.90491</v>
      </c>
      <c r="R3045" s="119">
        <v>0.54789890284496467</v>
      </c>
      <c r="S3045" s="174">
        <v>293360268805.49506</v>
      </c>
      <c r="T3045" s="119">
        <v>0.36893870326159134</v>
      </c>
      <c r="U3045" s="97">
        <v>15.697302675580824</v>
      </c>
      <c r="V3045" s="184">
        <v>4921341777598.2676</v>
      </c>
      <c r="W3045" s="199">
        <v>5108.9044751139845</v>
      </c>
      <c r="X3045" s="191">
        <v>4.6432297048786951E-2</v>
      </c>
      <c r="Y3045" s="198">
        <v>2.0000000000000001E-4</v>
      </c>
    </row>
    <row r="3046" spans="1:25" x14ac:dyDescent="0.2">
      <c r="A3046">
        <v>3042</v>
      </c>
      <c r="B3046" s="119">
        <v>0.5614099813716501</v>
      </c>
      <c r="C3046" s="97">
        <v>6819.9468364365875</v>
      </c>
      <c r="D3046" s="96">
        <v>1.076592501601437</v>
      </c>
      <c r="E3046" s="98">
        <v>0.27468842442743879</v>
      </c>
      <c r="F3046" s="119">
        <v>0.52204409956916009</v>
      </c>
      <c r="G3046" s="177">
        <v>1</v>
      </c>
      <c r="H3046" s="97">
        <v>16056545.919997709</v>
      </c>
      <c r="I3046" s="185">
        <v>33523.616139135382</v>
      </c>
      <c r="J3046" s="174">
        <v>538273481942.40356</v>
      </c>
      <c r="K3046" s="186">
        <v>0.38950783614085793</v>
      </c>
      <c r="L3046" s="182">
        <v>144908850026.98172</v>
      </c>
      <c r="M3046" s="189">
        <v>0</v>
      </c>
      <c r="N3046" s="187">
        <v>31165046.780507594</v>
      </c>
      <c r="O3046" s="185">
        <v>0</v>
      </c>
      <c r="P3046" s="185">
        <v>434163621143.60144</v>
      </c>
      <c r="Q3046" s="174">
        <v>972437103086.005</v>
      </c>
      <c r="R3046" s="119">
        <v>0.57278011539324203</v>
      </c>
      <c r="S3046" s="174">
        <v>417480575608.84973</v>
      </c>
      <c r="T3046" s="119">
        <v>0.42931370500363003</v>
      </c>
      <c r="U3046" s="97">
        <v>16.917380709524299</v>
      </c>
      <c r="V3046" s="184">
        <v>7434897846154.6846</v>
      </c>
      <c r="W3046" s="199">
        <v>7714.055846579533</v>
      </c>
      <c r="X3046" s="191">
        <v>4.4331279379558185E-2</v>
      </c>
      <c r="Y3046" s="198">
        <v>2.0000000000000001E-4</v>
      </c>
    </row>
    <row r="3047" spans="1:25" x14ac:dyDescent="0.2">
      <c r="A3047">
        <v>3043</v>
      </c>
      <c r="B3047" s="119">
        <v>0.4137431600951173</v>
      </c>
      <c r="C3047" s="97">
        <v>4000</v>
      </c>
      <c r="D3047" s="96">
        <v>0.48443629132181082</v>
      </c>
      <c r="E3047" s="98">
        <v>8.6487222410128309E-2</v>
      </c>
      <c r="F3047" s="119">
        <v>0</v>
      </c>
      <c r="G3047" s="177">
        <v>0</v>
      </c>
      <c r="H3047" s="97">
        <v>5217736.9271624684</v>
      </c>
      <c r="I3047" s="185">
        <v>48282.706534664772</v>
      </c>
      <c r="J3047" s="174">
        <v>251926460829.26901</v>
      </c>
      <c r="K3047" s="186">
        <v>0.41374316009511736</v>
      </c>
      <c r="L3047" s="182">
        <v>59740918100.389992</v>
      </c>
      <c r="M3047" s="189">
        <v>9864636343.0154724</v>
      </c>
      <c r="N3047" s="187">
        <v>14746722.398921128</v>
      </c>
      <c r="O3047" s="185">
        <v>17212182335.603004</v>
      </c>
      <c r="P3047" s="185">
        <v>0</v>
      </c>
      <c r="Q3047" s="174">
        <v>279003279507.88745</v>
      </c>
      <c r="R3047" s="119">
        <v>0.42294340085069509</v>
      </c>
      <c r="S3047" s="174">
        <v>65020910643.506271</v>
      </c>
      <c r="T3047" s="119">
        <v>0.23304711958293711</v>
      </c>
      <c r="U3047" s="97">
        <v>14.001855748457279</v>
      </c>
      <c r="V3047" s="184">
        <v>1045350935780.0859</v>
      </c>
      <c r="W3047" s="199">
        <v>1085.4760208456148</v>
      </c>
      <c r="X3047" s="191">
        <v>4.9254577882796025E-2</v>
      </c>
      <c r="Y3047" s="198">
        <v>2.0000000000000001E-4</v>
      </c>
    </row>
    <row r="3048" spans="1:25" x14ac:dyDescent="0.2">
      <c r="A3048">
        <v>3044</v>
      </c>
      <c r="B3048" s="119">
        <v>0.5801322839137979</v>
      </c>
      <c r="C3048" s="97">
        <v>4246.0291981983673</v>
      </c>
      <c r="D3048" s="96">
        <v>0.75998975797594126</v>
      </c>
      <c r="E3048" s="98">
        <v>0</v>
      </c>
      <c r="F3048" s="119">
        <v>0.49648799047837805</v>
      </c>
      <c r="G3048" s="177">
        <v>1</v>
      </c>
      <c r="H3048" s="97">
        <v>7441121.9092030972</v>
      </c>
      <c r="I3048" s="185">
        <v>40773.059599010754</v>
      </c>
      <c r="J3048" s="174">
        <v>303397307087.44257</v>
      </c>
      <c r="K3048" s="186">
        <v>0.42688725450616904</v>
      </c>
      <c r="L3048" s="182">
        <v>81916235309.291901</v>
      </c>
      <c r="M3048" s="189">
        <v>4718941612.2367363</v>
      </c>
      <c r="N3048" s="187">
        <v>17484514.249115217</v>
      </c>
      <c r="O3048" s="185">
        <v>0</v>
      </c>
      <c r="P3048" s="185">
        <v>265891749676.73849</v>
      </c>
      <c r="Q3048" s="174">
        <v>574007998376.41772</v>
      </c>
      <c r="R3048" s="119">
        <v>0.59621093113077117</v>
      </c>
      <c r="S3048" s="174">
        <v>196094111925.97589</v>
      </c>
      <c r="T3048" s="119">
        <v>0.34162261236886649</v>
      </c>
      <c r="U3048" s="97">
        <v>16.55942691545113</v>
      </c>
      <c r="V3048" s="184">
        <v>3536515005239.9658</v>
      </c>
      <c r="W3048" s="199">
        <v>3669.6418079167133</v>
      </c>
      <c r="X3048" s="191">
        <v>4.457358159589174E-2</v>
      </c>
      <c r="Y3048" s="198">
        <v>2.0000000000000001E-4</v>
      </c>
    </row>
    <row r="3049" spans="1:25" x14ac:dyDescent="0.2">
      <c r="A3049">
        <v>3045</v>
      </c>
      <c r="B3049" s="119">
        <v>0.49348757344350525</v>
      </c>
      <c r="C3049" s="97">
        <v>14725.619547833001</v>
      </c>
      <c r="D3049" s="96">
        <v>1.062055616645337</v>
      </c>
      <c r="E3049" s="98">
        <v>0.49015702751865969</v>
      </c>
      <c r="F3049" s="119">
        <v>0</v>
      </c>
      <c r="G3049" s="177">
        <v>0</v>
      </c>
      <c r="H3049" s="97">
        <v>7176787.2833957076</v>
      </c>
      <c r="I3049" s="185">
        <v>40122.098435176056</v>
      </c>
      <c r="J3049" s="174">
        <v>287947765832.72235</v>
      </c>
      <c r="K3049" s="186">
        <v>0.4214273458280875</v>
      </c>
      <c r="L3049" s="182">
        <v>94642036755.2108</v>
      </c>
      <c r="M3049" s="189">
        <v>18792501857.115086</v>
      </c>
      <c r="N3049" s="187">
        <v>14884596.648384245</v>
      </c>
      <c r="O3049" s="185">
        <v>55494116982.785683</v>
      </c>
      <c r="P3049" s="185">
        <v>0</v>
      </c>
      <c r="Q3049" s="174">
        <v>362234384672.62317</v>
      </c>
      <c r="R3049" s="119">
        <v>0.45756108003947576</v>
      </c>
      <c r="S3049" s="174">
        <v>123785478006.88486</v>
      </c>
      <c r="T3049" s="119">
        <v>0.34172757541711163</v>
      </c>
      <c r="U3049" s="97">
        <v>14.88008398007419</v>
      </c>
      <c r="V3049" s="184">
        <v>1866201973338.8228</v>
      </c>
      <c r="W3049" s="199">
        <v>1938.0442981406738</v>
      </c>
      <c r="X3049" s="191">
        <v>5.3920563792627989E-2</v>
      </c>
      <c r="Y3049" s="198">
        <v>2.0000000000000001E-4</v>
      </c>
    </row>
    <row r="3050" spans="1:25" x14ac:dyDescent="0.2">
      <c r="A3050">
        <v>3046</v>
      </c>
      <c r="B3050" s="119">
        <v>0.56098052227350637</v>
      </c>
      <c r="C3050" s="97">
        <v>17000</v>
      </c>
      <c r="D3050" s="96">
        <v>0.3458116334733754</v>
      </c>
      <c r="E3050" s="98">
        <v>0</v>
      </c>
      <c r="F3050" s="119">
        <v>0.42203188628026927</v>
      </c>
      <c r="G3050" s="177">
        <v>1</v>
      </c>
      <c r="H3050" s="97">
        <v>2095030.3418493285</v>
      </c>
      <c r="I3050" s="185">
        <v>53975.419234489964</v>
      </c>
      <c r="J3050" s="174">
        <v>113080141010.29433</v>
      </c>
      <c r="K3050" s="186">
        <v>0.4925745239823146</v>
      </c>
      <c r="L3050" s="182">
        <v>43426706590.603943</v>
      </c>
      <c r="M3050" s="189">
        <v>2258441089.7234049</v>
      </c>
      <c r="N3050" s="187">
        <v>7361329.043652663</v>
      </c>
      <c r="O3050" s="185">
        <v>0</v>
      </c>
      <c r="P3050" s="185">
        <v>88804513618.741547</v>
      </c>
      <c r="Q3050" s="174">
        <v>204143095718.75931</v>
      </c>
      <c r="R3050" s="119">
        <v>0.62085865347904146</v>
      </c>
      <c r="S3050" s="174">
        <v>86373142716.872955</v>
      </c>
      <c r="T3050" s="119">
        <v>0.42310097440604194</v>
      </c>
      <c r="U3050" s="97">
        <v>16.083757432129612</v>
      </c>
      <c r="V3050" s="184">
        <v>1520112048618.4609</v>
      </c>
      <c r="W3050" s="199">
        <v>1578.4754620110948</v>
      </c>
      <c r="X3050" s="191">
        <v>4.4836955087653965E-2</v>
      </c>
      <c r="Y3050" s="198">
        <v>2.0000000000000001E-4</v>
      </c>
    </row>
    <row r="3051" spans="1:25" x14ac:dyDescent="0.2">
      <c r="A3051">
        <v>3047</v>
      </c>
      <c r="B3051" s="119">
        <v>0.49636249771036556</v>
      </c>
      <c r="C3051" s="97">
        <v>16182.007404906893</v>
      </c>
      <c r="D3051" s="96">
        <v>0.2</v>
      </c>
      <c r="E3051" s="98">
        <v>0</v>
      </c>
      <c r="F3051" s="119">
        <v>0</v>
      </c>
      <c r="G3051" s="177">
        <v>0</v>
      </c>
      <c r="H3051" s="97">
        <v>1340012.1150862521</v>
      </c>
      <c r="I3051" s="185">
        <v>55048.841116884054</v>
      </c>
      <c r="J3051" s="174">
        <v>73766114018.08284</v>
      </c>
      <c r="K3051" s="186">
        <v>0.46680708596118659</v>
      </c>
      <c r="L3051" s="182">
        <v>24743795944.025047</v>
      </c>
      <c r="M3051" s="189">
        <v>2547752452.471199</v>
      </c>
      <c r="N3051" s="187">
        <v>5868792.5897817044</v>
      </c>
      <c r="O3051" s="185">
        <v>0</v>
      </c>
      <c r="P3051" s="185">
        <v>0</v>
      </c>
      <c r="Q3051" s="174">
        <v>76313866470.554047</v>
      </c>
      <c r="R3051" s="119">
        <v>0.45122264563476894</v>
      </c>
      <c r="S3051" s="174">
        <v>24743795944.025047</v>
      </c>
      <c r="T3051" s="119">
        <v>0.32423722042143577</v>
      </c>
      <c r="U3051" s="97">
        <v>13.36992927673591</v>
      </c>
      <c r="V3051" s="184">
        <v>402741967577.81677</v>
      </c>
      <c r="W3051" s="199">
        <v>417.96610077956672</v>
      </c>
      <c r="X3051" s="191">
        <v>4.9084812136780565E-2</v>
      </c>
      <c r="Y3051" s="198">
        <v>2.0000000000000001E-4</v>
      </c>
    </row>
    <row r="3052" spans="1:25" x14ac:dyDescent="0.2">
      <c r="A3052">
        <v>3048</v>
      </c>
      <c r="B3052" s="119">
        <v>0.48088296751595838</v>
      </c>
      <c r="C3052" s="97">
        <v>9432.2261317776793</v>
      </c>
      <c r="D3052" s="96">
        <v>0.90466389220467081</v>
      </c>
      <c r="E3052" s="98">
        <v>0</v>
      </c>
      <c r="F3052" s="119">
        <v>0.65555987592533449</v>
      </c>
      <c r="G3052" s="177">
        <v>1</v>
      </c>
      <c r="H3052" s="97">
        <v>6042558.0865827473</v>
      </c>
      <c r="I3052" s="185">
        <v>35663.691250656811</v>
      </c>
      <c r="J3052" s="174">
        <v>215499925964.04669</v>
      </c>
      <c r="K3052" s="186">
        <v>0.41423404712797596</v>
      </c>
      <c r="L3052" s="182">
        <v>74423076008.984772</v>
      </c>
      <c r="M3052" s="189">
        <v>3374651997.0717144</v>
      </c>
      <c r="N3052" s="187">
        <v>13543766.765747275</v>
      </c>
      <c r="O3052" s="185">
        <v>0</v>
      </c>
      <c r="P3052" s="185">
        <v>336221362880.95642</v>
      </c>
      <c r="Q3052" s="174">
        <v>555095940842.07483</v>
      </c>
      <c r="R3052" s="119">
        <v>0.64537401633522695</v>
      </c>
      <c r="S3052" s="174">
        <v>225455734502.7132</v>
      </c>
      <c r="T3052" s="119">
        <v>0.40615633787683469</v>
      </c>
      <c r="U3052" s="97">
        <v>17.06449382803493</v>
      </c>
      <c r="V3052" s="184">
        <v>4091754525747.4438</v>
      </c>
      <c r="W3052" s="199">
        <v>4244.1055369087089</v>
      </c>
      <c r="X3052" s="191">
        <v>4.4284122087081219E-2</v>
      </c>
      <c r="Y3052" s="198">
        <v>2.0000000000000001E-4</v>
      </c>
    </row>
    <row r="3053" spans="1:25" x14ac:dyDescent="0.2">
      <c r="A3053">
        <v>3049</v>
      </c>
      <c r="B3053" s="119">
        <v>0.54136840104258976</v>
      </c>
      <c r="C3053" s="97">
        <v>14307.393365101463</v>
      </c>
      <c r="D3053" s="96">
        <v>0.74221288945877129</v>
      </c>
      <c r="E3053" s="98">
        <v>0.58486752784037765</v>
      </c>
      <c r="F3053" s="119">
        <v>0.65568800557240636</v>
      </c>
      <c r="G3053" s="177">
        <v>1</v>
      </c>
      <c r="H3053" s="97">
        <v>4189658.8022765694</v>
      </c>
      <c r="I3053" s="185">
        <v>35786.331413091808</v>
      </c>
      <c r="J3053" s="174">
        <v>149932518406.0466</v>
      </c>
      <c r="K3053" s="186">
        <v>0.28375897520295712</v>
      </c>
      <c r="L3053" s="182">
        <v>30162236030.776093</v>
      </c>
      <c r="M3053" s="189">
        <v>3083130729.555573</v>
      </c>
      <c r="N3053" s="187">
        <v>10471472.78480849</v>
      </c>
      <c r="O3053" s="185">
        <v>0</v>
      </c>
      <c r="P3053" s="185">
        <v>149648224874.75311</v>
      </c>
      <c r="Q3053" s="174">
        <v>302663874010.35529</v>
      </c>
      <c r="R3053" s="119">
        <v>0.53611709756529824</v>
      </c>
      <c r="S3053" s="174">
        <v>94070662907.466721</v>
      </c>
      <c r="T3053" s="119">
        <v>0.31080902276512923</v>
      </c>
      <c r="U3053" s="97">
        <v>17.181701239778263</v>
      </c>
      <c r="V3053" s="184">
        <v>1695324728753.8845</v>
      </c>
      <c r="W3053" s="199">
        <v>1759.257143742431</v>
      </c>
      <c r="X3053" s="191">
        <v>4.4618380860575867E-2</v>
      </c>
      <c r="Y3053" s="198">
        <v>2.0000000000000001E-4</v>
      </c>
    </row>
    <row r="3054" spans="1:25" x14ac:dyDescent="0.2">
      <c r="A3054">
        <v>3050</v>
      </c>
      <c r="B3054" s="119">
        <v>0.43264341322538868</v>
      </c>
      <c r="C3054" s="97">
        <v>14587.21458704221</v>
      </c>
      <c r="D3054" s="96">
        <v>1.2026360787768742</v>
      </c>
      <c r="E3054" s="98">
        <v>0.3013982914609189</v>
      </c>
      <c r="F3054" s="119">
        <v>0.57880542100008681</v>
      </c>
      <c r="G3054" s="177">
        <v>1</v>
      </c>
      <c r="H3054" s="97">
        <v>8796110.023547234</v>
      </c>
      <c r="I3054" s="185">
        <v>28519.572669833269</v>
      </c>
      <c r="J3054" s="174">
        <v>250861299028.40417</v>
      </c>
      <c r="K3054" s="186">
        <v>0.20918382665886703</v>
      </c>
      <c r="L3054" s="182">
        <v>39178958727.308533</v>
      </c>
      <c r="M3054" s="189">
        <v>4388962603.0049734</v>
      </c>
      <c r="N3054" s="187">
        <v>17160603.464541614</v>
      </c>
      <c r="O3054" s="185">
        <v>0</v>
      </c>
      <c r="P3054" s="185">
        <v>233602826808.97723</v>
      </c>
      <c r="Q3054" s="174">
        <v>488853088440.38635</v>
      </c>
      <c r="R3054" s="119">
        <v>0.48963255750760487</v>
      </c>
      <c r="S3054" s="174">
        <v>151427159531.74152</v>
      </c>
      <c r="T3054" s="119">
        <v>0.30976005493766545</v>
      </c>
      <c r="U3054" s="97">
        <v>17.5341858920584</v>
      </c>
      <c r="V3054" s="184">
        <v>2683779765702.5811</v>
      </c>
      <c r="W3054" s="199">
        <v>2787.7948864498248</v>
      </c>
      <c r="X3054" s="191">
        <v>4.4268725265584181E-2</v>
      </c>
      <c r="Y3054" s="198">
        <v>2.0000000000000001E-4</v>
      </c>
    </row>
    <row r="3055" spans="1:25" x14ac:dyDescent="0.2">
      <c r="A3055">
        <v>3051</v>
      </c>
      <c r="B3055" s="119">
        <v>0.4443291889608294</v>
      </c>
      <c r="C3055" s="97">
        <v>12026.322405784857</v>
      </c>
      <c r="D3055" s="96">
        <v>0.68035240722789669</v>
      </c>
      <c r="E3055" s="98">
        <v>0</v>
      </c>
      <c r="F3055" s="119">
        <v>0.45544513599053155</v>
      </c>
      <c r="G3055" s="177">
        <v>1</v>
      </c>
      <c r="H3055" s="97">
        <v>5303941.5827614963</v>
      </c>
      <c r="I3055" s="185">
        <v>42984.390402783014</v>
      </c>
      <c r="J3055" s="174">
        <v>227986695666.97501</v>
      </c>
      <c r="K3055" s="186">
        <v>0.4443291889608294</v>
      </c>
      <c r="L3055" s="182">
        <v>74303581995.700302</v>
      </c>
      <c r="M3055" s="189">
        <v>5934908118.4163656</v>
      </c>
      <c r="N3055" s="187">
        <v>13183258.796376228</v>
      </c>
      <c r="O3055" s="185">
        <v>0</v>
      </c>
      <c r="P3055" s="185">
        <v>232086568510.84564</v>
      </c>
      <c r="Q3055" s="174">
        <v>466008172296.23706</v>
      </c>
      <c r="R3055" s="119">
        <v>0.61580550610133611</v>
      </c>
      <c r="S3055" s="174">
        <v>182114501409.9238</v>
      </c>
      <c r="T3055" s="119">
        <v>0.39079679764533248</v>
      </c>
      <c r="U3055" s="97">
        <v>16.678800568398817</v>
      </c>
      <c r="V3055" s="184">
        <v>3226315454528.4995</v>
      </c>
      <c r="W3055" s="199">
        <v>3347.6720382326903</v>
      </c>
      <c r="X3055" s="191">
        <v>4.4080559761501985E-2</v>
      </c>
      <c r="Y3055" s="198">
        <v>2.0000000000000001E-4</v>
      </c>
    </row>
    <row r="3056" spans="1:25" x14ac:dyDescent="0.2">
      <c r="A3056">
        <v>3052</v>
      </c>
      <c r="B3056" s="119">
        <v>0.49695098330033971</v>
      </c>
      <c r="C3056" s="97">
        <v>15004.258514433182</v>
      </c>
      <c r="D3056" s="96">
        <v>1.3720124585255562</v>
      </c>
      <c r="E3056" s="98">
        <v>0</v>
      </c>
      <c r="F3056" s="119">
        <v>0.55563187127281222</v>
      </c>
      <c r="G3056" s="177">
        <v>1</v>
      </c>
      <c r="H3056" s="97">
        <v>5474177.0797671545</v>
      </c>
      <c r="I3056" s="185">
        <v>42790.464231334103</v>
      </c>
      <c r="J3056" s="174">
        <v>234242578527.76541</v>
      </c>
      <c r="K3056" s="186">
        <v>0.4472812988189262</v>
      </c>
      <c r="L3056" s="182">
        <v>83288605930.343979</v>
      </c>
      <c r="M3056" s="189">
        <v>6424619946.2590513</v>
      </c>
      <c r="N3056" s="187">
        <v>12810268.675854828</v>
      </c>
      <c r="O3056" s="185">
        <v>0</v>
      </c>
      <c r="P3056" s="185">
        <v>199520199405.73022</v>
      </c>
      <c r="Q3056" s="174">
        <v>440187397879.75464</v>
      </c>
      <c r="R3056" s="119">
        <v>0.60062710918271234</v>
      </c>
      <c r="S3056" s="174">
        <v>187967521795.59598</v>
      </c>
      <c r="T3056" s="119">
        <v>0.42701704478814451</v>
      </c>
      <c r="U3056" s="97">
        <v>16.444230067468393</v>
      </c>
      <c r="V3056" s="184">
        <v>3247153730813.8018</v>
      </c>
      <c r="W3056" s="199">
        <v>3371.859481092049</v>
      </c>
      <c r="X3056" s="191">
        <v>4.7198121770702865E-2</v>
      </c>
      <c r="Y3056" s="198">
        <v>2.0000000000000001E-4</v>
      </c>
    </row>
    <row r="3057" spans="1:25" x14ac:dyDescent="0.2">
      <c r="A3057">
        <v>3053</v>
      </c>
      <c r="B3057" s="119">
        <v>0.36704334103904257</v>
      </c>
      <c r="C3057" s="97">
        <v>9560.2500658393728</v>
      </c>
      <c r="D3057" s="96">
        <v>0.77453632364419922</v>
      </c>
      <c r="E3057" s="98">
        <v>0.10523374119982179</v>
      </c>
      <c r="F3057" s="119">
        <v>0.71989269701033021</v>
      </c>
      <c r="G3057" s="177">
        <v>1</v>
      </c>
      <c r="H3057" s="97">
        <v>4771728.9649023395</v>
      </c>
      <c r="I3057" s="185">
        <v>53098.687478783781</v>
      </c>
      <c r="J3057" s="174">
        <v>253372545040.80975</v>
      </c>
      <c r="K3057" s="186">
        <v>0.36704334103904257</v>
      </c>
      <c r="L3057" s="182">
        <v>66517622383.122765</v>
      </c>
      <c r="M3057" s="189">
        <v>1198167791.1380432</v>
      </c>
      <c r="N3057" s="187">
        <v>11584519.661322735</v>
      </c>
      <c r="O3057" s="185">
        <v>0</v>
      </c>
      <c r="P3057" s="185">
        <v>360331463440.90729</v>
      </c>
      <c r="Q3057" s="174">
        <v>614902176272.8551</v>
      </c>
      <c r="R3057" s="119">
        <v>0.62003988752007422</v>
      </c>
      <c r="S3057" s="174">
        <v>310413420188.4574</v>
      </c>
      <c r="T3057" s="119">
        <v>0.50481756638102282</v>
      </c>
      <c r="U3057" s="97">
        <v>17.72927588679185</v>
      </c>
      <c r="V3057" s="184">
        <v>5861844435118.9766</v>
      </c>
      <c r="W3057" s="199">
        <v>6080.3651000054033</v>
      </c>
      <c r="X3057" s="191">
        <v>4.2376877970889078E-2</v>
      </c>
      <c r="Y3057" s="198">
        <v>2.0000000000000001E-4</v>
      </c>
    </row>
    <row r="3058" spans="1:25" x14ac:dyDescent="0.2">
      <c r="A3058">
        <v>3054</v>
      </c>
      <c r="B3058" s="119">
        <v>0.61987386144274315</v>
      </c>
      <c r="C3058" s="97">
        <v>10463.538659368609</v>
      </c>
      <c r="D3058" s="96">
        <v>0.95250472502785222</v>
      </c>
      <c r="E3058" s="98">
        <v>0.39175602965967504</v>
      </c>
      <c r="F3058" s="119">
        <v>0</v>
      </c>
      <c r="G3058" s="177">
        <v>0</v>
      </c>
      <c r="H3058" s="97">
        <v>8020697.8592021829</v>
      </c>
      <c r="I3058" s="185">
        <v>39080.761781850226</v>
      </c>
      <c r="J3058" s="174">
        <v>313454982359.67657</v>
      </c>
      <c r="K3058" s="186">
        <v>0.51489226129198684</v>
      </c>
      <c r="L3058" s="182">
        <v>127125066593.95076</v>
      </c>
      <c r="M3058" s="189">
        <v>27989576072.86729</v>
      </c>
      <c r="N3058" s="187">
        <v>17088236.362130195</v>
      </c>
      <c r="O3058" s="185">
        <v>50500256472.089622</v>
      </c>
      <c r="P3058" s="185">
        <v>0</v>
      </c>
      <c r="Q3058" s="174">
        <v>391944814904.63348</v>
      </c>
      <c r="R3058" s="119">
        <v>0.51485755694251389</v>
      </c>
      <c r="S3058" s="174">
        <v>158225044121.50558</v>
      </c>
      <c r="T3058" s="119">
        <v>0.40369214773259421</v>
      </c>
      <c r="U3058" s="97">
        <v>14.715047930622079</v>
      </c>
      <c r="V3058" s="184">
        <v>2464262789569.5708</v>
      </c>
      <c r="W3058" s="199">
        <v>2559.0888511911276</v>
      </c>
      <c r="X3058" s="191">
        <v>5.114864969657365E-2</v>
      </c>
      <c r="Y3058" s="198">
        <v>2.0000000000000001E-4</v>
      </c>
    </row>
    <row r="3059" spans="1:25" x14ac:dyDescent="0.2">
      <c r="A3059">
        <v>3055</v>
      </c>
      <c r="B3059" s="119">
        <v>0.64129535732291132</v>
      </c>
      <c r="C3059" s="97">
        <v>14528.889867056943</v>
      </c>
      <c r="D3059" s="96">
        <v>0.2</v>
      </c>
      <c r="E3059" s="98">
        <v>0</v>
      </c>
      <c r="F3059" s="119">
        <v>0.63162753380616654</v>
      </c>
      <c r="G3059" s="177">
        <v>1</v>
      </c>
      <c r="H3059" s="97">
        <v>1411552.2002479536</v>
      </c>
      <c r="I3059" s="185">
        <v>55213.67979204451</v>
      </c>
      <c r="J3059" s="174">
        <v>77936991194.246399</v>
      </c>
      <c r="K3059" s="186">
        <v>0.52030134491667157</v>
      </c>
      <c r="L3059" s="182">
        <v>31278178236.716759</v>
      </c>
      <c r="M3059" s="189">
        <v>3597671243.9693675</v>
      </c>
      <c r="N3059" s="187">
        <v>6091756.7913964288</v>
      </c>
      <c r="O3059" s="185">
        <v>0</v>
      </c>
      <c r="P3059" s="185">
        <v>127067701773.08218</v>
      </c>
      <c r="Q3059" s="174">
        <v>208602364211.29794</v>
      </c>
      <c r="R3059" s="119">
        <v>0.68170312111874476</v>
      </c>
      <c r="S3059" s="174">
        <v>98272057184.81395</v>
      </c>
      <c r="T3059" s="119">
        <v>0.47109752354135359</v>
      </c>
      <c r="U3059" s="97">
        <v>17.206318595677057</v>
      </c>
      <c r="V3059" s="184">
        <v>1867133486127.2935</v>
      </c>
      <c r="W3059" s="199">
        <v>1936.8362152813245</v>
      </c>
      <c r="X3059" s="191">
        <v>4.2107883813494791E-2</v>
      </c>
      <c r="Y3059" s="198">
        <v>2.0000000000000001E-4</v>
      </c>
    </row>
    <row r="3060" spans="1:25" x14ac:dyDescent="0.2">
      <c r="A3060">
        <v>3056</v>
      </c>
      <c r="B3060" s="119">
        <v>0.43463997895510614</v>
      </c>
      <c r="C3060" s="97">
        <v>12143.698481265203</v>
      </c>
      <c r="D3060" s="96">
        <v>0.64252179928590292</v>
      </c>
      <c r="E3060" s="98">
        <v>0.1359609867354965</v>
      </c>
      <c r="F3060" s="119">
        <v>0</v>
      </c>
      <c r="G3060" s="177">
        <v>0</v>
      </c>
      <c r="H3060" s="97">
        <v>3687091.408841081</v>
      </c>
      <c r="I3060" s="185">
        <v>48548.81114304626</v>
      </c>
      <c r="J3060" s="174">
        <v>179003904474.974</v>
      </c>
      <c r="K3060" s="186">
        <v>0.43463997895510609</v>
      </c>
      <c r="L3060" s="182">
        <v>59500176484.765785</v>
      </c>
      <c r="M3060" s="189">
        <v>8808444289.6770992</v>
      </c>
      <c r="N3060" s="187">
        <v>9865989.0132194702</v>
      </c>
      <c r="O3060" s="185">
        <v>26648717285.5037</v>
      </c>
      <c r="P3060" s="185">
        <v>0</v>
      </c>
      <c r="Q3060" s="174">
        <v>214461066050.15479</v>
      </c>
      <c r="R3060" s="119">
        <v>0.46218751462844337</v>
      </c>
      <c r="S3060" s="174">
        <v>79159728203.30246</v>
      </c>
      <c r="T3060" s="119">
        <v>0.36911001918077674</v>
      </c>
      <c r="U3060" s="97">
        <v>14.865076285201656</v>
      </c>
      <c r="V3060" s="184">
        <v>1269092654596.3755</v>
      </c>
      <c r="W3060" s="199">
        <v>1316.6486558124136</v>
      </c>
      <c r="X3060" s="191">
        <v>4.9684592808520729E-2</v>
      </c>
      <c r="Y3060" s="198">
        <v>2.0000000000000001E-4</v>
      </c>
    </row>
    <row r="3061" spans="1:25" x14ac:dyDescent="0.2">
      <c r="A3061">
        <v>3057</v>
      </c>
      <c r="B3061" s="119">
        <v>0.63779860051506687</v>
      </c>
      <c r="C3061" s="97">
        <v>7723.90743416839</v>
      </c>
      <c r="D3061" s="96">
        <v>1.1840796332071513</v>
      </c>
      <c r="E3061" s="98">
        <v>0</v>
      </c>
      <c r="F3061" s="119">
        <v>0.63415710089486232</v>
      </c>
      <c r="G3061" s="177">
        <v>1</v>
      </c>
      <c r="H3061" s="97">
        <v>11540775.768688973</v>
      </c>
      <c r="I3061" s="185">
        <v>40548.268827256659</v>
      </c>
      <c r="J3061" s="174">
        <v>467958478343.89008</v>
      </c>
      <c r="K3061" s="186">
        <v>0.50225835404390728</v>
      </c>
      <c r="L3061" s="182">
        <v>185182007279.30426</v>
      </c>
      <c r="M3061" s="189">
        <v>12750754849.229374</v>
      </c>
      <c r="N3061" s="187">
        <v>22188593.467133302</v>
      </c>
      <c r="O3061" s="185">
        <v>0</v>
      </c>
      <c r="P3061" s="185">
        <v>350522206116.85516</v>
      </c>
      <c r="Q3061" s="174">
        <v>831231439309.97461</v>
      </c>
      <c r="R3061" s="119">
        <v>0.62010866722662528</v>
      </c>
      <c r="S3061" s="174">
        <v>352048145880.10858</v>
      </c>
      <c r="T3061" s="119">
        <v>0.42352602323650351</v>
      </c>
      <c r="U3061" s="97">
        <v>15.979982144680196</v>
      </c>
      <c r="V3061" s="184">
        <v>5955381225631.376</v>
      </c>
      <c r="W3061" s="199">
        <v>6185.5668443562181</v>
      </c>
      <c r="X3061" s="191">
        <v>4.6851650881750827E-2</v>
      </c>
      <c r="Y3061" s="198">
        <v>2.0000000000000001E-4</v>
      </c>
    </row>
    <row r="3062" spans="1:25" x14ac:dyDescent="0.2">
      <c r="A3062">
        <v>3058</v>
      </c>
      <c r="B3062" s="119">
        <v>0.51672350461555849</v>
      </c>
      <c r="C3062" s="97">
        <v>5454.3591408429829</v>
      </c>
      <c r="D3062" s="96">
        <v>0.78202985411979242</v>
      </c>
      <c r="E3062" s="98">
        <v>8.289454179712534E-2</v>
      </c>
      <c r="F3062" s="119">
        <v>0.56377715259092176</v>
      </c>
      <c r="G3062" s="177">
        <v>1</v>
      </c>
      <c r="H3062" s="97">
        <v>7044772.4101590142</v>
      </c>
      <c r="I3062" s="185">
        <v>39963.085675609043</v>
      </c>
      <c r="J3062" s="174">
        <v>281530843392.3515</v>
      </c>
      <c r="K3062" s="186">
        <v>0.4464539850271978</v>
      </c>
      <c r="L3062" s="182">
        <v>91447988221.021469</v>
      </c>
      <c r="M3062" s="189">
        <v>11499451105.383804</v>
      </c>
      <c r="N3062" s="187">
        <v>16371460.269746728</v>
      </c>
      <c r="O3062" s="185">
        <v>0</v>
      </c>
      <c r="P3062" s="185">
        <v>257000381045.41238</v>
      </c>
      <c r="Q3062" s="174">
        <v>550030675543.14771</v>
      </c>
      <c r="R3062" s="119">
        <v>0.60231344633600303</v>
      </c>
      <c r="S3062" s="174">
        <v>257761667055.98972</v>
      </c>
      <c r="T3062" s="119">
        <v>0.46863143914919586</v>
      </c>
      <c r="U3062" s="97">
        <v>17.025461976581436</v>
      </c>
      <c r="V3062" s="184">
        <v>4733403897546.8252</v>
      </c>
      <c r="W3062" s="199">
        <v>4906.0309564792706</v>
      </c>
      <c r="X3062" s="191">
        <v>4.3414549442165148E-2</v>
      </c>
      <c r="Y3062" s="198">
        <v>2.0000000000000001E-4</v>
      </c>
    </row>
    <row r="3063" spans="1:25" x14ac:dyDescent="0.2">
      <c r="A3063">
        <v>3059</v>
      </c>
      <c r="B3063" s="119">
        <v>0.33866951177643118</v>
      </c>
      <c r="C3063" s="97">
        <v>5156.4834594462736</v>
      </c>
      <c r="D3063" s="96">
        <v>0.5811974442828538</v>
      </c>
      <c r="E3063" s="98">
        <v>0.32716470347832216</v>
      </c>
      <c r="F3063" s="119">
        <v>0</v>
      </c>
      <c r="G3063" s="177">
        <v>0</v>
      </c>
      <c r="H3063" s="97">
        <v>6310806.3545246972</v>
      </c>
      <c r="I3063" s="185">
        <v>42379.587413810077</v>
      </c>
      <c r="J3063" s="174">
        <v>267449369553.20752</v>
      </c>
      <c r="K3063" s="186">
        <v>0.33866951177643112</v>
      </c>
      <c r="L3063" s="182">
        <v>55803332410.9618</v>
      </c>
      <c r="M3063" s="189">
        <v>24000934210.09214</v>
      </c>
      <c r="N3063" s="187">
        <v>16346829.957255222</v>
      </c>
      <c r="O3063" s="185">
        <v>31272028598.603264</v>
      </c>
      <c r="P3063" s="185">
        <v>0</v>
      </c>
      <c r="Q3063" s="174">
        <v>322722332361.90295</v>
      </c>
      <c r="R3063" s="119">
        <v>0.35818584181758206</v>
      </c>
      <c r="S3063" s="174">
        <v>74106972871.162582</v>
      </c>
      <c r="T3063" s="119">
        <v>0.22963075511011904</v>
      </c>
      <c r="U3063" s="97">
        <v>15.382405390090558</v>
      </c>
      <c r="V3063" s="184">
        <v>1262192729006.9199</v>
      </c>
      <c r="W3063" s="199">
        <v>1310.5812599621056</v>
      </c>
      <c r="X3063" s="191">
        <v>4.6834179794373848E-2</v>
      </c>
      <c r="Y3063" s="198">
        <v>2.0000000000000001E-4</v>
      </c>
    </row>
    <row r="3064" spans="1:25" x14ac:dyDescent="0.2">
      <c r="A3064">
        <v>3060</v>
      </c>
      <c r="B3064" s="119">
        <v>0.39200509539751044</v>
      </c>
      <c r="C3064" s="97">
        <v>7720.4609347352434</v>
      </c>
      <c r="D3064" s="96">
        <v>0.83415458687068245</v>
      </c>
      <c r="E3064" s="98">
        <v>0</v>
      </c>
      <c r="F3064" s="119">
        <v>0</v>
      </c>
      <c r="G3064" s="177">
        <v>0</v>
      </c>
      <c r="H3064" s="97">
        <v>9611898.4014434721</v>
      </c>
      <c r="I3064" s="185">
        <v>39087.815845382596</v>
      </c>
      <c r="J3064" s="174">
        <v>375708114640.14978</v>
      </c>
      <c r="K3064" s="186">
        <v>0.39200509539751049</v>
      </c>
      <c r="L3064" s="182">
        <v>97190941689.502792</v>
      </c>
      <c r="M3064" s="189">
        <v>3324833548.3818126</v>
      </c>
      <c r="N3064" s="187">
        <v>21111079.00469242</v>
      </c>
      <c r="O3064" s="185">
        <v>0</v>
      </c>
      <c r="P3064" s="185">
        <v>0</v>
      </c>
      <c r="Q3064" s="174">
        <v>379032948188.53162</v>
      </c>
      <c r="R3064" s="119">
        <v>0.38856647166165004</v>
      </c>
      <c r="S3064" s="174">
        <v>97190941689.502792</v>
      </c>
      <c r="T3064" s="119">
        <v>0.25641818779606423</v>
      </c>
      <c r="U3064" s="97">
        <v>13.104514951266383</v>
      </c>
      <c r="V3064" s="184">
        <v>1343035577231.137</v>
      </c>
      <c r="W3064" s="199">
        <v>1394.9207413789024</v>
      </c>
      <c r="X3064" s="191">
        <v>5.4698271398234542E-2</v>
      </c>
      <c r="Y3064" s="198">
        <v>2.0000000000000001E-4</v>
      </c>
    </row>
    <row r="3065" spans="1:25" x14ac:dyDescent="0.2">
      <c r="A3065">
        <v>3061</v>
      </c>
      <c r="B3065" s="119">
        <v>0.62850014004577881</v>
      </c>
      <c r="C3065" s="97">
        <v>5132.7738385485809</v>
      </c>
      <c r="D3065" s="96">
        <v>0.87391856420907865</v>
      </c>
      <c r="E3065" s="98">
        <v>0.15779337878857866</v>
      </c>
      <c r="F3065" s="119">
        <v>0.82276335333390982</v>
      </c>
      <c r="G3065" s="177">
        <v>1</v>
      </c>
      <c r="H3065" s="97">
        <v>9331869.8839092702</v>
      </c>
      <c r="I3065" s="185">
        <v>36383.349559951479</v>
      </c>
      <c r="J3065" s="174">
        <v>339524684034.25482</v>
      </c>
      <c r="K3065" s="186">
        <v>0.42781070851902203</v>
      </c>
      <c r="L3065" s="182">
        <v>102604141637.71216</v>
      </c>
      <c r="M3065" s="189">
        <v>867158141.54533052</v>
      </c>
      <c r="N3065" s="187">
        <v>20344247.939631917</v>
      </c>
      <c r="O3065" s="185">
        <v>0</v>
      </c>
      <c r="P3065" s="185">
        <v>490521305053.31519</v>
      </c>
      <c r="Q3065" s="174">
        <v>830913147229.11536</v>
      </c>
      <c r="R3065" s="119">
        <v>0.64708247964547772</v>
      </c>
      <c r="S3065" s="174">
        <v>368750752164.12183</v>
      </c>
      <c r="T3065" s="119">
        <v>0.44378976719024377</v>
      </c>
      <c r="U3065" s="97">
        <v>17.338030503558407</v>
      </c>
      <c r="V3065" s="184">
        <v>6854807427544.5762</v>
      </c>
      <c r="W3065" s="199">
        <v>7118.1357880333926</v>
      </c>
      <c r="X3065" s="191">
        <v>4.2837841136638438E-2</v>
      </c>
      <c r="Y3065" s="198">
        <v>2.0000000000000001E-4</v>
      </c>
    </row>
    <row r="3066" spans="1:25" x14ac:dyDescent="0.2">
      <c r="A3066">
        <v>3062</v>
      </c>
      <c r="B3066" s="119">
        <v>0.53219682329144624</v>
      </c>
      <c r="C3066" s="97">
        <v>12964.884506301578</v>
      </c>
      <c r="D3066" s="96">
        <v>0.76663645387054424</v>
      </c>
      <c r="E3066" s="98">
        <v>0</v>
      </c>
      <c r="F3066" s="119">
        <v>0.48182101352318707</v>
      </c>
      <c r="G3066" s="177">
        <v>1</v>
      </c>
      <c r="H3066" s="97">
        <v>6880874.383789422</v>
      </c>
      <c r="I3066" s="185">
        <v>38549.120615525462</v>
      </c>
      <c r="J3066" s="174">
        <v>265251656560.97787</v>
      </c>
      <c r="K3066" s="186">
        <v>0.39731037953415282</v>
      </c>
      <c r="L3066" s="182">
        <v>81794137845.933914</v>
      </c>
      <c r="M3066" s="189">
        <v>11595188286.998665</v>
      </c>
      <c r="N3066" s="187">
        <v>15981498.290298894</v>
      </c>
      <c r="O3066" s="185">
        <v>0</v>
      </c>
      <c r="P3066" s="185">
        <v>267625334719.57285</v>
      </c>
      <c r="Q3066" s="174">
        <v>544472179567.54938</v>
      </c>
      <c r="R3066" s="119">
        <v>0.58678389108827966</v>
      </c>
      <c r="S3066" s="174">
        <v>213092328714.81668</v>
      </c>
      <c r="T3066" s="119">
        <v>0.391374135743844</v>
      </c>
      <c r="U3066" s="97">
        <v>16.862245280474397</v>
      </c>
      <c r="V3066" s="184">
        <v>3791444905370.3472</v>
      </c>
      <c r="W3066" s="199">
        <v>3932.2408698697386</v>
      </c>
      <c r="X3066" s="191">
        <v>4.4224645110845194E-2</v>
      </c>
      <c r="Y3066" s="198">
        <v>2.0000000000000001E-4</v>
      </c>
    </row>
    <row r="3067" spans="1:25" x14ac:dyDescent="0.2">
      <c r="A3067">
        <v>3063</v>
      </c>
      <c r="B3067" s="119">
        <v>0.47822357394111253</v>
      </c>
      <c r="C3067" s="97">
        <v>11125.252016515522</v>
      </c>
      <c r="D3067" s="96">
        <v>0.49363704498327954</v>
      </c>
      <c r="E3067" s="98">
        <v>0.37529839055195591</v>
      </c>
      <c r="F3067" s="119">
        <v>0.54774676239824827</v>
      </c>
      <c r="G3067" s="177">
        <v>1</v>
      </c>
      <c r="H3067" s="97">
        <v>4203005.2112644212</v>
      </c>
      <c r="I3067" s="185">
        <v>46078.596554830241</v>
      </c>
      <c r="J3067" s="174">
        <v>193668581447.7023</v>
      </c>
      <c r="K3067" s="186">
        <v>0.4739956513833713</v>
      </c>
      <c r="L3067" s="182">
        <v>69281385836.50592</v>
      </c>
      <c r="M3067" s="189">
        <v>7371430054.4905634</v>
      </c>
      <c r="N3067" s="187">
        <v>11927195.557287116</v>
      </c>
      <c r="O3067" s="185">
        <v>0</v>
      </c>
      <c r="P3067" s="185">
        <v>200205173385.3461</v>
      </c>
      <c r="Q3067" s="174">
        <v>401245184887.53894</v>
      </c>
      <c r="R3067" s="119">
        <v>0.62795072343284075</v>
      </c>
      <c r="S3067" s="174">
        <v>168320377458.61697</v>
      </c>
      <c r="T3067" s="119">
        <v>0.41949507133847308</v>
      </c>
      <c r="U3067" s="97">
        <v>16.655001251765409</v>
      </c>
      <c r="V3067" s="184">
        <v>3033309143210.2661</v>
      </c>
      <c r="W3067" s="199">
        <v>3148.0004711570459</v>
      </c>
      <c r="X3067" s="191">
        <v>4.3985653336609316E-2</v>
      </c>
      <c r="Y3067" s="198">
        <v>2.0000000000000001E-4</v>
      </c>
    </row>
    <row r="3068" spans="1:25" x14ac:dyDescent="0.2">
      <c r="A3068">
        <v>3064</v>
      </c>
      <c r="B3068" s="119">
        <v>0.58840863881492278</v>
      </c>
      <c r="C3068" s="97">
        <v>14719.572510221009</v>
      </c>
      <c r="D3068" s="96">
        <v>0.84381598495079535</v>
      </c>
      <c r="E3068" s="98">
        <v>0.18556980555648223</v>
      </c>
      <c r="F3068" s="119">
        <v>0.42281229265816045</v>
      </c>
      <c r="G3068" s="177">
        <v>1</v>
      </c>
      <c r="H3068" s="97">
        <v>4741561.4425137071</v>
      </c>
      <c r="I3068" s="185">
        <v>42953.079334367314</v>
      </c>
      <c r="J3068" s="174">
        <v>203664664809.06839</v>
      </c>
      <c r="K3068" s="186">
        <v>0.44381576537364675</v>
      </c>
      <c r="L3068" s="182">
        <v>78529528782.113724</v>
      </c>
      <c r="M3068" s="189">
        <v>3431210050.2257805</v>
      </c>
      <c r="N3068" s="187">
        <v>11175950.302668039</v>
      </c>
      <c r="O3068" s="185">
        <v>0</v>
      </c>
      <c r="P3068" s="185">
        <v>186934595222.62006</v>
      </c>
      <c r="Q3068" s="174">
        <v>394030470081.91425</v>
      </c>
      <c r="R3068" s="119">
        <v>0.60893073883352189</v>
      </c>
      <c r="S3068" s="174">
        <v>155252841018.99191</v>
      </c>
      <c r="T3068" s="119">
        <v>0.39401227267200095</v>
      </c>
      <c r="U3068" s="97">
        <v>16.024191612662019</v>
      </c>
      <c r="V3068" s="184">
        <v>2627719849873.6294</v>
      </c>
      <c r="W3068" s="199">
        <v>2723.0428954632021</v>
      </c>
      <c r="X3068" s="191">
        <v>4.7097132171729367E-2</v>
      </c>
      <c r="Y3068" s="198">
        <v>2.0000000000000001E-4</v>
      </c>
    </row>
    <row r="3069" spans="1:25" x14ac:dyDescent="0.2">
      <c r="A3069">
        <v>3065</v>
      </c>
      <c r="B3069" s="119">
        <v>0.37380819719358138</v>
      </c>
      <c r="C3069" s="97">
        <v>9051.2266079623296</v>
      </c>
      <c r="D3069" s="96">
        <v>0.70379386110939013</v>
      </c>
      <c r="E3069" s="98">
        <v>0</v>
      </c>
      <c r="F3069" s="119">
        <v>0.5956152008791159</v>
      </c>
      <c r="G3069" s="177">
        <v>1</v>
      </c>
      <c r="H3069" s="97">
        <v>20101010.529247846</v>
      </c>
      <c r="I3069" s="185">
        <v>32830.854015484598</v>
      </c>
      <c r="J3069" s="174">
        <v>659933342249.45483</v>
      </c>
      <c r="K3069" s="186">
        <v>0.37380819719358138</v>
      </c>
      <c r="L3069" s="182">
        <v>173374099850.26624</v>
      </c>
      <c r="M3069" s="189">
        <v>16936281714.400934</v>
      </c>
      <c r="N3069" s="187">
        <v>44691276.201654524</v>
      </c>
      <c r="O3069" s="185">
        <v>0</v>
      </c>
      <c r="P3069" s="185">
        <v>620635471838.14087</v>
      </c>
      <c r="Q3069" s="174">
        <v>1297505095801.9966</v>
      </c>
      <c r="R3069" s="119">
        <v>0.57278917270482177</v>
      </c>
      <c r="S3069" s="174">
        <v>498102759789.14307</v>
      </c>
      <c r="T3069" s="119">
        <v>0.38389271949738463</v>
      </c>
      <c r="U3069" s="97">
        <v>17.029841626338037</v>
      </c>
      <c r="V3069" s="184">
        <v>8909232837768.6387</v>
      </c>
      <c r="W3069" s="199">
        <v>9255.4645375761102</v>
      </c>
      <c r="X3069" s="191">
        <v>4.3668306511458879E-2</v>
      </c>
      <c r="Y3069" s="198">
        <v>2.0000000000000001E-4</v>
      </c>
    </row>
    <row r="3070" spans="1:25" x14ac:dyDescent="0.2">
      <c r="A3070">
        <v>3066</v>
      </c>
      <c r="B3070" s="119">
        <v>0.45243214836300716</v>
      </c>
      <c r="C3070" s="97">
        <v>7816.1026562177103</v>
      </c>
      <c r="D3070" s="96">
        <v>0.7614363774595978</v>
      </c>
      <c r="E3070" s="98">
        <v>0.32658724900666936</v>
      </c>
      <c r="F3070" s="119">
        <v>0.59688821228547395</v>
      </c>
      <c r="G3070" s="177">
        <v>1</v>
      </c>
      <c r="H3070" s="97">
        <v>13338183.833066063</v>
      </c>
      <c r="I3070" s="185">
        <v>35076.325461002292</v>
      </c>
      <c r="J3070" s="174">
        <v>467854477187.30432</v>
      </c>
      <c r="K3070" s="186">
        <v>0.44846382502978066</v>
      </c>
      <c r="L3070" s="182">
        <v>164512884599.08267</v>
      </c>
      <c r="M3070" s="189">
        <v>11122487870.151762</v>
      </c>
      <c r="N3070" s="187">
        <v>29496647.367973417</v>
      </c>
      <c r="O3070" s="185">
        <v>0</v>
      </c>
      <c r="P3070" s="185">
        <v>518049522403.37811</v>
      </c>
      <c r="Q3070" s="174">
        <v>997026487460.83411</v>
      </c>
      <c r="R3070" s="119">
        <v>0.62611719364572216</v>
      </c>
      <c r="S3070" s="174">
        <v>465546308598.69427</v>
      </c>
      <c r="T3070" s="119">
        <v>0.46693474491767922</v>
      </c>
      <c r="U3070" s="97">
        <v>16.962811815031849</v>
      </c>
      <c r="V3070" s="184">
        <v>8433487377107.1455</v>
      </c>
      <c r="W3070" s="199">
        <v>8755.667462843965</v>
      </c>
      <c r="X3070" s="191">
        <v>4.4263286305797539E-2</v>
      </c>
      <c r="Y3070" s="198">
        <v>2.0000000000000001E-4</v>
      </c>
    </row>
    <row r="3071" spans="1:25" x14ac:dyDescent="0.2">
      <c r="A3071">
        <v>3067</v>
      </c>
      <c r="B3071" s="119">
        <v>0.440073515519603</v>
      </c>
      <c r="C3071" s="97">
        <v>5350.9253818669386</v>
      </c>
      <c r="D3071" s="96">
        <v>0.99394639612192914</v>
      </c>
      <c r="E3071" s="98">
        <v>0</v>
      </c>
      <c r="F3071" s="119">
        <v>0.50239144209043662</v>
      </c>
      <c r="G3071" s="177">
        <v>1</v>
      </c>
      <c r="H3071" s="97">
        <v>20615861.152034432</v>
      </c>
      <c r="I3071" s="185">
        <v>28991.586854498426</v>
      </c>
      <c r="J3071" s="174">
        <v>597686529169.48621</v>
      </c>
      <c r="K3071" s="186">
        <v>0.34173854632796785</v>
      </c>
      <c r="L3071" s="182">
        <v>133157939565.96512</v>
      </c>
      <c r="M3071" s="189">
        <v>8809889399.3732643</v>
      </c>
      <c r="N3071" s="187">
        <v>40650414.995695606</v>
      </c>
      <c r="O3071" s="185">
        <v>0</v>
      </c>
      <c r="P3071" s="185">
        <v>427379022367.40552</v>
      </c>
      <c r="Q3071" s="174">
        <v>1033875440936.265</v>
      </c>
      <c r="R3071" s="119">
        <v>0.52826068006559979</v>
      </c>
      <c r="S3071" s="174">
        <v>321925223632.10626</v>
      </c>
      <c r="T3071" s="119">
        <v>0.31137718421918864</v>
      </c>
      <c r="U3071" s="97">
        <v>16.610868416479992</v>
      </c>
      <c r="V3071" s="184">
        <v>5631591093176.1807</v>
      </c>
      <c r="W3071" s="199">
        <v>5846.7639517851712</v>
      </c>
      <c r="X3071" s="191">
        <v>4.420898475651882E-2</v>
      </c>
      <c r="Y3071" s="198">
        <v>2.0000000000000001E-4</v>
      </c>
    </row>
    <row r="3072" spans="1:25" x14ac:dyDescent="0.2">
      <c r="A3072">
        <v>3068</v>
      </c>
      <c r="B3072" s="119">
        <v>0.63343973211960791</v>
      </c>
      <c r="C3072" s="97">
        <v>4000</v>
      </c>
      <c r="D3072" s="96">
        <v>0.86941827000297189</v>
      </c>
      <c r="E3072" s="98">
        <v>0</v>
      </c>
      <c r="F3072" s="119">
        <v>0.66586715479133363</v>
      </c>
      <c r="G3072" s="177">
        <v>1</v>
      </c>
      <c r="H3072" s="97">
        <v>10457648.580095477</v>
      </c>
      <c r="I3072" s="185">
        <v>26065.714743118624</v>
      </c>
      <c r="J3072" s="174">
        <v>272586084772.54822</v>
      </c>
      <c r="K3072" s="186">
        <v>0.14952051020328783</v>
      </c>
      <c r="L3072" s="182">
        <v>744654619.20503712</v>
      </c>
      <c r="M3072" s="189">
        <v>4842589848.801939</v>
      </c>
      <c r="N3072" s="187">
        <v>22690650.197035775</v>
      </c>
      <c r="O3072" s="185">
        <v>0</v>
      </c>
      <c r="P3072" s="185">
        <v>320028834520.5354</v>
      </c>
      <c r="Q3072" s="174">
        <v>597457509141.8855</v>
      </c>
      <c r="R3072" s="119">
        <v>0.49673871956550536</v>
      </c>
      <c r="S3072" s="174">
        <v>189168346904.40015</v>
      </c>
      <c r="T3072" s="119">
        <v>0.31662226017729411</v>
      </c>
      <c r="U3072" s="97">
        <v>19.043965430895707</v>
      </c>
      <c r="V3072" s="184">
        <v>3831798499588.9077</v>
      </c>
      <c r="W3072" s="199">
        <v>3980.028078242196</v>
      </c>
      <c r="X3072" s="191">
        <v>3.9461566599706059E-2</v>
      </c>
      <c r="Y3072" s="198">
        <v>2.0000000000000001E-4</v>
      </c>
    </row>
    <row r="3073" spans="1:25" x14ac:dyDescent="0.2">
      <c r="A3073">
        <v>3069</v>
      </c>
      <c r="B3073" s="119">
        <v>0.51151932449142523</v>
      </c>
      <c r="C3073" s="97">
        <v>4877.611703618637</v>
      </c>
      <c r="D3073" s="96">
        <v>0.64510606188157249</v>
      </c>
      <c r="E3073" s="98">
        <v>0.7</v>
      </c>
      <c r="F3073" s="119">
        <v>0</v>
      </c>
      <c r="G3073" s="177">
        <v>0</v>
      </c>
      <c r="H3073" s="97">
        <v>7116629.3112010043</v>
      </c>
      <c r="I3073" s="185">
        <v>43598.32631849606</v>
      </c>
      <c r="J3073" s="174">
        <v>310273126997.51526</v>
      </c>
      <c r="K3073" s="186">
        <v>0.46499314534361225</v>
      </c>
      <c r="L3073" s="182">
        <v>99865948527.139618</v>
      </c>
      <c r="M3073" s="189">
        <v>33171420030.19817</v>
      </c>
      <c r="N3073" s="187">
        <v>17650575.760954205</v>
      </c>
      <c r="O3073" s="185">
        <v>65257215659.081718</v>
      </c>
      <c r="P3073" s="185">
        <v>0</v>
      </c>
      <c r="Q3073" s="174">
        <v>408701762686.79517</v>
      </c>
      <c r="R3073" s="119">
        <v>0.48074333830561233</v>
      </c>
      <c r="S3073" s="174">
        <v>129743952079.85428</v>
      </c>
      <c r="T3073" s="119">
        <v>0.31745385981925006</v>
      </c>
      <c r="U3073" s="97">
        <v>15.188976680504974</v>
      </c>
      <c r="V3073" s="184">
        <v>2194111665937.8677</v>
      </c>
      <c r="W3073" s="199">
        <v>2278.5432892168942</v>
      </c>
      <c r="X3073" s="191">
        <v>4.68935930410605E-2</v>
      </c>
      <c r="Y3073" s="198">
        <v>2.0000000000000001E-4</v>
      </c>
    </row>
    <row r="3074" spans="1:25" x14ac:dyDescent="0.2">
      <c r="A3074">
        <v>3070</v>
      </c>
      <c r="B3074" s="119">
        <v>0.45035598849612701</v>
      </c>
      <c r="C3074" s="97">
        <v>7073.2877721810264</v>
      </c>
      <c r="D3074" s="96">
        <v>0.79832761983165967</v>
      </c>
      <c r="E3074" s="98">
        <v>0.1496468274382004</v>
      </c>
      <c r="F3074" s="119">
        <v>0</v>
      </c>
      <c r="G3074" s="177">
        <v>0</v>
      </c>
      <c r="H3074" s="97">
        <v>10372838.973971151</v>
      </c>
      <c r="I3074" s="185">
        <v>34031.470700246406</v>
      </c>
      <c r="J3074" s="174">
        <v>353002965621.07318</v>
      </c>
      <c r="K3074" s="186">
        <v>0.39872742557207252</v>
      </c>
      <c r="L3074" s="182">
        <v>109150621925.90973</v>
      </c>
      <c r="M3074" s="189">
        <v>13307986259.29472</v>
      </c>
      <c r="N3074" s="187">
        <v>22971480.175211467</v>
      </c>
      <c r="O3074" s="185">
        <v>32705365205.738632</v>
      </c>
      <c r="P3074" s="185">
        <v>0</v>
      </c>
      <c r="Q3074" s="174">
        <v>399016317086.10657</v>
      </c>
      <c r="R3074" s="119">
        <v>0.41831937371615857</v>
      </c>
      <c r="S3074" s="174">
        <v>122272896708.46036</v>
      </c>
      <c r="T3074" s="119">
        <v>0.30643583099904714</v>
      </c>
      <c r="U3074" s="97">
        <v>13.984114901532305</v>
      </c>
      <c r="V3074" s="184">
        <v>1827283441740.1853</v>
      </c>
      <c r="W3074" s="199">
        <v>1898.1584668864325</v>
      </c>
      <c r="X3074" s="191">
        <v>5.2799617274835974E-2</v>
      </c>
      <c r="Y3074" s="198">
        <v>2.0000000000000001E-4</v>
      </c>
    </row>
    <row r="3075" spans="1:25" x14ac:dyDescent="0.2">
      <c r="A3075">
        <v>3071</v>
      </c>
      <c r="B3075" s="119">
        <v>0.40451881733283512</v>
      </c>
      <c r="C3075" s="97">
        <v>11671.025049385236</v>
      </c>
      <c r="D3075" s="96">
        <v>0.44091628579602976</v>
      </c>
      <c r="E3075" s="98">
        <v>9.1729414876082244E-2</v>
      </c>
      <c r="F3075" s="119">
        <v>0</v>
      </c>
      <c r="G3075" s="177">
        <v>0</v>
      </c>
      <c r="H3075" s="97">
        <v>2935637.4383333251</v>
      </c>
      <c r="I3075" s="185">
        <v>53744.125692397087</v>
      </c>
      <c r="J3075" s="174">
        <v>157773267473.09283</v>
      </c>
      <c r="K3075" s="186">
        <v>0.40451881733283512</v>
      </c>
      <c r="L3075" s="182">
        <v>46075570453.044724</v>
      </c>
      <c r="M3075" s="189">
        <v>7683571636.2193432</v>
      </c>
      <c r="N3075" s="187">
        <v>9116119.5159810483</v>
      </c>
      <c r="O3075" s="185">
        <v>6901103833.6903038</v>
      </c>
      <c r="P3075" s="185">
        <v>0</v>
      </c>
      <c r="Q3075" s="174">
        <v>172357942943.00247</v>
      </c>
      <c r="R3075" s="119">
        <v>0.40232052812811819</v>
      </c>
      <c r="S3075" s="174">
        <v>49192677604.513176</v>
      </c>
      <c r="T3075" s="119">
        <v>0.28540998322764177</v>
      </c>
      <c r="U3075" s="97">
        <v>13.824203213299022</v>
      </c>
      <c r="V3075" s="184">
        <v>764690298297.91675</v>
      </c>
      <c r="W3075" s="199">
        <v>793.16054506248065</v>
      </c>
      <c r="X3075" s="191">
        <v>5.1231707172519514E-2</v>
      </c>
      <c r="Y3075" s="198">
        <v>2.0000000000000001E-4</v>
      </c>
    </row>
    <row r="3076" spans="1:25" x14ac:dyDescent="0.2">
      <c r="A3076">
        <v>3072</v>
      </c>
      <c r="B3076" s="119">
        <v>0.52451579050867092</v>
      </c>
      <c r="C3076" s="97">
        <v>12020.155179164611</v>
      </c>
      <c r="D3076" s="96">
        <v>0.41445958500863889</v>
      </c>
      <c r="E3076" s="98">
        <v>0.7</v>
      </c>
      <c r="F3076" s="119">
        <v>0</v>
      </c>
      <c r="G3076" s="177">
        <v>0</v>
      </c>
      <c r="H3076" s="97">
        <v>2762430.4364801524</v>
      </c>
      <c r="I3076" s="185">
        <v>40601.524987636301</v>
      </c>
      <c r="J3076" s="174">
        <v>112158888393.35596</v>
      </c>
      <c r="K3076" s="186">
        <v>0.3459607466927338</v>
      </c>
      <c r="L3076" s="182">
        <v>26817559235.104572</v>
      </c>
      <c r="M3076" s="189">
        <v>15322830526.019066</v>
      </c>
      <c r="N3076" s="187">
        <v>8813184.5844251588</v>
      </c>
      <c r="O3076" s="185">
        <v>35370722541.19442</v>
      </c>
      <c r="P3076" s="185">
        <v>0</v>
      </c>
      <c r="Q3076" s="174">
        <v>162852441460.56943</v>
      </c>
      <c r="R3076" s="119">
        <v>0.41202422394136662</v>
      </c>
      <c r="S3076" s="174">
        <v>45127212124.445831</v>
      </c>
      <c r="T3076" s="119">
        <v>0.27710491608056265</v>
      </c>
      <c r="U3076" s="97">
        <v>16.383571662754182</v>
      </c>
      <c r="V3076" s="184">
        <v>820029239651.20435</v>
      </c>
      <c r="W3076" s="199">
        <v>851.46261558928927</v>
      </c>
      <c r="X3076" s="191">
        <v>4.2751217508427967E-2</v>
      </c>
      <c r="Y3076" s="198">
        <v>2.0000000000000001E-4</v>
      </c>
    </row>
    <row r="3077" spans="1:25" x14ac:dyDescent="0.2">
      <c r="A3077">
        <v>3073</v>
      </c>
      <c r="B3077" s="119">
        <v>0.40458597630363918</v>
      </c>
      <c r="C3077" s="97">
        <v>7762.6751832929403</v>
      </c>
      <c r="D3077" s="96">
        <v>1.2202299421218756</v>
      </c>
      <c r="E3077" s="98">
        <v>0.19833422631191541</v>
      </c>
      <c r="F3077" s="119">
        <v>0</v>
      </c>
      <c r="G3077" s="177">
        <v>0</v>
      </c>
      <c r="H3077" s="97">
        <v>16977264.144924562</v>
      </c>
      <c r="I3077" s="185">
        <v>25671.726041650076</v>
      </c>
      <c r="J3077" s="174">
        <v>435835674065.23199</v>
      </c>
      <c r="K3077" s="186">
        <v>0.22734074677798688</v>
      </c>
      <c r="L3077" s="182">
        <v>58026998893.742447</v>
      </c>
      <c r="M3077" s="189">
        <v>24983565215.411247</v>
      </c>
      <c r="N3077" s="187">
        <v>31452987.063380234</v>
      </c>
      <c r="O3077" s="185">
        <v>61410064320.909569</v>
      </c>
      <c r="P3077" s="185">
        <v>0</v>
      </c>
      <c r="Q3077" s="174">
        <v>522229303601.55286</v>
      </c>
      <c r="R3077" s="119">
        <v>0.28380494554607766</v>
      </c>
      <c r="S3077" s="174">
        <v>90872454913.960312</v>
      </c>
      <c r="T3077" s="119">
        <v>0.17400872430416811</v>
      </c>
      <c r="U3077" s="97">
        <v>15.941707480050407</v>
      </c>
      <c r="V3077" s="184">
        <v>1356136176870.3804</v>
      </c>
      <c r="W3077" s="199">
        <v>1407.5012356966336</v>
      </c>
      <c r="X3077" s="191">
        <v>4.8199646338629817E-2</v>
      </c>
      <c r="Y3077" s="198">
        <v>2.0000000000000001E-4</v>
      </c>
    </row>
    <row r="3078" spans="1:25" x14ac:dyDescent="0.2">
      <c r="A3078">
        <v>3074</v>
      </c>
      <c r="B3078" s="119">
        <v>0.52109531864357694</v>
      </c>
      <c r="C3078" s="97">
        <v>17000</v>
      </c>
      <c r="D3078" s="96">
        <v>0.92262178803351413</v>
      </c>
      <c r="E3078" s="98">
        <v>0.7</v>
      </c>
      <c r="F3078" s="119">
        <v>0.4287786218073899</v>
      </c>
      <c r="G3078" s="177">
        <v>1</v>
      </c>
      <c r="H3078" s="97">
        <v>5637919.6309316223</v>
      </c>
      <c r="I3078" s="185">
        <v>34963.099790893481</v>
      </c>
      <c r="J3078" s="174">
        <v>197119146669.29965</v>
      </c>
      <c r="K3078" s="186">
        <v>0.3440342171422377</v>
      </c>
      <c r="L3078" s="182">
        <v>55424862200.348709</v>
      </c>
      <c r="M3078" s="189">
        <v>1627493985.0595515</v>
      </c>
      <c r="N3078" s="187">
        <v>12607780.962804742</v>
      </c>
      <c r="O3078" s="185">
        <v>0</v>
      </c>
      <c r="P3078" s="185">
        <v>229140736335.64993</v>
      </c>
      <c r="Q3078" s="174">
        <v>427887376990.00916</v>
      </c>
      <c r="R3078" s="119">
        <v>0.58690284846262719</v>
      </c>
      <c r="S3078" s="174">
        <v>159154433464.97516</v>
      </c>
      <c r="T3078" s="119">
        <v>0.37195402814767142</v>
      </c>
      <c r="U3078" s="97">
        <v>16.946770872972056</v>
      </c>
      <c r="V3078" s="184">
        <v>2778167701042.0737</v>
      </c>
      <c r="W3078" s="199">
        <v>2884.0390343193694</v>
      </c>
      <c r="X3078" s="191">
        <v>4.4940276463107352E-2</v>
      </c>
      <c r="Y3078" s="198">
        <v>2.0000000000000001E-4</v>
      </c>
    </row>
    <row r="3079" spans="1:25" x14ac:dyDescent="0.2">
      <c r="A3079">
        <v>3075</v>
      </c>
      <c r="B3079" s="119">
        <v>0.5425892913880882</v>
      </c>
      <c r="C3079" s="97">
        <v>15369.20057034417</v>
      </c>
      <c r="D3079" s="96">
        <v>0.97778452079382261</v>
      </c>
      <c r="E3079" s="98">
        <v>0</v>
      </c>
      <c r="F3079" s="119">
        <v>0</v>
      </c>
      <c r="G3079" s="177">
        <v>0</v>
      </c>
      <c r="H3079" s="97">
        <v>6537783.9031239673</v>
      </c>
      <c r="I3079" s="185">
        <v>34624.243731537739</v>
      </c>
      <c r="J3079" s="174">
        <v>226365823325.88837</v>
      </c>
      <c r="K3079" s="186">
        <v>0.3077800685023</v>
      </c>
      <c r="L3079" s="182">
        <v>52440795965.047897</v>
      </c>
      <c r="M3079" s="189">
        <v>9693767703.1363182</v>
      </c>
      <c r="N3079" s="187">
        <v>14079043.92984597</v>
      </c>
      <c r="O3079" s="185">
        <v>0</v>
      </c>
      <c r="P3079" s="185">
        <v>0</v>
      </c>
      <c r="Q3079" s="174">
        <v>236059591029.02469</v>
      </c>
      <c r="R3079" s="119">
        <v>0.29514110528665227</v>
      </c>
      <c r="S3079" s="174">
        <v>52440795965.047897</v>
      </c>
      <c r="T3079" s="119">
        <v>0.22215066855131527</v>
      </c>
      <c r="U3079" s="97">
        <v>13.520827245502069</v>
      </c>
      <c r="V3079" s="184">
        <v>643149963714.74121</v>
      </c>
      <c r="W3079" s="199">
        <v>667.72000174630853</v>
      </c>
      <c r="X3079" s="191">
        <v>6.1291739252143942E-2</v>
      </c>
      <c r="Y3079" s="198">
        <v>2.0000000000000001E-4</v>
      </c>
    </row>
    <row r="3080" spans="1:25" x14ac:dyDescent="0.2">
      <c r="A3080">
        <v>3076</v>
      </c>
      <c r="B3080" s="119">
        <v>0.56992419594592048</v>
      </c>
      <c r="C3080" s="97">
        <v>10761.274341467819</v>
      </c>
      <c r="D3080" s="96">
        <v>0.80740380009000545</v>
      </c>
      <c r="E3080" s="98">
        <v>0.58980284502379288</v>
      </c>
      <c r="F3080" s="119">
        <v>0.62207589638607941</v>
      </c>
      <c r="G3080" s="177">
        <v>1</v>
      </c>
      <c r="H3080" s="97">
        <v>6134535.5548377279</v>
      </c>
      <c r="I3080" s="185">
        <v>48209.993271444633</v>
      </c>
      <c r="J3080" s="174">
        <v>295745917822.16473</v>
      </c>
      <c r="K3080" s="186">
        <v>0.53833129663804291</v>
      </c>
      <c r="L3080" s="182">
        <v>126789033821.39159</v>
      </c>
      <c r="M3080" s="189">
        <v>3133151223.9226451</v>
      </c>
      <c r="N3080" s="187">
        <v>14215422.319415789</v>
      </c>
      <c r="O3080" s="185">
        <v>0</v>
      </c>
      <c r="P3080" s="185">
        <v>356690328608.71692</v>
      </c>
      <c r="Q3080" s="174">
        <v>655569397654.8042</v>
      </c>
      <c r="R3080" s="119">
        <v>0.67813041288067466</v>
      </c>
      <c r="S3080" s="174">
        <v>393076088349.7774</v>
      </c>
      <c r="T3080" s="119">
        <v>0.59959493191101498</v>
      </c>
      <c r="U3080" s="97">
        <v>17.089536659215966</v>
      </c>
      <c r="V3080" s="184">
        <v>7156316026433.5518</v>
      </c>
      <c r="W3080" s="199">
        <v>7432.8541754781418</v>
      </c>
      <c r="X3080" s="191">
        <v>4.3557429467765189E-2</v>
      </c>
      <c r="Y3080" s="198">
        <v>2.0000000000000001E-4</v>
      </c>
    </row>
    <row r="3081" spans="1:25" x14ac:dyDescent="0.2">
      <c r="A3081">
        <v>3077</v>
      </c>
      <c r="B3081" s="119">
        <v>0.4579762016832411</v>
      </c>
      <c r="C3081" s="97">
        <v>4000</v>
      </c>
      <c r="D3081" s="96">
        <v>0.92010072519553043</v>
      </c>
      <c r="E3081" s="98">
        <v>0.10995178447463874</v>
      </c>
      <c r="F3081" s="119">
        <v>0</v>
      </c>
      <c r="G3081" s="177">
        <v>0</v>
      </c>
      <c r="H3081" s="97">
        <v>12708284.184702972</v>
      </c>
      <c r="I3081" s="185">
        <v>34397.194687767398</v>
      </c>
      <c r="J3081" s="174">
        <v>437129325248.70349</v>
      </c>
      <c r="K3081" s="186">
        <v>0.45797620168324116</v>
      </c>
      <c r="L3081" s="182">
        <v>157455745041.39639</v>
      </c>
      <c r="M3081" s="189">
        <v>16615298439.803652</v>
      </c>
      <c r="N3081" s="187">
        <v>26608599.235781267</v>
      </c>
      <c r="O3081" s="185">
        <v>32397723828.485451</v>
      </c>
      <c r="P3081" s="185">
        <v>0</v>
      </c>
      <c r="Q3081" s="174">
        <v>486142347516.99261</v>
      </c>
      <c r="R3081" s="119">
        <v>0.46511687006786451</v>
      </c>
      <c r="S3081" s="174">
        <v>172461098448.03796</v>
      </c>
      <c r="T3081" s="119">
        <v>0.35475432109318505</v>
      </c>
      <c r="U3081" s="97">
        <v>13.78619076905057</v>
      </c>
      <c r="V3081" s="184">
        <v>2617380425053.7197</v>
      </c>
      <c r="W3081" s="199">
        <v>2711.8058237851287</v>
      </c>
      <c r="X3081" s="191">
        <v>5.2545088344717876E-2</v>
      </c>
      <c r="Y3081" s="198">
        <v>2.0000000000000001E-4</v>
      </c>
    </row>
    <row r="3082" spans="1:25" x14ac:dyDescent="0.2">
      <c r="A3082">
        <v>3078</v>
      </c>
      <c r="B3082" s="119">
        <v>0.43200716462712424</v>
      </c>
      <c r="C3082" s="97">
        <v>6003.9988408631798</v>
      </c>
      <c r="D3082" s="96">
        <v>0.68138603711147527</v>
      </c>
      <c r="E3082" s="98">
        <v>0</v>
      </c>
      <c r="F3082" s="119">
        <v>0</v>
      </c>
      <c r="G3082" s="177">
        <v>0</v>
      </c>
      <c r="H3082" s="97">
        <v>6349547.1670122053</v>
      </c>
      <c r="I3082" s="185">
        <v>40252.483945040811</v>
      </c>
      <c r="J3082" s="174">
        <v>255585045398.43817</v>
      </c>
      <c r="K3082" s="186">
        <v>0.43200716462712418</v>
      </c>
      <c r="L3082" s="182">
        <v>79852698329.230255</v>
      </c>
      <c r="M3082" s="189">
        <v>1051151123.8604735</v>
      </c>
      <c r="N3082" s="187">
        <v>15561259.762328077</v>
      </c>
      <c r="O3082" s="185">
        <v>0</v>
      </c>
      <c r="P3082" s="185">
        <v>0</v>
      </c>
      <c r="Q3082" s="174">
        <v>256636196522.29865</v>
      </c>
      <c r="R3082" s="119">
        <v>0.4302377150219352</v>
      </c>
      <c r="S3082" s="174">
        <v>79852698329.230255</v>
      </c>
      <c r="T3082" s="119">
        <v>0.31115134735988809</v>
      </c>
      <c r="U3082" s="97">
        <v>13.047042739205249</v>
      </c>
      <c r="V3082" s="184">
        <v>1167365244935.6665</v>
      </c>
      <c r="W3082" s="199">
        <v>1211.7636142711208</v>
      </c>
      <c r="X3082" s="191">
        <v>5.4756896541066351E-2</v>
      </c>
      <c r="Y3082" s="198">
        <v>2.0000000000000001E-4</v>
      </c>
    </row>
    <row r="3083" spans="1:25" x14ac:dyDescent="0.2">
      <c r="A3083">
        <v>3079</v>
      </c>
      <c r="B3083" s="119">
        <v>0.55264885055132029</v>
      </c>
      <c r="C3083" s="97">
        <v>7460.494201916732</v>
      </c>
      <c r="D3083" s="96">
        <v>1.0054830169222346</v>
      </c>
      <c r="E3083" s="98">
        <v>0.18540873313665945</v>
      </c>
      <c r="F3083" s="119">
        <v>0.51527154821419263</v>
      </c>
      <c r="G3083" s="177">
        <v>1</v>
      </c>
      <c r="H3083" s="97">
        <v>12282753.891131854</v>
      </c>
      <c r="I3083" s="185">
        <v>36673.783955715131</v>
      </c>
      <c r="J3083" s="174">
        <v>450455062584.58899</v>
      </c>
      <c r="K3083" s="186">
        <v>0.47892023503788772</v>
      </c>
      <c r="L3083" s="182">
        <v>159608367018.82892</v>
      </c>
      <c r="M3083" s="189">
        <v>15436214664.097912</v>
      </c>
      <c r="N3083" s="187">
        <v>24815492.360535063</v>
      </c>
      <c r="O3083" s="185">
        <v>0</v>
      </c>
      <c r="P3083" s="185">
        <v>351023108410.67133</v>
      </c>
      <c r="Q3083" s="174">
        <v>816914385659.35815</v>
      </c>
      <c r="R3083" s="119">
        <v>0.60783668385858169</v>
      </c>
      <c r="S3083" s="174">
        <v>402436502061.44208</v>
      </c>
      <c r="T3083" s="119">
        <v>0.4926299611392233</v>
      </c>
      <c r="U3083" s="97">
        <v>16.74177912008021</v>
      </c>
      <c r="V3083" s="184">
        <v>7140982545483.2363</v>
      </c>
      <c r="W3083" s="199">
        <v>7411.5174777179482</v>
      </c>
      <c r="X3083" s="191">
        <v>4.4449159227100743E-2</v>
      </c>
      <c r="Y3083" s="198">
        <v>2.0000000000000001E-4</v>
      </c>
    </row>
    <row r="3084" spans="1:25" x14ac:dyDescent="0.2">
      <c r="A3084">
        <v>3080</v>
      </c>
      <c r="B3084" s="119">
        <v>0.6513314773696709</v>
      </c>
      <c r="C3084" s="97">
        <v>8709.3883357017912</v>
      </c>
      <c r="D3084" s="96">
        <v>1.0239262885452147</v>
      </c>
      <c r="E3084" s="98">
        <v>0.391966246124968</v>
      </c>
      <c r="F3084" s="119">
        <v>0.69567131529017479</v>
      </c>
      <c r="G3084" s="177">
        <v>1</v>
      </c>
      <c r="H3084" s="97">
        <v>12479372.063187275</v>
      </c>
      <c r="I3084" s="185">
        <v>33038.268205585278</v>
      </c>
      <c r="J3084" s="174">
        <v>412296841260.86932</v>
      </c>
      <c r="K3084" s="186">
        <v>0.34538316769677502</v>
      </c>
      <c r="L3084" s="182">
        <v>87704401856.482147</v>
      </c>
      <c r="M3084" s="189">
        <v>3838786386.9918113</v>
      </c>
      <c r="N3084" s="187">
        <v>24983177.560567163</v>
      </c>
      <c r="O3084" s="185">
        <v>0</v>
      </c>
      <c r="P3084" s="185">
        <v>391985048960.95294</v>
      </c>
      <c r="Q3084" s="174">
        <v>808120676608.81409</v>
      </c>
      <c r="R3084" s="119">
        <v>0.5642578409802842</v>
      </c>
      <c r="S3084" s="174">
        <v>276712396976.76678</v>
      </c>
      <c r="T3084" s="119">
        <v>0.34241469744093012</v>
      </c>
      <c r="U3084" s="97">
        <v>17.137932004095561</v>
      </c>
      <c r="V3084" s="184">
        <v>4926104411533.8838</v>
      </c>
      <c r="W3084" s="199">
        <v>5106.1787560184266</v>
      </c>
      <c r="X3084" s="191">
        <v>4.4174306535907981E-2</v>
      </c>
      <c r="Y3084" s="198">
        <v>2.0000000000000001E-4</v>
      </c>
    </row>
    <row r="3085" spans="1:25" x14ac:dyDescent="0.2">
      <c r="A3085">
        <v>3081</v>
      </c>
      <c r="B3085" s="119">
        <v>0.54267737422044793</v>
      </c>
      <c r="C3085" s="97">
        <v>8146.6315460411188</v>
      </c>
      <c r="D3085" s="96">
        <v>0.30317935268672208</v>
      </c>
      <c r="E3085" s="98">
        <v>0</v>
      </c>
      <c r="F3085" s="119">
        <v>0</v>
      </c>
      <c r="G3085" s="177">
        <v>0</v>
      </c>
      <c r="H3085" s="97">
        <v>3379551.0321838562</v>
      </c>
      <c r="I3085" s="185">
        <v>52070.168698147456</v>
      </c>
      <c r="J3085" s="174">
        <v>175973792369.81177</v>
      </c>
      <c r="K3085" s="186">
        <v>0.54089626538944402</v>
      </c>
      <c r="L3085" s="182">
        <v>72869451117.131577</v>
      </c>
      <c r="M3085" s="189">
        <v>3963946021.6938529</v>
      </c>
      <c r="N3085" s="187">
        <v>11306990.734736592</v>
      </c>
      <c r="O3085" s="185">
        <v>0</v>
      </c>
      <c r="P3085" s="185">
        <v>0</v>
      </c>
      <c r="Q3085" s="174">
        <v>179937738391.50562</v>
      </c>
      <c r="R3085" s="119">
        <v>0.52898056822382511</v>
      </c>
      <c r="S3085" s="174">
        <v>72869451117.131577</v>
      </c>
      <c r="T3085" s="119">
        <v>0.40497036235157857</v>
      </c>
      <c r="U3085" s="97">
        <v>13.190702231033407</v>
      </c>
      <c r="V3085" s="184">
        <v>1113777461846.3733</v>
      </c>
      <c r="W3085" s="199">
        <v>1156.2185882130148</v>
      </c>
      <c r="X3085" s="191">
        <v>5.2648413353024746E-2</v>
      </c>
      <c r="Y3085" s="198">
        <v>2.0000000000000001E-4</v>
      </c>
    </row>
    <row r="3086" spans="1:25" x14ac:dyDescent="0.2">
      <c r="A3086">
        <v>3082</v>
      </c>
      <c r="B3086" s="119">
        <v>0.56382676630856088</v>
      </c>
      <c r="C3086" s="97">
        <v>5257.6294971367606</v>
      </c>
      <c r="D3086" s="96">
        <v>1.1900909548855372</v>
      </c>
      <c r="E3086" s="98">
        <v>0.59212839048986399</v>
      </c>
      <c r="F3086" s="119">
        <v>0</v>
      </c>
      <c r="G3086" s="177">
        <v>0</v>
      </c>
      <c r="H3086" s="97">
        <v>12831717.422087807</v>
      </c>
      <c r="I3086" s="185">
        <v>32674.182061558629</v>
      </c>
      <c r="J3086" s="174">
        <v>419265871211.77075</v>
      </c>
      <c r="K3086" s="186">
        <v>0.41569701535727388</v>
      </c>
      <c r="L3086" s="182">
        <v>119220429157.17136</v>
      </c>
      <c r="M3086" s="189">
        <v>55174565362.602577</v>
      </c>
      <c r="N3086" s="187">
        <v>24525158.842885401</v>
      </c>
      <c r="O3086" s="185">
        <v>83919856213.076187</v>
      </c>
      <c r="P3086" s="185">
        <v>0</v>
      </c>
      <c r="Q3086" s="174">
        <v>558360292787.44946</v>
      </c>
      <c r="R3086" s="119">
        <v>0.43237934250146198</v>
      </c>
      <c r="S3086" s="174">
        <v>165904548213.94434</v>
      </c>
      <c r="T3086" s="119">
        <v>0.29712812740625716</v>
      </c>
      <c r="U3086" s="97">
        <v>15.843711225674417</v>
      </c>
      <c r="V3086" s="184">
        <v>2779514774039.064</v>
      </c>
      <c r="W3086" s="199">
        <v>2885.0313181792685</v>
      </c>
      <c r="X3086" s="191">
        <v>4.8387081835161404E-2</v>
      </c>
      <c r="Y3086" s="198">
        <v>2.0000000000000001E-4</v>
      </c>
    </row>
    <row r="3087" spans="1:25" x14ac:dyDescent="0.2">
      <c r="A3087">
        <v>3083</v>
      </c>
      <c r="B3087" s="119">
        <v>0.48703329337927087</v>
      </c>
      <c r="C3087" s="97">
        <v>11464.917975479648</v>
      </c>
      <c r="D3087" s="96">
        <v>1.1507679022111645</v>
      </c>
      <c r="E3087" s="98">
        <v>0</v>
      </c>
      <c r="F3087" s="119">
        <v>0</v>
      </c>
      <c r="G3087" s="177">
        <v>0</v>
      </c>
      <c r="H3087" s="97">
        <v>10575828.052140413</v>
      </c>
      <c r="I3087" s="185">
        <v>35959.953283305331</v>
      </c>
      <c r="J3087" s="174">
        <v>380306282687.23926</v>
      </c>
      <c r="K3087" s="186">
        <v>0.35421382760311804</v>
      </c>
      <c r="L3087" s="182">
        <v>100981322725.78998</v>
      </c>
      <c r="M3087" s="189">
        <v>3118858299.7145791</v>
      </c>
      <c r="N3087" s="187">
        <v>20576138.013121225</v>
      </c>
      <c r="O3087" s="185">
        <v>0</v>
      </c>
      <c r="P3087" s="185">
        <v>0</v>
      </c>
      <c r="Q3087" s="174">
        <v>383425140986.95386</v>
      </c>
      <c r="R3087" s="119">
        <v>0.35133258008437163</v>
      </c>
      <c r="S3087" s="174">
        <v>100981322725.78998</v>
      </c>
      <c r="T3087" s="119">
        <v>0.26336646174494305</v>
      </c>
      <c r="U3087" s="97">
        <v>13.080646032685802</v>
      </c>
      <c r="V3087" s="184">
        <v>1253627404531.5249</v>
      </c>
      <c r="W3087" s="199">
        <v>1300.4822009370494</v>
      </c>
      <c r="X3087" s="191">
        <v>6.602119108792924E-2</v>
      </c>
      <c r="Y3087" s="198">
        <v>2.0000000000000001E-4</v>
      </c>
    </row>
    <row r="3088" spans="1:25" x14ac:dyDescent="0.2">
      <c r="A3088">
        <v>3084</v>
      </c>
      <c r="B3088" s="119">
        <v>0.65087668629225559</v>
      </c>
      <c r="C3088" s="97">
        <v>12804.039237776547</v>
      </c>
      <c r="D3088" s="96">
        <v>1.0474857726898432</v>
      </c>
      <c r="E3088" s="98">
        <v>0</v>
      </c>
      <c r="F3088" s="119">
        <v>0.69762411809396851</v>
      </c>
      <c r="G3088" s="177">
        <v>1</v>
      </c>
      <c r="H3088" s="97">
        <v>8257923.3020068686</v>
      </c>
      <c r="I3088" s="185">
        <v>37623.060219823186</v>
      </c>
      <c r="J3088" s="174">
        <v>310688345682.08557</v>
      </c>
      <c r="K3088" s="186">
        <v>0.43069745416224925</v>
      </c>
      <c r="L3088" s="182">
        <v>112532118580.62834</v>
      </c>
      <c r="M3088" s="189">
        <v>8101533730.5618935</v>
      </c>
      <c r="N3088" s="187">
        <v>16945346.416283622</v>
      </c>
      <c r="O3088" s="185">
        <v>0</v>
      </c>
      <c r="P3088" s="185">
        <v>424773354722.83112</v>
      </c>
      <c r="Q3088" s="174">
        <v>743563234135.47864</v>
      </c>
      <c r="R3088" s="119">
        <v>0.63697523163863623</v>
      </c>
      <c r="S3088" s="174">
        <v>336021998855.5777</v>
      </c>
      <c r="T3088" s="119">
        <v>0.4519077644368224</v>
      </c>
      <c r="U3088" s="97">
        <v>17.077353934004787</v>
      </c>
      <c r="V3088" s="184">
        <v>5993632769219.7197</v>
      </c>
      <c r="W3088" s="199">
        <v>6222.6266608582619</v>
      </c>
      <c r="X3088" s="191">
        <v>4.3909923534237671E-2</v>
      </c>
      <c r="Y3088" s="198">
        <v>2.0000000000000001E-4</v>
      </c>
    </row>
    <row r="3089" spans="1:25" x14ac:dyDescent="0.2">
      <c r="A3089">
        <v>3085</v>
      </c>
      <c r="B3089" s="119">
        <v>0.40395963184340894</v>
      </c>
      <c r="C3089" s="97">
        <v>5350.035735199639</v>
      </c>
      <c r="D3089" s="96">
        <v>0.45126687115446978</v>
      </c>
      <c r="E3089" s="98">
        <v>0</v>
      </c>
      <c r="F3089" s="119">
        <v>0</v>
      </c>
      <c r="G3089" s="177">
        <v>0</v>
      </c>
      <c r="H3089" s="97">
        <v>4319281.1832161741</v>
      </c>
      <c r="I3089" s="185">
        <v>38244.560293463415</v>
      </c>
      <c r="J3089" s="174">
        <v>165189009635.93298</v>
      </c>
      <c r="K3089" s="186">
        <v>0.40395963184340888</v>
      </c>
      <c r="L3089" s="182">
        <v>45967396475.564072</v>
      </c>
      <c r="M3089" s="189">
        <v>9270675192.5655994</v>
      </c>
      <c r="N3089" s="187">
        <v>12691540.745890874</v>
      </c>
      <c r="O3089" s="185">
        <v>0</v>
      </c>
      <c r="P3089" s="185">
        <v>0</v>
      </c>
      <c r="Q3089" s="174">
        <v>174459684828.4986</v>
      </c>
      <c r="R3089" s="119">
        <v>0.38249347740543599</v>
      </c>
      <c r="S3089" s="174">
        <v>45967396475.564072</v>
      </c>
      <c r="T3089" s="119">
        <v>0.26348434895289424</v>
      </c>
      <c r="U3089" s="97">
        <v>13.584175056309553</v>
      </c>
      <c r="V3089" s="184">
        <v>731075795754.64062</v>
      </c>
      <c r="W3089" s="199">
        <v>758.95584885819767</v>
      </c>
      <c r="X3089" s="191">
        <v>5.0374420623082526E-2</v>
      </c>
      <c r="Y3089" s="198">
        <v>2.0000000000000001E-4</v>
      </c>
    </row>
    <row r="3090" spans="1:25" x14ac:dyDescent="0.2">
      <c r="A3090">
        <v>3086</v>
      </c>
      <c r="B3090" s="119">
        <v>0.39992988594102519</v>
      </c>
      <c r="C3090" s="97">
        <v>7575.3806932654961</v>
      </c>
      <c r="D3090" s="96">
        <v>0.52666304347845894</v>
      </c>
      <c r="E3090" s="98">
        <v>0.50045003774829322</v>
      </c>
      <c r="F3090" s="119">
        <v>0</v>
      </c>
      <c r="G3090" s="177">
        <v>0</v>
      </c>
      <c r="H3090" s="97">
        <v>7181176.0972127216</v>
      </c>
      <c r="I3090" s="185">
        <v>36251.134641182791</v>
      </c>
      <c r="J3090" s="174">
        <v>260325781582.10193</v>
      </c>
      <c r="K3090" s="186">
        <v>0.39992988594102519</v>
      </c>
      <c r="L3090" s="182">
        <v>77780830823.571045</v>
      </c>
      <c r="M3090" s="189">
        <v>32237356354.61657</v>
      </c>
      <c r="N3090" s="187">
        <v>18812742.821070433</v>
      </c>
      <c r="O3090" s="185">
        <v>67644601455.078613</v>
      </c>
      <c r="P3090" s="185">
        <v>0</v>
      </c>
      <c r="Q3090" s="174">
        <v>360207739391.79712</v>
      </c>
      <c r="R3090" s="119">
        <v>0.43926802229975748</v>
      </c>
      <c r="S3090" s="174">
        <v>104802401658.12933</v>
      </c>
      <c r="T3090" s="119">
        <v>0.29094988862561894</v>
      </c>
      <c r="U3090" s="97">
        <v>15.431488001192573</v>
      </c>
      <c r="V3090" s="184">
        <v>1769868493487.6707</v>
      </c>
      <c r="W3090" s="199">
        <v>1838.4565352569209</v>
      </c>
      <c r="X3090" s="191">
        <v>4.6089611723382697E-2</v>
      </c>
      <c r="Y3090" s="198">
        <v>2.0000000000000001E-4</v>
      </c>
    </row>
    <row r="3091" spans="1:25" x14ac:dyDescent="0.2">
      <c r="A3091">
        <v>3087</v>
      </c>
      <c r="B3091" s="119">
        <v>0.66094693517206971</v>
      </c>
      <c r="C3091" s="97">
        <v>10212.645696289794</v>
      </c>
      <c r="D3091" s="96">
        <v>1.1077905915307282</v>
      </c>
      <c r="E3091" s="98">
        <v>0.4714453235479284</v>
      </c>
      <c r="F3091" s="119">
        <v>0</v>
      </c>
      <c r="G3091" s="177">
        <v>0</v>
      </c>
      <c r="H3091" s="97">
        <v>7919929.1521553556</v>
      </c>
      <c r="I3091" s="185">
        <v>38898.388278370352</v>
      </c>
      <c r="J3091" s="174">
        <v>308072479297.72351</v>
      </c>
      <c r="K3091" s="186">
        <v>0.44751274724770129</v>
      </c>
      <c r="L3091" s="182">
        <v>107915083712.21024</v>
      </c>
      <c r="M3091" s="189">
        <v>31016972132.187714</v>
      </c>
      <c r="N3091" s="187">
        <v>16056136.57058211</v>
      </c>
      <c r="O3091" s="185">
        <v>66226236584.364334</v>
      </c>
      <c r="P3091" s="185">
        <v>0</v>
      </c>
      <c r="Q3091" s="174">
        <v>405315688014.27551</v>
      </c>
      <c r="R3091" s="119">
        <v>0.47086100161685462</v>
      </c>
      <c r="S3091" s="174">
        <v>150265634705.04572</v>
      </c>
      <c r="T3091" s="119">
        <v>0.37073727750639951</v>
      </c>
      <c r="U3091" s="97">
        <v>15.342442078508888</v>
      </c>
      <c r="V3091" s="184">
        <v>2405043217236.3984</v>
      </c>
      <c r="W3091" s="199">
        <v>2497.0425742760749</v>
      </c>
      <c r="X3091" s="191">
        <v>5.0160724128434635E-2</v>
      </c>
      <c r="Y3091" s="198">
        <v>2.0000000000000001E-4</v>
      </c>
    </row>
    <row r="3092" spans="1:25" x14ac:dyDescent="0.2">
      <c r="A3092">
        <v>3088</v>
      </c>
      <c r="B3092" s="119">
        <v>0.67481920554261743</v>
      </c>
      <c r="C3092" s="97">
        <v>4000</v>
      </c>
      <c r="D3092" s="96">
        <v>0.78071563837677505</v>
      </c>
      <c r="E3092" s="98">
        <v>0</v>
      </c>
      <c r="F3092" s="119">
        <v>0</v>
      </c>
      <c r="G3092" s="177">
        <v>0</v>
      </c>
      <c r="H3092" s="97">
        <v>20192189.83378724</v>
      </c>
      <c r="I3092" s="185">
        <v>22372.73854687823</v>
      </c>
      <c r="J3092" s="174">
        <v>451754583840.25452</v>
      </c>
      <c r="K3092" s="186">
        <v>0.29254932731374661</v>
      </c>
      <c r="L3092" s="182">
        <v>74820355193.961456</v>
      </c>
      <c r="M3092" s="189">
        <v>18165497904.239094</v>
      </c>
      <c r="N3092" s="187">
        <v>43550734.099218212</v>
      </c>
      <c r="O3092" s="185">
        <v>0</v>
      </c>
      <c r="P3092" s="185">
        <v>0</v>
      </c>
      <c r="Q3092" s="174">
        <v>469920081744.49359</v>
      </c>
      <c r="R3092" s="119">
        <v>0.28124037415627345</v>
      </c>
      <c r="S3092" s="174">
        <v>74820355193.961456</v>
      </c>
      <c r="T3092" s="119">
        <v>0.15921931856200819</v>
      </c>
      <c r="U3092" s="97">
        <v>13.871243114425871</v>
      </c>
      <c r="V3092" s="184">
        <v>1099637172591.1199</v>
      </c>
      <c r="W3092" s="199">
        <v>1141.863006803949</v>
      </c>
      <c r="X3092" s="191">
        <v>4.9946147984514938E-2</v>
      </c>
      <c r="Y3092" s="198">
        <v>2.0000000000000001E-4</v>
      </c>
    </row>
    <row r="3093" spans="1:25" x14ac:dyDescent="0.2">
      <c r="A3093">
        <v>3089</v>
      </c>
      <c r="B3093" s="119">
        <v>0.3904104026561947</v>
      </c>
      <c r="C3093" s="97">
        <v>4000</v>
      </c>
      <c r="D3093" s="96">
        <v>1.4034957207830197</v>
      </c>
      <c r="E3093" s="98">
        <v>0.39799501435357387</v>
      </c>
      <c r="F3093" s="119">
        <v>0.60051784248337725</v>
      </c>
      <c r="G3093" s="177">
        <v>1</v>
      </c>
      <c r="H3093" s="97">
        <v>21494119.446851149</v>
      </c>
      <c r="I3093" s="185">
        <v>25271.058784227091</v>
      </c>
      <c r="J3093" s="174">
        <v>543179156056.5741</v>
      </c>
      <c r="K3093" s="186">
        <v>0.3195630400029289</v>
      </c>
      <c r="L3093" s="182">
        <v>116099447662.44232</v>
      </c>
      <c r="M3093" s="189">
        <v>5801623879.5158625</v>
      </c>
      <c r="N3093" s="187">
        <v>37734903.834566765</v>
      </c>
      <c r="O3093" s="185">
        <v>0</v>
      </c>
      <c r="P3093" s="185">
        <v>387086310692.01697</v>
      </c>
      <c r="Q3093" s="174">
        <v>936067090628.10693</v>
      </c>
      <c r="R3093" s="119">
        <v>0.51625469559560577</v>
      </c>
      <c r="S3093" s="174">
        <v>349294183245.01599</v>
      </c>
      <c r="T3093" s="119">
        <v>0.37315079949091834</v>
      </c>
      <c r="U3093" s="97">
        <v>17.058411978399445</v>
      </c>
      <c r="V3093" s="184">
        <v>6268110070420.4775</v>
      </c>
      <c r="W3093" s="199">
        <v>6502.6279639398272</v>
      </c>
      <c r="X3093" s="191">
        <v>4.4963296225097267E-2</v>
      </c>
      <c r="Y3093" s="198">
        <v>2.0000000000000001E-4</v>
      </c>
    </row>
    <row r="3094" spans="1:25" x14ac:dyDescent="0.2">
      <c r="A3094">
        <v>3090</v>
      </c>
      <c r="B3094" s="119">
        <v>0.32776283340122619</v>
      </c>
      <c r="C3094" s="97">
        <v>8185.3577893786296</v>
      </c>
      <c r="D3094" s="96">
        <v>1.3686721174509713</v>
      </c>
      <c r="E3094" s="98">
        <v>0</v>
      </c>
      <c r="F3094" s="119">
        <v>0</v>
      </c>
      <c r="G3094" s="177">
        <v>0</v>
      </c>
      <c r="H3094" s="97">
        <v>15723964.721419953</v>
      </c>
      <c r="I3094" s="185">
        <v>32270.072420793786</v>
      </c>
      <c r="J3094" s="174">
        <v>507413480302.22845</v>
      </c>
      <c r="K3094" s="186">
        <v>0.32776283340122614</v>
      </c>
      <c r="L3094" s="182">
        <v>109667111521.15642</v>
      </c>
      <c r="M3094" s="189">
        <v>10509404729.116503</v>
      </c>
      <c r="N3094" s="187">
        <v>28147141.808423512</v>
      </c>
      <c r="O3094" s="185">
        <v>0</v>
      </c>
      <c r="P3094" s="185">
        <v>0</v>
      </c>
      <c r="Q3094" s="174">
        <v>517922885031.34497</v>
      </c>
      <c r="R3094" s="119">
        <v>0.32111205126564429</v>
      </c>
      <c r="S3094" s="174">
        <v>109667111521.15642</v>
      </c>
      <c r="T3094" s="119">
        <v>0.21174409297345359</v>
      </c>
      <c r="U3094" s="97">
        <v>13.28215091630554</v>
      </c>
      <c r="V3094" s="184">
        <v>1366863656881.7307</v>
      </c>
      <c r="W3094" s="199">
        <v>1420.0686352045122</v>
      </c>
      <c r="X3094" s="191">
        <v>6.0251879653750937E-2</v>
      </c>
      <c r="Y3094" s="198">
        <v>2.0000000000000001E-4</v>
      </c>
    </row>
    <row r="3095" spans="1:25" x14ac:dyDescent="0.2">
      <c r="A3095">
        <v>3091</v>
      </c>
      <c r="B3095" s="119">
        <v>0.36512073927234057</v>
      </c>
      <c r="C3095" s="97">
        <v>5780.0296947303596</v>
      </c>
      <c r="D3095" s="96">
        <v>1.1343931176159194</v>
      </c>
      <c r="E3095" s="98">
        <v>0</v>
      </c>
      <c r="F3095" s="119">
        <v>0.6430308767216002</v>
      </c>
      <c r="G3095" s="177">
        <v>1</v>
      </c>
      <c r="H3095" s="97">
        <v>35440884.280391574</v>
      </c>
      <c r="I3095" s="185">
        <v>23802.480122045083</v>
      </c>
      <c r="J3095" s="174">
        <v>843580943591.72046</v>
      </c>
      <c r="K3095" s="186">
        <v>0.32217862437808376</v>
      </c>
      <c r="L3095" s="182">
        <v>186587327128.37207</v>
      </c>
      <c r="M3095" s="189">
        <v>13594050474.485958</v>
      </c>
      <c r="N3095" s="187">
        <v>65341973.731815338</v>
      </c>
      <c r="O3095" s="185">
        <v>0</v>
      </c>
      <c r="P3095" s="185">
        <v>809643534556.729</v>
      </c>
      <c r="Q3095" s="174">
        <v>1666818528622.9353</v>
      </c>
      <c r="R3095" s="119">
        <v>0.55164888067508211</v>
      </c>
      <c r="S3095" s="174">
        <v>459129226792.03949</v>
      </c>
      <c r="T3095" s="119">
        <v>0.27545243762760147</v>
      </c>
      <c r="U3095" s="97">
        <v>16.645477431278682</v>
      </c>
      <c r="V3095" s="184">
        <v>7883721685519.0547</v>
      </c>
      <c r="W3095" s="199">
        <v>8180.6407807993673</v>
      </c>
      <c r="X3095" s="191">
        <v>4.6811503471519286E-2</v>
      </c>
      <c r="Y3095" s="198">
        <v>2.0000000000000001E-4</v>
      </c>
    </row>
    <row r="3096" spans="1:25" x14ac:dyDescent="0.2">
      <c r="A3096">
        <v>3092</v>
      </c>
      <c r="B3096" s="119">
        <v>0.39946589630744295</v>
      </c>
      <c r="C3096" s="97">
        <v>4000</v>
      </c>
      <c r="D3096" s="96">
        <v>1.0253094449937794</v>
      </c>
      <c r="E3096" s="98">
        <v>0.28399786721514098</v>
      </c>
      <c r="F3096" s="119">
        <v>0</v>
      </c>
      <c r="G3096" s="177">
        <v>0</v>
      </c>
      <c r="H3096" s="97">
        <v>19008010.329593357</v>
      </c>
      <c r="I3096" s="185">
        <v>21137.816534785674</v>
      </c>
      <c r="J3096" s="174">
        <v>401787835038.25537</v>
      </c>
      <c r="K3096" s="186">
        <v>5.0357751868704392E-2</v>
      </c>
      <c r="L3096" s="182">
        <v>-25823113814.082565</v>
      </c>
      <c r="M3096" s="189">
        <v>19422633960.34964</v>
      </c>
      <c r="N3096" s="187">
        <v>37368806.197990887</v>
      </c>
      <c r="O3096" s="185">
        <v>76053056039.153519</v>
      </c>
      <c r="P3096" s="185">
        <v>0</v>
      </c>
      <c r="Q3096" s="174">
        <v>497263525037.75854</v>
      </c>
      <c r="R3096" s="119">
        <v>0.16304348268030905</v>
      </c>
      <c r="S3096" s="174">
        <v>7536388518.0790691</v>
      </c>
      <c r="T3096" s="119">
        <v>1.5155723552228793E-2</v>
      </c>
      <c r="U3096" s="97">
        <v>47.810070321566073</v>
      </c>
      <c r="V3096" s="184">
        <v>300130695439.65344</v>
      </c>
      <c r="W3096" s="199">
        <v>311.66285038068105</v>
      </c>
      <c r="X3096" s="191">
        <v>2.2051999767619165E-2</v>
      </c>
      <c r="Y3096" s="198">
        <v>2.0000000000000001E-4</v>
      </c>
    </row>
    <row r="3097" spans="1:25" x14ac:dyDescent="0.2">
      <c r="A3097">
        <v>3093</v>
      </c>
      <c r="B3097" s="119">
        <v>0.53110930014602131</v>
      </c>
      <c r="C3097" s="97">
        <v>6342.9168176955254</v>
      </c>
      <c r="D3097" s="96">
        <v>0.52200800226013033</v>
      </c>
      <c r="E3097" s="98">
        <v>0.7</v>
      </c>
      <c r="F3097" s="119">
        <v>0</v>
      </c>
      <c r="G3097" s="177">
        <v>0</v>
      </c>
      <c r="H3097" s="97">
        <v>4167386.3891687547</v>
      </c>
      <c r="I3097" s="185">
        <v>50164.575152183163</v>
      </c>
      <c r="J3097" s="174">
        <v>209055167707.64124</v>
      </c>
      <c r="K3097" s="186">
        <v>0.53110930014602131</v>
      </c>
      <c r="L3097" s="182">
        <v>78676230385.869797</v>
      </c>
      <c r="M3097" s="189">
        <v>51193502505.018356</v>
      </c>
      <c r="N3097" s="187">
        <v>11742160.601968797</v>
      </c>
      <c r="O3097" s="185">
        <v>46552564120.876778</v>
      </c>
      <c r="P3097" s="185">
        <v>0</v>
      </c>
      <c r="Q3097" s="174">
        <v>306801234333.53638</v>
      </c>
      <c r="R3097" s="119">
        <v>0.48328747904782526</v>
      </c>
      <c r="S3097" s="174">
        <v>104547610712.24809</v>
      </c>
      <c r="T3097" s="119">
        <v>0.34076659091465727</v>
      </c>
      <c r="U3097" s="97">
        <v>16.148831606501123</v>
      </c>
      <c r="V3097" s="184">
        <v>1866281360032.4775</v>
      </c>
      <c r="W3097" s="199">
        <v>1938.7264817393948</v>
      </c>
      <c r="X3097" s="191">
        <v>4.5115903347750133E-2</v>
      </c>
      <c r="Y3097" s="198">
        <v>2.0000000000000001E-4</v>
      </c>
    </row>
    <row r="3098" spans="1:25" x14ac:dyDescent="0.2">
      <c r="A3098">
        <v>3094</v>
      </c>
      <c r="B3098" s="119">
        <v>0.57258238271864892</v>
      </c>
      <c r="C3098" s="97">
        <v>4000</v>
      </c>
      <c r="D3098" s="96">
        <v>1.6914037520242116</v>
      </c>
      <c r="E3098" s="98">
        <v>7.2251103303545477E-2</v>
      </c>
      <c r="F3098" s="119">
        <v>0</v>
      </c>
      <c r="G3098" s="177">
        <v>0</v>
      </c>
      <c r="H3098" s="97">
        <v>38316567.261908703</v>
      </c>
      <c r="I3098" s="185">
        <v>23210.618057378651</v>
      </c>
      <c r="J3098" s="174">
        <v>889351207986.02185</v>
      </c>
      <c r="K3098" s="186">
        <v>0.34637914937011793</v>
      </c>
      <c r="L3098" s="182">
        <v>223746098105.35916</v>
      </c>
      <c r="M3098" s="189">
        <v>14536993838.813297</v>
      </c>
      <c r="N3098" s="187">
        <v>61844285.390598431</v>
      </c>
      <c r="O3098" s="185">
        <v>31547084736.149406</v>
      </c>
      <c r="P3098" s="185">
        <v>0</v>
      </c>
      <c r="Q3098" s="174">
        <v>935435286560.98462</v>
      </c>
      <c r="R3098" s="119">
        <v>0.35629443050807574</v>
      </c>
      <c r="S3098" s="174">
        <v>238257981993.87018</v>
      </c>
      <c r="T3098" s="119">
        <v>0.25470279496275688</v>
      </c>
      <c r="U3098" s="97">
        <v>13.583542172820925</v>
      </c>
      <c r="V3098" s="184">
        <v>3267234895894.6733</v>
      </c>
      <c r="W3098" s="199">
        <v>3386.3535953211399</v>
      </c>
      <c r="X3098" s="191">
        <v>5.7354695556904242E-2</v>
      </c>
      <c r="Y3098" s="198">
        <v>2.0000000000000001E-4</v>
      </c>
    </row>
    <row r="3099" spans="1:25" x14ac:dyDescent="0.2">
      <c r="A3099">
        <v>3095</v>
      </c>
      <c r="B3099" s="119">
        <v>0.47697488121811732</v>
      </c>
      <c r="C3099" s="97">
        <v>4000</v>
      </c>
      <c r="D3099" s="96">
        <v>0.69630067014001429</v>
      </c>
      <c r="E3099" s="98">
        <v>0</v>
      </c>
      <c r="F3099" s="119">
        <v>0</v>
      </c>
      <c r="G3099" s="177">
        <v>0</v>
      </c>
      <c r="H3099" s="97">
        <v>9552448.1085185725</v>
      </c>
      <c r="I3099" s="185">
        <v>29397.674486367741</v>
      </c>
      <c r="J3099" s="174">
        <v>280819760042.14825</v>
      </c>
      <c r="K3099" s="186">
        <v>0.36608184575088187</v>
      </c>
      <c r="L3099" s="182">
        <v>71457725004.960175</v>
      </c>
      <c r="M3099" s="189">
        <v>9273076627.2186489</v>
      </c>
      <c r="N3099" s="187">
        <v>22499912.154504299</v>
      </c>
      <c r="O3099" s="185">
        <v>0</v>
      </c>
      <c r="P3099" s="185">
        <v>0</v>
      </c>
      <c r="Q3099" s="174">
        <v>290092836669.36688</v>
      </c>
      <c r="R3099" s="119">
        <v>0.3543797125770432</v>
      </c>
      <c r="S3099" s="174">
        <v>71457725004.960175</v>
      </c>
      <c r="T3099" s="119">
        <v>0.24632709247627535</v>
      </c>
      <c r="U3099" s="97">
        <v>13.435192540086774</v>
      </c>
      <c r="V3099" s="184">
        <v>1083197526838.9698</v>
      </c>
      <c r="W3099" s="199">
        <v>1124.7707368500292</v>
      </c>
      <c r="X3099" s="191">
        <v>5.2603313272488718E-2</v>
      </c>
      <c r="Y3099" s="198">
        <v>2.0000000000000001E-4</v>
      </c>
    </row>
    <row r="3100" spans="1:25" x14ac:dyDescent="0.2">
      <c r="A3100">
        <v>3096</v>
      </c>
      <c r="B3100" s="119">
        <v>0.4208953911648422</v>
      </c>
      <c r="C3100" s="97">
        <v>6388.0902593738401</v>
      </c>
      <c r="D3100" s="96">
        <v>1.0616191997300739</v>
      </c>
      <c r="E3100" s="98">
        <v>0.7</v>
      </c>
      <c r="F3100" s="119">
        <v>0.47419514381795569</v>
      </c>
      <c r="G3100" s="177">
        <v>1</v>
      </c>
      <c r="H3100" s="97">
        <v>14532461.857190343</v>
      </c>
      <c r="I3100" s="185">
        <v>25044.556464983398</v>
      </c>
      <c r="J3100" s="174">
        <v>363959061557.62103</v>
      </c>
      <c r="K3100" s="186">
        <v>0.2684282035986395</v>
      </c>
      <c r="L3100" s="182">
        <v>69614818100.933716</v>
      </c>
      <c r="M3100" s="189">
        <v>3095447793.124526</v>
      </c>
      <c r="N3100" s="187">
        <v>28523407.146605365</v>
      </c>
      <c r="O3100" s="185">
        <v>0</v>
      </c>
      <c r="P3100" s="185">
        <v>407470870684.90857</v>
      </c>
      <c r="Q3100" s="174">
        <v>774525380035.65405</v>
      </c>
      <c r="R3100" s="119">
        <v>0.54701057518061269</v>
      </c>
      <c r="S3100" s="174">
        <v>289011948450.48779</v>
      </c>
      <c r="T3100" s="119">
        <v>0.3731471632823492</v>
      </c>
      <c r="U3100" s="97">
        <v>17.591175377201086</v>
      </c>
      <c r="V3100" s="184">
        <v>5335752891041.8975</v>
      </c>
      <c r="W3100" s="199">
        <v>5540.7618092086304</v>
      </c>
      <c r="X3100" s="191">
        <v>4.2199941967921019E-2</v>
      </c>
      <c r="Y3100" s="198">
        <v>2.0000000000000001E-4</v>
      </c>
    </row>
    <row r="3101" spans="1:25" x14ac:dyDescent="0.2">
      <c r="A3101">
        <v>3097</v>
      </c>
      <c r="B3101" s="119">
        <v>0.52289586215975103</v>
      </c>
      <c r="C3101" s="97">
        <v>7515.1810840122025</v>
      </c>
      <c r="D3101" s="96">
        <v>0.87103103166313389</v>
      </c>
      <c r="E3101" s="98">
        <v>0.2767941264881193</v>
      </c>
      <c r="F3101" s="119">
        <v>0.58083217831846223</v>
      </c>
      <c r="G3101" s="177">
        <v>1</v>
      </c>
      <c r="H3101" s="97">
        <v>8278127.9854480419</v>
      </c>
      <c r="I3101" s="185">
        <v>41251.062803921392</v>
      </c>
      <c r="J3101" s="174">
        <v>341481577426.61646</v>
      </c>
      <c r="K3101" s="186">
        <v>0.4523468286538268</v>
      </c>
      <c r="L3101" s="182">
        <v>113167164809.91582</v>
      </c>
      <c r="M3101" s="189">
        <v>6149998655.4007273</v>
      </c>
      <c r="N3101" s="187">
        <v>18188312.653354838</v>
      </c>
      <c r="O3101" s="185">
        <v>0</v>
      </c>
      <c r="P3101" s="185">
        <v>330234805119.3595</v>
      </c>
      <c r="Q3101" s="174">
        <v>677866381201.37671</v>
      </c>
      <c r="R3101" s="119">
        <v>0.61760837282731662</v>
      </c>
      <c r="S3101" s="174">
        <v>272672857864.46805</v>
      </c>
      <c r="T3101" s="119">
        <v>0.40225163162865862</v>
      </c>
      <c r="U3101" s="97">
        <v>16.587049623902548</v>
      </c>
      <c r="V3101" s="184">
        <v>4846818426006.707</v>
      </c>
      <c r="W3101" s="199">
        <v>5033.444261302855</v>
      </c>
      <c r="X3101" s="191">
        <v>4.471812756657112E-2</v>
      </c>
      <c r="Y3101" s="198">
        <v>2.0000000000000001E-4</v>
      </c>
    </row>
    <row r="3102" spans="1:25" x14ac:dyDescent="0.2">
      <c r="A3102">
        <v>3098</v>
      </c>
      <c r="B3102" s="119">
        <v>0.6299094532487759</v>
      </c>
      <c r="C3102" s="97">
        <v>12272.991844673239</v>
      </c>
      <c r="D3102" s="96">
        <v>1.0413210948115776</v>
      </c>
      <c r="E3102" s="98">
        <v>0.53490002106740719</v>
      </c>
      <c r="F3102" s="119">
        <v>0</v>
      </c>
      <c r="G3102" s="177">
        <v>0</v>
      </c>
      <c r="H3102" s="97">
        <v>8522035.2906767409</v>
      </c>
      <c r="I3102" s="185">
        <v>43221.306738564475</v>
      </c>
      <c r="J3102" s="174">
        <v>368333501335.21088</v>
      </c>
      <c r="K3102" s="186">
        <v>0.43987459301793441</v>
      </c>
      <c r="L3102" s="182">
        <v>123402413289.76172</v>
      </c>
      <c r="M3102" s="189">
        <v>18892260928.531086</v>
      </c>
      <c r="N3102" s="187">
        <v>17481618.91956963</v>
      </c>
      <c r="O3102" s="185">
        <v>34080217088.656742</v>
      </c>
      <c r="P3102" s="185">
        <v>0</v>
      </c>
      <c r="Q3102" s="174">
        <v>421305979352.39868</v>
      </c>
      <c r="R3102" s="119">
        <v>0.44928088359101137</v>
      </c>
      <c r="S3102" s="174">
        <v>136905895320.62466</v>
      </c>
      <c r="T3102" s="119">
        <v>0.32495597506369739</v>
      </c>
      <c r="U3102" s="97">
        <v>14.004466790038284</v>
      </c>
      <c r="V3102" s="184">
        <v>1949342202647.002</v>
      </c>
      <c r="W3102" s="199">
        <v>2022.7315000331459</v>
      </c>
      <c r="X3102" s="191">
        <v>5.3343622107351704E-2</v>
      </c>
      <c r="Y3102" s="198">
        <v>2.0000000000000001E-4</v>
      </c>
    </row>
    <row r="3103" spans="1:25" x14ac:dyDescent="0.2">
      <c r="A3103">
        <v>3099</v>
      </c>
      <c r="B3103" s="119">
        <v>0.47784358958822121</v>
      </c>
      <c r="C3103" s="97">
        <v>12527.614928003959</v>
      </c>
      <c r="D3103" s="96">
        <v>0.65330979848161463</v>
      </c>
      <c r="E3103" s="98">
        <v>0.29719061896700927</v>
      </c>
      <c r="F3103" s="119">
        <v>0.52259892535177199</v>
      </c>
      <c r="G3103" s="177">
        <v>1</v>
      </c>
      <c r="H3103" s="97">
        <v>4071342.7886913163</v>
      </c>
      <c r="I3103" s="185">
        <v>53646.993873088519</v>
      </c>
      <c r="J3103" s="174">
        <v>218415301640.16617</v>
      </c>
      <c r="K3103" s="186">
        <v>0.47784358958822115</v>
      </c>
      <c r="L3103" s="182">
        <v>74382562291.471756</v>
      </c>
      <c r="M3103" s="189">
        <v>3569857074.9771214</v>
      </c>
      <c r="N3103" s="187">
        <v>10661504.5275048</v>
      </c>
      <c r="O3103" s="185">
        <v>0</v>
      </c>
      <c r="P3103" s="185">
        <v>90141451039.925186</v>
      </c>
      <c r="Q3103" s="174">
        <v>312126609755.06848</v>
      </c>
      <c r="R3103" s="119">
        <v>0.56541642741437381</v>
      </c>
      <c r="S3103" s="174">
        <v>123385255824.67447</v>
      </c>
      <c r="T3103" s="119">
        <v>0.39530514851488363</v>
      </c>
      <c r="U3103" s="97">
        <v>15.474224274619065</v>
      </c>
      <c r="V3103" s="184">
        <v>2048104058702.2322</v>
      </c>
      <c r="W3103" s="199">
        <v>2125.9671989904164</v>
      </c>
      <c r="X3103" s="191">
        <v>4.7551327717937485E-2</v>
      </c>
      <c r="Y3103" s="198">
        <v>2.0000000000000001E-4</v>
      </c>
    </row>
    <row r="3104" spans="1:25" x14ac:dyDescent="0.2">
      <c r="A3104">
        <v>3100</v>
      </c>
      <c r="B3104" s="119">
        <v>0.44201360647986981</v>
      </c>
      <c r="C3104" s="97">
        <v>9801.1816413475171</v>
      </c>
      <c r="D3104" s="96">
        <v>0.99138093336904631</v>
      </c>
      <c r="E3104" s="98">
        <v>0</v>
      </c>
      <c r="F3104" s="119">
        <v>0</v>
      </c>
      <c r="G3104" s="177">
        <v>0</v>
      </c>
      <c r="H3104" s="97">
        <v>15158848.704877421</v>
      </c>
      <c r="I3104" s="185">
        <v>34251.001800664839</v>
      </c>
      <c r="J3104" s="174">
        <v>519205754286.76239</v>
      </c>
      <c r="K3104" s="186">
        <v>0.44147185183007143</v>
      </c>
      <c r="L3104" s="182">
        <v>177531178725.80853</v>
      </c>
      <c r="M3104" s="189">
        <v>15705136395.721594</v>
      </c>
      <c r="N3104" s="187">
        <v>30296811.90254806</v>
      </c>
      <c r="O3104" s="185">
        <v>0</v>
      </c>
      <c r="P3104" s="185">
        <v>0</v>
      </c>
      <c r="Q3104" s="174">
        <v>534910890682.48401</v>
      </c>
      <c r="R3104" s="119">
        <v>0.42851011227936436</v>
      </c>
      <c r="S3104" s="174">
        <v>177531178725.80853</v>
      </c>
      <c r="T3104" s="119">
        <v>0.33188925822635507</v>
      </c>
      <c r="U3104" s="97">
        <v>13.322214221887414</v>
      </c>
      <c r="V3104" s="184">
        <v>2401049500073.2852</v>
      </c>
      <c r="W3104" s="199">
        <v>2493.1814148977583</v>
      </c>
      <c r="X3104" s="191">
        <v>5.777501582267372E-2</v>
      </c>
      <c r="Y3104" s="198">
        <v>2.0000000000000001E-4</v>
      </c>
    </row>
    <row r="3105" spans="1:25" x14ac:dyDescent="0.2">
      <c r="A3105">
        <v>3101</v>
      </c>
      <c r="B3105" s="119">
        <v>0.51437584186511054</v>
      </c>
      <c r="C3105" s="97">
        <v>7735.9762078585554</v>
      </c>
      <c r="D3105" s="96">
        <v>1.2262251687795156</v>
      </c>
      <c r="E3105" s="98">
        <v>0</v>
      </c>
      <c r="F3105" s="119">
        <v>0</v>
      </c>
      <c r="G3105" s="177">
        <v>0</v>
      </c>
      <c r="H3105" s="97">
        <v>12765983.991944939</v>
      </c>
      <c r="I3105" s="185">
        <v>25629.354978689982</v>
      </c>
      <c r="J3105" s="174">
        <v>327183935381.83063</v>
      </c>
      <c r="K3105" s="186">
        <v>0.23302463104285143</v>
      </c>
      <c r="L3105" s="182">
        <v>53897474701.298599</v>
      </c>
      <c r="M3105" s="189">
        <v>7523661479.3950758</v>
      </c>
      <c r="N3105" s="187">
        <v>24059736.8384744</v>
      </c>
      <c r="O3105" s="185">
        <v>0</v>
      </c>
      <c r="P3105" s="185">
        <v>0</v>
      </c>
      <c r="Q3105" s="174">
        <v>334707596861.22571</v>
      </c>
      <c r="R3105" s="119">
        <v>0.22778663089953752</v>
      </c>
      <c r="S3105" s="174">
        <v>53897474701.298599</v>
      </c>
      <c r="T3105" s="119">
        <v>0.16102853716715973</v>
      </c>
      <c r="U3105" s="97">
        <v>13.458676567347549</v>
      </c>
      <c r="V3105" s="184">
        <v>657090160520.17053</v>
      </c>
      <c r="W3105" s="199">
        <v>682.01063231808769</v>
      </c>
      <c r="X3105" s="191">
        <v>6.5636711499268321E-2</v>
      </c>
      <c r="Y3105" s="198">
        <v>2.0000000000000001E-4</v>
      </c>
    </row>
    <row r="3106" spans="1:25" x14ac:dyDescent="0.2">
      <c r="A3106">
        <v>3102</v>
      </c>
      <c r="B3106" s="119">
        <v>0.50696911234288855</v>
      </c>
      <c r="C3106" s="97">
        <v>12906.620991428021</v>
      </c>
      <c r="D3106" s="96">
        <v>1.2654234685355654</v>
      </c>
      <c r="E3106" s="98">
        <v>0</v>
      </c>
      <c r="F3106" s="119">
        <v>0</v>
      </c>
      <c r="G3106" s="177">
        <v>0</v>
      </c>
      <c r="H3106" s="97">
        <v>11001219.550194997</v>
      </c>
      <c r="I3106" s="185">
        <v>35191.397449453179</v>
      </c>
      <c r="J3106" s="174">
        <v>387148289619.60669</v>
      </c>
      <c r="K3106" s="186">
        <v>0.41932560617646342</v>
      </c>
      <c r="L3106" s="182">
        <v>145270207848.328</v>
      </c>
      <c r="M3106" s="189">
        <v>6360108846.7161818</v>
      </c>
      <c r="N3106" s="187">
        <v>20662728.724106889</v>
      </c>
      <c r="O3106" s="185">
        <v>0</v>
      </c>
      <c r="P3106" s="185">
        <v>0</v>
      </c>
      <c r="Q3106" s="174">
        <v>393508398466.32288</v>
      </c>
      <c r="R3106" s="119">
        <v>0.4125482247841174</v>
      </c>
      <c r="S3106" s="174">
        <v>145270207848.328</v>
      </c>
      <c r="T3106" s="119">
        <v>0.36916672786276117</v>
      </c>
      <c r="U3106" s="97">
        <v>13.134798067370332</v>
      </c>
      <c r="V3106" s="184">
        <v>1829318425887.8577</v>
      </c>
      <c r="W3106" s="199">
        <v>1900.1134954055894</v>
      </c>
      <c r="X3106" s="191">
        <v>5.9123667703691943E-2</v>
      </c>
      <c r="Y3106" s="198">
        <v>2.0000000000000001E-4</v>
      </c>
    </row>
    <row r="3107" spans="1:25" x14ac:dyDescent="0.2">
      <c r="A3107">
        <v>3103</v>
      </c>
      <c r="B3107" s="119">
        <v>0.60987778422173411</v>
      </c>
      <c r="C3107" s="97">
        <v>16562.575293449947</v>
      </c>
      <c r="D3107" s="96">
        <v>1.1612187185622487</v>
      </c>
      <c r="E3107" s="98">
        <v>0.33822764604141542</v>
      </c>
      <c r="F3107" s="119">
        <v>0</v>
      </c>
      <c r="G3107" s="177">
        <v>0</v>
      </c>
      <c r="H3107" s="97">
        <v>9343701.0283769611</v>
      </c>
      <c r="I3107" s="185">
        <v>35019.506051451201</v>
      </c>
      <c r="J3107" s="174">
        <v>327211794706.19781</v>
      </c>
      <c r="K3107" s="186">
        <v>0.32591708508802486</v>
      </c>
      <c r="L3107" s="182">
        <v>93944144917.157471</v>
      </c>
      <c r="M3107" s="189">
        <v>19894397315.29454</v>
      </c>
      <c r="N3107" s="187">
        <v>18296981.131591693</v>
      </c>
      <c r="O3107" s="185">
        <v>25876636957.707363</v>
      </c>
      <c r="P3107" s="185">
        <v>0</v>
      </c>
      <c r="Q3107" s="174">
        <v>372982828979.19971</v>
      </c>
      <c r="R3107" s="119">
        <v>0.34142382439362323</v>
      </c>
      <c r="S3107" s="174">
        <v>104563481669.91998</v>
      </c>
      <c r="T3107" s="119">
        <v>0.28034395566169945</v>
      </c>
      <c r="U3107" s="97">
        <v>14.221352242691871</v>
      </c>
      <c r="V3107" s="184">
        <v>1345629722901.9678</v>
      </c>
      <c r="W3107" s="199">
        <v>1393.3791342578318</v>
      </c>
      <c r="X3107" s="191">
        <v>5.500986489487604E-2</v>
      </c>
      <c r="Y3107" s="198">
        <v>2.0000000000000001E-4</v>
      </c>
    </row>
    <row r="3108" spans="1:25" x14ac:dyDescent="0.2">
      <c r="A3108">
        <v>3104</v>
      </c>
      <c r="B3108" s="119">
        <v>0.39771622963521369</v>
      </c>
      <c r="C3108" s="97">
        <v>4000</v>
      </c>
      <c r="D3108" s="96">
        <v>0.81577973100078571</v>
      </c>
      <c r="E3108" s="98">
        <v>0.33766998977818086</v>
      </c>
      <c r="F3108" s="119">
        <v>0</v>
      </c>
      <c r="G3108" s="177">
        <v>0</v>
      </c>
      <c r="H3108" s="97">
        <v>9371989.4112059474</v>
      </c>
      <c r="I3108" s="185">
        <v>35749.776562392137</v>
      </c>
      <c r="J3108" s="174">
        <v>335046527395.71765</v>
      </c>
      <c r="K3108" s="186">
        <v>0.35653231350320291</v>
      </c>
      <c r="L3108" s="182">
        <v>70850651737.128769</v>
      </c>
      <c r="M3108" s="189">
        <v>21426978087.528343</v>
      </c>
      <c r="N3108" s="187">
        <v>20981384.217307638</v>
      </c>
      <c r="O3108" s="185">
        <v>42636976522.243675</v>
      </c>
      <c r="P3108" s="185">
        <v>0</v>
      </c>
      <c r="Q3108" s="174">
        <v>399110482005.48962</v>
      </c>
      <c r="R3108" s="119">
        <v>0.38476687956116418</v>
      </c>
      <c r="S3108" s="174">
        <v>89844428173.165787</v>
      </c>
      <c r="T3108" s="119">
        <v>0.22511167264188769</v>
      </c>
      <c r="U3108" s="97">
        <v>15.149584575549651</v>
      </c>
      <c r="V3108" s="184">
        <v>1500578105829.4563</v>
      </c>
      <c r="W3108" s="199">
        <v>1558.1503840858372</v>
      </c>
      <c r="X3108" s="191">
        <v>4.8213229457602598E-2</v>
      </c>
      <c r="Y3108" s="198">
        <v>2.0000000000000001E-4</v>
      </c>
    </row>
    <row r="3109" spans="1:25" x14ac:dyDescent="0.2">
      <c r="A3109">
        <v>3105</v>
      </c>
      <c r="B3109" s="119">
        <v>0.41893516708202699</v>
      </c>
      <c r="C3109" s="97">
        <v>11579.791704649733</v>
      </c>
      <c r="D3109" s="96">
        <v>0.99606846676801952</v>
      </c>
      <c r="E3109" s="98">
        <v>0.11079038491014408</v>
      </c>
      <c r="F3109" s="119">
        <v>0</v>
      </c>
      <c r="G3109" s="177">
        <v>0</v>
      </c>
      <c r="H3109" s="97">
        <v>6731227.076806061</v>
      </c>
      <c r="I3109" s="185">
        <v>45270.087875119796</v>
      </c>
      <c r="J3109" s="174">
        <v>304723241274.39612</v>
      </c>
      <c r="K3109" s="186">
        <v>0.41893516708202694</v>
      </c>
      <c r="L3109" s="182">
        <v>94748863485.990341</v>
      </c>
      <c r="M3109" s="189">
        <v>12250611566.049944</v>
      </c>
      <c r="N3109" s="187">
        <v>14387014.418742847</v>
      </c>
      <c r="O3109" s="185">
        <v>23661370228.667812</v>
      </c>
      <c r="P3109" s="185">
        <v>0</v>
      </c>
      <c r="Q3109" s="174">
        <v>340635223069.11389</v>
      </c>
      <c r="R3109" s="119">
        <v>0.43033828639106375</v>
      </c>
      <c r="S3109" s="174">
        <v>107676813812.29625</v>
      </c>
      <c r="T3109" s="119">
        <v>0.31610592951055133</v>
      </c>
      <c r="U3109" s="97">
        <v>14.086198653707855</v>
      </c>
      <c r="V3109" s="184">
        <v>1566388196581.137</v>
      </c>
      <c r="W3109" s="199">
        <v>1626.7418512331765</v>
      </c>
      <c r="X3109" s="191">
        <v>5.5292523556170675E-2</v>
      </c>
      <c r="Y3109" s="198">
        <v>2.0000000000000001E-4</v>
      </c>
    </row>
    <row r="3110" spans="1:25" x14ac:dyDescent="0.2">
      <c r="A3110">
        <v>3106</v>
      </c>
      <c r="B3110" s="119">
        <v>0.65020367725368577</v>
      </c>
      <c r="C3110" s="97">
        <v>15296.260631335255</v>
      </c>
      <c r="D3110" s="96">
        <v>0.8982474214402596</v>
      </c>
      <c r="E3110" s="98">
        <v>0.30327655633695083</v>
      </c>
      <c r="F3110" s="119">
        <v>0.52598743132317227</v>
      </c>
      <c r="G3110" s="177">
        <v>1</v>
      </c>
      <c r="H3110" s="97">
        <v>5444436.6412204374</v>
      </c>
      <c r="I3110" s="185">
        <v>45119.043641089535</v>
      </c>
      <c r="J3110" s="174">
        <v>245647774416.37183</v>
      </c>
      <c r="K3110" s="186">
        <v>0.43775137129865183</v>
      </c>
      <c r="L3110" s="182">
        <v>88411514169.265442</v>
      </c>
      <c r="M3110" s="189">
        <v>2838800045.048727</v>
      </c>
      <c r="N3110" s="187">
        <v>12335026.583309721</v>
      </c>
      <c r="O3110" s="185">
        <v>0</v>
      </c>
      <c r="P3110" s="185">
        <v>219285397750.40454</v>
      </c>
      <c r="Q3110" s="174">
        <v>467771972211.82507</v>
      </c>
      <c r="R3110" s="119">
        <v>0.60491219037684618</v>
      </c>
      <c r="S3110" s="174">
        <v>210990211205.73669</v>
      </c>
      <c r="T3110" s="119">
        <v>0.45105355544943221</v>
      </c>
      <c r="U3110" s="97">
        <v>16.525027953528305</v>
      </c>
      <c r="V3110" s="184">
        <v>3659030340027.1909</v>
      </c>
      <c r="W3110" s="199">
        <v>3801.0599598121753</v>
      </c>
      <c r="X3110" s="191">
        <v>4.5628524575103815E-2</v>
      </c>
      <c r="Y3110" s="198">
        <v>2.0000000000000001E-4</v>
      </c>
    </row>
    <row r="3111" spans="1:25" x14ac:dyDescent="0.2">
      <c r="A3111">
        <v>3107</v>
      </c>
      <c r="B3111" s="119">
        <v>0.71450919223967591</v>
      </c>
      <c r="C3111" s="97">
        <v>14045.797990803916</v>
      </c>
      <c r="D3111" s="96">
        <v>0.96532143960831052</v>
      </c>
      <c r="E3111" s="98">
        <v>0.7</v>
      </c>
      <c r="F3111" s="119">
        <v>0</v>
      </c>
      <c r="G3111" s="177">
        <v>0</v>
      </c>
      <c r="H3111" s="97">
        <v>7572642.6557834754</v>
      </c>
      <c r="I3111" s="185">
        <v>37425.975691062544</v>
      </c>
      <c r="J3111" s="174">
        <v>283413539952.45563</v>
      </c>
      <c r="K3111" s="186">
        <v>0.35023670442294863</v>
      </c>
      <c r="L3111" s="182">
        <v>80076915440.533127</v>
      </c>
      <c r="M3111" s="189">
        <v>51367990313.525398</v>
      </c>
      <c r="N3111" s="187">
        <v>16112488.823428966</v>
      </c>
      <c r="O3111" s="185">
        <v>80337598716.358398</v>
      </c>
      <c r="P3111" s="185">
        <v>0</v>
      </c>
      <c r="Q3111" s="174">
        <v>415119128982.33942</v>
      </c>
      <c r="R3111" s="119">
        <v>0.39393969532498624</v>
      </c>
      <c r="S3111" s="174">
        <v>113934974971.89673</v>
      </c>
      <c r="T3111" s="119">
        <v>0.27446332153183889</v>
      </c>
      <c r="U3111" s="97">
        <v>16.360898574565891</v>
      </c>
      <c r="V3111" s="184">
        <v>1884838526120.2549</v>
      </c>
      <c r="W3111" s="199">
        <v>1956.5445748050013</v>
      </c>
      <c r="X3111" s="191">
        <v>4.7116121312228552E-2</v>
      </c>
      <c r="Y3111" s="198">
        <v>2.0000000000000001E-4</v>
      </c>
    </row>
    <row r="3112" spans="1:25" x14ac:dyDescent="0.2">
      <c r="A3112">
        <v>3108</v>
      </c>
      <c r="B3112" s="119">
        <v>0.39195780123107227</v>
      </c>
      <c r="C3112" s="97">
        <v>13776.490091991769</v>
      </c>
      <c r="D3112" s="96">
        <v>0.58081003653967389</v>
      </c>
      <c r="E3112" s="98">
        <v>0</v>
      </c>
      <c r="F3112" s="119">
        <v>0.35587786313024716</v>
      </c>
      <c r="G3112" s="177">
        <v>1</v>
      </c>
      <c r="H3112" s="97">
        <v>4389338.9648653064</v>
      </c>
      <c r="I3112" s="185">
        <v>41572.990551923009</v>
      </c>
      <c r="J3112" s="174">
        <v>182477947315.5329</v>
      </c>
      <c r="K3112" s="186">
        <v>0.39195780123107227</v>
      </c>
      <c r="L3112" s="182">
        <v>55908008706.593414</v>
      </c>
      <c r="M3112" s="189">
        <v>2349102993.0360403</v>
      </c>
      <c r="N3112" s="187">
        <v>11721352.461198987</v>
      </c>
      <c r="O3112" s="185">
        <v>0</v>
      </c>
      <c r="P3112" s="185">
        <v>166566654396.71622</v>
      </c>
      <c r="Q3112" s="174">
        <v>351393704705.28516</v>
      </c>
      <c r="R3112" s="119">
        <v>0.58275653712144815</v>
      </c>
      <c r="S3112" s="174">
        <v>132878050494.67993</v>
      </c>
      <c r="T3112" s="119">
        <v>0.37814579121764608</v>
      </c>
      <c r="U3112" s="97">
        <v>16.536937049750815</v>
      </c>
      <c r="V3112" s="184">
        <v>2334302825262.8813</v>
      </c>
      <c r="W3112" s="199">
        <v>2423.8181053101903</v>
      </c>
      <c r="X3112" s="191">
        <v>4.4512971902490914E-2</v>
      </c>
      <c r="Y3112" s="198">
        <v>2.0000000000000001E-4</v>
      </c>
    </row>
    <row r="3113" spans="1:25" x14ac:dyDescent="0.2">
      <c r="A3113">
        <v>3109</v>
      </c>
      <c r="B3113" s="119">
        <v>0.50221686645982422</v>
      </c>
      <c r="C3113" s="97">
        <v>4497.9153078902937</v>
      </c>
      <c r="D3113" s="96">
        <v>0.57605076333160998</v>
      </c>
      <c r="E3113" s="98">
        <v>0.27390542658265826</v>
      </c>
      <c r="F3113" s="119">
        <v>0.60759578736518971</v>
      </c>
      <c r="G3113" s="177">
        <v>1</v>
      </c>
      <c r="H3113" s="97">
        <v>29476219.734131407</v>
      </c>
      <c r="I3113" s="185">
        <v>25298.554716652216</v>
      </c>
      <c r="J3113" s="174">
        <v>745705757783.98718</v>
      </c>
      <c r="K3113" s="186">
        <v>0.38165535357833924</v>
      </c>
      <c r="L3113" s="182">
        <v>187686861760.58804</v>
      </c>
      <c r="M3113" s="189">
        <v>6250388116.0672359</v>
      </c>
      <c r="N3113" s="187">
        <v>69567338.413666204</v>
      </c>
      <c r="O3113" s="185">
        <v>0</v>
      </c>
      <c r="P3113" s="185">
        <v>437336363437.00275</v>
      </c>
      <c r="Q3113" s="174">
        <v>1189292509337.0571</v>
      </c>
      <c r="R3113" s="119">
        <v>0.5334866573369107</v>
      </c>
      <c r="S3113" s="174">
        <v>389365657382.83868</v>
      </c>
      <c r="T3113" s="119">
        <v>0.32739267617171935</v>
      </c>
      <c r="U3113" s="97">
        <v>16.167578733568813</v>
      </c>
      <c r="V3113" s="184">
        <v>6803047721965.459</v>
      </c>
      <c r="W3113" s="199">
        <v>7065.967422919085</v>
      </c>
      <c r="X3113" s="191">
        <v>4.5133342719446523E-2</v>
      </c>
      <c r="Y3113" s="198">
        <v>2.0000000000000001E-4</v>
      </c>
    </row>
    <row r="3114" spans="1:25" x14ac:dyDescent="0.2">
      <c r="A3114">
        <v>3110</v>
      </c>
      <c r="B3114" s="119">
        <v>0.51655501684393257</v>
      </c>
      <c r="C3114" s="97">
        <v>9480.2114082356638</v>
      </c>
      <c r="D3114" s="96">
        <v>0.76720405151058368</v>
      </c>
      <c r="E3114" s="98">
        <v>0</v>
      </c>
      <c r="F3114" s="119">
        <v>0.60904914876400473</v>
      </c>
      <c r="G3114" s="177">
        <v>1</v>
      </c>
      <c r="H3114" s="97">
        <v>5586810.3438876392</v>
      </c>
      <c r="I3114" s="185">
        <v>40698.353192039445</v>
      </c>
      <c r="J3114" s="174">
        <v>227373980592.47849</v>
      </c>
      <c r="K3114" s="186">
        <v>0.46507813668103082</v>
      </c>
      <c r="L3114" s="182">
        <v>84913367443.939285</v>
      </c>
      <c r="M3114" s="189">
        <v>4071536057.1999435</v>
      </c>
      <c r="N3114" s="187">
        <v>13350938.016097561</v>
      </c>
      <c r="O3114" s="185">
        <v>0</v>
      </c>
      <c r="P3114" s="185">
        <v>195521724811.19357</v>
      </c>
      <c r="Q3114" s="174">
        <v>426967241460.87201</v>
      </c>
      <c r="R3114" s="119">
        <v>0.61401442924674299</v>
      </c>
      <c r="S3114" s="174">
        <v>179399995547.81631</v>
      </c>
      <c r="T3114" s="119">
        <v>0.42017273956193391</v>
      </c>
      <c r="U3114" s="97">
        <v>16.222600989907061</v>
      </c>
      <c r="V3114" s="184">
        <v>3132886426329.7559</v>
      </c>
      <c r="W3114" s="199">
        <v>3253.0640375327307</v>
      </c>
      <c r="X3114" s="191">
        <v>4.5866835128264498E-2</v>
      </c>
      <c r="Y3114" s="198">
        <v>2.0000000000000001E-4</v>
      </c>
    </row>
    <row r="3115" spans="1:25" x14ac:dyDescent="0.2">
      <c r="A3115">
        <v>3111</v>
      </c>
      <c r="B3115" s="119">
        <v>0.519322509665745</v>
      </c>
      <c r="C3115" s="97">
        <v>8042.6356029032049</v>
      </c>
      <c r="D3115" s="96">
        <v>1.0103978007988725</v>
      </c>
      <c r="E3115" s="98">
        <v>5.0719199825451824E-2</v>
      </c>
      <c r="F3115" s="119">
        <v>0.55722302875445417</v>
      </c>
      <c r="G3115" s="177">
        <v>1</v>
      </c>
      <c r="H3115" s="97">
        <v>8234755.4693298284</v>
      </c>
      <c r="I3115" s="185">
        <v>37506.965231607159</v>
      </c>
      <c r="J3115" s="174">
        <v>308860687078.94073</v>
      </c>
      <c r="K3115" s="186">
        <v>0.42513661673549441</v>
      </c>
      <c r="L3115" s="182">
        <v>95263139884.156464</v>
      </c>
      <c r="M3115" s="189">
        <v>3063971988.1396894</v>
      </c>
      <c r="N3115" s="187">
        <v>17200969.9288854</v>
      </c>
      <c r="O3115" s="185">
        <v>0</v>
      </c>
      <c r="P3115" s="185">
        <v>266352413340.83789</v>
      </c>
      <c r="Q3115" s="174">
        <v>578277072407.91821</v>
      </c>
      <c r="R3115" s="119">
        <v>0.59554482557295274</v>
      </c>
      <c r="S3115" s="174">
        <v>268688339503.68878</v>
      </c>
      <c r="T3115" s="119">
        <v>0.46463598908544534</v>
      </c>
      <c r="U3115" s="97">
        <v>16.906714069931951</v>
      </c>
      <c r="V3115" s="184">
        <v>4818973589422.4648</v>
      </c>
      <c r="W3115" s="199">
        <v>5005.4984136995163</v>
      </c>
      <c r="X3115" s="191">
        <v>4.4634052614718527E-2</v>
      </c>
      <c r="Y3115" s="198">
        <v>2.0000000000000001E-4</v>
      </c>
    </row>
    <row r="3116" spans="1:25" x14ac:dyDescent="0.2">
      <c r="A3116">
        <v>3112</v>
      </c>
      <c r="B3116" s="119">
        <v>0.4437273248998857</v>
      </c>
      <c r="C3116" s="97">
        <v>16978.009377091432</v>
      </c>
      <c r="D3116" s="96">
        <v>0.43868560588948963</v>
      </c>
      <c r="E3116" s="98">
        <v>0.7</v>
      </c>
      <c r="F3116" s="119">
        <v>0.57773367453640811</v>
      </c>
      <c r="G3116" s="177">
        <v>1</v>
      </c>
      <c r="H3116" s="97">
        <v>4761474.0091576688</v>
      </c>
      <c r="I3116" s="185">
        <v>39018.17518513518</v>
      </c>
      <c r="J3116" s="174">
        <v>185784027028.78186</v>
      </c>
      <c r="K3116" s="186">
        <v>0.34654990123363061</v>
      </c>
      <c r="L3116" s="182">
        <v>50967096310.900131</v>
      </c>
      <c r="M3116" s="189">
        <v>2581692950.2010765</v>
      </c>
      <c r="N3116" s="187">
        <v>13678168.662749395</v>
      </c>
      <c r="O3116" s="185">
        <v>0</v>
      </c>
      <c r="P3116" s="185">
        <v>246753788740.15262</v>
      </c>
      <c r="Q3116" s="174">
        <v>435119508719.1355</v>
      </c>
      <c r="R3116" s="119">
        <v>0.6016426796866805</v>
      </c>
      <c r="S3116" s="174">
        <v>173766443948.01636</v>
      </c>
      <c r="T3116" s="119">
        <v>0.39935337410987137</v>
      </c>
      <c r="U3116" s="97">
        <v>17.287854343076347</v>
      </c>
      <c r="V3116" s="184">
        <v>3208045333863.6562</v>
      </c>
      <c r="W3116" s="199">
        <v>3330.7778635383315</v>
      </c>
      <c r="X3116" s="191">
        <v>4.3298227937130687E-2</v>
      </c>
      <c r="Y3116" s="198">
        <v>2.0000000000000001E-4</v>
      </c>
    </row>
    <row r="3117" spans="1:25" x14ac:dyDescent="0.2">
      <c r="A3117">
        <v>3113</v>
      </c>
      <c r="B3117" s="119">
        <v>0.47244314534795889</v>
      </c>
      <c r="C3117" s="97">
        <v>4339.4276743829942</v>
      </c>
      <c r="D3117" s="96">
        <v>1.0054356905594961</v>
      </c>
      <c r="E3117" s="98">
        <v>0.17190189221713351</v>
      </c>
      <c r="F3117" s="119">
        <v>0</v>
      </c>
      <c r="G3117" s="177">
        <v>0</v>
      </c>
      <c r="H3117" s="97">
        <v>29738618.121520765</v>
      </c>
      <c r="I3117" s="185">
        <v>26443.611444908278</v>
      </c>
      <c r="J3117" s="174">
        <v>786396462514.00317</v>
      </c>
      <c r="K3117" s="186">
        <v>0.47244314534795895</v>
      </c>
      <c r="L3117" s="182">
        <v>265723902844.97925</v>
      </c>
      <c r="M3117" s="189">
        <v>40201088506.035965</v>
      </c>
      <c r="N3117" s="187">
        <v>57665725.950554922</v>
      </c>
      <c r="O3117" s="185">
        <v>86522422967.426636</v>
      </c>
      <c r="P3117" s="185">
        <v>0</v>
      </c>
      <c r="Q3117" s="174">
        <v>913119973987.46582</v>
      </c>
      <c r="R3117" s="119">
        <v>0.48268088440765539</v>
      </c>
      <c r="S3117" s="174">
        <v>322001034537.12701</v>
      </c>
      <c r="T3117" s="119">
        <v>0.35263825533351773</v>
      </c>
      <c r="U3117" s="97">
        <v>14.464735863343646</v>
      </c>
      <c r="V3117" s="184">
        <v>4976377599376.2637</v>
      </c>
      <c r="W3117" s="199">
        <v>5161.0177893565751</v>
      </c>
      <c r="X3117" s="191">
        <v>5.082376506786878E-2</v>
      </c>
      <c r="Y3117" s="198">
        <v>2.0000000000000001E-4</v>
      </c>
    </row>
    <row r="3118" spans="1:25" x14ac:dyDescent="0.2">
      <c r="A3118">
        <v>3114</v>
      </c>
      <c r="B3118" s="119">
        <v>0.47468502809746649</v>
      </c>
      <c r="C3118" s="97">
        <v>9732.0863388773596</v>
      </c>
      <c r="D3118" s="96">
        <v>1.2183201121787375</v>
      </c>
      <c r="E3118" s="98">
        <v>0</v>
      </c>
      <c r="F3118" s="119">
        <v>0.72399485103431593</v>
      </c>
      <c r="G3118" s="177">
        <v>1</v>
      </c>
      <c r="H3118" s="97">
        <v>10821001.048283482</v>
      </c>
      <c r="I3118" s="185">
        <v>36877.37703681882</v>
      </c>
      <c r="J3118" s="174">
        <v>399050135573.36163</v>
      </c>
      <c r="K3118" s="186">
        <v>0.44148060650217014</v>
      </c>
      <c r="L3118" s="182">
        <v>137562547802.70593</v>
      </c>
      <c r="M3118" s="189">
        <v>6201335018.3031273</v>
      </c>
      <c r="N3118" s="187">
        <v>20678264.377872474</v>
      </c>
      <c r="O3118" s="185">
        <v>0</v>
      </c>
      <c r="P3118" s="185">
        <v>461595242460.09698</v>
      </c>
      <c r="Q3118" s="174">
        <v>866846713051.76172</v>
      </c>
      <c r="R3118" s="119">
        <v>0.62923361377873543</v>
      </c>
      <c r="S3118" s="174">
        <v>328990165269.01819</v>
      </c>
      <c r="T3118" s="119">
        <v>0.37952519207323027</v>
      </c>
      <c r="U3118" s="97">
        <v>16.546317314889102</v>
      </c>
      <c r="V3118" s="184">
        <v>5694285822577.7344</v>
      </c>
      <c r="W3118" s="199">
        <v>5911.4226655375169</v>
      </c>
      <c r="X3118" s="191">
        <v>4.6374855440726559E-2</v>
      </c>
      <c r="Y3118" s="198">
        <v>2.0000000000000001E-4</v>
      </c>
    </row>
    <row r="3119" spans="1:25" x14ac:dyDescent="0.2">
      <c r="A3119">
        <v>3115</v>
      </c>
      <c r="B3119" s="119">
        <v>0.32185499981566013</v>
      </c>
      <c r="C3119" s="97">
        <v>10579.24125052515</v>
      </c>
      <c r="D3119" s="96">
        <v>1.1159442040532683</v>
      </c>
      <c r="E3119" s="98">
        <v>0.53313419813489094</v>
      </c>
      <c r="F3119" s="119">
        <v>0</v>
      </c>
      <c r="G3119" s="177">
        <v>0</v>
      </c>
      <c r="H3119" s="97">
        <v>10183243.578993823</v>
      </c>
      <c r="I3119" s="185">
        <v>30352.767772801992</v>
      </c>
      <c r="J3119" s="174">
        <v>309089627527.07654</v>
      </c>
      <c r="K3119" s="186">
        <v>0.32185499981566013</v>
      </c>
      <c r="L3119" s="182">
        <v>74936956657.966309</v>
      </c>
      <c r="M3119" s="189">
        <v>27472797960.097054</v>
      </c>
      <c r="N3119" s="187">
        <v>20081699.177477341</v>
      </c>
      <c r="O3119" s="185">
        <v>61078836665.973068</v>
      </c>
      <c r="P3119" s="185">
        <v>0</v>
      </c>
      <c r="Q3119" s="174">
        <v>397641262153.14667</v>
      </c>
      <c r="R3119" s="119">
        <v>0.37306267096193563</v>
      </c>
      <c r="S3119" s="174">
        <v>117441724970.38513</v>
      </c>
      <c r="T3119" s="119">
        <v>0.29534592143295707</v>
      </c>
      <c r="U3119" s="97">
        <v>15.847942075884236</v>
      </c>
      <c r="V3119" s="184">
        <v>1825517316535.6555</v>
      </c>
      <c r="W3119" s="199">
        <v>1895.5657665568415</v>
      </c>
      <c r="X3119" s="191">
        <v>5.0473635904713161E-2</v>
      </c>
      <c r="Y3119" s="198">
        <v>2.0000000000000001E-4</v>
      </c>
    </row>
    <row r="3120" spans="1:25" x14ac:dyDescent="0.2">
      <c r="A3120">
        <v>3116</v>
      </c>
      <c r="B3120" s="119">
        <v>0.45722520807626676</v>
      </c>
      <c r="C3120" s="97">
        <v>10777.119937943433</v>
      </c>
      <c r="D3120" s="96">
        <v>0.50718790662832103</v>
      </c>
      <c r="E3120" s="98">
        <v>9.9049471096960426E-2</v>
      </c>
      <c r="F3120" s="119">
        <v>0</v>
      </c>
      <c r="G3120" s="177">
        <v>0</v>
      </c>
      <c r="H3120" s="97">
        <v>3284675.2280246471</v>
      </c>
      <c r="I3120" s="185">
        <v>42979.662305771846</v>
      </c>
      <c r="J3120" s="174">
        <v>141174232084.63348</v>
      </c>
      <c r="K3120" s="186">
        <v>0.40271997779348612</v>
      </c>
      <c r="L3120" s="182">
        <v>43174568575.85582</v>
      </c>
      <c r="M3120" s="189">
        <v>8165639790.0878334</v>
      </c>
      <c r="N3120" s="187">
        <v>9631197.8845483139</v>
      </c>
      <c r="O3120" s="185">
        <v>18526465797.171856</v>
      </c>
      <c r="P3120" s="185">
        <v>0</v>
      </c>
      <c r="Q3120" s="174">
        <v>167866337671.89316</v>
      </c>
      <c r="R3120" s="119">
        <v>0.42697575488879252</v>
      </c>
      <c r="S3120" s="174">
        <v>52892654812.518394</v>
      </c>
      <c r="T3120" s="119">
        <v>0.31508791784032897</v>
      </c>
      <c r="U3120" s="97">
        <v>14.597743621809707</v>
      </c>
      <c r="V3120" s="184">
        <v>860862715542.5249</v>
      </c>
      <c r="W3120" s="199">
        <v>891.84299832750423</v>
      </c>
      <c r="X3120" s="191">
        <v>4.7928471618529499E-2</v>
      </c>
      <c r="Y3120" s="198">
        <v>2.0000000000000001E-4</v>
      </c>
    </row>
    <row r="3121" spans="1:25" x14ac:dyDescent="0.2">
      <c r="A3121">
        <v>3117</v>
      </c>
      <c r="B3121" s="119">
        <v>0.50969411606048898</v>
      </c>
      <c r="C3121" s="97">
        <v>4944.0035362129338</v>
      </c>
      <c r="D3121" s="96">
        <v>0.86116539669188852</v>
      </c>
      <c r="E3121" s="98">
        <v>0.22494397170184166</v>
      </c>
      <c r="F3121" s="119">
        <v>0.63454066137489351</v>
      </c>
      <c r="G3121" s="177">
        <v>1</v>
      </c>
      <c r="H3121" s="97">
        <v>12308349.929635394</v>
      </c>
      <c r="I3121" s="185">
        <v>36019.469947610116</v>
      </c>
      <c r="J3121" s="174">
        <v>443340240395.17114</v>
      </c>
      <c r="K3121" s="186">
        <v>0.43004256239003646</v>
      </c>
      <c r="L3121" s="182">
        <v>136877885943.31573</v>
      </c>
      <c r="M3121" s="189">
        <v>11925592140.577579</v>
      </c>
      <c r="N3121" s="187">
        <v>26330543.6793091</v>
      </c>
      <c r="O3121" s="185">
        <v>0</v>
      </c>
      <c r="P3121" s="185">
        <v>346226883692.3938</v>
      </c>
      <c r="Q3121" s="174">
        <v>801492716228.14258</v>
      </c>
      <c r="R3121" s="119">
        <v>0.58345717992895374</v>
      </c>
      <c r="S3121" s="174">
        <v>331783652546.64514</v>
      </c>
      <c r="T3121" s="119">
        <v>0.41395716496094004</v>
      </c>
      <c r="U3121" s="97">
        <v>16.641643760579861</v>
      </c>
      <c r="V3121" s="184">
        <v>5935375685265.1123</v>
      </c>
      <c r="W3121" s="199">
        <v>6159.9791288029819</v>
      </c>
      <c r="X3121" s="191">
        <v>4.4131537854415398E-2</v>
      </c>
      <c r="Y3121" s="198">
        <v>2.0000000000000001E-4</v>
      </c>
    </row>
    <row r="3122" spans="1:25" x14ac:dyDescent="0.2">
      <c r="A3122">
        <v>3118</v>
      </c>
      <c r="B3122" s="119">
        <v>0.35554188168162859</v>
      </c>
      <c r="C3122" s="97">
        <v>17000</v>
      </c>
      <c r="D3122" s="96">
        <v>0.69999661621977682</v>
      </c>
      <c r="E3122" s="98">
        <v>8.7426186311326967E-2</v>
      </c>
      <c r="F3122" s="119">
        <v>0</v>
      </c>
      <c r="G3122" s="177">
        <v>0</v>
      </c>
      <c r="H3122" s="97">
        <v>4637379.6419994449</v>
      </c>
      <c r="I3122" s="185">
        <v>35285.337438193645</v>
      </c>
      <c r="J3122" s="174">
        <v>163631505496.96005</v>
      </c>
      <c r="K3122" s="186">
        <v>0.28239417255464794</v>
      </c>
      <c r="L3122" s="182">
        <v>32503113653.892479</v>
      </c>
      <c r="M3122" s="189">
        <v>9181858767.8640747</v>
      </c>
      <c r="N3122" s="187">
        <v>11624345.717731658</v>
      </c>
      <c r="O3122" s="185">
        <v>11707139467.674702</v>
      </c>
      <c r="P3122" s="185">
        <v>0</v>
      </c>
      <c r="Q3122" s="174">
        <v>184520503732.49884</v>
      </c>
      <c r="R3122" s="119">
        <v>0.30118222120936605</v>
      </c>
      <c r="S3122" s="174">
        <v>39149005121.630524</v>
      </c>
      <c r="T3122" s="119">
        <v>0.21216615134752295</v>
      </c>
      <c r="U3122" s="97">
        <v>14.685388447954988</v>
      </c>
      <c r="V3122" s="184">
        <v>560628257390.75159</v>
      </c>
      <c r="W3122" s="199">
        <v>582.17488295980081</v>
      </c>
      <c r="X3122" s="191">
        <v>5.757559304953714E-2</v>
      </c>
      <c r="Y3122" s="198">
        <v>2.0000000000000001E-4</v>
      </c>
    </row>
    <row r="3123" spans="1:25" x14ac:dyDescent="0.2">
      <c r="A3123">
        <v>3119</v>
      </c>
      <c r="B3123" s="119">
        <v>0.48194353894219677</v>
      </c>
      <c r="C3123" s="97">
        <v>9195.1800781629427</v>
      </c>
      <c r="D3123" s="96">
        <v>1.0955618638837215</v>
      </c>
      <c r="E3123" s="98">
        <v>0.46857424859546459</v>
      </c>
      <c r="F3123" s="119">
        <v>0</v>
      </c>
      <c r="G3123" s="177">
        <v>0</v>
      </c>
      <c r="H3123" s="97">
        <v>8838612.5836038645</v>
      </c>
      <c r="I3123" s="185">
        <v>38908.559673108051</v>
      </c>
      <c r="J3123" s="174">
        <v>343897685136.6347</v>
      </c>
      <c r="K3123" s="186">
        <v>0.39685165045437953</v>
      </c>
      <c r="L3123" s="182">
        <v>101263929074.23984</v>
      </c>
      <c r="M3123" s="189">
        <v>22199565256.147335</v>
      </c>
      <c r="N3123" s="187">
        <v>17822626.722697489</v>
      </c>
      <c r="O3123" s="185">
        <v>35362279011.644958</v>
      </c>
      <c r="P3123" s="185">
        <v>0</v>
      </c>
      <c r="Q3123" s="174">
        <v>401459529404.427</v>
      </c>
      <c r="R3123" s="119">
        <v>0.41041792528293908</v>
      </c>
      <c r="S3123" s="174">
        <v>118773694385.51956</v>
      </c>
      <c r="T3123" s="119">
        <v>0.29585471432630495</v>
      </c>
      <c r="U3123" s="97">
        <v>14.424014845693977</v>
      </c>
      <c r="V3123" s="184">
        <v>1789426240659.0942</v>
      </c>
      <c r="W3123" s="199">
        <v>1857.0358113866375</v>
      </c>
      <c r="X3123" s="191">
        <v>5.4305204987248376E-2</v>
      </c>
      <c r="Y3123" s="198">
        <v>2.0000000000000001E-4</v>
      </c>
    </row>
    <row r="3124" spans="1:25" x14ac:dyDescent="0.2">
      <c r="A3124">
        <v>3120</v>
      </c>
      <c r="B3124" s="119">
        <v>0.51267400490231552</v>
      </c>
      <c r="C3124" s="97">
        <v>13910.507347572817</v>
      </c>
      <c r="D3124" s="96">
        <v>1.1799892672563843</v>
      </c>
      <c r="E3124" s="98">
        <v>0.7</v>
      </c>
      <c r="F3124" s="119">
        <v>0.51903700141766951</v>
      </c>
      <c r="G3124" s="177">
        <v>1</v>
      </c>
      <c r="H3124" s="97">
        <v>11784876.720114224</v>
      </c>
      <c r="I3124" s="185">
        <v>28456.878170229716</v>
      </c>
      <c r="J3124" s="174">
        <v>335360801075.46686</v>
      </c>
      <c r="K3124" s="186">
        <v>0.23273496082990719</v>
      </c>
      <c r="L3124" s="182">
        <v>60984905038.559753</v>
      </c>
      <c r="M3124" s="189">
        <v>3351796653.0899029</v>
      </c>
      <c r="N3124" s="187">
        <v>22531617.339890171</v>
      </c>
      <c r="O3124" s="185">
        <v>0</v>
      </c>
      <c r="P3124" s="185">
        <v>433149379121.98236</v>
      </c>
      <c r="Q3124" s="174">
        <v>771861976850.53906</v>
      </c>
      <c r="R3124" s="119">
        <v>0.55005907653614516</v>
      </c>
      <c r="S3124" s="174">
        <v>287493409630.33521</v>
      </c>
      <c r="T3124" s="119">
        <v>0.37246738180238737</v>
      </c>
      <c r="U3124" s="97">
        <v>17.774249087920218</v>
      </c>
      <c r="V3124" s="184">
        <v>5150581357921.9668</v>
      </c>
      <c r="W3124" s="199">
        <v>5346.5956415077389</v>
      </c>
      <c r="X3124" s="191">
        <v>4.2965710379720704E-2</v>
      </c>
      <c r="Y3124" s="198">
        <v>2.0000000000000001E-4</v>
      </c>
    </row>
    <row r="3125" spans="1:25" x14ac:dyDescent="0.2">
      <c r="A3125">
        <v>3121</v>
      </c>
      <c r="B3125" s="119">
        <v>0.56023201577977222</v>
      </c>
      <c r="C3125" s="97">
        <v>6934.8505609983513</v>
      </c>
      <c r="D3125" s="96">
        <v>1.0323251128220023</v>
      </c>
      <c r="E3125" s="98">
        <v>0.14254980487089716</v>
      </c>
      <c r="F3125" s="119">
        <v>0.54218386068867452</v>
      </c>
      <c r="G3125" s="177">
        <v>1</v>
      </c>
      <c r="H3125" s="97">
        <v>12769710.780745286</v>
      </c>
      <c r="I3125" s="185">
        <v>34948.210559295803</v>
      </c>
      <c r="J3125" s="174">
        <v>446278541146.7959</v>
      </c>
      <c r="K3125" s="186">
        <v>0.41580624081317163</v>
      </c>
      <c r="L3125" s="182">
        <v>126142905911.01498</v>
      </c>
      <c r="M3125" s="189">
        <v>16823340476.643173</v>
      </c>
      <c r="N3125" s="187">
        <v>25540824.667137854</v>
      </c>
      <c r="O3125" s="185">
        <v>0</v>
      </c>
      <c r="P3125" s="185">
        <v>477814202176.48846</v>
      </c>
      <c r="Q3125" s="174">
        <v>940916083799.92761</v>
      </c>
      <c r="R3125" s="119">
        <v>0.60347226927812248</v>
      </c>
      <c r="S3125" s="174">
        <v>430664564880.60223</v>
      </c>
      <c r="T3125" s="119">
        <v>0.45770773004681353</v>
      </c>
      <c r="U3125" s="97">
        <v>17.378442243103837</v>
      </c>
      <c r="V3125" s="184">
        <v>7931608749870.8672</v>
      </c>
      <c r="W3125" s="199">
        <v>8228.1229195331762</v>
      </c>
      <c r="X3125" s="191">
        <v>4.354354843418564E-2</v>
      </c>
      <c r="Y3125" s="198">
        <v>2.0000000000000001E-4</v>
      </c>
    </row>
    <row r="3126" spans="1:25" x14ac:dyDescent="0.2">
      <c r="A3126">
        <v>3122</v>
      </c>
      <c r="B3126" s="119">
        <v>0.56982936219288871</v>
      </c>
      <c r="C3126" s="97">
        <v>4000</v>
      </c>
      <c r="D3126" s="96">
        <v>1.0361534595640169</v>
      </c>
      <c r="E3126" s="98">
        <v>0.20781747026328945</v>
      </c>
      <c r="F3126" s="119">
        <v>0.38825652361165564</v>
      </c>
      <c r="G3126" s="177">
        <v>1</v>
      </c>
      <c r="H3126" s="97">
        <v>20133233.38937334</v>
      </c>
      <c r="I3126" s="185">
        <v>23137.639674683967</v>
      </c>
      <c r="J3126" s="174">
        <v>465835499649.63654</v>
      </c>
      <c r="K3126" s="186">
        <v>0.30400987158399384</v>
      </c>
      <c r="L3126" s="182">
        <v>76047511859.716705</v>
      </c>
      <c r="M3126" s="189">
        <v>12300336410.809395</v>
      </c>
      <c r="N3126" s="187">
        <v>39308961.191293553</v>
      </c>
      <c r="O3126" s="185">
        <v>0</v>
      </c>
      <c r="P3126" s="185">
        <v>346937895706.74585</v>
      </c>
      <c r="Q3126" s="174">
        <v>825073731767.19177</v>
      </c>
      <c r="R3126" s="119">
        <v>0.5080381193270419</v>
      </c>
      <c r="S3126" s="174">
        <v>274428283026.62494</v>
      </c>
      <c r="T3126" s="119">
        <v>0.33261061704005312</v>
      </c>
      <c r="U3126" s="97">
        <v>17.472629233259536</v>
      </c>
      <c r="V3126" s="184">
        <v>5063394441774.5625</v>
      </c>
      <c r="W3126" s="199">
        <v>5254.8410825425171</v>
      </c>
      <c r="X3126" s="191">
        <v>4.2693124400856625E-2</v>
      </c>
      <c r="Y3126" s="198">
        <v>2.0000000000000001E-4</v>
      </c>
    </row>
    <row r="3127" spans="1:25" x14ac:dyDescent="0.2">
      <c r="A3127">
        <v>3123</v>
      </c>
      <c r="B3127" s="119">
        <v>0.66668686086916917</v>
      </c>
      <c r="C3127" s="97">
        <v>9775.7673120897016</v>
      </c>
      <c r="D3127" s="96">
        <v>0.68071077964327231</v>
      </c>
      <c r="E3127" s="98">
        <v>3.6417577765077633E-2</v>
      </c>
      <c r="F3127" s="119">
        <v>0.49929001029792353</v>
      </c>
      <c r="G3127" s="177">
        <v>1</v>
      </c>
      <c r="H3127" s="97">
        <v>4834112.3201824436</v>
      </c>
      <c r="I3127" s="185">
        <v>40798.923865667748</v>
      </c>
      <c r="J3127" s="174">
        <v>197226580509.20999</v>
      </c>
      <c r="K3127" s="186">
        <v>0.39276737956869934</v>
      </c>
      <c r="L3127" s="182">
        <v>58379280996.999985</v>
      </c>
      <c r="M3127" s="189">
        <v>5078551066.5418863</v>
      </c>
      <c r="N3127" s="187">
        <v>12201483.71879803</v>
      </c>
      <c r="O3127" s="185">
        <v>0</v>
      </c>
      <c r="P3127" s="185">
        <v>227764070021.51562</v>
      </c>
      <c r="Q3127" s="174">
        <v>430069201597.26746</v>
      </c>
      <c r="R3127" s="119">
        <v>0.60379916129934741</v>
      </c>
      <c r="S3127" s="174">
        <v>200887935370.09897</v>
      </c>
      <c r="T3127" s="119">
        <v>0.46710607182287323</v>
      </c>
      <c r="U3127" s="97">
        <v>17.324687750245619</v>
      </c>
      <c r="V3127" s="184">
        <v>3732192851309.5078</v>
      </c>
      <c r="W3127" s="199">
        <v>3876.7392491956684</v>
      </c>
      <c r="X3127" s="191">
        <v>4.3225526843157724E-2</v>
      </c>
      <c r="Y3127" s="198">
        <v>2.0000000000000001E-4</v>
      </c>
    </row>
    <row r="3128" spans="1:25" x14ac:dyDescent="0.2">
      <c r="A3128">
        <v>3124</v>
      </c>
      <c r="B3128" s="119">
        <v>0.58485339992931551</v>
      </c>
      <c r="C3128" s="97">
        <v>6459.9932212863332</v>
      </c>
      <c r="D3128" s="96">
        <v>1.2556917609414211</v>
      </c>
      <c r="E3128" s="98">
        <v>0</v>
      </c>
      <c r="F3128" s="119">
        <v>0.54348706082288922</v>
      </c>
      <c r="G3128" s="177">
        <v>1</v>
      </c>
      <c r="H3128" s="97">
        <v>14682315.241484594</v>
      </c>
      <c r="I3128" s="185">
        <v>35964.557178463016</v>
      </c>
      <c r="J3128" s="174">
        <v>528042966014.59167</v>
      </c>
      <c r="K3128" s="186">
        <v>0.45988065842789949</v>
      </c>
      <c r="L3128" s="182">
        <v>188007801693.6785</v>
      </c>
      <c r="M3128" s="189">
        <v>6784801281.1152115</v>
      </c>
      <c r="N3128" s="187">
        <v>27204077.138116848</v>
      </c>
      <c r="O3128" s="185">
        <v>0</v>
      </c>
      <c r="P3128" s="185">
        <v>234173882377.34747</v>
      </c>
      <c r="Q3128" s="174">
        <v>769001649673.05444</v>
      </c>
      <c r="R3128" s="119">
        <v>0.55939522753141191</v>
      </c>
      <c r="S3128" s="174">
        <v>288790564368.46661</v>
      </c>
      <c r="T3128" s="119">
        <v>0.37553959018325594</v>
      </c>
      <c r="U3128" s="97">
        <v>15.163772630974771</v>
      </c>
      <c r="V3128" s="184">
        <v>4614418638199.0908</v>
      </c>
      <c r="W3128" s="199">
        <v>4786.0660952999142</v>
      </c>
      <c r="X3128" s="191">
        <v>4.9835226044883732E-2</v>
      </c>
      <c r="Y3128" s="198">
        <v>2.0000000000000001E-4</v>
      </c>
    </row>
    <row r="3129" spans="1:25" x14ac:dyDescent="0.2">
      <c r="A3129">
        <v>3125</v>
      </c>
      <c r="B3129" s="119">
        <v>0.45204444364141166</v>
      </c>
      <c r="C3129" s="97">
        <v>5509.7330026391273</v>
      </c>
      <c r="D3129" s="96">
        <v>0.57212953189888605</v>
      </c>
      <c r="E3129" s="98">
        <v>0</v>
      </c>
      <c r="F3129" s="119">
        <v>0</v>
      </c>
      <c r="G3129" s="177">
        <v>0</v>
      </c>
      <c r="H3129" s="97">
        <v>5212526.4515135875</v>
      </c>
      <c r="I3129" s="185">
        <v>48065.305552025289</v>
      </c>
      <c r="J3129" s="174">
        <v>250541676590.01471</v>
      </c>
      <c r="K3129" s="186">
        <v>0.45204444364141172</v>
      </c>
      <c r="L3129" s="182">
        <v>75319880923.554779</v>
      </c>
      <c r="M3129" s="189">
        <v>4545737106.9217958</v>
      </c>
      <c r="N3129" s="187">
        <v>13921665.205658711</v>
      </c>
      <c r="O3129" s="185">
        <v>0</v>
      </c>
      <c r="P3129" s="185">
        <v>0</v>
      </c>
      <c r="Q3129" s="174">
        <v>255087413696.93649</v>
      </c>
      <c r="R3129" s="119">
        <v>0.44398887095886486</v>
      </c>
      <c r="S3129" s="174">
        <v>75319880923.554779</v>
      </c>
      <c r="T3129" s="119">
        <v>0.29527086355205517</v>
      </c>
      <c r="U3129" s="97">
        <v>13.22975855252149</v>
      </c>
      <c r="V3129" s="184">
        <v>1138441855189.8621</v>
      </c>
      <c r="W3129" s="199">
        <v>1179.9112895344381</v>
      </c>
      <c r="X3129" s="191">
        <v>5.3265029397425952E-2</v>
      </c>
      <c r="Y3129" s="198">
        <v>2.0000000000000001E-4</v>
      </c>
    </row>
    <row r="3130" spans="1:25" x14ac:dyDescent="0.2">
      <c r="A3130">
        <v>3126</v>
      </c>
      <c r="B3130" s="119">
        <v>0.43511924737082341</v>
      </c>
      <c r="C3130" s="97">
        <v>6001.6931931401832</v>
      </c>
      <c r="D3130" s="96">
        <v>0.6745860183229907</v>
      </c>
      <c r="E3130" s="98">
        <v>0</v>
      </c>
      <c r="F3130" s="119">
        <v>0.5939334880867988</v>
      </c>
      <c r="G3130" s="177">
        <v>1</v>
      </c>
      <c r="H3130" s="97">
        <v>6902708.5337611176</v>
      </c>
      <c r="I3130" s="185">
        <v>43602.18734763121</v>
      </c>
      <c r="J3130" s="174">
        <v>300973190695.14496</v>
      </c>
      <c r="K3130" s="186">
        <v>0.43511924737082341</v>
      </c>
      <c r="L3130" s="182">
        <v>92350567370.930267</v>
      </c>
      <c r="M3130" s="189">
        <v>11277512474.77755</v>
      </c>
      <c r="N3130" s="187">
        <v>16829820.406872425</v>
      </c>
      <c r="O3130" s="185">
        <v>0</v>
      </c>
      <c r="P3130" s="185">
        <v>400397906381.81635</v>
      </c>
      <c r="Q3130" s="174">
        <v>712648609551.73889</v>
      </c>
      <c r="R3130" s="119">
        <v>0.63323992676190954</v>
      </c>
      <c r="S3130" s="174">
        <v>339180538192.45215</v>
      </c>
      <c r="T3130" s="119">
        <v>0.47594359077722631</v>
      </c>
      <c r="U3130" s="97">
        <v>17.496260749616127</v>
      </c>
      <c r="V3130" s="184">
        <v>6371112377473.5371</v>
      </c>
      <c r="W3130" s="199">
        <v>6604.7551435531732</v>
      </c>
      <c r="X3130" s="191">
        <v>4.2444751528799819E-2</v>
      </c>
      <c r="Y3130" s="198">
        <v>2.0000000000000001E-4</v>
      </c>
    </row>
    <row r="3131" spans="1:25" x14ac:dyDescent="0.2">
      <c r="A3131">
        <v>3127</v>
      </c>
      <c r="B3131" s="119">
        <v>0.53306119842880206</v>
      </c>
      <c r="C3131" s="97">
        <v>10251.112376900643</v>
      </c>
      <c r="D3131" s="96">
        <v>0.7012387502340367</v>
      </c>
      <c r="E3131" s="98">
        <v>0</v>
      </c>
      <c r="F3131" s="119">
        <v>0</v>
      </c>
      <c r="G3131" s="177">
        <v>0</v>
      </c>
      <c r="H3131" s="97">
        <v>4459052.9014608953</v>
      </c>
      <c r="I3131" s="185">
        <v>40349.456295432516</v>
      </c>
      <c r="J3131" s="174">
        <v>179920360166.51794</v>
      </c>
      <c r="K3131" s="186">
        <v>0.35381087942205736</v>
      </c>
      <c r="L3131" s="182">
        <v>41464538509.099579</v>
      </c>
      <c r="M3131" s="189">
        <v>2438327378.7511477</v>
      </c>
      <c r="N3131" s="187">
        <v>11317536.674129577</v>
      </c>
      <c r="O3131" s="185">
        <v>0</v>
      </c>
      <c r="P3131" s="185">
        <v>0</v>
      </c>
      <c r="Q3131" s="174">
        <v>182358687545.2691</v>
      </c>
      <c r="R3131" s="119">
        <v>0.34908005597839409</v>
      </c>
      <c r="S3131" s="174">
        <v>41464538509.099579</v>
      </c>
      <c r="T3131" s="119">
        <v>0.22737901367493848</v>
      </c>
      <c r="U3131" s="97">
        <v>13.150147835308649</v>
      </c>
      <c r="V3131" s="184">
        <v>598381486386.96436</v>
      </c>
      <c r="W3131" s="199">
        <v>620.8409007424018</v>
      </c>
      <c r="X3131" s="191">
        <v>5.7284167475946828E-2</v>
      </c>
      <c r="Y3131" s="198">
        <v>2.0000000000000001E-4</v>
      </c>
    </row>
    <row r="3132" spans="1:25" x14ac:dyDescent="0.2">
      <c r="A3132">
        <v>3128</v>
      </c>
      <c r="B3132" s="119">
        <v>0.4374924043343385</v>
      </c>
      <c r="C3132" s="97">
        <v>4000</v>
      </c>
      <c r="D3132" s="96">
        <v>0.7885994354225303</v>
      </c>
      <c r="E3132" s="98">
        <v>0.31885805360462027</v>
      </c>
      <c r="F3132" s="119">
        <v>0</v>
      </c>
      <c r="G3132" s="177">
        <v>0</v>
      </c>
      <c r="H3132" s="97">
        <v>12076277.295868827</v>
      </c>
      <c r="I3132" s="185">
        <v>24793.808369632003</v>
      </c>
      <c r="J3132" s="174">
        <v>299416905092.30945</v>
      </c>
      <c r="K3132" s="186">
        <v>0.18927157589778976</v>
      </c>
      <c r="L3132" s="182">
        <v>23472576556.630596</v>
      </c>
      <c r="M3132" s="189">
        <v>21150063096.441269</v>
      </c>
      <c r="N3132" s="187">
        <v>26780209.211728297</v>
      </c>
      <c r="O3132" s="185">
        <v>87467754919.607422</v>
      </c>
      <c r="P3132" s="185">
        <v>0</v>
      </c>
      <c r="Q3132" s="174">
        <v>408034723108.35815</v>
      </c>
      <c r="R3132" s="119">
        <v>0.31037876494475253</v>
      </c>
      <c r="S3132" s="174">
        <v>61865457378.122299</v>
      </c>
      <c r="T3132" s="119">
        <v>0.15161811942581474</v>
      </c>
      <c r="U3132" s="97">
        <v>17.696513281693701</v>
      </c>
      <c r="V3132" s="184">
        <v>1184856088708.7529</v>
      </c>
      <c r="W3132" s="199">
        <v>1229.3336806295617</v>
      </c>
      <c r="X3132" s="191">
        <v>4.1697176938342372E-2</v>
      </c>
      <c r="Y3132" s="198">
        <v>2.0000000000000001E-4</v>
      </c>
    </row>
    <row r="3133" spans="1:25" x14ac:dyDescent="0.2">
      <c r="A3133">
        <v>3129</v>
      </c>
      <c r="B3133" s="119">
        <v>0.55866605074098086</v>
      </c>
      <c r="C3133" s="97">
        <v>12990.465908740585</v>
      </c>
      <c r="D3133" s="96">
        <v>1.0232249911852893</v>
      </c>
      <c r="E3133" s="98">
        <v>0</v>
      </c>
      <c r="F3133" s="119">
        <v>0.50465147539627953</v>
      </c>
      <c r="G3133" s="177">
        <v>1</v>
      </c>
      <c r="H3133" s="97">
        <v>7900524.4179147286</v>
      </c>
      <c r="I3133" s="185">
        <v>30328.101487244625</v>
      </c>
      <c r="J3133" s="174">
        <v>239607906348.97217</v>
      </c>
      <c r="K3133" s="186">
        <v>0.24661540959841333</v>
      </c>
      <c r="L3133" s="182">
        <v>37398613030.664581</v>
      </c>
      <c r="M3133" s="189">
        <v>3799887585.5490026</v>
      </c>
      <c r="N3133" s="187">
        <v>16428849.133884773</v>
      </c>
      <c r="O3133" s="185">
        <v>0</v>
      </c>
      <c r="P3133" s="185">
        <v>197892448932.56656</v>
      </c>
      <c r="Q3133" s="174">
        <v>441300242867.08771</v>
      </c>
      <c r="R3133" s="119">
        <v>0.49264636633975761</v>
      </c>
      <c r="S3133" s="174">
        <v>147150485300.65012</v>
      </c>
      <c r="T3133" s="119">
        <v>0.33344755113803415</v>
      </c>
      <c r="U3133" s="97">
        <v>17.554884751358635</v>
      </c>
      <c r="V3133" s="184">
        <v>2609250367586.7563</v>
      </c>
      <c r="W3133" s="199">
        <v>2707.7612170980801</v>
      </c>
      <c r="X3133" s="191">
        <v>4.3822131626334457E-2</v>
      </c>
      <c r="Y3133" s="198">
        <v>2.0000000000000001E-4</v>
      </c>
    </row>
    <row r="3134" spans="1:25" x14ac:dyDescent="0.2">
      <c r="A3134">
        <v>3130</v>
      </c>
      <c r="B3134" s="119">
        <v>0.50449137182599979</v>
      </c>
      <c r="C3134" s="97">
        <v>14798.931815867189</v>
      </c>
      <c r="D3134" s="96">
        <v>0.74640060470063108</v>
      </c>
      <c r="E3134" s="98">
        <v>0.23003235149064527</v>
      </c>
      <c r="F3134" s="119">
        <v>0.62785553282586604</v>
      </c>
      <c r="G3134" s="177">
        <v>1</v>
      </c>
      <c r="H3134" s="97">
        <v>4450545.9402446942</v>
      </c>
      <c r="I3134" s="185">
        <v>48292.937887392851</v>
      </c>
      <c r="J3134" s="174">
        <v>214929938657.22543</v>
      </c>
      <c r="K3134" s="186">
        <v>0.48278718251877706</v>
      </c>
      <c r="L3134" s="182">
        <v>79490463750.578247</v>
      </c>
      <c r="M3134" s="189">
        <v>1510303098.5193205</v>
      </c>
      <c r="N3134" s="187">
        <v>11007564.857283991</v>
      </c>
      <c r="O3134" s="185">
        <v>0</v>
      </c>
      <c r="P3134" s="185">
        <v>151024953972.86142</v>
      </c>
      <c r="Q3134" s="174">
        <v>367465195728.6062</v>
      </c>
      <c r="R3134" s="119">
        <v>0.6111745692166547</v>
      </c>
      <c r="S3134" s="174">
        <v>152008995434.17633</v>
      </c>
      <c r="T3134" s="119">
        <v>0.41366909628753945</v>
      </c>
      <c r="U3134" s="97">
        <v>15.895662072968541</v>
      </c>
      <c r="V3134" s="184">
        <v>2558258636028.1729</v>
      </c>
      <c r="W3134" s="199">
        <v>2656.3368638744814</v>
      </c>
      <c r="X3134" s="191">
        <v>4.7312032916022484E-2</v>
      </c>
      <c r="Y3134" s="198">
        <v>2.0000000000000001E-4</v>
      </c>
    </row>
    <row r="3135" spans="1:25" x14ac:dyDescent="0.2">
      <c r="A3135">
        <v>3131</v>
      </c>
      <c r="B3135" s="119">
        <v>0.4719810448258121</v>
      </c>
      <c r="C3135" s="97">
        <v>8500.6359873488873</v>
      </c>
      <c r="D3135" s="96">
        <v>0.88150067626132389</v>
      </c>
      <c r="E3135" s="98">
        <v>0.19340004296484395</v>
      </c>
      <c r="F3135" s="119">
        <v>0</v>
      </c>
      <c r="G3135" s="177">
        <v>0</v>
      </c>
      <c r="H3135" s="97">
        <v>7277113.0625064978</v>
      </c>
      <c r="I3135" s="185">
        <v>44703.231523677714</v>
      </c>
      <c r="J3135" s="174">
        <v>325310470057.20734</v>
      </c>
      <c r="K3135" s="186">
        <v>0.47198104482581216</v>
      </c>
      <c r="L3135" s="182">
        <v>112537167655.69583</v>
      </c>
      <c r="M3135" s="189">
        <v>18562588615.962231</v>
      </c>
      <c r="N3135" s="187">
        <v>16099695.838876113</v>
      </c>
      <c r="O3135" s="185">
        <v>25826353551.219681</v>
      </c>
      <c r="P3135" s="185">
        <v>0</v>
      </c>
      <c r="Q3135" s="174">
        <v>369699412224.38922</v>
      </c>
      <c r="R3135" s="119">
        <v>0.47119755301536936</v>
      </c>
      <c r="S3135" s="174">
        <v>127910144807.95511</v>
      </c>
      <c r="T3135" s="119">
        <v>0.34598417140658039</v>
      </c>
      <c r="U3135" s="97">
        <v>14.130093841807597</v>
      </c>
      <c r="V3135" s="184">
        <v>1938044100086.1914</v>
      </c>
      <c r="W3135" s="199">
        <v>2011.7942861322513</v>
      </c>
      <c r="X3135" s="191">
        <v>5.2698821887377012E-2</v>
      </c>
      <c r="Y3135" s="198">
        <v>2.0000000000000001E-4</v>
      </c>
    </row>
    <row r="3136" spans="1:25" x14ac:dyDescent="0.2">
      <c r="A3136">
        <v>3132</v>
      </c>
      <c r="B3136" s="119">
        <v>0.428295484427761</v>
      </c>
      <c r="C3136" s="97">
        <v>7723.7151283826233</v>
      </c>
      <c r="D3136" s="96">
        <v>0.39134050305149976</v>
      </c>
      <c r="E3136" s="98">
        <v>0</v>
      </c>
      <c r="F3136" s="119">
        <v>0.43194230525410848</v>
      </c>
      <c r="G3136" s="177">
        <v>1</v>
      </c>
      <c r="H3136" s="97">
        <v>2477438.1949877972</v>
      </c>
      <c r="I3136" s="185">
        <v>41989.658842019409</v>
      </c>
      <c r="J3136" s="174">
        <v>104026784609.72597</v>
      </c>
      <c r="K3136" s="186">
        <v>0.40407551850333034</v>
      </c>
      <c r="L3136" s="182">
        <v>30065395483.588436</v>
      </c>
      <c r="M3136" s="189">
        <v>2065880232.1740885</v>
      </c>
      <c r="N3136" s="187">
        <v>8273301.5253900327</v>
      </c>
      <c r="O3136" s="185">
        <v>0</v>
      </c>
      <c r="P3136" s="185">
        <v>135056862849.4559</v>
      </c>
      <c r="Q3136" s="174">
        <v>241149527691.35599</v>
      </c>
      <c r="R3136" s="119">
        <v>0.62235314597447422</v>
      </c>
      <c r="S3136" s="174">
        <v>88663415693.920273</v>
      </c>
      <c r="T3136" s="119">
        <v>0.36766987081724406</v>
      </c>
      <c r="U3136" s="97">
        <v>17.049586282843659</v>
      </c>
      <c r="V3136" s="184">
        <v>1666748230433.9556</v>
      </c>
      <c r="W3136" s="199">
        <v>1729.7180947771776</v>
      </c>
      <c r="X3136" s="191">
        <v>4.2781026202973395E-2</v>
      </c>
      <c r="Y3136" s="198">
        <v>2.0000000000000001E-4</v>
      </c>
    </row>
    <row r="3137" spans="1:25" x14ac:dyDescent="0.2">
      <c r="A3137">
        <v>3133</v>
      </c>
      <c r="B3137" s="119">
        <v>0.67649001118744412</v>
      </c>
      <c r="C3137" s="97">
        <v>5628.6659649104276</v>
      </c>
      <c r="D3137" s="96">
        <v>0.78341146978438092</v>
      </c>
      <c r="E3137" s="98">
        <v>0.27877691980755404</v>
      </c>
      <c r="F3137" s="119">
        <v>0</v>
      </c>
      <c r="G3137" s="177">
        <v>0</v>
      </c>
      <c r="H3137" s="97">
        <v>16485983.718705723</v>
      </c>
      <c r="I3137" s="185">
        <v>22371.736951946259</v>
      </c>
      <c r="J3137" s="174">
        <v>368820091148.95325</v>
      </c>
      <c r="K3137" s="186">
        <v>0.26672556461495978</v>
      </c>
      <c r="L3137" s="182">
        <v>62280203829.578903</v>
      </c>
      <c r="M3137" s="189">
        <v>20651568722.127995</v>
      </c>
      <c r="N3137" s="187">
        <v>35730691.335791335</v>
      </c>
      <c r="O3137" s="185">
        <v>58449420308.820488</v>
      </c>
      <c r="P3137" s="185">
        <v>0</v>
      </c>
      <c r="Q3137" s="174">
        <v>447921080179.90173</v>
      </c>
      <c r="R3137" s="119">
        <v>0.32401530028863779</v>
      </c>
      <c r="S3137" s="174">
        <v>91251188580.562714</v>
      </c>
      <c r="T3137" s="119">
        <v>0.20372157645251446</v>
      </c>
      <c r="U3137" s="97">
        <v>15.580065174896916</v>
      </c>
      <c r="V3137" s="184">
        <v>1466898641217.4939</v>
      </c>
      <c r="W3137" s="199">
        <v>1522.5436522346561</v>
      </c>
      <c r="X3137" s="191">
        <v>4.7771527519751965E-2</v>
      </c>
      <c r="Y3137" s="198">
        <v>2.0000000000000001E-4</v>
      </c>
    </row>
    <row r="3138" spans="1:25" x14ac:dyDescent="0.2">
      <c r="A3138">
        <v>3134</v>
      </c>
      <c r="B3138" s="119">
        <v>0.45514061568017772</v>
      </c>
      <c r="C3138" s="97">
        <v>7938.0781126686261</v>
      </c>
      <c r="D3138" s="96">
        <v>1.1668840303987267</v>
      </c>
      <c r="E3138" s="98">
        <v>0.47661781986868212</v>
      </c>
      <c r="F3138" s="119">
        <v>0</v>
      </c>
      <c r="G3138" s="177">
        <v>0</v>
      </c>
      <c r="H3138" s="97">
        <v>17520556.136260908</v>
      </c>
      <c r="I3138" s="185">
        <v>21466.104463781852</v>
      </c>
      <c r="J3138" s="174">
        <v>376098088284.53082</v>
      </c>
      <c r="K3138" s="186">
        <v>4.2031446961405039E-2</v>
      </c>
      <c r="L3138" s="182">
        <v>-18408591854.860744</v>
      </c>
      <c r="M3138" s="189">
        <v>55884110759.115852</v>
      </c>
      <c r="N3138" s="187">
        <v>32866065.26294088</v>
      </c>
      <c r="O3138" s="185">
        <v>191999820469.88727</v>
      </c>
      <c r="P3138" s="185">
        <v>0</v>
      </c>
      <c r="Q3138" s="174">
        <v>623982019513.53394</v>
      </c>
      <c r="R3138" s="119">
        <v>0.27149468723153247</v>
      </c>
      <c r="S3138" s="174">
        <v>82013097492.423386</v>
      </c>
      <c r="T3138" s="119">
        <v>0.13143503326644262</v>
      </c>
      <c r="U3138" s="97">
        <v>22.364483652525138</v>
      </c>
      <c r="V3138" s="184">
        <v>1699408616326.8271</v>
      </c>
      <c r="W3138" s="199">
        <v>1764.1154103015492</v>
      </c>
      <c r="X3138" s="191">
        <v>3.6551387464994339E-2</v>
      </c>
      <c r="Y3138" s="198">
        <v>2.0000000000000001E-4</v>
      </c>
    </row>
    <row r="3139" spans="1:25" x14ac:dyDescent="0.2">
      <c r="A3139">
        <v>3135</v>
      </c>
      <c r="B3139" s="119">
        <v>0.56544202150891065</v>
      </c>
      <c r="C3139" s="97">
        <v>17000</v>
      </c>
      <c r="D3139" s="96">
        <v>1.1194261022352063</v>
      </c>
      <c r="E3139" s="98">
        <v>0</v>
      </c>
      <c r="F3139" s="119">
        <v>0</v>
      </c>
      <c r="G3139" s="177">
        <v>0</v>
      </c>
      <c r="H3139" s="97">
        <v>8730130.4047026876</v>
      </c>
      <c r="I3139" s="185">
        <v>41894.497536048177</v>
      </c>
      <c r="J3139" s="174">
        <v>365744426729.19604</v>
      </c>
      <c r="K3139" s="186">
        <v>0.47049771671044049</v>
      </c>
      <c r="L3139" s="182">
        <v>149669531919.12592</v>
      </c>
      <c r="M3139" s="189">
        <v>8868089473.4912872</v>
      </c>
      <c r="N3139" s="187">
        <v>17401003.232347272</v>
      </c>
      <c r="O3139" s="185">
        <v>0</v>
      </c>
      <c r="P3139" s="185">
        <v>0</v>
      </c>
      <c r="Q3139" s="174">
        <v>374612516202.68732</v>
      </c>
      <c r="R3139" s="119">
        <v>0.45935976571201731</v>
      </c>
      <c r="S3139" s="174">
        <v>149669531919.12592</v>
      </c>
      <c r="T3139" s="119">
        <v>0.39953158382499404</v>
      </c>
      <c r="U3139" s="97">
        <v>13.184817882236716</v>
      </c>
      <c r="V3139" s="184">
        <v>1918164361313.9639</v>
      </c>
      <c r="W3139" s="199">
        <v>1993.5654260962158</v>
      </c>
      <c r="X3139" s="191">
        <v>5.9322412137941219E-2</v>
      </c>
      <c r="Y3139" s="198">
        <v>2.0000000000000001E-4</v>
      </c>
    </row>
    <row r="3140" spans="1:25" x14ac:dyDescent="0.2">
      <c r="A3140">
        <v>3136</v>
      </c>
      <c r="B3140" s="119">
        <v>0.53360902176543823</v>
      </c>
      <c r="C3140" s="97">
        <v>13231.888959824108</v>
      </c>
      <c r="D3140" s="96">
        <v>1.121567004757595</v>
      </c>
      <c r="E3140" s="98">
        <v>0</v>
      </c>
      <c r="F3140" s="119">
        <v>0</v>
      </c>
      <c r="G3140" s="177">
        <v>0</v>
      </c>
      <c r="H3140" s="97">
        <v>7098370.951202522</v>
      </c>
      <c r="I3140" s="185">
        <v>40866.122636308792</v>
      </c>
      <c r="J3140" s="174">
        <v>290082897809.85413</v>
      </c>
      <c r="K3140" s="186">
        <v>0.42877876437012141</v>
      </c>
      <c r="L3140" s="182">
        <v>102017639897.86179</v>
      </c>
      <c r="M3140" s="189">
        <v>3310658923.3882208</v>
      </c>
      <c r="N3140" s="187">
        <v>14748528.499917565</v>
      </c>
      <c r="O3140" s="185">
        <v>0</v>
      </c>
      <c r="P3140" s="185">
        <v>0</v>
      </c>
      <c r="Q3140" s="174">
        <v>293393556733.24237</v>
      </c>
      <c r="R3140" s="119">
        <v>0.42394041598160515</v>
      </c>
      <c r="S3140" s="174">
        <v>102017639897.86179</v>
      </c>
      <c r="T3140" s="119">
        <v>0.34771602019405523</v>
      </c>
      <c r="U3140" s="97">
        <v>13.092659298221978</v>
      </c>
      <c r="V3140" s="184">
        <v>1368080785200.8535</v>
      </c>
      <c r="W3140" s="199">
        <v>1420.9261864652974</v>
      </c>
      <c r="X3140" s="191">
        <v>5.9527284140007457E-2</v>
      </c>
      <c r="Y3140" s="198">
        <v>2.0000000000000001E-4</v>
      </c>
    </row>
    <row r="3141" spans="1:25" x14ac:dyDescent="0.2">
      <c r="A3141">
        <v>3137</v>
      </c>
      <c r="B3141" s="119">
        <v>0.56250404408724997</v>
      </c>
      <c r="C3141" s="97">
        <v>12705.403387428043</v>
      </c>
      <c r="D3141" s="96">
        <v>0.40783581684820808</v>
      </c>
      <c r="E3141" s="98">
        <v>0</v>
      </c>
      <c r="F3141" s="119">
        <v>0.6569347833601169</v>
      </c>
      <c r="G3141" s="177">
        <v>1</v>
      </c>
      <c r="H3141" s="97">
        <v>2906664.3734129509</v>
      </c>
      <c r="I3141" s="185">
        <v>53696.536301126805</v>
      </c>
      <c r="J3141" s="174">
        <v>156077809042.16052</v>
      </c>
      <c r="K3141" s="186">
        <v>0.44650431677095936</v>
      </c>
      <c r="L3141" s="182">
        <v>52618790960.393723</v>
      </c>
      <c r="M3141" s="189">
        <v>1993119996.612499</v>
      </c>
      <c r="N3141" s="187">
        <v>9190710.0216938145</v>
      </c>
      <c r="O3141" s="185">
        <v>0</v>
      </c>
      <c r="P3141" s="185">
        <v>211302333500.00046</v>
      </c>
      <c r="Q3141" s="174">
        <v>369373262538.7735</v>
      </c>
      <c r="R3141" s="119">
        <v>0.64631446425935779</v>
      </c>
      <c r="S3141" s="174">
        <v>132041344011.29785</v>
      </c>
      <c r="T3141" s="119">
        <v>0.35747401721432759</v>
      </c>
      <c r="U3141" s="97">
        <v>16.651998836330591</v>
      </c>
      <c r="V3141" s="184">
        <v>2383281006560.1475</v>
      </c>
      <c r="W3141" s="199">
        <v>2475.1416543500068</v>
      </c>
      <c r="X3141" s="191">
        <v>4.4269284738989473E-2</v>
      </c>
      <c r="Y3141" s="198">
        <v>2.0000000000000001E-4</v>
      </c>
    </row>
    <row r="3142" spans="1:25" x14ac:dyDescent="0.2">
      <c r="A3142">
        <v>3138</v>
      </c>
      <c r="B3142" s="119">
        <v>0.51774515664000487</v>
      </c>
      <c r="C3142" s="97">
        <v>11115.271273896413</v>
      </c>
      <c r="D3142" s="96">
        <v>1.2085719486327335</v>
      </c>
      <c r="E3142" s="98">
        <v>0</v>
      </c>
      <c r="F3142" s="119">
        <v>0.61520453638359907</v>
      </c>
      <c r="G3142" s="177">
        <v>1</v>
      </c>
      <c r="H3142" s="97">
        <v>11140637.312408304</v>
      </c>
      <c r="I3142" s="185">
        <v>35738.502549763783</v>
      </c>
      <c r="J3142" s="174">
        <v>398149694995.49768</v>
      </c>
      <c r="K3142" s="186">
        <v>0.41353149977497738</v>
      </c>
      <c r="L3142" s="182">
        <v>129369594493.07094</v>
      </c>
      <c r="M3142" s="189">
        <v>13355231524.999842</v>
      </c>
      <c r="N3142" s="187">
        <v>21268439.046633534</v>
      </c>
      <c r="O3142" s="185">
        <v>0</v>
      </c>
      <c r="P3142" s="185">
        <v>280393333038.12506</v>
      </c>
      <c r="Q3142" s="174">
        <v>691898259558.62268</v>
      </c>
      <c r="R3142" s="119">
        <v>0.56216662141203477</v>
      </c>
      <c r="S3142" s="174">
        <v>255433025947.26318</v>
      </c>
      <c r="T3142" s="119">
        <v>0.36917714767805543</v>
      </c>
      <c r="U3142" s="97">
        <v>16.099333956970924</v>
      </c>
      <c r="V3142" s="184">
        <v>4235167642079.3037</v>
      </c>
      <c r="W3142" s="199">
        <v>4395.8920783634721</v>
      </c>
      <c r="X3142" s="191">
        <v>4.8171029502406787E-2</v>
      </c>
      <c r="Y3142" s="198">
        <v>2.0000000000000001E-4</v>
      </c>
    </row>
    <row r="3143" spans="1:25" x14ac:dyDescent="0.2">
      <c r="A3143">
        <v>3139</v>
      </c>
      <c r="B3143" s="119">
        <v>0.44162423622098756</v>
      </c>
      <c r="C3143" s="97">
        <v>9114.1440567502141</v>
      </c>
      <c r="D3143" s="96">
        <v>0.85174280611438946</v>
      </c>
      <c r="E3143" s="98">
        <v>0</v>
      </c>
      <c r="F3143" s="119">
        <v>0</v>
      </c>
      <c r="G3143" s="177">
        <v>0</v>
      </c>
      <c r="H3143" s="97">
        <v>6214738.7974669077</v>
      </c>
      <c r="I3143" s="185">
        <v>40913.593809779173</v>
      </c>
      <c r="J3143" s="174">
        <v>254267298793.43652</v>
      </c>
      <c r="K3143" s="186">
        <v>0.44162423622098756</v>
      </c>
      <c r="L3143" s="182">
        <v>85515589942.87883</v>
      </c>
      <c r="M3143" s="189">
        <v>3639015934.9825783</v>
      </c>
      <c r="N3143" s="187">
        <v>14153800.950373724</v>
      </c>
      <c r="O3143" s="185">
        <v>0</v>
      </c>
      <c r="P3143" s="185">
        <v>0</v>
      </c>
      <c r="Q3143" s="174">
        <v>257906314728.4191</v>
      </c>
      <c r="R3143" s="119">
        <v>0.43539299045030927</v>
      </c>
      <c r="S3143" s="174">
        <v>85515589942.87883</v>
      </c>
      <c r="T3143" s="119">
        <v>0.33157617731434219</v>
      </c>
      <c r="U3143" s="97">
        <v>13.100338655928407</v>
      </c>
      <c r="V3143" s="184">
        <v>1206305318443.6946</v>
      </c>
      <c r="W3143" s="199">
        <v>1252.8384880614635</v>
      </c>
      <c r="X3143" s="191">
        <v>5.7233043898214507E-2</v>
      </c>
      <c r="Y3143" s="198">
        <v>2.0000000000000001E-4</v>
      </c>
    </row>
    <row r="3144" spans="1:25" x14ac:dyDescent="0.2">
      <c r="A3144">
        <v>3140</v>
      </c>
      <c r="B3144" s="119">
        <v>0.35924459759263028</v>
      </c>
      <c r="C3144" s="97">
        <v>17000</v>
      </c>
      <c r="D3144" s="96">
        <v>0.40220971142483808</v>
      </c>
      <c r="E3144" s="98">
        <v>0.55983803458623282</v>
      </c>
      <c r="F3144" s="119">
        <v>0</v>
      </c>
      <c r="G3144" s="177">
        <v>0</v>
      </c>
      <c r="H3144" s="97">
        <v>2155916.3173701838</v>
      </c>
      <c r="I3144" s="185">
        <v>53628.294669093673</v>
      </c>
      <c r="J3144" s="174">
        <v>115618115549.83549</v>
      </c>
      <c r="K3144" s="186">
        <v>0.35924459759263039</v>
      </c>
      <c r="L3144" s="182">
        <v>29940892450.098045</v>
      </c>
      <c r="M3144" s="189">
        <v>15456486891.50951</v>
      </c>
      <c r="N3144" s="187">
        <v>7279124.7262845356</v>
      </c>
      <c r="O3144" s="185">
        <v>45896771260.405502</v>
      </c>
      <c r="P3144" s="185">
        <v>0</v>
      </c>
      <c r="Q3144" s="174">
        <v>176971373701.75052</v>
      </c>
      <c r="R3144" s="119">
        <v>0.4421766004671594</v>
      </c>
      <c r="S3144" s="174">
        <v>50369844240.790154</v>
      </c>
      <c r="T3144" s="119">
        <v>0.28462142315557964</v>
      </c>
      <c r="U3144" s="97">
        <v>16.6385027996415</v>
      </c>
      <c r="V3144" s="184">
        <v>915841055424.54163</v>
      </c>
      <c r="W3144" s="199">
        <v>950.44792609752415</v>
      </c>
      <c r="X3144" s="191">
        <v>4.3465485503683503E-2</v>
      </c>
      <c r="Y3144" s="198">
        <v>2.0000000000000001E-4</v>
      </c>
    </row>
    <row r="3145" spans="1:25" x14ac:dyDescent="0.2">
      <c r="A3145">
        <v>3141</v>
      </c>
      <c r="B3145" s="119">
        <v>0.51528901769459889</v>
      </c>
      <c r="C3145" s="97">
        <v>12395.83533617284</v>
      </c>
      <c r="D3145" s="96">
        <v>0.97035946986865584</v>
      </c>
      <c r="E3145" s="98">
        <v>0.7</v>
      </c>
      <c r="F3145" s="119">
        <v>0.42321746539670774</v>
      </c>
      <c r="G3145" s="177">
        <v>1</v>
      </c>
      <c r="H3145" s="97">
        <v>6908485.3556118654</v>
      </c>
      <c r="I3145" s="185">
        <v>47276.840000217009</v>
      </c>
      <c r="J3145" s="174">
        <v>326611356801.10449</v>
      </c>
      <c r="K3145" s="186">
        <v>0.51503097646348528</v>
      </c>
      <c r="L3145" s="182">
        <v>134207553199.67445</v>
      </c>
      <c r="M3145" s="189">
        <v>4655896060.6952801</v>
      </c>
      <c r="N3145" s="187">
        <v>14832050.74671071</v>
      </c>
      <c r="O3145" s="185">
        <v>2626109801.24613</v>
      </c>
      <c r="P3145" s="185">
        <v>279024245750.63171</v>
      </c>
      <c r="Q3145" s="174">
        <v>612917608413.67773</v>
      </c>
      <c r="R3145" s="119">
        <v>0.64206876267981106</v>
      </c>
      <c r="S3145" s="174">
        <v>296692482524.1106</v>
      </c>
      <c r="T3145" s="119">
        <v>0.48406584906574152</v>
      </c>
      <c r="U3145" s="97">
        <v>16.331371608952654</v>
      </c>
      <c r="V3145" s="184">
        <v>5123090997421.1299</v>
      </c>
      <c r="W3145" s="199">
        <v>5316.393697233244</v>
      </c>
      <c r="X3145" s="191">
        <v>4.6662118064630831E-2</v>
      </c>
      <c r="Y3145" s="198">
        <v>2.0000000000000001E-4</v>
      </c>
    </row>
    <row r="3146" spans="1:25" x14ac:dyDescent="0.2">
      <c r="A3146">
        <v>3142</v>
      </c>
      <c r="B3146" s="119">
        <v>0.36562535257413997</v>
      </c>
      <c r="C3146" s="97">
        <v>6838.1318593786755</v>
      </c>
      <c r="D3146" s="96">
        <v>0.97884953251526574</v>
      </c>
      <c r="E3146" s="98">
        <v>0.64970086654681269</v>
      </c>
      <c r="F3146" s="119">
        <v>0</v>
      </c>
      <c r="G3146" s="177">
        <v>0</v>
      </c>
      <c r="H3146" s="97">
        <v>14062553.483265836</v>
      </c>
      <c r="I3146" s="185">
        <v>34293.746317025521</v>
      </c>
      <c r="J3146" s="174">
        <v>482257641724.72217</v>
      </c>
      <c r="K3146" s="186">
        <v>0.36562535257413997</v>
      </c>
      <c r="L3146" s="182">
        <v>118444999549.77745</v>
      </c>
      <c r="M3146" s="189">
        <v>49276136774.911346</v>
      </c>
      <c r="N3146" s="187">
        <v>28456838.457448013</v>
      </c>
      <c r="O3146" s="185">
        <v>86872124326.810776</v>
      </c>
      <c r="P3146" s="185">
        <v>0</v>
      </c>
      <c r="Q3146" s="174">
        <v>618405902826.44434</v>
      </c>
      <c r="R3146" s="119">
        <v>0.39751127637216904</v>
      </c>
      <c r="S3146" s="174">
        <v>165485572848.47446</v>
      </c>
      <c r="T3146" s="119">
        <v>0.26760024781800634</v>
      </c>
      <c r="U3146" s="97">
        <v>15.549991980688642</v>
      </c>
      <c r="V3146" s="184">
        <v>2674483488879.9302</v>
      </c>
      <c r="W3146" s="199">
        <v>2775.7843737706021</v>
      </c>
      <c r="X3146" s="191">
        <v>4.768943392198946E-2</v>
      </c>
      <c r="Y3146" s="198">
        <v>2.0000000000000001E-4</v>
      </c>
    </row>
    <row r="3147" spans="1:25" x14ac:dyDescent="0.2">
      <c r="A3147">
        <v>3143</v>
      </c>
      <c r="B3147" s="119">
        <v>0.6424988743442448</v>
      </c>
      <c r="C3147" s="97">
        <v>6820.6342922649128</v>
      </c>
      <c r="D3147" s="96">
        <v>0.60379736724592425</v>
      </c>
      <c r="E3147" s="98">
        <v>0.67007157149515473</v>
      </c>
      <c r="F3147" s="119">
        <v>0</v>
      </c>
      <c r="G3147" s="177">
        <v>0</v>
      </c>
      <c r="H3147" s="97">
        <v>4726640.3130490044</v>
      </c>
      <c r="I3147" s="185">
        <v>40523.57104896284</v>
      </c>
      <c r="J3147" s="174">
        <v>191540344548.73328</v>
      </c>
      <c r="K3147" s="186">
        <v>0.4158936257269763</v>
      </c>
      <c r="L3147" s="182">
        <v>61866233651.90126</v>
      </c>
      <c r="M3147" s="189">
        <v>22573183930.405918</v>
      </c>
      <c r="N3147" s="187">
        <v>12507025.836266953</v>
      </c>
      <c r="O3147" s="185">
        <v>38292262776.201302</v>
      </c>
      <c r="P3147" s="185">
        <v>0</v>
      </c>
      <c r="Q3147" s="174">
        <v>252405791255.34048</v>
      </c>
      <c r="R3147" s="119">
        <v>0.43697182239670329</v>
      </c>
      <c r="S3147" s="174">
        <v>77494046635.542923</v>
      </c>
      <c r="T3147" s="119">
        <v>0.30702166638144945</v>
      </c>
      <c r="U3147" s="97">
        <v>15.052387357255512</v>
      </c>
      <c r="V3147" s="184">
        <v>1306815068639.3665</v>
      </c>
      <c r="W3147" s="199">
        <v>1356.8067292362848</v>
      </c>
      <c r="X3147" s="191">
        <v>4.7531849848457174E-2</v>
      </c>
      <c r="Y3147" s="198">
        <v>2.0000000000000001E-4</v>
      </c>
    </row>
    <row r="3148" spans="1:25" x14ac:dyDescent="0.2">
      <c r="A3148">
        <v>3144</v>
      </c>
      <c r="B3148" s="119">
        <v>0.47646555030976939</v>
      </c>
      <c r="C3148" s="97">
        <v>6427.7450226399687</v>
      </c>
      <c r="D3148" s="96">
        <v>0.55215159749803056</v>
      </c>
      <c r="E3148" s="98">
        <v>0</v>
      </c>
      <c r="F3148" s="119">
        <v>0.58797995663730185</v>
      </c>
      <c r="G3148" s="177">
        <v>1</v>
      </c>
      <c r="H3148" s="97">
        <v>5228639.339402264</v>
      </c>
      <c r="I3148" s="185">
        <v>53723.066940102064</v>
      </c>
      <c r="J3148" s="174">
        <v>280898541236.35889</v>
      </c>
      <c r="K3148" s="186">
        <v>0.47646555030976945</v>
      </c>
      <c r="L3148" s="182">
        <v>94065331665.388779</v>
      </c>
      <c r="M3148" s="189">
        <v>7068855266.245224</v>
      </c>
      <c r="N3148" s="187">
        <v>14065116.657521583</v>
      </c>
      <c r="O3148" s="185">
        <v>0</v>
      </c>
      <c r="P3148" s="185">
        <v>263527267199.52286</v>
      </c>
      <c r="Q3148" s="174">
        <v>551494663702.12695</v>
      </c>
      <c r="R3148" s="119">
        <v>0.62495671214176829</v>
      </c>
      <c r="S3148" s="174">
        <v>212911451595.05023</v>
      </c>
      <c r="T3148" s="119">
        <v>0.38606257795097698</v>
      </c>
      <c r="U3148" s="97">
        <v>16.452124817888194</v>
      </c>
      <c r="V3148" s="184">
        <v>3806900778190.2148</v>
      </c>
      <c r="W3148" s="199">
        <v>3952.2254756227107</v>
      </c>
      <c r="X3148" s="191">
        <v>4.4421211892775786E-2</v>
      </c>
      <c r="Y3148" s="198">
        <v>2.0000000000000001E-4</v>
      </c>
    </row>
    <row r="3149" spans="1:25" x14ac:dyDescent="0.2">
      <c r="A3149">
        <v>3145</v>
      </c>
      <c r="B3149" s="119">
        <v>0.53459084805249668</v>
      </c>
      <c r="C3149" s="97">
        <v>13705.544930706696</v>
      </c>
      <c r="D3149" s="96">
        <v>0.66939251676630862</v>
      </c>
      <c r="E3149" s="98">
        <v>0.27405747665992908</v>
      </c>
      <c r="F3149" s="119">
        <v>0.57044539602090727</v>
      </c>
      <c r="G3149" s="177">
        <v>1</v>
      </c>
      <c r="H3149" s="97">
        <v>4423553.7293657372</v>
      </c>
      <c r="I3149" s="185">
        <v>44854.110660111801</v>
      </c>
      <c r="J3149" s="174">
        <v>198414568487.92102</v>
      </c>
      <c r="K3149" s="186">
        <v>0.45690546283790712</v>
      </c>
      <c r="L3149" s="182">
        <v>75013378593.022583</v>
      </c>
      <c r="M3149" s="189">
        <v>8338877583.9213181</v>
      </c>
      <c r="N3149" s="187">
        <v>11345976.668667134</v>
      </c>
      <c r="O3149" s="185">
        <v>0</v>
      </c>
      <c r="P3149" s="185">
        <v>213935931975.54959</v>
      </c>
      <c r="Q3149" s="174">
        <v>420689378047.39191</v>
      </c>
      <c r="R3149" s="119">
        <v>0.62232483036380282</v>
      </c>
      <c r="S3149" s="174">
        <v>156993883256.42099</v>
      </c>
      <c r="T3149" s="119">
        <v>0.37318242734128448</v>
      </c>
      <c r="U3149" s="97">
        <v>16.284163563366452</v>
      </c>
      <c r="V3149" s="184">
        <v>2736987036864.7544</v>
      </c>
      <c r="W3149" s="199">
        <v>2838.5826512277026</v>
      </c>
      <c r="X3149" s="191">
        <v>4.5769512703861114E-2</v>
      </c>
      <c r="Y3149" s="198">
        <v>2.0000000000000001E-4</v>
      </c>
    </row>
    <row r="3150" spans="1:25" x14ac:dyDescent="0.2">
      <c r="A3150">
        <v>3146</v>
      </c>
      <c r="B3150" s="119">
        <v>0.60579793956862382</v>
      </c>
      <c r="C3150" s="97">
        <v>4000</v>
      </c>
      <c r="D3150" s="96">
        <v>0.94644003533520771</v>
      </c>
      <c r="E3150" s="98">
        <v>0</v>
      </c>
      <c r="F3150" s="119">
        <v>0.64478517726129114</v>
      </c>
      <c r="G3150" s="177">
        <v>1</v>
      </c>
      <c r="H3150" s="97">
        <v>13975388.884778859</v>
      </c>
      <c r="I3150" s="185">
        <v>25814.919780414024</v>
      </c>
      <c r="J3150" s="174">
        <v>360773542960.65607</v>
      </c>
      <c r="K3150" s="186">
        <v>0.21664783359522521</v>
      </c>
      <c r="L3150" s="182">
        <v>39432616274.428711</v>
      </c>
      <c r="M3150" s="189">
        <v>6588074463.750555</v>
      </c>
      <c r="N3150" s="187">
        <v>28794346.525809444</v>
      </c>
      <c r="O3150" s="185">
        <v>0</v>
      </c>
      <c r="P3150" s="185">
        <v>317533600829.94775</v>
      </c>
      <c r="Q3150" s="174">
        <v>684895218254.35437</v>
      </c>
      <c r="R3150" s="119">
        <v>0.48501972025959073</v>
      </c>
      <c r="S3150" s="174">
        <v>193005392851.51984</v>
      </c>
      <c r="T3150" s="119">
        <v>0.28180280385581852</v>
      </c>
      <c r="U3150" s="97">
        <v>17.867688534470705</v>
      </c>
      <c r="V3150" s="184">
        <v>3686702476217.7876</v>
      </c>
      <c r="W3150" s="199">
        <v>3829.2446245807346</v>
      </c>
      <c r="X3150" s="191">
        <v>4.1721479184919218E-2</v>
      </c>
      <c r="Y3150" s="198">
        <v>2.0000000000000001E-4</v>
      </c>
    </row>
    <row r="3151" spans="1:25" x14ac:dyDescent="0.2">
      <c r="A3151">
        <v>3147</v>
      </c>
      <c r="B3151" s="119">
        <v>0.40498154075762449</v>
      </c>
      <c r="C3151" s="97">
        <v>14351.248689272368</v>
      </c>
      <c r="D3151" s="96">
        <v>0.76959490582660028</v>
      </c>
      <c r="E3151" s="98">
        <v>0.23119452042316652</v>
      </c>
      <c r="F3151" s="119">
        <v>0</v>
      </c>
      <c r="G3151" s="177">
        <v>0</v>
      </c>
      <c r="H3151" s="97">
        <v>5604762.7539887214</v>
      </c>
      <c r="I3151" s="185">
        <v>35611.026446058444</v>
      </c>
      <c r="J3151" s="174">
        <v>199591354656.17572</v>
      </c>
      <c r="K3151" s="186">
        <v>0.20969276140151349</v>
      </c>
      <c r="L3151" s="182">
        <v>26044304008.12841</v>
      </c>
      <c r="M3151" s="189">
        <v>11093438006.654312</v>
      </c>
      <c r="N3151" s="187">
        <v>13292038.243218111</v>
      </c>
      <c r="O3151" s="185">
        <v>48526049330.824989</v>
      </c>
      <c r="P3151" s="185">
        <v>0</v>
      </c>
      <c r="Q3151" s="174">
        <v>259210841993.65503</v>
      </c>
      <c r="R3151" s="119">
        <v>0.31122811512782728</v>
      </c>
      <c r="S3151" s="174">
        <v>51403322041.257507</v>
      </c>
      <c r="T3151" s="119">
        <v>0.19830699073349625</v>
      </c>
      <c r="U3151" s="97">
        <v>16.684257688866015</v>
      </c>
      <c r="V3151" s="184">
        <v>836972503072.14697</v>
      </c>
      <c r="W3151" s="199">
        <v>869.24591174349052</v>
      </c>
      <c r="X3151" s="191">
        <v>4.8165595851541197E-2</v>
      </c>
      <c r="Y3151" s="198">
        <v>2.0000000000000001E-4</v>
      </c>
    </row>
    <row r="3152" spans="1:25" x14ac:dyDescent="0.2">
      <c r="A3152">
        <v>3148</v>
      </c>
      <c r="B3152" s="119">
        <v>0.52377974025409513</v>
      </c>
      <c r="C3152" s="97">
        <v>7563.9194795222729</v>
      </c>
      <c r="D3152" s="96">
        <v>0.93402596213497691</v>
      </c>
      <c r="E3152" s="98">
        <v>0.48995618579163619</v>
      </c>
      <c r="F3152" s="119">
        <v>0.47556278211195246</v>
      </c>
      <c r="G3152" s="177">
        <v>1</v>
      </c>
      <c r="H3152" s="97">
        <v>10332899.993771199</v>
      </c>
      <c r="I3152" s="185">
        <v>35344.098579312114</v>
      </c>
      <c r="J3152" s="174">
        <v>365207035990.02277</v>
      </c>
      <c r="K3152" s="186">
        <v>0.38448548315834896</v>
      </c>
      <c r="L3152" s="182">
        <v>105786364964.43022</v>
      </c>
      <c r="M3152" s="189">
        <v>7395662021.7568684</v>
      </c>
      <c r="N3152" s="187">
        <v>21699073.201057658</v>
      </c>
      <c r="O3152" s="185">
        <v>0</v>
      </c>
      <c r="P3152" s="185">
        <v>478193028402.14056</v>
      </c>
      <c r="Q3152" s="174">
        <v>850795726413.92017</v>
      </c>
      <c r="R3152" s="119">
        <v>0.61468482994322715</v>
      </c>
      <c r="S3152" s="174">
        <v>370975556604.54608</v>
      </c>
      <c r="T3152" s="119">
        <v>0.43603363896548647</v>
      </c>
      <c r="U3152" s="97">
        <v>17.362849129993013</v>
      </c>
      <c r="V3152" s="184">
        <v>6831961713006.293</v>
      </c>
      <c r="W3152" s="199">
        <v>7087.0665144317873</v>
      </c>
      <c r="X3152" s="191">
        <v>4.3214595421718335E-2</v>
      </c>
      <c r="Y3152" s="198">
        <v>2.0000000000000001E-4</v>
      </c>
    </row>
    <row r="3153" spans="1:25" x14ac:dyDescent="0.2">
      <c r="A3153">
        <v>3149</v>
      </c>
      <c r="B3153" s="119">
        <v>0.51066355334058899</v>
      </c>
      <c r="C3153" s="97">
        <v>9522.3185122337763</v>
      </c>
      <c r="D3153" s="96">
        <v>1.0445138975340571</v>
      </c>
      <c r="E3153" s="98">
        <v>0.43570498627187787</v>
      </c>
      <c r="F3153" s="119">
        <v>0</v>
      </c>
      <c r="G3153" s="177">
        <v>0</v>
      </c>
      <c r="H3153" s="97">
        <v>8061635.8111686008</v>
      </c>
      <c r="I3153" s="185">
        <v>37854.038654430893</v>
      </c>
      <c r="J3153" s="174">
        <v>305165473613.92059</v>
      </c>
      <c r="K3153" s="186">
        <v>0.37161535292560588</v>
      </c>
      <c r="L3153" s="182">
        <v>85427386872.139435</v>
      </c>
      <c r="M3153" s="189">
        <v>28814330168.345631</v>
      </c>
      <c r="N3153" s="187">
        <v>16660328.50148407</v>
      </c>
      <c r="O3153" s="185">
        <v>65058582593.329185</v>
      </c>
      <c r="P3153" s="185">
        <v>0</v>
      </c>
      <c r="Q3153" s="174">
        <v>399038386375.5954</v>
      </c>
      <c r="R3153" s="119">
        <v>0.41462437424924609</v>
      </c>
      <c r="S3153" s="174">
        <v>114325275818.45168</v>
      </c>
      <c r="T3153" s="119">
        <v>0.28650194999245726</v>
      </c>
      <c r="U3153" s="97">
        <v>15.144529281486964</v>
      </c>
      <c r="V3153" s="184">
        <v>1804985763006.4241</v>
      </c>
      <c r="W3153" s="199">
        <v>1872.5374813910669</v>
      </c>
      <c r="X3153" s="191">
        <v>5.0508005237176364E-2</v>
      </c>
      <c r="Y3153" s="198">
        <v>2.0000000000000001E-4</v>
      </c>
    </row>
    <row r="3154" spans="1:25" x14ac:dyDescent="0.2">
      <c r="A3154">
        <v>3150</v>
      </c>
      <c r="B3154" s="119">
        <v>0.49153887546849245</v>
      </c>
      <c r="C3154" s="97">
        <v>6601.8441528730109</v>
      </c>
      <c r="D3154" s="96">
        <v>0.66574790318059418</v>
      </c>
      <c r="E3154" s="98">
        <v>0</v>
      </c>
      <c r="F3154" s="119">
        <v>0</v>
      </c>
      <c r="G3154" s="177">
        <v>0</v>
      </c>
      <c r="H3154" s="97">
        <v>9137685.659541063</v>
      </c>
      <c r="I3154" s="185">
        <v>34776.400089225092</v>
      </c>
      <c r="J3154" s="174">
        <v>317775812385.77466</v>
      </c>
      <c r="K3154" s="186">
        <v>0.42274953198284737</v>
      </c>
      <c r="L3154" s="182">
        <v>101318971917.17787</v>
      </c>
      <c r="M3154" s="189">
        <v>6479620270.0710821</v>
      </c>
      <c r="N3154" s="187">
        <v>21762661.745479029</v>
      </c>
      <c r="O3154" s="185">
        <v>0</v>
      </c>
      <c r="P3154" s="185">
        <v>0</v>
      </c>
      <c r="Q3154" s="174">
        <v>324255432655.84576</v>
      </c>
      <c r="R3154" s="119">
        <v>0.41430169684817286</v>
      </c>
      <c r="S3154" s="174">
        <v>101318971917.17787</v>
      </c>
      <c r="T3154" s="119">
        <v>0.31246653629613835</v>
      </c>
      <c r="U3154" s="97">
        <v>13.165202769464203</v>
      </c>
      <c r="V3154" s="184">
        <v>1479153202635.1426</v>
      </c>
      <c r="W3154" s="199">
        <v>1536.3770094392398</v>
      </c>
      <c r="X3154" s="191">
        <v>5.4865532101020423E-2</v>
      </c>
      <c r="Y3154" s="198">
        <v>2.0000000000000001E-4</v>
      </c>
    </row>
    <row r="3155" spans="1:25" x14ac:dyDescent="0.2">
      <c r="A3155">
        <v>3151</v>
      </c>
      <c r="B3155" s="119">
        <v>0.64287568291847597</v>
      </c>
      <c r="C3155" s="97">
        <v>14230.990923298352</v>
      </c>
      <c r="D3155" s="96">
        <v>0.77398441988535505</v>
      </c>
      <c r="E3155" s="98">
        <v>0</v>
      </c>
      <c r="F3155" s="119">
        <v>0.6070727300720159</v>
      </c>
      <c r="G3155" s="177">
        <v>1</v>
      </c>
      <c r="H3155" s="97">
        <v>6638061.6797579601</v>
      </c>
      <c r="I3155" s="185">
        <v>40462.366349362732</v>
      </c>
      <c r="J3155" s="174">
        <v>268591683536.03275</v>
      </c>
      <c r="K3155" s="186">
        <v>0.40911494188298925</v>
      </c>
      <c r="L3155" s="182">
        <v>81991663773.778503</v>
      </c>
      <c r="M3155" s="189">
        <v>6998149334.3934898</v>
      </c>
      <c r="N3155" s="187">
        <v>15417514.662981413</v>
      </c>
      <c r="O3155" s="185">
        <v>0</v>
      </c>
      <c r="P3155" s="185">
        <v>258128124142.37125</v>
      </c>
      <c r="Q3155" s="174">
        <v>533717957012.79749</v>
      </c>
      <c r="R3155" s="119">
        <v>0.59279881097650411</v>
      </c>
      <c r="S3155" s="174">
        <v>246294244172.93365</v>
      </c>
      <c r="T3155" s="119">
        <v>0.46146891056736172</v>
      </c>
      <c r="U3155" s="97">
        <v>17.106677746905859</v>
      </c>
      <c r="V3155" s="184">
        <v>4444134371042.4014</v>
      </c>
      <c r="W3155" s="199">
        <v>4611.6826138666484</v>
      </c>
      <c r="X3155" s="191">
        <v>4.4196838223818619E-2</v>
      </c>
      <c r="Y3155" s="198">
        <v>2.0000000000000001E-4</v>
      </c>
    </row>
    <row r="3156" spans="1:25" x14ac:dyDescent="0.2">
      <c r="A3156">
        <v>3152</v>
      </c>
      <c r="B3156" s="119">
        <v>0.43347241525288094</v>
      </c>
      <c r="C3156" s="97">
        <v>4000</v>
      </c>
      <c r="D3156" s="96">
        <v>1.4047223835929057</v>
      </c>
      <c r="E3156" s="98">
        <v>0.11232083488934311</v>
      </c>
      <c r="F3156" s="119">
        <v>0</v>
      </c>
      <c r="G3156" s="177">
        <v>0</v>
      </c>
      <c r="H3156" s="97">
        <v>18943063.800690319</v>
      </c>
      <c r="I3156" s="185">
        <v>32723.540554424148</v>
      </c>
      <c r="J3156" s="174">
        <v>619884116506.93372</v>
      </c>
      <c r="K3156" s="186">
        <v>0.42939871305156674</v>
      </c>
      <c r="L3156" s="182">
        <v>196223277411.26254</v>
      </c>
      <c r="M3156" s="189">
        <v>35730872407.161568</v>
      </c>
      <c r="N3156" s="187">
        <v>33485818.237369627</v>
      </c>
      <c r="O3156" s="185">
        <v>55041553442.20993</v>
      </c>
      <c r="P3156" s="185">
        <v>0</v>
      </c>
      <c r="Q3156" s="174">
        <v>710656542356.3053</v>
      </c>
      <c r="R3156" s="119">
        <v>0.43651281052643981</v>
      </c>
      <c r="S3156" s="174">
        <v>223529438983.42603</v>
      </c>
      <c r="T3156" s="119">
        <v>0.31453933885175434</v>
      </c>
      <c r="U3156" s="97">
        <v>14.17343533156339</v>
      </c>
      <c r="V3156" s="184">
        <v>3352574093752.8765</v>
      </c>
      <c r="W3156" s="199">
        <v>3475.6912255217753</v>
      </c>
      <c r="X3156" s="191">
        <v>5.4026283797236771E-2</v>
      </c>
      <c r="Y3156" s="198">
        <v>2.0000000000000001E-4</v>
      </c>
    </row>
    <row r="3157" spans="1:25" x14ac:dyDescent="0.2">
      <c r="A3157">
        <v>3153</v>
      </c>
      <c r="B3157" s="119">
        <v>0.56574196724298753</v>
      </c>
      <c r="C3157" s="97">
        <v>6391.3778405050398</v>
      </c>
      <c r="D3157" s="96">
        <v>0.42449029383170672</v>
      </c>
      <c r="E3157" s="98">
        <v>0.37607065388132399</v>
      </c>
      <c r="F3157" s="119">
        <v>0.53407765695264597</v>
      </c>
      <c r="G3157" s="177">
        <v>1</v>
      </c>
      <c r="H3157" s="97">
        <v>3776627.0201492496</v>
      </c>
      <c r="I3157" s="185">
        <v>46307.107416878993</v>
      </c>
      <c r="J3157" s="174">
        <v>174884673095.53891</v>
      </c>
      <c r="K3157" s="186">
        <v>0.44578277587401749</v>
      </c>
      <c r="L3157" s="182">
        <v>55733656986.26329</v>
      </c>
      <c r="M3157" s="189">
        <v>4390453234.2364569</v>
      </c>
      <c r="N3157" s="187">
        <v>11451870.249998357</v>
      </c>
      <c r="O3157" s="185">
        <v>0</v>
      </c>
      <c r="P3157" s="185">
        <v>279736505726.88354</v>
      </c>
      <c r="Q3157" s="174">
        <v>459011632056.65894</v>
      </c>
      <c r="R3157" s="119">
        <v>0.65739026756212837</v>
      </c>
      <c r="S3157" s="174">
        <v>139856650413.77457</v>
      </c>
      <c r="T3157" s="119">
        <v>0.30469086325139383</v>
      </c>
      <c r="U3157" s="97">
        <v>16.721895374433803</v>
      </c>
      <c r="V3157" s="184">
        <v>2568853707932.7378</v>
      </c>
      <c r="W3157" s="199">
        <v>2664.9709110882709</v>
      </c>
      <c r="X3157" s="191">
        <v>4.3348157557520653E-2</v>
      </c>
      <c r="Y3157" s="198">
        <v>2.0000000000000001E-4</v>
      </c>
    </row>
    <row r="3158" spans="1:25" x14ac:dyDescent="0.2">
      <c r="A3158">
        <v>3154</v>
      </c>
      <c r="B3158" s="119">
        <v>0.36213400238451765</v>
      </c>
      <c r="C3158" s="97">
        <v>17000</v>
      </c>
      <c r="D3158" s="96">
        <v>0.7670810064554493</v>
      </c>
      <c r="E3158" s="98">
        <v>0.69282941426019806</v>
      </c>
      <c r="F3158" s="119">
        <v>0.77093276393783228</v>
      </c>
      <c r="G3158" s="177">
        <v>1</v>
      </c>
      <c r="H3158" s="97">
        <v>6861374.0666312966</v>
      </c>
      <c r="I3158" s="185">
        <v>38194.486312458241</v>
      </c>
      <c r="J3158" s="174">
        <v>262066657872.60501</v>
      </c>
      <c r="K3158" s="186">
        <v>0.35588497358414761</v>
      </c>
      <c r="L3158" s="182">
        <v>68874051826.003357</v>
      </c>
      <c r="M3158" s="189">
        <v>3438738713.5597811</v>
      </c>
      <c r="N3158" s="187">
        <v>15904027.095613731</v>
      </c>
      <c r="O3158" s="185">
        <v>0</v>
      </c>
      <c r="P3158" s="185">
        <v>371232623423.65222</v>
      </c>
      <c r="Q3158" s="174">
        <v>636738020009.81702</v>
      </c>
      <c r="R3158" s="119">
        <v>0.61289207191865647</v>
      </c>
      <c r="S3158" s="174">
        <v>254433016277.67868</v>
      </c>
      <c r="T3158" s="119">
        <v>0.39958822668348892</v>
      </c>
      <c r="U3158" s="97">
        <v>17.425818579545052</v>
      </c>
      <c r="V3158" s="184">
        <v>4618677714659.9854</v>
      </c>
      <c r="W3158" s="199">
        <v>4789.6798773153241</v>
      </c>
      <c r="X3158" s="191">
        <v>4.3847017153204319E-2</v>
      </c>
      <c r="Y3158" s="198">
        <v>2.0000000000000001E-4</v>
      </c>
    </row>
    <row r="3159" spans="1:25" x14ac:dyDescent="0.2">
      <c r="A3159">
        <v>3155</v>
      </c>
      <c r="B3159" s="119">
        <v>0.64392945258400158</v>
      </c>
      <c r="C3159" s="97">
        <v>5686.7096782412127</v>
      </c>
      <c r="D3159" s="96">
        <v>0.98414229039789525</v>
      </c>
      <c r="E3159" s="98">
        <v>0.29630064878737838</v>
      </c>
      <c r="F3159" s="119">
        <v>0</v>
      </c>
      <c r="G3159" s="177">
        <v>0</v>
      </c>
      <c r="H3159" s="97">
        <v>29282024.198037483</v>
      </c>
      <c r="I3159" s="185">
        <v>23341.449253156588</v>
      </c>
      <c r="J3159" s="174">
        <v>683484881848.19519</v>
      </c>
      <c r="K3159" s="186">
        <v>0.32188555991993473</v>
      </c>
      <c r="L3159" s="182">
        <v>148537534101.9881</v>
      </c>
      <c r="M3159" s="189">
        <v>47505175896.300781</v>
      </c>
      <c r="N3159" s="187">
        <v>57124289.439826496</v>
      </c>
      <c r="O3159" s="185">
        <v>71867047000.648819</v>
      </c>
      <c r="P3159" s="185">
        <v>0</v>
      </c>
      <c r="Q3159" s="174">
        <v>802857104745.14478</v>
      </c>
      <c r="R3159" s="119">
        <v>0.34563753605832931</v>
      </c>
      <c r="S3159" s="174">
        <v>166471254664.60016</v>
      </c>
      <c r="T3159" s="119">
        <v>0.20734854768140093</v>
      </c>
      <c r="U3159" s="97">
        <v>14.573695713460088</v>
      </c>
      <c r="V3159" s="184">
        <v>2472080273761.2749</v>
      </c>
      <c r="W3159" s="199">
        <v>2567.3682588024094</v>
      </c>
      <c r="X3159" s="191">
        <v>5.2952116568284809E-2</v>
      </c>
      <c r="Y3159" s="198">
        <v>2.0000000000000001E-4</v>
      </c>
    </row>
    <row r="3160" spans="1:25" x14ac:dyDescent="0.2">
      <c r="A3160">
        <v>3156</v>
      </c>
      <c r="B3160" s="119">
        <v>0.51877473121363216</v>
      </c>
      <c r="C3160" s="97">
        <v>4000</v>
      </c>
      <c r="D3160" s="96">
        <v>0.46503099044188678</v>
      </c>
      <c r="E3160" s="98">
        <v>0.26907880593980793</v>
      </c>
      <c r="F3160" s="119">
        <v>0.66669514236153238</v>
      </c>
      <c r="G3160" s="177">
        <v>1</v>
      </c>
      <c r="H3160" s="97">
        <v>5495224.5877626045</v>
      </c>
      <c r="I3160" s="185">
        <v>42544.180259423621</v>
      </c>
      <c r="J3160" s="174">
        <v>233789825427.78909</v>
      </c>
      <c r="K3160" s="186">
        <v>0.48608174575872531</v>
      </c>
      <c r="L3160" s="182">
        <v>84475161195.516571</v>
      </c>
      <c r="M3160" s="189">
        <v>4583244505.6554661</v>
      </c>
      <c r="N3160" s="187">
        <v>15583859.628059249</v>
      </c>
      <c r="O3160" s="185">
        <v>0</v>
      </c>
      <c r="P3160" s="185">
        <v>338688606012.81903</v>
      </c>
      <c r="Q3160" s="174">
        <v>577061675946.26367</v>
      </c>
      <c r="R3160" s="119">
        <v>0.66646576497073784</v>
      </c>
      <c r="S3160" s="174">
        <v>276395417723.74768</v>
      </c>
      <c r="T3160" s="119">
        <v>0.47897032370156184</v>
      </c>
      <c r="U3160" s="97">
        <v>17.209977407058798</v>
      </c>
      <c r="V3160" s="184">
        <v>5187075507022.0508</v>
      </c>
      <c r="W3160" s="199">
        <v>5383.3709581998446</v>
      </c>
      <c r="X3160" s="191">
        <v>4.2635652324369194E-2</v>
      </c>
      <c r="Y3160" s="198">
        <v>2.0000000000000001E-4</v>
      </c>
    </row>
    <row r="3161" spans="1:25" x14ac:dyDescent="0.2">
      <c r="A3161">
        <v>3157</v>
      </c>
      <c r="B3161" s="119">
        <v>0.5477647493332638</v>
      </c>
      <c r="C3161" s="97">
        <v>14444.049224883427</v>
      </c>
      <c r="D3161" s="96">
        <v>1.4992634755343091</v>
      </c>
      <c r="E3161" s="98">
        <v>0.7</v>
      </c>
      <c r="F3161" s="119">
        <v>0</v>
      </c>
      <c r="G3161" s="177">
        <v>0</v>
      </c>
      <c r="H3161" s="97">
        <v>10056429.64490621</v>
      </c>
      <c r="I3161" s="185">
        <v>38107.881918734602</v>
      </c>
      <c r="J3161" s="174">
        <v>383229233432.14801</v>
      </c>
      <c r="K3161" s="186">
        <v>0.36260200916706087</v>
      </c>
      <c r="L3161" s="182">
        <v>111764218461.03893</v>
      </c>
      <c r="M3161" s="189">
        <v>34356909854.793488</v>
      </c>
      <c r="N3161" s="187">
        <v>19879244.201679192</v>
      </c>
      <c r="O3161" s="185">
        <v>70887145001.774994</v>
      </c>
      <c r="P3161" s="185">
        <v>0</v>
      </c>
      <c r="Q3161" s="174">
        <v>488473288288.71643</v>
      </c>
      <c r="R3161" s="119">
        <v>0.40057340023845339</v>
      </c>
      <c r="S3161" s="174">
        <v>150805342352.57654</v>
      </c>
      <c r="T3161" s="119">
        <v>0.30872792017122891</v>
      </c>
      <c r="U3161" s="97">
        <v>15.352017425977932</v>
      </c>
      <c r="V3161" s="184">
        <v>2299683369095.8086</v>
      </c>
      <c r="W3161" s="199">
        <v>2387.9180550364727</v>
      </c>
      <c r="X3161" s="191">
        <v>5.1393735580706416E-2</v>
      </c>
      <c r="Y3161" s="198">
        <v>2.0000000000000001E-4</v>
      </c>
    </row>
    <row r="3162" spans="1:25" x14ac:dyDescent="0.2">
      <c r="A3162">
        <v>3158</v>
      </c>
      <c r="B3162" s="119">
        <v>0.44561985204926147</v>
      </c>
      <c r="C3162" s="97">
        <v>9559.4487079156952</v>
      </c>
      <c r="D3162" s="96">
        <v>0.80155722434403853</v>
      </c>
      <c r="E3162" s="98">
        <v>0</v>
      </c>
      <c r="F3162" s="119">
        <v>0.65113103331040878</v>
      </c>
      <c r="G3162" s="177">
        <v>1</v>
      </c>
      <c r="H3162" s="97">
        <v>7420416.3776156418</v>
      </c>
      <c r="I3162" s="185">
        <v>44144.891322999814</v>
      </c>
      <c r="J3162" s="174">
        <v>327573474561.25049</v>
      </c>
      <c r="K3162" s="186">
        <v>0.44561985204926147</v>
      </c>
      <c r="L3162" s="182">
        <v>109555665283.46118</v>
      </c>
      <c r="M3162" s="189">
        <v>16117151648.058178</v>
      </c>
      <c r="N3162" s="187">
        <v>16889214.768613249</v>
      </c>
      <c r="O3162" s="185">
        <v>0</v>
      </c>
      <c r="P3162" s="185">
        <v>192077388711.34366</v>
      </c>
      <c r="Q3162" s="174">
        <v>535768014920.65228</v>
      </c>
      <c r="R3162" s="119">
        <v>0.55926286357855481</v>
      </c>
      <c r="S3162" s="174">
        <v>231426592411.45114</v>
      </c>
      <c r="T3162" s="119">
        <v>0.43195298331821025</v>
      </c>
      <c r="U3162" s="97">
        <v>16.376478996505103</v>
      </c>
      <c r="V3162" s="184">
        <v>4035679336606.8838</v>
      </c>
      <c r="W3162" s="199">
        <v>4189.7844921280976</v>
      </c>
      <c r="X3162" s="191">
        <v>4.5071744731872823E-2</v>
      </c>
      <c r="Y3162" s="198">
        <v>2.0000000000000001E-4</v>
      </c>
    </row>
    <row r="3163" spans="1:25" x14ac:dyDescent="0.2">
      <c r="A3163">
        <v>3159</v>
      </c>
      <c r="B3163" s="119">
        <v>0.60157244937500542</v>
      </c>
      <c r="C3163" s="97">
        <v>9655.7718807853635</v>
      </c>
      <c r="D3163" s="96">
        <v>0.60500828496313419</v>
      </c>
      <c r="E3163" s="98">
        <v>0.7</v>
      </c>
      <c r="F3163" s="119">
        <v>0</v>
      </c>
      <c r="G3163" s="177">
        <v>0</v>
      </c>
      <c r="H3163" s="97">
        <v>4473310.116442251</v>
      </c>
      <c r="I3163" s="185">
        <v>53668.451993779505</v>
      </c>
      <c r="J3163" s="174">
        <v>240075629237.56915</v>
      </c>
      <c r="K3163" s="186">
        <v>0.54113049817713743</v>
      </c>
      <c r="L3163" s="182">
        <v>101627645715.25888</v>
      </c>
      <c r="M3163" s="189">
        <v>12350612060.850307</v>
      </c>
      <c r="N3163" s="187">
        <v>11868606.221095845</v>
      </c>
      <c r="O3163" s="185">
        <v>22407640957.201218</v>
      </c>
      <c r="P3163" s="185">
        <v>0</v>
      </c>
      <c r="Q3163" s="174">
        <v>274833882255.6207</v>
      </c>
      <c r="R3163" s="119">
        <v>0.53791896545627982</v>
      </c>
      <c r="S3163" s="174">
        <v>109424470659.40666</v>
      </c>
      <c r="T3163" s="119">
        <v>0.398147672919134</v>
      </c>
      <c r="U3163" s="97">
        <v>13.74135899561994</v>
      </c>
      <c r="V3163" s="184">
        <v>1651963611625.0076</v>
      </c>
      <c r="W3163" s="199">
        <v>1714.4355161606534</v>
      </c>
      <c r="X3163" s="191">
        <v>5.3418462115615808E-2</v>
      </c>
      <c r="Y3163" s="198">
        <v>2.0000000000000001E-4</v>
      </c>
    </row>
    <row r="3164" spans="1:25" x14ac:dyDescent="0.2">
      <c r="A3164">
        <v>3160</v>
      </c>
      <c r="B3164" s="119">
        <v>0.70692338135394917</v>
      </c>
      <c r="C3164" s="97">
        <v>4000</v>
      </c>
      <c r="D3164" s="96">
        <v>0.64971363885585376</v>
      </c>
      <c r="E3164" s="98">
        <v>0</v>
      </c>
      <c r="F3164" s="119">
        <v>0</v>
      </c>
      <c r="G3164" s="177">
        <v>0</v>
      </c>
      <c r="H3164" s="97">
        <v>7174099.2718605744</v>
      </c>
      <c r="I3164" s="185">
        <v>42537.285472091244</v>
      </c>
      <c r="J3164" s="174">
        <v>305166708732.25519</v>
      </c>
      <c r="K3164" s="186">
        <v>0.46204588923872625</v>
      </c>
      <c r="L3164" s="182">
        <v>98637949580.091522</v>
      </c>
      <c r="M3164" s="189">
        <v>11263357436.458015</v>
      </c>
      <c r="N3164" s="187">
        <v>17808237.209157024</v>
      </c>
      <c r="O3164" s="185">
        <v>0</v>
      </c>
      <c r="P3164" s="185">
        <v>0</v>
      </c>
      <c r="Q3164" s="174">
        <v>316430066168.7132</v>
      </c>
      <c r="R3164" s="119">
        <v>0.44559932312838985</v>
      </c>
      <c r="S3164" s="174">
        <v>98637949580.091522</v>
      </c>
      <c r="T3164" s="119">
        <v>0.31172116725311444</v>
      </c>
      <c r="U3164" s="97">
        <v>13.341428592285698</v>
      </c>
      <c r="V3164" s="184">
        <v>1509259972313.116</v>
      </c>
      <c r="W3164" s="199">
        <v>1565.8514140932475</v>
      </c>
      <c r="X3164" s="191">
        <v>5.1866422913069928E-2</v>
      </c>
      <c r="Y3164" s="198">
        <v>2.0000000000000001E-4</v>
      </c>
    </row>
    <row r="3165" spans="1:25" x14ac:dyDescent="0.2">
      <c r="A3165">
        <v>3161</v>
      </c>
      <c r="B3165" s="119">
        <v>0.38872163626105671</v>
      </c>
      <c r="C3165" s="97">
        <v>4562.0016313305387</v>
      </c>
      <c r="D3165" s="96">
        <v>0.7478737012137251</v>
      </c>
      <c r="E3165" s="98">
        <v>0</v>
      </c>
      <c r="F3165" s="119">
        <v>0.52278873863803743</v>
      </c>
      <c r="G3165" s="177">
        <v>1</v>
      </c>
      <c r="H3165" s="97">
        <v>6862936.6640364015</v>
      </c>
      <c r="I3165" s="185">
        <v>36361.674389155203</v>
      </c>
      <c r="J3165" s="174">
        <v>249547868331.08667</v>
      </c>
      <c r="K3165" s="186">
        <v>0.38872163626105671</v>
      </c>
      <c r="L3165" s="182">
        <v>62770516882.862923</v>
      </c>
      <c r="M3165" s="189">
        <v>6080358078.034483</v>
      </c>
      <c r="N3165" s="187">
        <v>16305806.057225488</v>
      </c>
      <c r="O3165" s="185">
        <v>0</v>
      </c>
      <c r="P3165" s="185">
        <v>305794610457.96985</v>
      </c>
      <c r="Q3165" s="174">
        <v>561422836867.09094</v>
      </c>
      <c r="R3165" s="119">
        <v>0.60852591244052512</v>
      </c>
      <c r="S3165" s="174">
        <v>188740828606.01581</v>
      </c>
      <c r="T3165" s="119">
        <v>0.33618302678823442</v>
      </c>
      <c r="U3165" s="97">
        <v>17.13058338567755</v>
      </c>
      <c r="V3165" s="184">
        <v>3486574203460.9961</v>
      </c>
      <c r="W3165" s="199">
        <v>3617.99340084606</v>
      </c>
      <c r="X3165" s="191">
        <v>4.3470838309635489E-2</v>
      </c>
      <c r="Y3165" s="198">
        <v>2.0000000000000001E-4</v>
      </c>
    </row>
    <row r="3166" spans="1:25" x14ac:dyDescent="0.2">
      <c r="A3166">
        <v>3162</v>
      </c>
      <c r="B3166" s="119">
        <v>0.48631929075669461</v>
      </c>
      <c r="C3166" s="97">
        <v>10003.970575136049</v>
      </c>
      <c r="D3166" s="96">
        <v>0.63101532912217528</v>
      </c>
      <c r="E3166" s="98">
        <v>0.39140707120492813</v>
      </c>
      <c r="F3166" s="119">
        <v>0</v>
      </c>
      <c r="G3166" s="177">
        <v>0</v>
      </c>
      <c r="H3166" s="97">
        <v>4952833.7952962574</v>
      </c>
      <c r="I3166" s="185">
        <v>43142.081651645822</v>
      </c>
      <c r="J3166" s="174">
        <v>213675560003.702</v>
      </c>
      <c r="K3166" s="186">
        <v>0.45251721666643341</v>
      </c>
      <c r="L3166" s="182">
        <v>71023571429.573151</v>
      </c>
      <c r="M3166" s="189">
        <v>20307945970.440647</v>
      </c>
      <c r="N3166" s="187">
        <v>12770680.438096667</v>
      </c>
      <c r="O3166" s="185">
        <v>38319811988.474335</v>
      </c>
      <c r="P3166" s="185">
        <v>0</v>
      </c>
      <c r="Q3166" s="174">
        <v>272303317962.61697</v>
      </c>
      <c r="R3166" s="119">
        <v>0.4676686285944523</v>
      </c>
      <c r="S3166" s="174">
        <v>91446730472.886276</v>
      </c>
      <c r="T3166" s="119">
        <v>0.33582672130877411</v>
      </c>
      <c r="U3166" s="97">
        <v>15.032824930193518</v>
      </c>
      <c r="V3166" s="184">
        <v>1502117421296.5789</v>
      </c>
      <c r="W3166" s="199">
        <v>1558.451994844899</v>
      </c>
      <c r="X3166" s="191">
        <v>4.8985086605167157E-2</v>
      </c>
      <c r="Y3166" s="198">
        <v>2.0000000000000001E-4</v>
      </c>
    </row>
    <row r="3167" spans="1:25" x14ac:dyDescent="0.2">
      <c r="A3167">
        <v>3163</v>
      </c>
      <c r="B3167" s="119">
        <v>0.39767902139785671</v>
      </c>
      <c r="C3167" s="97">
        <v>4000</v>
      </c>
      <c r="D3167" s="96">
        <v>0.88942812511915426</v>
      </c>
      <c r="E3167" s="98">
        <v>0.41038756707956553</v>
      </c>
      <c r="F3167" s="119">
        <v>0</v>
      </c>
      <c r="G3167" s="177">
        <v>0</v>
      </c>
      <c r="H3167" s="97">
        <v>15008715.472656013</v>
      </c>
      <c r="I3167" s="185">
        <v>33695.075925812707</v>
      </c>
      <c r="J3167" s="174">
        <v>505719807400.06433</v>
      </c>
      <c r="K3167" s="186">
        <v>0.39767902139785671</v>
      </c>
      <c r="L3167" s="182">
        <v>134751873637.78909</v>
      </c>
      <c r="M3167" s="189">
        <v>56488726093.324539</v>
      </c>
      <c r="N3167" s="187">
        <v>31420865.066794634</v>
      </c>
      <c r="O3167" s="185">
        <v>65688092764.445854</v>
      </c>
      <c r="P3167" s="185">
        <v>0</v>
      </c>
      <c r="Q3167" s="174">
        <v>627896626257.83472</v>
      </c>
      <c r="R3167" s="119">
        <v>0.40399107386788841</v>
      </c>
      <c r="S3167" s="174">
        <v>171050039188.83438</v>
      </c>
      <c r="T3167" s="119">
        <v>0.27241751593453489</v>
      </c>
      <c r="U3167" s="97">
        <v>15.33599650077031</v>
      </c>
      <c r="V3167" s="184">
        <v>2824684769902.2686</v>
      </c>
      <c r="W3167" s="199">
        <v>2927.1865855656788</v>
      </c>
      <c r="X3167" s="191">
        <v>4.7233966429445461E-2</v>
      </c>
      <c r="Y3167" s="198">
        <v>2.0000000000000001E-4</v>
      </c>
    </row>
    <row r="3168" spans="1:25" x14ac:dyDescent="0.2">
      <c r="A3168">
        <v>3164</v>
      </c>
      <c r="B3168" s="119">
        <v>0.53363578156703029</v>
      </c>
      <c r="C3168" s="97">
        <v>6983.2901189492914</v>
      </c>
      <c r="D3168" s="96">
        <v>0.66547689957936396</v>
      </c>
      <c r="E3168" s="98">
        <v>0</v>
      </c>
      <c r="F3168" s="119">
        <v>0.56424645336358181</v>
      </c>
      <c r="G3168" s="177">
        <v>1</v>
      </c>
      <c r="H3168" s="97">
        <v>5244049.4698238019</v>
      </c>
      <c r="I3168" s="185">
        <v>43770.899505827816</v>
      </c>
      <c r="J3168" s="174">
        <v>229536762347.24728</v>
      </c>
      <c r="K3168" s="186">
        <v>0.49673993652725779</v>
      </c>
      <c r="L3168" s="182">
        <v>87022408313.428528</v>
      </c>
      <c r="M3168" s="189">
        <v>5473512714.1524544</v>
      </c>
      <c r="N3168" s="187">
        <v>13249885.943385065</v>
      </c>
      <c r="O3168" s="185">
        <v>0</v>
      </c>
      <c r="P3168" s="185">
        <v>175598311856.04739</v>
      </c>
      <c r="Q3168" s="174">
        <v>410608586917.44714</v>
      </c>
      <c r="R3168" s="119">
        <v>0.61980858255906068</v>
      </c>
      <c r="S3168" s="174">
        <v>204635729545.74399</v>
      </c>
      <c r="T3168" s="119">
        <v>0.49837177318185505</v>
      </c>
      <c r="U3168" s="97">
        <v>16.519989074177346</v>
      </c>
      <c r="V3168" s="184">
        <v>3666565263006.082</v>
      </c>
      <c r="W3168" s="199">
        <v>3805.3841213842047</v>
      </c>
      <c r="X3168" s="191">
        <v>4.4668086849941877E-2</v>
      </c>
      <c r="Y3168" s="198">
        <v>2.0000000000000001E-4</v>
      </c>
    </row>
    <row r="3169" spans="1:25" x14ac:dyDescent="0.2">
      <c r="A3169">
        <v>3165</v>
      </c>
      <c r="B3169" s="119">
        <v>0.51153771990336994</v>
      </c>
      <c r="C3169" s="97">
        <v>8985.0711312794738</v>
      </c>
      <c r="D3169" s="96">
        <v>1.2392389042092675</v>
      </c>
      <c r="E3169" s="98">
        <v>0</v>
      </c>
      <c r="F3169" s="119">
        <v>0.68959441180550951</v>
      </c>
      <c r="G3169" s="177">
        <v>1</v>
      </c>
      <c r="H3169" s="97">
        <v>20836016.033632193</v>
      </c>
      <c r="I3169" s="185">
        <v>31448.601868780788</v>
      </c>
      <c r="J3169" s="174">
        <v>655263572773.23181</v>
      </c>
      <c r="K3169" s="186">
        <v>0.42886761887680436</v>
      </c>
      <c r="L3169" s="182">
        <v>231320603766.60968</v>
      </c>
      <c r="M3169" s="189">
        <v>8890902038.8710747</v>
      </c>
      <c r="N3169" s="187">
        <v>37965377.063873425</v>
      </c>
      <c r="O3169" s="185">
        <v>0</v>
      </c>
      <c r="P3169" s="185">
        <v>389502343787.34485</v>
      </c>
      <c r="Q3169" s="174">
        <v>1053656818599.4478</v>
      </c>
      <c r="R3169" s="119">
        <v>0.56244423493559503</v>
      </c>
      <c r="S3169" s="174">
        <v>387608881599.83563</v>
      </c>
      <c r="T3169" s="119">
        <v>0.36787014021800474</v>
      </c>
      <c r="U3169" s="97">
        <v>15.477032184906147</v>
      </c>
      <c r="V3169" s="184">
        <v>6176176732368.1514</v>
      </c>
      <c r="W3169" s="199">
        <v>6410.4316873309344</v>
      </c>
      <c r="X3169" s="191">
        <v>4.9108692300863857E-2</v>
      </c>
      <c r="Y3169" s="198">
        <v>2.0000000000000001E-4</v>
      </c>
    </row>
    <row r="3170" spans="1:25" x14ac:dyDescent="0.2">
      <c r="A3170">
        <v>3166</v>
      </c>
      <c r="B3170" s="119">
        <v>0.72448201690239111</v>
      </c>
      <c r="C3170" s="97">
        <v>4000</v>
      </c>
      <c r="D3170" s="96">
        <v>0.5701782610403805</v>
      </c>
      <c r="E3170" s="98">
        <v>0</v>
      </c>
      <c r="F3170" s="119">
        <v>0.38240088143751338</v>
      </c>
      <c r="G3170" s="177">
        <v>1</v>
      </c>
      <c r="H3170" s="97">
        <v>16064220.173071919</v>
      </c>
      <c r="I3170" s="185">
        <v>35501.906779853751</v>
      </c>
      <c r="J3170" s="174">
        <v>570310447075.44531</v>
      </c>
      <c r="K3170" s="186">
        <v>0.44415396455593448</v>
      </c>
      <c r="L3170" s="182">
        <v>180745252677.00974</v>
      </c>
      <c r="M3170" s="189">
        <v>28857495440.423122</v>
      </c>
      <c r="N3170" s="187">
        <v>39025569.485485114</v>
      </c>
      <c r="O3170" s="185">
        <v>0</v>
      </c>
      <c r="P3170" s="185">
        <v>331083228190.49683</v>
      </c>
      <c r="Q3170" s="174">
        <v>930251170706.36523</v>
      </c>
      <c r="R3170" s="119">
        <v>0.55702400057735102</v>
      </c>
      <c r="S3170" s="174">
        <v>352240483601.42542</v>
      </c>
      <c r="T3170" s="119">
        <v>0.3786509436305891</v>
      </c>
      <c r="U3170" s="97">
        <v>16.192436197225497</v>
      </c>
      <c r="V3170" s="184">
        <v>6241889687441.1924</v>
      </c>
      <c r="W3170" s="199">
        <v>6482.979804277632</v>
      </c>
      <c r="X3170" s="191">
        <v>4.4496987945730128E-2</v>
      </c>
      <c r="Y3170" s="198">
        <v>2.0000000000000001E-4</v>
      </c>
    </row>
    <row r="3171" spans="1:25" x14ac:dyDescent="0.2">
      <c r="A3171">
        <v>3167</v>
      </c>
      <c r="B3171" s="119">
        <v>0.50349992080717088</v>
      </c>
      <c r="C3171" s="97">
        <v>15478.445038484129</v>
      </c>
      <c r="D3171" s="96">
        <v>0.43844752104322365</v>
      </c>
      <c r="E3171" s="98">
        <v>0</v>
      </c>
      <c r="F3171" s="119">
        <v>0</v>
      </c>
      <c r="G3171" s="177">
        <v>0</v>
      </c>
      <c r="H3171" s="97">
        <v>3274005.1518865358</v>
      </c>
      <c r="I3171" s="185">
        <v>53625.081162500253</v>
      </c>
      <c r="J3171" s="174">
        <v>175568791996.35947</v>
      </c>
      <c r="K3171" s="186">
        <v>0.50349992080717088</v>
      </c>
      <c r="L3171" s="182">
        <v>72009979217.665421</v>
      </c>
      <c r="M3171" s="189">
        <v>523020539.32165593</v>
      </c>
      <c r="N3171" s="187">
        <v>9962106.9538937192</v>
      </c>
      <c r="O3171" s="185">
        <v>0</v>
      </c>
      <c r="P3171" s="185">
        <v>0</v>
      </c>
      <c r="Q3171" s="174">
        <v>176091812535.68112</v>
      </c>
      <c r="R3171" s="119">
        <v>0.50200444639335839</v>
      </c>
      <c r="S3171" s="174">
        <v>72009979217.665421</v>
      </c>
      <c r="T3171" s="119">
        <v>0.40893428365997531</v>
      </c>
      <c r="U3171" s="97">
        <v>13.021203411679178</v>
      </c>
      <c r="V3171" s="184">
        <v>1038189064674.3125</v>
      </c>
      <c r="W3171" s="199">
        <v>1078.0365353532836</v>
      </c>
      <c r="X3171" s="191">
        <v>5.4432110289469038E-2</v>
      </c>
      <c r="Y3171" s="198">
        <v>2.0000000000000001E-4</v>
      </c>
    </row>
    <row r="3172" spans="1:25" x14ac:dyDescent="0.2">
      <c r="A3172">
        <v>3168</v>
      </c>
      <c r="B3172" s="119">
        <v>0.43193892382207782</v>
      </c>
      <c r="C3172" s="97">
        <v>8460.3315343241484</v>
      </c>
      <c r="D3172" s="96">
        <v>0.90650745807575717</v>
      </c>
      <c r="E3172" s="98">
        <v>0.7</v>
      </c>
      <c r="F3172" s="119">
        <v>0.47973988386012201</v>
      </c>
      <c r="G3172" s="177">
        <v>1</v>
      </c>
      <c r="H3172" s="97">
        <v>12623718.833420452</v>
      </c>
      <c r="I3172" s="185">
        <v>35663.380188355346</v>
      </c>
      <c r="J3172" s="174">
        <v>450204484147.17517</v>
      </c>
      <c r="K3172" s="186">
        <v>0.38514170951806093</v>
      </c>
      <c r="L3172" s="182">
        <v>131846791961.53514</v>
      </c>
      <c r="M3172" s="189">
        <v>5585272857.668643</v>
      </c>
      <c r="N3172" s="187">
        <v>26354785.425538905</v>
      </c>
      <c r="O3172" s="185">
        <v>0</v>
      </c>
      <c r="P3172" s="185">
        <v>219663599401.48267</v>
      </c>
      <c r="Q3172" s="174">
        <v>675453356406.32654</v>
      </c>
      <c r="R3172" s="119">
        <v>0.51687270611222902</v>
      </c>
      <c r="S3172" s="174">
        <v>251887768444.78622</v>
      </c>
      <c r="T3172" s="119">
        <v>0.37291659898608942</v>
      </c>
      <c r="U3172" s="97">
        <v>15.931281577782942</v>
      </c>
      <c r="V3172" s="184">
        <v>4235417706254.7778</v>
      </c>
      <c r="W3172" s="199">
        <v>4394.874140780028</v>
      </c>
      <c r="X3172" s="191">
        <v>4.6776550530718608E-2</v>
      </c>
      <c r="Y3172" s="198">
        <v>2.0000000000000001E-4</v>
      </c>
    </row>
    <row r="3173" spans="1:25" x14ac:dyDescent="0.2">
      <c r="A3173">
        <v>3169</v>
      </c>
      <c r="B3173" s="119">
        <v>0.46867070700953795</v>
      </c>
      <c r="C3173" s="97">
        <v>7542.2949413628367</v>
      </c>
      <c r="D3173" s="96">
        <v>0.89975567151063895</v>
      </c>
      <c r="E3173" s="98">
        <v>0.51601447867808559</v>
      </c>
      <c r="F3173" s="119">
        <v>0.47428536068336818</v>
      </c>
      <c r="G3173" s="177">
        <v>1</v>
      </c>
      <c r="H3173" s="97">
        <v>8981155.9664456211</v>
      </c>
      <c r="I3173" s="185">
        <v>31848.729404266163</v>
      </c>
      <c r="J3173" s="174">
        <v>286038406112.83716</v>
      </c>
      <c r="K3173" s="186">
        <v>0.28731834564385994</v>
      </c>
      <c r="L3173" s="182">
        <v>47225789188.272896</v>
      </c>
      <c r="M3173" s="189">
        <v>4465901557.4202738</v>
      </c>
      <c r="N3173" s="187">
        <v>19310319.396072179</v>
      </c>
      <c r="O3173" s="185">
        <v>0</v>
      </c>
      <c r="P3173" s="185">
        <v>243656522012.15137</v>
      </c>
      <c r="Q3173" s="174">
        <v>534160829682.40881</v>
      </c>
      <c r="R3173" s="119">
        <v>0.51877502775601569</v>
      </c>
      <c r="S3173" s="174">
        <v>204697204591.6579</v>
      </c>
      <c r="T3173" s="119">
        <v>0.38321268280447085</v>
      </c>
      <c r="U3173" s="97">
        <v>17.68325716621899</v>
      </c>
      <c r="V3173" s="184">
        <v>3801866882376.1802</v>
      </c>
      <c r="W3173" s="199">
        <v>3948.2304375002441</v>
      </c>
      <c r="X3173" s="191">
        <v>4.2758457246852455E-2</v>
      </c>
      <c r="Y3173" s="198">
        <v>2.0000000000000001E-4</v>
      </c>
    </row>
    <row r="3174" spans="1:25" x14ac:dyDescent="0.2">
      <c r="A3174">
        <v>3170</v>
      </c>
      <c r="B3174" s="119">
        <v>0.52385139073119968</v>
      </c>
      <c r="C3174" s="97">
        <v>6798.0833767909789</v>
      </c>
      <c r="D3174" s="96">
        <v>0.66320936254558294</v>
      </c>
      <c r="E3174" s="98">
        <v>0.45058363127731482</v>
      </c>
      <c r="F3174" s="119">
        <v>0.5424146021169165</v>
      </c>
      <c r="G3174" s="177">
        <v>1</v>
      </c>
      <c r="H3174" s="97">
        <v>8088038.6776582105</v>
      </c>
      <c r="I3174" s="185">
        <v>36680.722950210235</v>
      </c>
      <c r="J3174" s="174">
        <v>296675105945.76556</v>
      </c>
      <c r="K3174" s="186">
        <v>0.40091640327496858</v>
      </c>
      <c r="L3174" s="182">
        <v>85716030510.617523</v>
      </c>
      <c r="M3174" s="189">
        <v>3036548191.3170643</v>
      </c>
      <c r="N3174" s="187">
        <v>19474265.147402797</v>
      </c>
      <c r="O3174" s="185">
        <v>0</v>
      </c>
      <c r="P3174" s="185">
        <v>291722953763.21277</v>
      </c>
      <c r="Q3174" s="174">
        <v>591434607900.29529</v>
      </c>
      <c r="R3174" s="119">
        <v>0.59570453727483141</v>
      </c>
      <c r="S3174" s="174">
        <v>213832736103.6933</v>
      </c>
      <c r="T3174" s="119">
        <v>0.36154924525441612</v>
      </c>
      <c r="U3174" s="97">
        <v>16.638373024745619</v>
      </c>
      <c r="V3174" s="184">
        <v>3843321751671.5669</v>
      </c>
      <c r="W3174" s="199">
        <v>3985.6751999386606</v>
      </c>
      <c r="X3174" s="191">
        <v>4.455936494157578E-2</v>
      </c>
      <c r="Y3174" s="198">
        <v>2.0000000000000001E-4</v>
      </c>
    </row>
    <row r="3175" spans="1:25" x14ac:dyDescent="0.2">
      <c r="A3175">
        <v>3171</v>
      </c>
      <c r="B3175" s="119">
        <v>0.54363438763488192</v>
      </c>
      <c r="C3175" s="97">
        <v>7037.8416851002157</v>
      </c>
      <c r="D3175" s="96">
        <v>0.63049650768880738</v>
      </c>
      <c r="E3175" s="98">
        <v>0</v>
      </c>
      <c r="F3175" s="119">
        <v>0</v>
      </c>
      <c r="G3175" s="177">
        <v>0</v>
      </c>
      <c r="H3175" s="97">
        <v>4890655.5269302428</v>
      </c>
      <c r="I3175" s="185">
        <v>44821.206451719401</v>
      </c>
      <c r="J3175" s="174">
        <v>219205081056.78296</v>
      </c>
      <c r="K3175" s="186">
        <v>0.46867129754034398</v>
      </c>
      <c r="L3175" s="182">
        <v>78103712685.915344</v>
      </c>
      <c r="M3175" s="189">
        <v>3332700446.6847258</v>
      </c>
      <c r="N3175" s="187">
        <v>12720762.627537817</v>
      </c>
      <c r="O3175" s="185">
        <v>0</v>
      </c>
      <c r="P3175" s="185">
        <v>0</v>
      </c>
      <c r="Q3175" s="174">
        <v>222537781503.46768</v>
      </c>
      <c r="R3175" s="119">
        <v>0.46165252961649517</v>
      </c>
      <c r="S3175" s="174">
        <v>78103712685.915344</v>
      </c>
      <c r="T3175" s="119">
        <v>0.35096832617924834</v>
      </c>
      <c r="U3175" s="97">
        <v>13.126987171848283</v>
      </c>
      <c r="V3175" s="184">
        <v>1157875232739.6121</v>
      </c>
      <c r="W3175" s="199">
        <v>1201.0359497255452</v>
      </c>
      <c r="X3175" s="191">
        <v>5.3353441442286327E-2</v>
      </c>
      <c r="Y3175" s="198">
        <v>2.0000000000000001E-4</v>
      </c>
    </row>
    <row r="3176" spans="1:25" x14ac:dyDescent="0.2">
      <c r="A3176">
        <v>3172</v>
      </c>
      <c r="B3176" s="119">
        <v>0.46936959828506791</v>
      </c>
      <c r="C3176" s="97">
        <v>9564.4107993201415</v>
      </c>
      <c r="D3176" s="96">
        <v>0.9407030447721928</v>
      </c>
      <c r="E3176" s="98">
        <v>0</v>
      </c>
      <c r="F3176" s="119">
        <v>0.54571743996188782</v>
      </c>
      <c r="G3176" s="177">
        <v>1</v>
      </c>
      <c r="H3176" s="97">
        <v>7421663.6566449981</v>
      </c>
      <c r="I3176" s="185">
        <v>35708.658220886478</v>
      </c>
      <c r="J3176" s="174">
        <v>265017650945.5108</v>
      </c>
      <c r="K3176" s="186">
        <v>0.38268706220530924</v>
      </c>
      <c r="L3176" s="182">
        <v>72810249382.392456</v>
      </c>
      <c r="M3176" s="189">
        <v>8372328735.1034307</v>
      </c>
      <c r="N3176" s="187">
        <v>16012623.168536084</v>
      </c>
      <c r="O3176" s="185">
        <v>0</v>
      </c>
      <c r="P3176" s="185">
        <v>405048956890.56451</v>
      </c>
      <c r="Q3176" s="174">
        <v>678438936571.17871</v>
      </c>
      <c r="R3176" s="119">
        <v>0.62711316944101136</v>
      </c>
      <c r="S3176" s="174">
        <v>221371776797.14508</v>
      </c>
      <c r="T3176" s="119">
        <v>0.32629580182404488</v>
      </c>
      <c r="U3176" s="97">
        <v>17.136123599149069</v>
      </c>
      <c r="V3176" s="184">
        <v>3988914573504.3677</v>
      </c>
      <c r="W3176" s="199">
        <v>4143.6090511879011</v>
      </c>
      <c r="X3176" s="191">
        <v>4.4343647198885443E-2</v>
      </c>
      <c r="Y3176" s="198">
        <v>2.0000000000000001E-4</v>
      </c>
    </row>
    <row r="3177" spans="1:25" x14ac:dyDescent="0.2">
      <c r="A3177">
        <v>3173</v>
      </c>
      <c r="B3177" s="119">
        <v>0.40462332379383981</v>
      </c>
      <c r="C3177" s="97">
        <v>4000</v>
      </c>
      <c r="D3177" s="96">
        <v>0.90553419469718521</v>
      </c>
      <c r="E3177" s="98">
        <v>0.23062373083696092</v>
      </c>
      <c r="F3177" s="119">
        <v>0</v>
      </c>
      <c r="G3177" s="177">
        <v>0</v>
      </c>
      <c r="H3177" s="97">
        <v>57945164.157849804</v>
      </c>
      <c r="I3177" s="185">
        <v>16982.242256416961</v>
      </c>
      <c r="J3177" s="174">
        <v>984038815316.45447</v>
      </c>
      <c r="K3177" s="186">
        <v>0.33012241900448047</v>
      </c>
      <c r="L3177" s="182">
        <v>240672629805.487</v>
      </c>
      <c r="M3177" s="189">
        <v>56796900151.519516</v>
      </c>
      <c r="N3177" s="187">
        <v>114725670.95102726</v>
      </c>
      <c r="O3177" s="185">
        <v>164103753548.2934</v>
      </c>
      <c r="P3177" s="185">
        <v>0</v>
      </c>
      <c r="Q3177" s="174">
        <v>1204939469016.2673</v>
      </c>
      <c r="R3177" s="119">
        <v>0.37855534545449254</v>
      </c>
      <c r="S3177" s="174">
        <v>330350270939.20605</v>
      </c>
      <c r="T3177" s="119">
        <v>0.27416337453773471</v>
      </c>
      <c r="U3177" s="97">
        <v>15.091416597400116</v>
      </c>
      <c r="V3177" s="184">
        <v>5001223496006.3857</v>
      </c>
      <c r="W3177" s="199">
        <v>5193.5648367791628</v>
      </c>
      <c r="X3177" s="191">
        <v>5.0314914655502065E-2</v>
      </c>
      <c r="Y3177" s="198">
        <v>2.0000000000000001E-4</v>
      </c>
    </row>
    <row r="3178" spans="1:25" x14ac:dyDescent="0.2">
      <c r="A3178">
        <v>3174</v>
      </c>
      <c r="B3178" s="119">
        <v>0.58796289689682868</v>
      </c>
      <c r="C3178" s="97">
        <v>13369.582652747878</v>
      </c>
      <c r="D3178" s="96">
        <v>1.0903641492992853</v>
      </c>
      <c r="E3178" s="98">
        <v>0</v>
      </c>
      <c r="F3178" s="119">
        <v>0</v>
      </c>
      <c r="G3178" s="177">
        <v>0</v>
      </c>
      <c r="H3178" s="97">
        <v>7471403.0036066649</v>
      </c>
      <c r="I3178" s="185">
        <v>30382.039580602952</v>
      </c>
      <c r="J3178" s="174">
        <v>226996461778.21347</v>
      </c>
      <c r="K3178" s="186">
        <v>0.22975378721293771</v>
      </c>
      <c r="L3178" s="182">
        <v>34330763415.407013</v>
      </c>
      <c r="M3178" s="189">
        <v>6999004782.6224957</v>
      </c>
      <c r="N3178" s="187">
        <v>15322280.145586539</v>
      </c>
      <c r="O3178" s="185">
        <v>0</v>
      </c>
      <c r="P3178" s="185">
        <v>0</v>
      </c>
      <c r="Q3178" s="174">
        <v>233995466560.83597</v>
      </c>
      <c r="R3178" s="119">
        <v>0.2228816546918963</v>
      </c>
      <c r="S3178" s="174">
        <v>34330763415.407013</v>
      </c>
      <c r="T3178" s="119">
        <v>0.14671550658645532</v>
      </c>
      <c r="U3178" s="97">
        <v>13.627671824879579</v>
      </c>
      <c r="V3178" s="184">
        <v>441299436202.32025</v>
      </c>
      <c r="W3178" s="199">
        <v>458.23657824060638</v>
      </c>
      <c r="X3178" s="191">
        <v>6.2745727651948552E-2</v>
      </c>
      <c r="Y3178" s="198">
        <v>2.0000000000000001E-4</v>
      </c>
    </row>
    <row r="3179" spans="1:25" x14ac:dyDescent="0.2">
      <c r="A3179">
        <v>3175</v>
      </c>
      <c r="B3179" s="119">
        <v>0.60263836170589125</v>
      </c>
      <c r="C3179" s="97">
        <v>4000</v>
      </c>
      <c r="D3179" s="96">
        <v>1.1434074815646156</v>
      </c>
      <c r="E3179" s="98">
        <v>9.9366068798431878E-2</v>
      </c>
      <c r="F3179" s="119">
        <v>0.66746128777154201</v>
      </c>
      <c r="G3179" s="177">
        <v>1</v>
      </c>
      <c r="H3179" s="97">
        <v>54018671.420357212</v>
      </c>
      <c r="I3179" s="185">
        <v>19028.795941107113</v>
      </c>
      <c r="J3179" s="174">
        <v>1027910275467.6921</v>
      </c>
      <c r="K3179" s="186">
        <v>0.24999379417533307</v>
      </c>
      <c r="L3179" s="182">
        <v>142116333230.18958</v>
      </c>
      <c r="M3179" s="189">
        <v>7626323129.0893211</v>
      </c>
      <c r="N3179" s="187">
        <v>98523264.24968484</v>
      </c>
      <c r="O3179" s="185">
        <v>0</v>
      </c>
      <c r="P3179" s="185">
        <v>627476595192.65918</v>
      </c>
      <c r="Q3179" s="174">
        <v>1663013193789.4407</v>
      </c>
      <c r="R3179" s="119">
        <v>0.45637188497627812</v>
      </c>
      <c r="S3179" s="174">
        <v>441743831322.48572</v>
      </c>
      <c r="T3179" s="119">
        <v>0.26562857887850067</v>
      </c>
      <c r="U3179" s="97">
        <v>17.11736055900078</v>
      </c>
      <c r="V3179" s="184">
        <v>7757457197926.4043</v>
      </c>
      <c r="W3179" s="199">
        <v>8051.5741817263042</v>
      </c>
      <c r="X3179" s="191">
        <v>4.4022890358514782E-2</v>
      </c>
      <c r="Y3179" s="198">
        <v>2.0000000000000001E-4</v>
      </c>
    </row>
    <row r="3180" spans="1:25" x14ac:dyDescent="0.2">
      <c r="A3180">
        <v>3176</v>
      </c>
      <c r="B3180" s="119">
        <v>0.46394114097300571</v>
      </c>
      <c r="C3180" s="97">
        <v>12076.549172318026</v>
      </c>
      <c r="D3180" s="96">
        <v>0.40263098211507864</v>
      </c>
      <c r="E3180" s="98">
        <v>1.4067532323885829E-2</v>
      </c>
      <c r="F3180" s="119">
        <v>0.44216910375134472</v>
      </c>
      <c r="G3180" s="177">
        <v>1</v>
      </c>
      <c r="H3180" s="97">
        <v>4858570.5842189612</v>
      </c>
      <c r="I3180" s="185">
        <v>35515.94605748968</v>
      </c>
      <c r="J3180" s="174">
        <v>172556730785.62674</v>
      </c>
      <c r="K3180" s="186">
        <v>0.32440823055152246</v>
      </c>
      <c r="L3180" s="182">
        <v>39841578355.007172</v>
      </c>
      <c r="M3180" s="189">
        <v>4427549119.0012627</v>
      </c>
      <c r="N3180" s="187">
        <v>14293764.252025396</v>
      </c>
      <c r="O3180" s="185">
        <v>0</v>
      </c>
      <c r="P3180" s="185">
        <v>152359623339.50143</v>
      </c>
      <c r="Q3180" s="174">
        <v>329343903244.12946</v>
      </c>
      <c r="R3180" s="119">
        <v>0.5400632002702549</v>
      </c>
      <c r="S3180" s="174">
        <v>132873962645.38356</v>
      </c>
      <c r="T3180" s="119">
        <v>0.4034505006363801</v>
      </c>
      <c r="U3180" s="97">
        <v>17.300991582387866</v>
      </c>
      <c r="V3180" s="184">
        <v>2459883744125.3262</v>
      </c>
      <c r="W3180" s="199">
        <v>2552.2095311651237</v>
      </c>
      <c r="X3180" s="191">
        <v>4.2612644167561546E-2</v>
      </c>
      <c r="Y3180" s="198">
        <v>2.0000000000000001E-4</v>
      </c>
    </row>
    <row r="3181" spans="1:25" x14ac:dyDescent="0.2">
      <c r="A3181">
        <v>3177</v>
      </c>
      <c r="B3181" s="119">
        <v>0.4469528519517465</v>
      </c>
      <c r="C3181" s="97">
        <v>9668.7392710351978</v>
      </c>
      <c r="D3181" s="96">
        <v>0.54835794219098766</v>
      </c>
      <c r="E3181" s="98">
        <v>0.7</v>
      </c>
      <c r="F3181" s="119">
        <v>0.47743633614131131</v>
      </c>
      <c r="G3181" s="177">
        <v>1</v>
      </c>
      <c r="H3181" s="97">
        <v>3549932.5527001163</v>
      </c>
      <c r="I3181" s="185">
        <v>53256.391569498774</v>
      </c>
      <c r="J3181" s="174">
        <v>189056598071.90775</v>
      </c>
      <c r="K3181" s="186">
        <v>0.4469528519517465</v>
      </c>
      <c r="L3181" s="182">
        <v>59717836509.673073</v>
      </c>
      <c r="M3181" s="189">
        <v>2574465672.5389428</v>
      </c>
      <c r="N3181" s="187">
        <v>10055737.75271203</v>
      </c>
      <c r="O3181" s="185">
        <v>0</v>
      </c>
      <c r="P3181" s="185">
        <v>174093961619.91214</v>
      </c>
      <c r="Q3181" s="174">
        <v>365725025364.35883</v>
      </c>
      <c r="R3181" s="119">
        <v>0.6118655805998654</v>
      </c>
      <c r="S3181" s="174">
        <v>149441558997.89697</v>
      </c>
      <c r="T3181" s="119">
        <v>0.40861726333606418</v>
      </c>
      <c r="U3181" s="97">
        <v>16.653762705205246</v>
      </c>
      <c r="V3181" s="184">
        <v>2697746758145.1885</v>
      </c>
      <c r="W3181" s="199">
        <v>2800.384939574652</v>
      </c>
      <c r="X3181" s="191">
        <v>4.4221753485698283E-2</v>
      </c>
      <c r="Y3181" s="198">
        <v>2.0000000000000001E-4</v>
      </c>
    </row>
    <row r="3182" spans="1:25" x14ac:dyDescent="0.2">
      <c r="A3182">
        <v>3178</v>
      </c>
      <c r="B3182" s="119">
        <v>0.58717288881433993</v>
      </c>
      <c r="C3182" s="97">
        <v>7147.1234065896933</v>
      </c>
      <c r="D3182" s="96">
        <v>1.2978539743828836</v>
      </c>
      <c r="E3182" s="98">
        <v>0.6867353073269622</v>
      </c>
      <c r="F3182" s="119">
        <v>0.6567667628037015</v>
      </c>
      <c r="G3182" s="177">
        <v>1</v>
      </c>
      <c r="H3182" s="97">
        <v>14584891.963135771</v>
      </c>
      <c r="I3182" s="185">
        <v>32626.396815632092</v>
      </c>
      <c r="J3182" s="174">
        <v>475852472702.39099</v>
      </c>
      <c r="K3182" s="186">
        <v>0.36345200611224582</v>
      </c>
      <c r="L3182" s="182">
        <v>138198292239.96329</v>
      </c>
      <c r="M3182" s="189">
        <v>733170926.23818195</v>
      </c>
      <c r="N3182" s="187">
        <v>26735522.11478544</v>
      </c>
      <c r="O3182" s="185">
        <v>0</v>
      </c>
      <c r="P3182" s="185">
        <v>347724998668.88739</v>
      </c>
      <c r="Q3182" s="174">
        <v>824310642297.51648</v>
      </c>
      <c r="R3182" s="119">
        <v>0.54728097831526179</v>
      </c>
      <c r="S3182" s="174">
        <v>349478229016.24402</v>
      </c>
      <c r="T3182" s="119">
        <v>0.42396423275839218</v>
      </c>
      <c r="U3182" s="97">
        <v>16.634657284192919</v>
      </c>
      <c r="V3182" s="184">
        <v>6079623961356.4092</v>
      </c>
      <c r="W3182" s="199">
        <v>6301.8061178561329</v>
      </c>
      <c r="X3182" s="191">
        <v>4.5245083526608047E-2</v>
      </c>
      <c r="Y3182" s="198">
        <v>2.0000000000000001E-4</v>
      </c>
    </row>
    <row r="3183" spans="1:25" x14ac:dyDescent="0.2">
      <c r="A3183">
        <v>3179</v>
      </c>
      <c r="B3183" s="119">
        <v>0.60791929841508585</v>
      </c>
      <c r="C3183" s="97">
        <v>12395.968637738679</v>
      </c>
      <c r="D3183" s="96">
        <v>1.5679174239778915</v>
      </c>
      <c r="E3183" s="98">
        <v>0.3585992030333689</v>
      </c>
      <c r="F3183" s="119">
        <v>0</v>
      </c>
      <c r="G3183" s="177">
        <v>0</v>
      </c>
      <c r="H3183" s="97">
        <v>18100954.169906173</v>
      </c>
      <c r="I3183" s="185">
        <v>31274.854241757163</v>
      </c>
      <c r="J3183" s="174">
        <v>566104703300.54211</v>
      </c>
      <c r="K3183" s="186">
        <v>0.32711825805677452</v>
      </c>
      <c r="L3183" s="182">
        <v>144753907240.08508</v>
      </c>
      <c r="M3183" s="189">
        <v>81706344015.858719</v>
      </c>
      <c r="N3183" s="187">
        <v>30707618.174664762</v>
      </c>
      <c r="O3183" s="185">
        <v>102195775367.11295</v>
      </c>
      <c r="P3183" s="185">
        <v>0</v>
      </c>
      <c r="Q3183" s="174">
        <v>750006822683.51379</v>
      </c>
      <c r="R3183" s="119">
        <v>0.35591650187928159</v>
      </c>
      <c r="S3183" s="174">
        <v>197574239112.3754</v>
      </c>
      <c r="T3183" s="119">
        <v>0.26342992241784891</v>
      </c>
      <c r="U3183" s="97">
        <v>15.705422673118825</v>
      </c>
      <c r="V3183" s="184">
        <v>2854181977734.7876</v>
      </c>
      <c r="W3183" s="199">
        <v>2963.733324858566</v>
      </c>
      <c r="X3183" s="191">
        <v>4.992132880762197E-2</v>
      </c>
      <c r="Y3183" s="198">
        <v>2.0000000000000001E-4</v>
      </c>
    </row>
    <row r="3184" spans="1:25" x14ac:dyDescent="0.2">
      <c r="A3184">
        <v>3180</v>
      </c>
      <c r="B3184" s="119">
        <v>0.38814732377716138</v>
      </c>
      <c r="C3184" s="97">
        <v>11492.953101137928</v>
      </c>
      <c r="D3184" s="96">
        <v>0.42319995966590185</v>
      </c>
      <c r="E3184" s="98">
        <v>0</v>
      </c>
      <c r="F3184" s="119">
        <v>0.53021984970342917</v>
      </c>
      <c r="G3184" s="177">
        <v>1</v>
      </c>
      <c r="H3184" s="97">
        <v>2659306.181916547</v>
      </c>
      <c r="I3184" s="185">
        <v>49164.94669181871</v>
      </c>
      <c r="J3184" s="174">
        <v>130744646671.15099</v>
      </c>
      <c r="K3184" s="186">
        <v>0.38814732377716132</v>
      </c>
      <c r="L3184" s="182">
        <v>33265702556.420883</v>
      </c>
      <c r="M3184" s="189">
        <v>4486406873.1016169</v>
      </c>
      <c r="N3184" s="187">
        <v>8521221.5972943418</v>
      </c>
      <c r="O3184" s="185">
        <v>0</v>
      </c>
      <c r="P3184" s="185">
        <v>207348921026.12802</v>
      </c>
      <c r="Q3184" s="174">
        <v>342579974570.38062</v>
      </c>
      <c r="R3184" s="119">
        <v>0.63234087688915896</v>
      </c>
      <c r="S3184" s="174">
        <v>131202806248.43944</v>
      </c>
      <c r="T3184" s="119">
        <v>0.38298445906821316</v>
      </c>
      <c r="U3184" s="97">
        <v>17.571783314881337</v>
      </c>
      <c r="V3184" s="184">
        <v>2494838159245.3047</v>
      </c>
      <c r="W3184" s="199">
        <v>2590.1501879979055</v>
      </c>
      <c r="X3184" s="191">
        <v>4.2140889133773764E-2</v>
      </c>
      <c r="Y3184" s="198">
        <v>2.0000000000000001E-4</v>
      </c>
    </row>
    <row r="3185" spans="1:25" x14ac:dyDescent="0.2">
      <c r="A3185">
        <v>3181</v>
      </c>
      <c r="B3185" s="119">
        <v>0.43585385838267693</v>
      </c>
      <c r="C3185" s="97">
        <v>7906.8141047300578</v>
      </c>
      <c r="D3185" s="96">
        <v>0.5232133813699883</v>
      </c>
      <c r="E3185" s="98">
        <v>0</v>
      </c>
      <c r="F3185" s="119">
        <v>0.5501625470328918</v>
      </c>
      <c r="G3185" s="177">
        <v>1</v>
      </c>
      <c r="H3185" s="97">
        <v>6578065.940487599</v>
      </c>
      <c r="I3185" s="185">
        <v>39722.607629165126</v>
      </c>
      <c r="J3185" s="174">
        <v>261297932312.76398</v>
      </c>
      <c r="K3185" s="186">
        <v>0.43585385838267698</v>
      </c>
      <c r="L3185" s="182">
        <v>84168544429.299194</v>
      </c>
      <c r="M3185" s="189">
        <v>11337953328.98526</v>
      </c>
      <c r="N3185" s="187">
        <v>17425813.471643753</v>
      </c>
      <c r="O3185" s="185">
        <v>0</v>
      </c>
      <c r="P3185" s="185">
        <v>294536392559.02808</v>
      </c>
      <c r="Q3185" s="174">
        <v>567172278200.77722</v>
      </c>
      <c r="R3185" s="119">
        <v>0.61624455120041743</v>
      </c>
      <c r="S3185" s="174">
        <v>250721932740.81439</v>
      </c>
      <c r="T3185" s="119">
        <v>0.44205604254173297</v>
      </c>
      <c r="U3185" s="97">
        <v>17.147374671016525</v>
      </c>
      <c r="V3185" s="184">
        <v>4644608321524.1807</v>
      </c>
      <c r="W3185" s="199">
        <v>4824.6885129666825</v>
      </c>
      <c r="X3185" s="191">
        <v>4.3297300071771405E-2</v>
      </c>
      <c r="Y3185" s="198">
        <v>2.0000000000000001E-4</v>
      </c>
    </row>
    <row r="3186" spans="1:25" x14ac:dyDescent="0.2">
      <c r="A3186">
        <v>3182</v>
      </c>
      <c r="B3186" s="119">
        <v>0.60038055814505886</v>
      </c>
      <c r="C3186" s="97">
        <v>15271.826484719688</v>
      </c>
      <c r="D3186" s="96">
        <v>1.1873158199996454</v>
      </c>
      <c r="E3186" s="98">
        <v>0</v>
      </c>
      <c r="F3186" s="119">
        <v>0</v>
      </c>
      <c r="G3186" s="177">
        <v>0</v>
      </c>
      <c r="H3186" s="97">
        <v>16805681.160390839</v>
      </c>
      <c r="I3186" s="185">
        <v>31815.079395467699</v>
      </c>
      <c r="J3186" s="174">
        <v>534674080412.75031</v>
      </c>
      <c r="K3186" s="186">
        <v>0.32451841609417875</v>
      </c>
      <c r="L3186" s="182">
        <v>149257316874.48227</v>
      </c>
      <c r="M3186" s="189">
        <v>2659084458.536191</v>
      </c>
      <c r="N3186" s="187">
        <v>31310704.237994447</v>
      </c>
      <c r="O3186" s="185">
        <v>0</v>
      </c>
      <c r="P3186" s="185">
        <v>0</v>
      </c>
      <c r="Q3186" s="174">
        <v>537333164871.2865</v>
      </c>
      <c r="R3186" s="119">
        <v>0.32291248157690117</v>
      </c>
      <c r="S3186" s="174">
        <v>149257316874.48227</v>
      </c>
      <c r="T3186" s="119">
        <v>0.27777425000415817</v>
      </c>
      <c r="U3186" s="97">
        <v>13.068404513985117</v>
      </c>
      <c r="V3186" s="184">
        <v>1662429809415.8062</v>
      </c>
      <c r="W3186" s="199">
        <v>1726.7203884840301</v>
      </c>
      <c r="X3186" s="191">
        <v>6.9021194798868479E-2</v>
      </c>
      <c r="Y3186" s="198">
        <v>2.0000000000000001E-4</v>
      </c>
    </row>
    <row r="3187" spans="1:25" x14ac:dyDescent="0.2">
      <c r="A3187">
        <v>3183</v>
      </c>
      <c r="B3187" s="119">
        <v>0.49576196216778423</v>
      </c>
      <c r="C3187" s="97">
        <v>6450.2257615437211</v>
      </c>
      <c r="D3187" s="96">
        <v>0.84978097141492925</v>
      </c>
      <c r="E3187" s="98">
        <v>0</v>
      </c>
      <c r="F3187" s="119">
        <v>0</v>
      </c>
      <c r="G3187" s="177">
        <v>0</v>
      </c>
      <c r="H3187" s="97">
        <v>33657407.82754273</v>
      </c>
      <c r="I3187" s="185">
        <v>23226.652212632514</v>
      </c>
      <c r="J3187" s="174">
        <v>781748905989.07031</v>
      </c>
      <c r="K3187" s="186">
        <v>0.31213834131226292</v>
      </c>
      <c r="L3187" s="182">
        <v>159689041608.79037</v>
      </c>
      <c r="M3187" s="189">
        <v>27882349355.452183</v>
      </c>
      <c r="N3187" s="187">
        <v>68866394.989108503</v>
      </c>
      <c r="O3187" s="185">
        <v>0</v>
      </c>
      <c r="P3187" s="185">
        <v>0</v>
      </c>
      <c r="Q3187" s="174">
        <v>809631255344.52246</v>
      </c>
      <c r="R3187" s="119">
        <v>0.30138881772081461</v>
      </c>
      <c r="S3187" s="174">
        <v>159689041608.79037</v>
      </c>
      <c r="T3187" s="119">
        <v>0.19723675507171209</v>
      </c>
      <c r="U3187" s="97">
        <v>13.532732921912189</v>
      </c>
      <c r="V3187" s="184">
        <v>2154820575991.9663</v>
      </c>
      <c r="W3187" s="199">
        <v>2234.2410223432257</v>
      </c>
      <c r="X3187" s="191">
        <v>5.9906267628959314E-2</v>
      </c>
      <c r="Y3187" s="198">
        <v>2.0000000000000001E-4</v>
      </c>
    </row>
    <row r="3188" spans="1:25" x14ac:dyDescent="0.2">
      <c r="A3188">
        <v>3184</v>
      </c>
      <c r="B3188" s="119">
        <v>0.4342576630247843</v>
      </c>
      <c r="C3188" s="97">
        <v>7632.4529906882672</v>
      </c>
      <c r="D3188" s="96">
        <v>1.0570493905828238</v>
      </c>
      <c r="E3188" s="98">
        <v>1.2032138273987414E-2</v>
      </c>
      <c r="F3188" s="119">
        <v>0.42778465705916457</v>
      </c>
      <c r="G3188" s="177">
        <v>1</v>
      </c>
      <c r="H3188" s="97">
        <v>13350819.519064521</v>
      </c>
      <c r="I3188" s="185">
        <v>24328.43656640765</v>
      </c>
      <c r="J3188" s="174">
        <v>324804565779.11829</v>
      </c>
      <c r="K3188" s="186">
        <v>0.15221346656095591</v>
      </c>
      <c r="L3188" s="182">
        <v>23964776683.219749</v>
      </c>
      <c r="M3188" s="189">
        <v>14844387844.071123</v>
      </c>
      <c r="N3188" s="187">
        <v>26339479.674281277</v>
      </c>
      <c r="O3188" s="185">
        <v>0</v>
      </c>
      <c r="P3188" s="185">
        <v>342487433375.2973</v>
      </c>
      <c r="Q3188" s="174">
        <v>682136386998.48669</v>
      </c>
      <c r="R3188" s="119">
        <v>0.47414209500749149</v>
      </c>
      <c r="S3188" s="174">
        <v>175409993324.74146</v>
      </c>
      <c r="T3188" s="119">
        <v>0.25714797900838354</v>
      </c>
      <c r="U3188" s="97">
        <v>18.474915721078421</v>
      </c>
      <c r="V3188" s="184">
        <v>3311014374004.7754</v>
      </c>
      <c r="W3188" s="199">
        <v>3435.595987495602</v>
      </c>
      <c r="X3188" s="191">
        <v>4.0800955982742443E-2</v>
      </c>
      <c r="Y3188" s="198">
        <v>2.0000000000000001E-4</v>
      </c>
    </row>
    <row r="3189" spans="1:25" x14ac:dyDescent="0.2">
      <c r="A3189">
        <v>3185</v>
      </c>
      <c r="B3189" s="119">
        <v>0.8</v>
      </c>
      <c r="C3189" s="97">
        <v>12814.563890292773</v>
      </c>
      <c r="D3189" s="96">
        <v>0.49984748425722536</v>
      </c>
      <c r="E3189" s="98">
        <v>0</v>
      </c>
      <c r="F3189" s="119">
        <v>0.69552822084694987</v>
      </c>
      <c r="G3189" s="177">
        <v>1</v>
      </c>
      <c r="H3189" s="97">
        <v>3435571.5476516308</v>
      </c>
      <c r="I3189" s="185">
        <v>52586.534890008159</v>
      </c>
      <c r="J3189" s="174">
        <v>180664803057.70181</v>
      </c>
      <c r="K3189" s="186">
        <v>0.53800341611861691</v>
      </c>
      <c r="L3189" s="182">
        <v>79307638161.593826</v>
      </c>
      <c r="M3189" s="189">
        <v>2675598080.3220997</v>
      </c>
      <c r="N3189" s="187">
        <v>10022505.537507713</v>
      </c>
      <c r="O3189" s="185">
        <v>0</v>
      </c>
      <c r="P3189" s="185">
        <v>304074538919.97046</v>
      </c>
      <c r="Q3189" s="174">
        <v>487414940057.99432</v>
      </c>
      <c r="R3189" s="119">
        <v>0.69849707994775101</v>
      </c>
      <c r="S3189" s="174">
        <v>202648791552.13666</v>
      </c>
      <c r="T3189" s="119">
        <v>0.41576237184692122</v>
      </c>
      <c r="U3189" s="97">
        <v>16.70088285741155</v>
      </c>
      <c r="V3189" s="184">
        <v>3655010271857.4658</v>
      </c>
      <c r="W3189" s="199">
        <v>3795.4899170634153</v>
      </c>
      <c r="X3189" s="191">
        <v>4.4516143800078185E-2</v>
      </c>
      <c r="Y3189" s="198">
        <v>2.0000000000000001E-4</v>
      </c>
    </row>
    <row r="3190" spans="1:25" x14ac:dyDescent="0.2">
      <c r="A3190">
        <v>3186</v>
      </c>
      <c r="B3190" s="119">
        <v>0.59595110435735899</v>
      </c>
      <c r="C3190" s="97">
        <v>10825.338759572407</v>
      </c>
      <c r="D3190" s="96">
        <v>0.85679004599558217</v>
      </c>
      <c r="E3190" s="98">
        <v>0.43989734438685441</v>
      </c>
      <c r="F3190" s="119">
        <v>0</v>
      </c>
      <c r="G3190" s="177">
        <v>0</v>
      </c>
      <c r="H3190" s="97">
        <v>5977062.8722779872</v>
      </c>
      <c r="I3190" s="185">
        <v>46463.756874089711</v>
      </c>
      <c r="J3190" s="174">
        <v>277716796118.67273</v>
      </c>
      <c r="K3190" s="186">
        <v>0.52159166527615786</v>
      </c>
      <c r="L3190" s="182">
        <v>122440335619.7108</v>
      </c>
      <c r="M3190" s="189">
        <v>30567329470.192013</v>
      </c>
      <c r="N3190" s="187">
        <v>13624662.426772323</v>
      </c>
      <c r="O3190" s="185">
        <v>68244725211.48838</v>
      </c>
      <c r="P3190" s="185">
        <v>0</v>
      </c>
      <c r="Q3190" s="174">
        <v>376528850800.35315</v>
      </c>
      <c r="R3190" s="119">
        <v>0.52970853603365198</v>
      </c>
      <c r="S3190" s="174">
        <v>155310906949.50607</v>
      </c>
      <c r="T3190" s="119">
        <v>0.41248076108743276</v>
      </c>
      <c r="U3190" s="97">
        <v>14.883863075242299</v>
      </c>
      <c r="V3190" s="184">
        <v>2469710027175.6196</v>
      </c>
      <c r="W3190" s="199">
        <v>2563.6864525701271</v>
      </c>
      <c r="X3190" s="191">
        <v>4.9559021277971814E-2</v>
      </c>
      <c r="Y3190" s="198">
        <v>2.0000000000000001E-4</v>
      </c>
    </row>
    <row r="3191" spans="1:25" x14ac:dyDescent="0.2">
      <c r="A3191">
        <v>3187</v>
      </c>
      <c r="B3191" s="119">
        <v>0.48956605830163186</v>
      </c>
      <c r="C3191" s="97">
        <v>14663.364991758481</v>
      </c>
      <c r="D3191" s="96">
        <v>0.56829902460633219</v>
      </c>
      <c r="E3191" s="98">
        <v>0</v>
      </c>
      <c r="F3191" s="119">
        <v>0</v>
      </c>
      <c r="G3191" s="177">
        <v>0</v>
      </c>
      <c r="H3191" s="97">
        <v>3164215.8235899201</v>
      </c>
      <c r="I3191" s="185">
        <v>53461.457460824349</v>
      </c>
      <c r="J3191" s="174">
        <v>169163589649.71979</v>
      </c>
      <c r="K3191" s="186">
        <v>0.48956605830163191</v>
      </c>
      <c r="L3191" s="182">
        <v>67774493434.71373</v>
      </c>
      <c r="M3191" s="189">
        <v>4580233994.1602335</v>
      </c>
      <c r="N3191" s="187">
        <v>9004242.9060699269</v>
      </c>
      <c r="O3191" s="185">
        <v>0</v>
      </c>
      <c r="P3191" s="185">
        <v>0</v>
      </c>
      <c r="Q3191" s="174">
        <v>173743823643.88004</v>
      </c>
      <c r="R3191" s="119">
        <v>0.47666011980210721</v>
      </c>
      <c r="S3191" s="174">
        <v>67774493434.71373</v>
      </c>
      <c r="T3191" s="119">
        <v>0.39008289338463065</v>
      </c>
      <c r="U3191" s="97">
        <v>13.228954146752908</v>
      </c>
      <c r="V3191" s="184">
        <v>980040852282.94238</v>
      </c>
      <c r="W3191" s="199">
        <v>1017.2860201494879</v>
      </c>
      <c r="X3191" s="191">
        <v>5.5131931846890206E-2</v>
      </c>
      <c r="Y3191" s="198">
        <v>2.0000000000000001E-4</v>
      </c>
    </row>
    <row r="3192" spans="1:25" x14ac:dyDescent="0.2">
      <c r="A3192">
        <v>3188</v>
      </c>
      <c r="B3192" s="119">
        <v>0.68020688170538357</v>
      </c>
      <c r="C3192" s="97">
        <v>4000</v>
      </c>
      <c r="D3192" s="96">
        <v>0.28896489398828251</v>
      </c>
      <c r="E3192" s="98">
        <v>0</v>
      </c>
      <c r="F3192" s="119">
        <v>0</v>
      </c>
      <c r="G3192" s="177">
        <v>0</v>
      </c>
      <c r="H3192" s="97">
        <v>4820380.7037394252</v>
      </c>
      <c r="I3192" s="185">
        <v>37695.393908038561</v>
      </c>
      <c r="J3192" s="174">
        <v>181706149414.16577</v>
      </c>
      <c r="K3192" s="186">
        <v>0.47976540421932712</v>
      </c>
      <c r="L3192" s="182">
        <v>63266031137.985382</v>
      </c>
      <c r="M3192" s="189">
        <v>6594726949.7190609</v>
      </c>
      <c r="N3192" s="187">
        <v>15765822.76367219</v>
      </c>
      <c r="O3192" s="185">
        <v>0</v>
      </c>
      <c r="P3192" s="185">
        <v>0</v>
      </c>
      <c r="Q3192" s="174">
        <v>188300876363.88483</v>
      </c>
      <c r="R3192" s="119">
        <v>0.46296292352011953</v>
      </c>
      <c r="S3192" s="174">
        <v>63266031137.985382</v>
      </c>
      <c r="T3192" s="119">
        <v>0.33598373177895358</v>
      </c>
      <c r="U3192" s="97">
        <v>13.343157978768899</v>
      </c>
      <c r="V3192" s="184">
        <v>1006592835245.8099</v>
      </c>
      <c r="W3192" s="199">
        <v>1044.2425555354448</v>
      </c>
      <c r="X3192" s="191">
        <v>4.9408115360766391E-2</v>
      </c>
      <c r="Y3192" s="198">
        <v>2.0000000000000001E-4</v>
      </c>
    </row>
    <row r="3193" spans="1:25" x14ac:dyDescent="0.2">
      <c r="A3193">
        <v>3189</v>
      </c>
      <c r="B3193" s="119">
        <v>0.35217212929572128</v>
      </c>
      <c r="C3193" s="97">
        <v>9933.8716392418191</v>
      </c>
      <c r="D3193" s="96">
        <v>0.85860842341382038</v>
      </c>
      <c r="E3193" s="98">
        <v>0.34057419700872649</v>
      </c>
      <c r="F3193" s="119">
        <v>0.52984561441103217</v>
      </c>
      <c r="G3193" s="177">
        <v>1</v>
      </c>
      <c r="H3193" s="97">
        <v>7166361.6788594062</v>
      </c>
      <c r="I3193" s="185">
        <v>31643.599201369347</v>
      </c>
      <c r="J3193" s="174">
        <v>226769476697.87939</v>
      </c>
      <c r="K3193" s="186">
        <v>0.28149695714452239</v>
      </c>
      <c r="L3193" s="182">
        <v>39881223736.477631</v>
      </c>
      <c r="M3193" s="189">
        <v>1117280716.2275295</v>
      </c>
      <c r="N3193" s="187">
        <v>16009478.621775787</v>
      </c>
      <c r="O3193" s="185">
        <v>0</v>
      </c>
      <c r="P3193" s="185">
        <v>294160149693.95837</v>
      </c>
      <c r="Q3193" s="174">
        <v>522046907108.06531</v>
      </c>
      <c r="R3193" s="119">
        <v>0.57305777190812424</v>
      </c>
      <c r="S3193" s="174">
        <v>183794083737.68027</v>
      </c>
      <c r="T3193" s="119">
        <v>0.35206430923195631</v>
      </c>
      <c r="U3193" s="97">
        <v>17.719977862594959</v>
      </c>
      <c r="V3193" s="184">
        <v>3415717344352.8345</v>
      </c>
      <c r="W3193" s="199">
        <v>3544.2443669390236</v>
      </c>
      <c r="X3193" s="191">
        <v>4.3146004207871173E-2</v>
      </c>
      <c r="Y3193" s="198">
        <v>2.0000000000000001E-4</v>
      </c>
    </row>
    <row r="3194" spans="1:25" x14ac:dyDescent="0.2">
      <c r="A3194">
        <v>3190</v>
      </c>
      <c r="B3194" s="119">
        <v>0.54880001156654912</v>
      </c>
      <c r="C3194" s="97">
        <v>9278.566703574139</v>
      </c>
      <c r="D3194" s="96">
        <v>0.52685551475105263</v>
      </c>
      <c r="E3194" s="98">
        <v>0</v>
      </c>
      <c r="F3194" s="119">
        <v>0.43354513419601359</v>
      </c>
      <c r="G3194" s="177">
        <v>1</v>
      </c>
      <c r="H3194" s="97">
        <v>3881103.3577091959</v>
      </c>
      <c r="I3194" s="185">
        <v>51941.741367555369</v>
      </c>
      <c r="J3194" s="174">
        <v>201591266826.88177</v>
      </c>
      <c r="K3194" s="186">
        <v>0.54880001156654912</v>
      </c>
      <c r="L3194" s="182">
        <v>83438251214.40033</v>
      </c>
      <c r="M3194" s="189">
        <v>10132954807.839537</v>
      </c>
      <c r="N3194" s="187">
        <v>10971878.556755645</v>
      </c>
      <c r="O3194" s="185">
        <v>0</v>
      </c>
      <c r="P3194" s="185">
        <v>211276091145.26828</v>
      </c>
      <c r="Q3194" s="174">
        <v>423000312779.98956</v>
      </c>
      <c r="R3194" s="119">
        <v>0.6611204626413032</v>
      </c>
      <c r="S3194" s="174">
        <v>193792631232.24765</v>
      </c>
      <c r="T3194" s="119">
        <v>0.45813826935168922</v>
      </c>
      <c r="U3194" s="97">
        <v>16.589675561584404</v>
      </c>
      <c r="V3194" s="184">
        <v>3483593396795.2505</v>
      </c>
      <c r="W3194" s="199">
        <v>3617.6112532970137</v>
      </c>
      <c r="X3194" s="191">
        <v>4.4492999344526191E-2</v>
      </c>
      <c r="Y3194" s="198">
        <v>2.0000000000000001E-4</v>
      </c>
    </row>
    <row r="3195" spans="1:25" x14ac:dyDescent="0.2">
      <c r="A3195">
        <v>3191</v>
      </c>
      <c r="B3195" s="119">
        <v>0.48561141289752247</v>
      </c>
      <c r="C3195" s="97">
        <v>4626.0084856360618</v>
      </c>
      <c r="D3195" s="96">
        <v>0.9941263328793899</v>
      </c>
      <c r="E3195" s="98">
        <v>0.7</v>
      </c>
      <c r="F3195" s="119">
        <v>0.67080719026850566</v>
      </c>
      <c r="G3195" s="177">
        <v>1</v>
      </c>
      <c r="H3195" s="97">
        <v>10683197.317490777</v>
      </c>
      <c r="I3195" s="185">
        <v>35455.136909851608</v>
      </c>
      <c r="J3195" s="174">
        <v>378774223526.59491</v>
      </c>
      <c r="K3195" s="186">
        <v>0.39116872306876782</v>
      </c>
      <c r="L3195" s="182">
        <v>95613443358.963959</v>
      </c>
      <c r="M3195" s="189">
        <v>3368624018.1470265</v>
      </c>
      <c r="N3195" s="187">
        <v>22040457.409390353</v>
      </c>
      <c r="O3195" s="185">
        <v>0</v>
      </c>
      <c r="P3195" s="185">
        <v>425490147662.58112</v>
      </c>
      <c r="Q3195" s="174">
        <v>807632995207.323</v>
      </c>
      <c r="R3195" s="119">
        <v>0.60492420490189658</v>
      </c>
      <c r="S3195" s="174">
        <v>343418519382.33655</v>
      </c>
      <c r="T3195" s="119">
        <v>0.4252160590518958</v>
      </c>
      <c r="U3195" s="97">
        <v>17.362295983202078</v>
      </c>
      <c r="V3195" s="184">
        <v>6376662175775.459</v>
      </c>
      <c r="W3195" s="199">
        <v>6618.4999420954973</v>
      </c>
      <c r="X3195" s="191">
        <v>4.3150409749530265E-2</v>
      </c>
      <c r="Y3195" s="198">
        <v>2.0000000000000001E-4</v>
      </c>
    </row>
    <row r="3196" spans="1:25" x14ac:dyDescent="0.2">
      <c r="A3196">
        <v>3192</v>
      </c>
      <c r="B3196" s="119">
        <v>0.68069762513957821</v>
      </c>
      <c r="C3196" s="97">
        <v>4002.3854622222862</v>
      </c>
      <c r="D3196" s="96">
        <v>1.1282496324228022</v>
      </c>
      <c r="E3196" s="98">
        <v>0.7</v>
      </c>
      <c r="F3196" s="119">
        <v>0</v>
      </c>
      <c r="G3196" s="177">
        <v>0</v>
      </c>
      <c r="H3196" s="97">
        <v>27542011.628414087</v>
      </c>
      <c r="I3196" s="185">
        <v>22440.523810929768</v>
      </c>
      <c r="J3196" s="174">
        <v>618057167748.33081</v>
      </c>
      <c r="K3196" s="186">
        <v>0.33484776840756247</v>
      </c>
      <c r="L3196" s="182">
        <v>149576725065.81</v>
      </c>
      <c r="M3196" s="189">
        <v>147217360878.80478</v>
      </c>
      <c r="N3196" s="187">
        <v>51440324.976866946</v>
      </c>
      <c r="O3196" s="185">
        <v>168466332836.79428</v>
      </c>
      <c r="P3196" s="185">
        <v>0</v>
      </c>
      <c r="Q3196" s="174">
        <v>933740861463.92993</v>
      </c>
      <c r="R3196" s="119">
        <v>0.36597748234183203</v>
      </c>
      <c r="S3196" s="174">
        <v>251127129253.60724</v>
      </c>
      <c r="T3196" s="119">
        <v>0.26894734890351396</v>
      </c>
      <c r="U3196" s="97">
        <v>17.459896601655359</v>
      </c>
      <c r="V3196" s="184">
        <v>4603124474298.7256</v>
      </c>
      <c r="W3196" s="199">
        <v>4779.4712602429254</v>
      </c>
      <c r="X3196" s="191">
        <v>4.1853660512388056E-2</v>
      </c>
      <c r="Y3196" s="198">
        <v>2.0000000000000001E-4</v>
      </c>
    </row>
    <row r="3197" spans="1:25" x14ac:dyDescent="0.2">
      <c r="A3197">
        <v>3193</v>
      </c>
      <c r="B3197" s="119">
        <v>0.53925111571600182</v>
      </c>
      <c r="C3197" s="97">
        <v>9801.271432825286</v>
      </c>
      <c r="D3197" s="96">
        <v>0.67604772429027016</v>
      </c>
      <c r="E3197" s="98">
        <v>0</v>
      </c>
      <c r="F3197" s="119">
        <v>0</v>
      </c>
      <c r="G3197" s="177">
        <v>0</v>
      </c>
      <c r="H3197" s="97">
        <v>4704511.5569255436</v>
      </c>
      <c r="I3197" s="185">
        <v>53625.35913981036</v>
      </c>
      <c r="J3197" s="174">
        <v>252281121817.52066</v>
      </c>
      <c r="K3197" s="186">
        <v>0.5292072227392679</v>
      </c>
      <c r="L3197" s="182">
        <v>98763738536.957855</v>
      </c>
      <c r="M3197" s="189">
        <v>9324791143.4470901</v>
      </c>
      <c r="N3197" s="187">
        <v>11984811.026611</v>
      </c>
      <c r="O3197" s="185">
        <v>0</v>
      </c>
      <c r="P3197" s="185">
        <v>0</v>
      </c>
      <c r="Q3197" s="174">
        <v>261605912960.96774</v>
      </c>
      <c r="R3197" s="119">
        <v>0.51034393800768907</v>
      </c>
      <c r="S3197" s="174">
        <v>98763738536.957855</v>
      </c>
      <c r="T3197" s="119">
        <v>0.37752869351884127</v>
      </c>
      <c r="U3197" s="97">
        <v>13.322198008843817</v>
      </c>
      <c r="V3197" s="184">
        <v>1434921483468.0947</v>
      </c>
      <c r="W3197" s="199">
        <v>1488.6494323044935</v>
      </c>
      <c r="X3197" s="191">
        <v>5.494205785447611E-2</v>
      </c>
      <c r="Y3197" s="198">
        <v>2.0000000000000001E-4</v>
      </c>
    </row>
    <row r="3198" spans="1:25" x14ac:dyDescent="0.2">
      <c r="A3198">
        <v>3194</v>
      </c>
      <c r="B3198" s="119">
        <v>0.53836544410793674</v>
      </c>
      <c r="C3198" s="97">
        <v>6981.0815023627483</v>
      </c>
      <c r="D3198" s="96">
        <v>1.5961304649071724</v>
      </c>
      <c r="E3198" s="98">
        <v>0.52308393174575651</v>
      </c>
      <c r="F3198" s="119">
        <v>0</v>
      </c>
      <c r="G3198" s="177">
        <v>0</v>
      </c>
      <c r="H3198" s="97">
        <v>25617386.486601882</v>
      </c>
      <c r="I3198" s="185">
        <v>28399.566153170526</v>
      </c>
      <c r="J3198" s="174">
        <v>727522662197.58679</v>
      </c>
      <c r="K3198" s="186">
        <v>0.39442403756440292</v>
      </c>
      <c r="L3198" s="182">
        <v>206458109295.87314</v>
      </c>
      <c r="M3198" s="189">
        <v>59943515759.023041</v>
      </c>
      <c r="N3198" s="187">
        <v>42608410.659282163</v>
      </c>
      <c r="O3198" s="185">
        <v>120149941976.64522</v>
      </c>
      <c r="P3198" s="185">
        <v>0</v>
      </c>
      <c r="Q3198" s="174">
        <v>907616119933.25513</v>
      </c>
      <c r="R3198" s="119">
        <v>0.42206431883675904</v>
      </c>
      <c r="S3198" s="174">
        <v>260974120687.28061</v>
      </c>
      <c r="T3198" s="119">
        <v>0.287537996467573</v>
      </c>
      <c r="U3198" s="97">
        <v>14.861303714051166</v>
      </c>
      <c r="V3198" s="184">
        <v>3851339567313.6279</v>
      </c>
      <c r="W3198" s="199">
        <v>3995.5046646448286</v>
      </c>
      <c r="X3198" s="191">
        <v>5.4667483427240648E-2</v>
      </c>
      <c r="Y3198" s="198">
        <v>2.0000000000000001E-4</v>
      </c>
    </row>
    <row r="3199" spans="1:25" x14ac:dyDescent="0.2">
      <c r="A3199">
        <v>3195</v>
      </c>
      <c r="B3199" s="119">
        <v>0.54156333404609913</v>
      </c>
      <c r="C3199" s="97">
        <v>11208.998476766254</v>
      </c>
      <c r="D3199" s="96">
        <v>1.2097688709454928</v>
      </c>
      <c r="E3199" s="98">
        <v>0.2839316227806355</v>
      </c>
      <c r="F3199" s="119">
        <v>0.63269646070742114</v>
      </c>
      <c r="G3199" s="177">
        <v>1</v>
      </c>
      <c r="H3199" s="97">
        <v>10478725.562093584</v>
      </c>
      <c r="I3199" s="185">
        <v>36032.467994407729</v>
      </c>
      <c r="J3199" s="174">
        <v>377574343438.31921</v>
      </c>
      <c r="K3199" s="186">
        <v>0.39982119987493325</v>
      </c>
      <c r="L3199" s="182">
        <v>118826052427.21556</v>
      </c>
      <c r="M3199" s="189">
        <v>3864492064.3627672</v>
      </c>
      <c r="N3199" s="187">
        <v>20101057.499420881</v>
      </c>
      <c r="O3199" s="185">
        <v>0</v>
      </c>
      <c r="P3199" s="185">
        <v>300117532077.26642</v>
      </c>
      <c r="Q3199" s="174">
        <v>681556367579.94849</v>
      </c>
      <c r="R3199" s="119">
        <v>0.57376949479008432</v>
      </c>
      <c r="S3199" s="174">
        <v>231454834375.45633</v>
      </c>
      <c r="T3199" s="119">
        <v>0.33959749389078375</v>
      </c>
      <c r="U3199" s="97">
        <v>15.962724157237849</v>
      </c>
      <c r="V3199" s="184">
        <v>3803403708128.125</v>
      </c>
      <c r="W3199" s="199">
        <v>3947.0008878232675</v>
      </c>
      <c r="X3199" s="191">
        <v>4.8878475441391629E-2</v>
      </c>
      <c r="Y3199" s="198">
        <v>2.0000000000000001E-4</v>
      </c>
    </row>
    <row r="3200" spans="1:25" x14ac:dyDescent="0.2">
      <c r="A3200">
        <v>3196</v>
      </c>
      <c r="B3200" s="119">
        <v>0.37858586583676179</v>
      </c>
      <c r="C3200" s="97">
        <v>7232.2144359453432</v>
      </c>
      <c r="D3200" s="96">
        <v>1.1761670402186128</v>
      </c>
      <c r="E3200" s="98">
        <v>0.47972989750421041</v>
      </c>
      <c r="F3200" s="119">
        <v>0.61231503838367141</v>
      </c>
      <c r="G3200" s="177">
        <v>1</v>
      </c>
      <c r="H3200" s="97">
        <v>12304918.504424347</v>
      </c>
      <c r="I3200" s="185">
        <v>35363.650244833421</v>
      </c>
      <c r="J3200" s="174">
        <v>435146834281.64136</v>
      </c>
      <c r="K3200" s="186">
        <v>0.37858586583676179</v>
      </c>
      <c r="L3200" s="182">
        <v>121449801563.31296</v>
      </c>
      <c r="M3200" s="189">
        <v>5076919509.2264004</v>
      </c>
      <c r="N3200" s="187">
        <v>23608850.656209432</v>
      </c>
      <c r="O3200" s="185">
        <v>0</v>
      </c>
      <c r="P3200" s="185">
        <v>389658043530.08777</v>
      </c>
      <c r="Q3200" s="174">
        <v>829881797320.95557</v>
      </c>
      <c r="R3200" s="119">
        <v>0.57413824159639737</v>
      </c>
      <c r="S3200" s="174">
        <v>346217575404.47021</v>
      </c>
      <c r="T3200" s="119">
        <v>0.41718902200546892</v>
      </c>
      <c r="U3200" s="97">
        <v>16.944981199779075</v>
      </c>
      <c r="V3200" s="184">
        <v>6162065941301.7002</v>
      </c>
      <c r="W3200" s="199">
        <v>6396.3124191017205</v>
      </c>
      <c r="X3200" s="191">
        <v>4.498466169596619E-2</v>
      </c>
      <c r="Y3200" s="198">
        <v>2.0000000000000001E-4</v>
      </c>
    </row>
    <row r="3201" spans="1:25" x14ac:dyDescent="0.2">
      <c r="A3201">
        <v>3197</v>
      </c>
      <c r="B3201" s="119">
        <v>0.46093832505936128</v>
      </c>
      <c r="C3201" s="97">
        <v>8473.9095647082377</v>
      </c>
      <c r="D3201" s="96">
        <v>0.98929531960265593</v>
      </c>
      <c r="E3201" s="98">
        <v>0.7</v>
      </c>
      <c r="F3201" s="119">
        <v>0</v>
      </c>
      <c r="G3201" s="177">
        <v>0</v>
      </c>
      <c r="H3201" s="97">
        <v>8100933.4533515554</v>
      </c>
      <c r="I3201" s="185">
        <v>36853.933403716212</v>
      </c>
      <c r="J3201" s="174">
        <v>298551261997.755</v>
      </c>
      <c r="K3201" s="186">
        <v>0.43834859043767604</v>
      </c>
      <c r="L3201" s="182">
        <v>102505955622.17651</v>
      </c>
      <c r="M3201" s="189">
        <v>54749473604.62812</v>
      </c>
      <c r="N3201" s="187">
        <v>17074402.810611807</v>
      </c>
      <c r="O3201" s="185">
        <v>134958883331.29391</v>
      </c>
      <c r="P3201" s="185">
        <v>0</v>
      </c>
      <c r="Q3201" s="174">
        <v>488259618933.67706</v>
      </c>
      <c r="R3201" s="119">
        <v>0.48915909133903379</v>
      </c>
      <c r="S3201" s="174">
        <v>175643457594.78574</v>
      </c>
      <c r="T3201" s="119">
        <v>0.35973373751115867</v>
      </c>
      <c r="U3201" s="97">
        <v>16.535627908370525</v>
      </c>
      <c r="V3201" s="184">
        <v>3079475998952.7236</v>
      </c>
      <c r="W3201" s="199">
        <v>3197.9476235148882</v>
      </c>
      <c r="X3201" s="191">
        <v>4.5304779686760548E-2</v>
      </c>
      <c r="Y3201" s="198">
        <v>2.0000000000000001E-4</v>
      </c>
    </row>
    <row r="3202" spans="1:25" x14ac:dyDescent="0.2">
      <c r="A3202">
        <v>3198</v>
      </c>
      <c r="B3202" s="119">
        <v>0.50964488319877488</v>
      </c>
      <c r="C3202" s="97">
        <v>8138.4724962402797</v>
      </c>
      <c r="D3202" s="96">
        <v>0.42868206589021912</v>
      </c>
      <c r="E3202" s="98">
        <v>8.3367953175497528E-2</v>
      </c>
      <c r="F3202" s="119">
        <v>0</v>
      </c>
      <c r="G3202" s="177">
        <v>0</v>
      </c>
      <c r="H3202" s="97">
        <v>3961014.337365495</v>
      </c>
      <c r="I3202" s="185">
        <v>48916.690515549875</v>
      </c>
      <c r="J3202" s="174">
        <v>193759712468.56378</v>
      </c>
      <c r="K3202" s="186">
        <v>0.50964488319877488</v>
      </c>
      <c r="L3202" s="182">
        <v>74924929320.698822</v>
      </c>
      <c r="M3202" s="189">
        <v>8345218318.7797756</v>
      </c>
      <c r="N3202" s="187">
        <v>11847093.111153157</v>
      </c>
      <c r="O3202" s="185">
        <v>17123874935.380535</v>
      </c>
      <c r="P3202" s="185">
        <v>0</v>
      </c>
      <c r="Q3202" s="174">
        <v>219228805722.72409</v>
      </c>
      <c r="R3202" s="119">
        <v>0.51292413698679418</v>
      </c>
      <c r="S3202" s="174">
        <v>82664558510.787292</v>
      </c>
      <c r="T3202" s="119">
        <v>0.37706978441208888</v>
      </c>
      <c r="U3202" s="97">
        <v>13.938740622992007</v>
      </c>
      <c r="V3202" s="184">
        <v>1302115274674.9397</v>
      </c>
      <c r="W3202" s="199">
        <v>1351.7137945870102</v>
      </c>
      <c r="X3202" s="191">
        <v>5.04002993465704E-2</v>
      </c>
      <c r="Y3202" s="198">
        <v>2.0000000000000001E-4</v>
      </c>
    </row>
    <row r="3203" spans="1:25" x14ac:dyDescent="0.2">
      <c r="A3203">
        <v>3199</v>
      </c>
      <c r="B3203" s="119">
        <v>0.48528036657386814</v>
      </c>
      <c r="C3203" s="97">
        <v>8971.1223694902965</v>
      </c>
      <c r="D3203" s="96">
        <v>0.90692582868050164</v>
      </c>
      <c r="E3203" s="98">
        <v>0</v>
      </c>
      <c r="F3203" s="119">
        <v>0</v>
      </c>
      <c r="G3203" s="177">
        <v>0</v>
      </c>
      <c r="H3203" s="97">
        <v>7069258.0271367859</v>
      </c>
      <c r="I3203" s="185">
        <v>41731.31343278494</v>
      </c>
      <c r="J3203" s="174">
        <v>295009422467.67615</v>
      </c>
      <c r="K3203" s="186">
        <v>0.45636514524465055</v>
      </c>
      <c r="L3203" s="182">
        <v>101283153816.40788</v>
      </c>
      <c r="M3203" s="189">
        <v>8880573406.5608177</v>
      </c>
      <c r="N3203" s="187">
        <v>15531265.112879109</v>
      </c>
      <c r="O3203" s="185">
        <v>0</v>
      </c>
      <c r="P3203" s="185">
        <v>0</v>
      </c>
      <c r="Q3203" s="174">
        <v>303889995874.23694</v>
      </c>
      <c r="R3203" s="119">
        <v>0.44302879252635269</v>
      </c>
      <c r="S3203" s="174">
        <v>101283153816.40788</v>
      </c>
      <c r="T3203" s="119">
        <v>0.33328887160314191</v>
      </c>
      <c r="U3203" s="97">
        <v>13.321337071194977</v>
      </c>
      <c r="V3203" s="184">
        <v>1445347112987.8967</v>
      </c>
      <c r="W3203" s="199">
        <v>1501.1020235759067</v>
      </c>
      <c r="X3203" s="191">
        <v>5.6823938343480707E-2</v>
      </c>
      <c r="Y3203" s="198">
        <v>2.0000000000000001E-4</v>
      </c>
    </row>
    <row r="3204" spans="1:25" x14ac:dyDescent="0.2">
      <c r="A3204">
        <v>3200</v>
      </c>
      <c r="B3204" s="119">
        <v>0.52370613113331954</v>
      </c>
      <c r="C3204" s="97">
        <v>4000</v>
      </c>
      <c r="D3204" s="96">
        <v>0.8968687479623576</v>
      </c>
      <c r="E3204" s="98">
        <v>0.26529714788838743</v>
      </c>
      <c r="F3204" s="119">
        <v>0.51302854507362716</v>
      </c>
      <c r="G3204" s="177">
        <v>1</v>
      </c>
      <c r="H3204" s="97">
        <v>14998751.384245669</v>
      </c>
      <c r="I3204" s="185">
        <v>34570.231327065972</v>
      </c>
      <c r="J3204" s="174">
        <v>518510304970.52374</v>
      </c>
      <c r="K3204" s="186">
        <v>0.50053820429083917</v>
      </c>
      <c r="L3204" s="182">
        <v>199359313044.65741</v>
      </c>
      <c r="M3204" s="189">
        <v>14579089370.974804</v>
      </c>
      <c r="N3204" s="187">
        <v>31304300.99391555</v>
      </c>
      <c r="O3204" s="185">
        <v>0</v>
      </c>
      <c r="P3204" s="185">
        <v>485850269516.01038</v>
      </c>
      <c r="Q3204" s="174">
        <v>1018939663857.509</v>
      </c>
      <c r="R3204" s="119">
        <v>0.63616566864718449</v>
      </c>
      <c r="S3204" s="174">
        <v>430082505080.34277</v>
      </c>
      <c r="T3204" s="119">
        <v>0.42208829466126913</v>
      </c>
      <c r="U3204" s="97">
        <v>16.34242705587026</v>
      </c>
      <c r="V3204" s="184">
        <v>7567742164108.5195</v>
      </c>
      <c r="W3204" s="199">
        <v>7855.6884006002974</v>
      </c>
      <c r="X3204" s="191">
        <v>4.5253480297067224E-2</v>
      </c>
      <c r="Y3204" s="198">
        <v>2.0000000000000001E-4</v>
      </c>
    </row>
    <row r="3205" spans="1:25" x14ac:dyDescent="0.2">
      <c r="A3205">
        <v>3201</v>
      </c>
      <c r="B3205" s="119">
        <v>0.48559260353984851</v>
      </c>
      <c r="C3205" s="97">
        <v>10796.008495057595</v>
      </c>
      <c r="D3205" s="96">
        <v>1.0367436459408903</v>
      </c>
      <c r="E3205" s="98">
        <v>0.18860701856966736</v>
      </c>
      <c r="F3205" s="119">
        <v>0.41791679243455748</v>
      </c>
      <c r="G3205" s="177">
        <v>1</v>
      </c>
      <c r="H3205" s="97">
        <v>7998526.7663200796</v>
      </c>
      <c r="I3205" s="185">
        <v>34743.309739125783</v>
      </c>
      <c r="J3205" s="174">
        <v>277895292898.94666</v>
      </c>
      <c r="K3205" s="186">
        <v>0.41274796893966981</v>
      </c>
      <c r="L3205" s="182">
        <v>88453286169.340744</v>
      </c>
      <c r="M3205" s="189">
        <v>5091837976.1263189</v>
      </c>
      <c r="N3205" s="187">
        <v>16561523.052169302</v>
      </c>
      <c r="O3205" s="185">
        <v>0</v>
      </c>
      <c r="P3205" s="185">
        <v>147220256362.76477</v>
      </c>
      <c r="Q3205" s="174">
        <v>430207387237.83777</v>
      </c>
      <c r="R3205" s="119">
        <v>0.5403833818493291</v>
      </c>
      <c r="S3205" s="174">
        <v>177640424072.12787</v>
      </c>
      <c r="T3205" s="119">
        <v>0.41291811656855709</v>
      </c>
      <c r="U3205" s="97">
        <v>16.084419441725828</v>
      </c>
      <c r="V3205" s="184">
        <v>2972977464970.2388</v>
      </c>
      <c r="W3205" s="199">
        <v>3085.1147873422037</v>
      </c>
      <c r="X3205" s="191">
        <v>4.748037090124007E-2</v>
      </c>
      <c r="Y3205" s="198">
        <v>2.0000000000000001E-4</v>
      </c>
    </row>
    <row r="3206" spans="1:25" x14ac:dyDescent="0.2">
      <c r="A3206">
        <v>3202</v>
      </c>
      <c r="B3206" s="119">
        <v>0.55034599689295782</v>
      </c>
      <c r="C3206" s="97">
        <v>11727.806982999293</v>
      </c>
      <c r="D3206" s="96">
        <v>1.196078284435478</v>
      </c>
      <c r="E3206" s="98">
        <v>0</v>
      </c>
      <c r="F3206" s="119">
        <v>0.59289611711705104</v>
      </c>
      <c r="G3206" s="177">
        <v>1</v>
      </c>
      <c r="H3206" s="97">
        <v>11363617.576405425</v>
      </c>
      <c r="I3206" s="185">
        <v>34988.747602396237</v>
      </c>
      <c r="J3206" s="174">
        <v>397598747231.00305</v>
      </c>
      <c r="K3206" s="186">
        <v>0.37419674226012789</v>
      </c>
      <c r="L3206" s="182">
        <v>118299135337.1378</v>
      </c>
      <c r="M3206" s="189">
        <v>12397163802.127012</v>
      </c>
      <c r="N3206" s="187">
        <v>21702416.936699323</v>
      </c>
      <c r="O3206" s="185">
        <v>0</v>
      </c>
      <c r="P3206" s="185">
        <v>402427716687.17621</v>
      </c>
      <c r="Q3206" s="174">
        <v>812423627720.30615</v>
      </c>
      <c r="R3206" s="119">
        <v>0.57940502125862148</v>
      </c>
      <c r="S3206" s="174">
        <v>349276452830.05695</v>
      </c>
      <c r="T3206" s="119">
        <v>0.42991912213353634</v>
      </c>
      <c r="U3206" s="97">
        <v>17.089835041329557</v>
      </c>
      <c r="V3206" s="184">
        <v>6155050035123.9238</v>
      </c>
      <c r="W3206" s="199">
        <v>6387.5701585820316</v>
      </c>
      <c r="X3206" s="191">
        <v>4.4417206769071134E-2</v>
      </c>
      <c r="Y3206" s="198">
        <v>2.0000000000000001E-4</v>
      </c>
    </row>
    <row r="3207" spans="1:25" x14ac:dyDescent="0.2">
      <c r="A3207">
        <v>3203</v>
      </c>
      <c r="B3207" s="119">
        <v>0.48223672945261936</v>
      </c>
      <c r="C3207" s="97">
        <v>10595.558687016468</v>
      </c>
      <c r="D3207" s="96">
        <v>0.28512304629717278</v>
      </c>
      <c r="E3207" s="98">
        <v>0</v>
      </c>
      <c r="F3207" s="119">
        <v>0.57515429313122857</v>
      </c>
      <c r="G3207" s="177">
        <v>1</v>
      </c>
      <c r="H3207" s="97">
        <v>2085115.5966783541</v>
      </c>
      <c r="I3207" s="185">
        <v>53984.115466389703</v>
      </c>
      <c r="J3207" s="174">
        <v>112563121131.85432</v>
      </c>
      <c r="K3207" s="186">
        <v>0.48223672945261931</v>
      </c>
      <c r="L3207" s="182">
        <v>41742930449.380104</v>
      </c>
      <c r="M3207" s="189">
        <v>2942885769.718267</v>
      </c>
      <c r="N3207" s="187">
        <v>7711068.9560814481</v>
      </c>
      <c r="O3207" s="185">
        <v>0</v>
      </c>
      <c r="P3207" s="185">
        <v>185106852074.14166</v>
      </c>
      <c r="Q3207" s="174">
        <v>300612858975.71423</v>
      </c>
      <c r="R3207" s="119">
        <v>0.67318328876698708</v>
      </c>
      <c r="S3207" s="174">
        <v>136645676581.01562</v>
      </c>
      <c r="T3207" s="119">
        <v>0.45455699083070461</v>
      </c>
      <c r="U3207" s="97">
        <v>17.234886752913006</v>
      </c>
      <c r="V3207" s="184">
        <v>2579961849836.3042</v>
      </c>
      <c r="W3207" s="199">
        <v>2675.3385847125401</v>
      </c>
      <c r="X3207" s="191">
        <v>4.2211766048658401E-2</v>
      </c>
      <c r="Y3207" s="198">
        <v>2.0000000000000001E-4</v>
      </c>
    </row>
    <row r="3208" spans="1:25" x14ac:dyDescent="0.2">
      <c r="A3208">
        <v>3204</v>
      </c>
      <c r="B3208" s="119">
        <v>0.46067503266790655</v>
      </c>
      <c r="C3208" s="97">
        <v>11961.966518392097</v>
      </c>
      <c r="D3208" s="96">
        <v>1.3940902801460515</v>
      </c>
      <c r="E3208" s="98">
        <v>0.46122362968067926</v>
      </c>
      <c r="F3208" s="119">
        <v>0</v>
      </c>
      <c r="G3208" s="177">
        <v>0</v>
      </c>
      <c r="H3208" s="97">
        <v>16383759.293665282</v>
      </c>
      <c r="I3208" s="185">
        <v>34581.720593572572</v>
      </c>
      <c r="J3208" s="174">
        <v>566578586165.88074</v>
      </c>
      <c r="K3208" s="186">
        <v>0.41405509052499567</v>
      </c>
      <c r="L3208" s="182">
        <v>191354281100.48151</v>
      </c>
      <c r="M3208" s="189">
        <v>75867087643.621002</v>
      </c>
      <c r="N3208" s="187">
        <v>29023706.295745246</v>
      </c>
      <c r="O3208" s="185">
        <v>139010828479.60553</v>
      </c>
      <c r="P3208" s="185">
        <v>0</v>
      </c>
      <c r="Q3208" s="174">
        <v>781456502289.1073</v>
      </c>
      <c r="R3208" s="119">
        <v>0.44251139961746583</v>
      </c>
      <c r="S3208" s="174">
        <v>282602716948.41278</v>
      </c>
      <c r="T3208" s="119">
        <v>0.36163588903616445</v>
      </c>
      <c r="U3208" s="97">
        <v>15.639591501313465</v>
      </c>
      <c r="V3208" s="184">
        <v>4365107364882.8052</v>
      </c>
      <c r="W3208" s="199">
        <v>4529.6815231387636</v>
      </c>
      <c r="X3208" s="191">
        <v>5.0253734756076904E-2</v>
      </c>
      <c r="Y3208" s="198">
        <v>2.0000000000000001E-4</v>
      </c>
    </row>
    <row r="3209" spans="1:25" x14ac:dyDescent="0.2">
      <c r="A3209">
        <v>3205</v>
      </c>
      <c r="B3209" s="119">
        <v>0.55167256585024027</v>
      </c>
      <c r="C3209" s="97">
        <v>6748.6826309213902</v>
      </c>
      <c r="D3209" s="96">
        <v>1.132767987095112</v>
      </c>
      <c r="E3209" s="98">
        <v>0.10647352261743498</v>
      </c>
      <c r="F3209" s="119">
        <v>0.53307931750950088</v>
      </c>
      <c r="G3209" s="177">
        <v>1</v>
      </c>
      <c r="H3209" s="97">
        <v>11124609.886399617</v>
      </c>
      <c r="I3209" s="185">
        <v>34320.919438385208</v>
      </c>
      <c r="J3209" s="174">
        <v>381806839694.5849</v>
      </c>
      <c r="K3209" s="186">
        <v>0.38200309698185886</v>
      </c>
      <c r="L3209" s="182">
        <v>98584502030.39386</v>
      </c>
      <c r="M3209" s="189">
        <v>206557081.81422174</v>
      </c>
      <c r="N3209" s="187">
        <v>21806740.198628835</v>
      </c>
      <c r="O3209" s="185">
        <v>0</v>
      </c>
      <c r="P3209" s="185">
        <v>310371701624.53723</v>
      </c>
      <c r="Q3209" s="174">
        <v>692385098400.93628</v>
      </c>
      <c r="R3209" s="119">
        <v>0.56926233308906293</v>
      </c>
      <c r="S3209" s="174">
        <v>266682736570.61771</v>
      </c>
      <c r="T3209" s="119">
        <v>0.38516533239453249</v>
      </c>
      <c r="U3209" s="97">
        <v>16.784482932112528</v>
      </c>
      <c r="V3209" s="184">
        <v>4725490178175.0146</v>
      </c>
      <c r="W3209" s="199">
        <v>4900.8308205351386</v>
      </c>
      <c r="X3209" s="191">
        <v>4.5572453895180942E-2</v>
      </c>
      <c r="Y3209" s="198">
        <v>2.0000000000000001E-4</v>
      </c>
    </row>
    <row r="3210" spans="1:25" x14ac:dyDescent="0.2">
      <c r="A3210">
        <v>3206</v>
      </c>
      <c r="B3210" s="119">
        <v>0.36744301146295166</v>
      </c>
      <c r="C3210" s="97">
        <v>16783.093764117741</v>
      </c>
      <c r="D3210" s="96">
        <v>0.98843401707823619</v>
      </c>
      <c r="E3210" s="98">
        <v>0</v>
      </c>
      <c r="F3210" s="119">
        <v>0</v>
      </c>
      <c r="G3210" s="177">
        <v>0</v>
      </c>
      <c r="H3210" s="97">
        <v>6042502.3897641087</v>
      </c>
      <c r="I3210" s="185">
        <v>39356.850318970988</v>
      </c>
      <c r="J3210" s="174">
        <v>237813862105.97052</v>
      </c>
      <c r="K3210" s="186">
        <v>0.36744301146295166</v>
      </c>
      <c r="L3210" s="182">
        <v>69799944695.512772</v>
      </c>
      <c r="M3210" s="189">
        <v>0</v>
      </c>
      <c r="N3210" s="187">
        <v>13082755.065595116</v>
      </c>
      <c r="O3210" s="185">
        <v>0</v>
      </c>
      <c r="P3210" s="185">
        <v>0</v>
      </c>
      <c r="Q3210" s="174">
        <v>237813862105.97052</v>
      </c>
      <c r="R3210" s="119">
        <v>0.36744301146295166</v>
      </c>
      <c r="S3210" s="174">
        <v>69799944695.512772</v>
      </c>
      <c r="T3210" s="119">
        <v>0.29350662773564362</v>
      </c>
      <c r="U3210" s="97">
        <v>13</v>
      </c>
      <c r="V3210" s="184">
        <v>890479018802.94653</v>
      </c>
      <c r="W3210" s="199">
        <v>924.33326869123982</v>
      </c>
      <c r="X3210" s="191">
        <v>6.1000034204579306E-2</v>
      </c>
      <c r="Y3210" s="198">
        <v>2.0000000000000001E-4</v>
      </c>
    </row>
    <row r="3211" spans="1:25" x14ac:dyDescent="0.2">
      <c r="A3211">
        <v>3207</v>
      </c>
      <c r="B3211" s="119">
        <v>0.43869584486392033</v>
      </c>
      <c r="C3211" s="97">
        <v>16048.448572930309</v>
      </c>
      <c r="D3211" s="96">
        <v>0.47634525019504415</v>
      </c>
      <c r="E3211" s="98">
        <v>0</v>
      </c>
      <c r="F3211" s="119">
        <v>0.53220060177067441</v>
      </c>
      <c r="G3211" s="177">
        <v>1</v>
      </c>
      <c r="H3211" s="97">
        <v>3423237.770464072</v>
      </c>
      <c r="I3211" s="185">
        <v>48174.977138930859</v>
      </c>
      <c r="J3211" s="174">
        <v>164914401333.23132</v>
      </c>
      <c r="K3211" s="186">
        <v>0.43869584486392033</v>
      </c>
      <c r="L3211" s="182">
        <v>54835885891.124092</v>
      </c>
      <c r="M3211" s="189">
        <v>2300094923.8278947</v>
      </c>
      <c r="N3211" s="187">
        <v>10096754.043348923</v>
      </c>
      <c r="O3211" s="185">
        <v>0</v>
      </c>
      <c r="P3211" s="185">
        <v>192398730128.90359</v>
      </c>
      <c r="Q3211" s="174">
        <v>359613226385.96277</v>
      </c>
      <c r="R3211" s="119">
        <v>0.62919333918877396</v>
      </c>
      <c r="S3211" s="174">
        <v>152708392537.32516</v>
      </c>
      <c r="T3211" s="119">
        <v>0.42464620690404625</v>
      </c>
      <c r="U3211" s="97">
        <v>16.891952943662492</v>
      </c>
      <c r="V3211" s="184">
        <v>2771092893568.1992</v>
      </c>
      <c r="W3211" s="199">
        <v>2878.1847246067532</v>
      </c>
      <c r="X3211" s="191">
        <v>4.3834661583397071E-2</v>
      </c>
      <c r="Y3211" s="198">
        <v>2.0000000000000001E-4</v>
      </c>
    </row>
    <row r="3212" spans="1:25" x14ac:dyDescent="0.2">
      <c r="A3212">
        <v>3208</v>
      </c>
      <c r="B3212" s="119">
        <v>0.49486737061929376</v>
      </c>
      <c r="C3212" s="97">
        <v>12795.712386251133</v>
      </c>
      <c r="D3212" s="96">
        <v>0.99313410610177988</v>
      </c>
      <c r="E3212" s="98">
        <v>0.7</v>
      </c>
      <c r="F3212" s="119">
        <v>0.58821298318420345</v>
      </c>
      <c r="G3212" s="177">
        <v>1</v>
      </c>
      <c r="H3212" s="97">
        <v>8541860.8401519358</v>
      </c>
      <c r="I3212" s="185">
        <v>37220.406559289659</v>
      </c>
      <c r="J3212" s="174">
        <v>317931533243.33057</v>
      </c>
      <c r="K3212" s="186">
        <v>0.36952211605453888</v>
      </c>
      <c r="L3212" s="182">
        <v>86101290571.969864</v>
      </c>
      <c r="M3212" s="189">
        <v>5270014094.4997568</v>
      </c>
      <c r="N3212" s="187">
        <v>17790228.639228243</v>
      </c>
      <c r="O3212" s="185">
        <v>0</v>
      </c>
      <c r="P3212" s="185">
        <v>253408674485.98141</v>
      </c>
      <c r="Q3212" s="174">
        <v>576610221823.81177</v>
      </c>
      <c r="R3212" s="119">
        <v>0.55533124525698663</v>
      </c>
      <c r="S3212" s="174">
        <v>159560676318.07889</v>
      </c>
      <c r="T3212" s="119">
        <v>0.27672190030449034</v>
      </c>
      <c r="U3212" s="97">
        <v>15.869845587397075</v>
      </c>
      <c r="V3212" s="184">
        <v>2587936672468.248</v>
      </c>
      <c r="W3212" s="199">
        <v>2684.7097316607487</v>
      </c>
      <c r="X3212" s="191">
        <v>4.7385823994098596E-2</v>
      </c>
      <c r="Y3212" s="198">
        <v>2.0000000000000001E-4</v>
      </c>
    </row>
    <row r="3213" spans="1:25" x14ac:dyDescent="0.2">
      <c r="A3213">
        <v>3209</v>
      </c>
      <c r="B3213" s="119">
        <v>0.62553770746299675</v>
      </c>
      <c r="C3213" s="97">
        <v>10952.070116809025</v>
      </c>
      <c r="D3213" s="96">
        <v>1.3284856977356843</v>
      </c>
      <c r="E3213" s="98">
        <v>0</v>
      </c>
      <c r="F3213" s="119">
        <v>0</v>
      </c>
      <c r="G3213" s="177">
        <v>0</v>
      </c>
      <c r="H3213" s="97">
        <v>17935276.071463212</v>
      </c>
      <c r="I3213" s="185">
        <v>29917.934329276984</v>
      </c>
      <c r="J3213" s="174">
        <v>536586411683.48932</v>
      </c>
      <c r="K3213" s="186">
        <v>0.39646166665744609</v>
      </c>
      <c r="L3213" s="182">
        <v>172497560659.57941</v>
      </c>
      <c r="M3213" s="189">
        <v>11332059705.911848</v>
      </c>
      <c r="N3213" s="187">
        <v>32145924.475087706</v>
      </c>
      <c r="O3213" s="185">
        <v>0</v>
      </c>
      <c r="P3213" s="185">
        <v>0</v>
      </c>
      <c r="Q3213" s="174">
        <v>547918471389.40118</v>
      </c>
      <c r="R3213" s="119">
        <v>0.38826203931822734</v>
      </c>
      <c r="S3213" s="174">
        <v>172497560659.57941</v>
      </c>
      <c r="T3213" s="119">
        <v>0.31482340834789413</v>
      </c>
      <c r="U3213" s="97">
        <v>13.204153148216333</v>
      </c>
      <c r="V3213" s="184">
        <v>2133221544634.2808</v>
      </c>
      <c r="W3213" s="199">
        <v>2214.1233239829853</v>
      </c>
      <c r="X3213" s="191">
        <v>5.9718766726352394E-2</v>
      </c>
      <c r="Y3213" s="198">
        <v>2.0000000000000001E-4</v>
      </c>
    </row>
    <row r="3214" spans="1:25" x14ac:dyDescent="0.2">
      <c r="A3214">
        <v>3210</v>
      </c>
      <c r="B3214" s="119">
        <v>0.36936080206332972</v>
      </c>
      <c r="C3214" s="97">
        <v>10447.83048600383</v>
      </c>
      <c r="D3214" s="96">
        <v>0.53519933353699178</v>
      </c>
      <c r="E3214" s="98">
        <v>0</v>
      </c>
      <c r="F3214" s="119">
        <v>0</v>
      </c>
      <c r="G3214" s="177">
        <v>0</v>
      </c>
      <c r="H3214" s="97">
        <v>3253272.285829932</v>
      </c>
      <c r="I3214" s="185">
        <v>53491.025980882172</v>
      </c>
      <c r="J3214" s="174">
        <v>174020872364.21283</v>
      </c>
      <c r="K3214" s="186">
        <v>0.36936080206332966</v>
      </c>
      <c r="L3214" s="182">
        <v>47429275280.937714</v>
      </c>
      <c r="M3214" s="189">
        <v>3358183742.1427517</v>
      </c>
      <c r="N3214" s="187">
        <v>9420371.0643425435</v>
      </c>
      <c r="O3214" s="185">
        <v>0</v>
      </c>
      <c r="P3214" s="185">
        <v>0</v>
      </c>
      <c r="Q3214" s="174">
        <v>177379056106.35559</v>
      </c>
      <c r="R3214" s="119">
        <v>0.36236797287762151</v>
      </c>
      <c r="S3214" s="174">
        <v>47429275280.937714</v>
      </c>
      <c r="T3214" s="119">
        <v>0.2673893768636324</v>
      </c>
      <c r="U3214" s="97">
        <v>13.213093495695503</v>
      </c>
      <c r="V3214" s="184">
        <v>703002276192.38647</v>
      </c>
      <c r="W3214" s="199">
        <v>730.15539086248623</v>
      </c>
      <c r="X3214" s="191">
        <v>5.3983246185636109E-2</v>
      </c>
      <c r="Y3214" s="198">
        <v>2.0000000000000001E-4</v>
      </c>
    </row>
    <row r="3215" spans="1:25" x14ac:dyDescent="0.2">
      <c r="A3215">
        <v>3211</v>
      </c>
      <c r="B3215" s="119">
        <v>0.49395393571416013</v>
      </c>
      <c r="C3215" s="97">
        <v>6919.126571200326</v>
      </c>
      <c r="D3215" s="96">
        <v>0.51452566882128548</v>
      </c>
      <c r="E3215" s="98">
        <v>0.22281857865994481</v>
      </c>
      <c r="F3215" s="119">
        <v>0</v>
      </c>
      <c r="G3215" s="177">
        <v>0</v>
      </c>
      <c r="H3215" s="97">
        <v>4725251.2214286616</v>
      </c>
      <c r="I3215" s="185">
        <v>50127.679687366508</v>
      </c>
      <c r="J3215" s="174">
        <v>236865879670.11331</v>
      </c>
      <c r="K3215" s="186">
        <v>0.49395393571416013</v>
      </c>
      <c r="L3215" s="182">
        <v>90360943414.624466</v>
      </c>
      <c r="M3215" s="189">
        <v>20009277280.358311</v>
      </c>
      <c r="N3215" s="187">
        <v>13132763.886470646</v>
      </c>
      <c r="O3215" s="185">
        <v>40409869290.367096</v>
      </c>
      <c r="P3215" s="185">
        <v>0</v>
      </c>
      <c r="Q3215" s="174">
        <v>297285026240.83875</v>
      </c>
      <c r="R3215" s="119">
        <v>0.50230827573120862</v>
      </c>
      <c r="S3215" s="174">
        <v>111981740686.56465</v>
      </c>
      <c r="T3215" s="119">
        <v>0.37668140270154465</v>
      </c>
      <c r="U3215" s="97">
        <v>14.791868532833128</v>
      </c>
      <c r="V3215" s="184">
        <v>1848389821794.4011</v>
      </c>
      <c r="W3215" s="199">
        <v>1917.5047656718662</v>
      </c>
      <c r="X3215" s="191">
        <v>4.8041865243588833E-2</v>
      </c>
      <c r="Y3215" s="198">
        <v>2.0000000000000001E-4</v>
      </c>
    </row>
    <row r="3216" spans="1:25" x14ac:dyDescent="0.2">
      <c r="A3216">
        <v>3212</v>
      </c>
      <c r="B3216" s="119">
        <v>0.6602622342139437</v>
      </c>
      <c r="C3216" s="97">
        <v>4664.9884947081928</v>
      </c>
      <c r="D3216" s="96">
        <v>0.82978065193914674</v>
      </c>
      <c r="E3216" s="98">
        <v>0</v>
      </c>
      <c r="F3216" s="119">
        <v>0.58488325983157974</v>
      </c>
      <c r="G3216" s="177">
        <v>1</v>
      </c>
      <c r="H3216" s="97">
        <v>44887736.824417293</v>
      </c>
      <c r="I3216" s="185">
        <v>18864.470374320445</v>
      </c>
      <c r="J3216" s="174">
        <v>846783381494.51294</v>
      </c>
      <c r="K3216" s="186">
        <v>4.8869613579360816E-2</v>
      </c>
      <c r="L3216" s="182">
        <v>-48306901356.469864</v>
      </c>
      <c r="M3216" s="189">
        <v>27487932426.434162</v>
      </c>
      <c r="N3216" s="187">
        <v>92137551.079471663</v>
      </c>
      <c r="O3216" s="185">
        <v>0</v>
      </c>
      <c r="P3216" s="185">
        <v>1231124287799.7361</v>
      </c>
      <c r="Q3216" s="174">
        <v>2105395601720.6831</v>
      </c>
      <c r="R3216" s="119">
        <v>0.48745300220067816</v>
      </c>
      <c r="S3216" s="174">
        <v>706816754999.2467</v>
      </c>
      <c r="T3216" s="119">
        <v>0.33571683840394861</v>
      </c>
      <c r="U3216" s="97">
        <v>19.519995165483056</v>
      </c>
      <c r="V3216" s="184">
        <v>14297699634876.43</v>
      </c>
      <c r="W3216" s="199">
        <v>14826.14581762387</v>
      </c>
      <c r="X3216" s="191">
        <v>3.9035547367797165E-2</v>
      </c>
      <c r="Y3216" s="198">
        <v>2.0000000000000001E-4</v>
      </c>
    </row>
    <row r="3217" spans="1:25" x14ac:dyDescent="0.2">
      <c r="A3217">
        <v>3213</v>
      </c>
      <c r="B3217" s="119">
        <v>0.38142987043043991</v>
      </c>
      <c r="C3217" s="97">
        <v>4599.4078067705477</v>
      </c>
      <c r="D3217" s="96">
        <v>0.65930134824801445</v>
      </c>
      <c r="E3217" s="98">
        <v>0.7</v>
      </c>
      <c r="F3217" s="119">
        <v>0</v>
      </c>
      <c r="G3217" s="177">
        <v>0</v>
      </c>
      <c r="H3217" s="97">
        <v>7001562.4149000375</v>
      </c>
      <c r="I3217" s="185">
        <v>38343.294542316711</v>
      </c>
      <c r="J3217" s="174">
        <v>268462969930.92642</v>
      </c>
      <c r="K3217" s="186">
        <v>0.37761662355497472</v>
      </c>
      <c r="L3217" s="182">
        <v>64124882965.17659</v>
      </c>
      <c r="M3217" s="189">
        <v>20504774588.847385</v>
      </c>
      <c r="N3217" s="187">
        <v>17288768.99794716</v>
      </c>
      <c r="O3217" s="185">
        <v>59945999163.838379</v>
      </c>
      <c r="P3217" s="185">
        <v>0</v>
      </c>
      <c r="Q3217" s="174">
        <v>348913743683.61224</v>
      </c>
      <c r="R3217" s="119">
        <v>0.42799368694785445</v>
      </c>
      <c r="S3217" s="174">
        <v>81883304668.812469</v>
      </c>
      <c r="T3217" s="119">
        <v>0.23468065145368006</v>
      </c>
      <c r="U3217" s="97">
        <v>15.136990719551642</v>
      </c>
      <c r="V3217" s="184">
        <v>1376688248483.6702</v>
      </c>
      <c r="W3217" s="199">
        <v>1427.6044758694909</v>
      </c>
      <c r="X3217" s="191">
        <v>4.777517733458319E-2</v>
      </c>
      <c r="Y3217" s="198">
        <v>2.0000000000000001E-4</v>
      </c>
    </row>
    <row r="3218" spans="1:25" x14ac:dyDescent="0.2">
      <c r="A3218">
        <v>3214</v>
      </c>
      <c r="B3218" s="119">
        <v>0.60944046055665846</v>
      </c>
      <c r="C3218" s="97">
        <v>8683.8917289554429</v>
      </c>
      <c r="D3218" s="96">
        <v>0.52523404859420197</v>
      </c>
      <c r="E3218" s="98">
        <v>0.45860631192053708</v>
      </c>
      <c r="F3218" s="119">
        <v>0</v>
      </c>
      <c r="G3218" s="177">
        <v>0</v>
      </c>
      <c r="H3218" s="97">
        <v>3626648.1963081756</v>
      </c>
      <c r="I3218" s="185">
        <v>43704.443329028567</v>
      </c>
      <c r="J3218" s="174">
        <v>158500640569.87433</v>
      </c>
      <c r="K3218" s="186">
        <v>0.47768174903373051</v>
      </c>
      <c r="L3218" s="182">
        <v>57654028347.316475</v>
      </c>
      <c r="M3218" s="189">
        <v>23226424230.131741</v>
      </c>
      <c r="N3218" s="187">
        <v>10365224.207048846</v>
      </c>
      <c r="O3218" s="185">
        <v>33889564603.547386</v>
      </c>
      <c r="P3218" s="185">
        <v>0</v>
      </c>
      <c r="Q3218" s="174">
        <v>215616629403.55347</v>
      </c>
      <c r="R3218" s="119">
        <v>0.47688582822975684</v>
      </c>
      <c r="S3218" s="174">
        <v>74747247225.720978</v>
      </c>
      <c r="T3218" s="119">
        <v>0.34666735785866576</v>
      </c>
      <c r="U3218" s="97">
        <v>15.500309992743123</v>
      </c>
      <c r="V3218" s="184">
        <v>1289500831614.3921</v>
      </c>
      <c r="W3218" s="199">
        <v>1336.2538242053995</v>
      </c>
      <c r="X3218" s="191">
        <v>4.6132558566150297E-2</v>
      </c>
      <c r="Y3218" s="198">
        <v>2.0000000000000001E-4</v>
      </c>
    </row>
    <row r="3219" spans="1:25" x14ac:dyDescent="0.2">
      <c r="A3219">
        <v>3215</v>
      </c>
      <c r="B3219" s="119">
        <v>0.43803285656694146</v>
      </c>
      <c r="C3219" s="97">
        <v>6878.1093241562576</v>
      </c>
      <c r="D3219" s="96">
        <v>1.3005169104293766</v>
      </c>
      <c r="E3219" s="98">
        <v>0.18432662662270166</v>
      </c>
      <c r="F3219" s="119">
        <v>0</v>
      </c>
      <c r="G3219" s="177">
        <v>0</v>
      </c>
      <c r="H3219" s="97">
        <v>54138321.799876288</v>
      </c>
      <c r="I3219" s="185">
        <v>21322.625285944163</v>
      </c>
      <c r="J3219" s="174">
        <v>1154371149348.6243</v>
      </c>
      <c r="K3219" s="186">
        <v>0.23033265314000173</v>
      </c>
      <c r="L3219" s="182">
        <v>165367526858.17191</v>
      </c>
      <c r="M3219" s="189">
        <v>25370570672.199722</v>
      </c>
      <c r="N3219" s="187">
        <v>94227818.585921019</v>
      </c>
      <c r="O3219" s="185">
        <v>73396274090.733032</v>
      </c>
      <c r="P3219" s="185">
        <v>0</v>
      </c>
      <c r="Q3219" s="174">
        <v>1253137994111.5571</v>
      </c>
      <c r="R3219" s="119">
        <v>0.25903483122819676</v>
      </c>
      <c r="S3219" s="174">
        <v>213878772475.49866</v>
      </c>
      <c r="T3219" s="119">
        <v>0.17067455737556919</v>
      </c>
      <c r="U3219" s="97">
        <v>14.74960227617378</v>
      </c>
      <c r="V3219" s="184">
        <v>2771286671712.6938</v>
      </c>
      <c r="W3219" s="199">
        <v>2878.3748873610944</v>
      </c>
      <c r="X3219" s="191">
        <v>5.5093439068036106E-2</v>
      </c>
      <c r="Y3219" s="198">
        <v>2.0000000000000001E-4</v>
      </c>
    </row>
    <row r="3220" spans="1:25" x14ac:dyDescent="0.2">
      <c r="A3220">
        <v>3216</v>
      </c>
      <c r="B3220" s="119">
        <v>0.49579348847103732</v>
      </c>
      <c r="C3220" s="97">
        <v>10421.844036669796</v>
      </c>
      <c r="D3220" s="96">
        <v>1.1467506367729572</v>
      </c>
      <c r="E3220" s="98">
        <v>0.7</v>
      </c>
      <c r="F3220" s="119">
        <v>0</v>
      </c>
      <c r="G3220" s="177">
        <v>0</v>
      </c>
      <c r="H3220" s="97">
        <v>9963089.0003616754</v>
      </c>
      <c r="I3220" s="185">
        <v>34638.281233890062</v>
      </c>
      <c r="J3220" s="174">
        <v>345104278752.80432</v>
      </c>
      <c r="K3220" s="186">
        <v>0.37398509459594742</v>
      </c>
      <c r="L3220" s="182">
        <v>93948780303.131683</v>
      </c>
      <c r="M3220" s="189">
        <v>30926850558.45256</v>
      </c>
      <c r="N3220" s="187">
        <v>19550100.994448237</v>
      </c>
      <c r="O3220" s="185">
        <v>77488405234.018906</v>
      </c>
      <c r="P3220" s="185">
        <v>0</v>
      </c>
      <c r="Q3220" s="174">
        <v>453519534545.27582</v>
      </c>
      <c r="R3220" s="119">
        <v>0.42127089567070342</v>
      </c>
      <c r="S3220" s="174">
        <v>126084376084.60202</v>
      </c>
      <c r="T3220" s="119">
        <v>0.27801310964702169</v>
      </c>
      <c r="U3220" s="97">
        <v>15.2895661539246</v>
      </c>
      <c r="V3220" s="184">
        <v>1938212403783.7822</v>
      </c>
      <c r="W3220" s="199">
        <v>2012.8561231065103</v>
      </c>
      <c r="X3220" s="191">
        <v>4.9891822071906802E-2</v>
      </c>
      <c r="Y3220" s="198">
        <v>2.0000000000000001E-4</v>
      </c>
    </row>
    <row r="3221" spans="1:25" x14ac:dyDescent="0.2">
      <c r="A3221">
        <v>3217</v>
      </c>
      <c r="B3221" s="119">
        <v>0.43141723435359491</v>
      </c>
      <c r="C3221" s="97">
        <v>12062.165308160889</v>
      </c>
      <c r="D3221" s="96">
        <v>0.9490298505492204</v>
      </c>
      <c r="E3221" s="98">
        <v>0</v>
      </c>
      <c r="F3221" s="119">
        <v>0.63861291802330566</v>
      </c>
      <c r="G3221" s="177">
        <v>1</v>
      </c>
      <c r="H3221" s="97">
        <v>6715905.7343707476</v>
      </c>
      <c r="I3221" s="185">
        <v>35498.395726930459</v>
      </c>
      <c r="J3221" s="174">
        <v>238403879423.45432</v>
      </c>
      <c r="K3221" s="186">
        <v>0.4072135788459007</v>
      </c>
      <c r="L3221" s="182">
        <v>71182946118.553726</v>
      </c>
      <c r="M3221" s="189">
        <v>4895580345.4519672</v>
      </c>
      <c r="N3221" s="187">
        <v>14600521.784854829</v>
      </c>
      <c r="O3221" s="185">
        <v>0</v>
      </c>
      <c r="P3221" s="185">
        <v>204967379375.50827</v>
      </c>
      <c r="Q3221" s="174">
        <v>448266839144.41455</v>
      </c>
      <c r="R3221" s="119">
        <v>0.58236563059056878</v>
      </c>
      <c r="S3221" s="174">
        <v>151512437309.70465</v>
      </c>
      <c r="T3221" s="119">
        <v>0.33799608643568013</v>
      </c>
      <c r="U3221" s="97">
        <v>16.269902222642582</v>
      </c>
      <c r="V3221" s="184">
        <v>2564754864912.896</v>
      </c>
      <c r="W3221" s="199">
        <v>2665.4358598630765</v>
      </c>
      <c r="X3221" s="191">
        <v>4.6721048457343047E-2</v>
      </c>
      <c r="Y3221" s="198">
        <v>2.0000000000000001E-4</v>
      </c>
    </row>
    <row r="3222" spans="1:25" x14ac:dyDescent="0.2">
      <c r="A3222">
        <v>3218</v>
      </c>
      <c r="B3222" s="119">
        <v>0.40330051950201695</v>
      </c>
      <c r="C3222" s="97">
        <v>4000</v>
      </c>
      <c r="D3222" s="96">
        <v>0.92251241249063465</v>
      </c>
      <c r="E3222" s="98">
        <v>0.31173931720858145</v>
      </c>
      <c r="F3222" s="119">
        <v>0</v>
      </c>
      <c r="G3222" s="177">
        <v>0</v>
      </c>
      <c r="H3222" s="97">
        <v>11189718.430130715</v>
      </c>
      <c r="I3222" s="185">
        <v>35634.603671801226</v>
      </c>
      <c r="J3222" s="174">
        <v>398741181456.75781</v>
      </c>
      <c r="K3222" s="186">
        <v>0.40330051950201695</v>
      </c>
      <c r="L3222" s="182">
        <v>112077903869.36273</v>
      </c>
      <c r="M3222" s="189">
        <v>33671610225.239185</v>
      </c>
      <c r="N3222" s="187">
        <v>23622923.368782479</v>
      </c>
      <c r="O3222" s="185">
        <v>78543466376.274124</v>
      </c>
      <c r="P3222" s="185">
        <v>0</v>
      </c>
      <c r="Q3222" s="174">
        <v>510956258058.27112</v>
      </c>
      <c r="R3222" s="119">
        <v>0.43770341433781262</v>
      </c>
      <c r="S3222" s="174">
        <v>152281494860.47079</v>
      </c>
      <c r="T3222" s="119">
        <v>0.29803235102583697</v>
      </c>
      <c r="U3222" s="97">
        <v>15.225789115163847</v>
      </c>
      <c r="V3222" s="184">
        <v>2514114368520.6968</v>
      </c>
      <c r="W3222" s="199">
        <v>2611.9369260229855</v>
      </c>
      <c r="X3222" s="191">
        <v>4.8559888751861062E-2</v>
      </c>
      <c r="Y3222" s="198">
        <v>2.0000000000000001E-4</v>
      </c>
    </row>
    <row r="3223" spans="1:25" x14ac:dyDescent="0.2">
      <c r="A3223">
        <v>3219</v>
      </c>
      <c r="B3223" s="119">
        <v>0.67912838655417684</v>
      </c>
      <c r="C3223" s="97">
        <v>7584.8904530289537</v>
      </c>
      <c r="D3223" s="96">
        <v>0.98607841869547452</v>
      </c>
      <c r="E3223" s="98">
        <v>0</v>
      </c>
      <c r="F3223" s="119">
        <v>0</v>
      </c>
      <c r="G3223" s="177">
        <v>0</v>
      </c>
      <c r="H3223" s="97">
        <v>24526262.362297509</v>
      </c>
      <c r="I3223" s="185">
        <v>21674.605569301228</v>
      </c>
      <c r="J3223" s="174">
        <v>531597062791.99664</v>
      </c>
      <c r="K3223" s="186">
        <v>0.2423671715932777</v>
      </c>
      <c r="L3223" s="182">
        <v>82383335552.726227</v>
      </c>
      <c r="M3223" s="189">
        <v>13802783112.271109</v>
      </c>
      <c r="N3223" s="187">
        <v>48058954.650709942</v>
      </c>
      <c r="O3223" s="185">
        <v>0</v>
      </c>
      <c r="P3223" s="185">
        <v>0</v>
      </c>
      <c r="Q3223" s="174">
        <v>545399845904.26776</v>
      </c>
      <c r="R3223" s="119">
        <v>0.23623343039742153</v>
      </c>
      <c r="S3223" s="174">
        <v>82383335552.726227</v>
      </c>
      <c r="T3223" s="119">
        <v>0.15105126297961349</v>
      </c>
      <c r="U3223" s="97">
        <v>13.583722319516976</v>
      </c>
      <c r="V3223" s="184">
        <v>939334871173.60095</v>
      </c>
      <c r="W3223" s="199">
        <v>974.94038485463636</v>
      </c>
      <c r="X3223" s="191">
        <v>5.3658934791949366E-2</v>
      </c>
      <c r="Y3223" s="198">
        <v>2.0000000000000001E-4</v>
      </c>
    </row>
    <row r="3224" spans="1:25" x14ac:dyDescent="0.2">
      <c r="A3224">
        <v>3220</v>
      </c>
      <c r="B3224" s="119">
        <v>0.37703484688004019</v>
      </c>
      <c r="C3224" s="97">
        <v>11994.150953890534</v>
      </c>
      <c r="D3224" s="96">
        <v>0.61480559917250088</v>
      </c>
      <c r="E3224" s="98">
        <v>0.7</v>
      </c>
      <c r="F3224" s="119">
        <v>0</v>
      </c>
      <c r="G3224" s="177">
        <v>0</v>
      </c>
      <c r="H3224" s="97">
        <v>3851223.7260897798</v>
      </c>
      <c r="I3224" s="185">
        <v>50430.873174126275</v>
      </c>
      <c r="J3224" s="174">
        <v>194220575295.61972</v>
      </c>
      <c r="K3224" s="186">
        <v>0.37703484688004019</v>
      </c>
      <c r="L3224" s="182">
        <v>54302303891.471207</v>
      </c>
      <c r="M3224" s="189">
        <v>21013625774.270397</v>
      </c>
      <c r="N3224" s="187">
        <v>10392404.253968755</v>
      </c>
      <c r="O3224" s="185">
        <v>62625830667.822083</v>
      </c>
      <c r="P3224" s="185">
        <v>0</v>
      </c>
      <c r="Q3224" s="174">
        <v>277860031737.71222</v>
      </c>
      <c r="R3224" s="119">
        <v>0.44385149109250721</v>
      </c>
      <c r="S3224" s="174">
        <v>85936701995.341125</v>
      </c>
      <c r="T3224" s="119">
        <v>0.30928054480488087</v>
      </c>
      <c r="U3224" s="97">
        <v>15.828302814126552</v>
      </c>
      <c r="V3224" s="184">
        <v>1466883381022.9395</v>
      </c>
      <c r="W3224" s="199">
        <v>1521.2420804773528</v>
      </c>
      <c r="X3224" s="191">
        <v>4.6081570505344401E-2</v>
      </c>
      <c r="Y3224" s="198">
        <v>2.0000000000000001E-4</v>
      </c>
    </row>
    <row r="3225" spans="1:25" x14ac:dyDescent="0.2">
      <c r="A3225">
        <v>3221</v>
      </c>
      <c r="B3225" s="119">
        <v>0.43070510054532779</v>
      </c>
      <c r="C3225" s="97">
        <v>9197.2889984537596</v>
      </c>
      <c r="D3225" s="96">
        <v>0.57286879736846985</v>
      </c>
      <c r="E3225" s="98">
        <v>0.12579280724536882</v>
      </c>
      <c r="F3225" s="119">
        <v>0.522345268263534</v>
      </c>
      <c r="G3225" s="177">
        <v>1</v>
      </c>
      <c r="H3225" s="97">
        <v>3692980.0373097318</v>
      </c>
      <c r="I3225" s="185">
        <v>42553.010279755348</v>
      </c>
      <c r="J3225" s="174">
        <v>157147417490.5723</v>
      </c>
      <c r="K3225" s="186">
        <v>0.39934938974612566</v>
      </c>
      <c r="L3225" s="182">
        <v>46671927315.700745</v>
      </c>
      <c r="M3225" s="189">
        <v>410390490.28584349</v>
      </c>
      <c r="N3225" s="187">
        <v>10271775.652725408</v>
      </c>
      <c r="O3225" s="185">
        <v>0</v>
      </c>
      <c r="P3225" s="185">
        <v>179585158517.08279</v>
      </c>
      <c r="Q3225" s="174">
        <v>337142966497.94092</v>
      </c>
      <c r="R3225" s="119">
        <v>0.61227690505584564</v>
      </c>
      <c r="S3225" s="174">
        <v>139456559522.2619</v>
      </c>
      <c r="T3225" s="119">
        <v>0.41364220339774943</v>
      </c>
      <c r="U3225" s="97">
        <v>17.001339961586698</v>
      </c>
      <c r="V3225" s="184">
        <v>2568136316691.0957</v>
      </c>
      <c r="W3225" s="199">
        <v>2667.8926700395982</v>
      </c>
      <c r="X3225" s="191">
        <v>4.3335918826199443E-2</v>
      </c>
      <c r="Y3225" s="198">
        <v>2.0000000000000001E-4</v>
      </c>
    </row>
    <row r="3226" spans="1:25" x14ac:dyDescent="0.2">
      <c r="A3226">
        <v>3222</v>
      </c>
      <c r="B3226" s="119">
        <v>0.61405763328826157</v>
      </c>
      <c r="C3226" s="97">
        <v>15783.804061470004</v>
      </c>
      <c r="D3226" s="96">
        <v>1.197833610679188</v>
      </c>
      <c r="E3226" s="98">
        <v>0</v>
      </c>
      <c r="F3226" s="119">
        <v>0</v>
      </c>
      <c r="G3226" s="177">
        <v>0</v>
      </c>
      <c r="H3226" s="97">
        <v>6166605.9794668555</v>
      </c>
      <c r="I3226" s="185">
        <v>53953.302085892872</v>
      </c>
      <c r="J3226" s="174">
        <v>332708755254.84857</v>
      </c>
      <c r="K3226" s="186">
        <v>0.54389558065056443</v>
      </c>
      <c r="L3226" s="182">
        <v>142172524743.62271</v>
      </c>
      <c r="M3226" s="189">
        <v>7333952056.8812866</v>
      </c>
      <c r="N3226" s="187">
        <v>13815970.312551878</v>
      </c>
      <c r="O3226" s="185">
        <v>0</v>
      </c>
      <c r="P3226" s="185">
        <v>0</v>
      </c>
      <c r="Q3226" s="174">
        <v>340042707311.72986</v>
      </c>
      <c r="R3226" s="119">
        <v>0.53216498320891992</v>
      </c>
      <c r="S3226" s="174">
        <v>142172524743.62271</v>
      </c>
      <c r="T3226" s="119">
        <v>0.41810196686055628</v>
      </c>
      <c r="U3226" s="97">
        <v>13.148773218412549</v>
      </c>
      <c r="V3226" s="184">
        <v>1943266387347.855</v>
      </c>
      <c r="W3226" s="199">
        <v>2019.351276827982</v>
      </c>
      <c r="X3226" s="191">
        <v>5.9035739898069158E-2</v>
      </c>
      <c r="Y3226" s="198">
        <v>2.0000000000000001E-4</v>
      </c>
    </row>
    <row r="3227" spans="1:25" x14ac:dyDescent="0.2">
      <c r="A3227">
        <v>3223</v>
      </c>
      <c r="B3227" s="119">
        <v>0.4780968874640425</v>
      </c>
      <c r="C3227" s="97">
        <v>13296.243432184161</v>
      </c>
      <c r="D3227" s="96">
        <v>1.0116258563723355</v>
      </c>
      <c r="E3227" s="98">
        <v>0.7</v>
      </c>
      <c r="F3227" s="119">
        <v>0.40310503239569007</v>
      </c>
      <c r="G3227" s="177">
        <v>1</v>
      </c>
      <c r="H3227" s="97">
        <v>8298437.2857343229</v>
      </c>
      <c r="I3227" s="185">
        <v>37657.21163650696</v>
      </c>
      <c r="J3227" s="174">
        <v>312496009121.1778</v>
      </c>
      <c r="K3227" s="186">
        <v>0.40687957470176395</v>
      </c>
      <c r="L3227" s="182">
        <v>98347990025.580978</v>
      </c>
      <c r="M3227" s="189">
        <v>6091927500.6210022</v>
      </c>
      <c r="N3227" s="187">
        <v>17218444.92466056</v>
      </c>
      <c r="O3227" s="185">
        <v>3952477158.2402411</v>
      </c>
      <c r="P3227" s="185">
        <v>134244564323.9346</v>
      </c>
      <c r="Q3227" s="174">
        <v>456784978103.97363</v>
      </c>
      <c r="R3227" s="119">
        <v>0.5203889967214651</v>
      </c>
      <c r="S3227" s="174">
        <v>171400610526.44357</v>
      </c>
      <c r="T3227" s="119">
        <v>0.37523259026138395</v>
      </c>
      <c r="U3227" s="97">
        <v>15.668043612971406</v>
      </c>
      <c r="V3227" s="184">
        <v>2753981670438.5352</v>
      </c>
      <c r="W3227" s="199">
        <v>2859.8362497030039</v>
      </c>
      <c r="X3227" s="191">
        <v>4.8317928372629805E-2</v>
      </c>
      <c r="Y3227" s="198">
        <v>2.0000000000000001E-4</v>
      </c>
    </row>
    <row r="3228" spans="1:25" x14ac:dyDescent="0.2">
      <c r="A3228">
        <v>3224</v>
      </c>
      <c r="B3228" s="119">
        <v>0.37384197185512746</v>
      </c>
      <c r="C3228" s="97">
        <v>8420.1453960748149</v>
      </c>
      <c r="D3228" s="96">
        <v>0.41267048281489277</v>
      </c>
      <c r="E3228" s="98">
        <v>0</v>
      </c>
      <c r="F3228" s="119">
        <v>0</v>
      </c>
      <c r="G3228" s="177">
        <v>0</v>
      </c>
      <c r="H3228" s="97">
        <v>3063108.7041584095</v>
      </c>
      <c r="I3228" s="185">
        <v>46564.983918136953</v>
      </c>
      <c r="J3228" s="174">
        <v>142633607548.64166</v>
      </c>
      <c r="K3228" s="186">
        <v>0.37384197185512746</v>
      </c>
      <c r="L3228" s="182">
        <v>33177243924.47905</v>
      </c>
      <c r="M3228" s="189">
        <v>9469446553.8107758</v>
      </c>
      <c r="N3228" s="187">
        <v>9653240.8054116499</v>
      </c>
      <c r="O3228" s="185">
        <v>0</v>
      </c>
      <c r="P3228" s="185">
        <v>0</v>
      </c>
      <c r="Q3228" s="174">
        <v>152103054102.45245</v>
      </c>
      <c r="R3228" s="119">
        <v>0.35056777402298617</v>
      </c>
      <c r="S3228" s="174">
        <v>33177243924.47905</v>
      </c>
      <c r="T3228" s="119">
        <v>0.21812345662784499</v>
      </c>
      <c r="U3228" s="97">
        <v>14.111029475734432</v>
      </c>
      <c r="V3228" s="184">
        <v>537158392485.5</v>
      </c>
      <c r="W3228" s="199">
        <v>558.04095080327397</v>
      </c>
      <c r="X3228" s="191">
        <v>4.7874477479125273E-2</v>
      </c>
      <c r="Y3228" s="198">
        <v>2.0000000000000001E-4</v>
      </c>
    </row>
    <row r="3229" spans="1:25" x14ac:dyDescent="0.2">
      <c r="A3229">
        <v>3225</v>
      </c>
      <c r="B3229" s="119">
        <v>0.45020611998466736</v>
      </c>
      <c r="C3229" s="97">
        <v>4000</v>
      </c>
      <c r="D3229" s="96">
        <v>0.75144411974269132</v>
      </c>
      <c r="E3229" s="98">
        <v>0</v>
      </c>
      <c r="F3229" s="119">
        <v>0</v>
      </c>
      <c r="G3229" s="177">
        <v>0</v>
      </c>
      <c r="H3229" s="97">
        <v>8560605.6635505799</v>
      </c>
      <c r="I3229" s="185">
        <v>35738.310597747128</v>
      </c>
      <c r="J3229" s="174">
        <v>305941584108.80377</v>
      </c>
      <c r="K3229" s="186">
        <v>0.45020611998466742</v>
      </c>
      <c r="L3229" s="182">
        <v>91157911881.300644</v>
      </c>
      <c r="M3229" s="189">
        <v>6618965102.0256968</v>
      </c>
      <c r="N3229" s="187">
        <v>19907692.324813433</v>
      </c>
      <c r="O3229" s="185">
        <v>0</v>
      </c>
      <c r="P3229" s="185">
        <v>0</v>
      </c>
      <c r="Q3229" s="174">
        <v>312560549210.82947</v>
      </c>
      <c r="R3229" s="119">
        <v>0.44067229172508471</v>
      </c>
      <c r="S3229" s="174">
        <v>91157911881.300644</v>
      </c>
      <c r="T3229" s="119">
        <v>0.29164880888346689</v>
      </c>
      <c r="U3229" s="97">
        <v>13.235500237360133</v>
      </c>
      <c r="V3229" s="184">
        <v>1347203157745.7949</v>
      </c>
      <c r="W3229" s="199">
        <v>1397.957187532953</v>
      </c>
      <c r="X3229" s="191">
        <v>5.4008460680209376E-2</v>
      </c>
      <c r="Y3229" s="198">
        <v>2.0000000000000001E-4</v>
      </c>
    </row>
    <row r="3230" spans="1:25" x14ac:dyDescent="0.2">
      <c r="A3230">
        <v>3226</v>
      </c>
      <c r="B3230" s="119">
        <v>0.54102561794543136</v>
      </c>
      <c r="C3230" s="97">
        <v>7778.9190066196606</v>
      </c>
      <c r="D3230" s="96">
        <v>0.55084714808084956</v>
      </c>
      <c r="E3230" s="98">
        <v>0.13756563169954819</v>
      </c>
      <c r="F3230" s="119">
        <v>0.42612760724451865</v>
      </c>
      <c r="G3230" s="177">
        <v>1</v>
      </c>
      <c r="H3230" s="97">
        <v>3576723.2332921955</v>
      </c>
      <c r="I3230" s="185">
        <v>53354.141141465647</v>
      </c>
      <c r="J3230" s="174">
        <v>190832996213.03116</v>
      </c>
      <c r="K3230" s="186">
        <v>0.54102561794543136</v>
      </c>
      <c r="L3230" s="182">
        <v>75724903815.127747</v>
      </c>
      <c r="M3230" s="189">
        <v>6703484182.2742596</v>
      </c>
      <c r="N3230" s="187">
        <v>10139065.917384768</v>
      </c>
      <c r="O3230" s="185">
        <v>0</v>
      </c>
      <c r="P3230" s="185">
        <v>211225452472.49756</v>
      </c>
      <c r="Q3230" s="174">
        <v>408761932867.80292</v>
      </c>
      <c r="R3230" s="119">
        <v>0.66597664750394348</v>
      </c>
      <c r="S3230" s="174">
        <v>188473395153.68649</v>
      </c>
      <c r="T3230" s="119">
        <v>0.46108353053179341</v>
      </c>
      <c r="U3230" s="97">
        <v>16.711799540322673</v>
      </c>
      <c r="V3230" s="184">
        <v>3414988491613.3281</v>
      </c>
      <c r="W3230" s="199">
        <v>3547.3849988007237</v>
      </c>
      <c r="X3230" s="191">
        <v>4.4179075122976724E-2</v>
      </c>
      <c r="Y3230" s="198">
        <v>2.0000000000000001E-4</v>
      </c>
    </row>
    <row r="3231" spans="1:25" x14ac:dyDescent="0.2">
      <c r="A3231">
        <v>3227</v>
      </c>
      <c r="B3231" s="119">
        <v>0.50571283291755176</v>
      </c>
      <c r="C3231" s="97">
        <v>5329.7001715513597</v>
      </c>
      <c r="D3231" s="96">
        <v>0.53256622703987022</v>
      </c>
      <c r="E3231" s="98">
        <v>0.25243727010194861</v>
      </c>
      <c r="F3231" s="119">
        <v>0.35774127827636221</v>
      </c>
      <c r="G3231" s="177">
        <v>1</v>
      </c>
      <c r="H3231" s="97">
        <v>7838403.5530169774</v>
      </c>
      <c r="I3231" s="185">
        <v>42194.92018144238</v>
      </c>
      <c r="J3231" s="174">
        <v>330740812269.48572</v>
      </c>
      <c r="K3231" s="186">
        <v>0.49668725511372624</v>
      </c>
      <c r="L3231" s="182">
        <v>123217809896.66312</v>
      </c>
      <c r="M3231" s="189">
        <v>9612951042.4764595</v>
      </c>
      <c r="N3231" s="187">
        <v>20388807.667844534</v>
      </c>
      <c r="O3231" s="185">
        <v>0</v>
      </c>
      <c r="P3231" s="185">
        <v>348303566333.76855</v>
      </c>
      <c r="Q3231" s="174">
        <v>688657329645.73071</v>
      </c>
      <c r="R3231" s="119">
        <v>0.64316109071994065</v>
      </c>
      <c r="S3231" s="174">
        <v>283337594567.69733</v>
      </c>
      <c r="T3231" s="119">
        <v>0.41143480562888374</v>
      </c>
      <c r="U3231" s="97">
        <v>16.518004603996459</v>
      </c>
      <c r="V3231" s="184">
        <v>5102458876001.8125</v>
      </c>
      <c r="W3231" s="199">
        <v>5299.7325928174123</v>
      </c>
      <c r="X3231" s="191">
        <v>4.3964170240154074E-2</v>
      </c>
      <c r="Y3231" s="198">
        <v>2.0000000000000001E-4</v>
      </c>
    </row>
    <row r="3232" spans="1:25" x14ac:dyDescent="0.2">
      <c r="A3232">
        <v>3228</v>
      </c>
      <c r="B3232" s="119">
        <v>0.49697386975639934</v>
      </c>
      <c r="C3232" s="97">
        <v>9394.6277119495389</v>
      </c>
      <c r="D3232" s="96">
        <v>0.61586045110741838</v>
      </c>
      <c r="E3232" s="98">
        <v>0</v>
      </c>
      <c r="F3232" s="119">
        <v>0</v>
      </c>
      <c r="G3232" s="177">
        <v>0</v>
      </c>
      <c r="H3232" s="97">
        <v>3635996.7246186947</v>
      </c>
      <c r="I3232" s="185">
        <v>45128.515961224315</v>
      </c>
      <c r="J3232" s="174">
        <v>164087136221.91409</v>
      </c>
      <c r="K3232" s="186">
        <v>0.46309695676677431</v>
      </c>
      <c r="L3232" s="182">
        <v>55042950962.532097</v>
      </c>
      <c r="M3232" s="189">
        <v>2379907944.301867</v>
      </c>
      <c r="N3232" s="187">
        <v>9913336.2520243265</v>
      </c>
      <c r="O3232" s="185">
        <v>0</v>
      </c>
      <c r="P3232" s="185">
        <v>0</v>
      </c>
      <c r="Q3232" s="174">
        <v>166467044166.21597</v>
      </c>
      <c r="R3232" s="119">
        <v>0.45647625816597015</v>
      </c>
      <c r="S3232" s="174">
        <v>55042950962.532097</v>
      </c>
      <c r="T3232" s="119">
        <v>0.33065374133496456</v>
      </c>
      <c r="U3232" s="97">
        <v>13.16005943804551</v>
      </c>
      <c r="V3232" s="184">
        <v>809914493989.94165</v>
      </c>
      <c r="W3232" s="199">
        <v>840.65811160230032</v>
      </c>
      <c r="X3232" s="191">
        <v>5.4458732575325949E-2</v>
      </c>
      <c r="Y3232" s="198">
        <v>2.0000000000000001E-4</v>
      </c>
    </row>
    <row r="3233" spans="1:25" x14ac:dyDescent="0.2">
      <c r="A3233">
        <v>3229</v>
      </c>
      <c r="B3233" s="119">
        <v>0.23751382971298901</v>
      </c>
      <c r="C3233" s="97">
        <v>4000</v>
      </c>
      <c r="D3233" s="96">
        <v>1.3236916142170441</v>
      </c>
      <c r="E3233" s="98">
        <v>0</v>
      </c>
      <c r="F3233" s="119">
        <v>0.68581274551400462</v>
      </c>
      <c r="G3233" s="177">
        <v>1</v>
      </c>
      <c r="H3233" s="97">
        <v>22271182.533814628</v>
      </c>
      <c r="I3233" s="185">
        <v>26016.277210126511</v>
      </c>
      <c r="J3233" s="174">
        <v>579413258597.04907</v>
      </c>
      <c r="K3233" s="186">
        <v>0.23751382971298907</v>
      </c>
      <c r="L3233" s="182">
        <v>69216935054.522598</v>
      </c>
      <c r="M3233" s="189">
        <v>16553943160.979254</v>
      </c>
      <c r="N3233" s="187">
        <v>39785912.324596822</v>
      </c>
      <c r="O3233" s="185">
        <v>0</v>
      </c>
      <c r="P3233" s="185">
        <v>627778123609.54639</v>
      </c>
      <c r="Q3233" s="174">
        <v>1223745325367.5747</v>
      </c>
      <c r="R3233" s="119">
        <v>0.52285483560994728</v>
      </c>
      <c r="S3233" s="174">
        <v>445190827358.16681</v>
      </c>
      <c r="T3233" s="119">
        <v>0.36379368985490951</v>
      </c>
      <c r="U3233" s="97">
        <v>18.167738125735504</v>
      </c>
      <c r="V3233" s="184">
        <v>8433857089381.668</v>
      </c>
      <c r="W3233" s="199">
        <v>8747.2396170666216</v>
      </c>
      <c r="X3233" s="191">
        <v>4.1738600585201548E-2</v>
      </c>
      <c r="Y3233" s="198">
        <v>2.0000000000000001E-4</v>
      </c>
    </row>
    <row r="3234" spans="1:25" x14ac:dyDescent="0.2">
      <c r="A3234">
        <v>3230</v>
      </c>
      <c r="B3234" s="119">
        <v>0.63000853088922648</v>
      </c>
      <c r="C3234" s="97">
        <v>8601.590701688614</v>
      </c>
      <c r="D3234" s="96">
        <v>1.0071906311991898</v>
      </c>
      <c r="E3234" s="98">
        <v>0.49471484766016433</v>
      </c>
      <c r="F3234" s="119">
        <v>0.50694683809608732</v>
      </c>
      <c r="G3234" s="177">
        <v>1</v>
      </c>
      <c r="H3234" s="97">
        <v>7554360.3674379485</v>
      </c>
      <c r="I3234" s="185">
        <v>42099.070966501073</v>
      </c>
      <c r="J3234" s="174">
        <v>318031553215.29333</v>
      </c>
      <c r="K3234" s="186">
        <v>0.43042039496819884</v>
      </c>
      <c r="L3234" s="182">
        <v>100651787040.46799</v>
      </c>
      <c r="M3234" s="189">
        <v>5215652995.0783672</v>
      </c>
      <c r="N3234" s="187">
        <v>15943072.148162149</v>
      </c>
      <c r="O3234" s="185">
        <v>0</v>
      </c>
      <c r="P3234" s="185">
        <v>180105029268.80951</v>
      </c>
      <c r="Q3234" s="174">
        <v>503352235479.18121</v>
      </c>
      <c r="R3234" s="119">
        <v>0.55820014367244219</v>
      </c>
      <c r="S3234" s="174">
        <v>183924726784.53326</v>
      </c>
      <c r="T3234" s="119">
        <v>0.36539964227920957</v>
      </c>
      <c r="U3234" s="97">
        <v>15.802287639964858</v>
      </c>
      <c r="V3234" s="184">
        <v>3093926196307.3911</v>
      </c>
      <c r="W3234" s="199">
        <v>3212.4362142162349</v>
      </c>
      <c r="X3234" s="191">
        <v>4.7708452353555586E-2</v>
      </c>
      <c r="Y3234" s="198">
        <v>2.0000000000000001E-4</v>
      </c>
    </row>
    <row r="3235" spans="1:25" x14ac:dyDescent="0.2">
      <c r="A3235">
        <v>3231</v>
      </c>
      <c r="B3235" s="119">
        <v>0.45671051763753556</v>
      </c>
      <c r="C3235" s="97">
        <v>10540.481547510068</v>
      </c>
      <c r="D3235" s="96">
        <v>0.45670373029872452</v>
      </c>
      <c r="E3235" s="98">
        <v>0.7</v>
      </c>
      <c r="F3235" s="119">
        <v>0.63450943435989982</v>
      </c>
      <c r="G3235" s="177">
        <v>1</v>
      </c>
      <c r="H3235" s="97">
        <v>3875624.59363813</v>
      </c>
      <c r="I3235" s="185">
        <v>48334.963298512652</v>
      </c>
      <c r="J3235" s="174">
        <v>187328172492.31201</v>
      </c>
      <c r="K3235" s="186">
        <v>0.45671051763753556</v>
      </c>
      <c r="L3235" s="182">
        <v>61807875750.19442</v>
      </c>
      <c r="M3235" s="189">
        <v>1050302227.6746094</v>
      </c>
      <c r="N3235" s="187">
        <v>11384699.364671232</v>
      </c>
      <c r="O3235" s="185">
        <v>0</v>
      </c>
      <c r="P3235" s="185">
        <v>180394292815.58514</v>
      </c>
      <c r="Q3235" s="174">
        <v>368772767535.57178</v>
      </c>
      <c r="R3235" s="119">
        <v>0.62333827526283436</v>
      </c>
      <c r="S3235" s="174">
        <v>142635160385.83542</v>
      </c>
      <c r="T3235" s="119">
        <v>0.38678333364753364</v>
      </c>
      <c r="U3235" s="97">
        <v>16.427235881780586</v>
      </c>
      <c r="V3235" s="184">
        <v>2548883307806.6406</v>
      </c>
      <c r="W3235" s="199">
        <v>2646.5463660608793</v>
      </c>
      <c r="X3235" s="191">
        <v>4.4291482226875407E-2</v>
      </c>
      <c r="Y3235" s="198">
        <v>2.0000000000000001E-4</v>
      </c>
    </row>
    <row r="3236" spans="1:25" x14ac:dyDescent="0.2">
      <c r="A3236">
        <v>3232</v>
      </c>
      <c r="B3236" s="119">
        <v>0.45312226231067981</v>
      </c>
      <c r="C3236" s="97">
        <v>9360.2546350988614</v>
      </c>
      <c r="D3236" s="96">
        <v>1.0463637012225342</v>
      </c>
      <c r="E3236" s="98">
        <v>0</v>
      </c>
      <c r="F3236" s="119">
        <v>0</v>
      </c>
      <c r="G3236" s="177">
        <v>0</v>
      </c>
      <c r="H3236" s="97">
        <v>8779681.6500525139</v>
      </c>
      <c r="I3236" s="185">
        <v>35341.013323691535</v>
      </c>
      <c r="J3236" s="174">
        <v>310282846172.276</v>
      </c>
      <c r="K3236" s="186">
        <v>0.45111048789798436</v>
      </c>
      <c r="L3236" s="182">
        <v>116129610692.89145</v>
      </c>
      <c r="M3236" s="189">
        <v>8898934469.9072723</v>
      </c>
      <c r="N3236" s="187">
        <v>17977943.515819408</v>
      </c>
      <c r="O3236" s="185">
        <v>0</v>
      </c>
      <c r="P3236" s="185">
        <v>0</v>
      </c>
      <c r="Q3236" s="174">
        <v>319181780642.18329</v>
      </c>
      <c r="R3236" s="119">
        <v>0.43853332054709354</v>
      </c>
      <c r="S3236" s="174">
        <v>116129610692.89145</v>
      </c>
      <c r="T3236" s="119">
        <v>0.3638353369018823</v>
      </c>
      <c r="U3236" s="97">
        <v>13.215154657017235</v>
      </c>
      <c r="V3236" s="184">
        <v>1594411920126.0513</v>
      </c>
      <c r="W3236" s="199">
        <v>1654.9356916295958</v>
      </c>
      <c r="X3236" s="191">
        <v>5.8071711019546342E-2</v>
      </c>
      <c r="Y3236" s="198">
        <v>2.0000000000000001E-4</v>
      </c>
    </row>
    <row r="3237" spans="1:25" x14ac:dyDescent="0.2">
      <c r="A3237">
        <v>3233</v>
      </c>
      <c r="B3237" s="119">
        <v>0.42068098089362876</v>
      </c>
      <c r="C3237" s="97">
        <v>6377.4327012059002</v>
      </c>
      <c r="D3237" s="96">
        <v>1.464736659759629</v>
      </c>
      <c r="E3237" s="98">
        <v>0</v>
      </c>
      <c r="F3237" s="119">
        <v>0</v>
      </c>
      <c r="G3237" s="177">
        <v>0</v>
      </c>
      <c r="H3237" s="97">
        <v>17810713.081924029</v>
      </c>
      <c r="I3237" s="185">
        <v>31290.054578264357</v>
      </c>
      <c r="J3237" s="174">
        <v>557298184411.20984</v>
      </c>
      <c r="K3237" s="186">
        <v>0.35526894663952524</v>
      </c>
      <c r="L3237" s="182">
        <v>155180253973.37512</v>
      </c>
      <c r="M3237" s="189">
        <v>12987193075.10078</v>
      </c>
      <c r="N3237" s="187">
        <v>31027303.430821951</v>
      </c>
      <c r="O3237" s="185">
        <v>0</v>
      </c>
      <c r="P3237" s="185">
        <v>0</v>
      </c>
      <c r="Q3237" s="174">
        <v>570285377486.31067</v>
      </c>
      <c r="R3237" s="119">
        <v>0.34717835448032869</v>
      </c>
      <c r="S3237" s="174">
        <v>155180253973.37512</v>
      </c>
      <c r="T3237" s="119">
        <v>0.27210982448362026</v>
      </c>
      <c r="U3237" s="97">
        <v>13.201458174154396</v>
      </c>
      <c r="V3237" s="184">
        <v>2045886379554.5107</v>
      </c>
      <c r="W3237" s="199">
        <v>2122.3978521780059</v>
      </c>
      <c r="X3237" s="191">
        <v>5.975731175894626E-2</v>
      </c>
      <c r="Y3237" s="198">
        <v>2.0000000000000001E-4</v>
      </c>
    </row>
    <row r="3238" spans="1:25" x14ac:dyDescent="0.2">
      <c r="A3238">
        <v>3234</v>
      </c>
      <c r="B3238" s="119">
        <v>0.34437268657051434</v>
      </c>
      <c r="C3238" s="97">
        <v>9980.4287216849243</v>
      </c>
      <c r="D3238" s="96">
        <v>0.8022756754199557</v>
      </c>
      <c r="E3238" s="98">
        <v>3.3403715463126218E-2</v>
      </c>
      <c r="F3238" s="119">
        <v>0</v>
      </c>
      <c r="G3238" s="177">
        <v>0</v>
      </c>
      <c r="H3238" s="97">
        <v>7058628.7304723877</v>
      </c>
      <c r="I3238" s="185">
        <v>37417.139865356119</v>
      </c>
      <c r="J3238" s="174">
        <v>264113698465.70642</v>
      </c>
      <c r="K3238" s="186">
        <v>0.34437268657051434</v>
      </c>
      <c r="L3238" s="182">
        <v>66842371662.134308</v>
      </c>
      <c r="M3238" s="189">
        <v>9405210908.939846</v>
      </c>
      <c r="N3238" s="187">
        <v>16130463.102640593</v>
      </c>
      <c r="O3238" s="185">
        <v>9278266574.9634342</v>
      </c>
      <c r="P3238" s="185">
        <v>0</v>
      </c>
      <c r="Q3238" s="174">
        <v>282797175949.60968</v>
      </c>
      <c r="R3238" s="119">
        <v>0.3478682445478522</v>
      </c>
      <c r="S3238" s="174">
        <v>72747424296.475815</v>
      </c>
      <c r="T3238" s="119">
        <v>0.25724240014843125</v>
      </c>
      <c r="U3238" s="97">
        <v>13.870285918919894</v>
      </c>
      <c r="V3238" s="184">
        <v>1048179402947.8752</v>
      </c>
      <c r="W3238" s="199">
        <v>1087.5435957317281</v>
      </c>
      <c r="X3238" s="191">
        <v>5.5841244526894776E-2</v>
      </c>
      <c r="Y3238" s="198">
        <v>2.0000000000000001E-4</v>
      </c>
    </row>
    <row r="3239" spans="1:25" x14ac:dyDescent="0.2">
      <c r="A3239">
        <v>3235</v>
      </c>
      <c r="B3239" s="119">
        <v>0.61230766423493532</v>
      </c>
      <c r="C3239" s="97">
        <v>9304.2773939124872</v>
      </c>
      <c r="D3239" s="96">
        <v>0.8117237931512935</v>
      </c>
      <c r="E3239" s="98">
        <v>0</v>
      </c>
      <c r="F3239" s="119">
        <v>0.51790109308578214</v>
      </c>
      <c r="G3239" s="177">
        <v>1</v>
      </c>
      <c r="H3239" s="97">
        <v>23018928.834878657</v>
      </c>
      <c r="I3239" s="185">
        <v>27886.178545014776</v>
      </c>
      <c r="J3239" s="174">
        <v>641909959404.41516</v>
      </c>
      <c r="K3239" s="186">
        <v>0.45175558634183799</v>
      </c>
      <c r="L3239" s="182">
        <v>219965584847.388</v>
      </c>
      <c r="M3239" s="189">
        <v>11341161136.516001</v>
      </c>
      <c r="N3239" s="187">
        <v>48389735.621602759</v>
      </c>
      <c r="O3239" s="185">
        <v>0</v>
      </c>
      <c r="P3239" s="185">
        <v>669286330019.34998</v>
      </c>
      <c r="Q3239" s="174">
        <v>1322537450560.2812</v>
      </c>
      <c r="R3239" s="119">
        <v>0.62411500994184099</v>
      </c>
      <c r="S3239" s="174">
        <v>496796295832.94122</v>
      </c>
      <c r="T3239" s="119">
        <v>0.37563873569136202</v>
      </c>
      <c r="U3239" s="97">
        <v>16.413354632168389</v>
      </c>
      <c r="V3239" s="184">
        <v>8530313231653.6777</v>
      </c>
      <c r="W3239" s="199">
        <v>8849.3179503758965</v>
      </c>
      <c r="X3239" s="191">
        <v>4.5162713504511592E-2</v>
      </c>
      <c r="Y3239" s="198">
        <v>2.0000000000000001E-4</v>
      </c>
    </row>
    <row r="3240" spans="1:25" x14ac:dyDescent="0.2">
      <c r="A3240">
        <v>3236</v>
      </c>
      <c r="B3240" s="119">
        <v>0.42343392880711261</v>
      </c>
      <c r="C3240" s="97">
        <v>8427.3520411715472</v>
      </c>
      <c r="D3240" s="96">
        <v>1.1044585143509669</v>
      </c>
      <c r="E3240" s="98">
        <v>0</v>
      </c>
      <c r="F3240" s="119">
        <v>0.54260398755277506</v>
      </c>
      <c r="G3240" s="177">
        <v>1</v>
      </c>
      <c r="H3240" s="97">
        <v>9603788.3309207354</v>
      </c>
      <c r="I3240" s="185">
        <v>37302.629336884027</v>
      </c>
      <c r="J3240" s="174">
        <v>358246556338.22833</v>
      </c>
      <c r="K3240" s="186">
        <v>0.42343392880711261</v>
      </c>
      <c r="L3240" s="182">
        <v>112928340212.41718</v>
      </c>
      <c r="M3240" s="189">
        <v>6051498709.9484653</v>
      </c>
      <c r="N3240" s="187">
        <v>19163686.955621816</v>
      </c>
      <c r="O3240" s="185">
        <v>0</v>
      </c>
      <c r="P3240" s="185">
        <v>305696596578.00366</v>
      </c>
      <c r="Q3240" s="174">
        <v>669994651626.18042</v>
      </c>
      <c r="R3240" s="119">
        <v>0.59142416007733078</v>
      </c>
      <c r="S3240" s="174">
        <v>290481571406.64618</v>
      </c>
      <c r="T3240" s="119">
        <v>0.43355804513006568</v>
      </c>
      <c r="U3240" s="97">
        <v>16.725591980510288</v>
      </c>
      <c r="V3240" s="184">
        <v>5104413782106.4873</v>
      </c>
      <c r="W3240" s="199">
        <v>5301.12448750363</v>
      </c>
      <c r="X3240" s="191">
        <v>4.5116428083060246E-2</v>
      </c>
      <c r="Y3240" s="198">
        <v>2.0000000000000001E-4</v>
      </c>
    </row>
    <row r="3241" spans="1:25" x14ac:dyDescent="0.2">
      <c r="A3241">
        <v>3237</v>
      </c>
      <c r="B3241" s="119">
        <v>0.4518153000184611</v>
      </c>
      <c r="C3241" s="97">
        <v>14024.008336469909</v>
      </c>
      <c r="D3241" s="96">
        <v>1.4329973402509426</v>
      </c>
      <c r="E3241" s="98">
        <v>0.11650461763538378</v>
      </c>
      <c r="F3241" s="119">
        <v>0</v>
      </c>
      <c r="G3241" s="177">
        <v>0</v>
      </c>
      <c r="H3241" s="97">
        <v>18778125.013002779</v>
      </c>
      <c r="I3241" s="185">
        <v>24234.141798516252</v>
      </c>
      <c r="J3241" s="174">
        <v>455071744275.37421</v>
      </c>
      <c r="K3241" s="186">
        <v>0.122456675207541</v>
      </c>
      <c r="L3241" s="182">
        <v>43100646503.013474</v>
      </c>
      <c r="M3241" s="189">
        <v>14703486557.320698</v>
      </c>
      <c r="N3241" s="187">
        <v>32699275.339778949</v>
      </c>
      <c r="O3241" s="185">
        <v>53739544648.345154</v>
      </c>
      <c r="P3241" s="185">
        <v>0</v>
      </c>
      <c r="Q3241" s="174">
        <v>523514775481.04004</v>
      </c>
      <c r="R3241" s="119">
        <v>0.18856814196471525</v>
      </c>
      <c r="S3241" s="174">
        <v>68620786784.061996</v>
      </c>
      <c r="T3241" s="119">
        <v>0.13107707747314043</v>
      </c>
      <c r="U3241" s="97">
        <v>15.900865205274393</v>
      </c>
      <c r="V3241" s="184">
        <v>585469104178.396</v>
      </c>
      <c r="W3241" s="199">
        <v>607.3377269437234</v>
      </c>
      <c r="X3241" s="191">
        <v>5.3661421453394823E-2</v>
      </c>
      <c r="Y3241" s="198">
        <v>2.0000000000000001E-4</v>
      </c>
    </row>
    <row r="3242" spans="1:25" x14ac:dyDescent="0.2">
      <c r="A3242">
        <v>3238</v>
      </c>
      <c r="B3242" s="119">
        <v>0.39149259047647517</v>
      </c>
      <c r="C3242" s="97">
        <v>15263.303680485384</v>
      </c>
      <c r="D3242" s="96">
        <v>1.3795696323453046</v>
      </c>
      <c r="E3242" s="98">
        <v>0.22560554747953127</v>
      </c>
      <c r="F3242" s="119">
        <v>0</v>
      </c>
      <c r="G3242" s="177">
        <v>0</v>
      </c>
      <c r="H3242" s="97">
        <v>12293052.856026638</v>
      </c>
      <c r="I3242" s="185">
        <v>34454.430620289808</v>
      </c>
      <c r="J3242" s="174">
        <v>423550136739.52527</v>
      </c>
      <c r="K3242" s="186">
        <v>0.30166219202704414</v>
      </c>
      <c r="L3242" s="182">
        <v>108529084109.32303</v>
      </c>
      <c r="M3242" s="189">
        <v>16036264334.448505</v>
      </c>
      <c r="N3242" s="187">
        <v>22266973.086391237</v>
      </c>
      <c r="O3242" s="185">
        <v>50114666581.894501</v>
      </c>
      <c r="P3242" s="185">
        <v>0</v>
      </c>
      <c r="Q3242" s="174">
        <v>489701067655.86823</v>
      </c>
      <c r="R3242" s="119">
        <v>0.34278217270638528</v>
      </c>
      <c r="S3242" s="174">
        <v>135746369583.83549</v>
      </c>
      <c r="T3242" s="119">
        <v>0.27720251914833416</v>
      </c>
      <c r="U3242" s="97">
        <v>14.607288774528511</v>
      </c>
      <c r="V3242" s="184">
        <v>1837327764586.2195</v>
      </c>
      <c r="W3242" s="199">
        <v>1907.9183907173185</v>
      </c>
      <c r="X3242" s="191">
        <v>5.4999251081429279E-2</v>
      </c>
      <c r="Y3242" s="198">
        <v>2.0000000000000001E-4</v>
      </c>
    </row>
    <row r="3243" spans="1:25" x14ac:dyDescent="0.2">
      <c r="A3243">
        <v>3239</v>
      </c>
      <c r="B3243" s="119">
        <v>0.60207787011869773</v>
      </c>
      <c r="C3243" s="97">
        <v>8414.9469716153417</v>
      </c>
      <c r="D3243" s="96">
        <v>0.28195905030914981</v>
      </c>
      <c r="E3243" s="98">
        <v>0.28481536827065257</v>
      </c>
      <c r="F3243" s="119">
        <v>0</v>
      </c>
      <c r="G3243" s="177">
        <v>0</v>
      </c>
      <c r="H3243" s="97">
        <v>2236176.1584116337</v>
      </c>
      <c r="I3243" s="185">
        <v>53709.970636147584</v>
      </c>
      <c r="J3243" s="174">
        <v>120104955805.54216</v>
      </c>
      <c r="K3243" s="186">
        <v>0.5348299607192224</v>
      </c>
      <c r="L3243" s="182">
        <v>50228555091.203575</v>
      </c>
      <c r="M3243" s="189">
        <v>14259078840.66679</v>
      </c>
      <c r="N3243" s="187">
        <v>8198748.0921939164</v>
      </c>
      <c r="O3243" s="185">
        <v>35270143922.540306</v>
      </c>
      <c r="P3243" s="185">
        <v>0</v>
      </c>
      <c r="Q3243" s="174">
        <v>169634178568.74924</v>
      </c>
      <c r="R3243" s="119">
        <v>0.54500717198465687</v>
      </c>
      <c r="S3243" s="174">
        <v>66527552705.078911</v>
      </c>
      <c r="T3243" s="119">
        <v>0.39218247918191007</v>
      </c>
      <c r="U3243" s="97">
        <v>15.184210185338131</v>
      </c>
      <c r="V3243" s="184">
        <v>1148950366828.5176</v>
      </c>
      <c r="W3243" s="199">
        <v>1193.1022623100946</v>
      </c>
      <c r="X3243" s="191">
        <v>4.6230637234597437E-2</v>
      </c>
      <c r="Y3243" s="198">
        <v>2.0000000000000001E-4</v>
      </c>
    </row>
    <row r="3244" spans="1:25" x14ac:dyDescent="0.2">
      <c r="A3244">
        <v>3240</v>
      </c>
      <c r="B3244" s="119">
        <v>0.56619050340259469</v>
      </c>
      <c r="C3244" s="97">
        <v>13618.530186848218</v>
      </c>
      <c r="D3244" s="96">
        <v>0.89360705068393498</v>
      </c>
      <c r="E3244" s="98">
        <v>0.7</v>
      </c>
      <c r="F3244" s="119">
        <v>0.53158444849388287</v>
      </c>
      <c r="G3244" s="177">
        <v>1</v>
      </c>
      <c r="H3244" s="97">
        <v>5904671.8737064181</v>
      </c>
      <c r="I3244" s="185">
        <v>44332.004266306278</v>
      </c>
      <c r="J3244" s="174">
        <v>261765938696.2916</v>
      </c>
      <c r="K3244" s="186">
        <v>0.49024425945190264</v>
      </c>
      <c r="L3244" s="182">
        <v>104776325818.02367</v>
      </c>
      <c r="M3244" s="189">
        <v>3822492973.1888499</v>
      </c>
      <c r="N3244" s="187">
        <v>13271304.852509912</v>
      </c>
      <c r="O3244" s="185">
        <v>0</v>
      </c>
      <c r="P3244" s="185">
        <v>272360104485.55209</v>
      </c>
      <c r="Q3244" s="174">
        <v>537948536155.03253</v>
      </c>
      <c r="R3244" s="119">
        <v>0.64358820423402019</v>
      </c>
      <c r="S3244" s="174">
        <v>241575098665.69986</v>
      </c>
      <c r="T3244" s="119">
        <v>0.44906730370966158</v>
      </c>
      <c r="U3244" s="97">
        <v>16.44642281359036</v>
      </c>
      <c r="V3244" s="184">
        <v>4196436190425.918</v>
      </c>
      <c r="W3244" s="199">
        <v>4356.8885619848252</v>
      </c>
      <c r="X3244" s="191">
        <v>4.5422954486935382E-2</v>
      </c>
      <c r="Y3244" s="198">
        <v>2.0000000000000001E-4</v>
      </c>
    </row>
    <row r="3245" spans="1:25" x14ac:dyDescent="0.2">
      <c r="A3245">
        <v>3241</v>
      </c>
      <c r="B3245" s="119">
        <v>0.40583709765115095</v>
      </c>
      <c r="C3245" s="97">
        <v>9614.927466216468</v>
      </c>
      <c r="D3245" s="96">
        <v>0.46572838927060584</v>
      </c>
      <c r="E3245" s="98">
        <v>0.7</v>
      </c>
      <c r="F3245" s="119">
        <v>0.47876279096469432</v>
      </c>
      <c r="G3245" s="177">
        <v>1</v>
      </c>
      <c r="H3245" s="97">
        <v>5012988.9282615734</v>
      </c>
      <c r="I3245" s="185">
        <v>42897.553221894523</v>
      </c>
      <c r="J3245" s="174">
        <v>215044959350.86884</v>
      </c>
      <c r="K3245" s="186">
        <v>0.40583709765115095</v>
      </c>
      <c r="L3245" s="182">
        <v>69823356398.758469</v>
      </c>
      <c r="M3245" s="189">
        <v>3631398191.8692136</v>
      </c>
      <c r="N3245" s="187">
        <v>14121472.889002312</v>
      </c>
      <c r="O3245" s="185">
        <v>0</v>
      </c>
      <c r="P3245" s="185">
        <v>179311390523.27017</v>
      </c>
      <c r="Q3245" s="174">
        <v>397987748066.00824</v>
      </c>
      <c r="R3245" s="119">
        <v>0.57972220428206767</v>
      </c>
      <c r="S3245" s="174">
        <v>179204032491.22546</v>
      </c>
      <c r="T3245" s="119">
        <v>0.45027524933130247</v>
      </c>
      <c r="U3245" s="97">
        <v>16.719852873190526</v>
      </c>
      <c r="V3245" s="184">
        <v>3252303703643.689</v>
      </c>
      <c r="W3245" s="199">
        <v>3379.192108422631</v>
      </c>
      <c r="X3245" s="191">
        <v>4.3288180753001997E-2</v>
      </c>
      <c r="Y3245" s="198">
        <v>2.0000000000000001E-4</v>
      </c>
    </row>
    <row r="3246" spans="1:25" x14ac:dyDescent="0.2">
      <c r="A3246">
        <v>3242</v>
      </c>
      <c r="B3246" s="119">
        <v>0.2</v>
      </c>
      <c r="C3246" s="97">
        <v>4668.3984081643985</v>
      </c>
      <c r="D3246" s="96">
        <v>0.63884408851618435</v>
      </c>
      <c r="E3246" s="98">
        <v>0.1347285148048315</v>
      </c>
      <c r="F3246" s="119">
        <v>0.45583786027310869</v>
      </c>
      <c r="G3246" s="177">
        <v>1</v>
      </c>
      <c r="H3246" s="97">
        <v>6087942.5609076172</v>
      </c>
      <c r="I3246" s="185">
        <v>36813.43515968557</v>
      </c>
      <c r="J3246" s="174">
        <v>224118078721.8627</v>
      </c>
      <c r="K3246" s="186">
        <v>0.19999999999999996</v>
      </c>
      <c r="L3246" s="182">
        <v>15324299728.963299</v>
      </c>
      <c r="M3246" s="189">
        <v>6343833260.6273918</v>
      </c>
      <c r="N3246" s="187">
        <v>15444660.674248474</v>
      </c>
      <c r="O3246" s="185">
        <v>0</v>
      </c>
      <c r="P3246" s="185">
        <v>170844359035.50696</v>
      </c>
      <c r="Q3246" s="174">
        <v>401306271017.99701</v>
      </c>
      <c r="R3246" s="119">
        <v>0.45227078687897848</v>
      </c>
      <c r="S3246" s="174">
        <v>81158340058.277069</v>
      </c>
      <c r="T3246" s="119">
        <v>0.20223541449377808</v>
      </c>
      <c r="U3246" s="97">
        <v>18.125063563084435</v>
      </c>
      <c r="V3246" s="184">
        <v>1566532978605.8616</v>
      </c>
      <c r="W3246" s="199">
        <v>1625.8453893463047</v>
      </c>
      <c r="X3246" s="191">
        <v>4.1625264850298591E-2</v>
      </c>
      <c r="Y3246" s="198">
        <v>2.0000000000000001E-4</v>
      </c>
    </row>
    <row r="3247" spans="1:25" x14ac:dyDescent="0.2">
      <c r="A3247">
        <v>3243</v>
      </c>
      <c r="B3247" s="119">
        <v>0.41384967717005722</v>
      </c>
      <c r="C3247" s="97">
        <v>9720.0120803811988</v>
      </c>
      <c r="D3247" s="96">
        <v>0.2</v>
      </c>
      <c r="E3247" s="98">
        <v>0</v>
      </c>
      <c r="F3247" s="119">
        <v>0.50231963860044948</v>
      </c>
      <c r="G3247" s="177">
        <v>1</v>
      </c>
      <c r="H3247" s="97">
        <v>6405780.5116724158</v>
      </c>
      <c r="I3247" s="185">
        <v>36464.987494280671</v>
      </c>
      <c r="J3247" s="174">
        <v>233586706249.24149</v>
      </c>
      <c r="K3247" s="186">
        <v>0.41384967717005727</v>
      </c>
      <c r="L3247" s="182">
        <v>70853336618.912186</v>
      </c>
      <c r="M3247" s="189">
        <v>4829563761.6979809</v>
      </c>
      <c r="N3247" s="187">
        <v>21669174.321372326</v>
      </c>
      <c r="O3247" s="185">
        <v>0</v>
      </c>
      <c r="P3247" s="185">
        <v>203033520133.194</v>
      </c>
      <c r="Q3247" s="174">
        <v>441449790144.13348</v>
      </c>
      <c r="R3247" s="119">
        <v>0.5869220121147315</v>
      </c>
      <c r="S3247" s="174">
        <v>150744190254.44147</v>
      </c>
      <c r="T3247" s="119">
        <v>0.34147527900109192</v>
      </c>
      <c r="U3247" s="97">
        <v>16.279656408471801</v>
      </c>
      <c r="V3247" s="184">
        <v>2647351764596.0859</v>
      </c>
      <c r="W3247" s="199">
        <v>2747.9917611370643</v>
      </c>
      <c r="X3247" s="191">
        <v>4.4418321107157897E-2</v>
      </c>
      <c r="Y3247" s="198">
        <v>2.0000000000000001E-4</v>
      </c>
    </row>
    <row r="3248" spans="1:25" x14ac:dyDescent="0.2">
      <c r="A3248">
        <v>3244</v>
      </c>
      <c r="B3248" s="119">
        <v>0.53013064474504379</v>
      </c>
      <c r="C3248" s="97">
        <v>7440.0121744831731</v>
      </c>
      <c r="D3248" s="96">
        <v>0.44070496540784027</v>
      </c>
      <c r="E3248" s="98">
        <v>0</v>
      </c>
      <c r="F3248" s="119">
        <v>0.57195233192022477</v>
      </c>
      <c r="G3248" s="177">
        <v>1</v>
      </c>
      <c r="H3248" s="97">
        <v>3243776.1191005623</v>
      </c>
      <c r="I3248" s="185">
        <v>47038.303029377501</v>
      </c>
      <c r="J3248" s="174">
        <v>152581724049.71036</v>
      </c>
      <c r="K3248" s="186">
        <v>0.49398696549624144</v>
      </c>
      <c r="L3248" s="182">
        <v>57807476377.706741</v>
      </c>
      <c r="M3248" s="189">
        <v>2165971311.5088906</v>
      </c>
      <c r="N3248" s="187">
        <v>9993081.2163659483</v>
      </c>
      <c r="O3248" s="185">
        <v>0</v>
      </c>
      <c r="P3248" s="185">
        <v>180174473598.6698</v>
      </c>
      <c r="Q3248" s="174">
        <v>334922168959.88904</v>
      </c>
      <c r="R3248" s="119">
        <v>0.65541484582564746</v>
      </c>
      <c r="S3248" s="174">
        <v>159279998741.34839</v>
      </c>
      <c r="T3248" s="119">
        <v>0.47557317342114813</v>
      </c>
      <c r="U3248" s="97">
        <v>16.867960666135968</v>
      </c>
      <c r="V3248" s="184">
        <v>2939534826882.0483</v>
      </c>
      <c r="W3248" s="199">
        <v>3049.6256383787036</v>
      </c>
      <c r="X3248" s="191">
        <v>4.3425103163133048E-2</v>
      </c>
      <c r="Y3248" s="198">
        <v>2.0000000000000001E-4</v>
      </c>
    </row>
    <row r="3249" spans="1:25" x14ac:dyDescent="0.2">
      <c r="A3249">
        <v>3245</v>
      </c>
      <c r="B3249" s="119">
        <v>0.53289443205599363</v>
      </c>
      <c r="C3249" s="97">
        <v>6345.8103393463998</v>
      </c>
      <c r="D3249" s="96">
        <v>0.43214982572823507</v>
      </c>
      <c r="E3249" s="98">
        <v>0.12842762527464591</v>
      </c>
      <c r="F3249" s="119">
        <v>0</v>
      </c>
      <c r="G3249" s="177">
        <v>0</v>
      </c>
      <c r="H3249" s="97">
        <v>15769649.915289355</v>
      </c>
      <c r="I3249" s="185">
        <v>31885.211832532645</v>
      </c>
      <c r="J3249" s="174">
        <v>502818628073.88159</v>
      </c>
      <c r="K3249" s="186">
        <v>0.42966545929668432</v>
      </c>
      <c r="L3249" s="182">
        <v>153441321199.18356</v>
      </c>
      <c r="M3249" s="189">
        <v>25317337247.653999</v>
      </c>
      <c r="N3249" s="187">
        <v>41697903.852471158</v>
      </c>
      <c r="O3249" s="185">
        <v>43642475420.046997</v>
      </c>
      <c r="P3249" s="185">
        <v>0</v>
      </c>
      <c r="Q3249" s="174">
        <v>571778440741.58264</v>
      </c>
      <c r="R3249" s="119">
        <v>0.43890737955219949</v>
      </c>
      <c r="S3249" s="174">
        <v>181020332762.4512</v>
      </c>
      <c r="T3249" s="119">
        <v>0.31659174229737003</v>
      </c>
      <c r="U3249" s="97">
        <v>14.473423990035574</v>
      </c>
      <c r="V3249" s="184">
        <v>2862455162139.6865</v>
      </c>
      <c r="W3249" s="199">
        <v>2972.1208634534555</v>
      </c>
      <c r="X3249" s="191">
        <v>4.9436048990876523E-2</v>
      </c>
      <c r="Y3249" s="198">
        <v>2.0000000000000001E-4</v>
      </c>
    </row>
    <row r="3250" spans="1:25" x14ac:dyDescent="0.2">
      <c r="A3250">
        <v>3246</v>
      </c>
      <c r="B3250" s="119">
        <v>0.61902354209349297</v>
      </c>
      <c r="C3250" s="97">
        <v>4000</v>
      </c>
      <c r="D3250" s="96">
        <v>0.99580155385027502</v>
      </c>
      <c r="E3250" s="98">
        <v>0.34019976038005395</v>
      </c>
      <c r="F3250" s="119">
        <v>0</v>
      </c>
      <c r="G3250" s="177">
        <v>0</v>
      </c>
      <c r="H3250" s="97">
        <v>12142633.499696076</v>
      </c>
      <c r="I3250" s="185">
        <v>37375.404076549952</v>
      </c>
      <c r="J3250" s="174">
        <v>453835833604.59271</v>
      </c>
      <c r="K3250" s="186">
        <v>0.45864892324454309</v>
      </c>
      <c r="L3250" s="182">
        <v>152817098995.77405</v>
      </c>
      <c r="M3250" s="189">
        <v>42491436523.007469</v>
      </c>
      <c r="N3250" s="187">
        <v>24831128.018611215</v>
      </c>
      <c r="O3250" s="185">
        <v>92175950869.945084</v>
      </c>
      <c r="P3250" s="185">
        <v>0</v>
      </c>
      <c r="Q3250" s="174">
        <v>588503220997.54529</v>
      </c>
      <c r="R3250" s="119">
        <v>0.47899835897358323</v>
      </c>
      <c r="S3250" s="174">
        <v>199309067952.02808</v>
      </c>
      <c r="T3250" s="119">
        <v>0.33867115903662898</v>
      </c>
      <c r="U3250" s="97">
        <v>15.131756386027869</v>
      </c>
      <c r="V3250" s="184">
        <v>3294133825014.167</v>
      </c>
      <c r="W3250" s="199">
        <v>3418.5232753150594</v>
      </c>
      <c r="X3250" s="191">
        <v>4.8244694262128761E-2</v>
      </c>
      <c r="Y3250" s="198">
        <v>2.0000000000000001E-4</v>
      </c>
    </row>
    <row r="3251" spans="1:25" x14ac:dyDescent="0.2">
      <c r="A3251">
        <v>3247</v>
      </c>
      <c r="B3251" s="119">
        <v>0.40882776064500082</v>
      </c>
      <c r="C3251" s="97">
        <v>4000</v>
      </c>
      <c r="D3251" s="96">
        <v>0.46507699781255074</v>
      </c>
      <c r="E3251" s="98">
        <v>2.8429851863462405E-2</v>
      </c>
      <c r="F3251" s="119">
        <v>0.6227078660280797</v>
      </c>
      <c r="G3251" s="177">
        <v>1</v>
      </c>
      <c r="H3251" s="97">
        <v>6243936.3999811225</v>
      </c>
      <c r="I3251" s="185">
        <v>33394.070153178254</v>
      </c>
      <c r="J3251" s="174">
        <v>208510450172.95288</v>
      </c>
      <c r="K3251" s="186">
        <v>0.33937305902538684</v>
      </c>
      <c r="L3251" s="182">
        <v>49272699938.821945</v>
      </c>
      <c r="M3251" s="189">
        <v>10815137137.025089</v>
      </c>
      <c r="N3251" s="187">
        <v>17423036.66401495</v>
      </c>
      <c r="O3251" s="185">
        <v>0</v>
      </c>
      <c r="P3251" s="185">
        <v>386454362573.91266</v>
      </c>
      <c r="Q3251" s="174">
        <v>605779949883.89062</v>
      </c>
      <c r="R3251" s="119">
        <v>0.62716885800843325</v>
      </c>
      <c r="S3251" s="174">
        <v>209377058709.6059</v>
      </c>
      <c r="T3251" s="119">
        <v>0.34563220316178678</v>
      </c>
      <c r="U3251" s="97">
        <v>17.77316955169465</v>
      </c>
      <c r="V3251" s="184">
        <v>4019140049372.1094</v>
      </c>
      <c r="W3251" s="199">
        <v>4169.4652429127755</v>
      </c>
      <c r="X3251" s="191">
        <v>4.1647487256032907E-2</v>
      </c>
      <c r="Y3251" s="198">
        <v>2.0000000000000001E-4</v>
      </c>
    </row>
    <row r="3252" spans="1:25" x14ac:dyDescent="0.2">
      <c r="A3252">
        <v>3248</v>
      </c>
      <c r="B3252" s="119">
        <v>0.34713023272050125</v>
      </c>
      <c r="C3252" s="97">
        <v>7557.0391282613755</v>
      </c>
      <c r="D3252" s="96">
        <v>0.99903979306794344</v>
      </c>
      <c r="E3252" s="98">
        <v>0.7</v>
      </c>
      <c r="F3252" s="119">
        <v>0</v>
      </c>
      <c r="G3252" s="177">
        <v>0</v>
      </c>
      <c r="H3252" s="97">
        <v>9960733.6445646062</v>
      </c>
      <c r="I3252" s="185">
        <v>39107.519032190656</v>
      </c>
      <c r="J3252" s="174">
        <v>389539580579.39215</v>
      </c>
      <c r="K3252" s="186">
        <v>0.34713023272050125</v>
      </c>
      <c r="L3252" s="182">
        <v>77343326539.566742</v>
      </c>
      <c r="M3252" s="189">
        <v>37264307543.186943</v>
      </c>
      <c r="N3252" s="187">
        <v>20502395.17458158</v>
      </c>
      <c r="O3252" s="185">
        <v>91276338266.192871</v>
      </c>
      <c r="P3252" s="185">
        <v>0</v>
      </c>
      <c r="Q3252" s="174">
        <v>518080226388.77197</v>
      </c>
      <c r="R3252" s="119">
        <v>0.40194939946821762</v>
      </c>
      <c r="S3252" s="174">
        <v>112337672039.41574</v>
      </c>
      <c r="T3252" s="119">
        <v>0.21683451001875637</v>
      </c>
      <c r="U3252" s="97">
        <v>15.890975540605053</v>
      </c>
      <c r="V3252" s="184">
        <v>1844283322709.7664</v>
      </c>
      <c r="W3252" s="199">
        <v>1915.587155366632</v>
      </c>
      <c r="X3252" s="191">
        <v>4.9473827458550092E-2</v>
      </c>
      <c r="Y3252" s="198">
        <v>2.0000000000000001E-4</v>
      </c>
    </row>
    <row r="3253" spans="1:25" x14ac:dyDescent="0.2">
      <c r="A3253">
        <v>3249</v>
      </c>
      <c r="B3253" s="119">
        <v>0.4066121530887758</v>
      </c>
      <c r="C3253" s="97">
        <v>9426.5849282932777</v>
      </c>
      <c r="D3253" s="96">
        <v>1.3723378661571481</v>
      </c>
      <c r="E3253" s="98">
        <v>0</v>
      </c>
      <c r="F3253" s="119">
        <v>0.54669013350904427</v>
      </c>
      <c r="G3253" s="177">
        <v>1</v>
      </c>
      <c r="H3253" s="97">
        <v>13555283.97868027</v>
      </c>
      <c r="I3253" s="185">
        <v>33281.621026276043</v>
      </c>
      <c r="J3253" s="174">
        <v>451141824281.98804</v>
      </c>
      <c r="K3253" s="186">
        <v>0.38389127640882648</v>
      </c>
      <c r="L3253" s="182">
        <v>142699672855.29773</v>
      </c>
      <c r="M3253" s="189">
        <v>12487032216.511478</v>
      </c>
      <c r="N3253" s="187">
        <v>24451192.17084457</v>
      </c>
      <c r="O3253" s="185">
        <v>0</v>
      </c>
      <c r="P3253" s="185">
        <v>263974269643.57617</v>
      </c>
      <c r="Q3253" s="174">
        <v>727603126142.07568</v>
      </c>
      <c r="R3253" s="119">
        <v>0.52826714546691755</v>
      </c>
      <c r="S3253" s="174">
        <v>278111304969.97986</v>
      </c>
      <c r="T3253" s="119">
        <v>0.38222939811239121</v>
      </c>
      <c r="U3253" s="97">
        <v>16.063280990778907</v>
      </c>
      <c r="V3253" s="184">
        <v>4542635969307.3604</v>
      </c>
      <c r="W3253" s="199">
        <v>4711.4730383767146</v>
      </c>
      <c r="X3253" s="191">
        <v>4.7770386333879408E-2</v>
      </c>
      <c r="Y3253" s="198">
        <v>2.0000000000000001E-4</v>
      </c>
    </row>
    <row r="3254" spans="1:25" x14ac:dyDescent="0.2">
      <c r="A3254">
        <v>3250</v>
      </c>
      <c r="B3254" s="119">
        <v>0.50992418420275376</v>
      </c>
      <c r="C3254" s="97">
        <v>14605.211115579717</v>
      </c>
      <c r="D3254" s="96">
        <v>1.090593082179411</v>
      </c>
      <c r="E3254" s="98">
        <v>0.46964784381975772</v>
      </c>
      <c r="F3254" s="119">
        <v>0</v>
      </c>
      <c r="G3254" s="177">
        <v>0</v>
      </c>
      <c r="H3254" s="97">
        <v>7551816.9423439791</v>
      </c>
      <c r="I3254" s="185">
        <v>38565.225147749406</v>
      </c>
      <c r="J3254" s="174">
        <v>291237520656.08405</v>
      </c>
      <c r="K3254" s="186">
        <v>0.39070618542219071</v>
      </c>
      <c r="L3254" s="182">
        <v>93612385221.575714</v>
      </c>
      <c r="M3254" s="189">
        <v>25796931571.617672</v>
      </c>
      <c r="N3254" s="187">
        <v>15423462.240130849</v>
      </c>
      <c r="O3254" s="185">
        <v>52331358714.991829</v>
      </c>
      <c r="P3254" s="185">
        <v>0</v>
      </c>
      <c r="Q3254" s="174">
        <v>369365810942.69354</v>
      </c>
      <c r="R3254" s="119">
        <v>0.42140713381698963</v>
      </c>
      <c r="S3254" s="174">
        <v>118460391657.67572</v>
      </c>
      <c r="T3254" s="119">
        <v>0.32071293051011329</v>
      </c>
      <c r="U3254" s="97">
        <v>14.920337412228156</v>
      </c>
      <c r="V3254" s="184">
        <v>1762511565218.2532</v>
      </c>
      <c r="W3254" s="199">
        <v>1827.8806400725678</v>
      </c>
      <c r="X3254" s="191">
        <v>5.3414572845432884E-2</v>
      </c>
      <c r="Y3254" s="198">
        <v>2.0000000000000001E-4</v>
      </c>
    </row>
    <row r="3255" spans="1:25" x14ac:dyDescent="0.2">
      <c r="A3255">
        <v>3251</v>
      </c>
      <c r="B3255" s="119">
        <v>0.62256596400646258</v>
      </c>
      <c r="C3255" s="97">
        <v>13883.947739617475</v>
      </c>
      <c r="D3255" s="96">
        <v>0.50764663894701578</v>
      </c>
      <c r="E3255" s="98">
        <v>0</v>
      </c>
      <c r="F3255" s="119">
        <v>0.69102899465160372</v>
      </c>
      <c r="G3255" s="177">
        <v>1</v>
      </c>
      <c r="H3255" s="97">
        <v>3146598.9266879465</v>
      </c>
      <c r="I3255" s="185">
        <v>38952.391967232747</v>
      </c>
      <c r="J3255" s="174">
        <v>122567554756.02275</v>
      </c>
      <c r="K3255" s="186">
        <v>0.40184987424485674</v>
      </c>
      <c r="L3255" s="182">
        <v>35937405155.180588</v>
      </c>
      <c r="M3255" s="189">
        <v>7286449627.3303843</v>
      </c>
      <c r="N3255" s="187">
        <v>9257626.2170855571</v>
      </c>
      <c r="O3255" s="185">
        <v>0</v>
      </c>
      <c r="P3255" s="185">
        <v>183677701466.05103</v>
      </c>
      <c r="Q3255" s="174">
        <v>313531705849.40417</v>
      </c>
      <c r="R3255" s="119">
        <v>0.62576101229227887</v>
      </c>
      <c r="S3255" s="174">
        <v>107029482717.37178</v>
      </c>
      <c r="T3255" s="119">
        <v>0.34136733453292367</v>
      </c>
      <c r="U3255" s="97">
        <v>17.158768804566449</v>
      </c>
      <c r="V3255" s="184">
        <v>1976283285263.8779</v>
      </c>
      <c r="W3255" s="199">
        <v>2051.1914663201142</v>
      </c>
      <c r="X3255" s="191">
        <v>4.2984090895957415E-2</v>
      </c>
      <c r="Y3255" s="198">
        <v>2.0000000000000001E-4</v>
      </c>
    </row>
    <row r="3256" spans="1:25" x14ac:dyDescent="0.2">
      <c r="A3256">
        <v>3252</v>
      </c>
      <c r="B3256" s="119">
        <v>0.26220543922778206</v>
      </c>
      <c r="C3256" s="97">
        <v>8855.2305308681334</v>
      </c>
      <c r="D3256" s="96">
        <v>0.91083394983062382</v>
      </c>
      <c r="E3256" s="98">
        <v>9.6838492539380469E-2</v>
      </c>
      <c r="F3256" s="119">
        <v>0</v>
      </c>
      <c r="G3256" s="177">
        <v>0</v>
      </c>
      <c r="H3256" s="97">
        <v>7135581.0613419982</v>
      </c>
      <c r="I3256" s="185">
        <v>40477.627832966878</v>
      </c>
      <c r="J3256" s="174">
        <v>288831394572.9682</v>
      </c>
      <c r="K3256" s="186">
        <v>0.26220543922778206</v>
      </c>
      <c r="L3256" s="182">
        <v>45194199661.600403</v>
      </c>
      <c r="M3256" s="189">
        <v>13044843862.25161</v>
      </c>
      <c r="N3256" s="187">
        <v>15657273.524146177</v>
      </c>
      <c r="O3256" s="185">
        <v>17629211403.889771</v>
      </c>
      <c r="P3256" s="185">
        <v>0</v>
      </c>
      <c r="Q3256" s="174">
        <v>319505449839.10956</v>
      </c>
      <c r="R3256" s="119">
        <v>0.28117370719381446</v>
      </c>
      <c r="S3256" s="174">
        <v>57809034879.462593</v>
      </c>
      <c r="T3256" s="119">
        <v>0.18093286017053217</v>
      </c>
      <c r="U3256" s="97">
        <v>15.084206178281953</v>
      </c>
      <c r="V3256" s="184">
        <v>881430249684.14624</v>
      </c>
      <c r="W3256" s="199">
        <v>915.0232485988156</v>
      </c>
      <c r="X3256" s="191">
        <v>5.4043506780620053E-2</v>
      </c>
      <c r="Y3256" s="198">
        <v>2.0000000000000001E-4</v>
      </c>
    </row>
    <row r="3257" spans="1:25" x14ac:dyDescent="0.2">
      <c r="A3257">
        <v>3253</v>
      </c>
      <c r="B3257" s="119">
        <v>0.41798525535248621</v>
      </c>
      <c r="C3257" s="97">
        <v>9770.2312044920291</v>
      </c>
      <c r="D3257" s="96">
        <v>0.84334000466740755</v>
      </c>
      <c r="E3257" s="98">
        <v>0</v>
      </c>
      <c r="F3257" s="119">
        <v>0.63053139587543028</v>
      </c>
      <c r="G3257" s="177">
        <v>1</v>
      </c>
      <c r="H3257" s="97">
        <v>8822051.0911419839</v>
      </c>
      <c r="I3257" s="185">
        <v>34136.782798886903</v>
      </c>
      <c r="J3257" s="174">
        <v>301156441938.99713</v>
      </c>
      <c r="K3257" s="186">
        <v>0.35881747384406792</v>
      </c>
      <c r="L3257" s="182">
        <v>75584634329.085083</v>
      </c>
      <c r="M3257" s="189">
        <v>8136595058.872488</v>
      </c>
      <c r="N3257" s="187">
        <v>19397405.563219685</v>
      </c>
      <c r="O3257" s="185">
        <v>0</v>
      </c>
      <c r="P3257" s="185">
        <v>466556032081.80884</v>
      </c>
      <c r="Q3257" s="174">
        <v>775849069079.67834</v>
      </c>
      <c r="R3257" s="119">
        <v>0.6203590860330549</v>
      </c>
      <c r="S3257" s="174">
        <v>256907187073.7757</v>
      </c>
      <c r="T3257" s="119">
        <v>0.33113036711962823</v>
      </c>
      <c r="U3257" s="97">
        <v>17.355554779288038</v>
      </c>
      <c r="V3257" s="184">
        <v>4683716040708.5869</v>
      </c>
      <c r="W3257" s="199">
        <v>4856.3096126589744</v>
      </c>
      <c r="X3257" s="191">
        <v>4.3596446140384458E-2</v>
      </c>
      <c r="Y3257" s="198">
        <v>2.0000000000000001E-4</v>
      </c>
    </row>
    <row r="3258" spans="1:25" x14ac:dyDescent="0.2">
      <c r="A3258">
        <v>3254</v>
      </c>
      <c r="B3258" s="119">
        <v>0.53714476180426363</v>
      </c>
      <c r="C3258" s="97">
        <v>8125.3738451634872</v>
      </c>
      <c r="D3258" s="96">
        <v>0.2</v>
      </c>
      <c r="E3258" s="98">
        <v>0.58324500806892265</v>
      </c>
      <c r="F3258" s="119">
        <v>0</v>
      </c>
      <c r="G3258" s="177">
        <v>0</v>
      </c>
      <c r="H3258" s="97">
        <v>2135982.8383738459</v>
      </c>
      <c r="I3258" s="185">
        <v>53593.446817821634</v>
      </c>
      <c r="J3258" s="174">
        <v>114474682652.16841</v>
      </c>
      <c r="K3258" s="186">
        <v>0.53714476180426363</v>
      </c>
      <c r="L3258" s="182">
        <v>43960751633.14151</v>
      </c>
      <c r="M3258" s="189">
        <v>15770190810.611362</v>
      </c>
      <c r="N3258" s="187">
        <v>8473907.8596476261</v>
      </c>
      <c r="O3258" s="185">
        <v>23695137024.884209</v>
      </c>
      <c r="P3258" s="185">
        <v>0</v>
      </c>
      <c r="Q3258" s="174">
        <v>153940010487.66397</v>
      </c>
      <c r="R3258" s="119">
        <v>0.522577499578458</v>
      </c>
      <c r="S3258" s="174">
        <v>56642597443.072876</v>
      </c>
      <c r="T3258" s="119">
        <v>0.36795240732825563</v>
      </c>
      <c r="U3258" s="97">
        <v>15.029196214740571</v>
      </c>
      <c r="V3258" s="184">
        <v>985701404207.0011</v>
      </c>
      <c r="W3258" s="199">
        <v>1023.1307633733825</v>
      </c>
      <c r="X3258" s="191">
        <v>4.5657861889991457E-2</v>
      </c>
      <c r="Y3258" s="198">
        <v>2.0000000000000001E-4</v>
      </c>
    </row>
    <row r="3259" spans="1:25" x14ac:dyDescent="0.2">
      <c r="A3259">
        <v>3255</v>
      </c>
      <c r="B3259" s="119">
        <v>0.33633664361014631</v>
      </c>
      <c r="C3259" s="97">
        <v>10140.373614807962</v>
      </c>
      <c r="D3259" s="96">
        <v>0.69502786766472069</v>
      </c>
      <c r="E3259" s="98">
        <v>0.7</v>
      </c>
      <c r="F3259" s="119">
        <v>0.56122776102480287</v>
      </c>
      <c r="G3259" s="177">
        <v>1</v>
      </c>
      <c r="H3259" s="97">
        <v>4312692.8409142783</v>
      </c>
      <c r="I3259" s="185">
        <v>38770.550789486122</v>
      </c>
      <c r="J3259" s="174">
        <v>167205476828.12021</v>
      </c>
      <c r="K3259" s="186">
        <v>0.33633664361014626</v>
      </c>
      <c r="L3259" s="182">
        <v>43438607855.904854</v>
      </c>
      <c r="M3259" s="189">
        <v>1506230696.4384203</v>
      </c>
      <c r="N3259" s="187">
        <v>10990347.080128234</v>
      </c>
      <c r="O3259" s="185">
        <v>0</v>
      </c>
      <c r="P3259" s="185">
        <v>221346153469.82578</v>
      </c>
      <c r="Q3259" s="174">
        <v>390057860994.3844</v>
      </c>
      <c r="R3259" s="119">
        <v>0.59815292800578534</v>
      </c>
      <c r="S3259" s="174">
        <v>175596220688.46417</v>
      </c>
      <c r="T3259" s="119">
        <v>0.45017993033344406</v>
      </c>
      <c r="U3259" s="97">
        <v>17.54724090468973</v>
      </c>
      <c r="V3259" s="184">
        <v>3287917873692.1978</v>
      </c>
      <c r="W3259" s="199">
        <v>3414.0341666524728</v>
      </c>
      <c r="X3259" s="191">
        <v>4.2569218819195002E-2</v>
      </c>
      <c r="Y3259" s="198">
        <v>2.0000000000000001E-4</v>
      </c>
    </row>
    <row r="3260" spans="1:25" x14ac:dyDescent="0.2">
      <c r="A3260">
        <v>3256</v>
      </c>
      <c r="B3260" s="119">
        <v>0.63010703985820038</v>
      </c>
      <c r="C3260" s="97">
        <v>11962.36921379573</v>
      </c>
      <c r="D3260" s="96">
        <v>1.1999183142770327</v>
      </c>
      <c r="E3260" s="98">
        <v>0</v>
      </c>
      <c r="F3260" s="119">
        <v>0</v>
      </c>
      <c r="G3260" s="177">
        <v>0</v>
      </c>
      <c r="H3260" s="97">
        <v>9649408.4825883564</v>
      </c>
      <c r="I3260" s="185">
        <v>36588.344086409139</v>
      </c>
      <c r="J3260" s="174">
        <v>353055877791.25787</v>
      </c>
      <c r="K3260" s="186">
        <v>0.4051960216194268</v>
      </c>
      <c r="L3260" s="182">
        <v>114946281073.45892</v>
      </c>
      <c r="M3260" s="189">
        <v>0</v>
      </c>
      <c r="N3260" s="187">
        <v>18700921.458194628</v>
      </c>
      <c r="O3260" s="185">
        <v>0</v>
      </c>
      <c r="P3260" s="185">
        <v>0</v>
      </c>
      <c r="Q3260" s="174">
        <v>353055877791.25787</v>
      </c>
      <c r="R3260" s="119">
        <v>0.40519602161942675</v>
      </c>
      <c r="S3260" s="174">
        <v>114946281073.45892</v>
      </c>
      <c r="T3260" s="119">
        <v>0.32557532193649019</v>
      </c>
      <c r="U3260" s="97">
        <v>13</v>
      </c>
      <c r="V3260" s="184">
        <v>1477503612432.6487</v>
      </c>
      <c r="W3260" s="199">
        <v>1532.6649404673367</v>
      </c>
      <c r="X3260" s="191">
        <v>6.2399690442578148E-2</v>
      </c>
      <c r="Y3260" s="198">
        <v>2.0000000000000001E-4</v>
      </c>
    </row>
    <row r="3261" spans="1:25" x14ac:dyDescent="0.2">
      <c r="A3261">
        <v>3257</v>
      </c>
      <c r="B3261" s="119">
        <v>0.42647457149005646</v>
      </c>
      <c r="C3261" s="97">
        <v>5664.7779719850514</v>
      </c>
      <c r="D3261" s="96">
        <v>0.46061789298804368</v>
      </c>
      <c r="E3261" s="98">
        <v>4.5243266609978072E-3</v>
      </c>
      <c r="F3261" s="119">
        <v>0</v>
      </c>
      <c r="G3261" s="177">
        <v>0</v>
      </c>
      <c r="H3261" s="97">
        <v>5154971.0934456093</v>
      </c>
      <c r="I3261" s="185">
        <v>43892.567157760568</v>
      </c>
      <c r="J3261" s="174">
        <v>226264914915.37582</v>
      </c>
      <c r="K3261" s="186">
        <v>0.42647457149005641</v>
      </c>
      <c r="L3261" s="182">
        <v>71873396445.207993</v>
      </c>
      <c r="M3261" s="189">
        <v>11834995261.353357</v>
      </c>
      <c r="N3261" s="187">
        <v>14655947.562763676</v>
      </c>
      <c r="O3261" s="185">
        <v>1405440676.5319169</v>
      </c>
      <c r="P3261" s="185">
        <v>0</v>
      </c>
      <c r="Q3261" s="174">
        <v>239505350853.26111</v>
      </c>
      <c r="R3261" s="119">
        <v>0.40759250190115459</v>
      </c>
      <c r="S3261" s="174">
        <v>72798789374.901413</v>
      </c>
      <c r="T3261" s="119">
        <v>0.30395475138884642</v>
      </c>
      <c r="U3261" s="97">
        <v>13.708998616259363</v>
      </c>
      <c r="V3261" s="184">
        <v>1150186338431.7224</v>
      </c>
      <c r="W3261" s="199">
        <v>1193.3609436244922</v>
      </c>
      <c r="X3261" s="191">
        <v>5.0169390329683136E-2</v>
      </c>
      <c r="Y3261" s="198">
        <v>2.0000000000000001E-4</v>
      </c>
    </row>
    <row r="3262" spans="1:25" x14ac:dyDescent="0.2">
      <c r="A3262">
        <v>3258</v>
      </c>
      <c r="B3262" s="119">
        <v>0.38686846294231764</v>
      </c>
      <c r="C3262" s="97">
        <v>12457.713697261986</v>
      </c>
      <c r="D3262" s="96">
        <v>1.1752484240937759</v>
      </c>
      <c r="E3262" s="98">
        <v>0</v>
      </c>
      <c r="F3262" s="119">
        <v>0.37216640084840691</v>
      </c>
      <c r="G3262" s="177">
        <v>1</v>
      </c>
      <c r="H3262" s="97">
        <v>9699520.9133565631</v>
      </c>
      <c r="I3262" s="185">
        <v>36569.693129170155</v>
      </c>
      <c r="J3262" s="174">
        <v>354708503301.41772</v>
      </c>
      <c r="K3262" s="186">
        <v>0.38686846294231758</v>
      </c>
      <c r="L3262" s="182">
        <v>104890876686.87865</v>
      </c>
      <c r="M3262" s="189">
        <v>18053589723.550201</v>
      </c>
      <c r="N3262" s="187">
        <v>18888901.936146401</v>
      </c>
      <c r="O3262" s="185">
        <v>0</v>
      </c>
      <c r="P3262" s="185">
        <v>205241272287.56235</v>
      </c>
      <c r="Q3262" s="174">
        <v>578003365312.53027</v>
      </c>
      <c r="R3262" s="119">
        <v>0.52148234661550863</v>
      </c>
      <c r="S3262" s="174">
        <v>200637996166.46606</v>
      </c>
      <c r="T3262" s="119">
        <v>0.3471225397761824</v>
      </c>
      <c r="U3262" s="97">
        <v>16.179003244033005</v>
      </c>
      <c r="V3262" s="184">
        <v>3280435099123.252</v>
      </c>
      <c r="W3262" s="199">
        <v>3405.9594286857541</v>
      </c>
      <c r="X3262" s="191">
        <v>4.816868679502604E-2</v>
      </c>
      <c r="Y3262" s="198">
        <v>2.0000000000000001E-4</v>
      </c>
    </row>
    <row r="3263" spans="1:25" x14ac:dyDescent="0.2">
      <c r="A3263">
        <v>3259</v>
      </c>
      <c r="B3263" s="119">
        <v>0.55658698801535234</v>
      </c>
      <c r="C3263" s="97">
        <v>9000.880082270105</v>
      </c>
      <c r="D3263" s="96">
        <v>0.71872913344493305</v>
      </c>
      <c r="E3263" s="98">
        <v>0.48969233595786016</v>
      </c>
      <c r="F3263" s="119">
        <v>0.67972858752353649</v>
      </c>
      <c r="G3263" s="177">
        <v>1</v>
      </c>
      <c r="H3263" s="97">
        <v>10141948.431350756</v>
      </c>
      <c r="I3263" s="185">
        <v>33377.372357071639</v>
      </c>
      <c r="J3263" s="174">
        <v>338511589219.41284</v>
      </c>
      <c r="K3263" s="186">
        <v>0.3747060192025784</v>
      </c>
      <c r="L3263" s="182">
        <v>93621010658.42804</v>
      </c>
      <c r="M3263" s="189">
        <v>9136564903.7688637</v>
      </c>
      <c r="N3263" s="187">
        <v>23282345.120840102</v>
      </c>
      <c r="O3263" s="185">
        <v>0</v>
      </c>
      <c r="P3263" s="185">
        <v>391383207008.55243</v>
      </c>
      <c r="Q3263" s="174">
        <v>739031361131.73425</v>
      </c>
      <c r="R3263" s="119">
        <v>0.5953047716181622</v>
      </c>
      <c r="S3263" s="174">
        <v>190738704456.87222</v>
      </c>
      <c r="T3263" s="119">
        <v>0.25809284218301604</v>
      </c>
      <c r="U3263" s="97">
        <v>16.184189639997502</v>
      </c>
      <c r="V3263" s="184">
        <v>3252881953259.6987</v>
      </c>
      <c r="W3263" s="199">
        <v>3376.4500262637962</v>
      </c>
      <c r="X3263" s="191">
        <v>4.5063440241764348E-2</v>
      </c>
      <c r="Y3263" s="198">
        <v>2.0000000000000001E-4</v>
      </c>
    </row>
    <row r="3264" spans="1:25" x14ac:dyDescent="0.2">
      <c r="A3264">
        <v>3260</v>
      </c>
      <c r="B3264" s="119">
        <v>0.36358660664682441</v>
      </c>
      <c r="C3264" s="97">
        <v>7625.0843545657135</v>
      </c>
      <c r="D3264" s="96">
        <v>0.27716312943702937</v>
      </c>
      <c r="E3264" s="98">
        <v>0</v>
      </c>
      <c r="F3264" s="119">
        <v>0.70011861752079496</v>
      </c>
      <c r="G3264" s="177">
        <v>1</v>
      </c>
      <c r="H3264" s="97">
        <v>2214058.3804368447</v>
      </c>
      <c r="I3264" s="185">
        <v>44921.244606540502</v>
      </c>
      <c r="J3264" s="174">
        <v>99458258080.764404</v>
      </c>
      <c r="K3264" s="186">
        <v>0.36358660664682441</v>
      </c>
      <c r="L3264" s="182">
        <v>24901604304.428459</v>
      </c>
      <c r="M3264" s="189">
        <v>2881957556.3170538</v>
      </c>
      <c r="N3264" s="187">
        <v>8196984.3001271877</v>
      </c>
      <c r="O3264" s="185">
        <v>0</v>
      </c>
      <c r="P3264" s="185">
        <v>135689697109.31642</v>
      </c>
      <c r="Q3264" s="174">
        <v>238029912746.39786</v>
      </c>
      <c r="R3264" s="119">
        <v>0.60796328737146221</v>
      </c>
      <c r="S3264" s="174">
        <v>94173223731.092316</v>
      </c>
      <c r="T3264" s="119">
        <v>0.39563608894578922</v>
      </c>
      <c r="U3264" s="97">
        <v>17.524734167332383</v>
      </c>
      <c r="V3264" s="184">
        <v>1816062201126.6477</v>
      </c>
      <c r="W3264" s="199">
        <v>1885.3729555703642</v>
      </c>
      <c r="X3264" s="191">
        <v>4.1328121989439165E-2</v>
      </c>
      <c r="Y3264" s="198">
        <v>2.0000000000000001E-4</v>
      </c>
    </row>
    <row r="3265" spans="1:25" x14ac:dyDescent="0.2">
      <c r="A3265">
        <v>3261</v>
      </c>
      <c r="B3265" s="119">
        <v>0.621498266044194</v>
      </c>
      <c r="C3265" s="97">
        <v>10173.074206387895</v>
      </c>
      <c r="D3265" s="96">
        <v>1.1882561368185178</v>
      </c>
      <c r="E3265" s="98">
        <v>0.7</v>
      </c>
      <c r="F3265" s="119">
        <v>0.50510082019860525</v>
      </c>
      <c r="G3265" s="177">
        <v>1</v>
      </c>
      <c r="H3265" s="97">
        <v>9254003.8899651915</v>
      </c>
      <c r="I3265" s="185">
        <v>35153.732038525894</v>
      </c>
      <c r="J3265" s="174">
        <v>325312773031.31262</v>
      </c>
      <c r="K3265" s="186">
        <v>0.40976652511163458</v>
      </c>
      <c r="L3265" s="182">
        <v>107336041693.55077</v>
      </c>
      <c r="M3265" s="189">
        <v>1871624462.8729098</v>
      </c>
      <c r="N3265" s="187">
        <v>18078910.097342271</v>
      </c>
      <c r="O3265" s="185">
        <v>0</v>
      </c>
      <c r="P3265" s="185">
        <v>252637102168.91455</v>
      </c>
      <c r="Q3265" s="174">
        <v>579821499663.1001</v>
      </c>
      <c r="R3265" s="119">
        <v>0.57847452450364545</v>
      </c>
      <c r="S3265" s="174">
        <v>242944735834.57742</v>
      </c>
      <c r="T3265" s="119">
        <v>0.41899918505218969</v>
      </c>
      <c r="U3265" s="97">
        <v>16.371735493292274</v>
      </c>
      <c r="V3265" s="184">
        <v>4139812929460.6597</v>
      </c>
      <c r="W3265" s="199">
        <v>4298.4615013873272</v>
      </c>
      <c r="X3265" s="191">
        <v>4.7521630089898834E-2</v>
      </c>
      <c r="Y3265" s="198">
        <v>2.0000000000000001E-4</v>
      </c>
    </row>
    <row r="3266" spans="1:25" x14ac:dyDescent="0.2">
      <c r="A3266">
        <v>3262</v>
      </c>
      <c r="B3266" s="119">
        <v>0.44530304498282147</v>
      </c>
      <c r="C3266" s="97">
        <v>12776.051333719528</v>
      </c>
      <c r="D3266" s="96">
        <v>0.29439637592348933</v>
      </c>
      <c r="E3266" s="98">
        <v>0.7</v>
      </c>
      <c r="F3266" s="119">
        <v>0</v>
      </c>
      <c r="G3266" s="177">
        <v>0</v>
      </c>
      <c r="H3266" s="97">
        <v>1938596.3384487373</v>
      </c>
      <c r="I3266" s="185">
        <v>53652.823877489056</v>
      </c>
      <c r="J3266" s="174">
        <v>104011167916.33527</v>
      </c>
      <c r="K3266" s="186">
        <v>0.44530304498282147</v>
      </c>
      <c r="L3266" s="182">
        <v>34819449000.632133</v>
      </c>
      <c r="M3266" s="189">
        <v>21605407411.644398</v>
      </c>
      <c r="N3266" s="187">
        <v>7227339.9316538591</v>
      </c>
      <c r="O3266" s="185">
        <v>39313173550.733246</v>
      </c>
      <c r="P3266" s="185">
        <v>0</v>
      </c>
      <c r="Q3266" s="174">
        <v>164929748878.71292</v>
      </c>
      <c r="R3266" s="119">
        <v>0.47151607975307747</v>
      </c>
      <c r="S3266" s="174">
        <v>51466562049.065987</v>
      </c>
      <c r="T3266" s="119">
        <v>0.31205141824907401</v>
      </c>
      <c r="U3266" s="97">
        <v>16.305275806057448</v>
      </c>
      <c r="V3266" s="184">
        <v>949122727093.49719</v>
      </c>
      <c r="W3266" s="199">
        <v>985.23737748514543</v>
      </c>
      <c r="X3266" s="191">
        <v>4.3628582593820776E-2</v>
      </c>
      <c r="Y3266" s="198">
        <v>2.0000000000000001E-4</v>
      </c>
    </row>
    <row r="3267" spans="1:25" x14ac:dyDescent="0.2">
      <c r="A3267">
        <v>3263</v>
      </c>
      <c r="B3267" s="119">
        <v>0.64161063920931327</v>
      </c>
      <c r="C3267" s="97">
        <v>10407.146167775063</v>
      </c>
      <c r="D3267" s="96">
        <v>0.72965351007722379</v>
      </c>
      <c r="E3267" s="98">
        <v>0.47230216419593907</v>
      </c>
      <c r="F3267" s="119">
        <v>0</v>
      </c>
      <c r="G3267" s="177">
        <v>0</v>
      </c>
      <c r="H3267" s="97">
        <v>5180258.7046543136</v>
      </c>
      <c r="I3267" s="185">
        <v>44901.409760033064</v>
      </c>
      <c r="J3267" s="174">
        <v>232600918760.66144</v>
      </c>
      <c r="K3267" s="186">
        <v>0.42315308242375638</v>
      </c>
      <c r="L3267" s="182">
        <v>69383229799.512253</v>
      </c>
      <c r="M3267" s="189">
        <v>18235073151.204956</v>
      </c>
      <c r="N3267" s="187">
        <v>12696257.490212053</v>
      </c>
      <c r="O3267" s="185">
        <v>47269468077.110214</v>
      </c>
      <c r="P3267" s="185">
        <v>0</v>
      </c>
      <c r="Q3267" s="174">
        <v>298105459988.97662</v>
      </c>
      <c r="R3267" s="119">
        <v>0.45702406864637013</v>
      </c>
      <c r="S3267" s="174">
        <v>98033115893.110947</v>
      </c>
      <c r="T3267" s="119">
        <v>0.32885380863784253</v>
      </c>
      <c r="U3267" s="97">
        <v>15.427335740797334</v>
      </c>
      <c r="V3267" s="184">
        <v>1622889003286.0103</v>
      </c>
      <c r="W3267" s="199">
        <v>1685.6493859597479</v>
      </c>
      <c r="X3267" s="191">
        <v>4.7378145034060237E-2</v>
      </c>
      <c r="Y3267" s="198">
        <v>2.0000000000000001E-4</v>
      </c>
    </row>
    <row r="3268" spans="1:25" x14ac:dyDescent="0.2">
      <c r="A3268">
        <v>3264</v>
      </c>
      <c r="B3268" s="119">
        <v>0.53997870341690335</v>
      </c>
      <c r="C3268" s="97">
        <v>8727.2120110450905</v>
      </c>
      <c r="D3268" s="96">
        <v>0.99682185748196872</v>
      </c>
      <c r="E3268" s="98">
        <v>0</v>
      </c>
      <c r="F3268" s="119">
        <v>0.61152264289702918</v>
      </c>
      <c r="G3268" s="177">
        <v>1</v>
      </c>
      <c r="H3268" s="97">
        <v>9349640.2902233228</v>
      </c>
      <c r="I3268" s="185">
        <v>33780.928319329178</v>
      </c>
      <c r="J3268" s="174">
        <v>315839528455.54614</v>
      </c>
      <c r="K3268" s="186">
        <v>0.43776623147845894</v>
      </c>
      <c r="L3268" s="182">
        <v>109727528333.92892</v>
      </c>
      <c r="M3268" s="189">
        <v>815160894.36802614</v>
      </c>
      <c r="N3268" s="187">
        <v>19350715.347837586</v>
      </c>
      <c r="O3268" s="185">
        <v>0</v>
      </c>
      <c r="P3268" s="185">
        <v>185932777915.7728</v>
      </c>
      <c r="Q3268" s="174">
        <v>502587467265.68701</v>
      </c>
      <c r="R3268" s="119">
        <v>0.57106498102311742</v>
      </c>
      <c r="S3268" s="174">
        <v>190720123657.85873</v>
      </c>
      <c r="T3268" s="119">
        <v>0.37947648136843964</v>
      </c>
      <c r="U3268" s="97">
        <v>15.561196397047489</v>
      </c>
      <c r="V3268" s="184">
        <v>3118818049202.1646</v>
      </c>
      <c r="W3268" s="199">
        <v>3235.6013990836841</v>
      </c>
      <c r="X3268" s="191">
        <v>4.8943796792866985E-2</v>
      </c>
      <c r="Y3268" s="198">
        <v>2.0000000000000001E-4</v>
      </c>
    </row>
    <row r="3269" spans="1:25" x14ac:dyDescent="0.2">
      <c r="A3269">
        <v>3265</v>
      </c>
      <c r="B3269" s="119">
        <v>0.56179347044611194</v>
      </c>
      <c r="C3269" s="97">
        <v>8357.3294513177225</v>
      </c>
      <c r="D3269" s="96">
        <v>0.38167962068658906</v>
      </c>
      <c r="E3269" s="98">
        <v>0.2023596782902406</v>
      </c>
      <c r="F3269" s="119">
        <v>0</v>
      </c>
      <c r="G3269" s="177">
        <v>0</v>
      </c>
      <c r="H3269" s="97">
        <v>11089937.829991171</v>
      </c>
      <c r="I3269" s="185">
        <v>36304.030095907896</v>
      </c>
      <c r="J3269" s="174">
        <v>402609436741.74701</v>
      </c>
      <c r="K3269" s="186">
        <v>0.41330469791958668</v>
      </c>
      <c r="L3269" s="182">
        <v>119426736989.36461</v>
      </c>
      <c r="M3269" s="189">
        <v>25831795216.369415</v>
      </c>
      <c r="N3269" s="187">
        <v>30924991.981060609</v>
      </c>
      <c r="O3269" s="185">
        <v>53871732239.252411</v>
      </c>
      <c r="P3269" s="185">
        <v>0</v>
      </c>
      <c r="Q3269" s="174">
        <v>482312964197.36877</v>
      </c>
      <c r="R3269" s="119">
        <v>0.43436061846721452</v>
      </c>
      <c r="S3269" s="174">
        <v>139677489802.23212</v>
      </c>
      <c r="T3269" s="119">
        <v>0.2895992854653483</v>
      </c>
      <c r="U3269" s="97">
        <v>14.411495037412276</v>
      </c>
      <c r="V3269" s="184">
        <v>2170653604802.606</v>
      </c>
      <c r="W3269" s="199">
        <v>2250.5305942240598</v>
      </c>
      <c r="X3269" s="191">
        <v>4.9559409683415892E-2</v>
      </c>
      <c r="Y3269" s="198">
        <v>2.0000000000000001E-4</v>
      </c>
    </row>
    <row r="3270" spans="1:25" x14ac:dyDescent="0.2">
      <c r="A3270">
        <v>3266</v>
      </c>
      <c r="B3270" s="119">
        <v>0.5033954032512713</v>
      </c>
      <c r="C3270" s="97">
        <v>16629.395861251247</v>
      </c>
      <c r="D3270" s="96">
        <v>0.23895710949532767</v>
      </c>
      <c r="E3270" s="98">
        <v>0</v>
      </c>
      <c r="F3270" s="119">
        <v>0</v>
      </c>
      <c r="G3270" s="177">
        <v>0</v>
      </c>
      <c r="H3270" s="97">
        <v>1430707.4012734913</v>
      </c>
      <c r="I3270" s="185">
        <v>54429.107630020633</v>
      </c>
      <c r="J3270" s="174">
        <v>77872127130.981979</v>
      </c>
      <c r="K3270" s="186">
        <v>0.46936531748886212</v>
      </c>
      <c r="L3270" s="182">
        <v>29920789746.356934</v>
      </c>
      <c r="M3270" s="189">
        <v>3836698457.8185625</v>
      </c>
      <c r="N3270" s="187">
        <v>5975154.3479864765</v>
      </c>
      <c r="O3270" s="185">
        <v>0</v>
      </c>
      <c r="P3270" s="185">
        <v>0</v>
      </c>
      <c r="Q3270" s="174">
        <v>81708825588.800537</v>
      </c>
      <c r="R3270" s="119">
        <v>0.44732592117168068</v>
      </c>
      <c r="S3270" s="174">
        <v>29920789746.356934</v>
      </c>
      <c r="T3270" s="119">
        <v>0.36618797945932102</v>
      </c>
      <c r="U3270" s="97">
        <v>13.453099186315711</v>
      </c>
      <c r="V3270" s="184">
        <v>485104598643.65332</v>
      </c>
      <c r="W3270" s="199">
        <v>503.24335620389689</v>
      </c>
      <c r="X3270" s="191">
        <v>4.9825945932654755E-2</v>
      </c>
      <c r="Y3270" s="198">
        <v>2.0000000000000001E-4</v>
      </c>
    </row>
    <row r="3271" spans="1:25" x14ac:dyDescent="0.2">
      <c r="A3271">
        <v>3267</v>
      </c>
      <c r="B3271" s="119">
        <v>0.50653161342363417</v>
      </c>
      <c r="C3271" s="97">
        <v>11990.944838332816</v>
      </c>
      <c r="D3271" s="96">
        <v>0.89653003312281287</v>
      </c>
      <c r="E3271" s="98">
        <v>0</v>
      </c>
      <c r="F3271" s="119">
        <v>0</v>
      </c>
      <c r="G3271" s="177">
        <v>0</v>
      </c>
      <c r="H3271" s="97">
        <v>6155281.9058445254</v>
      </c>
      <c r="I3271" s="185">
        <v>39917.249927702527</v>
      </c>
      <c r="J3271" s="174">
        <v>245701926211.06107</v>
      </c>
      <c r="K3271" s="186">
        <v>0.4215194962445179</v>
      </c>
      <c r="L3271" s="182">
        <v>86230196424.126678</v>
      </c>
      <c r="M3271" s="189">
        <v>6198332495.0885811</v>
      </c>
      <c r="N3271" s="187">
        <v>13778138.043114681</v>
      </c>
      <c r="O3271" s="185">
        <v>0</v>
      </c>
      <c r="P3271" s="185">
        <v>0</v>
      </c>
      <c r="Q3271" s="174">
        <v>251900258706.14966</v>
      </c>
      <c r="R3271" s="119">
        <v>0.41114746247089012</v>
      </c>
      <c r="S3271" s="174">
        <v>86230196424.126678</v>
      </c>
      <c r="T3271" s="119">
        <v>0.34231880851189272</v>
      </c>
      <c r="U3271" s="97">
        <v>13.257679891268321</v>
      </c>
      <c r="V3271" s="184">
        <v>1200754012900.7808</v>
      </c>
      <c r="W3271" s="199">
        <v>1246.7749097947581</v>
      </c>
      <c r="X3271" s="191">
        <v>5.5948988674624563E-2</v>
      </c>
      <c r="Y3271" s="198">
        <v>2.0000000000000001E-4</v>
      </c>
    </row>
    <row r="3272" spans="1:25" x14ac:dyDescent="0.2">
      <c r="A3272">
        <v>3268</v>
      </c>
      <c r="B3272" s="119">
        <v>0.43706805063779153</v>
      </c>
      <c r="C3272" s="97">
        <v>7645.4278019993471</v>
      </c>
      <c r="D3272" s="96">
        <v>0.89296071618157902</v>
      </c>
      <c r="E3272" s="98">
        <v>0</v>
      </c>
      <c r="F3272" s="119">
        <v>0</v>
      </c>
      <c r="G3272" s="177">
        <v>0</v>
      </c>
      <c r="H3272" s="97">
        <v>8531825.4227501974</v>
      </c>
      <c r="I3272" s="185">
        <v>39050.066632985363</v>
      </c>
      <c r="J3272" s="174">
        <v>333168351259.39374</v>
      </c>
      <c r="K3272" s="186">
        <v>0.43706805063779153</v>
      </c>
      <c r="L3272" s="182">
        <v>112163768280.62646</v>
      </c>
      <c r="M3272" s="189">
        <v>10344904503.872408</v>
      </c>
      <c r="N3272" s="187">
        <v>18502187.783748437</v>
      </c>
      <c r="O3272" s="185">
        <v>0</v>
      </c>
      <c r="P3272" s="185">
        <v>0</v>
      </c>
      <c r="Q3272" s="174">
        <v>343513255763.26617</v>
      </c>
      <c r="R3272" s="119">
        <v>0.42390574272191417</v>
      </c>
      <c r="S3272" s="174">
        <v>112163768280.62646</v>
      </c>
      <c r="T3272" s="119">
        <v>0.32651947602838555</v>
      </c>
      <c r="U3272" s="97">
        <v>13.222388080158995</v>
      </c>
      <c r="V3272" s="184">
        <v>1590372709700.7417</v>
      </c>
      <c r="W3272" s="199">
        <v>1650.1321715162596</v>
      </c>
      <c r="X3272" s="191">
        <v>5.5365749361084932E-2</v>
      </c>
      <c r="Y3272" s="198">
        <v>2.0000000000000001E-4</v>
      </c>
    </row>
    <row r="3273" spans="1:25" x14ac:dyDescent="0.2">
      <c r="A3273">
        <v>3269</v>
      </c>
      <c r="B3273" s="119">
        <v>0.45849080966583217</v>
      </c>
      <c r="C3273" s="97">
        <v>8256.4919364368961</v>
      </c>
      <c r="D3273" s="96">
        <v>0.75839811517385336</v>
      </c>
      <c r="E3273" s="98">
        <v>0.58858903610882973</v>
      </c>
      <c r="F3273" s="119">
        <v>0</v>
      </c>
      <c r="G3273" s="177">
        <v>0</v>
      </c>
      <c r="H3273" s="97">
        <v>5652669.3054536609</v>
      </c>
      <c r="I3273" s="185">
        <v>47512.89124804514</v>
      </c>
      <c r="J3273" s="174">
        <v>268574661971.18265</v>
      </c>
      <c r="K3273" s="186">
        <v>0.45849080966583222</v>
      </c>
      <c r="L3273" s="182">
        <v>99403779398.511002</v>
      </c>
      <c r="M3273" s="189">
        <v>40487604468.016037</v>
      </c>
      <c r="N3273" s="187">
        <v>13562141.272929344</v>
      </c>
      <c r="O3273" s="185">
        <v>54041308365.802895</v>
      </c>
      <c r="P3273" s="185">
        <v>0</v>
      </c>
      <c r="Q3273" s="174">
        <v>363103574805.00159</v>
      </c>
      <c r="R3273" s="119">
        <v>0.45819450002629208</v>
      </c>
      <c r="S3273" s="174">
        <v>136656307452.68506</v>
      </c>
      <c r="T3273" s="119">
        <v>0.37635627114405013</v>
      </c>
      <c r="U3273" s="97">
        <v>15.624947594744947</v>
      </c>
      <c r="V3273" s="184">
        <v>2318469903672.7168</v>
      </c>
      <c r="W3273" s="199">
        <v>2406.2600487991272</v>
      </c>
      <c r="X3273" s="191">
        <v>4.7310433853850718E-2</v>
      </c>
      <c r="Y3273" s="198">
        <v>2.0000000000000001E-4</v>
      </c>
    </row>
    <row r="3274" spans="1:25" x14ac:dyDescent="0.2">
      <c r="A3274">
        <v>3270</v>
      </c>
      <c r="B3274" s="119">
        <v>0.48499195615294727</v>
      </c>
      <c r="C3274" s="97">
        <v>15151.761107956734</v>
      </c>
      <c r="D3274" s="96">
        <v>0.57076936240820264</v>
      </c>
      <c r="E3274" s="98">
        <v>5.2168910093081666E-2</v>
      </c>
      <c r="F3274" s="119">
        <v>0</v>
      </c>
      <c r="G3274" s="177">
        <v>0</v>
      </c>
      <c r="H3274" s="97">
        <v>3784283.6709043547</v>
      </c>
      <c r="I3274" s="185">
        <v>36971.091497682952</v>
      </c>
      <c r="J3274" s="174">
        <v>139909097850.19241</v>
      </c>
      <c r="K3274" s="186">
        <v>0.33593357866045481</v>
      </c>
      <c r="L3274" s="182">
        <v>36874945043.222961</v>
      </c>
      <c r="M3274" s="189">
        <v>8324025463.8292179</v>
      </c>
      <c r="N3274" s="187">
        <v>10416234.282723604</v>
      </c>
      <c r="O3274" s="185">
        <v>12421516258.966871</v>
      </c>
      <c r="P3274" s="185">
        <v>0</v>
      </c>
      <c r="Q3274" s="174">
        <v>160654639572.98849</v>
      </c>
      <c r="R3274" s="119">
        <v>0.35440854423178131</v>
      </c>
      <c r="S3274" s="174">
        <v>43333238033.502892</v>
      </c>
      <c r="T3274" s="119">
        <v>0.26972914164620665</v>
      </c>
      <c r="U3274" s="97">
        <v>14.600155358215344</v>
      </c>
      <c r="V3274" s="184">
        <v>666944500264.70508</v>
      </c>
      <c r="W3274" s="199">
        <v>692.61420306743719</v>
      </c>
      <c r="X3274" s="191">
        <v>4.9170626148505488E-2</v>
      </c>
      <c r="Y3274" s="198">
        <v>2.0000000000000001E-4</v>
      </c>
    </row>
    <row r="3275" spans="1:25" x14ac:dyDescent="0.2">
      <c r="A3275">
        <v>3271</v>
      </c>
      <c r="B3275" s="119">
        <v>0.47304230722509732</v>
      </c>
      <c r="C3275" s="97">
        <v>6528.9778576461649</v>
      </c>
      <c r="D3275" s="96">
        <v>0.76610625968306845</v>
      </c>
      <c r="E3275" s="98">
        <v>0</v>
      </c>
      <c r="F3275" s="119">
        <v>0</v>
      </c>
      <c r="G3275" s="177">
        <v>0</v>
      </c>
      <c r="H3275" s="97">
        <v>10146555.901632003</v>
      </c>
      <c r="I3275" s="185">
        <v>35231.209707662842</v>
      </c>
      <c r="J3275" s="174">
        <v>357475438780.92114</v>
      </c>
      <c r="K3275" s="186">
        <v>0.46485114427738539</v>
      </c>
      <c r="L3275" s="182">
        <v>126833017494.25963</v>
      </c>
      <c r="M3275" s="189">
        <v>2193763635.9699612</v>
      </c>
      <c r="N3275" s="187">
        <v>22864430.497050676</v>
      </c>
      <c r="O3275" s="185">
        <v>0</v>
      </c>
      <c r="P3275" s="185">
        <v>0</v>
      </c>
      <c r="Q3275" s="174">
        <v>359669202416.89111</v>
      </c>
      <c r="R3275" s="119">
        <v>0.46201583469401786</v>
      </c>
      <c r="S3275" s="174">
        <v>126833017494.25963</v>
      </c>
      <c r="T3275" s="119">
        <v>0.35263797022923299</v>
      </c>
      <c r="U3275" s="97">
        <v>13.056159175710045</v>
      </c>
      <c r="V3275" s="184">
        <v>1814148475600.7268</v>
      </c>
      <c r="W3275" s="199">
        <v>1882.8940194975585</v>
      </c>
      <c r="X3275" s="191">
        <v>5.4675067122837227E-2</v>
      </c>
      <c r="Y3275" s="198">
        <v>2.0000000000000001E-4</v>
      </c>
    </row>
    <row r="3276" spans="1:25" x14ac:dyDescent="0.2">
      <c r="A3276">
        <v>3272</v>
      </c>
      <c r="B3276" s="119">
        <v>0.4335056295377151</v>
      </c>
      <c r="C3276" s="97">
        <v>6554.8490655242258</v>
      </c>
      <c r="D3276" s="96">
        <v>0.73395761618020317</v>
      </c>
      <c r="E3276" s="98">
        <v>0</v>
      </c>
      <c r="F3276" s="119">
        <v>0.55660079382279259</v>
      </c>
      <c r="G3276" s="177">
        <v>1</v>
      </c>
      <c r="H3276" s="97">
        <v>5973358.8538812716</v>
      </c>
      <c r="I3276" s="185">
        <v>40622.371699140698</v>
      </c>
      <c r="J3276" s="174">
        <v>242652003654.71808</v>
      </c>
      <c r="K3276" s="186">
        <v>0.4335056295377151</v>
      </c>
      <c r="L3276" s="182">
        <v>80147358081.292572</v>
      </c>
      <c r="M3276" s="189">
        <v>6980472280.3840761</v>
      </c>
      <c r="N3276" s="187">
        <v>14420053.483074358</v>
      </c>
      <c r="O3276" s="185">
        <v>0</v>
      </c>
      <c r="P3276" s="185">
        <v>193757677326.33127</v>
      </c>
      <c r="Q3276" s="174">
        <v>443390153261.43341</v>
      </c>
      <c r="R3276" s="119">
        <v>0.58683565602453303</v>
      </c>
      <c r="S3276" s="174">
        <v>175237904066.24567</v>
      </c>
      <c r="T3276" s="119">
        <v>0.39522281398730391</v>
      </c>
      <c r="U3276" s="97">
        <v>16.402273216393223</v>
      </c>
      <c r="V3276" s="184">
        <v>3108276314587.8169</v>
      </c>
      <c r="W3276" s="199">
        <v>3226.738267558088</v>
      </c>
      <c r="X3276" s="191">
        <v>4.4954964150877998E-2</v>
      </c>
      <c r="Y3276" s="198">
        <v>2.0000000000000001E-4</v>
      </c>
    </row>
    <row r="3277" spans="1:25" x14ac:dyDescent="0.2">
      <c r="A3277">
        <v>3273</v>
      </c>
      <c r="B3277" s="119">
        <v>0.5521832446306616</v>
      </c>
      <c r="C3277" s="97">
        <v>10784.914187739219</v>
      </c>
      <c r="D3277" s="96">
        <v>1.0772482350726627</v>
      </c>
      <c r="E3277" s="98">
        <v>0</v>
      </c>
      <c r="F3277" s="119">
        <v>0</v>
      </c>
      <c r="G3277" s="177">
        <v>0</v>
      </c>
      <c r="H3277" s="97">
        <v>9087060.5310376529</v>
      </c>
      <c r="I3277" s="185">
        <v>41932.987272890015</v>
      </c>
      <c r="J3277" s="174">
        <v>381047593595.98309</v>
      </c>
      <c r="K3277" s="186">
        <v>0.48388119982382805</v>
      </c>
      <c r="L3277" s="182">
        <v>151872174835.90494</v>
      </c>
      <c r="M3277" s="189">
        <v>0</v>
      </c>
      <c r="N3277" s="187">
        <v>18340600.40149302</v>
      </c>
      <c r="O3277" s="185">
        <v>0</v>
      </c>
      <c r="P3277" s="185">
        <v>0</v>
      </c>
      <c r="Q3277" s="174">
        <v>381047593595.98309</v>
      </c>
      <c r="R3277" s="119">
        <v>0.4838811998238281</v>
      </c>
      <c r="S3277" s="174">
        <v>151872174835.90494</v>
      </c>
      <c r="T3277" s="119">
        <v>0.39856484436149431</v>
      </c>
      <c r="U3277" s="97">
        <v>13</v>
      </c>
      <c r="V3277" s="184">
        <v>2055067992548.1606</v>
      </c>
      <c r="W3277" s="199">
        <v>2133.7111693956949</v>
      </c>
      <c r="X3277" s="191">
        <v>5.8705779524588997E-2</v>
      </c>
      <c r="Y3277" s="198">
        <v>2.0000000000000001E-4</v>
      </c>
    </row>
    <row r="3278" spans="1:25" x14ac:dyDescent="0.2">
      <c r="A3278">
        <v>3274</v>
      </c>
      <c r="B3278" s="119">
        <v>0.59622030073823884</v>
      </c>
      <c r="C3278" s="97">
        <v>7341.3352994467814</v>
      </c>
      <c r="D3278" s="96">
        <v>0.87493317374274937</v>
      </c>
      <c r="E3278" s="98">
        <v>0.29950583654107998</v>
      </c>
      <c r="F3278" s="119">
        <v>0.62527978604364398</v>
      </c>
      <c r="G3278" s="177">
        <v>1</v>
      </c>
      <c r="H3278" s="97">
        <v>9782730.5393922143</v>
      </c>
      <c r="I3278" s="185">
        <v>37935.1505177078</v>
      </c>
      <c r="J3278" s="174">
        <v>371109355486.02045</v>
      </c>
      <c r="K3278" s="186">
        <v>0.45240612339496922</v>
      </c>
      <c r="L3278" s="182">
        <v>132446174509.7075</v>
      </c>
      <c r="M3278" s="189">
        <v>8904865246.8364067</v>
      </c>
      <c r="N3278" s="187">
        <v>21125709.931974106</v>
      </c>
      <c r="O3278" s="185">
        <v>0</v>
      </c>
      <c r="P3278" s="185">
        <v>267006362601.96744</v>
      </c>
      <c r="Q3278" s="174">
        <v>647020583334.82434</v>
      </c>
      <c r="R3278" s="119">
        <v>0.58962148157068817</v>
      </c>
      <c r="S3278" s="174">
        <v>239623876554.72864</v>
      </c>
      <c r="T3278" s="119">
        <v>0.37034969632600784</v>
      </c>
      <c r="U3278" s="97">
        <v>15.81760611763552</v>
      </c>
      <c r="V3278" s="184">
        <v>4071561928595.3203</v>
      </c>
      <c r="W3278" s="199">
        <v>4219.4728156166248</v>
      </c>
      <c r="X3278" s="191">
        <v>4.6981681033068913E-2</v>
      </c>
      <c r="Y3278" s="198">
        <v>2.0000000000000001E-4</v>
      </c>
    </row>
    <row r="3279" spans="1:25" x14ac:dyDescent="0.2">
      <c r="A3279">
        <v>3275</v>
      </c>
      <c r="B3279" s="119">
        <v>0.46850575775943243</v>
      </c>
      <c r="C3279" s="97">
        <v>7768.3688134241474</v>
      </c>
      <c r="D3279" s="96">
        <v>0.2</v>
      </c>
      <c r="E3279" s="98">
        <v>0.26560549307229608</v>
      </c>
      <c r="F3279" s="119">
        <v>0.61073381344493149</v>
      </c>
      <c r="G3279" s="177">
        <v>1</v>
      </c>
      <c r="H3279" s="97">
        <v>2514610.6856843992</v>
      </c>
      <c r="I3279" s="185">
        <v>53698.291386341691</v>
      </c>
      <c r="J3279" s="174">
        <v>135030297323.08934</v>
      </c>
      <c r="K3279" s="186">
        <v>0.46850575775943248</v>
      </c>
      <c r="L3279" s="182">
        <v>49016922018.456589</v>
      </c>
      <c r="M3279" s="189">
        <v>4449871512.8676386</v>
      </c>
      <c r="N3279" s="187">
        <v>9642387.2229688764</v>
      </c>
      <c r="O3279" s="185">
        <v>0</v>
      </c>
      <c r="P3279" s="185">
        <v>257749202194.4104</v>
      </c>
      <c r="Q3279" s="174">
        <v>397229371030.36737</v>
      </c>
      <c r="R3279" s="119">
        <v>0.67835324670079333</v>
      </c>
      <c r="S3279" s="174">
        <v>177825551740.12549</v>
      </c>
      <c r="T3279" s="119">
        <v>0.44766466104675601</v>
      </c>
      <c r="U3279" s="97">
        <v>17.425425714148808</v>
      </c>
      <c r="V3279" s="184">
        <v>3403556436076.2539</v>
      </c>
      <c r="W3279" s="199">
        <v>3532.0961131911017</v>
      </c>
      <c r="X3279" s="191">
        <v>4.1773576242282416E-2</v>
      </c>
      <c r="Y3279" s="198">
        <v>2.0000000000000001E-4</v>
      </c>
    </row>
    <row r="3280" spans="1:25" x14ac:dyDescent="0.2">
      <c r="A3280">
        <v>3276</v>
      </c>
      <c r="B3280" s="119">
        <v>0.47263730397915349</v>
      </c>
      <c r="C3280" s="97">
        <v>9575.5394728751817</v>
      </c>
      <c r="D3280" s="96">
        <v>1.0594078802008824</v>
      </c>
      <c r="E3280" s="98">
        <v>0.20892662322904948</v>
      </c>
      <c r="F3280" s="119">
        <v>0.46385630486993212</v>
      </c>
      <c r="G3280" s="177">
        <v>1</v>
      </c>
      <c r="H3280" s="97">
        <v>7680335.5857835552</v>
      </c>
      <c r="I3280" s="185">
        <v>37299.93230351599</v>
      </c>
      <c r="J3280" s="174">
        <v>286475997418.01141</v>
      </c>
      <c r="K3280" s="186">
        <v>0.28842362640295904</v>
      </c>
      <c r="L3280" s="182">
        <v>53015885733.173042</v>
      </c>
      <c r="M3280" s="189">
        <v>10260223596.476778</v>
      </c>
      <c r="N3280" s="187">
        <v>15866063.539200511</v>
      </c>
      <c r="O3280" s="185">
        <v>0</v>
      </c>
      <c r="P3280" s="185">
        <v>222508473764.77417</v>
      </c>
      <c r="Q3280" s="174">
        <v>519244694779.26239</v>
      </c>
      <c r="R3280" s="119">
        <v>0.50194682330904783</v>
      </c>
      <c r="S3280" s="174">
        <v>195264844994.21115</v>
      </c>
      <c r="T3280" s="119">
        <v>0.37605554174649919</v>
      </c>
      <c r="U3280" s="97">
        <v>17.513577987754733</v>
      </c>
      <c r="V3280" s="184">
        <v>3576649551528.873</v>
      </c>
      <c r="W3280" s="199">
        <v>3713.4958289759165</v>
      </c>
      <c r="X3280" s="191">
        <v>4.367499736056582E-2</v>
      </c>
      <c r="Y3280" s="198">
        <v>2.0000000000000001E-4</v>
      </c>
    </row>
    <row r="3281" spans="1:25" x14ac:dyDescent="0.2">
      <c r="A3281">
        <v>3277</v>
      </c>
      <c r="B3281" s="119">
        <v>0.59524654620695838</v>
      </c>
      <c r="C3281" s="97">
        <v>8057.8087943129658</v>
      </c>
      <c r="D3281" s="96">
        <v>0.76838100356175298</v>
      </c>
      <c r="E3281" s="98">
        <v>0</v>
      </c>
      <c r="F3281" s="119">
        <v>0.55397242202188279</v>
      </c>
      <c r="G3281" s="177">
        <v>1</v>
      </c>
      <c r="H3281" s="97">
        <v>6974316.5754924687</v>
      </c>
      <c r="I3281" s="185">
        <v>37310.720595020721</v>
      </c>
      <c r="J3281" s="174">
        <v>260216777089.42123</v>
      </c>
      <c r="K3281" s="186">
        <v>0.43616957654347333</v>
      </c>
      <c r="L3281" s="182">
        <v>87097632810.018921</v>
      </c>
      <c r="M3281" s="189">
        <v>3267516375.0046983</v>
      </c>
      <c r="N3281" s="187">
        <v>16215142.964158699</v>
      </c>
      <c r="O3281" s="185">
        <v>0</v>
      </c>
      <c r="P3281" s="185">
        <v>361267492159.12646</v>
      </c>
      <c r="Q3281" s="174">
        <v>624751785623.55237</v>
      </c>
      <c r="R3281" s="119">
        <v>0.64427608605898035</v>
      </c>
      <c r="S3281" s="174">
        <v>319880405337.08258</v>
      </c>
      <c r="T3281" s="119">
        <v>0.51201199051846857</v>
      </c>
      <c r="U3281" s="97">
        <v>17.396738946577443</v>
      </c>
      <c r="V3281" s="184">
        <v>5946233818496.2656</v>
      </c>
      <c r="W3281" s="199">
        <v>6166.8691618326047</v>
      </c>
      <c r="X3281" s="191">
        <v>4.2922727203833708E-2</v>
      </c>
      <c r="Y3281" s="198">
        <v>2.0000000000000001E-4</v>
      </c>
    </row>
    <row r="3282" spans="1:25" x14ac:dyDescent="0.2">
      <c r="A3282">
        <v>3278</v>
      </c>
      <c r="B3282" s="119">
        <v>0.768951282590699</v>
      </c>
      <c r="C3282" s="97">
        <v>13320.945352982169</v>
      </c>
      <c r="D3282" s="96">
        <v>0.44175156037902991</v>
      </c>
      <c r="E3282" s="98">
        <v>0.18919220782883006</v>
      </c>
      <c r="F3282" s="119">
        <v>0.38661516053813205</v>
      </c>
      <c r="G3282" s="177">
        <v>1</v>
      </c>
      <c r="H3282" s="97">
        <v>2272573.1468706736</v>
      </c>
      <c r="I3282" s="185">
        <v>53619.65897733561</v>
      </c>
      <c r="J3282" s="174">
        <v>121854597136.25595</v>
      </c>
      <c r="K3282" s="186">
        <v>0.48407394268074944</v>
      </c>
      <c r="L3282" s="182">
        <v>43634470634.046326</v>
      </c>
      <c r="M3282" s="189">
        <v>2052922580.6491656</v>
      </c>
      <c r="N3282" s="187">
        <v>7440243.8087916309</v>
      </c>
      <c r="O3282" s="185">
        <v>0</v>
      </c>
      <c r="P3282" s="185">
        <v>147724815855.01651</v>
      </c>
      <c r="Q3282" s="174">
        <v>271632335571.92163</v>
      </c>
      <c r="R3282" s="119">
        <v>0.65222900499129122</v>
      </c>
      <c r="S3282" s="174">
        <v>115579403872.14745</v>
      </c>
      <c r="T3282" s="119">
        <v>0.42549942969343146</v>
      </c>
      <c r="U3282" s="97">
        <v>16.810160168511004</v>
      </c>
      <c r="V3282" s="184">
        <v>2106163139465.0483</v>
      </c>
      <c r="W3282" s="199">
        <v>2187.1737760466035</v>
      </c>
      <c r="X3282" s="191">
        <v>4.4033781023680593E-2</v>
      </c>
      <c r="Y3282" s="198">
        <v>2.0000000000000001E-4</v>
      </c>
    </row>
    <row r="3283" spans="1:25" x14ac:dyDescent="0.2">
      <c r="A3283">
        <v>3279</v>
      </c>
      <c r="B3283" s="119">
        <v>0.54557985224326644</v>
      </c>
      <c r="C3283" s="97">
        <v>11090.103995818823</v>
      </c>
      <c r="D3283" s="96">
        <v>0.88803741987955953</v>
      </c>
      <c r="E3283" s="98">
        <v>0</v>
      </c>
      <c r="F3283" s="119">
        <v>0.48240884959524105</v>
      </c>
      <c r="G3283" s="177">
        <v>1</v>
      </c>
      <c r="H3283" s="97">
        <v>7374936.2794555863</v>
      </c>
      <c r="I3283" s="185">
        <v>38596.262470293193</v>
      </c>
      <c r="J3283" s="174">
        <v>284644976343.55536</v>
      </c>
      <c r="K3283" s="186">
        <v>0.43445778290739789</v>
      </c>
      <c r="L3283" s="182">
        <v>91484564768.570175</v>
      </c>
      <c r="M3283" s="189">
        <v>5007626557.9765654</v>
      </c>
      <c r="N3283" s="187">
        <v>16213849.754633386</v>
      </c>
      <c r="O3283" s="185">
        <v>0</v>
      </c>
      <c r="P3283" s="185">
        <v>297258800307.85046</v>
      </c>
      <c r="Q3283" s="174">
        <v>586911403209.38232</v>
      </c>
      <c r="R3283" s="119">
        <v>0.61589068402420111</v>
      </c>
      <c r="S3283" s="174">
        <v>242541436696.8262</v>
      </c>
      <c r="T3283" s="119">
        <v>0.41325050999273027</v>
      </c>
      <c r="U3283" s="97">
        <v>16.802567751431461</v>
      </c>
      <c r="V3283" s="184">
        <v>4308697682271.23</v>
      </c>
      <c r="W3283" s="199">
        <v>4471.8641382550359</v>
      </c>
      <c r="X3283" s="191">
        <v>4.5194767076324596E-2</v>
      </c>
      <c r="Y3283" s="198">
        <v>2.0000000000000001E-4</v>
      </c>
    </row>
    <row r="3284" spans="1:25" x14ac:dyDescent="0.2">
      <c r="A3284">
        <v>3280</v>
      </c>
      <c r="B3284" s="119">
        <v>0.73912785968285599</v>
      </c>
      <c r="C3284" s="97">
        <v>6904.3274327499294</v>
      </c>
      <c r="D3284" s="96">
        <v>0.83346645869759706</v>
      </c>
      <c r="E3284" s="98">
        <v>0.66392735881558818</v>
      </c>
      <c r="F3284" s="119">
        <v>0</v>
      </c>
      <c r="G3284" s="177">
        <v>0</v>
      </c>
      <c r="H3284" s="97">
        <v>7860074.4142019637</v>
      </c>
      <c r="I3284" s="185">
        <v>33291.23157368668</v>
      </c>
      <c r="J3284" s="174">
        <v>261671557509.60724</v>
      </c>
      <c r="K3284" s="186">
        <v>0.35815229469846288</v>
      </c>
      <c r="L3284" s="182">
        <v>65113276092.276047</v>
      </c>
      <c r="M3284" s="189">
        <v>33922226359.820267</v>
      </c>
      <c r="N3284" s="187">
        <v>17598319.470532935</v>
      </c>
      <c r="O3284" s="185">
        <v>78695464577.922714</v>
      </c>
      <c r="P3284" s="185">
        <v>0</v>
      </c>
      <c r="Q3284" s="174">
        <v>374289248447.35022</v>
      </c>
      <c r="R3284" s="119">
        <v>0.41859241506843226</v>
      </c>
      <c r="S3284" s="174">
        <v>100723909701.81209</v>
      </c>
      <c r="T3284" s="119">
        <v>0.26910714138768677</v>
      </c>
      <c r="U3284" s="97">
        <v>16.334094716451084</v>
      </c>
      <c r="V3284" s="184">
        <v>1747249004732.1384</v>
      </c>
      <c r="W3284" s="199">
        <v>1814.8972204222925</v>
      </c>
      <c r="X3284" s="191">
        <v>4.5712797285419333E-2</v>
      </c>
      <c r="Y3284" s="198">
        <v>2.0000000000000001E-4</v>
      </c>
    </row>
    <row r="3285" spans="1:25" x14ac:dyDescent="0.2">
      <c r="A3285">
        <v>3281</v>
      </c>
      <c r="B3285" s="119">
        <v>0.2082217173480187</v>
      </c>
      <c r="C3285" s="97">
        <v>11133.231817611462</v>
      </c>
      <c r="D3285" s="96">
        <v>0.60845055146051519</v>
      </c>
      <c r="E3285" s="98">
        <v>0</v>
      </c>
      <c r="F3285" s="119">
        <v>0</v>
      </c>
      <c r="G3285" s="177">
        <v>0</v>
      </c>
      <c r="H3285" s="97">
        <v>4641952.0761674959</v>
      </c>
      <c r="I3285" s="185">
        <v>50526.348965791418</v>
      </c>
      <c r="J3285" s="174">
        <v>234540890482.91888</v>
      </c>
      <c r="K3285" s="186">
        <v>0.20822171734801875</v>
      </c>
      <c r="L3285" s="182">
        <v>20499007110.886307</v>
      </c>
      <c r="M3285" s="189">
        <v>7321411314.1840734</v>
      </c>
      <c r="N3285" s="187">
        <v>12206283.886936793</v>
      </c>
      <c r="O3285" s="185">
        <v>0</v>
      </c>
      <c r="P3285" s="185">
        <v>0</v>
      </c>
      <c r="Q3285" s="174">
        <v>241862301797.10297</v>
      </c>
      <c r="R3285" s="119">
        <v>0.2019186398286065</v>
      </c>
      <c r="S3285" s="174">
        <v>20499007110.886307</v>
      </c>
      <c r="T3285" s="119">
        <v>8.4754866544199253E-2</v>
      </c>
      <c r="U3285" s="97">
        <v>14.325108773786294</v>
      </c>
      <c r="V3285" s="184">
        <v>276215192098.03992</v>
      </c>
      <c r="W3285" s="199">
        <v>286.55124735709592</v>
      </c>
      <c r="X3285" s="191">
        <v>5.1398441324096059E-2</v>
      </c>
      <c r="Y3285" s="198">
        <v>2.0000000000000001E-4</v>
      </c>
    </row>
    <row r="3286" spans="1:25" x14ac:dyDescent="0.2">
      <c r="A3286">
        <v>3282</v>
      </c>
      <c r="B3286" s="119">
        <v>0.54144364917995624</v>
      </c>
      <c r="C3286" s="97">
        <v>10474.803061992685</v>
      </c>
      <c r="D3286" s="96">
        <v>0.98056548414069877</v>
      </c>
      <c r="E3286" s="98">
        <v>6.1727037547833305E-2</v>
      </c>
      <c r="F3286" s="119">
        <v>0.32119333172856496</v>
      </c>
      <c r="G3286" s="177">
        <v>1</v>
      </c>
      <c r="H3286" s="97">
        <v>7503783.9728973154</v>
      </c>
      <c r="I3286" s="185">
        <v>40650.614844207659</v>
      </c>
      <c r="J3286" s="174">
        <v>305033432156.38715</v>
      </c>
      <c r="K3286" s="186">
        <v>0.45586169504400231</v>
      </c>
      <c r="L3286" s="182">
        <v>105129067795.62694</v>
      </c>
      <c r="M3286" s="189">
        <v>7105690963.9978743</v>
      </c>
      <c r="N3286" s="187">
        <v>15937594.738835528</v>
      </c>
      <c r="O3286" s="185">
        <v>0</v>
      </c>
      <c r="P3286" s="185">
        <v>87948292820.515289</v>
      </c>
      <c r="Q3286" s="174">
        <v>400087415940.90033</v>
      </c>
      <c r="R3286" s="119">
        <v>0.52341484220849932</v>
      </c>
      <c r="S3286" s="174">
        <v>142401708203.06812</v>
      </c>
      <c r="T3286" s="119">
        <v>0.35592648638592334</v>
      </c>
      <c r="U3286" s="97">
        <v>14.705797459130851</v>
      </c>
      <c r="V3286" s="184">
        <v>2206095268437.2651</v>
      </c>
      <c r="W3286" s="199">
        <v>2289.4868561927469</v>
      </c>
      <c r="X3286" s="191">
        <v>5.1467446780714375E-2</v>
      </c>
      <c r="Y3286" s="198">
        <v>2.0000000000000001E-4</v>
      </c>
    </row>
    <row r="3287" spans="1:25" x14ac:dyDescent="0.2">
      <c r="A3287">
        <v>3283</v>
      </c>
      <c r="B3287" s="119">
        <v>0.6045219337365676</v>
      </c>
      <c r="C3287" s="97">
        <v>7369.8804174542693</v>
      </c>
      <c r="D3287" s="96">
        <v>0.62725442333717329</v>
      </c>
      <c r="E3287" s="98">
        <v>0.45780018284421164</v>
      </c>
      <c r="F3287" s="119">
        <v>0.49575681600375382</v>
      </c>
      <c r="G3287" s="177">
        <v>1</v>
      </c>
      <c r="H3287" s="97">
        <v>8664580.7721622586</v>
      </c>
      <c r="I3287" s="185">
        <v>36321.349248076898</v>
      </c>
      <c r="J3287" s="174">
        <v>314709264313.8772</v>
      </c>
      <c r="K3287" s="186">
        <v>0.43089180301317764</v>
      </c>
      <c r="L3287" s="182">
        <v>103916409259.86064</v>
      </c>
      <c r="M3287" s="189">
        <v>8807828769.2073326</v>
      </c>
      <c r="N3287" s="187">
        <v>21110727.438461393</v>
      </c>
      <c r="O3287" s="185">
        <v>0</v>
      </c>
      <c r="P3287" s="185">
        <v>341948020584.50342</v>
      </c>
      <c r="Q3287" s="174">
        <v>665465113667.58789</v>
      </c>
      <c r="R3287" s="119">
        <v>0.61485425815596551</v>
      </c>
      <c r="S3287" s="174">
        <v>252331703969.78885</v>
      </c>
      <c r="T3287" s="119">
        <v>0.37918096499320503</v>
      </c>
      <c r="U3287" s="97">
        <v>16.65267605828366</v>
      </c>
      <c r="V3287" s="184">
        <v>4538003260406.4775</v>
      </c>
      <c r="W3287" s="199">
        <v>4703.1039660409369</v>
      </c>
      <c r="X3287" s="191">
        <v>4.4431383607131718E-2</v>
      </c>
      <c r="Y3287" s="198">
        <v>2.0000000000000001E-4</v>
      </c>
    </row>
    <row r="3288" spans="1:25" x14ac:dyDescent="0.2">
      <c r="A3288">
        <v>3284</v>
      </c>
      <c r="B3288" s="119">
        <v>0.52211991849150641</v>
      </c>
      <c r="C3288" s="97">
        <v>11482.868254780529</v>
      </c>
      <c r="D3288" s="96">
        <v>1.010061248063018</v>
      </c>
      <c r="E3288" s="98">
        <v>0.21006822758274751</v>
      </c>
      <c r="F3288" s="119">
        <v>0.49645278901503825</v>
      </c>
      <c r="G3288" s="177">
        <v>1</v>
      </c>
      <c r="H3288" s="97">
        <v>27012901.582875885</v>
      </c>
      <c r="I3288" s="185">
        <v>20797.618481336656</v>
      </c>
      <c r="J3288" s="174">
        <v>561804021194.54773</v>
      </c>
      <c r="K3288" s="186">
        <v>0.10861857596321756</v>
      </c>
      <c r="L3288" s="182">
        <v>46089063837.423187</v>
      </c>
      <c r="M3288" s="189">
        <v>11297289978.332905</v>
      </c>
      <c r="N3288" s="187">
        <v>52227981.842608273</v>
      </c>
      <c r="O3288" s="185">
        <v>0</v>
      </c>
      <c r="P3288" s="185">
        <v>607441363495.75049</v>
      </c>
      <c r="Q3288" s="174">
        <v>1180542674668.6313</v>
      </c>
      <c r="R3288" s="119">
        <v>0.46332543099527768</v>
      </c>
      <c r="S3288" s="174">
        <v>382301886588.64716</v>
      </c>
      <c r="T3288" s="119">
        <v>0.32383571961594371</v>
      </c>
      <c r="U3288" s="97">
        <v>18.37867078878714</v>
      </c>
      <c r="V3288" s="184">
        <v>6965057142826.4072</v>
      </c>
      <c r="W3288" s="199">
        <v>7226.4913014038339</v>
      </c>
      <c r="X3288" s="191">
        <v>4.3661909876137939E-2</v>
      </c>
      <c r="Y3288" s="198">
        <v>2.0000000000000001E-4</v>
      </c>
    </row>
    <row r="3289" spans="1:25" x14ac:dyDescent="0.2">
      <c r="A3289">
        <v>3285</v>
      </c>
      <c r="B3289" s="119">
        <v>0.61959717115750879</v>
      </c>
      <c r="C3289" s="97">
        <v>14439.141180776864</v>
      </c>
      <c r="D3289" s="96">
        <v>0.82453447351301212</v>
      </c>
      <c r="E3289" s="98">
        <v>1.1514411407488601E-3</v>
      </c>
      <c r="F3289" s="119">
        <v>0.61914168753694576</v>
      </c>
      <c r="G3289" s="177">
        <v>1</v>
      </c>
      <c r="H3289" s="97">
        <v>4963665.0539543703</v>
      </c>
      <c r="I3289" s="185">
        <v>46853.234657586094</v>
      </c>
      <c r="J3289" s="174">
        <v>232563763534.58386</v>
      </c>
      <c r="K3289" s="186">
        <v>0.43043709898177185</v>
      </c>
      <c r="L3289" s="182">
        <v>74238817936.821426</v>
      </c>
      <c r="M3289" s="189">
        <v>8276424549.503746</v>
      </c>
      <c r="N3289" s="187">
        <v>11715781.598414185</v>
      </c>
      <c r="O3289" s="185">
        <v>0</v>
      </c>
      <c r="P3289" s="185">
        <v>214606350506.12994</v>
      </c>
      <c r="Q3289" s="174">
        <v>455446538590.21753</v>
      </c>
      <c r="R3289" s="119">
        <v>0.59675314022652393</v>
      </c>
      <c r="S3289" s="174">
        <v>229022076923.94168</v>
      </c>
      <c r="T3289" s="119">
        <v>0.50285172356969321</v>
      </c>
      <c r="U3289" s="97">
        <v>17.166403958335213</v>
      </c>
      <c r="V3289" s="184">
        <v>4148277662801.105</v>
      </c>
      <c r="W3289" s="199">
        <v>4299.2972709017222</v>
      </c>
      <c r="X3289" s="191">
        <v>4.3930652647329108E-2</v>
      </c>
      <c r="Y3289" s="198">
        <v>2.0000000000000001E-4</v>
      </c>
    </row>
    <row r="3290" spans="1:25" x14ac:dyDescent="0.2">
      <c r="A3290">
        <v>3286</v>
      </c>
      <c r="B3290" s="119">
        <v>0.54846887527409682</v>
      </c>
      <c r="C3290" s="97">
        <v>7956.9307933261643</v>
      </c>
      <c r="D3290" s="96">
        <v>0.4993387868714485</v>
      </c>
      <c r="E3290" s="98">
        <v>0.17134085968980461</v>
      </c>
      <c r="F3290" s="119">
        <v>0.52908921282681753</v>
      </c>
      <c r="G3290" s="177">
        <v>1</v>
      </c>
      <c r="H3290" s="97">
        <v>3878342.0735499607</v>
      </c>
      <c r="I3290" s="185">
        <v>49139.755884158723</v>
      </c>
      <c r="J3290" s="174">
        <v>190580782729.50702</v>
      </c>
      <c r="K3290" s="186">
        <v>0.54846887527409682</v>
      </c>
      <c r="L3290" s="182">
        <v>80913687917.258026</v>
      </c>
      <c r="M3290" s="189">
        <v>1862463278.3261657</v>
      </c>
      <c r="N3290" s="187">
        <v>11184479.505143784</v>
      </c>
      <c r="O3290" s="185">
        <v>0</v>
      </c>
      <c r="P3290" s="185">
        <v>183353181570.3241</v>
      </c>
      <c r="Q3290" s="174">
        <v>375796427578.15729</v>
      </c>
      <c r="R3290" s="119">
        <v>0.66847408430066269</v>
      </c>
      <c r="S3290" s="174">
        <v>159079809428.38745</v>
      </c>
      <c r="T3290" s="119">
        <v>0.42331378840822642</v>
      </c>
      <c r="U3290" s="97">
        <v>15.984922648160076</v>
      </c>
      <c r="V3290" s="184">
        <v>2782546977888.2759</v>
      </c>
      <c r="W3290" s="199">
        <v>2887.9015971475587</v>
      </c>
      <c r="X3290" s="191">
        <v>4.540828008610482E-2</v>
      </c>
      <c r="Y3290" s="198">
        <v>2.0000000000000001E-4</v>
      </c>
    </row>
    <row r="3291" spans="1:25" x14ac:dyDescent="0.2">
      <c r="A3291">
        <v>3287</v>
      </c>
      <c r="B3291" s="119">
        <v>0.48741820564345095</v>
      </c>
      <c r="C3291" s="97">
        <v>9016.8028639735439</v>
      </c>
      <c r="D3291" s="96">
        <v>1.6663048996689809</v>
      </c>
      <c r="E3291" s="98">
        <v>0.23961018446029705</v>
      </c>
      <c r="F3291" s="119">
        <v>0</v>
      </c>
      <c r="G3291" s="177">
        <v>0</v>
      </c>
      <c r="H3291" s="97">
        <v>17176430.898370817</v>
      </c>
      <c r="I3291" s="185">
        <v>32560.340239188936</v>
      </c>
      <c r="J3291" s="174">
        <v>559270434145.87146</v>
      </c>
      <c r="K3291" s="186">
        <v>0.37437002186312296</v>
      </c>
      <c r="L3291" s="182">
        <v>154817084927.38419</v>
      </c>
      <c r="M3291" s="189">
        <v>24405170052.121483</v>
      </c>
      <c r="N3291" s="187">
        <v>29646003.148782384</v>
      </c>
      <c r="O3291" s="185">
        <v>59197094241.371758</v>
      </c>
      <c r="P3291" s="185">
        <v>0</v>
      </c>
      <c r="Q3291" s="174">
        <v>642872698439.36462</v>
      </c>
      <c r="R3291" s="119">
        <v>0.39935085231481543</v>
      </c>
      <c r="S3291" s="174">
        <v>178348657834.94757</v>
      </c>
      <c r="T3291" s="119">
        <v>0.2774245325208336</v>
      </c>
      <c r="U3291" s="97">
        <v>14.28620446224161</v>
      </c>
      <c r="V3291" s="184">
        <v>2549659226227.6494</v>
      </c>
      <c r="W3291" s="199">
        <v>2648.0151674170856</v>
      </c>
      <c r="X3291" s="191">
        <v>5.5183076808698411E-2</v>
      </c>
      <c r="Y3291" s="198">
        <v>2.0000000000000001E-4</v>
      </c>
    </row>
    <row r="3292" spans="1:25" x14ac:dyDescent="0.2">
      <c r="A3292">
        <v>3288</v>
      </c>
      <c r="B3292" s="119">
        <v>0.59099307130284218</v>
      </c>
      <c r="C3292" s="97">
        <v>4000</v>
      </c>
      <c r="D3292" s="96">
        <v>0.66778634573872619</v>
      </c>
      <c r="E3292" s="98">
        <v>7.6867164240536384E-2</v>
      </c>
      <c r="F3292" s="119">
        <v>0</v>
      </c>
      <c r="G3292" s="177">
        <v>0</v>
      </c>
      <c r="H3292" s="97">
        <v>7734219.3363132095</v>
      </c>
      <c r="I3292" s="185">
        <v>36278.897457554122</v>
      </c>
      <c r="J3292" s="174">
        <v>280588950216.33923</v>
      </c>
      <c r="K3292" s="186">
        <v>0.38404768132569722</v>
      </c>
      <c r="L3292" s="182">
        <v>69842045809.657562</v>
      </c>
      <c r="M3292" s="189">
        <v>17028507717.047146</v>
      </c>
      <c r="N3292" s="187">
        <v>18861806.50462497</v>
      </c>
      <c r="O3292" s="185">
        <v>30243783989.224358</v>
      </c>
      <c r="P3292" s="185">
        <v>0</v>
      </c>
      <c r="Q3292" s="174">
        <v>327861241922.61072</v>
      </c>
      <c r="R3292" s="119">
        <v>0.40247075913511909</v>
      </c>
      <c r="S3292" s="174">
        <v>88428734610.607712</v>
      </c>
      <c r="T3292" s="119">
        <v>0.26971390119811928</v>
      </c>
      <c r="U3292" s="97">
        <v>14.884394476189058</v>
      </c>
      <c r="V3292" s="184">
        <v>1479313994168.8477</v>
      </c>
      <c r="W3292" s="199">
        <v>1536.2710343798076</v>
      </c>
      <c r="X3292" s="191">
        <v>4.7290775255664365E-2</v>
      </c>
      <c r="Y3292" s="198">
        <v>2.0000000000000001E-4</v>
      </c>
    </row>
    <row r="3293" spans="1:25" x14ac:dyDescent="0.2">
      <c r="A3293">
        <v>3289</v>
      </c>
      <c r="B3293" s="119">
        <v>0.46095416089965996</v>
      </c>
      <c r="C3293" s="97">
        <v>7082.4850425173227</v>
      </c>
      <c r="D3293" s="96">
        <v>1.0076052450199158</v>
      </c>
      <c r="E3293" s="98">
        <v>0</v>
      </c>
      <c r="F3293" s="119">
        <v>0</v>
      </c>
      <c r="G3293" s="177">
        <v>0</v>
      </c>
      <c r="H3293" s="97">
        <v>9178658.6743258685</v>
      </c>
      <c r="I3293" s="185">
        <v>32864.165151741829</v>
      </c>
      <c r="J3293" s="174">
        <v>301648954544.51306</v>
      </c>
      <c r="K3293" s="186">
        <v>0.36439184305712513</v>
      </c>
      <c r="L3293" s="182">
        <v>70729738337.37619</v>
      </c>
      <c r="M3293" s="189">
        <v>13517425932.226282</v>
      </c>
      <c r="N3293" s="187">
        <v>19019197.056028768</v>
      </c>
      <c r="O3293" s="185">
        <v>0</v>
      </c>
      <c r="P3293" s="185">
        <v>0</v>
      </c>
      <c r="Q3293" s="174">
        <v>315166380476.73932</v>
      </c>
      <c r="R3293" s="119">
        <v>0.34876314642590039</v>
      </c>
      <c r="S3293" s="174">
        <v>70729738337.37619</v>
      </c>
      <c r="T3293" s="119">
        <v>0.22442031485206704</v>
      </c>
      <c r="U3293" s="97">
        <v>13.675655962374025</v>
      </c>
      <c r="V3293" s="184">
        <v>1001089007778.2184</v>
      </c>
      <c r="W3293" s="199">
        <v>1037.6529180986347</v>
      </c>
      <c r="X3293" s="191">
        <v>5.7037303425171437E-2</v>
      </c>
      <c r="Y3293" s="198">
        <v>2.0000000000000001E-4</v>
      </c>
    </row>
    <row r="3294" spans="1:25" x14ac:dyDescent="0.2">
      <c r="A3294">
        <v>3290</v>
      </c>
      <c r="B3294" s="119">
        <v>0.60629721887681975</v>
      </c>
      <c r="C3294" s="97">
        <v>12635.407213571836</v>
      </c>
      <c r="D3294" s="96">
        <v>0.68315285413331195</v>
      </c>
      <c r="E3294" s="98">
        <v>1.017189733743748E-2</v>
      </c>
      <c r="F3294" s="119">
        <v>0</v>
      </c>
      <c r="G3294" s="177">
        <v>0</v>
      </c>
      <c r="H3294" s="97">
        <v>4195743.5493917763</v>
      </c>
      <c r="I3294" s="185">
        <v>42550.344030881504</v>
      </c>
      <c r="J3294" s="174">
        <v>178530331491.97195</v>
      </c>
      <c r="K3294" s="186">
        <v>0.41512605838392225</v>
      </c>
      <c r="L3294" s="182">
        <v>55442659136.035118</v>
      </c>
      <c r="M3294" s="189">
        <v>4992695486.6879044</v>
      </c>
      <c r="N3294" s="187">
        <v>10793830.385592243</v>
      </c>
      <c r="O3294" s="185">
        <v>1054515151.674008</v>
      </c>
      <c r="P3294" s="185">
        <v>0</v>
      </c>
      <c r="Q3294" s="174">
        <v>184577542130.33386</v>
      </c>
      <c r="R3294" s="119">
        <v>0.40609601834793357</v>
      </c>
      <c r="S3294" s="174">
        <v>56015137593.492981</v>
      </c>
      <c r="T3294" s="119">
        <v>0.30347753549529649</v>
      </c>
      <c r="U3294" s="97">
        <v>13.378154881900683</v>
      </c>
      <c r="V3294" s="184">
        <v>807788855337.01489</v>
      </c>
      <c r="W3294" s="199">
        <v>838.55357643717355</v>
      </c>
      <c r="X3294" s="191">
        <v>5.4186409318160052E-2</v>
      </c>
      <c r="Y3294" s="198">
        <v>2.0000000000000001E-4</v>
      </c>
    </row>
    <row r="3295" spans="1:25" x14ac:dyDescent="0.2">
      <c r="A3295">
        <v>3291</v>
      </c>
      <c r="B3295" s="119">
        <v>0.50495785286849693</v>
      </c>
      <c r="C3295" s="97">
        <v>8987.619443718404</v>
      </c>
      <c r="D3295" s="96">
        <v>1.1556971946568648</v>
      </c>
      <c r="E3295" s="98">
        <v>0</v>
      </c>
      <c r="F3295" s="119">
        <v>0.56006399120470673</v>
      </c>
      <c r="G3295" s="177">
        <v>1</v>
      </c>
      <c r="H3295" s="97">
        <v>9958857.3932568468</v>
      </c>
      <c r="I3295" s="185">
        <v>28967.757364296041</v>
      </c>
      <c r="J3295" s="174">
        <v>288485764593.49011</v>
      </c>
      <c r="K3295" s="186">
        <v>0.35486987495442912</v>
      </c>
      <c r="L3295" s="182">
        <v>79660928581.243698</v>
      </c>
      <c r="M3295" s="189">
        <v>2087364817.8435347</v>
      </c>
      <c r="N3295" s="187">
        <v>19506086.137319513</v>
      </c>
      <c r="O3295" s="185">
        <v>0</v>
      </c>
      <c r="P3295" s="185">
        <v>427565428900.36511</v>
      </c>
      <c r="Q3295" s="174">
        <v>718138558311.69873</v>
      </c>
      <c r="R3295" s="119">
        <v>0.61886003081708774</v>
      </c>
      <c r="S3295" s="174">
        <v>313522442807.31104</v>
      </c>
      <c r="T3295" s="119">
        <v>0.43657653412230607</v>
      </c>
      <c r="U3295" s="97">
        <v>17.498011084357486</v>
      </c>
      <c r="V3295" s="184">
        <v>5730851692761.9688</v>
      </c>
      <c r="W3295" s="199">
        <v>5951.683021366066</v>
      </c>
      <c r="X3295" s="191">
        <v>4.3604385186478155E-2</v>
      </c>
      <c r="Y3295" s="198">
        <v>2.0000000000000001E-4</v>
      </c>
    </row>
    <row r="3296" spans="1:25" x14ac:dyDescent="0.2">
      <c r="A3296">
        <v>3292</v>
      </c>
      <c r="B3296" s="119">
        <v>0.49864148622990434</v>
      </c>
      <c r="C3296" s="97">
        <v>11689.359657085755</v>
      </c>
      <c r="D3296" s="96">
        <v>0.71943897467123552</v>
      </c>
      <c r="E3296" s="98">
        <v>0</v>
      </c>
      <c r="F3296" s="119">
        <v>0.55947013909789134</v>
      </c>
      <c r="G3296" s="177">
        <v>1</v>
      </c>
      <c r="H3296" s="97">
        <v>4254658.6749540707</v>
      </c>
      <c r="I3296" s="185">
        <v>50816.303119307457</v>
      </c>
      <c r="J3296" s="174">
        <v>216206024895.65707</v>
      </c>
      <c r="K3296" s="186">
        <v>0.49864148622990434</v>
      </c>
      <c r="L3296" s="182">
        <v>83595854311.717575</v>
      </c>
      <c r="M3296" s="189">
        <v>5453075122.7593126</v>
      </c>
      <c r="N3296" s="187">
        <v>10739589.064212799</v>
      </c>
      <c r="O3296" s="185">
        <v>0</v>
      </c>
      <c r="P3296" s="185">
        <v>168872043665.79446</v>
      </c>
      <c r="Q3296" s="174">
        <v>390531143684.21088</v>
      </c>
      <c r="R3296" s="119">
        <v>0.62199118417783283</v>
      </c>
      <c r="S3296" s="174">
        <v>152735142916.57617</v>
      </c>
      <c r="T3296" s="119">
        <v>0.39109593533487824</v>
      </c>
      <c r="U3296" s="97">
        <v>15.838051365887798</v>
      </c>
      <c r="V3296" s="184">
        <v>2591371757223.2734</v>
      </c>
      <c r="W3296" s="199">
        <v>2686.7951071665943</v>
      </c>
      <c r="X3296" s="191">
        <v>4.7157123673333107E-2</v>
      </c>
      <c r="Y3296" s="198">
        <v>2.0000000000000001E-4</v>
      </c>
    </row>
    <row r="3297" spans="1:25" x14ac:dyDescent="0.2">
      <c r="A3297">
        <v>3293</v>
      </c>
      <c r="B3297" s="119">
        <v>0.60423705672757755</v>
      </c>
      <c r="C3297" s="97">
        <v>8256.7107722920409</v>
      </c>
      <c r="D3297" s="96">
        <v>1.0426551039028551</v>
      </c>
      <c r="E3297" s="98">
        <v>0.7</v>
      </c>
      <c r="F3297" s="119">
        <v>0</v>
      </c>
      <c r="G3297" s="177">
        <v>0</v>
      </c>
      <c r="H3297" s="97">
        <v>10354140.853349268</v>
      </c>
      <c r="I3297" s="185">
        <v>25984.112741051205</v>
      </c>
      <c r="J3297" s="174">
        <v>269043163270.15152</v>
      </c>
      <c r="K3297" s="186">
        <v>0.16539483967389446</v>
      </c>
      <c r="L3297" s="182">
        <v>20648707636.174713</v>
      </c>
      <c r="M3297" s="189">
        <v>34866407561.523903</v>
      </c>
      <c r="N3297" s="187">
        <v>20915169.065518551</v>
      </c>
      <c r="O3297" s="185">
        <v>84736738446.542465</v>
      </c>
      <c r="P3297" s="185">
        <v>0</v>
      </c>
      <c r="Q3297" s="174">
        <v>388646309278.2179</v>
      </c>
      <c r="R3297" s="119">
        <v>0.28892012848441934</v>
      </c>
      <c r="S3297" s="174">
        <v>54114051123.886002</v>
      </c>
      <c r="T3297" s="119">
        <v>0.13923727006281103</v>
      </c>
      <c r="U3297" s="97">
        <v>18.752803596491319</v>
      </c>
      <c r="V3297" s="184">
        <v>978780200935.60315</v>
      </c>
      <c r="W3297" s="199">
        <v>1015.8093905773022</v>
      </c>
      <c r="X3297" s="191">
        <v>4.3582735855075494E-2</v>
      </c>
      <c r="Y3297" s="198">
        <v>2.0000000000000001E-4</v>
      </c>
    </row>
    <row r="3298" spans="1:25" x14ac:dyDescent="0.2">
      <c r="A3298">
        <v>3294</v>
      </c>
      <c r="B3298" s="119">
        <v>0.59101683891242685</v>
      </c>
      <c r="C3298" s="97">
        <v>17000</v>
      </c>
      <c r="D3298" s="96">
        <v>1.1370720853191456</v>
      </c>
      <c r="E3298" s="98">
        <v>9.4729206601410598E-2</v>
      </c>
      <c r="F3298" s="119">
        <v>0.50810512248120243</v>
      </c>
      <c r="G3298" s="177">
        <v>1</v>
      </c>
      <c r="H3298" s="97">
        <v>8167625.7340155542</v>
      </c>
      <c r="I3298" s="185">
        <v>32874.420591575967</v>
      </c>
      <c r="J3298" s="174">
        <v>268505963614.60669</v>
      </c>
      <c r="K3298" s="186">
        <v>0.31110701570020072</v>
      </c>
      <c r="L3298" s="182">
        <v>74424986094.872742</v>
      </c>
      <c r="M3298" s="189">
        <v>4346206975.2002678</v>
      </c>
      <c r="N3298" s="187">
        <v>16328638.751257347</v>
      </c>
      <c r="O3298" s="185">
        <v>0</v>
      </c>
      <c r="P3298" s="185">
        <v>232140826249.74411</v>
      </c>
      <c r="Q3298" s="174">
        <v>504992996839.55109</v>
      </c>
      <c r="R3298" s="119">
        <v>0.53316927506459799</v>
      </c>
      <c r="S3298" s="174">
        <v>220373265499.66431</v>
      </c>
      <c r="T3298" s="119">
        <v>0.436388755643838</v>
      </c>
      <c r="U3298" s="97">
        <v>17.038661078858645</v>
      </c>
      <c r="V3298" s="184">
        <v>3792780388907.2817</v>
      </c>
      <c r="W3298" s="199">
        <v>3934.8528063956805</v>
      </c>
      <c r="X3298" s="191">
        <v>4.6185031583879425E-2</v>
      </c>
      <c r="Y3298" s="198">
        <v>2.0000000000000001E-4</v>
      </c>
    </row>
    <row r="3299" spans="1:25" x14ac:dyDescent="0.2">
      <c r="A3299">
        <v>3295</v>
      </c>
      <c r="B3299" s="119">
        <v>0.54122760777689172</v>
      </c>
      <c r="C3299" s="97">
        <v>4581.0424651839867</v>
      </c>
      <c r="D3299" s="96">
        <v>0.80773994593469878</v>
      </c>
      <c r="E3299" s="98">
        <v>7.050348478671864E-2</v>
      </c>
      <c r="F3299" s="119">
        <v>0</v>
      </c>
      <c r="G3299" s="177">
        <v>0</v>
      </c>
      <c r="H3299" s="97">
        <v>16285700.533727661</v>
      </c>
      <c r="I3299" s="185">
        <v>30175.07638071807</v>
      </c>
      <c r="J3299" s="174">
        <v>491422257518.73322</v>
      </c>
      <c r="K3299" s="186">
        <v>0.46157075114466861</v>
      </c>
      <c r="L3299" s="182">
        <v>160098761915.82916</v>
      </c>
      <c r="M3299" s="189">
        <v>22956165370.746346</v>
      </c>
      <c r="N3299" s="187">
        <v>35051013.769434333</v>
      </c>
      <c r="O3299" s="185">
        <v>40937156145.929207</v>
      </c>
      <c r="P3299" s="185">
        <v>0</v>
      </c>
      <c r="Q3299" s="174">
        <v>555315579035.40881</v>
      </c>
      <c r="R3299" s="119">
        <v>0.46743847147195272</v>
      </c>
      <c r="S3299" s="174">
        <v>181568176884.43829</v>
      </c>
      <c r="T3299" s="119">
        <v>0.3269639530009672</v>
      </c>
      <c r="U3299" s="97">
        <v>14.154140963226535</v>
      </c>
      <c r="V3299" s="184">
        <v>2811955967174.7832</v>
      </c>
      <c r="W3299" s="199">
        <v>2920.3296872847491</v>
      </c>
      <c r="X3299" s="191">
        <v>5.1710258602166118E-2</v>
      </c>
      <c r="Y3299" s="198">
        <v>2.0000000000000001E-4</v>
      </c>
    </row>
    <row r="3300" spans="1:25" x14ac:dyDescent="0.2">
      <c r="A3300">
        <v>3296</v>
      </c>
      <c r="B3300" s="119">
        <v>0.62802591842581768</v>
      </c>
      <c r="C3300" s="97">
        <v>4000</v>
      </c>
      <c r="D3300" s="96">
        <v>1.2073784832150951</v>
      </c>
      <c r="E3300" s="98">
        <v>0</v>
      </c>
      <c r="F3300" s="119">
        <v>0</v>
      </c>
      <c r="G3300" s="177">
        <v>0</v>
      </c>
      <c r="H3300" s="97">
        <v>15261626.049849475</v>
      </c>
      <c r="I3300" s="185">
        <v>27270.427071363789</v>
      </c>
      <c r="J3300" s="174">
        <v>416191060182.84595</v>
      </c>
      <c r="K3300" s="186">
        <v>0.2297492055957292</v>
      </c>
      <c r="L3300" s="182">
        <v>42500057199.63385</v>
      </c>
      <c r="M3300" s="189">
        <v>3677373081.9403291</v>
      </c>
      <c r="N3300" s="187">
        <v>28766771.767461613</v>
      </c>
      <c r="O3300" s="185">
        <v>0</v>
      </c>
      <c r="P3300" s="185">
        <v>0</v>
      </c>
      <c r="Q3300" s="174">
        <v>419868433264.78625</v>
      </c>
      <c r="R3300" s="119">
        <v>0.22773697157831238</v>
      </c>
      <c r="S3300" s="174">
        <v>42500057199.63385</v>
      </c>
      <c r="T3300" s="119">
        <v>0.10122232069023292</v>
      </c>
      <c r="U3300" s="97">
        <v>13.233333075721726</v>
      </c>
      <c r="V3300" s="184">
        <v>577205174229.35425</v>
      </c>
      <c r="W3300" s="199">
        <v>599.37465081973551</v>
      </c>
      <c r="X3300" s="191">
        <v>6.0397391104991177E-2</v>
      </c>
      <c r="Y3300" s="198">
        <v>2.0000000000000001E-4</v>
      </c>
    </row>
    <row r="3301" spans="1:25" x14ac:dyDescent="0.2">
      <c r="A3301">
        <v>3297</v>
      </c>
      <c r="B3301" s="119">
        <v>0.36284686292812307</v>
      </c>
      <c r="C3301" s="97">
        <v>13523.641858315732</v>
      </c>
      <c r="D3301" s="96">
        <v>0.92418711152024113</v>
      </c>
      <c r="E3301" s="98">
        <v>0.41918425863799813</v>
      </c>
      <c r="F3301" s="119">
        <v>0</v>
      </c>
      <c r="G3301" s="177">
        <v>0</v>
      </c>
      <c r="H3301" s="97">
        <v>5611430.896318377</v>
      </c>
      <c r="I3301" s="185">
        <v>44707.635962445522</v>
      </c>
      <c r="J3301" s="174">
        <v>250873809741.02139</v>
      </c>
      <c r="K3301" s="186">
        <v>0.36284686292812307</v>
      </c>
      <c r="L3301" s="182">
        <v>68957941889.169418</v>
      </c>
      <c r="M3301" s="189">
        <v>20482270332.584221</v>
      </c>
      <c r="N3301" s="187">
        <v>12561295.737485748</v>
      </c>
      <c r="O3301" s="185">
        <v>46507352718.368942</v>
      </c>
      <c r="P3301" s="185">
        <v>0</v>
      </c>
      <c r="Q3301" s="174">
        <v>317863432791.97455</v>
      </c>
      <c r="R3301" s="119">
        <v>0.40342689281272137</v>
      </c>
      <c r="S3301" s="174">
        <v>91905584779.526001</v>
      </c>
      <c r="T3301" s="119">
        <v>0.28913544402470959</v>
      </c>
      <c r="U3301" s="97">
        <v>15.251266932059794</v>
      </c>
      <c r="V3301" s="184">
        <v>1437496238621.5693</v>
      </c>
      <c r="W3301" s="199">
        <v>1491.0030413136151</v>
      </c>
      <c r="X3301" s="191">
        <v>5.0889483628299009E-2</v>
      </c>
      <c r="Y3301" s="198">
        <v>2.0000000000000001E-4</v>
      </c>
    </row>
    <row r="3302" spans="1:25" x14ac:dyDescent="0.2">
      <c r="A3302">
        <v>3298</v>
      </c>
      <c r="B3302" s="119">
        <v>0.4163790196033812</v>
      </c>
      <c r="C3302" s="97">
        <v>11495.524700269823</v>
      </c>
      <c r="D3302" s="96">
        <v>0.34071421061897944</v>
      </c>
      <c r="E3302" s="98">
        <v>2.3648481760724843E-2</v>
      </c>
      <c r="F3302" s="119">
        <v>0</v>
      </c>
      <c r="G3302" s="177">
        <v>0</v>
      </c>
      <c r="H3302" s="97">
        <v>2543538.7540890425</v>
      </c>
      <c r="I3302" s="185">
        <v>50427.326041362205</v>
      </c>
      <c r="J3302" s="174">
        <v>128263858051.28835</v>
      </c>
      <c r="K3302" s="186">
        <v>0.4163790196033812</v>
      </c>
      <c r="L3302" s="182">
        <v>34824028916.60463</v>
      </c>
      <c r="M3302" s="189">
        <v>4145951698.2446213</v>
      </c>
      <c r="N3302" s="187">
        <v>8648370.0075848065</v>
      </c>
      <c r="O3302" s="185">
        <v>2643516775.08569</v>
      </c>
      <c r="P3302" s="185">
        <v>0</v>
      </c>
      <c r="Q3302" s="174">
        <v>135053326524.61865</v>
      </c>
      <c r="R3302" s="119">
        <v>0.41110570405602248</v>
      </c>
      <c r="S3302" s="174">
        <v>36437024415.859138</v>
      </c>
      <c r="T3302" s="119">
        <v>0.2697973115768984</v>
      </c>
      <c r="U3302" s="97">
        <v>13.632306146919607</v>
      </c>
      <c r="V3302" s="184">
        <v>570119839181.58813</v>
      </c>
      <c r="W3302" s="199">
        <v>591.41701739137898</v>
      </c>
      <c r="X3302" s="191">
        <v>5.025295795865057E-2</v>
      </c>
      <c r="Y3302" s="198">
        <v>2.0000000000000001E-4</v>
      </c>
    </row>
    <row r="3303" spans="1:25" x14ac:dyDescent="0.2">
      <c r="A3303">
        <v>3299</v>
      </c>
      <c r="B3303" s="119">
        <v>0.53869854528576411</v>
      </c>
      <c r="C3303" s="97">
        <v>9279.0755789167779</v>
      </c>
      <c r="D3303" s="96">
        <v>1.1688831600397425</v>
      </c>
      <c r="E3303" s="98">
        <v>4.6761158643479142E-2</v>
      </c>
      <c r="F3303" s="119">
        <v>0</v>
      </c>
      <c r="G3303" s="177">
        <v>0</v>
      </c>
      <c r="H3303" s="97">
        <v>9087093.5731288344</v>
      </c>
      <c r="I3303" s="185">
        <v>39575.7019925282</v>
      </c>
      <c r="J3303" s="174">
        <v>359628107228.36499</v>
      </c>
      <c r="K3303" s="186">
        <v>0.37911228489053239</v>
      </c>
      <c r="L3303" s="182">
        <v>100661580699.35124</v>
      </c>
      <c r="M3303" s="189">
        <v>14364880302.637547</v>
      </c>
      <c r="N3303" s="187">
        <v>17868129.480449628</v>
      </c>
      <c r="O3303" s="185">
        <v>11285658615.222427</v>
      </c>
      <c r="P3303" s="185">
        <v>0</v>
      </c>
      <c r="Q3303" s="174">
        <v>385278646146.22498</v>
      </c>
      <c r="R3303" s="119">
        <v>0.37730604015673685</v>
      </c>
      <c r="S3303" s="174">
        <v>108845173815.19502</v>
      </c>
      <c r="T3303" s="119">
        <v>0.28251026861708023</v>
      </c>
      <c r="U3303" s="97">
        <v>13.920260546049384</v>
      </c>
      <c r="V3303" s="184">
        <v>1551525612004.0588</v>
      </c>
      <c r="W3303" s="199">
        <v>1609.8599503711152</v>
      </c>
      <c r="X3303" s="191">
        <v>5.5855717093926435E-2</v>
      </c>
      <c r="Y3303" s="198">
        <v>2.0000000000000001E-4</v>
      </c>
    </row>
    <row r="3304" spans="1:25" x14ac:dyDescent="0.2">
      <c r="A3304">
        <v>3300</v>
      </c>
      <c r="B3304" s="119">
        <v>0.33172993527517236</v>
      </c>
      <c r="C3304" s="97">
        <v>14175.756581305934</v>
      </c>
      <c r="D3304" s="96">
        <v>0.37946950968787524</v>
      </c>
      <c r="E3304" s="98">
        <v>0</v>
      </c>
      <c r="F3304" s="119">
        <v>0.50335287563024855</v>
      </c>
      <c r="G3304" s="177">
        <v>1</v>
      </c>
      <c r="H3304" s="97">
        <v>1964732.5357019235</v>
      </c>
      <c r="I3304" s="185">
        <v>54058.058795831836</v>
      </c>
      <c r="J3304" s="174">
        <v>106209626933.05835</v>
      </c>
      <c r="K3304" s="186">
        <v>0.33172993527517236</v>
      </c>
      <c r="L3304" s="182">
        <v>21676548142.876514</v>
      </c>
      <c r="M3304" s="189">
        <v>3687829667.3901277</v>
      </c>
      <c r="N3304" s="187">
        <v>6892910.0775432903</v>
      </c>
      <c r="O3304" s="185">
        <v>0</v>
      </c>
      <c r="P3304" s="185">
        <v>167897544410.27823</v>
      </c>
      <c r="Q3304" s="174">
        <v>277795001010.72668</v>
      </c>
      <c r="R3304" s="119">
        <v>0.61034556986062993</v>
      </c>
      <c r="S3304" s="174">
        <v>103261297645.96028</v>
      </c>
      <c r="T3304" s="119">
        <v>0.37171762368025113</v>
      </c>
      <c r="U3304" s="97">
        <v>17.849866290139982</v>
      </c>
      <c r="V3304" s="184">
        <v>1993161187139.8965</v>
      </c>
      <c r="W3304" s="199">
        <v>2068.8901530403541</v>
      </c>
      <c r="X3304" s="191">
        <v>4.1671012722701961E-2</v>
      </c>
      <c r="Y3304" s="198">
        <v>2.0000000000000001E-4</v>
      </c>
    </row>
    <row r="3305" spans="1:25" x14ac:dyDescent="0.2">
      <c r="A3305">
        <v>3301</v>
      </c>
      <c r="B3305" s="119">
        <v>0.47926624612987845</v>
      </c>
      <c r="C3305" s="97">
        <v>4769.503225240137</v>
      </c>
      <c r="D3305" s="96">
        <v>1.0994885516827422</v>
      </c>
      <c r="E3305" s="98">
        <v>0.7</v>
      </c>
      <c r="F3305" s="119">
        <v>0</v>
      </c>
      <c r="G3305" s="177">
        <v>0</v>
      </c>
      <c r="H3305" s="97">
        <v>16177335.602835478</v>
      </c>
      <c r="I3305" s="185">
        <v>28811.694599994953</v>
      </c>
      <c r="J3305" s="174">
        <v>466096452830.52106</v>
      </c>
      <c r="K3305" s="186">
        <v>0.32344589083503195</v>
      </c>
      <c r="L3305" s="182">
        <v>96525029809.223221</v>
      </c>
      <c r="M3305" s="189">
        <v>74971886528.019363</v>
      </c>
      <c r="N3305" s="187">
        <v>31254765.712790564</v>
      </c>
      <c r="O3305" s="185">
        <v>119958708381.97203</v>
      </c>
      <c r="P3305" s="185">
        <v>0</v>
      </c>
      <c r="Q3305" s="174">
        <v>661027047740.51257</v>
      </c>
      <c r="R3305" s="119">
        <v>0.37324334904257345</v>
      </c>
      <c r="S3305" s="174">
        <v>146465542998.25604</v>
      </c>
      <c r="T3305" s="119">
        <v>0.22157269282534922</v>
      </c>
      <c r="U3305" s="97">
        <v>16.426705034919777</v>
      </c>
      <c r="V3305" s="184">
        <v>2526813123978.6406</v>
      </c>
      <c r="W3305" s="199">
        <v>2624.4515837555673</v>
      </c>
      <c r="X3305" s="191">
        <v>4.4675817031930874E-2</v>
      </c>
      <c r="Y3305" s="198">
        <v>2.0000000000000001E-4</v>
      </c>
    </row>
    <row r="3306" spans="1:25" x14ac:dyDescent="0.2">
      <c r="A3306">
        <v>3302</v>
      </c>
      <c r="B3306" s="119">
        <v>0.63690374927756588</v>
      </c>
      <c r="C3306" s="97">
        <v>8225.2882709969908</v>
      </c>
      <c r="D3306" s="96">
        <v>1.1749675107429447</v>
      </c>
      <c r="E3306" s="98">
        <v>0.22622542602985102</v>
      </c>
      <c r="F3306" s="119">
        <v>0.63520805159139404</v>
      </c>
      <c r="G3306" s="177">
        <v>1</v>
      </c>
      <c r="H3306" s="97">
        <v>13687662.93560024</v>
      </c>
      <c r="I3306" s="185">
        <v>31825.291470789889</v>
      </c>
      <c r="J3306" s="174">
        <v>435613862479.40521</v>
      </c>
      <c r="K3306" s="186">
        <v>0.36513850711845419</v>
      </c>
      <c r="L3306" s="182">
        <v>126510428150.93088</v>
      </c>
      <c r="M3306" s="189">
        <v>6456772653.0398693</v>
      </c>
      <c r="N3306" s="187">
        <v>26025316.598787297</v>
      </c>
      <c r="O3306" s="185">
        <v>0</v>
      </c>
      <c r="P3306" s="185">
        <v>455422137927.22565</v>
      </c>
      <c r="Q3306" s="174">
        <v>897492773059.67078</v>
      </c>
      <c r="R3306" s="119">
        <v>0.58317695861024554</v>
      </c>
      <c r="S3306" s="174">
        <v>369097936974.75433</v>
      </c>
      <c r="T3306" s="119">
        <v>0.41125449480384224</v>
      </c>
      <c r="U3306" s="97">
        <v>17.006536655247679</v>
      </c>
      <c r="V3306" s="184">
        <v>6571369986056.9834</v>
      </c>
      <c r="W3306" s="199">
        <v>6823.6937693226791</v>
      </c>
      <c r="X3306" s="191">
        <v>4.5040181714560097E-2</v>
      </c>
      <c r="Y3306" s="198">
        <v>2.0000000000000001E-4</v>
      </c>
    </row>
    <row r="3307" spans="1:25" x14ac:dyDescent="0.2">
      <c r="A3307">
        <v>3303</v>
      </c>
      <c r="B3307" s="119">
        <v>0.31107180831914061</v>
      </c>
      <c r="C3307" s="97">
        <v>4697.4453732890024</v>
      </c>
      <c r="D3307" s="96">
        <v>1.2339214538365715</v>
      </c>
      <c r="E3307" s="98">
        <v>0.7</v>
      </c>
      <c r="F3307" s="119">
        <v>0.4107911523689034</v>
      </c>
      <c r="G3307" s="177">
        <v>1</v>
      </c>
      <c r="H3307" s="97">
        <v>45835760.677231193</v>
      </c>
      <c r="I3307" s="185">
        <v>20737.928854093698</v>
      </c>
      <c r="J3307" s="174">
        <v>950538743897.68604</v>
      </c>
      <c r="K3307" s="186">
        <v>0.17193210212347798</v>
      </c>
      <c r="L3307" s="182">
        <v>62653484008.798836</v>
      </c>
      <c r="M3307" s="189">
        <v>25337248799.020615</v>
      </c>
      <c r="N3307" s="187">
        <v>81639113.874650359</v>
      </c>
      <c r="O3307" s="185">
        <v>23208963908.070957</v>
      </c>
      <c r="P3307" s="185">
        <v>481078237731.39191</v>
      </c>
      <c r="Q3307" s="174">
        <v>1480163194336.1694</v>
      </c>
      <c r="R3307" s="119">
        <v>0.382969856208279</v>
      </c>
      <c r="S3307" s="174">
        <v>282447368884.83667</v>
      </c>
      <c r="T3307" s="119">
        <v>0.1908217755755709</v>
      </c>
      <c r="U3307" s="97">
        <v>17.951893622933508</v>
      </c>
      <c r="V3307" s="184">
        <v>5053188242782.2676</v>
      </c>
      <c r="W3307" s="199">
        <v>5239.626966955133</v>
      </c>
      <c r="X3307" s="191">
        <v>4.2393382474868173E-2</v>
      </c>
      <c r="Y3307" s="198">
        <v>2.0000000000000001E-4</v>
      </c>
    </row>
    <row r="3308" spans="1:25" x14ac:dyDescent="0.2">
      <c r="A3308">
        <v>3304</v>
      </c>
      <c r="B3308" s="119">
        <v>0.34675610407998692</v>
      </c>
      <c r="C3308" s="97">
        <v>7420.0772041686996</v>
      </c>
      <c r="D3308" s="96">
        <v>0.70675740969392253</v>
      </c>
      <c r="E3308" s="98">
        <v>0.43872985932602288</v>
      </c>
      <c r="F3308" s="119">
        <v>0.55170201615055348</v>
      </c>
      <c r="G3308" s="177">
        <v>1</v>
      </c>
      <c r="H3308" s="97">
        <v>5137157.2029492455</v>
      </c>
      <c r="I3308" s="185">
        <v>41071.636227825591</v>
      </c>
      <c r="J3308" s="174">
        <v>210991451884.68542</v>
      </c>
      <c r="K3308" s="186">
        <v>0.34675610407998692</v>
      </c>
      <c r="L3308" s="182">
        <v>50388724249.352783</v>
      </c>
      <c r="M3308" s="189">
        <v>2228761826.7756381</v>
      </c>
      <c r="N3308" s="187">
        <v>12775054.790178293</v>
      </c>
      <c r="O3308" s="185">
        <v>0</v>
      </c>
      <c r="P3308" s="185">
        <v>171946427145.79532</v>
      </c>
      <c r="Q3308" s="174">
        <v>385166640857.25635</v>
      </c>
      <c r="R3308" s="119">
        <v>0.54708713895200234</v>
      </c>
      <c r="S3308" s="174">
        <v>122316789593.5544</v>
      </c>
      <c r="T3308" s="119">
        <v>0.31756849274723481</v>
      </c>
      <c r="U3308" s="97">
        <v>16.593980032187702</v>
      </c>
      <c r="V3308" s="184">
        <v>2190396539559.78</v>
      </c>
      <c r="W3308" s="199">
        <v>2271.2513055013601</v>
      </c>
      <c r="X3308" s="191">
        <v>4.5093925422147622E-2</v>
      </c>
      <c r="Y3308" s="198">
        <v>2.0000000000000001E-4</v>
      </c>
    </row>
    <row r="3309" spans="1:25" x14ac:dyDescent="0.2">
      <c r="A3309">
        <v>3305</v>
      </c>
      <c r="B3309" s="119">
        <v>0.57944246201770089</v>
      </c>
      <c r="C3309" s="97">
        <v>6312.8245569780429</v>
      </c>
      <c r="D3309" s="96">
        <v>0.44909480446149125</v>
      </c>
      <c r="E3309" s="98">
        <v>1.1421504445275649E-2</v>
      </c>
      <c r="F3309" s="119">
        <v>0.50796204931910216</v>
      </c>
      <c r="G3309" s="177">
        <v>1</v>
      </c>
      <c r="H3309" s="97">
        <v>5869651.3315966725</v>
      </c>
      <c r="I3309" s="185">
        <v>34859.716152143388</v>
      </c>
      <c r="J3309" s="174">
        <v>204614379331.51047</v>
      </c>
      <c r="K3309" s="186">
        <v>0.33495016238837316</v>
      </c>
      <c r="L3309" s="182">
        <v>42174111245.201515</v>
      </c>
      <c r="M3309" s="189">
        <v>8604561439.0891705</v>
      </c>
      <c r="N3309" s="187">
        <v>16530368.3027316</v>
      </c>
      <c r="O3309" s="185">
        <v>0</v>
      </c>
      <c r="P3309" s="185">
        <v>234027580673.91479</v>
      </c>
      <c r="Q3309" s="174">
        <v>447246521444.51447</v>
      </c>
      <c r="R3309" s="119">
        <v>0.57184946525055724</v>
      </c>
      <c r="S3309" s="174">
        <v>163908026983.0126</v>
      </c>
      <c r="T3309" s="119">
        <v>0.36648250824539297</v>
      </c>
      <c r="U3309" s="97">
        <v>17.648837934199545</v>
      </c>
      <c r="V3309" s="184">
        <v>3104319042055.8975</v>
      </c>
      <c r="W3309" s="199">
        <v>3222.215254485393</v>
      </c>
      <c r="X3309" s="191">
        <v>4.1622586883377853E-2</v>
      </c>
      <c r="Y3309" s="198">
        <v>2.0000000000000001E-4</v>
      </c>
    </row>
    <row r="3310" spans="1:25" x14ac:dyDescent="0.2">
      <c r="A3310">
        <v>3306</v>
      </c>
      <c r="B3310" s="119">
        <v>0.47593047177569958</v>
      </c>
      <c r="C3310" s="97">
        <v>9591.1652383720921</v>
      </c>
      <c r="D3310" s="96">
        <v>1.1015963242365703</v>
      </c>
      <c r="E3310" s="98">
        <v>0</v>
      </c>
      <c r="F3310" s="119">
        <v>0</v>
      </c>
      <c r="G3310" s="177">
        <v>0</v>
      </c>
      <c r="H3310" s="97">
        <v>8672020.7038155273</v>
      </c>
      <c r="I3310" s="185">
        <v>37986.921752872222</v>
      </c>
      <c r="J3310" s="174">
        <v>329423371915.12836</v>
      </c>
      <c r="K3310" s="186">
        <v>0.34364232522619287</v>
      </c>
      <c r="L3310" s="182">
        <v>85132830718.945038</v>
      </c>
      <c r="M3310" s="189">
        <v>3870824647.7722507</v>
      </c>
      <c r="N3310" s="187">
        <v>17448075.822516322</v>
      </c>
      <c r="O3310" s="185">
        <v>0</v>
      </c>
      <c r="P3310" s="185">
        <v>0</v>
      </c>
      <c r="Q3310" s="174">
        <v>333294196562.90063</v>
      </c>
      <c r="R3310" s="119">
        <v>0.33965131909341045</v>
      </c>
      <c r="S3310" s="174">
        <v>85132830718.945038</v>
      </c>
      <c r="T3310" s="119">
        <v>0.2554284820944322</v>
      </c>
      <c r="U3310" s="97">
        <v>13.152790297370823</v>
      </c>
      <c r="V3310" s="184">
        <v>1134496175325.5024</v>
      </c>
      <c r="W3310" s="199">
        <v>1177.3873819092605</v>
      </c>
      <c r="X3310" s="191">
        <v>6.0996243748292066E-2</v>
      </c>
      <c r="Y3310" s="198">
        <v>2.0000000000000001E-4</v>
      </c>
    </row>
    <row r="3311" spans="1:25" x14ac:dyDescent="0.2">
      <c r="A3311">
        <v>3307</v>
      </c>
      <c r="B3311" s="119">
        <v>0.57051783028391401</v>
      </c>
      <c r="C3311" s="97">
        <v>7705.5312350534878</v>
      </c>
      <c r="D3311" s="96">
        <v>0.2</v>
      </c>
      <c r="E3311" s="98">
        <v>0</v>
      </c>
      <c r="F3311" s="119">
        <v>0.58760761894139302</v>
      </c>
      <c r="G3311" s="177">
        <v>1</v>
      </c>
      <c r="H3311" s="97">
        <v>2235195.6123364996</v>
      </c>
      <c r="I3311" s="185">
        <v>53845.240060978904</v>
      </c>
      <c r="J3311" s="174">
        <v>120354644329.50555</v>
      </c>
      <c r="K3311" s="186">
        <v>0.52109010028059721</v>
      </c>
      <c r="L3311" s="182">
        <v>46008146547.785965</v>
      </c>
      <c r="M3311" s="189">
        <v>6819863667.3083353</v>
      </c>
      <c r="N3311" s="187">
        <v>8790431.510193456</v>
      </c>
      <c r="O3311" s="185">
        <v>0</v>
      </c>
      <c r="P3311" s="185">
        <v>135756942961.63347</v>
      </c>
      <c r="Q3311" s="174">
        <v>262931450958.44739</v>
      </c>
      <c r="R3311" s="119">
        <v>0.65158111525912255</v>
      </c>
      <c r="S3311" s="174">
        <v>114360519366.13147</v>
      </c>
      <c r="T3311" s="119">
        <v>0.43494423717383485</v>
      </c>
      <c r="U3311" s="97">
        <v>16.759904052951899</v>
      </c>
      <c r="V3311" s="184">
        <v>2121297888164.822</v>
      </c>
      <c r="W3311" s="199">
        <v>2202.621384810021</v>
      </c>
      <c r="X3311" s="191">
        <v>4.2887424126297362E-2</v>
      </c>
      <c r="Y3311" s="198">
        <v>2.0000000000000001E-4</v>
      </c>
    </row>
    <row r="3312" spans="1:25" x14ac:dyDescent="0.2">
      <c r="A3312">
        <v>3308</v>
      </c>
      <c r="B3312" s="119">
        <v>0.40130036347786258</v>
      </c>
      <c r="C3312" s="97">
        <v>4946.955864417092</v>
      </c>
      <c r="D3312" s="96">
        <v>1.4622949526025164</v>
      </c>
      <c r="E3312" s="98">
        <v>0.7</v>
      </c>
      <c r="F3312" s="119">
        <v>0.64297671676842871</v>
      </c>
      <c r="G3312" s="177">
        <v>1</v>
      </c>
      <c r="H3312" s="97">
        <v>69523987.70329088</v>
      </c>
      <c r="I3312" s="185">
        <v>18580.79668509807</v>
      </c>
      <c r="J3312" s="174">
        <v>1291811080252.1062</v>
      </c>
      <c r="K3312" s="186">
        <v>0.28426376132243514</v>
      </c>
      <c r="L3312" s="182">
        <v>256414258550.56207</v>
      </c>
      <c r="M3312" s="189">
        <v>19161924067.212345</v>
      </c>
      <c r="N3312" s="187">
        <v>115847870.47030431</v>
      </c>
      <c r="O3312" s="185">
        <v>0</v>
      </c>
      <c r="P3312" s="185">
        <v>1319874993636.8494</v>
      </c>
      <c r="Q3312" s="174">
        <v>2630847997956.168</v>
      </c>
      <c r="R3312" s="119">
        <v>0.54093397741166327</v>
      </c>
      <c r="S3312" s="174">
        <v>876383809274.2395</v>
      </c>
      <c r="T3312" s="119">
        <v>0.33311837474269801</v>
      </c>
      <c r="U3312" s="97">
        <v>17.310852569987887</v>
      </c>
      <c r="V3312" s="184">
        <v>15466158677543.896</v>
      </c>
      <c r="W3312" s="199">
        <v>16044.32915933217</v>
      </c>
      <c r="X3312" s="191">
        <v>4.4371530136587026E-2</v>
      </c>
      <c r="Y3312" s="198">
        <v>2.0000000000000001E-4</v>
      </c>
    </row>
    <row r="3313" spans="1:25" x14ac:dyDescent="0.2">
      <c r="A3313">
        <v>3309</v>
      </c>
      <c r="B3313" s="119">
        <v>0.54858216205807886</v>
      </c>
      <c r="C3313" s="97">
        <v>11487.969842100505</v>
      </c>
      <c r="D3313" s="96">
        <v>0.802605195265232</v>
      </c>
      <c r="E3313" s="98">
        <v>0.28905496708114442</v>
      </c>
      <c r="F3313" s="119">
        <v>0.44518728431563248</v>
      </c>
      <c r="G3313" s="177">
        <v>1</v>
      </c>
      <c r="H3313" s="97">
        <v>5136881.8823334966</v>
      </c>
      <c r="I3313" s="185">
        <v>50870.974797244264</v>
      </c>
      <c r="J3313" s="174">
        <v>261318188772.60797</v>
      </c>
      <c r="K3313" s="186">
        <v>0.52765548171778387</v>
      </c>
      <c r="L3313" s="182">
        <v>113148068411.86189</v>
      </c>
      <c r="M3313" s="189">
        <v>5522142633.6164989</v>
      </c>
      <c r="N3313" s="187">
        <v>12207676.770484729</v>
      </c>
      <c r="O3313" s="185">
        <v>0</v>
      </c>
      <c r="P3313" s="185">
        <v>292003702250.88428</v>
      </c>
      <c r="Q3313" s="174">
        <v>558844033657.10864</v>
      </c>
      <c r="R3313" s="119">
        <v>0.66474528527770249</v>
      </c>
      <c r="S3313" s="174">
        <v>257942356788.59</v>
      </c>
      <c r="T3313" s="119">
        <v>0.46156412389446094</v>
      </c>
      <c r="U3313" s="97">
        <v>16.443591000934173</v>
      </c>
      <c r="V3313" s="184">
        <v>4526714961686.8486</v>
      </c>
      <c r="W3313" s="199">
        <v>4697.9059979332678</v>
      </c>
      <c r="X3313" s="191">
        <v>4.5524714584692483E-2</v>
      </c>
      <c r="Y3313" s="198">
        <v>2.0000000000000001E-4</v>
      </c>
    </row>
    <row r="3314" spans="1:25" x14ac:dyDescent="0.2">
      <c r="A3314">
        <v>3310</v>
      </c>
      <c r="B3314" s="119">
        <v>0.65763217089726356</v>
      </c>
      <c r="C3314" s="97">
        <v>12604.00485231566</v>
      </c>
      <c r="D3314" s="96">
        <v>0.95157754000792183</v>
      </c>
      <c r="E3314" s="98">
        <v>0</v>
      </c>
      <c r="F3314" s="119">
        <v>0</v>
      </c>
      <c r="G3314" s="177">
        <v>0</v>
      </c>
      <c r="H3314" s="97">
        <v>8467362.8536329325</v>
      </c>
      <c r="I3314" s="185">
        <v>35328.68460110142</v>
      </c>
      <c r="J3314" s="174">
        <v>299140791659.07996</v>
      </c>
      <c r="K3314" s="186">
        <v>0.41857834465203048</v>
      </c>
      <c r="L3314" s="182">
        <v>98014218868.907822</v>
      </c>
      <c r="M3314" s="189">
        <v>16035670345.975103</v>
      </c>
      <c r="N3314" s="187">
        <v>17898689.621093646</v>
      </c>
      <c r="O3314" s="185">
        <v>0</v>
      </c>
      <c r="P3314" s="185">
        <v>0</v>
      </c>
      <c r="Q3314" s="174">
        <v>315176462005.05505</v>
      </c>
      <c r="R3314" s="119">
        <v>0.39728175319306469</v>
      </c>
      <c r="S3314" s="174">
        <v>98014218868.907822</v>
      </c>
      <c r="T3314" s="119">
        <v>0.31098203922136736</v>
      </c>
      <c r="U3314" s="97">
        <v>13.501549392417429</v>
      </c>
      <c r="V3314" s="184">
        <v>1309637146057.2212</v>
      </c>
      <c r="W3314" s="199">
        <v>1356.8842852058765</v>
      </c>
      <c r="X3314" s="191">
        <v>5.467397150844093E-2</v>
      </c>
      <c r="Y3314" s="198">
        <v>2.0000000000000001E-4</v>
      </c>
    </row>
    <row r="3315" spans="1:25" x14ac:dyDescent="0.2">
      <c r="A3315">
        <v>3311</v>
      </c>
      <c r="B3315" s="119">
        <v>0.38549439763052107</v>
      </c>
      <c r="C3315" s="97">
        <v>10624.544794488898</v>
      </c>
      <c r="D3315" s="96">
        <v>0.86440327461445121</v>
      </c>
      <c r="E3315" s="98">
        <v>0</v>
      </c>
      <c r="F3315" s="119">
        <v>0.56229488858951004</v>
      </c>
      <c r="G3315" s="177">
        <v>1</v>
      </c>
      <c r="H3315" s="97">
        <v>9147059.2781851683</v>
      </c>
      <c r="I3315" s="185">
        <v>38290.233431053275</v>
      </c>
      <c r="J3315" s="174">
        <v>350243034969.39178</v>
      </c>
      <c r="K3315" s="186">
        <v>0.38549439763052107</v>
      </c>
      <c r="L3315" s="182">
        <v>95313655179.334076</v>
      </c>
      <c r="M3315" s="189">
        <v>3596636335.881351</v>
      </c>
      <c r="N3315" s="187">
        <v>19858028.976194758</v>
      </c>
      <c r="O3315" s="185">
        <v>0</v>
      </c>
      <c r="P3315" s="185">
        <v>393145324126.43146</v>
      </c>
      <c r="Q3315" s="174">
        <v>746984995431.70459</v>
      </c>
      <c r="R3315" s="119">
        <v>0.60179654188523302</v>
      </c>
      <c r="S3315" s="174">
        <v>282096214477.63782</v>
      </c>
      <c r="T3315" s="119">
        <v>0.3776464269066156</v>
      </c>
      <c r="U3315" s="97">
        <v>17.023205182099247</v>
      </c>
      <c r="V3315" s="184">
        <v>5035368303125.46</v>
      </c>
      <c r="W3315" s="199">
        <v>5230.1175250633378</v>
      </c>
      <c r="X3315" s="191">
        <v>4.4193182636536751E-2</v>
      </c>
      <c r="Y3315" s="198">
        <v>2.0000000000000001E-4</v>
      </c>
    </row>
    <row r="3316" spans="1:25" x14ac:dyDescent="0.2">
      <c r="A3316">
        <v>3312</v>
      </c>
      <c r="B3316" s="119">
        <v>0.59167714776110003</v>
      </c>
      <c r="C3316" s="97">
        <v>4000</v>
      </c>
      <c r="D3316" s="96">
        <v>0.38240619899591799</v>
      </c>
      <c r="E3316" s="98">
        <v>0</v>
      </c>
      <c r="F3316" s="119">
        <v>0.55766841022537894</v>
      </c>
      <c r="G3316" s="177">
        <v>1</v>
      </c>
      <c r="H3316" s="97">
        <v>3569351.9712561369</v>
      </c>
      <c r="I3316" s="185">
        <v>37359.080845151148</v>
      </c>
      <c r="J3316" s="174">
        <v>133347708858.95763</v>
      </c>
      <c r="K3316" s="186">
        <v>0.36386822833340238</v>
      </c>
      <c r="L3316" s="182">
        <v>33929349811.531597</v>
      </c>
      <c r="M3316" s="189">
        <v>3245809426.3077488</v>
      </c>
      <c r="N3316" s="187">
        <v>11395994.828516729</v>
      </c>
      <c r="O3316" s="185">
        <v>0</v>
      </c>
      <c r="P3316" s="185">
        <v>211923521033.41003</v>
      </c>
      <c r="Q3316" s="174">
        <v>348517039318.67542</v>
      </c>
      <c r="R3316" s="119">
        <v>0.62567905382143096</v>
      </c>
      <c r="S3316" s="174">
        <v>157260150441.90839</v>
      </c>
      <c r="T3316" s="119">
        <v>0.45122657632275354</v>
      </c>
      <c r="U3316" s="97">
        <v>17.773335462413282</v>
      </c>
      <c r="V3316" s="184">
        <v>3054073272694.709</v>
      </c>
      <c r="W3316" s="199">
        <v>3166.2266533775578</v>
      </c>
      <c r="X3316" s="191">
        <v>4.1152844291605095E-2</v>
      </c>
      <c r="Y3316" s="198">
        <v>2.0000000000000001E-4</v>
      </c>
    </row>
    <row r="3317" spans="1:25" x14ac:dyDescent="0.2">
      <c r="A3317">
        <v>3313</v>
      </c>
      <c r="B3317" s="119">
        <v>0.42971238516514781</v>
      </c>
      <c r="C3317" s="97">
        <v>4000</v>
      </c>
      <c r="D3317" s="96">
        <v>0.8708470408584994</v>
      </c>
      <c r="E3317" s="98">
        <v>0.7</v>
      </c>
      <c r="F3317" s="119">
        <v>0</v>
      </c>
      <c r="G3317" s="177">
        <v>0</v>
      </c>
      <c r="H3317" s="97">
        <v>11886183.504200038</v>
      </c>
      <c r="I3317" s="185">
        <v>33705.629382465275</v>
      </c>
      <c r="J3317" s="174">
        <v>400631295964.53882</v>
      </c>
      <c r="K3317" s="186">
        <v>0.42971238516514787</v>
      </c>
      <c r="L3317" s="182">
        <v>126594562165.76973</v>
      </c>
      <c r="M3317" s="189">
        <v>32474537406.386726</v>
      </c>
      <c r="N3317" s="187">
        <v>25468730.44707302</v>
      </c>
      <c r="O3317" s="185">
        <v>65904992712.382317</v>
      </c>
      <c r="P3317" s="185">
        <v>0</v>
      </c>
      <c r="Q3317" s="174">
        <v>499010826083.30786</v>
      </c>
      <c r="R3317" s="119">
        <v>0.45065199425771429</v>
      </c>
      <c r="S3317" s="174">
        <v>155960152695.41266</v>
      </c>
      <c r="T3317" s="119">
        <v>0.31253861548361628</v>
      </c>
      <c r="U3317" s="97">
        <v>14.754016878468136</v>
      </c>
      <c r="V3317" s="184">
        <v>2510804794173.502</v>
      </c>
      <c r="W3317" s="199">
        <v>2606.2228271574213</v>
      </c>
      <c r="X3317" s="191">
        <v>4.9491072296869519E-2</v>
      </c>
      <c r="Y3317" s="198">
        <v>2.0000000000000001E-4</v>
      </c>
    </row>
    <row r="3318" spans="1:25" x14ac:dyDescent="0.2">
      <c r="A3318">
        <v>3314</v>
      </c>
      <c r="B3318" s="119">
        <v>0.4948513407436323</v>
      </c>
      <c r="C3318" s="97">
        <v>11760.408099082397</v>
      </c>
      <c r="D3318" s="96">
        <v>0.47546973414967331</v>
      </c>
      <c r="E3318" s="98">
        <v>0.7</v>
      </c>
      <c r="F3318" s="119">
        <v>0</v>
      </c>
      <c r="G3318" s="177">
        <v>0</v>
      </c>
      <c r="H3318" s="97">
        <v>2670223.1917544315</v>
      </c>
      <c r="I3318" s="185">
        <v>53808.233827466684</v>
      </c>
      <c r="J3318" s="174">
        <v>143679993873.44687</v>
      </c>
      <c r="K3318" s="186">
        <v>0.49485134074363235</v>
      </c>
      <c r="L3318" s="182">
        <v>54851117593.193275</v>
      </c>
      <c r="M3318" s="189">
        <v>10287333317.103237</v>
      </c>
      <c r="N3318" s="187">
        <v>8287126.1933486387</v>
      </c>
      <c r="O3318" s="185">
        <v>21063624361.692566</v>
      </c>
      <c r="P3318" s="185">
        <v>0</v>
      </c>
      <c r="Q3318" s="174">
        <v>175030951552.24268</v>
      </c>
      <c r="R3318" s="119">
        <v>0.50248905302565716</v>
      </c>
      <c r="S3318" s="174">
        <v>65440635339.68737</v>
      </c>
      <c r="T3318" s="119">
        <v>0.37388036092664939</v>
      </c>
      <c r="U3318" s="97">
        <v>14.541628133207537</v>
      </c>
      <c r="V3318" s="184">
        <v>1062827233466.3555</v>
      </c>
      <c r="W3318" s="199">
        <v>1101.7200812877534</v>
      </c>
      <c r="X3318" s="191">
        <v>4.9912833770767766E-2</v>
      </c>
      <c r="Y3318" s="198">
        <v>2.0000000000000001E-4</v>
      </c>
    </row>
    <row r="3319" spans="1:25" x14ac:dyDescent="0.2">
      <c r="A3319">
        <v>3315</v>
      </c>
      <c r="B3319" s="119">
        <v>0.33013502922893656</v>
      </c>
      <c r="C3319" s="97">
        <v>4000</v>
      </c>
      <c r="D3319" s="96">
        <v>0.2</v>
      </c>
      <c r="E3319" s="98">
        <v>0</v>
      </c>
      <c r="F3319" s="119">
        <v>0.48164863640425593</v>
      </c>
      <c r="G3319" s="177">
        <v>1</v>
      </c>
      <c r="H3319" s="97">
        <v>4581052.6633815169</v>
      </c>
      <c r="I3319" s="185">
        <v>46379.184236911198</v>
      </c>
      <c r="J3319" s="174">
        <v>212465485473.96411</v>
      </c>
      <c r="K3319" s="186">
        <v>0.33013502922893656</v>
      </c>
      <c r="L3319" s="182">
        <v>38013875025.288879</v>
      </c>
      <c r="M3319" s="189">
        <v>5327426379.3519506</v>
      </c>
      <c r="N3319" s="187">
        <v>16291045.224475965</v>
      </c>
      <c r="O3319" s="185">
        <v>0</v>
      </c>
      <c r="P3319" s="185">
        <v>324183730458.39276</v>
      </c>
      <c r="Q3319" s="174">
        <v>541976642311.7088</v>
      </c>
      <c r="R3319" s="119">
        <v>0.60794000682099747</v>
      </c>
      <c r="S3319" s="174">
        <v>179008344015.40851</v>
      </c>
      <c r="T3319" s="119">
        <v>0.33028793132463974</v>
      </c>
      <c r="U3319" s="97">
        <v>17.80699649885689</v>
      </c>
      <c r="V3319" s="184">
        <v>3481396427364.7954</v>
      </c>
      <c r="W3319" s="199">
        <v>3616.6234500304504</v>
      </c>
      <c r="X3319" s="191">
        <v>4.1061151546581902E-2</v>
      </c>
      <c r="Y3319" s="198">
        <v>2.0000000000000001E-4</v>
      </c>
    </row>
    <row r="3320" spans="1:25" x14ac:dyDescent="0.2">
      <c r="A3320">
        <v>3316</v>
      </c>
      <c r="B3320" s="119">
        <v>0.43441924118694009</v>
      </c>
      <c r="C3320" s="97">
        <v>16895.280468383666</v>
      </c>
      <c r="D3320" s="96">
        <v>0.87705265154645962</v>
      </c>
      <c r="E3320" s="98">
        <v>0.29607668972731227</v>
      </c>
      <c r="F3320" s="119">
        <v>0</v>
      </c>
      <c r="G3320" s="177">
        <v>0</v>
      </c>
      <c r="H3320" s="97">
        <v>5222200.2859953344</v>
      </c>
      <c r="I3320" s="185">
        <v>42591.869048727574</v>
      </c>
      <c r="J3320" s="174">
        <v>222423270727.34097</v>
      </c>
      <c r="K3320" s="186">
        <v>0.3691796800582261</v>
      </c>
      <c r="L3320" s="182">
        <v>62837853428.269547</v>
      </c>
      <c r="M3320" s="189">
        <v>6686025480.3519745</v>
      </c>
      <c r="N3320" s="187">
        <v>11995751.51742539</v>
      </c>
      <c r="O3320" s="185">
        <v>15030070805.924936</v>
      </c>
      <c r="P3320" s="185">
        <v>0</v>
      </c>
      <c r="Q3320" s="174">
        <v>244139367013.61786</v>
      </c>
      <c r="R3320" s="119">
        <v>0.38559208914518467</v>
      </c>
      <c r="S3320" s="174">
        <v>69652541189.320023</v>
      </c>
      <c r="T3320" s="119">
        <v>0.28529827877138253</v>
      </c>
      <c r="U3320" s="97">
        <v>13.856304304919641</v>
      </c>
      <c r="V3320" s="184">
        <v>962863079383.25842</v>
      </c>
      <c r="W3320" s="199">
        <v>999.64944102943741</v>
      </c>
      <c r="X3320" s="191">
        <v>5.6299191569836517E-2</v>
      </c>
      <c r="Y3320" s="198">
        <v>2.0000000000000001E-4</v>
      </c>
    </row>
    <row r="3321" spans="1:25" x14ac:dyDescent="0.2">
      <c r="A3321">
        <v>3317</v>
      </c>
      <c r="B3321" s="119">
        <v>0.62937268742531904</v>
      </c>
      <c r="C3321" s="97">
        <v>13086.672247246923</v>
      </c>
      <c r="D3321" s="96">
        <v>1.0829619396657066</v>
      </c>
      <c r="E3321" s="98">
        <v>0</v>
      </c>
      <c r="F3321" s="119">
        <v>0.65134300732584072</v>
      </c>
      <c r="G3321" s="177">
        <v>1</v>
      </c>
      <c r="H3321" s="97">
        <v>7256944.1364149172</v>
      </c>
      <c r="I3321" s="185">
        <v>35003.516369800687</v>
      </c>
      <c r="J3321" s="174">
        <v>254018562873.72867</v>
      </c>
      <c r="K3321" s="186">
        <v>0.28154909913004778</v>
      </c>
      <c r="L3321" s="182">
        <v>47480434798.775391</v>
      </c>
      <c r="M3321" s="189">
        <v>8870794349.8936234</v>
      </c>
      <c r="N3321" s="187">
        <v>14943557.946708331</v>
      </c>
      <c r="O3321" s="185">
        <v>0</v>
      </c>
      <c r="P3321" s="185">
        <v>232430844256.99701</v>
      </c>
      <c r="Q3321" s="174">
        <v>495320201480.61932</v>
      </c>
      <c r="R3321" s="119">
        <v>0.51979178756568289</v>
      </c>
      <c r="S3321" s="174">
        <v>166286660158.448</v>
      </c>
      <c r="T3321" s="119">
        <v>0.33571548194759909</v>
      </c>
      <c r="U3321" s="97">
        <v>17.468131940659145</v>
      </c>
      <c r="V3321" s="184">
        <v>2971171509565.251</v>
      </c>
      <c r="W3321" s="199">
        <v>3085.4495957174772</v>
      </c>
      <c r="X3321" s="191">
        <v>4.4564308192712045E-2</v>
      </c>
      <c r="Y3321" s="198">
        <v>2.0000000000000001E-4</v>
      </c>
    </row>
    <row r="3322" spans="1:25" x14ac:dyDescent="0.2">
      <c r="A3322">
        <v>3318</v>
      </c>
      <c r="B3322" s="119">
        <v>0.51687561902735402</v>
      </c>
      <c r="C3322" s="97">
        <v>4000</v>
      </c>
      <c r="D3322" s="96">
        <v>0.88185885296395128</v>
      </c>
      <c r="E3322" s="98">
        <v>0.7</v>
      </c>
      <c r="F3322" s="119">
        <v>0.48827111199233897</v>
      </c>
      <c r="G3322" s="177">
        <v>1</v>
      </c>
      <c r="H3322" s="97">
        <v>11257344.02252431</v>
      </c>
      <c r="I3322" s="185">
        <v>39434.968529685015</v>
      </c>
      <c r="J3322" s="174">
        <v>443933007256.08386</v>
      </c>
      <c r="K3322" s="186">
        <v>0.45674052886742256</v>
      </c>
      <c r="L3322" s="182">
        <v>155024489137.80627</v>
      </c>
      <c r="M3322" s="189">
        <v>1910760307.4733663</v>
      </c>
      <c r="N3322" s="187">
        <v>24171038.893341407</v>
      </c>
      <c r="O3322" s="185">
        <v>0</v>
      </c>
      <c r="P3322" s="185">
        <v>292803837058.53436</v>
      </c>
      <c r="Q3322" s="174">
        <v>738647604622.09155</v>
      </c>
      <c r="R3322" s="119">
        <v>0.59162889506188565</v>
      </c>
      <c r="S3322" s="174">
        <v>298125972264.10162</v>
      </c>
      <c r="T3322" s="119">
        <v>0.40361055853776101</v>
      </c>
      <c r="U3322" s="97">
        <v>15.90132147269502</v>
      </c>
      <c r="V3322" s="184">
        <v>5164797297412.2168</v>
      </c>
      <c r="W3322" s="199">
        <v>5362.9083854761475</v>
      </c>
      <c r="X3322" s="191">
        <v>4.6080646292709429E-2</v>
      </c>
      <c r="Y3322" s="198">
        <v>2.0000000000000001E-4</v>
      </c>
    </row>
    <row r="3323" spans="1:25" x14ac:dyDescent="0.2">
      <c r="A3323">
        <v>3319</v>
      </c>
      <c r="B3323" s="119">
        <v>0.51828546189949154</v>
      </c>
      <c r="C3323" s="97">
        <v>11917.001197016343</v>
      </c>
      <c r="D3323" s="96">
        <v>0.68042653305163203</v>
      </c>
      <c r="E3323" s="98">
        <v>0.35200078157245568</v>
      </c>
      <c r="F3323" s="119">
        <v>0.59136460613965802</v>
      </c>
      <c r="G3323" s="177">
        <v>1</v>
      </c>
      <c r="H3323" s="97">
        <v>5437503.0200438192</v>
      </c>
      <c r="I3323" s="185">
        <v>53684.606384801795</v>
      </c>
      <c r="J3323" s="174">
        <v>291910209347.22345</v>
      </c>
      <c r="K3323" s="186">
        <v>0.51828546189949154</v>
      </c>
      <c r="L3323" s="182">
        <v>116029800242.99158</v>
      </c>
      <c r="M3323" s="189">
        <v>7341846811.2111187</v>
      </c>
      <c r="N3323" s="187">
        <v>13494415.097066771</v>
      </c>
      <c r="O3323" s="185">
        <v>0</v>
      </c>
      <c r="P3323" s="185">
        <v>167482685800.32431</v>
      </c>
      <c r="Q3323" s="174">
        <v>466734741958.75885</v>
      </c>
      <c r="R3323" s="119">
        <v>0.61122290817204672</v>
      </c>
      <c r="S3323" s="174">
        <v>190934456319.55862</v>
      </c>
      <c r="T3323" s="119">
        <v>0.40908558792572119</v>
      </c>
      <c r="U3323" s="97">
        <v>15.477786483771695</v>
      </c>
      <c r="V3323" s="184">
        <v>3169939554029.0166</v>
      </c>
      <c r="W3323" s="199">
        <v>3293.4785600836803</v>
      </c>
      <c r="X3323" s="191">
        <v>4.7398876878436733E-2</v>
      </c>
      <c r="Y3323" s="198">
        <v>2.0000000000000001E-4</v>
      </c>
    </row>
    <row r="3324" spans="1:25" x14ac:dyDescent="0.2">
      <c r="A3324">
        <v>3320</v>
      </c>
      <c r="B3324" s="119">
        <v>0.43647186608528443</v>
      </c>
      <c r="C3324" s="97">
        <v>4883.0290807195825</v>
      </c>
      <c r="D3324" s="96">
        <v>0.88605683299600013</v>
      </c>
      <c r="E3324" s="98">
        <v>0</v>
      </c>
      <c r="F3324" s="119">
        <v>0</v>
      </c>
      <c r="G3324" s="177">
        <v>0</v>
      </c>
      <c r="H3324" s="97">
        <v>9441887.8761005607</v>
      </c>
      <c r="I3324" s="185">
        <v>39389.862640333587</v>
      </c>
      <c r="J3324" s="174">
        <v>371914666505.0321</v>
      </c>
      <c r="K3324" s="186">
        <v>0.43647186608528443</v>
      </c>
      <c r="L3324" s="182">
        <v>114298674656.02272</v>
      </c>
      <c r="M3324" s="189">
        <v>4693327107.1373301</v>
      </c>
      <c r="N3324" s="187">
        <v>20468884.355295986</v>
      </c>
      <c r="O3324" s="185">
        <v>0</v>
      </c>
      <c r="P3324" s="185">
        <v>0</v>
      </c>
      <c r="Q3324" s="174">
        <v>376607993612.16943</v>
      </c>
      <c r="R3324" s="119">
        <v>0.43103250931286702</v>
      </c>
      <c r="S3324" s="174">
        <v>114298674656.02272</v>
      </c>
      <c r="T3324" s="119">
        <v>0.30349508399900665</v>
      </c>
      <c r="U3324" s="97">
        <v>13.121049089335846</v>
      </c>
      <c r="V3324" s="184">
        <v>1656270904821.9258</v>
      </c>
      <c r="W3324" s="199">
        <v>1717.2848928717115</v>
      </c>
      <c r="X3324" s="191">
        <v>5.587503513931192E-2</v>
      </c>
      <c r="Y3324" s="198">
        <v>2.0000000000000001E-4</v>
      </c>
    </row>
    <row r="3325" spans="1:25" x14ac:dyDescent="0.2">
      <c r="A3325">
        <v>3321</v>
      </c>
      <c r="B3325" s="119">
        <v>0.49908629217864059</v>
      </c>
      <c r="C3325" s="97">
        <v>8049.8070232580621</v>
      </c>
      <c r="D3325" s="96">
        <v>0.63438237540526698</v>
      </c>
      <c r="E3325" s="98">
        <v>0.7</v>
      </c>
      <c r="F3325" s="119">
        <v>0</v>
      </c>
      <c r="G3325" s="177">
        <v>0</v>
      </c>
      <c r="H3325" s="97">
        <v>6534572.041203565</v>
      </c>
      <c r="I3325" s="185">
        <v>46446.91744403405</v>
      </c>
      <c r="J3325" s="174">
        <v>303510728129.87506</v>
      </c>
      <c r="K3325" s="186">
        <v>0.49908629217864053</v>
      </c>
      <c r="L3325" s="182">
        <v>115245054711.80025</v>
      </c>
      <c r="M3325" s="189">
        <v>34468499919.994934</v>
      </c>
      <c r="N3325" s="187">
        <v>16282630.135294415</v>
      </c>
      <c r="O3325" s="185">
        <v>56690715464.789062</v>
      </c>
      <c r="P3325" s="185">
        <v>0</v>
      </c>
      <c r="Q3325" s="174">
        <v>394669943514.65906</v>
      </c>
      <c r="R3325" s="119">
        <v>0.49872208295815967</v>
      </c>
      <c r="S3325" s="174">
        <v>134928615259.55202</v>
      </c>
      <c r="T3325" s="119">
        <v>0.34187709876756911</v>
      </c>
      <c r="U3325" s="97">
        <v>14.755373106399329</v>
      </c>
      <c r="V3325" s="184">
        <v>2178740013246.8726</v>
      </c>
      <c r="W3325" s="199">
        <v>2263.0058729193256</v>
      </c>
      <c r="X3325" s="191">
        <v>4.8207280810889055E-2</v>
      </c>
      <c r="Y3325" s="198">
        <v>2.0000000000000001E-4</v>
      </c>
    </row>
    <row r="3326" spans="1:25" x14ac:dyDescent="0.2">
      <c r="A3326">
        <v>3322</v>
      </c>
      <c r="B3326" s="119">
        <v>0.71247480733771862</v>
      </c>
      <c r="C3326" s="97">
        <v>8981.9997980830831</v>
      </c>
      <c r="D3326" s="96">
        <v>1.1034463675549731</v>
      </c>
      <c r="E3326" s="98">
        <v>0</v>
      </c>
      <c r="F3326" s="119">
        <v>0.52147091386992261</v>
      </c>
      <c r="G3326" s="177">
        <v>1</v>
      </c>
      <c r="H3326" s="97">
        <v>9830066.214967154</v>
      </c>
      <c r="I3326" s="185">
        <v>36404.318273002827</v>
      </c>
      <c r="J3326" s="174">
        <v>357856859134.35651</v>
      </c>
      <c r="K3326" s="186">
        <v>0.34298911461044068</v>
      </c>
      <c r="L3326" s="182">
        <v>88636436468.953491</v>
      </c>
      <c r="M3326" s="189">
        <v>854915006.70334494</v>
      </c>
      <c r="N3326" s="187">
        <v>19566969.587878685</v>
      </c>
      <c r="O3326" s="185">
        <v>0</v>
      </c>
      <c r="P3326" s="185">
        <v>234273061141.44424</v>
      </c>
      <c r="Q3326" s="174">
        <v>592984835282.50415</v>
      </c>
      <c r="R3326" s="119">
        <v>0.52304787193614877</v>
      </c>
      <c r="S3326" s="174">
        <v>231093992706.86884</v>
      </c>
      <c r="T3326" s="119">
        <v>0.38971315783610766</v>
      </c>
      <c r="U3326" s="97">
        <v>16.712461234114325</v>
      </c>
      <c r="V3326" s="184">
        <v>4033738546536.8823</v>
      </c>
      <c r="W3326" s="199">
        <v>4187.9773252070563</v>
      </c>
      <c r="X3326" s="191">
        <v>4.5296578172140972E-2</v>
      </c>
      <c r="Y3326" s="198">
        <v>2.0000000000000001E-4</v>
      </c>
    </row>
    <row r="3327" spans="1:25" x14ac:dyDescent="0.2">
      <c r="A3327">
        <v>3323</v>
      </c>
      <c r="B3327" s="119">
        <v>0.44302011460370821</v>
      </c>
      <c r="C3327" s="97">
        <v>4000</v>
      </c>
      <c r="D3327" s="96">
        <v>0.40602379918990017</v>
      </c>
      <c r="E3327" s="98">
        <v>0.32767022317254674</v>
      </c>
      <c r="F3327" s="119">
        <v>0.39037809639355242</v>
      </c>
      <c r="G3327" s="177">
        <v>1</v>
      </c>
      <c r="H3327" s="97">
        <v>6301336.6062021898</v>
      </c>
      <c r="I3327" s="185">
        <v>48383.145812837589</v>
      </c>
      <c r="J3327" s="174">
        <v>304878487833.65167</v>
      </c>
      <c r="K3327" s="186">
        <v>0.44302011460370827</v>
      </c>
      <c r="L3327" s="182">
        <v>96993497688.160187</v>
      </c>
      <c r="M3327" s="189">
        <v>9481520157.4215889</v>
      </c>
      <c r="N3327" s="187">
        <v>18276395.609278996</v>
      </c>
      <c r="O3327" s="185">
        <v>0</v>
      </c>
      <c r="P3327" s="185">
        <v>191707905751.09735</v>
      </c>
      <c r="Q3327" s="174">
        <v>506067913742.17059</v>
      </c>
      <c r="R3327" s="119">
        <v>0.56995043429704084</v>
      </c>
      <c r="S3327" s="174">
        <v>209311164422.18362</v>
      </c>
      <c r="T3327" s="119">
        <v>0.41360291521825787</v>
      </c>
      <c r="U3327" s="97">
        <v>16.354665843677765</v>
      </c>
      <c r="V3327" s="184">
        <v>3777909062593.0884</v>
      </c>
      <c r="W3327" s="199">
        <v>3924.5094840464826</v>
      </c>
      <c r="X3327" s="191">
        <v>4.4020542699346188E-2</v>
      </c>
      <c r="Y3327" s="198">
        <v>2.0000000000000001E-4</v>
      </c>
    </row>
    <row r="3328" spans="1:25" x14ac:dyDescent="0.2">
      <c r="A3328">
        <v>3324</v>
      </c>
      <c r="B3328" s="119">
        <v>0.62207009751196918</v>
      </c>
      <c r="C3328" s="97">
        <v>11524.930534642404</v>
      </c>
      <c r="D3328" s="96">
        <v>1.1336157455175369</v>
      </c>
      <c r="E3328" s="98">
        <v>0</v>
      </c>
      <c r="F3328" s="119">
        <v>0</v>
      </c>
      <c r="G3328" s="177">
        <v>0</v>
      </c>
      <c r="H3328" s="97">
        <v>7287862.2825271906</v>
      </c>
      <c r="I3328" s="185">
        <v>31668.983621911022</v>
      </c>
      <c r="J3328" s="174">
        <v>230799191264.09668</v>
      </c>
      <c r="K3328" s="186">
        <v>0.20220098753380134</v>
      </c>
      <c r="L3328" s="182">
        <v>22884461208.745903</v>
      </c>
      <c r="M3328" s="189">
        <v>1952036140.6452329</v>
      </c>
      <c r="N3328" s="187">
        <v>15551154.69589683</v>
      </c>
      <c r="O3328" s="185">
        <v>0</v>
      </c>
      <c r="P3328" s="185">
        <v>0</v>
      </c>
      <c r="Q3328" s="174">
        <v>232751227404.74191</v>
      </c>
      <c r="R3328" s="119">
        <v>0.20050516990164008</v>
      </c>
      <c r="S3328" s="174">
        <v>22884461208.745903</v>
      </c>
      <c r="T3328" s="119">
        <v>9.8321548994244626E-2</v>
      </c>
      <c r="U3328" s="97">
        <v>13.265906250084226</v>
      </c>
      <c r="V3328" s="184">
        <v>290084905530.67047</v>
      </c>
      <c r="W3328" s="199">
        <v>301.37273654669553</v>
      </c>
      <c r="X3328" s="191">
        <v>6.6305510651587199E-2</v>
      </c>
      <c r="Y3328" s="198">
        <v>2.0000000000000001E-4</v>
      </c>
    </row>
    <row r="3329" spans="1:25" x14ac:dyDescent="0.2">
      <c r="A3329">
        <v>3325</v>
      </c>
      <c r="B3329" s="119">
        <v>0.46640202987176976</v>
      </c>
      <c r="C3329" s="97">
        <v>6036.7865460446719</v>
      </c>
      <c r="D3329" s="96">
        <v>1.0979895788276559</v>
      </c>
      <c r="E3329" s="98">
        <v>0.33289196693057371</v>
      </c>
      <c r="F3329" s="119">
        <v>0</v>
      </c>
      <c r="G3329" s="177">
        <v>0</v>
      </c>
      <c r="H3329" s="97">
        <v>9283034.9770586975</v>
      </c>
      <c r="I3329" s="185">
        <v>35591.023500375544</v>
      </c>
      <c r="J3329" s="174">
        <v>330392716023.30426</v>
      </c>
      <c r="K3329" s="186">
        <v>0.36402533314734842</v>
      </c>
      <c r="L3329" s="182">
        <v>74034984819.101227</v>
      </c>
      <c r="M3329" s="189">
        <v>35053427230.917503</v>
      </c>
      <c r="N3329" s="187">
        <v>18663038.632730745</v>
      </c>
      <c r="O3329" s="185">
        <v>74500324842.119598</v>
      </c>
      <c r="P3329" s="185">
        <v>0</v>
      </c>
      <c r="Q3329" s="174">
        <v>439946468096.34131</v>
      </c>
      <c r="R3329" s="119">
        <v>0.40884878374372413</v>
      </c>
      <c r="S3329" s="174">
        <v>110960406835.50798</v>
      </c>
      <c r="T3329" s="119">
        <v>0.25221342795553348</v>
      </c>
      <c r="U3329" s="97">
        <v>15.963354751402187</v>
      </c>
      <c r="V3329" s="184">
        <v>1866820776166.783</v>
      </c>
      <c r="W3329" s="199">
        <v>1938.2313876309154</v>
      </c>
      <c r="X3329" s="191">
        <v>4.8079494855826216E-2</v>
      </c>
      <c r="Y3329" s="198">
        <v>2.0000000000000001E-4</v>
      </c>
    </row>
    <row r="3330" spans="1:25" x14ac:dyDescent="0.2">
      <c r="A3330">
        <v>3326</v>
      </c>
      <c r="B3330" s="119">
        <v>0.49860665073722271</v>
      </c>
      <c r="C3330" s="97">
        <v>9711.4026109330989</v>
      </c>
      <c r="D3330" s="96">
        <v>1.0970087018892709</v>
      </c>
      <c r="E3330" s="98">
        <v>3.7021047864319256E-2</v>
      </c>
      <c r="F3330" s="119">
        <v>0.50622781939493855</v>
      </c>
      <c r="G3330" s="177">
        <v>1</v>
      </c>
      <c r="H3330" s="97">
        <v>18307624.088631082</v>
      </c>
      <c r="I3330" s="185">
        <v>36289.614976337492</v>
      </c>
      <c r="J3330" s="174">
        <v>664376629307.9436</v>
      </c>
      <c r="K3330" s="186">
        <v>0.49860665073722266</v>
      </c>
      <c r="L3330" s="182">
        <v>263461407720.52792</v>
      </c>
      <c r="M3330" s="189">
        <v>25829059897.204563</v>
      </c>
      <c r="N3330" s="187">
        <v>34962299.836974129</v>
      </c>
      <c r="O3330" s="185">
        <v>0</v>
      </c>
      <c r="P3330" s="185">
        <v>371768681022.9566</v>
      </c>
      <c r="Q3330" s="174">
        <v>1061974370228.1047</v>
      </c>
      <c r="R3330" s="119">
        <v>0.59198938167467141</v>
      </c>
      <c r="S3330" s="174">
        <v>478704309243.78888</v>
      </c>
      <c r="T3330" s="119">
        <v>0.45076823194986004</v>
      </c>
      <c r="U3330" s="97">
        <v>15.855854170347412</v>
      </c>
      <c r="V3330" s="184">
        <v>7884742493454.7812</v>
      </c>
      <c r="W3330" s="199">
        <v>8192.3809593739425</v>
      </c>
      <c r="X3330" s="191">
        <v>4.6677384304611026E-2</v>
      </c>
      <c r="Y3330" s="198">
        <v>2.0000000000000001E-4</v>
      </c>
    </row>
    <row r="3331" spans="1:25" x14ac:dyDescent="0.2">
      <c r="A3331">
        <v>3327</v>
      </c>
      <c r="B3331" s="119">
        <v>0.42776916739825732</v>
      </c>
      <c r="C3331" s="97">
        <v>6655.5589468980652</v>
      </c>
      <c r="D3331" s="96">
        <v>0.65979226749675468</v>
      </c>
      <c r="E3331" s="98">
        <v>0</v>
      </c>
      <c r="F3331" s="119">
        <v>0.54351862034797782</v>
      </c>
      <c r="G3331" s="177">
        <v>1</v>
      </c>
      <c r="H3331" s="97">
        <v>5539640.6157479268</v>
      </c>
      <c r="I3331" s="185">
        <v>43444.074878634361</v>
      </c>
      <c r="J3331" s="174">
        <v>240664561711.2771</v>
      </c>
      <c r="K3331" s="186">
        <v>0.42776916739825732</v>
      </c>
      <c r="L3331" s="182">
        <v>69484011757.845154</v>
      </c>
      <c r="M3331" s="189">
        <v>6121595416.9335995</v>
      </c>
      <c r="N3331" s="187">
        <v>13949078.354383411</v>
      </c>
      <c r="O3331" s="185">
        <v>0</v>
      </c>
      <c r="P3331" s="185">
        <v>181392664277.96271</v>
      </c>
      <c r="Q3331" s="174">
        <v>428178821406.1734</v>
      </c>
      <c r="R3331" s="119">
        <v>0.57934441921534319</v>
      </c>
      <c r="S3331" s="174">
        <v>133068494362.50293</v>
      </c>
      <c r="T3331" s="119">
        <v>0.31077785193927943</v>
      </c>
      <c r="U3331" s="97">
        <v>16.031287894779513</v>
      </c>
      <c r="V3331" s="184">
        <v>2316886566269.3135</v>
      </c>
      <c r="W3331" s="199">
        <v>2404.2439649325461</v>
      </c>
      <c r="X3331" s="191">
        <v>4.5628301117258643E-2</v>
      </c>
      <c r="Y3331" s="198">
        <v>2.0000000000000001E-4</v>
      </c>
    </row>
    <row r="3332" spans="1:25" x14ac:dyDescent="0.2">
      <c r="A3332">
        <v>3328</v>
      </c>
      <c r="B3332" s="119">
        <v>0.44346392860563932</v>
      </c>
      <c r="C3332" s="97">
        <v>7291.0323975086549</v>
      </c>
      <c r="D3332" s="96">
        <v>0.80323044953729106</v>
      </c>
      <c r="E3332" s="98">
        <v>0.21036764756134579</v>
      </c>
      <c r="F3332" s="119">
        <v>0.67707284484046637</v>
      </c>
      <c r="G3332" s="177">
        <v>1</v>
      </c>
      <c r="H3332" s="97">
        <v>6605188.343172404</v>
      </c>
      <c r="I3332" s="185">
        <v>32216.974403318236</v>
      </c>
      <c r="J3332" s="174">
        <v>212799183781.08133</v>
      </c>
      <c r="K3332" s="186">
        <v>0.36782789730604148</v>
      </c>
      <c r="L3332" s="182">
        <v>61719199961.154877</v>
      </c>
      <c r="M3332" s="189">
        <v>8650813250.4824295</v>
      </c>
      <c r="N3332" s="187">
        <v>15254996.477910269</v>
      </c>
      <c r="O3332" s="185">
        <v>0</v>
      </c>
      <c r="P3332" s="185">
        <v>266729714434.62286</v>
      </c>
      <c r="Q3332" s="174">
        <v>488179711466.18665</v>
      </c>
      <c r="R3332" s="119">
        <v>0.59743828146888633</v>
      </c>
      <c r="S3332" s="174">
        <v>173683981802.06921</v>
      </c>
      <c r="T3332" s="119">
        <v>0.35577877925412166</v>
      </c>
      <c r="U3332" s="97">
        <v>17.039136944192329</v>
      </c>
      <c r="V3332" s="184">
        <v>3156154547366.8428</v>
      </c>
      <c r="W3332" s="199">
        <v>3277.0594540618663</v>
      </c>
      <c r="X3332" s="191">
        <v>4.3785822200270441E-2</v>
      </c>
      <c r="Y3332" s="198">
        <v>2.0000000000000001E-4</v>
      </c>
    </row>
    <row r="3333" spans="1:25" x14ac:dyDescent="0.2">
      <c r="A3333">
        <v>3329</v>
      </c>
      <c r="B3333" s="119">
        <v>0.28657436012708115</v>
      </c>
      <c r="C3333" s="97">
        <v>11082.750201925097</v>
      </c>
      <c r="D3333" s="96">
        <v>0.79139058152587571</v>
      </c>
      <c r="E3333" s="98">
        <v>0.54244490116198307</v>
      </c>
      <c r="F3333" s="119">
        <v>0</v>
      </c>
      <c r="G3333" s="177">
        <v>0</v>
      </c>
      <c r="H3333" s="97">
        <v>5462279.2153021619</v>
      </c>
      <c r="I3333" s="185">
        <v>42450.338469279093</v>
      </c>
      <c r="J3333" s="174">
        <v>231875601503.28497</v>
      </c>
      <c r="K3333" s="186">
        <v>0.28657436012708115</v>
      </c>
      <c r="L3333" s="182">
        <v>37931243770.228889</v>
      </c>
      <c r="M3333" s="189">
        <v>20552068007.626709</v>
      </c>
      <c r="N3333" s="187">
        <v>12923283.233226595</v>
      </c>
      <c r="O3333" s="185">
        <v>49382547241.020981</v>
      </c>
      <c r="P3333" s="185">
        <v>0</v>
      </c>
      <c r="Q3333" s="174">
        <v>301810216751.93268</v>
      </c>
      <c r="R3333" s="119">
        <v>0.3510671078765733</v>
      </c>
      <c r="S3333" s="174">
        <v>69965763598.415939</v>
      </c>
      <c r="T3333" s="119">
        <v>0.23182039478777156</v>
      </c>
      <c r="U3333" s="97">
        <v>16.695214511385736</v>
      </c>
      <c r="V3333" s="184">
        <v>1201414164633.6689</v>
      </c>
      <c r="W3333" s="199">
        <v>1247.4702621030483</v>
      </c>
      <c r="X3333" s="191">
        <v>4.5780073886645262E-2</v>
      </c>
      <c r="Y3333" s="198">
        <v>2.0000000000000001E-4</v>
      </c>
    </row>
    <row r="3334" spans="1:25" x14ac:dyDescent="0.2">
      <c r="A3334">
        <v>3330</v>
      </c>
      <c r="B3334" s="119">
        <v>0.53532612963924397</v>
      </c>
      <c r="C3334" s="97">
        <v>10713.798778576198</v>
      </c>
      <c r="D3334" s="96">
        <v>0.7340740077066843</v>
      </c>
      <c r="E3334" s="98">
        <v>0</v>
      </c>
      <c r="F3334" s="119">
        <v>0</v>
      </c>
      <c r="G3334" s="177">
        <v>0</v>
      </c>
      <c r="H3334" s="97">
        <v>4758534.7601890992</v>
      </c>
      <c r="I3334" s="185">
        <v>50490.353692942095</v>
      </c>
      <c r="J3334" s="174">
        <v>240260103102.10703</v>
      </c>
      <c r="K3334" s="186">
        <v>0.53238067311844839</v>
      </c>
      <c r="L3334" s="182">
        <v>101218875649.26967</v>
      </c>
      <c r="M3334" s="189">
        <v>2544367733.1637249</v>
      </c>
      <c r="N3334" s="187">
        <v>11725830.123624578</v>
      </c>
      <c r="O3334" s="185">
        <v>0</v>
      </c>
      <c r="P3334" s="185">
        <v>0</v>
      </c>
      <c r="Q3334" s="174">
        <v>242804470835.27075</v>
      </c>
      <c r="R3334" s="119">
        <v>0.52680181288666306</v>
      </c>
      <c r="S3334" s="174">
        <v>101218875649.26967</v>
      </c>
      <c r="T3334" s="119">
        <v>0.41687401925123946</v>
      </c>
      <c r="U3334" s="97">
        <v>13.084913740721266</v>
      </c>
      <c r="V3334" s="184">
        <v>1430577181639.562</v>
      </c>
      <c r="W3334" s="199">
        <v>1481.4944235528435</v>
      </c>
      <c r="X3334" s="191">
        <v>5.651856046852622E-2</v>
      </c>
      <c r="Y3334" s="198">
        <v>2.0000000000000001E-4</v>
      </c>
    </row>
    <row r="3335" spans="1:25" x14ac:dyDescent="0.2">
      <c r="A3335">
        <v>3331</v>
      </c>
      <c r="B3335" s="119">
        <v>0.35190515147701479</v>
      </c>
      <c r="C3335" s="97">
        <v>10241.116008252549</v>
      </c>
      <c r="D3335" s="96">
        <v>0.75949193288822425</v>
      </c>
      <c r="E3335" s="98">
        <v>0.66892138220486697</v>
      </c>
      <c r="F3335" s="119">
        <v>0</v>
      </c>
      <c r="G3335" s="177">
        <v>0</v>
      </c>
      <c r="H3335" s="97">
        <v>5034442.2077142335</v>
      </c>
      <c r="I3335" s="185">
        <v>40966.186311270438</v>
      </c>
      <c r="J3335" s="174">
        <v>206241897454.54495</v>
      </c>
      <c r="K3335" s="186">
        <v>0.35190515147701484</v>
      </c>
      <c r="L3335" s="182">
        <v>51304923774.129318</v>
      </c>
      <c r="M3335" s="189">
        <v>36813188098.612137</v>
      </c>
      <c r="N3335" s="187">
        <v>12200388.234419912</v>
      </c>
      <c r="O3335" s="185">
        <v>60765934084.022339</v>
      </c>
      <c r="P3335" s="185">
        <v>0</v>
      </c>
      <c r="Q3335" s="174">
        <v>303821019637.17944</v>
      </c>
      <c r="R3335" s="119">
        <v>0.39888725795401181</v>
      </c>
      <c r="S3335" s="174">
        <v>86953300926.186584</v>
      </c>
      <c r="T3335" s="119">
        <v>0.28619909521081027</v>
      </c>
      <c r="U3335" s="97">
        <v>16.903411791984574</v>
      </c>
      <c r="V3335" s="184">
        <v>1553588141859.0513</v>
      </c>
      <c r="W3335" s="199">
        <v>1610.2266109491943</v>
      </c>
      <c r="X3335" s="191">
        <v>4.3896597557338733E-2</v>
      </c>
      <c r="Y3335" s="198">
        <v>2.0000000000000001E-4</v>
      </c>
    </row>
    <row r="3336" spans="1:25" x14ac:dyDescent="0.2">
      <c r="A3336">
        <v>3332</v>
      </c>
      <c r="B3336" s="119">
        <v>0.27821722396342219</v>
      </c>
      <c r="C3336" s="97">
        <v>6053.8160139070151</v>
      </c>
      <c r="D3336" s="96">
        <v>0.7844659155267999</v>
      </c>
      <c r="E3336" s="98">
        <v>0.7</v>
      </c>
      <c r="F3336" s="119">
        <v>0</v>
      </c>
      <c r="G3336" s="177">
        <v>0</v>
      </c>
      <c r="H3336" s="97">
        <v>9745026.7265237868</v>
      </c>
      <c r="I3336" s="185">
        <v>37456.25950990658</v>
      </c>
      <c r="J3336" s="174">
        <v>365012249999.65039</v>
      </c>
      <c r="K3336" s="186">
        <v>0.27821722396342219</v>
      </c>
      <c r="L3336" s="182">
        <v>47659469231.605026</v>
      </c>
      <c r="M3336" s="189">
        <v>52132500900.782173</v>
      </c>
      <c r="N3336" s="187">
        <v>21886091.702059496</v>
      </c>
      <c r="O3336" s="185">
        <v>74018489833.946213</v>
      </c>
      <c r="P3336" s="185">
        <v>0</v>
      </c>
      <c r="Q3336" s="174">
        <v>491163240734.37878</v>
      </c>
      <c r="R3336" s="119">
        <v>0.32731986728959112</v>
      </c>
      <c r="S3336" s="174">
        <v>88758580606.538651</v>
      </c>
      <c r="T3336" s="119">
        <v>0.18071095970828019</v>
      </c>
      <c r="U3336" s="97">
        <v>17.934130368084805</v>
      </c>
      <c r="V3336" s="184">
        <v>1661061088678.8752</v>
      </c>
      <c r="W3336" s="199">
        <v>1723.8496630786929</v>
      </c>
      <c r="X3336" s="191">
        <v>4.2103857317660594E-2</v>
      </c>
      <c r="Y3336" s="198">
        <v>2.0000000000000001E-4</v>
      </c>
    </row>
    <row r="3337" spans="1:25" x14ac:dyDescent="0.2">
      <c r="A3337">
        <v>3333</v>
      </c>
      <c r="B3337" s="119">
        <v>0.52862217093233776</v>
      </c>
      <c r="C3337" s="97">
        <v>15716.431179047533</v>
      </c>
      <c r="D3337" s="96">
        <v>0.92537378162628547</v>
      </c>
      <c r="E3337" s="98">
        <v>0.55440735397179719</v>
      </c>
      <c r="F3337" s="119">
        <v>0.3799876244346056</v>
      </c>
      <c r="G3337" s="177">
        <v>1</v>
      </c>
      <c r="H3337" s="97">
        <v>5633632.8288243301</v>
      </c>
      <c r="I3337" s="185">
        <v>45053.390443601013</v>
      </c>
      <c r="J3337" s="174">
        <v>253814259452.91101</v>
      </c>
      <c r="K3337" s="186">
        <v>0.45798750231707863</v>
      </c>
      <c r="L3337" s="182">
        <v>95170356167.805038</v>
      </c>
      <c r="M3337" s="189">
        <v>1328028890.5837078</v>
      </c>
      <c r="N3337" s="187">
        <v>12580674.037139241</v>
      </c>
      <c r="O3337" s="185">
        <v>0</v>
      </c>
      <c r="P3337" s="185">
        <v>225010781828.79077</v>
      </c>
      <c r="Q3337" s="174">
        <v>480153070172.28546</v>
      </c>
      <c r="R3337" s="119">
        <v>0.61699570950578519</v>
      </c>
      <c r="S3337" s="174">
        <v>222971186268.76025</v>
      </c>
      <c r="T3337" s="119">
        <v>0.46437521723802611</v>
      </c>
      <c r="U3337" s="97">
        <v>16.458929238952209</v>
      </c>
      <c r="V3337" s="184">
        <v>3848649499853.2549</v>
      </c>
      <c r="W3337" s="199">
        <v>3996.963449318504</v>
      </c>
      <c r="X3337" s="191">
        <v>4.6265310087828498E-2</v>
      </c>
      <c r="Y3337" s="198">
        <v>2.0000000000000001E-4</v>
      </c>
    </row>
    <row r="3338" spans="1:25" x14ac:dyDescent="0.2">
      <c r="A3338">
        <v>3334</v>
      </c>
      <c r="B3338" s="119">
        <v>0.35154687257439432</v>
      </c>
      <c r="C3338" s="97">
        <v>10081.156114754158</v>
      </c>
      <c r="D3338" s="96">
        <v>0.2</v>
      </c>
      <c r="E3338" s="98">
        <v>0.12783008529938072</v>
      </c>
      <c r="F3338" s="119">
        <v>0.5298189768509558</v>
      </c>
      <c r="G3338" s="177">
        <v>1</v>
      </c>
      <c r="H3338" s="97">
        <v>1586769.8965447042</v>
      </c>
      <c r="I3338" s="185">
        <v>53995.286853221492</v>
      </c>
      <c r="J3338" s="174">
        <v>85678095733.9879</v>
      </c>
      <c r="K3338" s="186">
        <v>0.35154687257439432</v>
      </c>
      <c r="L3338" s="182">
        <v>17555434793.022747</v>
      </c>
      <c r="M3338" s="189">
        <v>3017829319.1705203</v>
      </c>
      <c r="N3338" s="187">
        <v>6701204.8951976057</v>
      </c>
      <c r="O3338" s="185">
        <v>0</v>
      </c>
      <c r="P3338" s="185">
        <v>140039852003.81631</v>
      </c>
      <c r="Q3338" s="174">
        <v>228735777056.97473</v>
      </c>
      <c r="R3338" s="119">
        <v>0.62146704829239785</v>
      </c>
      <c r="S3338" s="174">
        <v>90407276015.299286</v>
      </c>
      <c r="T3338" s="119">
        <v>0.39524763978124927</v>
      </c>
      <c r="U3338" s="97">
        <v>17.927669610267102</v>
      </c>
      <c r="V3338" s="184">
        <v>1778104345138.1108</v>
      </c>
      <c r="W3338" s="199">
        <v>1846.6611938290707</v>
      </c>
      <c r="X3338" s="191">
        <v>4.0785710744140363E-2</v>
      </c>
      <c r="Y3338" s="198">
        <v>2.0000000000000001E-4</v>
      </c>
    </row>
    <row r="3339" spans="1:25" x14ac:dyDescent="0.2">
      <c r="A3339">
        <v>3335</v>
      </c>
      <c r="B3339" s="119">
        <v>0.4523637994781497</v>
      </c>
      <c r="C3339" s="97">
        <v>11125.281973421766</v>
      </c>
      <c r="D3339" s="96">
        <v>0.71101794446874456</v>
      </c>
      <c r="E3339" s="98">
        <v>0.24792482045185779</v>
      </c>
      <c r="F3339" s="119">
        <v>0.4286864420279603</v>
      </c>
      <c r="G3339" s="177">
        <v>1</v>
      </c>
      <c r="H3339" s="97">
        <v>4248837.3742717039</v>
      </c>
      <c r="I3339" s="185">
        <v>44976.926915191245</v>
      </c>
      <c r="J3339" s="174">
        <v>191099648057.15149</v>
      </c>
      <c r="K3339" s="186">
        <v>0.45236379947814975</v>
      </c>
      <c r="L3339" s="182">
        <v>68241041683.88475</v>
      </c>
      <c r="M3339" s="189">
        <v>4152880353.0055223</v>
      </c>
      <c r="N3339" s="187">
        <v>10791993.775783403</v>
      </c>
      <c r="O3339" s="185">
        <v>0</v>
      </c>
      <c r="P3339" s="185">
        <v>238467434396.78366</v>
      </c>
      <c r="Q3339" s="174">
        <v>433719962806.94067</v>
      </c>
      <c r="R3339" s="119">
        <v>0.63916935848971934</v>
      </c>
      <c r="S3339" s="174">
        <v>156482190322.11865</v>
      </c>
      <c r="T3339" s="119">
        <v>0.36079084142081025</v>
      </c>
      <c r="U3339" s="97">
        <v>16.460965396132195</v>
      </c>
      <c r="V3339" s="184">
        <v>2765894423406.5879</v>
      </c>
      <c r="W3339" s="199">
        <v>2869.0000440224626</v>
      </c>
      <c r="X3339" s="191">
        <v>4.5522538609272099E-2</v>
      </c>
      <c r="Y3339" s="198">
        <v>2.0000000000000001E-4</v>
      </c>
    </row>
    <row r="3340" spans="1:25" x14ac:dyDescent="0.2">
      <c r="A3340">
        <v>3336</v>
      </c>
      <c r="B3340" s="119">
        <v>0.58440690466548706</v>
      </c>
      <c r="C3340" s="97">
        <v>7909.669197306458</v>
      </c>
      <c r="D3340" s="96">
        <v>0.67420920816146368</v>
      </c>
      <c r="E3340" s="98">
        <v>0.7</v>
      </c>
      <c r="F3340" s="119">
        <v>0.50957075917402972</v>
      </c>
      <c r="G3340" s="177">
        <v>1</v>
      </c>
      <c r="H3340" s="97">
        <v>5473762.6030766685</v>
      </c>
      <c r="I3340" s="185">
        <v>43226.222791176442</v>
      </c>
      <c r="J3340" s="174">
        <v>236610081786.60199</v>
      </c>
      <c r="K3340" s="186">
        <v>0.46356942706950688</v>
      </c>
      <c r="L3340" s="182">
        <v>85083550036.893921</v>
      </c>
      <c r="M3340" s="189">
        <v>2149094291.0489769</v>
      </c>
      <c r="N3340" s="187">
        <v>13681232.155306889</v>
      </c>
      <c r="O3340" s="185">
        <v>0</v>
      </c>
      <c r="P3340" s="185">
        <v>262683182795.68091</v>
      </c>
      <c r="Q3340" s="174">
        <v>501442358873.33185</v>
      </c>
      <c r="R3340" s="119">
        <v>0.63782355165974502</v>
      </c>
      <c r="S3340" s="174">
        <v>243171243053.96762</v>
      </c>
      <c r="T3340" s="119">
        <v>0.4849435608119308</v>
      </c>
      <c r="U3340" s="97">
        <v>16.922163248395584</v>
      </c>
      <c r="V3340" s="184">
        <v>4441521717574.9023</v>
      </c>
      <c r="W3340" s="199">
        <v>4611.7819252976979</v>
      </c>
      <c r="X3340" s="191">
        <v>4.3590310186450106E-2</v>
      </c>
      <c r="Y3340" s="198">
        <v>2.0000000000000001E-4</v>
      </c>
    </row>
    <row r="3341" spans="1:25" x14ac:dyDescent="0.2">
      <c r="A3341">
        <v>3337</v>
      </c>
      <c r="B3341" s="119">
        <v>0.38437319946055876</v>
      </c>
      <c r="C3341" s="97">
        <v>17000</v>
      </c>
      <c r="D3341" s="96">
        <v>0.29246818635538385</v>
      </c>
      <c r="E3341" s="98">
        <v>0.41575958923672068</v>
      </c>
      <c r="F3341" s="119">
        <v>0.66696067781936985</v>
      </c>
      <c r="G3341" s="177">
        <v>1</v>
      </c>
      <c r="H3341" s="97">
        <v>2165644.1528943917</v>
      </c>
      <c r="I3341" s="185">
        <v>54423.56503278912</v>
      </c>
      <c r="J3341" s="174">
        <v>117862075392.92743</v>
      </c>
      <c r="K3341" s="186">
        <v>0.38437319946055881</v>
      </c>
      <c r="L3341" s="182">
        <v>33723500366.916676</v>
      </c>
      <c r="M3341" s="189">
        <v>1569439090.877841</v>
      </c>
      <c r="N3341" s="187">
        <v>7845287.6649578158</v>
      </c>
      <c r="O3341" s="185">
        <v>0</v>
      </c>
      <c r="P3341" s="185">
        <v>141267078194.56906</v>
      </c>
      <c r="Q3341" s="174">
        <v>260698592678.37433</v>
      </c>
      <c r="R3341" s="119">
        <v>0.60727863523533776</v>
      </c>
      <c r="S3341" s="174">
        <v>117614222457.41818</v>
      </c>
      <c r="T3341" s="119">
        <v>0.45115020088550944</v>
      </c>
      <c r="U3341" s="97">
        <v>17.322848494506331</v>
      </c>
      <c r="V3341" s="184">
        <v>2214365226613.9038</v>
      </c>
      <c r="W3341" s="199">
        <v>2299.3556931284702</v>
      </c>
      <c r="X3341" s="191">
        <v>4.1842042440230216E-2</v>
      </c>
      <c r="Y3341" s="198">
        <v>2.0000000000000001E-4</v>
      </c>
    </row>
    <row r="3342" spans="1:25" x14ac:dyDescent="0.2">
      <c r="A3342">
        <v>3338</v>
      </c>
      <c r="B3342" s="119">
        <v>0.4191680745461519</v>
      </c>
      <c r="C3342" s="97">
        <v>13026.676444734234</v>
      </c>
      <c r="D3342" s="96">
        <v>0.76105496325819078</v>
      </c>
      <c r="E3342" s="98">
        <v>0.10033747536281887</v>
      </c>
      <c r="F3342" s="119">
        <v>0.57288321285532773</v>
      </c>
      <c r="G3342" s="177">
        <v>1</v>
      </c>
      <c r="H3342" s="97">
        <v>7996135.2809317671</v>
      </c>
      <c r="I3342" s="185">
        <v>40613.677090748024</v>
      </c>
      <c r="J3342" s="174">
        <v>324752456273.7005</v>
      </c>
      <c r="K3342" s="186">
        <v>0.4191680745461519</v>
      </c>
      <c r="L3342" s="182">
        <v>111077915733.99951</v>
      </c>
      <c r="M3342" s="189">
        <v>8254043509.2322674</v>
      </c>
      <c r="N3342" s="187">
        <v>18331423.941396758</v>
      </c>
      <c r="O3342" s="185">
        <v>0</v>
      </c>
      <c r="P3342" s="185">
        <v>318711194364.01331</v>
      </c>
      <c r="Q3342" s="174">
        <v>651717694146.94617</v>
      </c>
      <c r="R3342" s="119">
        <v>0.60009851014327209</v>
      </c>
      <c r="S3342" s="174">
        <v>275353783095.5509</v>
      </c>
      <c r="T3342" s="119">
        <v>0.42250469116995537</v>
      </c>
      <c r="U3342" s="97">
        <v>16.653987519643419</v>
      </c>
      <c r="V3342" s="184">
        <v>4830269943962.4561</v>
      </c>
      <c r="W3342" s="199">
        <v>5012.1283637177348</v>
      </c>
      <c r="X3342" s="191">
        <v>4.4217565737711011E-2</v>
      </c>
      <c r="Y3342" s="198">
        <v>2.0000000000000001E-4</v>
      </c>
    </row>
    <row r="3343" spans="1:25" x14ac:dyDescent="0.2">
      <c r="A3343">
        <v>3339</v>
      </c>
      <c r="B3343" s="119">
        <v>0.65379133450828719</v>
      </c>
      <c r="C3343" s="97">
        <v>4389.3895075377777</v>
      </c>
      <c r="D3343" s="96">
        <v>1.0553825927316125</v>
      </c>
      <c r="E3343" s="98">
        <v>6.7701626473495868E-3</v>
      </c>
      <c r="F3343" s="119">
        <v>0.50991120079356433</v>
      </c>
      <c r="G3343" s="177">
        <v>1</v>
      </c>
      <c r="H3343" s="97">
        <v>12510928.238781195</v>
      </c>
      <c r="I3343" s="185">
        <v>36613.942054072722</v>
      </c>
      <c r="J3343" s="174">
        <v>458074401577.39679</v>
      </c>
      <c r="K3343" s="186">
        <v>0.42385688258712229</v>
      </c>
      <c r="L3343" s="182">
        <v>130959562915.45641</v>
      </c>
      <c r="M3343" s="189">
        <v>7213854285.720314</v>
      </c>
      <c r="N3343" s="187">
        <v>25017814.237157136</v>
      </c>
      <c r="O3343" s="185">
        <v>0</v>
      </c>
      <c r="P3343" s="185">
        <v>412689708461.02307</v>
      </c>
      <c r="Q3343" s="174">
        <v>877977964324.14026</v>
      </c>
      <c r="R3343" s="119">
        <v>0.59717871737018424</v>
      </c>
      <c r="S3343" s="174">
        <v>310084899618.2215</v>
      </c>
      <c r="T3343" s="119">
        <v>0.35318073142863232</v>
      </c>
      <c r="U3343" s="97">
        <v>16.556946629327136</v>
      </c>
      <c r="V3343" s="184">
        <v>5479487574953.8584</v>
      </c>
      <c r="W3343" s="199">
        <v>5684.9737648498494</v>
      </c>
      <c r="X3343" s="191">
        <v>4.5145333107430928E-2</v>
      </c>
      <c r="Y3343" s="198">
        <v>2.0000000000000001E-4</v>
      </c>
    </row>
    <row r="3344" spans="1:25" x14ac:dyDescent="0.2">
      <c r="A3344">
        <v>3340</v>
      </c>
      <c r="B3344" s="119">
        <v>0.55895908259006166</v>
      </c>
      <c r="C3344" s="97">
        <v>4000</v>
      </c>
      <c r="D3344" s="96">
        <v>0.9225104924597487</v>
      </c>
      <c r="E3344" s="98">
        <v>1.2234442061760581E-2</v>
      </c>
      <c r="F3344" s="119">
        <v>0</v>
      </c>
      <c r="G3344" s="177">
        <v>0</v>
      </c>
      <c r="H3344" s="97">
        <v>13607407.086293224</v>
      </c>
      <c r="I3344" s="185">
        <v>36597.847387215683</v>
      </c>
      <c r="J3344" s="174">
        <v>498001807879.87665</v>
      </c>
      <c r="K3344" s="186">
        <v>0.46336451016373315</v>
      </c>
      <c r="L3344" s="182">
        <v>167401812520.12497</v>
      </c>
      <c r="M3344" s="189">
        <v>4820782373.4994402</v>
      </c>
      <c r="N3344" s="187">
        <v>28340879.668379202</v>
      </c>
      <c r="O3344" s="185">
        <v>1457966337.4080093</v>
      </c>
      <c r="P3344" s="185">
        <v>0</v>
      </c>
      <c r="Q3344" s="174">
        <v>504280556590.78412</v>
      </c>
      <c r="R3344" s="119">
        <v>0.4599081479697833</v>
      </c>
      <c r="S3344" s="174">
        <v>168415860671.99844</v>
      </c>
      <c r="T3344" s="119">
        <v>0.33397254459022363</v>
      </c>
      <c r="U3344" s="97">
        <v>13.135537316762308</v>
      </c>
      <c r="V3344" s="184">
        <v>2465186237100.8745</v>
      </c>
      <c r="W3344" s="199">
        <v>2560.2942098836861</v>
      </c>
      <c r="X3344" s="191">
        <v>5.5070176180497171E-2</v>
      </c>
      <c r="Y3344" s="198">
        <v>2.0000000000000001E-4</v>
      </c>
    </row>
    <row r="3345" spans="1:25" x14ac:dyDescent="0.2">
      <c r="A3345">
        <v>3341</v>
      </c>
      <c r="B3345" s="119">
        <v>0.47570179088763531</v>
      </c>
      <c r="C3345" s="97">
        <v>7497.4641973380512</v>
      </c>
      <c r="D3345" s="96">
        <v>0.3303806700521098</v>
      </c>
      <c r="E3345" s="98">
        <v>0</v>
      </c>
      <c r="F3345" s="119">
        <v>0.59821518490843528</v>
      </c>
      <c r="G3345" s="177">
        <v>1</v>
      </c>
      <c r="H3345" s="97">
        <v>3070445.400259106</v>
      </c>
      <c r="I3345" s="185">
        <v>39427.38204928401</v>
      </c>
      <c r="J3345" s="174">
        <v>121059623857.48253</v>
      </c>
      <c r="K3345" s="186">
        <v>0.40845164220627539</v>
      </c>
      <c r="L3345" s="182">
        <v>34332223923.433891</v>
      </c>
      <c r="M3345" s="189">
        <v>4621553606.9455528</v>
      </c>
      <c r="N3345" s="187">
        <v>10259663.716617357</v>
      </c>
      <c r="O3345" s="185">
        <v>0</v>
      </c>
      <c r="P3345" s="185">
        <v>203213502984.28552</v>
      </c>
      <c r="Q3345" s="174">
        <v>328894680448.71362</v>
      </c>
      <c r="R3345" s="119">
        <v>0.64463737834748069</v>
      </c>
      <c r="S3345" s="174">
        <v>125925730093.60406</v>
      </c>
      <c r="T3345" s="119">
        <v>0.38287554521040773</v>
      </c>
      <c r="U3345" s="97">
        <v>17.475608463235705</v>
      </c>
      <c r="V3345" s="184">
        <v>2406882769413.9297</v>
      </c>
      <c r="W3345" s="199">
        <v>2498.7821007554421</v>
      </c>
      <c r="X3345" s="191">
        <v>4.1490594079418144E-2</v>
      </c>
      <c r="Y3345" s="198">
        <v>2.0000000000000001E-4</v>
      </c>
    </row>
    <row r="3346" spans="1:25" x14ac:dyDescent="0.2">
      <c r="A3346">
        <v>3342</v>
      </c>
      <c r="B3346" s="119">
        <v>0.65283801663954166</v>
      </c>
      <c r="C3346" s="97">
        <v>12587.522714030209</v>
      </c>
      <c r="D3346" s="96">
        <v>1.1524462747312851</v>
      </c>
      <c r="E3346" s="98">
        <v>0.7</v>
      </c>
      <c r="F3346" s="119">
        <v>0.60994299444917832</v>
      </c>
      <c r="G3346" s="177">
        <v>1</v>
      </c>
      <c r="H3346" s="97">
        <v>8173651.9962463807</v>
      </c>
      <c r="I3346" s="185">
        <v>40104.300532839283</v>
      </c>
      <c r="J3346" s="174">
        <v>327798596108.30658</v>
      </c>
      <c r="K3346" s="186">
        <v>0.42262593890249922</v>
      </c>
      <c r="L3346" s="182">
        <v>109674500841.42497</v>
      </c>
      <c r="M3346" s="189">
        <v>5255359449.7785292</v>
      </c>
      <c r="N3346" s="187">
        <v>16285231.033699764</v>
      </c>
      <c r="O3346" s="185">
        <v>0</v>
      </c>
      <c r="P3346" s="185">
        <v>256756122746.53314</v>
      </c>
      <c r="Q3346" s="174">
        <v>589810078304.61829</v>
      </c>
      <c r="R3346" s="119">
        <v>0.58313870905201115</v>
      </c>
      <c r="S3346" s="174">
        <v>207266673584.73743</v>
      </c>
      <c r="T3346" s="119">
        <v>0.35141256687324818</v>
      </c>
      <c r="U3346" s="97">
        <v>15.916583438885651</v>
      </c>
      <c r="V3346" s="184">
        <v>3407235165278.978</v>
      </c>
      <c r="W3346" s="199">
        <v>3537.8655832055169</v>
      </c>
      <c r="X3346" s="191">
        <v>4.8180617984328461E-2</v>
      </c>
      <c r="Y3346" s="198">
        <v>2.0000000000000001E-4</v>
      </c>
    </row>
    <row r="3347" spans="1:25" x14ac:dyDescent="0.2">
      <c r="A3347">
        <v>3343</v>
      </c>
      <c r="B3347" s="119">
        <v>0.54791460536303471</v>
      </c>
      <c r="C3347" s="97">
        <v>4012.0998976439541</v>
      </c>
      <c r="D3347" s="96">
        <v>0.54957018913540745</v>
      </c>
      <c r="E3347" s="98">
        <v>0.53481910550952594</v>
      </c>
      <c r="F3347" s="119">
        <v>0</v>
      </c>
      <c r="G3347" s="177">
        <v>0</v>
      </c>
      <c r="H3347" s="97">
        <v>10331328.587573297</v>
      </c>
      <c r="I3347" s="185">
        <v>35105.53492757144</v>
      </c>
      <c r="J3347" s="174">
        <v>362686816579.27173</v>
      </c>
      <c r="K3347" s="186">
        <v>0.32759711226417054</v>
      </c>
      <c r="L3347" s="182">
        <v>73937804386.933563</v>
      </c>
      <c r="M3347" s="189">
        <v>47050256669.246239</v>
      </c>
      <c r="N3347" s="187">
        <v>26139161.168690201</v>
      </c>
      <c r="O3347" s="185">
        <v>114040156803.63089</v>
      </c>
      <c r="P3347" s="185">
        <v>0</v>
      </c>
      <c r="Q3347" s="174">
        <v>523777230052.1488</v>
      </c>
      <c r="R3347" s="119">
        <v>0.40102407504359455</v>
      </c>
      <c r="S3347" s="174">
        <v>135404584898.11443</v>
      </c>
      <c r="T3347" s="119">
        <v>0.25851560000925039</v>
      </c>
      <c r="U3347" s="97">
        <v>16.745120564421871</v>
      </c>
      <c r="V3347" s="184">
        <v>2512550147800.8374</v>
      </c>
      <c r="W3347" s="199">
        <v>2608.163395676238</v>
      </c>
      <c r="X3347" s="191">
        <v>4.2977026058367951E-2</v>
      </c>
      <c r="Y3347" s="198">
        <v>2.0000000000000001E-4</v>
      </c>
    </row>
    <row r="3348" spans="1:25" x14ac:dyDescent="0.2">
      <c r="A3348">
        <v>3344</v>
      </c>
      <c r="B3348" s="119">
        <v>0.6052593120734987</v>
      </c>
      <c r="C3348" s="97">
        <v>7292.9129211761974</v>
      </c>
      <c r="D3348" s="96">
        <v>0.57989443569863186</v>
      </c>
      <c r="E3348" s="98">
        <v>0.28731215005769989</v>
      </c>
      <c r="F3348" s="119">
        <v>0</v>
      </c>
      <c r="G3348" s="177">
        <v>0</v>
      </c>
      <c r="H3348" s="97">
        <v>18900914.257244527</v>
      </c>
      <c r="I3348" s="185">
        <v>28437.858709505683</v>
      </c>
      <c r="J3348" s="174">
        <v>537501529128.0014</v>
      </c>
      <c r="K3348" s="186">
        <v>0.42631116538536995</v>
      </c>
      <c r="L3348" s="182">
        <v>169474594079.17148</v>
      </c>
      <c r="M3348" s="189">
        <v>50616023609.25351</v>
      </c>
      <c r="N3348" s="187">
        <v>45062381.523634896</v>
      </c>
      <c r="O3348" s="185">
        <v>120188362836.72235</v>
      </c>
      <c r="P3348" s="185">
        <v>0</v>
      </c>
      <c r="Q3348" s="174">
        <v>708305915573.97729</v>
      </c>
      <c r="R3348" s="119">
        <v>0.45925579103028125</v>
      </c>
      <c r="S3348" s="174">
        <v>233708896768.97116</v>
      </c>
      <c r="T3348" s="119">
        <v>0.32995474360761851</v>
      </c>
      <c r="U3348" s="97">
        <v>15.460519760108033</v>
      </c>
      <c r="V3348" s="184">
        <v>3883148627940.6948</v>
      </c>
      <c r="W3348" s="199">
        <v>4033.4551945512894</v>
      </c>
      <c r="X3348" s="191">
        <v>4.6492650201365809E-2</v>
      </c>
      <c r="Y3348" s="198">
        <v>2.0000000000000001E-4</v>
      </c>
    </row>
    <row r="3349" spans="1:25" x14ac:dyDescent="0.2">
      <c r="A3349">
        <v>3345</v>
      </c>
      <c r="B3349" s="119">
        <v>0.8</v>
      </c>
      <c r="C3349" s="97">
        <v>9173.0444465961227</v>
      </c>
      <c r="D3349" s="96">
        <v>0.70330317378406559</v>
      </c>
      <c r="E3349" s="98">
        <v>0.7</v>
      </c>
      <c r="F3349" s="119">
        <v>0</v>
      </c>
      <c r="G3349" s="177">
        <v>0</v>
      </c>
      <c r="H3349" s="97">
        <v>5672721.8974441811</v>
      </c>
      <c r="I3349" s="185">
        <v>46067.575896187736</v>
      </c>
      <c r="J3349" s="174">
        <v>261328546548.47592</v>
      </c>
      <c r="K3349" s="186">
        <v>0.52325625506914242</v>
      </c>
      <c r="L3349" s="182">
        <v>100435569346.7205</v>
      </c>
      <c r="M3349" s="189">
        <v>40517911289.0979</v>
      </c>
      <c r="N3349" s="187">
        <v>13900811.700136568</v>
      </c>
      <c r="O3349" s="185">
        <v>89343085140.337006</v>
      </c>
      <c r="P3349" s="185">
        <v>0</v>
      </c>
      <c r="Q3349" s="174">
        <v>391189542977.91083</v>
      </c>
      <c r="R3349" s="119">
        <v>0.53226439320655472</v>
      </c>
      <c r="S3349" s="174">
        <v>147928413867.54993</v>
      </c>
      <c r="T3349" s="119">
        <v>0.37815022544174437</v>
      </c>
      <c r="U3349" s="97">
        <v>15.874452084835211</v>
      </c>
      <c r="V3349" s="184">
        <v>2535460449587.4673</v>
      </c>
      <c r="W3349" s="199">
        <v>2633.4254073548645</v>
      </c>
      <c r="X3349" s="191">
        <v>4.5801462795155311E-2</v>
      </c>
      <c r="Y3349" s="198">
        <v>2.0000000000000001E-4</v>
      </c>
    </row>
    <row r="3350" spans="1:25" x14ac:dyDescent="0.2">
      <c r="A3350">
        <v>3346</v>
      </c>
      <c r="B3350" s="119">
        <v>0.44384257763573498</v>
      </c>
      <c r="C3350" s="97">
        <v>10358.576838029609</v>
      </c>
      <c r="D3350" s="96">
        <v>1.1025788385004325</v>
      </c>
      <c r="E3350" s="98">
        <v>0.60599652538781679</v>
      </c>
      <c r="F3350" s="119">
        <v>0</v>
      </c>
      <c r="G3350" s="177">
        <v>0</v>
      </c>
      <c r="H3350" s="97">
        <v>11769611.146643534</v>
      </c>
      <c r="I3350" s="185">
        <v>35728.490737839384</v>
      </c>
      <c r="J3350" s="174">
        <v>420510442840.82471</v>
      </c>
      <c r="K3350" s="186">
        <v>0.41587679675452804</v>
      </c>
      <c r="L3350" s="182">
        <v>137090047231.86899</v>
      </c>
      <c r="M3350" s="189">
        <v>17347146482.793114</v>
      </c>
      <c r="N3350" s="187">
        <v>23071282.16800981</v>
      </c>
      <c r="O3350" s="185">
        <v>39068271036.10083</v>
      </c>
      <c r="P3350" s="185">
        <v>0</v>
      </c>
      <c r="Q3350" s="174">
        <v>476925860359.71863</v>
      </c>
      <c r="R3350" s="119">
        <v>0.43221634625531663</v>
      </c>
      <c r="S3350" s="174">
        <v>156943835945.99939</v>
      </c>
      <c r="T3350" s="119">
        <v>0.32907386449463105</v>
      </c>
      <c r="U3350" s="97">
        <v>14.104052047418556</v>
      </c>
      <c r="V3350" s="184">
        <v>2232125642904.9849</v>
      </c>
      <c r="W3350" s="199">
        <v>2314.6325907114024</v>
      </c>
      <c r="X3350" s="191">
        <v>5.519374871337028E-2</v>
      </c>
      <c r="Y3350" s="198">
        <v>2.0000000000000001E-4</v>
      </c>
    </row>
    <row r="3351" spans="1:25" x14ac:dyDescent="0.2">
      <c r="A3351">
        <v>3347</v>
      </c>
      <c r="B3351" s="119">
        <v>0.59006025390823813</v>
      </c>
      <c r="C3351" s="97">
        <v>12651.394809781996</v>
      </c>
      <c r="D3351" s="96">
        <v>0.64360846957764273</v>
      </c>
      <c r="E3351" s="98">
        <v>0.7</v>
      </c>
      <c r="F3351" s="119">
        <v>0.58440247881578444</v>
      </c>
      <c r="G3351" s="177">
        <v>1</v>
      </c>
      <c r="H3351" s="97">
        <v>4706947.2282605581</v>
      </c>
      <c r="I3351" s="185">
        <v>41367.941029519636</v>
      </c>
      <c r="J3351" s="174">
        <v>194716715367.74368</v>
      </c>
      <c r="K3351" s="186">
        <v>0.3640372091717583</v>
      </c>
      <c r="L3351" s="182">
        <v>48743731104.163368</v>
      </c>
      <c r="M3351" s="189">
        <v>714271945.64627659</v>
      </c>
      <c r="N3351" s="187">
        <v>12124658.466230674</v>
      </c>
      <c r="O3351" s="185">
        <v>0</v>
      </c>
      <c r="P3351" s="185">
        <v>254777737906.85287</v>
      </c>
      <c r="Q3351" s="174">
        <v>450208725220.24286</v>
      </c>
      <c r="R3351" s="119">
        <v>0.61017546879541384</v>
      </c>
      <c r="S3351" s="174">
        <v>179015418411.04333</v>
      </c>
      <c r="T3351" s="119">
        <v>0.39762760778007733</v>
      </c>
      <c r="U3351" s="97">
        <v>17.377160846863362</v>
      </c>
      <c r="V3351" s="184">
        <v>3323787544085.4912</v>
      </c>
      <c r="W3351" s="199">
        <v>3450.6080779330127</v>
      </c>
      <c r="X3351" s="191">
        <v>4.3272931298486715E-2</v>
      </c>
      <c r="Y3351" s="198">
        <v>2.0000000000000001E-4</v>
      </c>
    </row>
    <row r="3352" spans="1:25" x14ac:dyDescent="0.2">
      <c r="A3352">
        <v>3348</v>
      </c>
      <c r="B3352" s="119">
        <v>0.48420731836905356</v>
      </c>
      <c r="C3352" s="97">
        <v>4086.1063577304094</v>
      </c>
      <c r="D3352" s="96">
        <v>0.7058684768625012</v>
      </c>
      <c r="E3352" s="98">
        <v>0.27740902503147397</v>
      </c>
      <c r="F3352" s="119">
        <v>0.55304846035192845</v>
      </c>
      <c r="G3352" s="177">
        <v>1</v>
      </c>
      <c r="H3352" s="97">
        <v>8558933.4125280902</v>
      </c>
      <c r="I3352" s="185">
        <v>37738.14473159489</v>
      </c>
      <c r="J3352" s="174">
        <v>322998267870.06842</v>
      </c>
      <c r="K3352" s="186">
        <v>0.45278469709436053</v>
      </c>
      <c r="L3352" s="182">
        <v>104184168457.58072</v>
      </c>
      <c r="M3352" s="189">
        <v>4177340887.9273391</v>
      </c>
      <c r="N3352" s="187">
        <v>20281226.211862061</v>
      </c>
      <c r="O3352" s="185">
        <v>0</v>
      </c>
      <c r="P3352" s="185">
        <v>278741821275.96442</v>
      </c>
      <c r="Q3352" s="174">
        <v>605917430033.96021</v>
      </c>
      <c r="R3352" s="119">
        <v>0.60939347772126062</v>
      </c>
      <c r="S3352" s="174">
        <v>253450608982.95084</v>
      </c>
      <c r="T3352" s="119">
        <v>0.41829232238581671</v>
      </c>
      <c r="U3352" s="97">
        <v>16.578343788173889</v>
      </c>
      <c r="V3352" s="184">
        <v>4573122165798.835</v>
      </c>
      <c r="W3352" s="199">
        <v>4749.2513636793074</v>
      </c>
      <c r="X3352" s="191">
        <v>4.4464258524895696E-2</v>
      </c>
      <c r="Y3352" s="198">
        <v>2.0000000000000001E-4</v>
      </c>
    </row>
    <row r="3353" spans="1:25" x14ac:dyDescent="0.2">
      <c r="A3353">
        <v>3349</v>
      </c>
      <c r="B3353" s="119">
        <v>0.61809636817779812</v>
      </c>
      <c r="C3353" s="97">
        <v>5666.4640519894219</v>
      </c>
      <c r="D3353" s="96">
        <v>0.58718637773027982</v>
      </c>
      <c r="E3353" s="98">
        <v>0.7</v>
      </c>
      <c r="F3353" s="119">
        <v>0.63419896559582611</v>
      </c>
      <c r="G3353" s="177">
        <v>1</v>
      </c>
      <c r="H3353" s="97">
        <v>14145492.506704932</v>
      </c>
      <c r="I3353" s="185">
        <v>26341.579116276331</v>
      </c>
      <c r="J3353" s="174">
        <v>372614610004.06195</v>
      </c>
      <c r="K3353" s="186">
        <v>0.1975719372294541</v>
      </c>
      <c r="L3353" s="182">
        <v>28452785034.177277</v>
      </c>
      <c r="M3353" s="189">
        <v>4871909410.7811441</v>
      </c>
      <c r="N3353" s="187">
        <v>34108579.632807732</v>
      </c>
      <c r="O3353" s="185">
        <v>0</v>
      </c>
      <c r="P3353" s="185">
        <v>567467127996.03992</v>
      </c>
      <c r="Q3353" s="174">
        <v>944953647410.88293</v>
      </c>
      <c r="R3353" s="119">
        <v>0.55832568526604731</v>
      </c>
      <c r="S3353" s="174">
        <v>324052875971.32617</v>
      </c>
      <c r="T3353" s="119">
        <v>0.34292991710144921</v>
      </c>
      <c r="U3353" s="97">
        <v>18.511400385098078</v>
      </c>
      <c r="V3353" s="184">
        <v>6367963800650.2939</v>
      </c>
      <c r="W3353" s="199">
        <v>6609.5275597186719</v>
      </c>
      <c r="X3353" s="191">
        <v>4.0536747303459908E-2</v>
      </c>
      <c r="Y3353" s="198">
        <v>2.0000000000000001E-4</v>
      </c>
    </row>
    <row r="3354" spans="1:25" x14ac:dyDescent="0.2">
      <c r="A3354">
        <v>3350</v>
      </c>
      <c r="B3354" s="119">
        <v>0.47153053660534722</v>
      </c>
      <c r="C3354" s="97">
        <v>17000</v>
      </c>
      <c r="D3354" s="96">
        <v>0.65551025558188281</v>
      </c>
      <c r="E3354" s="98">
        <v>0</v>
      </c>
      <c r="F3354" s="119">
        <v>0</v>
      </c>
      <c r="G3354" s="177">
        <v>0</v>
      </c>
      <c r="H3354" s="97">
        <v>3587287.7987403772</v>
      </c>
      <c r="I3354" s="185">
        <v>37653.882880851525</v>
      </c>
      <c r="J3354" s="174">
        <v>135075314633.67784</v>
      </c>
      <c r="K3354" s="186">
        <v>0.31884029315770179</v>
      </c>
      <c r="L3354" s="182">
        <v>30132910716.161209</v>
      </c>
      <c r="M3354" s="189">
        <v>659015461.86601448</v>
      </c>
      <c r="N3354" s="187">
        <v>9560987.6346819922</v>
      </c>
      <c r="O3354" s="185">
        <v>0</v>
      </c>
      <c r="P3354" s="185">
        <v>0</v>
      </c>
      <c r="Q3354" s="174">
        <v>135734330095.54385</v>
      </c>
      <c r="R3354" s="119">
        <v>0.3172922641299023</v>
      </c>
      <c r="S3354" s="174">
        <v>30132910716.161209</v>
      </c>
      <c r="T3354" s="119">
        <v>0.22199918543046959</v>
      </c>
      <c r="U3354" s="97">
        <v>13.071472473630866</v>
      </c>
      <c r="V3354" s="184">
        <v>394679097803.15906</v>
      </c>
      <c r="W3354" s="199">
        <v>409.84216383879789</v>
      </c>
      <c r="X3354" s="191">
        <v>5.7190806473602245E-2</v>
      </c>
      <c r="Y3354" s="198">
        <v>2.0000000000000001E-4</v>
      </c>
    </row>
    <row r="3355" spans="1:25" x14ac:dyDescent="0.2">
      <c r="A3355">
        <v>3351</v>
      </c>
      <c r="B3355" s="119">
        <v>0.30790349970396552</v>
      </c>
      <c r="C3355" s="97">
        <v>11249.270441296969</v>
      </c>
      <c r="D3355" s="96">
        <v>0.83947109328686287</v>
      </c>
      <c r="E3355" s="98">
        <v>0.26941936858177939</v>
      </c>
      <c r="F3355" s="119">
        <v>0</v>
      </c>
      <c r="G3355" s="177">
        <v>0</v>
      </c>
      <c r="H3355" s="97">
        <v>5501836.4081536094</v>
      </c>
      <c r="I3355" s="185">
        <v>47220.373141179698</v>
      </c>
      <c r="J3355" s="174">
        <v>259798768154.74127</v>
      </c>
      <c r="K3355" s="186">
        <v>0.30790349970396558</v>
      </c>
      <c r="L3355" s="182">
        <v>51507731075.54628</v>
      </c>
      <c r="M3355" s="189">
        <v>21640733732.366856</v>
      </c>
      <c r="N3355" s="187">
        <v>12765993.553998377</v>
      </c>
      <c r="O3355" s="185">
        <v>23346874016.73727</v>
      </c>
      <c r="P3355" s="185">
        <v>0</v>
      </c>
      <c r="Q3355" s="174">
        <v>304786375903.8454</v>
      </c>
      <c r="R3355" s="119">
        <v>0.32373641654554325</v>
      </c>
      <c r="S3355" s="174">
        <v>64939712244.465294</v>
      </c>
      <c r="T3355" s="119">
        <v>0.21306632244268228</v>
      </c>
      <c r="U3355" s="97">
        <v>15.441925744099887</v>
      </c>
      <c r="V3355" s="184">
        <v>1032028530241.6425</v>
      </c>
      <c r="W3355" s="199">
        <v>1071.2227389366619</v>
      </c>
      <c r="X3355" s="191">
        <v>5.1543177863975734E-2</v>
      </c>
      <c r="Y3355" s="198">
        <v>2.0000000000000001E-4</v>
      </c>
    </row>
    <row r="3356" spans="1:25" x14ac:dyDescent="0.2">
      <c r="A3356">
        <v>3352</v>
      </c>
      <c r="B3356" s="119">
        <v>0.40920672849829154</v>
      </c>
      <c r="C3356" s="97">
        <v>4000</v>
      </c>
      <c r="D3356" s="96">
        <v>1.0416508906491142</v>
      </c>
      <c r="E3356" s="98">
        <v>0.16042502978811116</v>
      </c>
      <c r="F3356" s="119">
        <v>0</v>
      </c>
      <c r="G3356" s="177">
        <v>0</v>
      </c>
      <c r="H3356" s="97">
        <v>12375053.957205011</v>
      </c>
      <c r="I3356" s="185">
        <v>34427.865460164438</v>
      </c>
      <c r="J3356" s="174">
        <v>426046692700.92963</v>
      </c>
      <c r="K3356" s="186">
        <v>0.40920672849829154</v>
      </c>
      <c r="L3356" s="182">
        <v>119962944700.99141</v>
      </c>
      <c r="M3356" s="189">
        <v>22261656882.915306</v>
      </c>
      <c r="N3356" s="187">
        <v>24904610.547187924</v>
      </c>
      <c r="O3356" s="185">
        <v>31825530690.960991</v>
      </c>
      <c r="P3356" s="185">
        <v>0</v>
      </c>
      <c r="Q3356" s="174">
        <v>480133880274.80591</v>
      </c>
      <c r="R3356" s="119">
        <v>0.41613726101993925</v>
      </c>
      <c r="S3356" s="174">
        <v>140894835002.55447</v>
      </c>
      <c r="T3356" s="119">
        <v>0.2934490582541539</v>
      </c>
      <c r="U3356" s="97">
        <v>14.473538345847111</v>
      </c>
      <c r="V3356" s="184">
        <v>2204018308035.5967</v>
      </c>
      <c r="W3356" s="199">
        <v>2288.7431723182231</v>
      </c>
      <c r="X3356" s="191">
        <v>5.1109874789932001E-2</v>
      </c>
      <c r="Y3356" s="198">
        <v>2.0000000000000001E-4</v>
      </c>
    </row>
    <row r="3357" spans="1:25" x14ac:dyDescent="0.2">
      <c r="A3357">
        <v>3353</v>
      </c>
      <c r="B3357" s="119">
        <v>0.76231018940842832</v>
      </c>
      <c r="C3357" s="97">
        <v>5087.3703670257019</v>
      </c>
      <c r="D3357" s="96">
        <v>0.67187829101197649</v>
      </c>
      <c r="E3357" s="98">
        <v>0</v>
      </c>
      <c r="F3357" s="119">
        <v>0</v>
      </c>
      <c r="G3357" s="177">
        <v>0</v>
      </c>
      <c r="H3357" s="97">
        <v>8519153.1833980773</v>
      </c>
      <c r="I3357" s="185">
        <v>28945.016744937649</v>
      </c>
      <c r="J3357" s="174">
        <v>246587031546.14624</v>
      </c>
      <c r="K3357" s="186">
        <v>0.32269398290943696</v>
      </c>
      <c r="L3357" s="182">
        <v>53518039334.268814</v>
      </c>
      <c r="M3357" s="189">
        <v>5047640848.6329737</v>
      </c>
      <c r="N3357" s="187">
        <v>20412898.387118056</v>
      </c>
      <c r="O3357" s="185">
        <v>0</v>
      </c>
      <c r="P3357" s="185">
        <v>0</v>
      </c>
      <c r="Q3357" s="174">
        <v>251634672394.77921</v>
      </c>
      <c r="R3357" s="119">
        <v>0.31622093484241098</v>
      </c>
      <c r="S3357" s="174">
        <v>53518039334.268814</v>
      </c>
      <c r="T3357" s="119">
        <v>0.21268149903565983</v>
      </c>
      <c r="U3357" s="97">
        <v>13.291086734598856</v>
      </c>
      <c r="V3357" s="184">
        <v>790507616804.67261</v>
      </c>
      <c r="W3357" s="199">
        <v>820.73135555397801</v>
      </c>
      <c r="X3357" s="191">
        <v>5.3943883360697394E-2</v>
      </c>
      <c r="Y3357" s="198">
        <v>2.0000000000000001E-4</v>
      </c>
    </row>
    <row r="3358" spans="1:25" x14ac:dyDescent="0.2">
      <c r="A3358">
        <v>3354</v>
      </c>
      <c r="B3358" s="119">
        <v>0.42737423807704111</v>
      </c>
      <c r="C3358" s="97">
        <v>8169.9553222588529</v>
      </c>
      <c r="D3358" s="96">
        <v>1.0807936624472989</v>
      </c>
      <c r="E3358" s="98">
        <v>0.25622613337586064</v>
      </c>
      <c r="F3358" s="119">
        <v>0</v>
      </c>
      <c r="G3358" s="177">
        <v>0</v>
      </c>
      <c r="H3358" s="97">
        <v>22565725.54709423</v>
      </c>
      <c r="I3358" s="185">
        <v>29623.345237171932</v>
      </c>
      <c r="J3358" s="174">
        <v>668472278408.8429</v>
      </c>
      <c r="K3358" s="186">
        <v>0.27123268654168342</v>
      </c>
      <c r="L3358" s="182">
        <v>113895069157.35963</v>
      </c>
      <c r="M3358" s="189">
        <v>46521001991.542961</v>
      </c>
      <c r="N3358" s="187">
        <v>42959306.078001335</v>
      </c>
      <c r="O3358" s="185">
        <v>87590763208.798874</v>
      </c>
      <c r="P3358" s="185">
        <v>0</v>
      </c>
      <c r="Q3358" s="174">
        <v>802584043609.18469</v>
      </c>
      <c r="R3358" s="119">
        <v>0.31321846543079329</v>
      </c>
      <c r="S3358" s="174">
        <v>145453585516.05554</v>
      </c>
      <c r="T3358" s="119">
        <v>0.18123159396735231</v>
      </c>
      <c r="U3358" s="97">
        <v>15.363674204992931</v>
      </c>
      <c r="V3358" s="184">
        <v>2164950551247.9277</v>
      </c>
      <c r="W3358" s="199">
        <v>2247.121662077257</v>
      </c>
      <c r="X3358" s="191">
        <v>4.9917798960849663E-2</v>
      </c>
      <c r="Y3358" s="198">
        <v>2.0000000000000001E-4</v>
      </c>
    </row>
    <row r="3359" spans="1:25" x14ac:dyDescent="0.2">
      <c r="A3359">
        <v>3355</v>
      </c>
      <c r="B3359" s="119">
        <v>0.52545210317801383</v>
      </c>
      <c r="C3359" s="97">
        <v>11431.034514749803</v>
      </c>
      <c r="D3359" s="96">
        <v>0.445062642860517</v>
      </c>
      <c r="E3359" s="98">
        <v>0</v>
      </c>
      <c r="F3359" s="119">
        <v>0.52303766428578213</v>
      </c>
      <c r="G3359" s="177">
        <v>1</v>
      </c>
      <c r="H3359" s="97">
        <v>3723536.0048909769</v>
      </c>
      <c r="I3359" s="185">
        <v>53582.889098157473</v>
      </c>
      <c r="J3359" s="174">
        <v>199517816803.06955</v>
      </c>
      <c r="K3359" s="186">
        <v>0.52545210317801383</v>
      </c>
      <c r="L3359" s="182">
        <v>84352750920.635025</v>
      </c>
      <c r="M3359" s="189">
        <v>4836000899.2754002</v>
      </c>
      <c r="N3359" s="187">
        <v>11062852.058119835</v>
      </c>
      <c r="O3359" s="185">
        <v>0</v>
      </c>
      <c r="P3359" s="185">
        <v>231124944840.06662</v>
      </c>
      <c r="Q3359" s="174">
        <v>435478762542.41156</v>
      </c>
      <c r="R3359" s="119">
        <v>0.6653298329433327</v>
      </c>
      <c r="S3359" s="174">
        <v>173786578365.40768</v>
      </c>
      <c r="T3359" s="119">
        <v>0.39907015752227987</v>
      </c>
      <c r="U3359" s="97">
        <v>16.154109431748111</v>
      </c>
      <c r="V3359" s="184">
        <v>3054032450114.4473</v>
      </c>
      <c r="W3359" s="199">
        <v>3171.2691358462298</v>
      </c>
      <c r="X3359" s="191">
        <v>4.546231892092796E-2</v>
      </c>
      <c r="Y3359" s="198">
        <v>2.0000000000000001E-4</v>
      </c>
    </row>
    <row r="3360" spans="1:25" x14ac:dyDescent="0.2">
      <c r="A3360">
        <v>3356</v>
      </c>
      <c r="B3360" s="119">
        <v>0.37902233460737955</v>
      </c>
      <c r="C3360" s="97">
        <v>11559.209188418081</v>
      </c>
      <c r="D3360" s="96">
        <v>0.52831154532541857</v>
      </c>
      <c r="E3360" s="98">
        <v>0</v>
      </c>
      <c r="F3360" s="119">
        <v>0</v>
      </c>
      <c r="G3360" s="177">
        <v>0</v>
      </c>
      <c r="H3360" s="97">
        <v>3141762.8273411267</v>
      </c>
      <c r="I3360" s="185">
        <v>53652.501102572525</v>
      </c>
      <c r="J3360" s="174">
        <v>168563433557.94116</v>
      </c>
      <c r="K3360" s="186">
        <v>0.37902233460737955</v>
      </c>
      <c r="L3360" s="182">
        <v>48697827826.873375</v>
      </c>
      <c r="M3360" s="189">
        <v>4807821762.3977957</v>
      </c>
      <c r="N3360" s="187">
        <v>9169491.1423012018</v>
      </c>
      <c r="O3360" s="185">
        <v>0</v>
      </c>
      <c r="P3360" s="185">
        <v>0</v>
      </c>
      <c r="Q3360" s="174">
        <v>173371255320.33896</v>
      </c>
      <c r="R3360" s="119">
        <v>0.36851152746467786</v>
      </c>
      <c r="S3360" s="174">
        <v>48697827826.873375</v>
      </c>
      <c r="T3360" s="119">
        <v>0.28088755391944387</v>
      </c>
      <c r="U3360" s="97">
        <v>13.335347088842768</v>
      </c>
      <c r="V3360" s="184">
        <v>723988177469.46301</v>
      </c>
      <c r="W3360" s="199">
        <v>751.65968987390181</v>
      </c>
      <c r="X3360" s="191">
        <v>5.2970549819196161E-2</v>
      </c>
      <c r="Y3360" s="198">
        <v>2.0000000000000001E-4</v>
      </c>
    </row>
    <row r="3361" spans="1:25" x14ac:dyDescent="0.2">
      <c r="A3361">
        <v>3357</v>
      </c>
      <c r="B3361" s="119">
        <v>0.60860109509631721</v>
      </c>
      <c r="C3361" s="97">
        <v>6711.1249570049658</v>
      </c>
      <c r="D3361" s="96">
        <v>0.79647841269005126</v>
      </c>
      <c r="E3361" s="98">
        <v>0.20464214185950821</v>
      </c>
      <c r="F3361" s="119">
        <v>0</v>
      </c>
      <c r="G3361" s="177">
        <v>0</v>
      </c>
      <c r="H3361" s="97">
        <v>7594510.5455084564</v>
      </c>
      <c r="I3361" s="185">
        <v>45916.641951770718</v>
      </c>
      <c r="J3361" s="174">
        <v>348714421517.05872</v>
      </c>
      <c r="K3361" s="186">
        <v>0.54821505421215622</v>
      </c>
      <c r="L3361" s="182">
        <v>146215405872.02893</v>
      </c>
      <c r="M3361" s="189">
        <v>26467324094.884571</v>
      </c>
      <c r="N3361" s="187">
        <v>17349890.196140017</v>
      </c>
      <c r="O3361" s="185">
        <v>51999982217.290161</v>
      </c>
      <c r="P3361" s="185">
        <v>0</v>
      </c>
      <c r="Q3361" s="174">
        <v>427181727829.23346</v>
      </c>
      <c r="R3361" s="119">
        <v>0.54489802841805424</v>
      </c>
      <c r="S3361" s="174">
        <v>169303981204.89874</v>
      </c>
      <c r="T3361" s="119">
        <v>0.3963277691329023</v>
      </c>
      <c r="U3361" s="97">
        <v>14.351768083765419</v>
      </c>
      <c r="V3361" s="184">
        <v>2656086049235.3418</v>
      </c>
      <c r="W3361" s="199">
        <v>2758.50611775582</v>
      </c>
      <c r="X3361" s="191">
        <v>5.1083003149909691E-2</v>
      </c>
      <c r="Y3361" s="198">
        <v>2.0000000000000001E-4</v>
      </c>
    </row>
    <row r="3362" spans="1:25" x14ac:dyDescent="0.2">
      <c r="A3362">
        <v>3358</v>
      </c>
      <c r="B3362" s="119">
        <v>0.4020524952732899</v>
      </c>
      <c r="C3362" s="97">
        <v>12766.027838412356</v>
      </c>
      <c r="D3362" s="96">
        <v>0.91738668900598364</v>
      </c>
      <c r="E3362" s="98">
        <v>7.6002924556421034E-2</v>
      </c>
      <c r="F3362" s="119">
        <v>0.56377747207027473</v>
      </c>
      <c r="G3362" s="177">
        <v>1</v>
      </c>
      <c r="H3362" s="97">
        <v>21486788.633081805</v>
      </c>
      <c r="I3362" s="185">
        <v>25261.096228045641</v>
      </c>
      <c r="J3362" s="174">
        <v>542779835291.95673</v>
      </c>
      <c r="K3362" s="186">
        <v>0.29718622112345539</v>
      </c>
      <c r="L3362" s="182">
        <v>128287993418.60178</v>
      </c>
      <c r="M3362" s="189">
        <v>20649619619.13567</v>
      </c>
      <c r="N3362" s="187">
        <v>43335190.405526683</v>
      </c>
      <c r="O3362" s="185">
        <v>0</v>
      </c>
      <c r="P3362" s="185">
        <v>370478436044.58612</v>
      </c>
      <c r="Q3362" s="174">
        <v>933907890955.67847</v>
      </c>
      <c r="R3362" s="119">
        <v>0.49007984772431712</v>
      </c>
      <c r="S3362" s="174">
        <v>326784741276.81659</v>
      </c>
      <c r="T3362" s="119">
        <v>0.34991110412656873</v>
      </c>
      <c r="U3362" s="97">
        <v>16.810382824588103</v>
      </c>
      <c r="V3362" s="184">
        <v>5486487628569.5967</v>
      </c>
      <c r="W3362" s="199">
        <v>5694.2774521317151</v>
      </c>
      <c r="X3362" s="191">
        <v>4.4457512569358169E-2</v>
      </c>
      <c r="Y3362" s="198">
        <v>2.0000000000000001E-4</v>
      </c>
    </row>
    <row r="3363" spans="1:25" x14ac:dyDescent="0.2">
      <c r="A3363">
        <v>3359</v>
      </c>
      <c r="B3363" s="119">
        <v>0.4706349718324539</v>
      </c>
      <c r="C3363" s="97">
        <v>11887.394465244142</v>
      </c>
      <c r="D3363" s="96">
        <v>0.5714780908570728</v>
      </c>
      <c r="E3363" s="98">
        <v>0</v>
      </c>
      <c r="F3363" s="119">
        <v>0</v>
      </c>
      <c r="G3363" s="177">
        <v>0</v>
      </c>
      <c r="H3363" s="97">
        <v>4349801.0693862131</v>
      </c>
      <c r="I3363" s="185">
        <v>53625.955062588182</v>
      </c>
      <c r="J3363" s="174">
        <v>233262236678.10309</v>
      </c>
      <c r="K3363" s="186">
        <v>0.47063497183245384</v>
      </c>
      <c r="L3363" s="182">
        <v>78595762803.336594</v>
      </c>
      <c r="M3363" s="189">
        <v>4880710398.2222767</v>
      </c>
      <c r="N3363" s="187">
        <v>11736958.833926268</v>
      </c>
      <c r="O3363" s="185">
        <v>0</v>
      </c>
      <c r="P3363" s="185">
        <v>0</v>
      </c>
      <c r="Q3363" s="174">
        <v>238142947076.32538</v>
      </c>
      <c r="R3363" s="119">
        <v>0.46098936599364854</v>
      </c>
      <c r="S3363" s="174">
        <v>78595762803.336594</v>
      </c>
      <c r="T3363" s="119">
        <v>0.33003607189822198</v>
      </c>
      <c r="U3363" s="97">
        <v>13.16583126084813</v>
      </c>
      <c r="V3363" s="184">
        <v>1124356708097.5762</v>
      </c>
      <c r="W3363" s="199">
        <v>1167.7689561490733</v>
      </c>
      <c r="X3363" s="191">
        <v>5.3639673772646793E-2</v>
      </c>
      <c r="Y3363" s="198">
        <v>2.0000000000000001E-4</v>
      </c>
    </row>
    <row r="3364" spans="1:25" x14ac:dyDescent="0.2">
      <c r="A3364">
        <v>3360</v>
      </c>
      <c r="B3364" s="119">
        <v>0.66651242090141494</v>
      </c>
      <c r="C3364" s="97">
        <v>5897.3138752501127</v>
      </c>
      <c r="D3364" s="96">
        <v>0.7264972757058682</v>
      </c>
      <c r="E3364" s="98">
        <v>0.33553268030430383</v>
      </c>
      <c r="F3364" s="119">
        <v>0</v>
      </c>
      <c r="G3364" s="177">
        <v>0</v>
      </c>
      <c r="H3364" s="97">
        <v>12093419.769420896</v>
      </c>
      <c r="I3364" s="185">
        <v>34798.508106744914</v>
      </c>
      <c r="J3364" s="174">
        <v>420832965884.46222</v>
      </c>
      <c r="K3364" s="186">
        <v>0.54224769706364839</v>
      </c>
      <c r="L3364" s="182">
        <v>175617699642.56036</v>
      </c>
      <c r="M3364" s="189">
        <v>24270209165.599571</v>
      </c>
      <c r="N3364" s="187">
        <v>27408840.857872698</v>
      </c>
      <c r="O3364" s="185">
        <v>32526316372.093784</v>
      </c>
      <c r="P3364" s="185">
        <v>0</v>
      </c>
      <c r="Q3364" s="174">
        <v>477629491422.15558</v>
      </c>
      <c r="R3364" s="119">
        <v>0.53224678178906382</v>
      </c>
      <c r="S3364" s="174">
        <v>193101302701.67731</v>
      </c>
      <c r="T3364" s="119">
        <v>0.40429099578150546</v>
      </c>
      <c r="U3364" s="97">
        <v>13.940042362913019</v>
      </c>
      <c r="V3364" s="184">
        <v>2961561421774.7607</v>
      </c>
      <c r="W3364" s="199">
        <v>3073.4983539478299</v>
      </c>
      <c r="X3364" s="191">
        <v>5.1599816017013383E-2</v>
      </c>
      <c r="Y3364" s="198">
        <v>2.0000000000000001E-4</v>
      </c>
    </row>
    <row r="3365" spans="1:25" x14ac:dyDescent="0.2">
      <c r="A3365">
        <v>3361</v>
      </c>
      <c r="B3365" s="119">
        <v>0.44046634517117639</v>
      </c>
      <c r="C3365" s="97">
        <v>10609.894430138629</v>
      </c>
      <c r="D3365" s="96">
        <v>0.99496239070124481</v>
      </c>
      <c r="E3365" s="98">
        <v>0.24377371204088405</v>
      </c>
      <c r="F3365" s="119">
        <v>0</v>
      </c>
      <c r="G3365" s="177">
        <v>0</v>
      </c>
      <c r="H3365" s="97">
        <v>7875809.8374032015</v>
      </c>
      <c r="I3365" s="185">
        <v>34842.338590514904</v>
      </c>
      <c r="J3365" s="174">
        <v>274411633029.31049</v>
      </c>
      <c r="K3365" s="186">
        <v>0.35984858657367313</v>
      </c>
      <c r="L3365" s="182">
        <v>80120555019.701553</v>
      </c>
      <c r="M3365" s="189">
        <v>14834244021.594366</v>
      </c>
      <c r="N3365" s="187">
        <v>16544038.547950182</v>
      </c>
      <c r="O3365" s="185">
        <v>36217207928.932144</v>
      </c>
      <c r="P3365" s="185">
        <v>0</v>
      </c>
      <c r="Q3365" s="174">
        <v>325463084979.83698</v>
      </c>
      <c r="R3365" s="119">
        <v>0.39242670066876889</v>
      </c>
      <c r="S3365" s="174">
        <v>97217883414.247711</v>
      </c>
      <c r="T3365" s="119">
        <v>0.29870632923015072</v>
      </c>
      <c r="U3365" s="97">
        <v>14.508963220134371</v>
      </c>
      <c r="V3365" s="184">
        <v>1437272393422.0864</v>
      </c>
      <c r="W3365" s="199">
        <v>1489.8720645306851</v>
      </c>
      <c r="X3365" s="191">
        <v>5.1894701277656427E-2</v>
      </c>
      <c r="Y3365" s="198">
        <v>2.0000000000000001E-4</v>
      </c>
    </row>
    <row r="3366" spans="1:25" x14ac:dyDescent="0.2">
      <c r="A3366">
        <v>3362</v>
      </c>
      <c r="B3366" s="119">
        <v>0.61800740413579924</v>
      </c>
      <c r="C3366" s="97">
        <v>12549.809414031131</v>
      </c>
      <c r="D3366" s="96">
        <v>0.68004660241271686</v>
      </c>
      <c r="E3366" s="98">
        <v>0</v>
      </c>
      <c r="F3366" s="119">
        <v>0</v>
      </c>
      <c r="G3366" s="177">
        <v>0</v>
      </c>
      <c r="H3366" s="97">
        <v>4962612.6193909207</v>
      </c>
      <c r="I3366" s="185">
        <v>45386.213905822129</v>
      </c>
      <c r="J3366" s="174">
        <v>225234197875.4086</v>
      </c>
      <c r="K3366" s="186">
        <v>0.48324241195561934</v>
      </c>
      <c r="L3366" s="182">
        <v>90382118064.398102</v>
      </c>
      <c r="M3366" s="189">
        <v>6944730496.1540442</v>
      </c>
      <c r="N3366" s="187">
        <v>12440844.175497841</v>
      </c>
      <c r="O3366" s="185">
        <v>0</v>
      </c>
      <c r="P3366" s="185">
        <v>0</v>
      </c>
      <c r="Q3366" s="174">
        <v>232178928371.56265</v>
      </c>
      <c r="R3366" s="119">
        <v>0.46878809287127704</v>
      </c>
      <c r="S3366" s="174">
        <v>90382118064.398102</v>
      </c>
      <c r="T3366" s="119">
        <v>0.38927786728241326</v>
      </c>
      <c r="U3366" s="97">
        <v>13.210819264609318</v>
      </c>
      <c r="V3366" s="184">
        <v>1284810264984.5581</v>
      </c>
      <c r="W3366" s="199">
        <v>1333.9690025810808</v>
      </c>
      <c r="X3366" s="191">
        <v>5.4386354209640692E-2</v>
      </c>
      <c r="Y3366" s="198">
        <v>2.0000000000000001E-4</v>
      </c>
    </row>
    <row r="3367" spans="1:25" x14ac:dyDescent="0.2">
      <c r="A3367">
        <v>3363</v>
      </c>
      <c r="B3367" s="119">
        <v>0.44301784379863651</v>
      </c>
      <c r="C3367" s="97">
        <v>13749.225721186454</v>
      </c>
      <c r="D3367" s="96">
        <v>0.71593128499634973</v>
      </c>
      <c r="E3367" s="98">
        <v>0</v>
      </c>
      <c r="F3367" s="119">
        <v>0</v>
      </c>
      <c r="G3367" s="177">
        <v>0</v>
      </c>
      <c r="H3367" s="97">
        <v>4661573.1191077996</v>
      </c>
      <c r="I3367" s="185">
        <v>35147.279403798464</v>
      </c>
      <c r="J3367" s="174">
        <v>163841612878.51813</v>
      </c>
      <c r="K3367" s="186">
        <v>0.21744769140577991</v>
      </c>
      <c r="L3367" s="182">
        <v>23034980000.656029</v>
      </c>
      <c r="M3367" s="189">
        <v>6343708783.32897</v>
      </c>
      <c r="N3367" s="187">
        <v>11612826.948865851</v>
      </c>
      <c r="O3367" s="185">
        <v>0</v>
      </c>
      <c r="P3367" s="185">
        <v>0</v>
      </c>
      <c r="Q3367" s="174">
        <v>170185321661.84711</v>
      </c>
      <c r="R3367" s="119">
        <v>0.20934226364964045</v>
      </c>
      <c r="S3367" s="174">
        <v>23034980000.656029</v>
      </c>
      <c r="T3367" s="119">
        <v>0.13535233106898498</v>
      </c>
      <c r="U3367" s="97">
        <v>13.884770985877099</v>
      </c>
      <c r="V3367" s="184">
        <v>305283274807.18689</v>
      </c>
      <c r="W3367" s="199">
        <v>316.74617315653563</v>
      </c>
      <c r="X3367" s="191">
        <v>5.9011691970404963E-2</v>
      </c>
      <c r="Y3367" s="198">
        <v>2.0000000000000001E-4</v>
      </c>
    </row>
    <row r="3368" spans="1:25" x14ac:dyDescent="0.2">
      <c r="A3368">
        <v>3364</v>
      </c>
      <c r="B3368" s="119">
        <v>0.40829848715368072</v>
      </c>
      <c r="C3368" s="97">
        <v>4000</v>
      </c>
      <c r="D3368" s="96">
        <v>1.0234852882381253</v>
      </c>
      <c r="E3368" s="98">
        <v>0</v>
      </c>
      <c r="F3368" s="119">
        <v>0.46047359665193582</v>
      </c>
      <c r="G3368" s="177">
        <v>1</v>
      </c>
      <c r="H3368" s="97">
        <v>22415056.046285108</v>
      </c>
      <c r="I3368" s="185">
        <v>29564.129801472187</v>
      </c>
      <c r="J3368" s="174">
        <v>662681626459.64685</v>
      </c>
      <c r="K3368" s="186">
        <v>0.40829848715368078</v>
      </c>
      <c r="L3368" s="182">
        <v>180568070552.98398</v>
      </c>
      <c r="M3368" s="189">
        <v>11922200675.72299</v>
      </c>
      <c r="N3368" s="187">
        <v>43714245.145170622</v>
      </c>
      <c r="O3368" s="185">
        <v>0</v>
      </c>
      <c r="P3368" s="185">
        <v>480978372811.7998</v>
      </c>
      <c r="Q3368" s="174">
        <v>1155582199947.1697</v>
      </c>
      <c r="R3368" s="119">
        <v>0.56712071527877073</v>
      </c>
      <c r="S3368" s="174">
        <v>498708440727.31696</v>
      </c>
      <c r="T3368" s="119">
        <v>0.43156466130242976</v>
      </c>
      <c r="U3368" s="97">
        <v>16.913438288467045</v>
      </c>
      <c r="V3368" s="184">
        <v>8962073579002.0391</v>
      </c>
      <c r="W3368" s="199">
        <v>9300.0263877998477</v>
      </c>
      <c r="X3368" s="191">
        <v>4.4026251341378456E-2</v>
      </c>
      <c r="Y3368" s="198">
        <v>2.0000000000000001E-4</v>
      </c>
    </row>
    <row r="3369" spans="1:25" x14ac:dyDescent="0.2">
      <c r="A3369">
        <v>3365</v>
      </c>
      <c r="B3369" s="119">
        <v>0.57039911204341309</v>
      </c>
      <c r="C3369" s="97">
        <v>13216.826159649345</v>
      </c>
      <c r="D3369" s="96">
        <v>0.75146351825476521</v>
      </c>
      <c r="E3369" s="98">
        <v>0.58511200052356793</v>
      </c>
      <c r="F3369" s="119">
        <v>0.51574557432317292</v>
      </c>
      <c r="G3369" s="177">
        <v>1</v>
      </c>
      <c r="H3369" s="97">
        <v>12469902.553165678</v>
      </c>
      <c r="I3369" s="185">
        <v>27081.121686377432</v>
      </c>
      <c r="J3369" s="174">
        <v>337698948459.54834</v>
      </c>
      <c r="K3369" s="186">
        <v>0.12701352578647607</v>
      </c>
      <c r="L3369" s="182">
        <v>22068255757.224792</v>
      </c>
      <c r="M3369" s="189">
        <v>4482014187.5432577</v>
      </c>
      <c r="N3369" s="187">
        <v>27711596.872305356</v>
      </c>
      <c r="O3369" s="185">
        <v>0</v>
      </c>
      <c r="P3369" s="185">
        <v>260822518923.90628</v>
      </c>
      <c r="Q3369" s="174">
        <v>603003481570.9978</v>
      </c>
      <c r="R3369" s="119">
        <v>0.41716234967996635</v>
      </c>
      <c r="S3369" s="174">
        <v>140957915613.00101</v>
      </c>
      <c r="T3369" s="119">
        <v>0.23375970441458319</v>
      </c>
      <c r="U3369" s="97">
        <v>18.172858772306064</v>
      </c>
      <c r="V3369" s="184">
        <v>2519783160603.4829</v>
      </c>
      <c r="W3369" s="199">
        <v>2615.2589039800891</v>
      </c>
      <c r="X3369" s="191">
        <v>3.9900589911087116E-2</v>
      </c>
      <c r="Y3369" s="198">
        <v>2.0000000000000001E-4</v>
      </c>
    </row>
    <row r="3370" spans="1:25" x14ac:dyDescent="0.2">
      <c r="A3370">
        <v>3366</v>
      </c>
      <c r="B3370" s="119">
        <v>0.62428198906518673</v>
      </c>
      <c r="C3370" s="97">
        <v>15604.680325039548</v>
      </c>
      <c r="D3370" s="96">
        <v>0.7745714174856263</v>
      </c>
      <c r="E3370" s="98">
        <v>0</v>
      </c>
      <c r="F3370" s="119">
        <v>0.60619944875613263</v>
      </c>
      <c r="G3370" s="177">
        <v>1</v>
      </c>
      <c r="H3370" s="97">
        <v>4483388.6389588611</v>
      </c>
      <c r="I3370" s="185">
        <v>39943.841981533682</v>
      </c>
      <c r="J3370" s="174">
        <v>179083767336.3761</v>
      </c>
      <c r="K3370" s="186">
        <v>0.38648779718331083</v>
      </c>
      <c r="L3370" s="182">
        <v>53495742023.770584</v>
      </c>
      <c r="M3370" s="189">
        <v>2671177342.250257</v>
      </c>
      <c r="N3370" s="187">
        <v>10938479.488136057</v>
      </c>
      <c r="O3370" s="185">
        <v>0</v>
      </c>
      <c r="P3370" s="185">
        <v>104644767549.83748</v>
      </c>
      <c r="Q3370" s="174">
        <v>286399712228.46381</v>
      </c>
      <c r="R3370" s="119">
        <v>0.53397227112784673</v>
      </c>
      <c r="S3370" s="174">
        <v>124331344765.32338</v>
      </c>
      <c r="T3370" s="119">
        <v>0.4341182600984706</v>
      </c>
      <c r="U3370" s="97">
        <v>16.502243796190783</v>
      </c>
      <c r="V3370" s="184">
        <v>2148343617644.1318</v>
      </c>
      <c r="W3370" s="199">
        <v>2230.9176579119617</v>
      </c>
      <c r="X3370" s="191">
        <v>4.5299333776694373E-2</v>
      </c>
      <c r="Y3370" s="198">
        <v>2.0000000000000001E-4</v>
      </c>
    </row>
    <row r="3371" spans="1:25" x14ac:dyDescent="0.2">
      <c r="A3371">
        <v>3367</v>
      </c>
      <c r="B3371" s="119">
        <v>0.45200945675762016</v>
      </c>
      <c r="C3371" s="97">
        <v>7996.6367141727787</v>
      </c>
      <c r="D3371" s="96">
        <v>0.94454695484782902</v>
      </c>
      <c r="E3371" s="98">
        <v>0.17486183933936639</v>
      </c>
      <c r="F3371" s="119">
        <v>0</v>
      </c>
      <c r="G3371" s="177">
        <v>0</v>
      </c>
      <c r="H3371" s="97">
        <v>13592036.701255079</v>
      </c>
      <c r="I3371" s="185">
        <v>34760.966339631254</v>
      </c>
      <c r="J3371" s="174">
        <v>472472330259.36041</v>
      </c>
      <c r="K3371" s="186">
        <v>0.35826413103613497</v>
      </c>
      <c r="L3371" s="182">
        <v>110558142079.01097</v>
      </c>
      <c r="M3371" s="189">
        <v>30140774455.748322</v>
      </c>
      <c r="N3371" s="187">
        <v>27859672.651024658</v>
      </c>
      <c r="O3371" s="185">
        <v>34465635487.008583</v>
      </c>
      <c r="P3371" s="185">
        <v>0</v>
      </c>
      <c r="Q3371" s="174">
        <v>537078740202.11731</v>
      </c>
      <c r="R3371" s="119">
        <v>0.36650565828488629</v>
      </c>
      <c r="S3371" s="174">
        <v>134498965657.01169</v>
      </c>
      <c r="T3371" s="119">
        <v>0.25042690315091615</v>
      </c>
      <c r="U3371" s="97">
        <v>14.86671559934415</v>
      </c>
      <c r="V3371" s="184">
        <v>2069576840297.3213</v>
      </c>
      <c r="W3371" s="199">
        <v>2142.9514996451721</v>
      </c>
      <c r="X3371" s="191">
        <v>5.0544402717554469E-2</v>
      </c>
      <c r="Y3371" s="198">
        <v>2.0000000000000001E-4</v>
      </c>
    </row>
    <row r="3372" spans="1:25" x14ac:dyDescent="0.2">
      <c r="A3372">
        <v>3368</v>
      </c>
      <c r="B3372" s="119">
        <v>0.29172612555686406</v>
      </c>
      <c r="C3372" s="97">
        <v>8340.0470622283865</v>
      </c>
      <c r="D3372" s="96">
        <v>0.90320439891087834</v>
      </c>
      <c r="E3372" s="98">
        <v>0</v>
      </c>
      <c r="F3372" s="119">
        <v>0.47995912380153227</v>
      </c>
      <c r="G3372" s="177">
        <v>1</v>
      </c>
      <c r="H3372" s="97">
        <v>12388779.624826102</v>
      </c>
      <c r="I3372" s="185">
        <v>35969.387029369704</v>
      </c>
      <c r="J3372" s="174">
        <v>445616809146.93964</v>
      </c>
      <c r="K3372" s="186">
        <v>0.29172612555686406</v>
      </c>
      <c r="L3372" s="182">
        <v>73455109886.494186</v>
      </c>
      <c r="M3372" s="189">
        <v>15029603661.70224</v>
      </c>
      <c r="N3372" s="187">
        <v>25926211.522360414</v>
      </c>
      <c r="O3372" s="185">
        <v>0</v>
      </c>
      <c r="P3372" s="185">
        <v>236312582826.0864</v>
      </c>
      <c r="Q3372" s="174">
        <v>696958995634.72827</v>
      </c>
      <c r="R3372" s="119">
        <v>0.45777173904722718</v>
      </c>
      <c r="S3372" s="174">
        <v>254932845735.03824</v>
      </c>
      <c r="T3372" s="119">
        <v>0.36577882964673997</v>
      </c>
      <c r="U3372" s="97">
        <v>17.461843365970481</v>
      </c>
      <c r="V3372" s="184">
        <v>4617117552322.4912</v>
      </c>
      <c r="W3372" s="199">
        <v>4795.1979743868196</v>
      </c>
      <c r="X3372" s="191">
        <v>4.3782706232746639E-2</v>
      </c>
      <c r="Y3372" s="198">
        <v>2.0000000000000001E-4</v>
      </c>
    </row>
    <row r="3373" spans="1:25" x14ac:dyDescent="0.2">
      <c r="A3373">
        <v>3369</v>
      </c>
      <c r="B3373" s="119">
        <v>0.66752499447263547</v>
      </c>
      <c r="C3373" s="97">
        <v>4000</v>
      </c>
      <c r="D3373" s="96">
        <v>1.1679786310033871</v>
      </c>
      <c r="E3373" s="98">
        <v>0</v>
      </c>
      <c r="F3373" s="119">
        <v>0.45432148325997013</v>
      </c>
      <c r="G3373" s="177">
        <v>1</v>
      </c>
      <c r="H3373" s="97">
        <v>16517740.560701512</v>
      </c>
      <c r="I3373" s="185">
        <v>26309.965368893096</v>
      </c>
      <c r="J3373" s="174">
        <v>434581182124.4176</v>
      </c>
      <c r="K3373" s="186">
        <v>0.29594909681790782</v>
      </c>
      <c r="L3373" s="182">
        <v>65965603213.366737</v>
      </c>
      <c r="M3373" s="189">
        <v>7040763461.9361534</v>
      </c>
      <c r="N3373" s="187">
        <v>31302242.528290719</v>
      </c>
      <c r="O3373" s="185">
        <v>0</v>
      </c>
      <c r="P3373" s="185">
        <v>456717674863.39661</v>
      </c>
      <c r="Q3373" s="174">
        <v>898339620449.75037</v>
      </c>
      <c r="R3373" s="119">
        <v>0.54989008275866103</v>
      </c>
      <c r="S3373" s="174">
        <v>287286421416.84698</v>
      </c>
      <c r="T3373" s="119">
        <v>0.31979711779050568</v>
      </c>
      <c r="U3373" s="97">
        <v>17.705091178849756</v>
      </c>
      <c r="V3373" s="184">
        <v>5374193895316.9209</v>
      </c>
      <c r="W3373" s="199">
        <v>5578.6116356808452</v>
      </c>
      <c r="X3373" s="191">
        <v>4.2448918684915432E-2</v>
      </c>
      <c r="Y3373" s="198">
        <v>2.0000000000000001E-4</v>
      </c>
    </row>
    <row r="3374" spans="1:25" x14ac:dyDescent="0.2">
      <c r="A3374">
        <v>3370</v>
      </c>
      <c r="B3374" s="119">
        <v>0.46925063633622482</v>
      </c>
      <c r="C3374" s="97">
        <v>7079.4767075856553</v>
      </c>
      <c r="D3374" s="96">
        <v>0.91126481380503621</v>
      </c>
      <c r="E3374" s="98">
        <v>0.32571830604433605</v>
      </c>
      <c r="F3374" s="119">
        <v>0.54270108676646622</v>
      </c>
      <c r="G3374" s="177">
        <v>1</v>
      </c>
      <c r="H3374" s="97">
        <v>20427350.32384925</v>
      </c>
      <c r="I3374" s="185">
        <v>25941.094997158172</v>
      </c>
      <c r="J3374" s="174">
        <v>529907835291.20312</v>
      </c>
      <c r="K3374" s="186">
        <v>0.35760318773780997</v>
      </c>
      <c r="L3374" s="182">
        <v>138892722560.53384</v>
      </c>
      <c r="M3374" s="189">
        <v>2715110374.4704666</v>
      </c>
      <c r="N3374" s="187">
        <v>41472589.936724514</v>
      </c>
      <c r="O3374" s="185">
        <v>0</v>
      </c>
      <c r="P3374" s="185">
        <v>519458505226.89471</v>
      </c>
      <c r="Q3374" s="174">
        <v>1052081450892.5684</v>
      </c>
      <c r="R3374" s="119">
        <v>0.57511092394563801</v>
      </c>
      <c r="S3374" s="174">
        <v>420418526493.06116</v>
      </c>
      <c r="T3374" s="119">
        <v>0.39960644314789989</v>
      </c>
      <c r="U3374" s="97">
        <v>17.038517011140037</v>
      </c>
      <c r="V3374" s="184">
        <v>7534842177671.1699</v>
      </c>
      <c r="W3374" s="199">
        <v>7823.5479492182576</v>
      </c>
      <c r="X3374" s="191">
        <v>4.3099274302045104E-2</v>
      </c>
      <c r="Y3374" s="198">
        <v>2.0000000000000001E-4</v>
      </c>
    </row>
    <row r="3375" spans="1:25" x14ac:dyDescent="0.2">
      <c r="A3375">
        <v>3371</v>
      </c>
      <c r="B3375" s="119">
        <v>0.52508910603918713</v>
      </c>
      <c r="C3375" s="97">
        <v>12044.560712060527</v>
      </c>
      <c r="D3375" s="96">
        <v>1.0102707356643639</v>
      </c>
      <c r="E3375" s="98">
        <v>7.895358855738277E-3</v>
      </c>
      <c r="F3375" s="119">
        <v>0.61232403522685741</v>
      </c>
      <c r="G3375" s="177">
        <v>1</v>
      </c>
      <c r="H3375" s="97">
        <v>14794010.88706678</v>
      </c>
      <c r="I3375" s="185">
        <v>32421.189701692601</v>
      </c>
      <c r="J3375" s="174">
        <v>479639433418.49768</v>
      </c>
      <c r="K3375" s="186">
        <v>0.33148559117067777</v>
      </c>
      <c r="L3375" s="182">
        <v>126089808351.82037</v>
      </c>
      <c r="M3375" s="189">
        <v>11091560283.625845</v>
      </c>
      <c r="N3375" s="187">
        <v>29379619.834780239</v>
      </c>
      <c r="O3375" s="185">
        <v>0</v>
      </c>
      <c r="P3375" s="185">
        <v>426711399297.8269</v>
      </c>
      <c r="Q3375" s="174">
        <v>917442392999.95044</v>
      </c>
      <c r="R3375" s="119">
        <v>0.54538866351883108</v>
      </c>
      <c r="S3375" s="174">
        <v>356476323578.97699</v>
      </c>
      <c r="T3375" s="119">
        <v>0.38855444908462633</v>
      </c>
      <c r="U3375" s="97">
        <v>16.980444692166987</v>
      </c>
      <c r="V3375" s="184">
        <v>6221885940825.2832</v>
      </c>
      <c r="W3375" s="199">
        <v>6460.6327585100807</v>
      </c>
      <c r="X3375" s="191">
        <v>4.5590747021241329E-2</v>
      </c>
      <c r="Y3375" s="198">
        <v>2.0000000000000001E-4</v>
      </c>
    </row>
    <row r="3376" spans="1:25" x14ac:dyDescent="0.2">
      <c r="A3376">
        <v>3372</v>
      </c>
      <c r="B3376" s="119">
        <v>0.50735757679045268</v>
      </c>
      <c r="C3376" s="97">
        <v>13676.49449069714</v>
      </c>
      <c r="D3376" s="96">
        <v>0.86749268354304043</v>
      </c>
      <c r="E3376" s="98">
        <v>0.11515865938360917</v>
      </c>
      <c r="F3376" s="119">
        <v>0</v>
      </c>
      <c r="G3376" s="177">
        <v>0</v>
      </c>
      <c r="H3376" s="97">
        <v>6674454.43584505</v>
      </c>
      <c r="I3376" s="185">
        <v>45335.538858722757</v>
      </c>
      <c r="J3376" s="174">
        <v>302589988437.02777</v>
      </c>
      <c r="K3376" s="186">
        <v>0.45251990704829059</v>
      </c>
      <c r="L3376" s="182">
        <v>111636959621.64665</v>
      </c>
      <c r="M3376" s="189">
        <v>11033652989.521433</v>
      </c>
      <c r="N3376" s="187">
        <v>14904843.266711913</v>
      </c>
      <c r="O3376" s="185">
        <v>27289681168.474068</v>
      </c>
      <c r="P3376" s="185">
        <v>0</v>
      </c>
      <c r="Q3376" s="174">
        <v>340913322595.02325</v>
      </c>
      <c r="R3376" s="119">
        <v>0.46568945199199441</v>
      </c>
      <c r="S3376" s="174">
        <v>125234111241.43756</v>
      </c>
      <c r="T3376" s="119">
        <v>0.367348833093875</v>
      </c>
      <c r="U3376" s="97">
        <v>13.952998089592663</v>
      </c>
      <c r="V3376" s="184">
        <v>1807289862792.9377</v>
      </c>
      <c r="W3376" s="199">
        <v>1876.6692173992772</v>
      </c>
      <c r="X3376" s="191">
        <v>5.255935116099783E-2</v>
      </c>
      <c r="Y3376" s="198">
        <v>2.0000000000000001E-4</v>
      </c>
    </row>
    <row r="3377" spans="1:25" x14ac:dyDescent="0.2">
      <c r="A3377">
        <v>3373</v>
      </c>
      <c r="B3377" s="119">
        <v>0.38283071380897421</v>
      </c>
      <c r="C3377" s="97">
        <v>5895.88519633952</v>
      </c>
      <c r="D3377" s="96">
        <v>1.0599493931896817</v>
      </c>
      <c r="E3377" s="98">
        <v>0</v>
      </c>
      <c r="F3377" s="119">
        <v>0.4376349080501909</v>
      </c>
      <c r="G3377" s="177">
        <v>1</v>
      </c>
      <c r="H3377" s="97">
        <v>13274776.648780445</v>
      </c>
      <c r="I3377" s="185">
        <v>31798.561647170434</v>
      </c>
      <c r="J3377" s="174">
        <v>422118803618.66351</v>
      </c>
      <c r="K3377" s="186">
        <v>0.32759204305652589</v>
      </c>
      <c r="L3377" s="182">
        <v>95339884482.71347</v>
      </c>
      <c r="M3377" s="189">
        <v>11229950772.821218</v>
      </c>
      <c r="N3377" s="187">
        <v>26248472.244555365</v>
      </c>
      <c r="O3377" s="185">
        <v>0</v>
      </c>
      <c r="P3377" s="185">
        <v>249683312336.754</v>
      </c>
      <c r="Q3377" s="174">
        <v>683032066728.23865</v>
      </c>
      <c r="R3377" s="119">
        <v>0.4948953755254818</v>
      </c>
      <c r="S3377" s="174">
        <v>180540076086.79462</v>
      </c>
      <c r="T3377" s="119">
        <v>0.26432152292877192</v>
      </c>
      <c r="U3377" s="97">
        <v>16.053423203798907</v>
      </c>
      <c r="V3377" s="184">
        <v>3034810322973.8696</v>
      </c>
      <c r="W3377" s="199">
        <v>3152.2138305777439</v>
      </c>
      <c r="X3377" s="191">
        <v>4.6807646762761161E-2</v>
      </c>
      <c r="Y3377" s="198">
        <v>2.0000000000000001E-4</v>
      </c>
    </row>
    <row r="3378" spans="1:25" x14ac:dyDescent="0.2">
      <c r="A3378">
        <v>3374</v>
      </c>
      <c r="B3378" s="119">
        <v>0.52123128448422706</v>
      </c>
      <c r="C3378" s="97">
        <v>10656.400160227864</v>
      </c>
      <c r="D3378" s="96">
        <v>0.83711359120576545</v>
      </c>
      <c r="E3378" s="98">
        <v>0.14531910687450258</v>
      </c>
      <c r="F3378" s="119">
        <v>0.42332644885575499</v>
      </c>
      <c r="G3378" s="177">
        <v>1</v>
      </c>
      <c r="H3378" s="97">
        <v>5390246.830114305</v>
      </c>
      <c r="I3378" s="185">
        <v>46440.515346706663</v>
      </c>
      <c r="J3378" s="174">
        <v>250325840636.46033</v>
      </c>
      <c r="K3378" s="186">
        <v>0.4702547555960479</v>
      </c>
      <c r="L3378" s="182">
        <v>90082533299.234741</v>
      </c>
      <c r="M3378" s="189">
        <v>11670899139.171169</v>
      </c>
      <c r="N3378" s="187">
        <v>12554258.301560936</v>
      </c>
      <c r="O3378" s="185">
        <v>0</v>
      </c>
      <c r="P3378" s="185">
        <v>174340982358.93936</v>
      </c>
      <c r="Q3378" s="174">
        <v>436337722134.5708</v>
      </c>
      <c r="R3378" s="119">
        <v>0.58942807336677061</v>
      </c>
      <c r="S3378" s="174">
        <v>185468169928.71979</v>
      </c>
      <c r="T3378" s="119">
        <v>0.42505646548596959</v>
      </c>
      <c r="U3378" s="97">
        <v>16.297910875931056</v>
      </c>
      <c r="V3378" s="184">
        <v>3217815179575.9199</v>
      </c>
      <c r="W3378" s="199">
        <v>3340.6193179584702</v>
      </c>
      <c r="X3378" s="191">
        <v>4.6045116522593722E-2</v>
      </c>
      <c r="Y3378" s="198">
        <v>2.0000000000000001E-4</v>
      </c>
    </row>
    <row r="3379" spans="1:25" x14ac:dyDescent="0.2">
      <c r="A3379">
        <v>3375</v>
      </c>
      <c r="B3379" s="119">
        <v>0.52586326859335952</v>
      </c>
      <c r="C3379" s="97">
        <v>7189.6627999560424</v>
      </c>
      <c r="D3379" s="96">
        <v>0.33305029893249904</v>
      </c>
      <c r="E3379" s="98">
        <v>0.42642137618462705</v>
      </c>
      <c r="F3379" s="119">
        <v>0.78876202035447518</v>
      </c>
      <c r="G3379" s="177">
        <v>1</v>
      </c>
      <c r="H3379" s="97">
        <v>2668235.7906953641</v>
      </c>
      <c r="I3379" s="185">
        <v>53633.851626844102</v>
      </c>
      <c r="J3379" s="174">
        <v>143107762503.59021</v>
      </c>
      <c r="K3379" s="186">
        <v>0.50405825061459819</v>
      </c>
      <c r="L3379" s="182">
        <v>53166508082.567657</v>
      </c>
      <c r="M3379" s="189">
        <v>1491118950.1190495</v>
      </c>
      <c r="N3379" s="187">
        <v>9138880.117467124</v>
      </c>
      <c r="O3379" s="185">
        <v>0</v>
      </c>
      <c r="P3379" s="185">
        <v>199642787840.72314</v>
      </c>
      <c r="Q3379" s="174">
        <v>344241669294.43243</v>
      </c>
      <c r="R3379" s="119">
        <v>0.67350614225381744</v>
      </c>
      <c r="S3379" s="174">
        <v>181638678667.87137</v>
      </c>
      <c r="T3379" s="119">
        <v>0.52764872724491252</v>
      </c>
      <c r="U3379" s="97">
        <v>17.269230560490108</v>
      </c>
      <c r="V3379" s="184">
        <v>3419113733500.4326</v>
      </c>
      <c r="W3379" s="199">
        <v>3550.3881326013502</v>
      </c>
      <c r="X3379" s="191">
        <v>4.2488157206665704E-2</v>
      </c>
      <c r="Y3379" s="198">
        <v>2.0000000000000001E-4</v>
      </c>
    </row>
    <row r="3380" spans="1:25" x14ac:dyDescent="0.2">
      <c r="A3380">
        <v>3376</v>
      </c>
      <c r="B3380" s="119">
        <v>0.26860969453069161</v>
      </c>
      <c r="C3380" s="97">
        <v>7456.0999610522213</v>
      </c>
      <c r="D3380" s="96">
        <v>0.34889400059144415</v>
      </c>
      <c r="E3380" s="98">
        <v>0.41619348982522603</v>
      </c>
      <c r="F3380" s="119">
        <v>0</v>
      </c>
      <c r="G3380" s="177">
        <v>0</v>
      </c>
      <c r="H3380" s="97">
        <v>2521016.0972263422</v>
      </c>
      <c r="I3380" s="185">
        <v>53498.84334524782</v>
      </c>
      <c r="J3380" s="174">
        <v>134871445256.36012</v>
      </c>
      <c r="K3380" s="186">
        <v>0.26860969453069161</v>
      </c>
      <c r="L3380" s="182">
        <v>19013141707.056011</v>
      </c>
      <c r="M3380" s="189">
        <v>18902042412.624512</v>
      </c>
      <c r="N3380" s="187">
        <v>8658478.8554298356</v>
      </c>
      <c r="O3380" s="185">
        <v>26649286377.958889</v>
      </c>
      <c r="P3380" s="185">
        <v>0</v>
      </c>
      <c r="Q3380" s="174">
        <v>180422774046.94351</v>
      </c>
      <c r="R3380" s="119">
        <v>0.31895755465226305</v>
      </c>
      <c r="S3380" s="174">
        <v>33650711477.759857</v>
      </c>
      <c r="T3380" s="119">
        <v>0.18651033194403943</v>
      </c>
      <c r="U3380" s="97">
        <v>17.64193881751731</v>
      </c>
      <c r="V3380" s="184">
        <v>665459987720.85901</v>
      </c>
      <c r="W3380" s="199">
        <v>691.02586708107367</v>
      </c>
      <c r="X3380" s="191">
        <v>4.054421349746231E-2</v>
      </c>
      <c r="Y3380" s="198">
        <v>2.0000000000000001E-4</v>
      </c>
    </row>
    <row r="3381" spans="1:25" x14ac:dyDescent="0.2">
      <c r="A3381">
        <v>3377</v>
      </c>
      <c r="B3381" s="119">
        <v>0.54902617398434794</v>
      </c>
      <c r="C3381" s="97">
        <v>10976.887328088735</v>
      </c>
      <c r="D3381" s="96">
        <v>1.0838754652351252</v>
      </c>
      <c r="E3381" s="98">
        <v>0.40480577717730909</v>
      </c>
      <c r="F3381" s="119">
        <v>0</v>
      </c>
      <c r="G3381" s="177">
        <v>0</v>
      </c>
      <c r="H3381" s="97">
        <v>9850643.737966897</v>
      </c>
      <c r="I3381" s="185">
        <v>34567.692469765105</v>
      </c>
      <c r="J3381" s="174">
        <v>340514023363.25708</v>
      </c>
      <c r="K3381" s="186">
        <v>0.37073224929603965</v>
      </c>
      <c r="L3381" s="182">
        <v>92260129261.653259</v>
      </c>
      <c r="M3381" s="189">
        <v>33211166563.721783</v>
      </c>
      <c r="N3381" s="187">
        <v>19701779.766623519</v>
      </c>
      <c r="O3381" s="185">
        <v>56170885469.698837</v>
      </c>
      <c r="P3381" s="185">
        <v>0</v>
      </c>
      <c r="Q3381" s="174">
        <v>429896075396.67773</v>
      </c>
      <c r="R3381" s="119">
        <v>0.398180509129129</v>
      </c>
      <c r="S3381" s="174">
        <v>122993670926.30679</v>
      </c>
      <c r="T3381" s="119">
        <v>0.28610093919284313</v>
      </c>
      <c r="U3381" s="97">
        <v>15.271995224465694</v>
      </c>
      <c r="V3381" s="184">
        <v>1883554551547.3982</v>
      </c>
      <c r="W3381" s="199">
        <v>1955.9145867400402</v>
      </c>
      <c r="X3381" s="191">
        <v>4.9397788627876006E-2</v>
      </c>
      <c r="Y3381" s="198">
        <v>2.0000000000000001E-4</v>
      </c>
    </row>
    <row r="3382" spans="1:25" x14ac:dyDescent="0.2">
      <c r="A3382">
        <v>3378</v>
      </c>
      <c r="B3382" s="119">
        <v>0.48365713806753285</v>
      </c>
      <c r="C3382" s="97">
        <v>4310.8778295958273</v>
      </c>
      <c r="D3382" s="96">
        <v>1.1128276729543409</v>
      </c>
      <c r="E3382" s="98">
        <v>0.7</v>
      </c>
      <c r="F3382" s="119">
        <v>0</v>
      </c>
      <c r="G3382" s="177">
        <v>0</v>
      </c>
      <c r="H3382" s="97">
        <v>17665696.930200603</v>
      </c>
      <c r="I3382" s="185">
        <v>21543.098666055797</v>
      </c>
      <c r="J3382" s="174">
        <v>380573851971.95062</v>
      </c>
      <c r="K3382" s="186">
        <v>-2.790330136630681E-2</v>
      </c>
      <c r="L3382" s="182">
        <v>-44531948840.712814</v>
      </c>
      <c r="M3382" s="189">
        <v>43015987898.02858</v>
      </c>
      <c r="N3382" s="187">
        <v>33869365.61720109</v>
      </c>
      <c r="O3382" s="185">
        <v>130398652594.10638</v>
      </c>
      <c r="P3382" s="185">
        <v>0</v>
      </c>
      <c r="Q3382" s="174">
        <v>553988492464.08557</v>
      </c>
      <c r="R3382" s="119">
        <v>0.1691364648655585</v>
      </c>
      <c r="S3382" s="174">
        <v>31739449993.832859</v>
      </c>
      <c r="T3382" s="119">
        <v>5.7292616048140191E-2</v>
      </c>
      <c r="U3382" s="97">
        <v>31.603162903334002</v>
      </c>
      <c r="V3382" s="184">
        <v>962451907881.29333</v>
      </c>
      <c r="W3382" s="199">
        <v>998.5052858760979</v>
      </c>
      <c r="X3382" s="191">
        <v>2.2625542775563844E-2</v>
      </c>
      <c r="Y3382" s="198">
        <v>2.0000000000000001E-4</v>
      </c>
    </row>
    <row r="3383" spans="1:25" x14ac:dyDescent="0.2">
      <c r="A3383">
        <v>3379</v>
      </c>
      <c r="B3383" s="119">
        <v>0.50272393718351371</v>
      </c>
      <c r="C3383" s="97">
        <v>14226.309051280283</v>
      </c>
      <c r="D3383" s="96">
        <v>0.23531119892234942</v>
      </c>
      <c r="E3383" s="98">
        <v>0.49482606272674545</v>
      </c>
      <c r="F3383" s="119">
        <v>0.44503588963985635</v>
      </c>
      <c r="G3383" s="177">
        <v>1</v>
      </c>
      <c r="H3383" s="97">
        <v>3111216.7230864405</v>
      </c>
      <c r="I3383" s="185">
        <v>40208.93056313631</v>
      </c>
      <c r="J3383" s="174">
        <v>125098697185.45117</v>
      </c>
      <c r="K3383" s="186">
        <v>0.38760581335917399</v>
      </c>
      <c r="L3383" s="182">
        <v>35639220752.442146</v>
      </c>
      <c r="M3383" s="189">
        <v>2922455361.8713574</v>
      </c>
      <c r="N3383" s="187">
        <v>11039699.791728429</v>
      </c>
      <c r="O3383" s="185">
        <v>0</v>
      </c>
      <c r="P3383" s="185">
        <v>162122194469.84439</v>
      </c>
      <c r="Q3383" s="174">
        <v>290143347017.16687</v>
      </c>
      <c r="R3383" s="119">
        <v>0.61413346085813425</v>
      </c>
      <c r="S3383" s="174">
        <v>133305668362.29805</v>
      </c>
      <c r="T3383" s="119">
        <v>0.45944761350812835</v>
      </c>
      <c r="U3383" s="97">
        <v>17.449349688918485</v>
      </c>
      <c r="V3383" s="184">
        <v>2527241202813.6333</v>
      </c>
      <c r="W3383" s="199">
        <v>2624.1059564863567</v>
      </c>
      <c r="X3383" s="191">
        <v>4.2202891165193469E-2</v>
      </c>
      <c r="Y3383" s="198">
        <v>2.0000000000000001E-4</v>
      </c>
    </row>
    <row r="3384" spans="1:25" x14ac:dyDescent="0.2">
      <c r="A3384">
        <v>3380</v>
      </c>
      <c r="B3384" s="119">
        <v>0.60529810890180946</v>
      </c>
      <c r="C3384" s="97">
        <v>11661.118418581282</v>
      </c>
      <c r="D3384" s="96">
        <v>0.69599500094816169</v>
      </c>
      <c r="E3384" s="98">
        <v>1.6797978732235763E-2</v>
      </c>
      <c r="F3384" s="119">
        <v>0.45936991069141425</v>
      </c>
      <c r="G3384" s="177">
        <v>1</v>
      </c>
      <c r="H3384" s="97">
        <v>4003699.2957796692</v>
      </c>
      <c r="I3384" s="185">
        <v>42048.066673271198</v>
      </c>
      <c r="J3384" s="174">
        <v>168347814928.67249</v>
      </c>
      <c r="K3384" s="186">
        <v>0.35567999620260593</v>
      </c>
      <c r="L3384" s="182">
        <v>43581334284.803589</v>
      </c>
      <c r="M3384" s="189">
        <v>2885752165.3207965</v>
      </c>
      <c r="N3384" s="187">
        <v>10297419.617412005</v>
      </c>
      <c r="O3384" s="185">
        <v>0</v>
      </c>
      <c r="P3384" s="185">
        <v>145035764507.71304</v>
      </c>
      <c r="Q3384" s="174">
        <v>316269331601.7063</v>
      </c>
      <c r="R3384" s="119">
        <v>0.55619228361428852</v>
      </c>
      <c r="S3384" s="174">
        <v>129283012844.65047</v>
      </c>
      <c r="T3384" s="119">
        <v>0.40877505317987328</v>
      </c>
      <c r="U3384" s="97">
        <v>17.061845806488726</v>
      </c>
      <c r="V3384" s="184">
        <v>2355201364863.4858</v>
      </c>
      <c r="W3384" s="199">
        <v>2446.5529680248133</v>
      </c>
      <c r="X3384" s="191">
        <v>4.3728295716611458E-2</v>
      </c>
      <c r="Y3384" s="198">
        <v>2.0000000000000001E-4</v>
      </c>
    </row>
    <row r="3385" spans="1:25" x14ac:dyDescent="0.2">
      <c r="A3385">
        <v>3381</v>
      </c>
      <c r="B3385" s="119">
        <v>0.35596928832981944</v>
      </c>
      <c r="C3385" s="97">
        <v>13347.060174610357</v>
      </c>
      <c r="D3385" s="96">
        <v>1.0953010206503895</v>
      </c>
      <c r="E3385" s="98">
        <v>0.21429473692439271</v>
      </c>
      <c r="F3385" s="119">
        <v>0.6094983980564026</v>
      </c>
      <c r="G3385" s="177">
        <v>1</v>
      </c>
      <c r="H3385" s="97">
        <v>8174242.3071282106</v>
      </c>
      <c r="I3385" s="185">
        <v>40080.581581155289</v>
      </c>
      <c r="J3385" s="174">
        <v>327628385654.98328</v>
      </c>
      <c r="K3385" s="186">
        <v>0.35596928832981944</v>
      </c>
      <c r="L3385" s="182">
        <v>92145635376.724243</v>
      </c>
      <c r="M3385" s="189">
        <v>1104903185.616008</v>
      </c>
      <c r="N3385" s="187">
        <v>16548124.240792528</v>
      </c>
      <c r="O3385" s="185">
        <v>0</v>
      </c>
      <c r="P3385" s="185">
        <v>397363665566.16876</v>
      </c>
      <c r="Q3385" s="174">
        <v>726096954406.76807</v>
      </c>
      <c r="R3385" s="119">
        <v>0.59842776242766849</v>
      </c>
      <c r="S3385" s="174">
        <v>342041090416.99011</v>
      </c>
      <c r="T3385" s="119">
        <v>0.47106806927243311</v>
      </c>
      <c r="U3385" s="97">
        <v>17.394709156904824</v>
      </c>
      <c r="V3385" s="184">
        <v>6180383458505.1973</v>
      </c>
      <c r="W3385" s="199">
        <v>6414.512908772128</v>
      </c>
      <c r="X3385" s="191">
        <v>4.3615247503796764E-2</v>
      </c>
      <c r="Y3385" s="198">
        <v>2.0000000000000001E-4</v>
      </c>
    </row>
    <row r="3386" spans="1:25" x14ac:dyDescent="0.2">
      <c r="A3386">
        <v>3382</v>
      </c>
      <c r="B3386" s="119">
        <v>0.39011264205660118</v>
      </c>
      <c r="C3386" s="97">
        <v>4000</v>
      </c>
      <c r="D3386" s="96">
        <v>0.83460728060933598</v>
      </c>
      <c r="E3386" s="98">
        <v>1.4196770958737615E-2</v>
      </c>
      <c r="F3386" s="119">
        <v>0</v>
      </c>
      <c r="G3386" s="177">
        <v>0</v>
      </c>
      <c r="H3386" s="97">
        <v>11399428.029934265</v>
      </c>
      <c r="I3386" s="185">
        <v>34519.404070588826</v>
      </c>
      <c r="J3386" s="174">
        <v>393501462338.89722</v>
      </c>
      <c r="K3386" s="186">
        <v>0.39011264205660123</v>
      </c>
      <c r="L3386" s="182">
        <v>92097907885.279068</v>
      </c>
      <c r="M3386" s="189">
        <v>22462945198.168369</v>
      </c>
      <c r="N3386" s="187">
        <v>24879589.236678731</v>
      </c>
      <c r="O3386" s="185">
        <v>4094242919.5418558</v>
      </c>
      <c r="P3386" s="185">
        <v>0</v>
      </c>
      <c r="Q3386" s="174">
        <v>420058650456.60748</v>
      </c>
      <c r="R3386" s="119">
        <v>0.37324618667267023</v>
      </c>
      <c r="S3386" s="174">
        <v>94268099292.744568</v>
      </c>
      <c r="T3386" s="119">
        <v>0.22441651705130775</v>
      </c>
      <c r="U3386" s="97">
        <v>13.927296087176936</v>
      </c>
      <c r="V3386" s="184">
        <v>1432795808450.3164</v>
      </c>
      <c r="W3386" s="199">
        <v>1487.4388821912585</v>
      </c>
      <c r="X3386" s="191">
        <v>5.1680274336607906E-2</v>
      </c>
      <c r="Y3386" s="198">
        <v>2.0000000000000001E-4</v>
      </c>
    </row>
    <row r="3387" spans="1:25" x14ac:dyDescent="0.2">
      <c r="A3387">
        <v>3383</v>
      </c>
      <c r="B3387" s="119">
        <v>0.55206496530699545</v>
      </c>
      <c r="C3387" s="97">
        <v>9087.6687773539998</v>
      </c>
      <c r="D3387" s="96">
        <v>1.1176184823800495</v>
      </c>
      <c r="E3387" s="98">
        <v>0.43861960125152472</v>
      </c>
      <c r="F3387" s="119">
        <v>0</v>
      </c>
      <c r="G3387" s="177">
        <v>0</v>
      </c>
      <c r="H3387" s="97">
        <v>10135408.315060517</v>
      </c>
      <c r="I3387" s="185">
        <v>37967.091393002971</v>
      </c>
      <c r="J3387" s="174">
        <v>384811973803.30487</v>
      </c>
      <c r="K3387" s="186">
        <v>0.50700382788180665</v>
      </c>
      <c r="L3387" s="182">
        <v>155662510926.25922</v>
      </c>
      <c r="M3387" s="189">
        <v>44569971959.929199</v>
      </c>
      <c r="N3387" s="187">
        <v>20047316.127579048</v>
      </c>
      <c r="O3387" s="185">
        <v>84706144977.330627</v>
      </c>
      <c r="P3387" s="185">
        <v>0</v>
      </c>
      <c r="Q3387" s="174">
        <v>514088090740.5647</v>
      </c>
      <c r="R3387" s="119">
        <v>0.51132493525812739</v>
      </c>
      <c r="S3387" s="174">
        <v>205939808218.74924</v>
      </c>
      <c r="T3387" s="119">
        <v>0.40059245084258732</v>
      </c>
      <c r="U3387" s="97">
        <v>15.187852151412981</v>
      </c>
      <c r="V3387" s="184">
        <v>3290392705946.5483</v>
      </c>
      <c r="W3387" s="199">
        <v>3412.9128285213196</v>
      </c>
      <c r="X3387" s="191">
        <v>4.9507293662952589E-2</v>
      </c>
      <c r="Y3387" s="198">
        <v>2.0000000000000001E-4</v>
      </c>
    </row>
    <row r="3388" spans="1:25" x14ac:dyDescent="0.2">
      <c r="A3388">
        <v>3384</v>
      </c>
      <c r="B3388" s="119">
        <v>0.49804410185545056</v>
      </c>
      <c r="C3388" s="97">
        <v>5754.6725144535312</v>
      </c>
      <c r="D3388" s="96">
        <v>1.064362082566696</v>
      </c>
      <c r="E3388" s="98">
        <v>0.41598140188101074</v>
      </c>
      <c r="F3388" s="119">
        <v>0.54312262555084123</v>
      </c>
      <c r="G3388" s="177">
        <v>1</v>
      </c>
      <c r="H3388" s="97">
        <v>10832971.710382061</v>
      </c>
      <c r="I3388" s="185">
        <v>36188.938713637843</v>
      </c>
      <c r="J3388" s="174">
        <v>392033749313.58893</v>
      </c>
      <c r="K3388" s="186">
        <v>0.49370401963461519</v>
      </c>
      <c r="L3388" s="182">
        <v>147864458467.53815</v>
      </c>
      <c r="M3388" s="189">
        <v>4367913698.4298553</v>
      </c>
      <c r="N3388" s="187">
        <v>21744595.774525985</v>
      </c>
      <c r="O3388" s="185">
        <v>0</v>
      </c>
      <c r="P3388" s="185">
        <v>352648370856.9668</v>
      </c>
      <c r="Q3388" s="174">
        <v>749050033868.98547</v>
      </c>
      <c r="R3388" s="119">
        <v>0.63502745216792711</v>
      </c>
      <c r="S3388" s="174">
        <v>288740084164.20746</v>
      </c>
      <c r="T3388" s="119">
        <v>0.38547502984922138</v>
      </c>
      <c r="U3388" s="97">
        <v>15.978587289017156</v>
      </c>
      <c r="V3388" s="184">
        <v>4913927220833.8438</v>
      </c>
      <c r="W3388" s="199">
        <v>5101.3817742642577</v>
      </c>
      <c r="X3388" s="191">
        <v>4.6849153815973738E-2</v>
      </c>
      <c r="Y3388" s="198">
        <v>2.0000000000000001E-4</v>
      </c>
    </row>
    <row r="3389" spans="1:25" x14ac:dyDescent="0.2">
      <c r="A3389">
        <v>3385</v>
      </c>
      <c r="B3389" s="119">
        <v>0.61639196849348799</v>
      </c>
      <c r="C3389" s="97">
        <v>4000</v>
      </c>
      <c r="D3389" s="96">
        <v>0.79149853402556436</v>
      </c>
      <c r="E3389" s="98">
        <v>0.12980729097094645</v>
      </c>
      <c r="F3389" s="119">
        <v>0</v>
      </c>
      <c r="G3389" s="177">
        <v>0</v>
      </c>
      <c r="H3389" s="97">
        <v>9350078.2378391176</v>
      </c>
      <c r="I3389" s="185">
        <v>36684.207766025451</v>
      </c>
      <c r="J3389" s="174">
        <v>343000212705.48334</v>
      </c>
      <c r="K3389" s="186">
        <v>0.42726088048262256</v>
      </c>
      <c r="L3389" s="182">
        <v>109108230052.60947</v>
      </c>
      <c r="M3389" s="189">
        <v>19158946435.08271</v>
      </c>
      <c r="N3389" s="187">
        <v>21164026.754858073</v>
      </c>
      <c r="O3389" s="185">
        <v>26592218955.328041</v>
      </c>
      <c r="P3389" s="185">
        <v>0</v>
      </c>
      <c r="Q3389" s="174">
        <v>388751378095.8941</v>
      </c>
      <c r="R3389" s="119">
        <v>0.43170097266931484</v>
      </c>
      <c r="S3389" s="174">
        <v>123152372971.22411</v>
      </c>
      <c r="T3389" s="119">
        <v>0.31678954702212236</v>
      </c>
      <c r="U3389" s="97">
        <v>14.195455789529381</v>
      </c>
      <c r="V3389" s="184">
        <v>1959555710187.9358</v>
      </c>
      <c r="W3389" s="199">
        <v>2032.7997689990932</v>
      </c>
      <c r="X3389" s="191">
        <v>5.0604434735631178E-2</v>
      </c>
      <c r="Y3389" s="198">
        <v>2.0000000000000001E-4</v>
      </c>
    </row>
    <row r="3390" spans="1:25" x14ac:dyDescent="0.2">
      <c r="A3390">
        <v>3386</v>
      </c>
      <c r="B3390" s="119">
        <v>0.60886757261289126</v>
      </c>
      <c r="C3390" s="97">
        <v>4000</v>
      </c>
      <c r="D3390" s="96">
        <v>1.0337357881692797</v>
      </c>
      <c r="E3390" s="98">
        <v>0</v>
      </c>
      <c r="F3390" s="119">
        <v>0</v>
      </c>
      <c r="G3390" s="177">
        <v>0</v>
      </c>
      <c r="H3390" s="97">
        <v>18086885.37801677</v>
      </c>
      <c r="I3390" s="185">
        <v>32698.135348889005</v>
      </c>
      <c r="J3390" s="174">
        <v>591407426130.23376</v>
      </c>
      <c r="K3390" s="186">
        <v>0.35603481707789597</v>
      </c>
      <c r="L3390" s="182">
        <v>134196807251.98698</v>
      </c>
      <c r="M3390" s="189">
        <v>12052293146.666359</v>
      </c>
      <c r="N3390" s="187">
        <v>35564120.393447861</v>
      </c>
      <c r="O3390" s="185">
        <v>0</v>
      </c>
      <c r="P3390" s="185">
        <v>0</v>
      </c>
      <c r="Q3390" s="174">
        <v>603459719276.90015</v>
      </c>
      <c r="R3390" s="119">
        <v>0.34892409228754157</v>
      </c>
      <c r="S3390" s="174">
        <v>134196807251.98698</v>
      </c>
      <c r="T3390" s="119">
        <v>0.22237906353184475</v>
      </c>
      <c r="U3390" s="97">
        <v>13.306153899297318</v>
      </c>
      <c r="V3390" s="184">
        <v>1927554631646.9062</v>
      </c>
      <c r="W3390" s="199">
        <v>1999.87395703887</v>
      </c>
      <c r="X3390" s="191">
        <v>5.3619354781175792E-2</v>
      </c>
      <c r="Y3390" s="198">
        <v>2.0000000000000001E-4</v>
      </c>
    </row>
    <row r="3391" spans="1:25" x14ac:dyDescent="0.2">
      <c r="A3391">
        <v>3387</v>
      </c>
      <c r="B3391" s="119">
        <v>0.51906420267784859</v>
      </c>
      <c r="C3391" s="97">
        <v>8949.5352812097281</v>
      </c>
      <c r="D3391" s="96">
        <v>0.586764268944173</v>
      </c>
      <c r="E3391" s="98">
        <v>0.43445668539433191</v>
      </c>
      <c r="F3391" s="119">
        <v>0.50506926936757801</v>
      </c>
      <c r="G3391" s="177">
        <v>1</v>
      </c>
      <c r="H3391" s="97">
        <v>7398197.0138181578</v>
      </c>
      <c r="I3391" s="185">
        <v>39746.378732151301</v>
      </c>
      <c r="J3391" s="174">
        <v>294051540446.28729</v>
      </c>
      <c r="K3391" s="186">
        <v>0.41443067646675913</v>
      </c>
      <c r="L3391" s="182">
        <v>87605898478.981506</v>
      </c>
      <c r="M3391" s="189">
        <v>3100073630.2015195</v>
      </c>
      <c r="N3391" s="187">
        <v>18620230.424049564</v>
      </c>
      <c r="O3391" s="185">
        <v>0</v>
      </c>
      <c r="P3391" s="185">
        <v>165128603515.67889</v>
      </c>
      <c r="Q3391" s="174">
        <v>462280217592.16772</v>
      </c>
      <c r="R3391" s="119">
        <v>0.54937860624580059</v>
      </c>
      <c r="S3391" s="174">
        <v>181053576968.59811</v>
      </c>
      <c r="T3391" s="119">
        <v>0.39165330913711516</v>
      </c>
      <c r="U3391" s="97">
        <v>16.16348017238294</v>
      </c>
      <c r="V3391" s="184">
        <v>3157783626725.7324</v>
      </c>
      <c r="W3391" s="199">
        <v>3279.8065117956553</v>
      </c>
      <c r="X3391" s="191">
        <v>4.5270116424493349E-2</v>
      </c>
      <c r="Y3391" s="198">
        <v>2.0000000000000001E-4</v>
      </c>
    </row>
    <row r="3392" spans="1:25" x14ac:dyDescent="0.2">
      <c r="A3392">
        <v>3388</v>
      </c>
      <c r="B3392" s="119">
        <v>0.49600424359832401</v>
      </c>
      <c r="C3392" s="97">
        <v>13069.965882233497</v>
      </c>
      <c r="D3392" s="96">
        <v>0.72337681554731181</v>
      </c>
      <c r="E3392" s="98">
        <v>0.32946006500204611</v>
      </c>
      <c r="F3392" s="119">
        <v>0.43850266908753294</v>
      </c>
      <c r="G3392" s="177">
        <v>1</v>
      </c>
      <c r="H3392" s="97">
        <v>7368982.1651486028</v>
      </c>
      <c r="I3392" s="185">
        <v>40627.316530798482</v>
      </c>
      <c r="J3392" s="174">
        <v>299381970933.30103</v>
      </c>
      <c r="K3392" s="186">
        <v>0.38997177053590504</v>
      </c>
      <c r="L3392" s="182">
        <v>90361790998.624985</v>
      </c>
      <c r="M3392" s="189">
        <v>4872104677.1641903</v>
      </c>
      <c r="N3392" s="187">
        <v>17304003.365518607</v>
      </c>
      <c r="O3392" s="185">
        <v>0</v>
      </c>
      <c r="P3392" s="185">
        <v>178398727190.3765</v>
      </c>
      <c r="Q3392" s="174">
        <v>482652802800.84167</v>
      </c>
      <c r="R3392" s="119">
        <v>0.53759037038215451</v>
      </c>
      <c r="S3392" s="174">
        <v>138200310746.67886</v>
      </c>
      <c r="T3392" s="119">
        <v>0.28633483519561126</v>
      </c>
      <c r="U3392" s="97">
        <v>15.184222628617176</v>
      </c>
      <c r="V3392" s="184">
        <v>2203671779096.0762</v>
      </c>
      <c r="W3392" s="199">
        <v>2284.6903106980781</v>
      </c>
      <c r="X3392" s="191">
        <v>4.7989482309038517E-2</v>
      </c>
      <c r="Y3392" s="198">
        <v>2.0000000000000001E-4</v>
      </c>
    </row>
    <row r="3393" spans="1:25" x14ac:dyDescent="0.2">
      <c r="A3393">
        <v>3389</v>
      </c>
      <c r="B3393" s="119">
        <v>0.61029197339820573</v>
      </c>
      <c r="C3393" s="97">
        <v>4000</v>
      </c>
      <c r="D3393" s="96">
        <v>1.1475457856994933</v>
      </c>
      <c r="E3393" s="98">
        <v>0</v>
      </c>
      <c r="F3393" s="119">
        <v>0</v>
      </c>
      <c r="G3393" s="177">
        <v>0</v>
      </c>
      <c r="H3393" s="97">
        <v>16812561.530424662</v>
      </c>
      <c r="I3393" s="185">
        <v>34750.931246630309</v>
      </c>
      <c r="J3393" s="174">
        <v>584252169823.52905</v>
      </c>
      <c r="K3393" s="186">
        <v>0.54932684559848244</v>
      </c>
      <c r="L3393" s="182">
        <v>257188585543.83301</v>
      </c>
      <c r="M3393" s="189">
        <v>12123591947.518991</v>
      </c>
      <c r="N3393" s="187">
        <v>31983820.25823037</v>
      </c>
      <c r="O3393" s="185">
        <v>0</v>
      </c>
      <c r="P3393" s="185">
        <v>0</v>
      </c>
      <c r="Q3393" s="174">
        <v>596375761771.0481</v>
      </c>
      <c r="R3393" s="119">
        <v>0.53815970073988484</v>
      </c>
      <c r="S3393" s="174">
        <v>257188585543.83301</v>
      </c>
      <c r="T3393" s="119">
        <v>0.43125257938059713</v>
      </c>
      <c r="U3393" s="97">
        <v>13.151735430576849</v>
      </c>
      <c r="V3393" s="184">
        <v>3672524380736.0723</v>
      </c>
      <c r="W3393" s="199">
        <v>3810.4938722442089</v>
      </c>
      <c r="X3393" s="191">
        <v>5.5875536472154846E-2</v>
      </c>
      <c r="Y3393" s="198">
        <v>2.0000000000000001E-4</v>
      </c>
    </row>
    <row r="3394" spans="1:25" x14ac:dyDescent="0.2">
      <c r="A3394">
        <v>3390</v>
      </c>
      <c r="B3394" s="119">
        <v>0.43410898712901269</v>
      </c>
      <c r="C3394" s="97">
        <v>4000</v>
      </c>
      <c r="D3394" s="96">
        <v>0.6556979802531081</v>
      </c>
      <c r="E3394" s="98">
        <v>0.17986889461494057</v>
      </c>
      <c r="F3394" s="119">
        <v>0.62386601094308802</v>
      </c>
      <c r="G3394" s="177">
        <v>1</v>
      </c>
      <c r="H3394" s="97">
        <v>7489350.5772747518</v>
      </c>
      <c r="I3394" s="185">
        <v>37019.788968338231</v>
      </c>
      <c r="J3394" s="174">
        <v>277254177880.6134</v>
      </c>
      <c r="K3394" s="186">
        <v>0.43410898712901269</v>
      </c>
      <c r="L3394" s="182">
        <v>81476015802.463654</v>
      </c>
      <c r="M3394" s="189">
        <v>0</v>
      </c>
      <c r="N3394" s="187">
        <v>18422098.904985793</v>
      </c>
      <c r="O3394" s="185">
        <v>0</v>
      </c>
      <c r="P3394" s="185">
        <v>229668266423.0799</v>
      </c>
      <c r="Q3394" s="174">
        <v>506922444303.6933</v>
      </c>
      <c r="R3394" s="119">
        <v>0.59988100131018129</v>
      </c>
      <c r="S3394" s="174">
        <v>180138135867.13626</v>
      </c>
      <c r="T3394" s="119">
        <v>0.35535640193358042</v>
      </c>
      <c r="U3394" s="97">
        <v>16.286215423171992</v>
      </c>
      <c r="V3394" s="184">
        <v>3203895852160.8467</v>
      </c>
      <c r="W3394" s="199">
        <v>3326.7157125312192</v>
      </c>
      <c r="X3394" s="191">
        <v>4.4757424874281283E-2</v>
      </c>
      <c r="Y3394" s="198">
        <v>2.0000000000000001E-4</v>
      </c>
    </row>
    <row r="3395" spans="1:25" x14ac:dyDescent="0.2">
      <c r="A3395">
        <v>3391</v>
      </c>
      <c r="B3395" s="119">
        <v>0.42812438680751724</v>
      </c>
      <c r="C3395" s="97">
        <v>8733.202318270949</v>
      </c>
      <c r="D3395" s="96">
        <v>0.58812925282049355</v>
      </c>
      <c r="E3395" s="98">
        <v>5.9399683996818692E-2</v>
      </c>
      <c r="F3395" s="119">
        <v>0.65247672050113326</v>
      </c>
      <c r="G3395" s="177">
        <v>1</v>
      </c>
      <c r="H3395" s="97">
        <v>4974715.9289176594</v>
      </c>
      <c r="I3395" s="185">
        <v>44454.278214920298</v>
      </c>
      <c r="J3395" s="174">
        <v>221147405944.3013</v>
      </c>
      <c r="K3395" s="186">
        <v>0.4281243868075173</v>
      </c>
      <c r="L3395" s="182">
        <v>69579202585.809723</v>
      </c>
      <c r="M3395" s="189">
        <v>3109600791.6063547</v>
      </c>
      <c r="N3395" s="187">
        <v>13128715.044804446</v>
      </c>
      <c r="O3395" s="185">
        <v>0</v>
      </c>
      <c r="P3395" s="185">
        <v>402541338257.78485</v>
      </c>
      <c r="Q3395" s="174">
        <v>626798344993.6925</v>
      </c>
      <c r="R3395" s="119">
        <v>0.66482573143105284</v>
      </c>
      <c r="S3395" s="174">
        <v>252568752207.54993</v>
      </c>
      <c r="T3395" s="119">
        <v>0.40295057289931346</v>
      </c>
      <c r="U3395" s="97">
        <v>17.388749372462307</v>
      </c>
      <c r="V3395" s="184">
        <v>4718261804822.8779</v>
      </c>
      <c r="W3395" s="199">
        <v>4900.7986843070048</v>
      </c>
      <c r="X3395" s="191">
        <v>4.250807287711391E-2</v>
      </c>
      <c r="Y3395" s="198">
        <v>2.0000000000000001E-4</v>
      </c>
    </row>
    <row r="3396" spans="1:25" x14ac:dyDescent="0.2">
      <c r="A3396">
        <v>3392</v>
      </c>
      <c r="B3396" s="119">
        <v>0.4962614522860217</v>
      </c>
      <c r="C3396" s="97">
        <v>8396.8647420366215</v>
      </c>
      <c r="D3396" s="96">
        <v>0.42311193844878303</v>
      </c>
      <c r="E3396" s="98">
        <v>0.28756156531989924</v>
      </c>
      <c r="F3396" s="119">
        <v>0</v>
      </c>
      <c r="G3396" s="177">
        <v>0</v>
      </c>
      <c r="H3396" s="97">
        <v>2908856.1529106237</v>
      </c>
      <c r="I3396" s="185">
        <v>53826.687246097492</v>
      </c>
      <c r="J3396" s="174">
        <v>156574090386.60648</v>
      </c>
      <c r="K3396" s="186">
        <v>0.4962614522860217</v>
      </c>
      <c r="L3396" s="182">
        <v>61368475141.285324</v>
      </c>
      <c r="M3396" s="189">
        <v>14728590496.157368</v>
      </c>
      <c r="N3396" s="187">
        <v>9189898.714651674</v>
      </c>
      <c r="O3396" s="185">
        <v>35301882407.182205</v>
      </c>
      <c r="P3396" s="185">
        <v>0</v>
      </c>
      <c r="Q3396" s="174">
        <v>206604563289.94608</v>
      </c>
      <c r="R3396" s="119">
        <v>0.51278243676876911</v>
      </c>
      <c r="S3396" s="174">
        <v>74059890614.607986</v>
      </c>
      <c r="T3396" s="119">
        <v>0.35846202733999311</v>
      </c>
      <c r="U3396" s="97">
        <v>14.653819646262587</v>
      </c>
      <c r="V3396" s="184">
        <v>1224631162631.5757</v>
      </c>
      <c r="W3396" s="199">
        <v>1272.0676967836318</v>
      </c>
      <c r="X3396" s="191">
        <v>4.8134811981245876E-2</v>
      </c>
      <c r="Y3396" s="198">
        <v>2.0000000000000001E-4</v>
      </c>
    </row>
    <row r="3397" spans="1:25" x14ac:dyDescent="0.2">
      <c r="A3397">
        <v>3393</v>
      </c>
      <c r="B3397" s="119">
        <v>0.40435850791453509</v>
      </c>
      <c r="C3397" s="97">
        <v>8614.1663029340361</v>
      </c>
      <c r="D3397" s="96">
        <v>1.1719271212594062</v>
      </c>
      <c r="E3397" s="98">
        <v>0.7</v>
      </c>
      <c r="F3397" s="119">
        <v>0.54983193786350448</v>
      </c>
      <c r="G3397" s="177">
        <v>1</v>
      </c>
      <c r="H3397" s="97">
        <v>10887670.628570938</v>
      </c>
      <c r="I3397" s="185">
        <v>34821.219174894773</v>
      </c>
      <c r="J3397" s="174">
        <v>379121965261.53302</v>
      </c>
      <c r="K3397" s="186">
        <v>0.40435850791453509</v>
      </c>
      <c r="L3397" s="182">
        <v>112426139231.04956</v>
      </c>
      <c r="M3397" s="189">
        <v>1716686049.2901056</v>
      </c>
      <c r="N3397" s="187">
        <v>21083822.334277913</v>
      </c>
      <c r="O3397" s="185">
        <v>0</v>
      </c>
      <c r="P3397" s="185">
        <v>303939775213.83478</v>
      </c>
      <c r="Q3397" s="174">
        <v>684778426524.65796</v>
      </c>
      <c r="R3397" s="119">
        <v>0.57895079197208299</v>
      </c>
      <c r="S3397" s="174">
        <v>288148793106.84399</v>
      </c>
      <c r="T3397" s="119">
        <v>0.42079128364080864</v>
      </c>
      <c r="U3397" s="97">
        <v>16.679651559900492</v>
      </c>
      <c r="V3397" s="184">
        <v>5021174262754.46</v>
      </c>
      <c r="W3397" s="199">
        <v>5199.1946889024812</v>
      </c>
      <c r="X3397" s="191">
        <v>4.561741729984109E-2</v>
      </c>
      <c r="Y3397" s="198">
        <v>2.0000000000000001E-4</v>
      </c>
    </row>
    <row r="3398" spans="1:25" x14ac:dyDescent="0.2">
      <c r="A3398">
        <v>3394</v>
      </c>
      <c r="B3398" s="119">
        <v>0.60043393046324622</v>
      </c>
      <c r="C3398" s="97">
        <v>5098.2658637278564</v>
      </c>
      <c r="D3398" s="96">
        <v>1.071721380498772</v>
      </c>
      <c r="E3398" s="98">
        <v>0.54063132311265405</v>
      </c>
      <c r="F3398" s="119">
        <v>0</v>
      </c>
      <c r="G3398" s="177">
        <v>0</v>
      </c>
      <c r="H3398" s="97">
        <v>18031704.00684816</v>
      </c>
      <c r="I3398" s="185">
        <v>29274.58631438786</v>
      </c>
      <c r="J3398" s="174">
        <v>527870675343.96991</v>
      </c>
      <c r="K3398" s="186">
        <v>0.35062083208147876</v>
      </c>
      <c r="L3398" s="182">
        <v>117734228954.04501</v>
      </c>
      <c r="M3398" s="189">
        <v>29759155552.973682</v>
      </c>
      <c r="N3398" s="187">
        <v>34904101.157512873</v>
      </c>
      <c r="O3398" s="185">
        <v>101466495778.55927</v>
      </c>
      <c r="P3398" s="185">
        <v>0</v>
      </c>
      <c r="Q3398" s="174">
        <v>659096326675.50281</v>
      </c>
      <c r="R3398" s="119">
        <v>0.40397077220314975</v>
      </c>
      <c r="S3398" s="174">
        <v>185851032644.97061</v>
      </c>
      <c r="T3398" s="119">
        <v>0.28197855931379184</v>
      </c>
      <c r="U3398" s="97">
        <v>15.650235205809855</v>
      </c>
      <c r="V3398" s="184">
        <v>3062791564895.4155</v>
      </c>
      <c r="W3398" s="199">
        <v>3177.4587715738871</v>
      </c>
      <c r="X3398" s="191">
        <v>4.728768111287749E-2</v>
      </c>
      <c r="Y3398" s="198">
        <v>2.0000000000000001E-4</v>
      </c>
    </row>
    <row r="3399" spans="1:25" x14ac:dyDescent="0.2">
      <c r="A3399">
        <v>3395</v>
      </c>
      <c r="B3399" s="119">
        <v>0.45829654290876348</v>
      </c>
      <c r="C3399" s="97">
        <v>9959.505998459168</v>
      </c>
      <c r="D3399" s="96">
        <v>0.94520045732254743</v>
      </c>
      <c r="E3399" s="98">
        <v>0</v>
      </c>
      <c r="F3399" s="119">
        <v>0</v>
      </c>
      <c r="G3399" s="177">
        <v>0</v>
      </c>
      <c r="H3399" s="97">
        <v>7740841.2734450111</v>
      </c>
      <c r="I3399" s="185">
        <v>36184.308197662351</v>
      </c>
      <c r="J3399" s="174">
        <v>280096986347.51941</v>
      </c>
      <c r="K3399" s="186">
        <v>0.38809194782231027</v>
      </c>
      <c r="L3399" s="182">
        <v>78997658778.666138</v>
      </c>
      <c r="M3399" s="189">
        <v>2366539277.4356489</v>
      </c>
      <c r="N3399" s="187">
        <v>16592674.923158143</v>
      </c>
      <c r="O3399" s="185">
        <v>0</v>
      </c>
      <c r="P3399" s="185">
        <v>0</v>
      </c>
      <c r="Q3399" s="174">
        <v>282463525624.95508</v>
      </c>
      <c r="R3399" s="119">
        <v>0.38484043123890022</v>
      </c>
      <c r="S3399" s="174">
        <v>78997658778.666138</v>
      </c>
      <c r="T3399" s="119">
        <v>0.27967383967144982</v>
      </c>
      <c r="U3399" s="97">
        <v>13.096821560730346</v>
      </c>
      <c r="V3399" s="184">
        <v>1067135809778.7423</v>
      </c>
      <c r="W3399" s="199">
        <v>1106.8381286195345</v>
      </c>
      <c r="X3399" s="191">
        <v>5.9032435571488531E-2</v>
      </c>
      <c r="Y3399" s="198">
        <v>2.0000000000000001E-4</v>
      </c>
    </row>
    <row r="3400" spans="1:25" x14ac:dyDescent="0.2">
      <c r="A3400">
        <v>3396</v>
      </c>
      <c r="B3400" s="119">
        <v>0.42960942136306285</v>
      </c>
      <c r="C3400" s="97">
        <v>10488.49418854161</v>
      </c>
      <c r="D3400" s="96">
        <v>1.166253600123301</v>
      </c>
      <c r="E3400" s="98">
        <v>0.20645969236757006</v>
      </c>
      <c r="F3400" s="119">
        <v>0</v>
      </c>
      <c r="G3400" s="177">
        <v>0</v>
      </c>
      <c r="H3400" s="97">
        <v>11865447.53987566</v>
      </c>
      <c r="I3400" s="185">
        <v>36360.703522815122</v>
      </c>
      <c r="J3400" s="174">
        <v>431436020162.93494</v>
      </c>
      <c r="K3400" s="186">
        <v>0.41067617726597649</v>
      </c>
      <c r="L3400" s="182">
        <v>141422331210.4639</v>
      </c>
      <c r="M3400" s="189">
        <v>20737114461.085106</v>
      </c>
      <c r="N3400" s="187">
        <v>22804726.641271062</v>
      </c>
      <c r="O3400" s="185">
        <v>57806211515.368423</v>
      </c>
      <c r="P3400" s="185">
        <v>0</v>
      </c>
      <c r="Q3400" s="174">
        <v>509979346139.38843</v>
      </c>
      <c r="R3400" s="119">
        <v>0.43810688883582471</v>
      </c>
      <c r="S3400" s="174">
        <v>160114080628.22681</v>
      </c>
      <c r="T3400" s="119">
        <v>0.31396189245762934</v>
      </c>
      <c r="U3400" s="97">
        <v>14.143053089492122</v>
      </c>
      <c r="V3400" s="184">
        <v>2275611964929.7695</v>
      </c>
      <c r="W3400" s="199">
        <v>2361.4660353206477</v>
      </c>
      <c r="X3400" s="191">
        <v>5.4474645014927624E-2</v>
      </c>
      <c r="Y3400" s="198">
        <v>2.0000000000000001E-4</v>
      </c>
    </row>
    <row r="3401" spans="1:25" x14ac:dyDescent="0.2">
      <c r="A3401">
        <v>3397</v>
      </c>
      <c r="B3401" s="119">
        <v>0.64147541816708997</v>
      </c>
      <c r="C3401" s="97">
        <v>9236.2971870836682</v>
      </c>
      <c r="D3401" s="96">
        <v>0.59089301265446492</v>
      </c>
      <c r="E3401" s="98">
        <v>0.1434092132343181</v>
      </c>
      <c r="F3401" s="119">
        <v>0</v>
      </c>
      <c r="G3401" s="177">
        <v>0</v>
      </c>
      <c r="H3401" s="97">
        <v>15758233.879616365</v>
      </c>
      <c r="I3401" s="185">
        <v>22998.668336250306</v>
      </c>
      <c r="J3401" s="174">
        <v>362418394562.35974</v>
      </c>
      <c r="K3401" s="186">
        <v>3.424060704387144E-2</v>
      </c>
      <c r="L3401" s="182">
        <v>-16344326401.411686</v>
      </c>
      <c r="M3401" s="189">
        <v>18487952368.156822</v>
      </c>
      <c r="N3401" s="187">
        <v>37589412.719255015</v>
      </c>
      <c r="O3401" s="185">
        <v>40772531484.071182</v>
      </c>
      <c r="P3401" s="185">
        <v>0</v>
      </c>
      <c r="Q3401" s="174">
        <v>421678878414.58771</v>
      </c>
      <c r="R3401" s="119">
        <v>0.10678137636447424</v>
      </c>
      <c r="S3401" s="174">
        <v>605717145.51492691</v>
      </c>
      <c r="T3401" s="119">
        <v>1.4364417487360982E-3</v>
      </c>
      <c r="U3401" s="97">
        <v>294.66693107899368</v>
      </c>
      <c r="V3401" s="184">
        <v>15006255321.183075</v>
      </c>
      <c r="W3401" s="199">
        <v>15.578701686368833</v>
      </c>
      <c r="X3401" s="191">
        <v>-0.2991882313513497</v>
      </c>
      <c r="Y3401" s="198">
        <v>2.0000000000000001E-4</v>
      </c>
    </row>
    <row r="3402" spans="1:25" x14ac:dyDescent="0.2">
      <c r="A3402">
        <v>3398</v>
      </c>
      <c r="B3402" s="119">
        <v>0.49809851745602307</v>
      </c>
      <c r="C3402" s="97">
        <v>7669.6273463256421</v>
      </c>
      <c r="D3402" s="96">
        <v>1.1836733553721148</v>
      </c>
      <c r="E3402" s="98">
        <v>0</v>
      </c>
      <c r="F3402" s="119">
        <v>0</v>
      </c>
      <c r="G3402" s="177">
        <v>0</v>
      </c>
      <c r="H3402" s="97">
        <v>48008260.712621942</v>
      </c>
      <c r="I3402" s="185">
        <v>19727.843151100762</v>
      </c>
      <c r="J3402" s="174">
        <v>947099437295.75854</v>
      </c>
      <c r="K3402" s="186">
        <v>0.134473413056028</v>
      </c>
      <c r="L3402" s="182">
        <v>89828929933.755112</v>
      </c>
      <c r="M3402" s="189">
        <v>16751658379.355822</v>
      </c>
      <c r="N3402" s="187">
        <v>86497275.247552276</v>
      </c>
      <c r="O3402" s="185">
        <v>0</v>
      </c>
      <c r="P3402" s="185">
        <v>0</v>
      </c>
      <c r="Q3402" s="174">
        <v>963851095675.11438</v>
      </c>
      <c r="R3402" s="119">
        <v>0.13213627541440634</v>
      </c>
      <c r="S3402" s="174">
        <v>89828929933.755112</v>
      </c>
      <c r="T3402" s="119">
        <v>9.3197933100689009E-2</v>
      </c>
      <c r="U3402" s="97">
        <v>13.608938621167876</v>
      </c>
      <c r="V3402" s="184">
        <v>649768019595.4375</v>
      </c>
      <c r="W3402" s="199">
        <v>672.97192099278277</v>
      </c>
      <c r="X3402" s="191">
        <v>8.8193445747747373E-2</v>
      </c>
      <c r="Y3402" s="198">
        <v>2.0000000000000001E-4</v>
      </c>
    </row>
    <row r="3403" spans="1:25" x14ac:dyDescent="0.2">
      <c r="A3403">
        <v>3399</v>
      </c>
      <c r="B3403" s="119">
        <v>0.44024702647081315</v>
      </c>
      <c r="C3403" s="97">
        <v>10065.03869419183</v>
      </c>
      <c r="D3403" s="96">
        <v>1.0609137235052475</v>
      </c>
      <c r="E3403" s="98">
        <v>0</v>
      </c>
      <c r="F3403" s="119">
        <v>0</v>
      </c>
      <c r="G3403" s="177">
        <v>0</v>
      </c>
      <c r="H3403" s="97">
        <v>13346350.17493131</v>
      </c>
      <c r="I3403" s="185">
        <v>30592.492809602471</v>
      </c>
      <c r="J3403" s="174">
        <v>408298121761.02277</v>
      </c>
      <c r="K3403" s="186">
        <v>0.39448405049444502</v>
      </c>
      <c r="L3403" s="182">
        <v>124728540760.33054</v>
      </c>
      <c r="M3403" s="189">
        <v>13953949307.438517</v>
      </c>
      <c r="N3403" s="187">
        <v>26263287.908878736</v>
      </c>
      <c r="O3403" s="185">
        <v>0</v>
      </c>
      <c r="P3403" s="185">
        <v>0</v>
      </c>
      <c r="Q3403" s="174">
        <v>422252071068.4613</v>
      </c>
      <c r="R3403" s="119">
        <v>0.38144773683169919</v>
      </c>
      <c r="S3403" s="174">
        <v>124728540760.33054</v>
      </c>
      <c r="T3403" s="119">
        <v>0.29538881939576761</v>
      </c>
      <c r="U3403" s="97">
        <v>13.321892715845113</v>
      </c>
      <c r="V3403" s="184">
        <v>1622403058101.585</v>
      </c>
      <c r="W3403" s="199">
        <v>1683.8300806205641</v>
      </c>
      <c r="X3403" s="191">
        <v>5.7390413683212023E-2</v>
      </c>
      <c r="Y3403" s="198">
        <v>2.0000000000000001E-4</v>
      </c>
    </row>
    <row r="3404" spans="1:25" x14ac:dyDescent="0.2">
      <c r="A3404">
        <v>3400</v>
      </c>
      <c r="B3404" s="119">
        <v>0.55611734020823012</v>
      </c>
      <c r="C3404" s="97">
        <v>10401.749691556284</v>
      </c>
      <c r="D3404" s="96">
        <v>1.1735299143751803</v>
      </c>
      <c r="E3404" s="98">
        <v>0</v>
      </c>
      <c r="F3404" s="119">
        <v>0</v>
      </c>
      <c r="G3404" s="177">
        <v>0</v>
      </c>
      <c r="H3404" s="97">
        <v>10315344.314078249</v>
      </c>
      <c r="I3404" s="185">
        <v>36383.533347674114</v>
      </c>
      <c r="J3404" s="174">
        <v>375308673844.00653</v>
      </c>
      <c r="K3404" s="186">
        <v>0.39609711157527527</v>
      </c>
      <c r="L3404" s="182">
        <v>111387072871.87604</v>
      </c>
      <c r="M3404" s="189">
        <v>10292716544.687119</v>
      </c>
      <c r="N3404" s="187">
        <v>20005359.054492004</v>
      </c>
      <c r="O3404" s="185">
        <v>0</v>
      </c>
      <c r="P3404" s="185">
        <v>0</v>
      </c>
      <c r="Q3404" s="174">
        <v>385601390388.69366</v>
      </c>
      <c r="R3404" s="119">
        <v>0.38552423659288992</v>
      </c>
      <c r="S3404" s="174">
        <v>111387072871.87604</v>
      </c>
      <c r="T3404" s="119">
        <v>0.28886584864125026</v>
      </c>
      <c r="U3404" s="97">
        <v>13.2428415666713</v>
      </c>
      <c r="V3404" s="184">
        <v>1466774261447.4392</v>
      </c>
      <c r="W3404" s="199">
        <v>1523.6829665286907</v>
      </c>
      <c r="X3404" s="191">
        <v>6.1663400183334556E-2</v>
      </c>
      <c r="Y3404" s="198">
        <v>2.0000000000000001E-4</v>
      </c>
    </row>
    <row r="3405" spans="1:25" x14ac:dyDescent="0.2">
      <c r="A3405">
        <v>3401</v>
      </c>
      <c r="B3405" s="119">
        <v>0.50959920307519391</v>
      </c>
      <c r="C3405" s="97">
        <v>5133.7040028480369</v>
      </c>
      <c r="D3405" s="96">
        <v>0.73500411453318693</v>
      </c>
      <c r="E3405" s="98">
        <v>0.7</v>
      </c>
      <c r="F3405" s="119">
        <v>0.54121346472118304</v>
      </c>
      <c r="G3405" s="177">
        <v>1</v>
      </c>
      <c r="H3405" s="97">
        <v>7404398.995258905</v>
      </c>
      <c r="I3405" s="185">
        <v>37027.581625104511</v>
      </c>
      <c r="J3405" s="174">
        <v>274166988181.79092</v>
      </c>
      <c r="K3405" s="186">
        <v>0.43375187597092923</v>
      </c>
      <c r="L3405" s="182">
        <v>85459950558.619049</v>
      </c>
      <c r="M3405" s="189">
        <v>2300410655.5699039</v>
      </c>
      <c r="N3405" s="187">
        <v>17501348.290209964</v>
      </c>
      <c r="O3405" s="185">
        <v>0</v>
      </c>
      <c r="P3405" s="185">
        <v>245885830841.76816</v>
      </c>
      <c r="Q3405" s="174">
        <v>522353229679.12897</v>
      </c>
      <c r="R3405" s="119">
        <v>0.60424458430256189</v>
      </c>
      <c r="S3405" s="174">
        <v>230821856049.34705</v>
      </c>
      <c r="T3405" s="119">
        <v>0.4418884443217404</v>
      </c>
      <c r="U3405" s="97">
        <v>16.805917759067668</v>
      </c>
      <c r="V3405" s="184">
        <v>4202776173885.5771</v>
      </c>
      <c r="W3405" s="199">
        <v>4361.3700026591678</v>
      </c>
      <c r="X3405" s="191">
        <v>4.3767538223272465E-2</v>
      </c>
      <c r="Y3405" s="198">
        <v>2.0000000000000001E-4</v>
      </c>
    </row>
    <row r="3406" spans="1:25" x14ac:dyDescent="0.2">
      <c r="A3406">
        <v>3402</v>
      </c>
      <c r="B3406" s="119">
        <v>0.59282518709072118</v>
      </c>
      <c r="C3406" s="97">
        <v>7376.6350564619825</v>
      </c>
      <c r="D3406" s="96">
        <v>0.87238438432195076</v>
      </c>
      <c r="E3406" s="98">
        <v>0.7</v>
      </c>
      <c r="F3406" s="119">
        <v>0.65776915109025935</v>
      </c>
      <c r="G3406" s="177">
        <v>1</v>
      </c>
      <c r="H3406" s="97">
        <v>9419906.8144761752</v>
      </c>
      <c r="I3406" s="185">
        <v>35675.680335773926</v>
      </c>
      <c r="J3406" s="174">
        <v>336061584306.03052</v>
      </c>
      <c r="K3406" s="186">
        <v>0.36600293244946391</v>
      </c>
      <c r="L3406" s="182">
        <v>90370484307.588913</v>
      </c>
      <c r="M3406" s="189">
        <v>2846860960.0534067</v>
      </c>
      <c r="N3406" s="187">
        <v>20389242.435179584</v>
      </c>
      <c r="O3406" s="185">
        <v>0</v>
      </c>
      <c r="P3406" s="185">
        <v>290752928058.53491</v>
      </c>
      <c r="Q3406" s="174">
        <v>629661373324.6189</v>
      </c>
      <c r="R3406" s="119">
        <v>0.56475096433002736</v>
      </c>
      <c r="S3406" s="174">
        <v>268749108951.23047</v>
      </c>
      <c r="T3406" s="119">
        <v>0.42681530158382158</v>
      </c>
      <c r="U3406" s="97">
        <v>17.013465968514563</v>
      </c>
      <c r="V3406" s="184">
        <v>4859651475388.9277</v>
      </c>
      <c r="W3406" s="199">
        <v>5047.1994710409117</v>
      </c>
      <c r="X3406" s="191">
        <v>4.3480671398225201E-2</v>
      </c>
      <c r="Y3406" s="198">
        <v>2.0000000000000001E-4</v>
      </c>
    </row>
    <row r="3407" spans="1:25" x14ac:dyDescent="0.2">
      <c r="A3407">
        <v>3403</v>
      </c>
      <c r="B3407" s="119">
        <v>0.46630184516343709</v>
      </c>
      <c r="C3407" s="97">
        <v>7812.9436914106009</v>
      </c>
      <c r="D3407" s="96">
        <v>0.96284588424951001</v>
      </c>
      <c r="E3407" s="98">
        <v>0.4667485426771299</v>
      </c>
      <c r="F3407" s="119">
        <v>0</v>
      </c>
      <c r="G3407" s="177">
        <v>0</v>
      </c>
      <c r="H3407" s="97">
        <v>8430277.8631314505</v>
      </c>
      <c r="I3407" s="185">
        <v>37858.025705454151</v>
      </c>
      <c r="J3407" s="174">
        <v>319153676046.55151</v>
      </c>
      <c r="K3407" s="186">
        <v>0.44389657926928738</v>
      </c>
      <c r="L3407" s="182">
        <v>109065344703.87051</v>
      </c>
      <c r="M3407" s="189">
        <v>18542568979.128113</v>
      </c>
      <c r="N3407" s="187">
        <v>17860597.297592409</v>
      </c>
      <c r="O3407" s="185">
        <v>39688227374.827278</v>
      </c>
      <c r="P3407" s="185">
        <v>0</v>
      </c>
      <c r="Q3407" s="174">
        <v>377384472400.5069</v>
      </c>
      <c r="R3407" s="119">
        <v>0.45953614851990243</v>
      </c>
      <c r="S3407" s="174">
        <v>130866409469.95872</v>
      </c>
      <c r="T3407" s="119">
        <v>0.34677210919021095</v>
      </c>
      <c r="U3407" s="97">
        <v>14.435135544561104</v>
      </c>
      <c r="V3407" s="184">
        <v>2014957066705.2173</v>
      </c>
      <c r="W3407" s="199">
        <v>2092.3555727137182</v>
      </c>
      <c r="X3407" s="191">
        <v>5.1466129890905495E-2</v>
      </c>
      <c r="Y3407" s="198">
        <v>2.0000000000000001E-4</v>
      </c>
    </row>
    <row r="3408" spans="1:25" x14ac:dyDescent="0.2">
      <c r="A3408">
        <v>3404</v>
      </c>
      <c r="B3408" s="119">
        <v>0.540667632243649</v>
      </c>
      <c r="C3408" s="97">
        <v>7443.7871036759698</v>
      </c>
      <c r="D3408" s="96">
        <v>1.0546313312466102</v>
      </c>
      <c r="E3408" s="98">
        <v>0.13910250781544736</v>
      </c>
      <c r="F3408" s="119">
        <v>0.43192462310655805</v>
      </c>
      <c r="G3408" s="177">
        <v>1</v>
      </c>
      <c r="H3408" s="97">
        <v>9234948.9797534365</v>
      </c>
      <c r="I3408" s="185">
        <v>36504.886800310414</v>
      </c>
      <c r="J3408" s="174">
        <v>337120767112.54138</v>
      </c>
      <c r="K3408" s="186">
        <v>0.39000309773801423</v>
      </c>
      <c r="L3408" s="182">
        <v>91844285640.396255</v>
      </c>
      <c r="M3408" s="189">
        <v>10293163046.772696</v>
      </c>
      <c r="N3408" s="187">
        <v>18827290.313113891</v>
      </c>
      <c r="O3408" s="185">
        <v>0</v>
      </c>
      <c r="P3408" s="185">
        <v>269735335205.96646</v>
      </c>
      <c r="Q3408" s="174">
        <v>617149265365.28052</v>
      </c>
      <c r="R3408" s="119">
        <v>0.56269436121736072</v>
      </c>
      <c r="S3408" s="174">
        <v>235501950698.79248</v>
      </c>
      <c r="T3408" s="119">
        <v>0.38159642069638167</v>
      </c>
      <c r="U3408" s="97">
        <v>16.807037138495687</v>
      </c>
      <c r="V3408" s="184">
        <v>4192891370689.062</v>
      </c>
      <c r="W3408" s="199">
        <v>4351.3036006669863</v>
      </c>
      <c r="X3408" s="191">
        <v>4.522904841643572E-2</v>
      </c>
      <c r="Y3408" s="198">
        <v>2.0000000000000001E-4</v>
      </c>
    </row>
    <row r="3409" spans="1:25" x14ac:dyDescent="0.2">
      <c r="A3409">
        <v>3405</v>
      </c>
      <c r="B3409" s="119">
        <v>0.43056719621452927</v>
      </c>
      <c r="C3409" s="97">
        <v>15822.564305478565</v>
      </c>
      <c r="D3409" s="96">
        <v>0.60123521959269999</v>
      </c>
      <c r="E3409" s="98">
        <v>0</v>
      </c>
      <c r="F3409" s="119">
        <v>0</v>
      </c>
      <c r="G3409" s="177">
        <v>0</v>
      </c>
      <c r="H3409" s="97">
        <v>3384660.6662058989</v>
      </c>
      <c r="I3409" s="185">
        <v>38507.669108267015</v>
      </c>
      <c r="J3409" s="174">
        <v>130335392978.02335</v>
      </c>
      <c r="K3409" s="186">
        <v>0.34489692130533256</v>
      </c>
      <c r="L3409" s="182">
        <v>34007303856.785847</v>
      </c>
      <c r="M3409" s="189">
        <v>4119622872.5665426</v>
      </c>
      <c r="N3409" s="187">
        <v>9370051.4915786088</v>
      </c>
      <c r="O3409" s="185">
        <v>0</v>
      </c>
      <c r="P3409" s="185">
        <v>0</v>
      </c>
      <c r="Q3409" s="174">
        <v>134455015850.58989</v>
      </c>
      <c r="R3409" s="119">
        <v>0.33432948180373662</v>
      </c>
      <c r="S3409" s="174">
        <v>34007303856.785847</v>
      </c>
      <c r="T3409" s="119">
        <v>0.25292700046665195</v>
      </c>
      <c r="U3409" s="97">
        <v>13.401375024563981</v>
      </c>
      <c r="V3409" s="184">
        <v>487113229487.85522</v>
      </c>
      <c r="W3409" s="199">
        <v>505.42581298263644</v>
      </c>
      <c r="X3409" s="191">
        <v>5.647362168780299E-2</v>
      </c>
      <c r="Y3409" s="198">
        <v>2.0000000000000001E-4</v>
      </c>
    </row>
    <row r="3410" spans="1:25" x14ac:dyDescent="0.2">
      <c r="A3410">
        <v>3406</v>
      </c>
      <c r="B3410" s="119">
        <v>0.41598518644532811</v>
      </c>
      <c r="C3410" s="97">
        <v>10374.138298826838</v>
      </c>
      <c r="D3410" s="96">
        <v>0.69029083512042189</v>
      </c>
      <c r="E3410" s="98">
        <v>0</v>
      </c>
      <c r="F3410" s="119">
        <v>0.43066362054331819</v>
      </c>
      <c r="G3410" s="177">
        <v>1</v>
      </c>
      <c r="H3410" s="97">
        <v>4402851.8520908132</v>
      </c>
      <c r="I3410" s="185">
        <v>49043.827561093145</v>
      </c>
      <c r="J3410" s="174">
        <v>215932707010.98141</v>
      </c>
      <c r="K3410" s="186">
        <v>0.41598518644532811</v>
      </c>
      <c r="L3410" s="182">
        <v>65755337135.221298</v>
      </c>
      <c r="M3410" s="189">
        <v>8108713854.6548595</v>
      </c>
      <c r="N3410" s="187">
        <v>11227580.099593159</v>
      </c>
      <c r="O3410" s="185">
        <v>0</v>
      </c>
      <c r="P3410" s="185">
        <v>175387969614.18323</v>
      </c>
      <c r="Q3410" s="174">
        <v>399429390479.81952</v>
      </c>
      <c r="R3410" s="119">
        <v>0.57615986345046211</v>
      </c>
      <c r="S3410" s="174">
        <v>170867245968.38885</v>
      </c>
      <c r="T3410" s="119">
        <v>0.42777835091987709</v>
      </c>
      <c r="U3410" s="97">
        <v>16.871710005002253</v>
      </c>
      <c r="V3410" s="184">
        <v>3090071366488.1548</v>
      </c>
      <c r="W3410" s="199">
        <v>3206.8491544952308</v>
      </c>
      <c r="X3410" s="191">
        <v>4.4372103363328023E-2</v>
      </c>
      <c r="Y3410" s="198">
        <v>2.0000000000000001E-4</v>
      </c>
    </row>
    <row r="3411" spans="1:25" x14ac:dyDescent="0.2">
      <c r="A3411">
        <v>3407</v>
      </c>
      <c r="B3411" s="119">
        <v>0.41496005628253285</v>
      </c>
      <c r="C3411" s="97">
        <v>6131.5999827152827</v>
      </c>
      <c r="D3411" s="96">
        <v>0.60019621440779958</v>
      </c>
      <c r="E3411" s="98">
        <v>0</v>
      </c>
      <c r="F3411" s="119">
        <v>0.6387253128767244</v>
      </c>
      <c r="G3411" s="177">
        <v>1</v>
      </c>
      <c r="H3411" s="97">
        <v>5116888.319369548</v>
      </c>
      <c r="I3411" s="185">
        <v>47477.516704502952</v>
      </c>
      <c r="J3411" s="174">
        <v>242937150657.94376</v>
      </c>
      <c r="K3411" s="186">
        <v>0.41496005628253285</v>
      </c>
      <c r="L3411" s="182">
        <v>65321191040.232979</v>
      </c>
      <c r="M3411" s="189">
        <v>3321170631.0233078</v>
      </c>
      <c r="N3411" s="187">
        <v>13441370.260525677</v>
      </c>
      <c r="O3411" s="185">
        <v>0</v>
      </c>
      <c r="P3411" s="185">
        <v>309507655008.41681</v>
      </c>
      <c r="Q3411" s="174">
        <v>555765976297.38391</v>
      </c>
      <c r="R3411" s="119">
        <v>0.62691016106829645</v>
      </c>
      <c r="S3411" s="174">
        <v>169931637184.64603</v>
      </c>
      <c r="T3411" s="119">
        <v>0.30576113765862772</v>
      </c>
      <c r="U3411" s="97">
        <v>16.756025352098135</v>
      </c>
      <c r="V3411" s="184">
        <v>3085834623594.5938</v>
      </c>
      <c r="W3411" s="199">
        <v>3204.7349018254286</v>
      </c>
      <c r="X3411" s="191">
        <v>4.3944360175039804E-2</v>
      </c>
      <c r="Y3411" s="198">
        <v>2.0000000000000001E-4</v>
      </c>
    </row>
    <row r="3412" spans="1:25" x14ac:dyDescent="0.2">
      <c r="A3412">
        <v>3408</v>
      </c>
      <c r="B3412" s="119">
        <v>0.61486495653728357</v>
      </c>
      <c r="C3412" s="97">
        <v>12529.087665740044</v>
      </c>
      <c r="D3412" s="96">
        <v>0.94013235039768284</v>
      </c>
      <c r="E3412" s="98">
        <v>0</v>
      </c>
      <c r="F3412" s="119">
        <v>0.61004006792752785</v>
      </c>
      <c r="G3412" s="177">
        <v>1</v>
      </c>
      <c r="H3412" s="97">
        <v>6050785.3588183243</v>
      </c>
      <c r="I3412" s="185">
        <v>46036.729194982589</v>
      </c>
      <c r="J3412" s="174">
        <v>278558366980.88477</v>
      </c>
      <c r="K3412" s="186">
        <v>0.53175943880759835</v>
      </c>
      <c r="L3412" s="182">
        <v>124999453715.78458</v>
      </c>
      <c r="M3412" s="189">
        <v>13304553075.005096</v>
      </c>
      <c r="N3412" s="187">
        <v>13334998.363460116</v>
      </c>
      <c r="O3412" s="185">
        <v>0</v>
      </c>
      <c r="P3412" s="185">
        <v>234904126712.65936</v>
      </c>
      <c r="Q3412" s="174">
        <v>526767046768.54919</v>
      </c>
      <c r="R3412" s="119">
        <v>0.63794678185079623</v>
      </c>
      <c r="S3412" s="174">
        <v>249829679438.07553</v>
      </c>
      <c r="T3412" s="119">
        <v>0.47426975732566212</v>
      </c>
      <c r="U3412" s="97">
        <v>16.152061449002058</v>
      </c>
      <c r="V3412" s="184">
        <v>4268971365380.332</v>
      </c>
      <c r="W3412" s="199">
        <v>4430.7665103070976</v>
      </c>
      <c r="X3412" s="191">
        <v>4.6874107241268496E-2</v>
      </c>
      <c r="Y3412" s="198">
        <v>2.0000000000000001E-4</v>
      </c>
    </row>
    <row r="3413" spans="1:25" x14ac:dyDescent="0.2">
      <c r="A3413">
        <v>3409</v>
      </c>
      <c r="B3413" s="119">
        <v>0.50182439245405508</v>
      </c>
      <c r="C3413" s="97">
        <v>4000</v>
      </c>
      <c r="D3413" s="96">
        <v>1.6234212199270315</v>
      </c>
      <c r="E3413" s="98">
        <v>3.7717476410742481E-2</v>
      </c>
      <c r="F3413" s="119">
        <v>0</v>
      </c>
      <c r="G3413" s="177">
        <v>0</v>
      </c>
      <c r="H3413" s="97">
        <v>30320333.423306447</v>
      </c>
      <c r="I3413" s="185">
        <v>25117.388909770674</v>
      </c>
      <c r="J3413" s="174">
        <v>761567606467.10645</v>
      </c>
      <c r="K3413" s="186">
        <v>0.3014243356365971</v>
      </c>
      <c r="L3413" s="182">
        <v>126991266242.90784</v>
      </c>
      <c r="M3413" s="189">
        <v>9551817099.7145863</v>
      </c>
      <c r="N3413" s="187">
        <v>50011807.374792278</v>
      </c>
      <c r="O3413" s="185">
        <v>15355617471.660978</v>
      </c>
      <c r="P3413" s="185">
        <v>0</v>
      </c>
      <c r="Q3413" s="174">
        <v>786475041038.48206</v>
      </c>
      <c r="R3413" s="119">
        <v>0.3074980020722573</v>
      </c>
      <c r="S3413" s="174">
        <v>133398839470.619</v>
      </c>
      <c r="T3413" s="119">
        <v>0.16961611304851545</v>
      </c>
      <c r="U3413" s="97">
        <v>13.531081207548253</v>
      </c>
      <c r="V3413" s="184">
        <v>1788154183814.574</v>
      </c>
      <c r="W3413" s="199">
        <v>1857.9695874689501</v>
      </c>
      <c r="X3413" s="191">
        <v>6.0626782706628343E-2</v>
      </c>
      <c r="Y3413" s="198">
        <v>2.0000000000000001E-4</v>
      </c>
    </row>
    <row r="3414" spans="1:25" x14ac:dyDescent="0.2">
      <c r="A3414">
        <v>3410</v>
      </c>
      <c r="B3414" s="119">
        <v>0.57959247237753897</v>
      </c>
      <c r="C3414" s="97">
        <v>11333.148875056217</v>
      </c>
      <c r="D3414" s="96">
        <v>0.25065996327397111</v>
      </c>
      <c r="E3414" s="98">
        <v>0.7</v>
      </c>
      <c r="F3414" s="119">
        <v>0</v>
      </c>
      <c r="G3414" s="177">
        <v>0</v>
      </c>
      <c r="H3414" s="97">
        <v>1783533.9714624758</v>
      </c>
      <c r="I3414" s="185">
        <v>53967.2356285239</v>
      </c>
      <c r="J3414" s="174">
        <v>96252398089.392456</v>
      </c>
      <c r="K3414" s="186">
        <v>0.49440788250867007</v>
      </c>
      <c r="L3414" s="182">
        <v>34854658440.968048</v>
      </c>
      <c r="M3414" s="189">
        <v>19968259001.171318</v>
      </c>
      <c r="N3414" s="187">
        <v>6997263.1609895248</v>
      </c>
      <c r="O3414" s="185">
        <v>26017350021.971241</v>
      </c>
      <c r="P3414" s="185">
        <v>0</v>
      </c>
      <c r="Q3414" s="174">
        <v>142238007112.535</v>
      </c>
      <c r="R3414" s="119">
        <v>0.48089695385859382</v>
      </c>
      <c r="S3414" s="174">
        <v>48973919547.771255</v>
      </c>
      <c r="T3414" s="119">
        <v>0.34430965774868011</v>
      </c>
      <c r="U3414" s="97">
        <v>16.316654892823006</v>
      </c>
      <c r="V3414" s="184">
        <v>906649859930.604</v>
      </c>
      <c r="W3414" s="199">
        <v>941.17685498760295</v>
      </c>
      <c r="X3414" s="191">
        <v>4.2914007631101349E-2</v>
      </c>
      <c r="Y3414" s="198">
        <v>2.0000000000000001E-4</v>
      </c>
    </row>
    <row r="3415" spans="1:25" x14ac:dyDescent="0.2">
      <c r="A3415">
        <v>3411</v>
      </c>
      <c r="B3415" s="119">
        <v>0.51518632714111035</v>
      </c>
      <c r="C3415" s="97">
        <v>14467.901063609535</v>
      </c>
      <c r="D3415" s="96">
        <v>0.77718550206936188</v>
      </c>
      <c r="E3415" s="98">
        <v>0.7</v>
      </c>
      <c r="F3415" s="119">
        <v>0</v>
      </c>
      <c r="G3415" s="177">
        <v>0</v>
      </c>
      <c r="H3415" s="97">
        <v>4661900.3984591393</v>
      </c>
      <c r="I3415" s="185">
        <v>53631.715109801393</v>
      </c>
      <c r="J3415" s="174">
        <v>250025714040.43015</v>
      </c>
      <c r="K3415" s="186">
        <v>0.51518632714111035</v>
      </c>
      <c r="L3415" s="182">
        <v>104308273642.58119</v>
      </c>
      <c r="M3415" s="189">
        <v>13636273819.306944</v>
      </c>
      <c r="N3415" s="187">
        <v>11312167.16156223</v>
      </c>
      <c r="O3415" s="185">
        <v>30880709720.155903</v>
      </c>
      <c r="P3415" s="185">
        <v>0</v>
      </c>
      <c r="Q3415" s="174">
        <v>294542697579.89301</v>
      </c>
      <c r="R3415" s="119">
        <v>0.52119573272329245</v>
      </c>
      <c r="S3415" s="174">
        <v>123216957788.82166</v>
      </c>
      <c r="T3415" s="119">
        <v>0.41833309330440882</v>
      </c>
      <c r="U3415" s="97">
        <v>14.247389142528782</v>
      </c>
      <c r="V3415" s="184">
        <v>1866947275280.4958</v>
      </c>
      <c r="W3415" s="199">
        <v>1940.1111560692746</v>
      </c>
      <c r="X3415" s="191">
        <v>5.3008891416044188E-2</v>
      </c>
      <c r="Y3415" s="198">
        <v>2.0000000000000001E-4</v>
      </c>
    </row>
    <row r="3416" spans="1:25" x14ac:dyDescent="0.2">
      <c r="A3416">
        <v>3412</v>
      </c>
      <c r="B3416" s="119">
        <v>0.54062472210396384</v>
      </c>
      <c r="C3416" s="97">
        <v>12830.151989009344</v>
      </c>
      <c r="D3416" s="96">
        <v>0.44732984349348887</v>
      </c>
      <c r="E3416" s="98">
        <v>0</v>
      </c>
      <c r="F3416" s="119">
        <v>0.66758411499909065</v>
      </c>
      <c r="G3416" s="177">
        <v>1</v>
      </c>
      <c r="H3416" s="97">
        <v>3092210.4641480902</v>
      </c>
      <c r="I3416" s="185">
        <v>49994.965695392711</v>
      </c>
      <c r="J3416" s="174">
        <v>154594956078.01816</v>
      </c>
      <c r="K3416" s="186">
        <v>0.49618812868222895</v>
      </c>
      <c r="L3416" s="182">
        <v>66060131762.443176</v>
      </c>
      <c r="M3416" s="189">
        <v>2978157481.4985085</v>
      </c>
      <c r="N3416" s="187">
        <v>9439130.3561754599</v>
      </c>
      <c r="O3416" s="185">
        <v>0</v>
      </c>
      <c r="P3416" s="185">
        <v>208730078175.60468</v>
      </c>
      <c r="Q3416" s="174">
        <v>366303191735.12134</v>
      </c>
      <c r="R3416" s="119">
        <v>0.66527469593211741</v>
      </c>
      <c r="S3416" s="174">
        <v>136678579974.50136</v>
      </c>
      <c r="T3416" s="119">
        <v>0.37312964521842179</v>
      </c>
      <c r="U3416" s="97">
        <v>16.190658238668465</v>
      </c>
      <c r="V3416" s="184">
        <v>2406448003304.1699</v>
      </c>
      <c r="W3416" s="199">
        <v>2500.0433918022991</v>
      </c>
      <c r="X3416" s="191">
        <v>4.5060902178228654E-2</v>
      </c>
      <c r="Y3416" s="198">
        <v>2.0000000000000001E-4</v>
      </c>
    </row>
    <row r="3417" spans="1:25" x14ac:dyDescent="0.2">
      <c r="A3417">
        <v>3413</v>
      </c>
      <c r="B3417" s="119">
        <v>0.52000998979674118</v>
      </c>
      <c r="C3417" s="97">
        <v>4000</v>
      </c>
      <c r="D3417" s="96">
        <v>0.8888424328802248</v>
      </c>
      <c r="E3417" s="98">
        <v>0.36664864244848472</v>
      </c>
      <c r="F3417" s="119">
        <v>0</v>
      </c>
      <c r="G3417" s="177">
        <v>0</v>
      </c>
      <c r="H3417" s="97">
        <v>11702477.465262404</v>
      </c>
      <c r="I3417" s="185">
        <v>37924.976626539559</v>
      </c>
      <c r="J3417" s="174">
        <v>443816184342.68256</v>
      </c>
      <c r="K3417" s="186">
        <v>0.47296525688763746</v>
      </c>
      <c r="L3417" s="182">
        <v>142437384922.56113</v>
      </c>
      <c r="M3417" s="189">
        <v>56642109014.508408</v>
      </c>
      <c r="N3417" s="187">
        <v>24948071.531297475</v>
      </c>
      <c r="O3417" s="185">
        <v>91383702571.414993</v>
      </c>
      <c r="P3417" s="185">
        <v>0</v>
      </c>
      <c r="Q3417" s="174">
        <v>591841995928.60596</v>
      </c>
      <c r="R3417" s="119">
        <v>0.47819620716776623</v>
      </c>
      <c r="S3417" s="174">
        <v>193851537355.01767</v>
      </c>
      <c r="T3417" s="119">
        <v>0.32753934105480753</v>
      </c>
      <c r="U3417" s="97">
        <v>15.618003101563266</v>
      </c>
      <c r="V3417" s="184">
        <v>3315059334322.5688</v>
      </c>
      <c r="W3417" s="199">
        <v>3443.0087850628188</v>
      </c>
      <c r="X3417" s="191">
        <v>4.7069212459624539E-2</v>
      </c>
      <c r="Y3417" s="198">
        <v>2.0000000000000001E-4</v>
      </c>
    </row>
    <row r="3418" spans="1:25" x14ac:dyDescent="0.2">
      <c r="A3418">
        <v>3414</v>
      </c>
      <c r="B3418" s="119">
        <v>0.46900730364333126</v>
      </c>
      <c r="C3418" s="97">
        <v>8440.5759901484762</v>
      </c>
      <c r="D3418" s="96">
        <v>0.53152991946488615</v>
      </c>
      <c r="E3418" s="98">
        <v>0.59170448409268728</v>
      </c>
      <c r="F3418" s="119">
        <v>0.45843968622136189</v>
      </c>
      <c r="G3418" s="177">
        <v>1</v>
      </c>
      <c r="H3418" s="97">
        <v>3816959.282722279</v>
      </c>
      <c r="I3418" s="185">
        <v>38783.469606072984</v>
      </c>
      <c r="J3418" s="174">
        <v>148034924329.07764</v>
      </c>
      <c r="K3418" s="186">
        <v>0.33284412639757388</v>
      </c>
      <c r="L3418" s="182">
        <v>35149781022.187447</v>
      </c>
      <c r="M3418" s="189">
        <v>2338376099.4499216</v>
      </c>
      <c r="N3418" s="187">
        <v>10807504.932037646</v>
      </c>
      <c r="O3418" s="185">
        <v>0</v>
      </c>
      <c r="P3418" s="185">
        <v>190082388146.84558</v>
      </c>
      <c r="Q3418" s="174">
        <v>340455688575.37317</v>
      </c>
      <c r="R3418" s="119">
        <v>0.59137935519483953</v>
      </c>
      <c r="S3418" s="174">
        <v>160975207916.35034</v>
      </c>
      <c r="T3418" s="119">
        <v>0.47282278815767881</v>
      </c>
      <c r="U3418" s="97">
        <v>17.736109696870514</v>
      </c>
      <c r="V3418" s="184">
        <v>3087110293502.7861</v>
      </c>
      <c r="W3418" s="199">
        <v>3201.4849962041108</v>
      </c>
      <c r="X3418" s="191">
        <v>4.1563400087418052E-2</v>
      </c>
      <c r="Y3418" s="198">
        <v>2.0000000000000001E-4</v>
      </c>
    </row>
    <row r="3419" spans="1:25" x14ac:dyDescent="0.2">
      <c r="A3419">
        <v>3415</v>
      </c>
      <c r="B3419" s="119">
        <v>0.70058369087640759</v>
      </c>
      <c r="C3419" s="97">
        <v>8057.3938081022161</v>
      </c>
      <c r="D3419" s="96">
        <v>0.57637918046548264</v>
      </c>
      <c r="E3419" s="98">
        <v>0</v>
      </c>
      <c r="F3419" s="119">
        <v>0.59902384037572276</v>
      </c>
      <c r="G3419" s="177">
        <v>1</v>
      </c>
      <c r="H3419" s="97">
        <v>5239753.8423468946</v>
      </c>
      <c r="I3419" s="185">
        <v>37337.01978545887</v>
      </c>
      <c r="J3419" s="174">
        <v>195636792882.64014</v>
      </c>
      <c r="K3419" s="186">
        <v>0.33253995791949775</v>
      </c>
      <c r="L3419" s="182">
        <v>42603813851.25975</v>
      </c>
      <c r="M3419" s="189">
        <v>7563524497.4193668</v>
      </c>
      <c r="N3419" s="187">
        <v>13831657.343130723</v>
      </c>
      <c r="O3419" s="185">
        <v>0</v>
      </c>
      <c r="P3419" s="185">
        <v>192833003253.86862</v>
      </c>
      <c r="Q3419" s="174">
        <v>396033320633.92816</v>
      </c>
      <c r="R3419" s="119">
        <v>0.55380050629256095</v>
      </c>
      <c r="S3419" s="174">
        <v>130363194892.19725</v>
      </c>
      <c r="T3419" s="119">
        <v>0.32917228955262062</v>
      </c>
      <c r="U3419" s="97">
        <v>17.201777050610833</v>
      </c>
      <c r="V3419" s="184">
        <v>2425389210566.9199</v>
      </c>
      <c r="W3419" s="199">
        <v>2518.8891439219988</v>
      </c>
      <c r="X3419" s="191">
        <v>4.3245274574589973E-2</v>
      </c>
      <c r="Y3419" s="198">
        <v>2.0000000000000001E-4</v>
      </c>
    </row>
    <row r="3420" spans="1:25" x14ac:dyDescent="0.2">
      <c r="A3420">
        <v>3416</v>
      </c>
      <c r="B3420" s="119">
        <v>0.6615406100115786</v>
      </c>
      <c r="C3420" s="97">
        <v>16008.692815916298</v>
      </c>
      <c r="D3420" s="96">
        <v>0.99826502478860502</v>
      </c>
      <c r="E3420" s="98">
        <v>6.8801249079108673E-2</v>
      </c>
      <c r="F3420" s="119">
        <v>0</v>
      </c>
      <c r="G3420" s="177">
        <v>0</v>
      </c>
      <c r="H3420" s="97">
        <v>6190166.8051484348</v>
      </c>
      <c r="I3420" s="185">
        <v>35871.425842656085</v>
      </c>
      <c r="J3420" s="174">
        <v>222050109504.55341</v>
      </c>
      <c r="K3420" s="186">
        <v>0.26679468871472078</v>
      </c>
      <c r="L3420" s="182">
        <v>39376020849.831093</v>
      </c>
      <c r="M3420" s="189">
        <v>6217121038.2002201</v>
      </c>
      <c r="N3420" s="187">
        <v>13296080.837471195</v>
      </c>
      <c r="O3420" s="185">
        <v>8195780505.3512878</v>
      </c>
      <c r="P3420" s="185">
        <v>0</v>
      </c>
      <c r="Q3420" s="174">
        <v>236463011048.10492</v>
      </c>
      <c r="R3420" s="119">
        <v>0.27826091682149939</v>
      </c>
      <c r="S3420" s="174">
        <v>44173737186.334213</v>
      </c>
      <c r="T3420" s="119">
        <v>0.18681034716819925</v>
      </c>
      <c r="U3420" s="97">
        <v>14.08962008656346</v>
      </c>
      <c r="V3420" s="184">
        <v>569542099622.69519</v>
      </c>
      <c r="W3420" s="199">
        <v>591.39863052492672</v>
      </c>
      <c r="X3420" s="191">
        <v>5.8854028605721732E-2</v>
      </c>
      <c r="Y3420" s="198">
        <v>2.0000000000000001E-4</v>
      </c>
    </row>
    <row r="3421" spans="1:25" x14ac:dyDescent="0.2">
      <c r="A3421">
        <v>3417</v>
      </c>
      <c r="B3421" s="119">
        <v>0.49447088024181562</v>
      </c>
      <c r="C3421" s="97">
        <v>6913.6345637483664</v>
      </c>
      <c r="D3421" s="96">
        <v>1.2761009572015594</v>
      </c>
      <c r="E3421" s="98">
        <v>0.60195135744559947</v>
      </c>
      <c r="F3421" s="119">
        <v>0</v>
      </c>
      <c r="G3421" s="177">
        <v>0</v>
      </c>
      <c r="H3421" s="97">
        <v>60747827.640010662</v>
      </c>
      <c r="I3421" s="185">
        <v>20640.027712903709</v>
      </c>
      <c r="J3421" s="174">
        <v>1253836845988.5181</v>
      </c>
      <c r="K3421" s="186">
        <v>0.13798928391354348</v>
      </c>
      <c r="L3421" s="182">
        <v>52147887346.435089</v>
      </c>
      <c r="M3421" s="189">
        <v>207196564983.55176</v>
      </c>
      <c r="N3421" s="187">
        <v>106179501.09247091</v>
      </c>
      <c r="O3421" s="185">
        <v>200035698801.15222</v>
      </c>
      <c r="P3421" s="185">
        <v>0</v>
      </c>
      <c r="Q3421" s="174">
        <v>1661069109773.2222</v>
      </c>
      <c r="R3421" s="119">
        <v>0.20050015113986577</v>
      </c>
      <c r="S3421" s="174">
        <v>180592470780.20514</v>
      </c>
      <c r="T3421" s="119">
        <v>0.10872062439645305</v>
      </c>
      <c r="U3421" s="97">
        <v>20.413139916059251</v>
      </c>
      <c r="V3421" s="184">
        <v>3132041183877.1792</v>
      </c>
      <c r="W3421" s="199">
        <v>3250.2751059188295</v>
      </c>
      <c r="X3421" s="191">
        <v>3.9673601274377968E-2</v>
      </c>
      <c r="Y3421" s="198">
        <v>2.0000000000000001E-4</v>
      </c>
    </row>
    <row r="3422" spans="1:25" x14ac:dyDescent="0.2">
      <c r="A3422">
        <v>3418</v>
      </c>
      <c r="B3422" s="119">
        <v>0.55529807866452641</v>
      </c>
      <c r="C3422" s="97">
        <v>9640.0256240489307</v>
      </c>
      <c r="D3422" s="96">
        <v>0.9624128434143906</v>
      </c>
      <c r="E3422" s="98">
        <v>0</v>
      </c>
      <c r="F3422" s="119">
        <v>0.49868823131652584</v>
      </c>
      <c r="G3422" s="177">
        <v>1</v>
      </c>
      <c r="H3422" s="97">
        <v>7401567.6740956837</v>
      </c>
      <c r="I3422" s="185">
        <v>40441.693218955508</v>
      </c>
      <c r="J3422" s="174">
        <v>299331929215.11572</v>
      </c>
      <c r="K3422" s="186">
        <v>0.42262313501570514</v>
      </c>
      <c r="L3422" s="182">
        <v>89425070790.635681</v>
      </c>
      <c r="M3422" s="189">
        <v>7792933672.9968481</v>
      </c>
      <c r="N3422" s="187">
        <v>15870089.152983896</v>
      </c>
      <c r="O3422" s="185">
        <v>0</v>
      </c>
      <c r="P3422" s="185">
        <v>352224756895.75598</v>
      </c>
      <c r="Q3422" s="174">
        <v>659349619783.86853</v>
      </c>
      <c r="R3422" s="119">
        <v>0.61922293059883726</v>
      </c>
      <c r="S3422" s="174">
        <v>311746085799.06012</v>
      </c>
      <c r="T3422" s="119">
        <v>0.47280847132549936</v>
      </c>
      <c r="U3422" s="97">
        <v>17.360935633486797</v>
      </c>
      <c r="V3422" s="184">
        <v>5735088072835.1953</v>
      </c>
      <c r="W3422" s="199">
        <v>5951.3297926160703</v>
      </c>
      <c r="X3422" s="191">
        <v>4.3263613931785565E-2</v>
      </c>
      <c r="Y3422" s="198">
        <v>2.0000000000000001E-4</v>
      </c>
    </row>
    <row r="3423" spans="1:25" x14ac:dyDescent="0.2">
      <c r="A3423">
        <v>3419</v>
      </c>
      <c r="B3423" s="119">
        <v>0.53798131272547822</v>
      </c>
      <c r="C3423" s="97">
        <v>16117.603702027071</v>
      </c>
      <c r="D3423" s="96">
        <v>0.58771469016953626</v>
      </c>
      <c r="E3423" s="98">
        <v>0</v>
      </c>
      <c r="F3423" s="119">
        <v>0.71096232142052074</v>
      </c>
      <c r="G3423" s="177">
        <v>1</v>
      </c>
      <c r="H3423" s="97">
        <v>3231582.2928874074</v>
      </c>
      <c r="I3423" s="185">
        <v>53724.676731327563</v>
      </c>
      <c r="J3423" s="174">
        <v>173615714016.05826</v>
      </c>
      <c r="K3423" s="186">
        <v>0.50803736788757825</v>
      </c>
      <c r="L3423" s="182">
        <v>72138874887.20697</v>
      </c>
      <c r="M3423" s="189">
        <v>2309497411.2615504</v>
      </c>
      <c r="N3423" s="187">
        <v>9049957.8970988281</v>
      </c>
      <c r="O3423" s="185">
        <v>0</v>
      </c>
      <c r="P3423" s="185">
        <v>261363375143.01328</v>
      </c>
      <c r="Q3423" s="174">
        <v>437288586570.33307</v>
      </c>
      <c r="R3423" s="119">
        <v>0.67985760346213586</v>
      </c>
      <c r="S3423" s="174">
        <v>188108319086.25497</v>
      </c>
      <c r="T3423" s="119">
        <v>0.43016974342183023</v>
      </c>
      <c r="U3423" s="97">
        <v>16.735753494223527</v>
      </c>
      <c r="V3423" s="184">
        <v>3366923145331.0449</v>
      </c>
      <c r="W3423" s="199">
        <v>3493.6827002532277</v>
      </c>
      <c r="X3423" s="191">
        <v>4.4809388890874748E-2</v>
      </c>
      <c r="Y3423" s="198">
        <v>2.0000000000000001E-4</v>
      </c>
    </row>
    <row r="3424" spans="1:25" x14ac:dyDescent="0.2">
      <c r="A3424">
        <v>3420</v>
      </c>
      <c r="B3424" s="119">
        <v>0.50520006482765367</v>
      </c>
      <c r="C3424" s="97">
        <v>10370.228611782473</v>
      </c>
      <c r="D3424" s="96">
        <v>0.89900912836377056</v>
      </c>
      <c r="E3424" s="98">
        <v>0</v>
      </c>
      <c r="F3424" s="119">
        <v>0.54879022699567315</v>
      </c>
      <c r="G3424" s="177">
        <v>1</v>
      </c>
      <c r="H3424" s="97">
        <v>6412033.5776740583</v>
      </c>
      <c r="I3424" s="185">
        <v>40719.224899815876</v>
      </c>
      <c r="J3424" s="174">
        <v>261093037314.48099</v>
      </c>
      <c r="K3424" s="186">
        <v>0.45854844537199091</v>
      </c>
      <c r="L3424" s="182">
        <v>95622623461.720963</v>
      </c>
      <c r="M3424" s="189">
        <v>3660655908.8629999</v>
      </c>
      <c r="N3424" s="187">
        <v>14265866.9397012</v>
      </c>
      <c r="O3424" s="185">
        <v>0</v>
      </c>
      <c r="P3424" s="185">
        <v>265704245211.82489</v>
      </c>
      <c r="Q3424" s="174">
        <v>530457938435.16888</v>
      </c>
      <c r="R3424" s="119">
        <v>0.626415740911902</v>
      </c>
      <c r="S3424" s="174">
        <v>248617594771.15372</v>
      </c>
      <c r="T3424" s="119">
        <v>0.46868484144957157</v>
      </c>
      <c r="U3424" s="97">
        <v>16.742417230599138</v>
      </c>
      <c r="V3424" s="184">
        <v>4423557062992.5654</v>
      </c>
      <c r="W3424" s="199">
        <v>4593.5963881851058</v>
      </c>
      <c r="X3424" s="191">
        <v>4.4745835530844214E-2</v>
      </c>
      <c r="Y3424" s="198">
        <v>2.0000000000000001E-4</v>
      </c>
    </row>
    <row r="3425" spans="1:25" x14ac:dyDescent="0.2">
      <c r="A3425">
        <v>3421</v>
      </c>
      <c r="B3425" s="119">
        <v>0.46287326093498293</v>
      </c>
      <c r="C3425" s="97">
        <v>16825.31636070642</v>
      </c>
      <c r="D3425" s="96">
        <v>0.66400909287408016</v>
      </c>
      <c r="E3425" s="98">
        <v>0.7</v>
      </c>
      <c r="F3425" s="119">
        <v>0.5562551229229229</v>
      </c>
      <c r="G3425" s="177">
        <v>1</v>
      </c>
      <c r="H3425" s="97">
        <v>4060874.3902414851</v>
      </c>
      <c r="I3425" s="185">
        <v>44384.112001568392</v>
      </c>
      <c r="J3425" s="174">
        <v>180238303760.77881</v>
      </c>
      <c r="K3425" s="186">
        <v>0.38055429382090744</v>
      </c>
      <c r="L3425" s="182">
        <v>55650933320.855087</v>
      </c>
      <c r="M3425" s="189">
        <v>1990308911.3352478</v>
      </c>
      <c r="N3425" s="187">
        <v>10554097.204979781</v>
      </c>
      <c r="O3425" s="185">
        <v>0</v>
      </c>
      <c r="P3425" s="185">
        <v>238809866426.14725</v>
      </c>
      <c r="Q3425" s="174">
        <v>421038479098.26129</v>
      </c>
      <c r="R3425" s="119">
        <v>0.61666181700101863</v>
      </c>
      <c r="S3425" s="174">
        <v>147982127590.35425</v>
      </c>
      <c r="T3425" s="119">
        <v>0.3514693666652221</v>
      </c>
      <c r="U3425" s="97">
        <v>16.791569721452522</v>
      </c>
      <c r="V3425" s="184">
        <v>2632862539628.2212</v>
      </c>
      <c r="W3425" s="199">
        <v>2734.3344254679682</v>
      </c>
      <c r="X3425" s="191">
        <v>4.4215551171024589E-2</v>
      </c>
      <c r="Y3425" s="198">
        <v>2.0000000000000001E-4</v>
      </c>
    </row>
    <row r="3426" spans="1:25" x14ac:dyDescent="0.2">
      <c r="A3426">
        <v>3422</v>
      </c>
      <c r="B3426" s="119">
        <v>0.59405096809223079</v>
      </c>
      <c r="C3426" s="97">
        <v>10628.313148574447</v>
      </c>
      <c r="D3426" s="96">
        <v>0.9446755874486682</v>
      </c>
      <c r="E3426" s="98">
        <v>0</v>
      </c>
      <c r="F3426" s="119">
        <v>0</v>
      </c>
      <c r="G3426" s="177">
        <v>0</v>
      </c>
      <c r="H3426" s="97">
        <v>6929971.6242788816</v>
      </c>
      <c r="I3426" s="185">
        <v>41655.784786672215</v>
      </c>
      <c r="J3426" s="174">
        <v>288673406558.70636</v>
      </c>
      <c r="K3426" s="186">
        <v>0.43306299039462526</v>
      </c>
      <c r="L3426" s="182">
        <v>93512744597.31572</v>
      </c>
      <c r="M3426" s="189">
        <v>6073018341.1227369</v>
      </c>
      <c r="N3426" s="187">
        <v>15031449.07035853</v>
      </c>
      <c r="O3426" s="185">
        <v>0</v>
      </c>
      <c r="P3426" s="185">
        <v>0</v>
      </c>
      <c r="Q3426" s="174">
        <v>294746424899.8291</v>
      </c>
      <c r="R3426" s="119">
        <v>0.42414006797267612</v>
      </c>
      <c r="S3426" s="174">
        <v>93512744597.31572</v>
      </c>
      <c r="T3426" s="119">
        <v>0.31726506819920358</v>
      </c>
      <c r="U3426" s="97">
        <v>13.209125678502975</v>
      </c>
      <c r="V3426" s="184">
        <v>1296071295468.844</v>
      </c>
      <c r="W3426" s="199">
        <v>1345.9671486085197</v>
      </c>
      <c r="X3426" s="191">
        <v>5.7557437203950707E-2</v>
      </c>
      <c r="Y3426" s="198">
        <v>2.0000000000000001E-4</v>
      </c>
    </row>
    <row r="3427" spans="1:25" x14ac:dyDescent="0.2">
      <c r="A3427">
        <v>3423</v>
      </c>
      <c r="B3427" s="119">
        <v>0.53363710596923808</v>
      </c>
      <c r="C3427" s="97">
        <v>4000</v>
      </c>
      <c r="D3427" s="96">
        <v>0.53083649453329507</v>
      </c>
      <c r="E3427" s="98">
        <v>0.7</v>
      </c>
      <c r="F3427" s="119">
        <v>0.37137569721631358</v>
      </c>
      <c r="G3427" s="177">
        <v>1</v>
      </c>
      <c r="H3427" s="97">
        <v>30473448.000569217</v>
      </c>
      <c r="I3427" s="185">
        <v>26833.897773002969</v>
      </c>
      <c r="J3427" s="174">
        <v>817721388438.19604</v>
      </c>
      <c r="K3427" s="186">
        <v>0.43576905120183618</v>
      </c>
      <c r="L3427" s="182">
        <v>253947088974.51846</v>
      </c>
      <c r="M3427" s="189">
        <v>18773106889.245888</v>
      </c>
      <c r="N3427" s="187">
        <v>73930122.043888479</v>
      </c>
      <c r="O3427" s="185">
        <v>10851755926.009914</v>
      </c>
      <c r="P3427" s="185">
        <v>736490485089.06213</v>
      </c>
      <c r="Q3427" s="174">
        <v>1583836736342.5139</v>
      </c>
      <c r="R3427" s="119">
        <v>0.6024683254934079</v>
      </c>
      <c r="S3427" s="174">
        <v>487189279973.21234</v>
      </c>
      <c r="T3427" s="119">
        <v>0.30760069443663596</v>
      </c>
      <c r="U3427" s="97">
        <v>15.966930028656048</v>
      </c>
      <c r="V3427" s="184">
        <v>8497901191755.1104</v>
      </c>
      <c r="W3427" s="199">
        <v>8816.9427168595303</v>
      </c>
      <c r="X3427" s="191">
        <v>4.5135364540578676E-2</v>
      </c>
      <c r="Y3427" s="198">
        <v>2.0000000000000001E-4</v>
      </c>
    </row>
    <row r="3428" spans="1:25" x14ac:dyDescent="0.2">
      <c r="A3428">
        <v>3424</v>
      </c>
      <c r="B3428" s="119">
        <v>0.52635096354317723</v>
      </c>
      <c r="C3428" s="97">
        <v>11143.372580255304</v>
      </c>
      <c r="D3428" s="96">
        <v>0.64410326506193838</v>
      </c>
      <c r="E3428" s="98">
        <v>0</v>
      </c>
      <c r="F3428" s="119">
        <v>0</v>
      </c>
      <c r="G3428" s="177">
        <v>0</v>
      </c>
      <c r="H3428" s="97">
        <v>4417454.67694508</v>
      </c>
      <c r="I3428" s="185">
        <v>41487.555647520836</v>
      </c>
      <c r="J3428" s="174">
        <v>183269396730.16019</v>
      </c>
      <c r="K3428" s="186">
        <v>0.4143333620902151</v>
      </c>
      <c r="L3428" s="182">
        <v>58270827347.043739</v>
      </c>
      <c r="M3428" s="189">
        <v>6426084658.0458412</v>
      </c>
      <c r="N3428" s="187">
        <v>11478821.69649975</v>
      </c>
      <c r="O3428" s="185">
        <v>0</v>
      </c>
      <c r="P3428" s="185">
        <v>0</v>
      </c>
      <c r="Q3428" s="174">
        <v>189695481388.20602</v>
      </c>
      <c r="R3428" s="119">
        <v>0.40029749132534603</v>
      </c>
      <c r="S3428" s="174">
        <v>58270827347.043739</v>
      </c>
      <c r="T3428" s="119">
        <v>0.30718089287427075</v>
      </c>
      <c r="U3428" s="97">
        <v>13.388131753869544</v>
      </c>
      <c r="V3428" s="184">
        <v>856206025441.86499</v>
      </c>
      <c r="W3428" s="199">
        <v>888.89460136588286</v>
      </c>
      <c r="X3428" s="191">
        <v>5.4873781672124131E-2</v>
      </c>
      <c r="Y3428" s="198">
        <v>2.0000000000000001E-4</v>
      </c>
    </row>
    <row r="3429" spans="1:25" x14ac:dyDescent="0.2">
      <c r="A3429">
        <v>3425</v>
      </c>
      <c r="B3429" s="119">
        <v>0.45452770889690419</v>
      </c>
      <c r="C3429" s="97">
        <v>15067.124215066213</v>
      </c>
      <c r="D3429" s="96">
        <v>0.51083019669061136</v>
      </c>
      <c r="E3429" s="98">
        <v>0.37003402101932409</v>
      </c>
      <c r="F3429" s="119">
        <v>0.46724093976878228</v>
      </c>
      <c r="G3429" s="177">
        <v>1</v>
      </c>
      <c r="H3429" s="97">
        <v>3688677.0939283846</v>
      </c>
      <c r="I3429" s="185">
        <v>45733.108331372721</v>
      </c>
      <c r="J3429" s="174">
        <v>168694669136.07993</v>
      </c>
      <c r="K3429" s="186">
        <v>0.44158446469350521</v>
      </c>
      <c r="L3429" s="182">
        <v>61942015190.310669</v>
      </c>
      <c r="M3429" s="189">
        <v>5066967564.4077845</v>
      </c>
      <c r="N3429" s="187">
        <v>10539103.830271397</v>
      </c>
      <c r="O3429" s="185">
        <v>0</v>
      </c>
      <c r="P3429" s="185">
        <v>118643623320.68596</v>
      </c>
      <c r="Q3429" s="174">
        <v>292405260021.17365</v>
      </c>
      <c r="R3429" s="119">
        <v>0.57935976873803652</v>
      </c>
      <c r="S3429" s="174">
        <v>119057628441.65894</v>
      </c>
      <c r="T3429" s="119">
        <v>0.40716650730919729</v>
      </c>
      <c r="U3429" s="97">
        <v>16.02224369683347</v>
      </c>
      <c r="V3429" s="184">
        <v>2059886378286.6621</v>
      </c>
      <c r="W3429" s="199">
        <v>2137.2429592516201</v>
      </c>
      <c r="X3429" s="191">
        <v>4.5494836127748968E-2</v>
      </c>
      <c r="Y3429" s="198">
        <v>2.0000000000000001E-4</v>
      </c>
    </row>
    <row r="3430" spans="1:25" x14ac:dyDescent="0.2">
      <c r="A3430">
        <v>3426</v>
      </c>
      <c r="B3430" s="119">
        <v>0.40746026743059688</v>
      </c>
      <c r="C3430" s="97">
        <v>4000</v>
      </c>
      <c r="D3430" s="96">
        <v>0.73422081528680772</v>
      </c>
      <c r="E3430" s="98">
        <v>0</v>
      </c>
      <c r="F3430" s="119">
        <v>0</v>
      </c>
      <c r="G3430" s="177">
        <v>0</v>
      </c>
      <c r="H3430" s="97">
        <v>14985622.934082387</v>
      </c>
      <c r="I3430" s="185">
        <v>24869.164236456258</v>
      </c>
      <c r="J3430" s="174">
        <v>372679917933.30042</v>
      </c>
      <c r="K3430" s="186">
        <v>0.22605152629178327</v>
      </c>
      <c r="L3430" s="182">
        <v>35495681333.994492</v>
      </c>
      <c r="M3430" s="189">
        <v>13589232192.977762</v>
      </c>
      <c r="N3430" s="187">
        <v>33498562.495590605</v>
      </c>
      <c r="O3430" s="185">
        <v>0</v>
      </c>
      <c r="P3430" s="185">
        <v>0</v>
      </c>
      <c r="Q3430" s="174">
        <v>386269150126.2782</v>
      </c>
      <c r="R3430" s="119">
        <v>0.2180988676925868</v>
      </c>
      <c r="S3430" s="174">
        <v>35495681333.994492</v>
      </c>
      <c r="T3430" s="119">
        <v>9.1893648049269083E-2</v>
      </c>
      <c r="U3430" s="97">
        <v>14.432977187593876</v>
      </c>
      <c r="V3430" s="184">
        <v>550359506382.00842</v>
      </c>
      <c r="W3430" s="199">
        <v>571.80294208903172</v>
      </c>
      <c r="X3430" s="191">
        <v>4.9028122540466706E-2</v>
      </c>
      <c r="Y3430" s="198">
        <v>2.0000000000000001E-4</v>
      </c>
    </row>
    <row r="3431" spans="1:25" x14ac:dyDescent="0.2">
      <c r="A3431">
        <v>3427</v>
      </c>
      <c r="B3431" s="119">
        <v>0.46245790941365933</v>
      </c>
      <c r="C3431" s="97">
        <v>7056.9914409659459</v>
      </c>
      <c r="D3431" s="96">
        <v>0.78595874508584784</v>
      </c>
      <c r="E3431" s="98">
        <v>0</v>
      </c>
      <c r="F3431" s="119">
        <v>0</v>
      </c>
      <c r="G3431" s="177">
        <v>0</v>
      </c>
      <c r="H3431" s="97">
        <v>8742794.6985779461</v>
      </c>
      <c r="I3431" s="185">
        <v>42658.471617135379</v>
      </c>
      <c r="J3431" s="174">
        <v>372954259503.729</v>
      </c>
      <c r="K3431" s="186">
        <v>0.46245790941365938</v>
      </c>
      <c r="L3431" s="182">
        <v>125127834659.30997</v>
      </c>
      <c r="M3431" s="189">
        <v>17015246197.016762</v>
      </c>
      <c r="N3431" s="187">
        <v>19751351.849609159</v>
      </c>
      <c r="O3431" s="185">
        <v>0</v>
      </c>
      <c r="P3431" s="185">
        <v>0</v>
      </c>
      <c r="Q3431" s="174">
        <v>389969505700.74579</v>
      </c>
      <c r="R3431" s="119">
        <v>0.44227983120651493</v>
      </c>
      <c r="S3431" s="174">
        <v>125127834659.30997</v>
      </c>
      <c r="T3431" s="119">
        <v>0.32086569034279921</v>
      </c>
      <c r="U3431" s="97">
        <v>13.42262663290431</v>
      </c>
      <c r="V3431" s="184">
        <v>1832112807472.0054</v>
      </c>
      <c r="W3431" s="199">
        <v>1902.35664085401</v>
      </c>
      <c r="X3431" s="191">
        <v>5.4714368429794991E-2</v>
      </c>
      <c r="Y3431" s="198">
        <v>2.0000000000000001E-4</v>
      </c>
    </row>
    <row r="3432" spans="1:25" x14ac:dyDescent="0.2">
      <c r="A3432">
        <v>3428</v>
      </c>
      <c r="B3432" s="119">
        <v>0.38219625327849466</v>
      </c>
      <c r="C3432" s="97">
        <v>6674.0167447131762</v>
      </c>
      <c r="D3432" s="96">
        <v>0.89838719081653962</v>
      </c>
      <c r="E3432" s="98">
        <v>0.53069831689523705</v>
      </c>
      <c r="F3432" s="119">
        <v>0.54796233023639929</v>
      </c>
      <c r="G3432" s="177">
        <v>1</v>
      </c>
      <c r="H3432" s="97">
        <v>29334242.910136491</v>
      </c>
      <c r="I3432" s="185">
        <v>21524.865867744917</v>
      </c>
      <c r="J3432" s="174">
        <v>631415643972.53528</v>
      </c>
      <c r="K3432" s="186">
        <v>0.29858803143460166</v>
      </c>
      <c r="L3432" s="182">
        <v>119579141155.28442</v>
      </c>
      <c r="M3432" s="189">
        <v>14471606259.746838</v>
      </c>
      <c r="N3432" s="187">
        <v>59092588.569909036</v>
      </c>
      <c r="O3432" s="185">
        <v>0</v>
      </c>
      <c r="P3432" s="185">
        <v>537055741803.47162</v>
      </c>
      <c r="Q3432" s="174">
        <v>1182942992035.7537</v>
      </c>
      <c r="R3432" s="119">
        <v>0.52257611039202467</v>
      </c>
      <c r="S3432" s="174">
        <v>391835453749.4917</v>
      </c>
      <c r="T3432" s="119">
        <v>0.33123781651994327</v>
      </c>
      <c r="U3432" s="97">
        <v>17.302321682400287</v>
      </c>
      <c r="V3432" s="184">
        <v>7005135434620.916</v>
      </c>
      <c r="W3432" s="199">
        <v>7266.8886544307579</v>
      </c>
      <c r="X3432" s="191">
        <v>4.2879405839863882E-2</v>
      </c>
      <c r="Y3432" s="198">
        <v>2.0000000000000001E-4</v>
      </c>
    </row>
    <row r="3433" spans="1:25" x14ac:dyDescent="0.2">
      <c r="A3433">
        <v>3429</v>
      </c>
      <c r="B3433" s="119">
        <v>0.65627233657548811</v>
      </c>
      <c r="C3433" s="97">
        <v>10797.534761566798</v>
      </c>
      <c r="D3433" s="96">
        <v>0.66509499399794092</v>
      </c>
      <c r="E3433" s="98">
        <v>0.7</v>
      </c>
      <c r="F3433" s="119">
        <v>0.39800940530562545</v>
      </c>
      <c r="G3433" s="177">
        <v>1</v>
      </c>
      <c r="H3433" s="97">
        <v>5797915.7328644646</v>
      </c>
      <c r="I3433" s="185">
        <v>47430.433611627726</v>
      </c>
      <c r="J3433" s="174">
        <v>274997657253.43988</v>
      </c>
      <c r="K3433" s="186">
        <v>0.51808215519374645</v>
      </c>
      <c r="L3433" s="182">
        <v>118557196651.9837</v>
      </c>
      <c r="M3433" s="189">
        <v>5620440415.3888769</v>
      </c>
      <c r="N3433" s="187">
        <v>14383582.912440501</v>
      </c>
      <c r="O3433" s="185">
        <v>693162841.53194845</v>
      </c>
      <c r="P3433" s="185">
        <v>225609621394.41629</v>
      </c>
      <c r="Q3433" s="174">
        <v>506920881904.77698</v>
      </c>
      <c r="R3433" s="119">
        <v>0.63819348912247542</v>
      </c>
      <c r="S3433" s="174">
        <v>270116476838.00458</v>
      </c>
      <c r="T3433" s="119">
        <v>0.53285726921138132</v>
      </c>
      <c r="U3433" s="97">
        <v>16.441083915667534</v>
      </c>
      <c r="V3433" s="184">
        <v>4778494669163.4385</v>
      </c>
      <c r="W3433" s="199">
        <v>4958.141373346838</v>
      </c>
      <c r="X3433" s="191">
        <v>4.5087802111109965E-2</v>
      </c>
      <c r="Y3433" s="198">
        <v>2.0000000000000001E-4</v>
      </c>
    </row>
    <row r="3434" spans="1:25" x14ac:dyDescent="0.2">
      <c r="A3434">
        <v>3430</v>
      </c>
      <c r="B3434" s="119">
        <v>0.36051696322295157</v>
      </c>
      <c r="C3434" s="97">
        <v>9069.7649526820878</v>
      </c>
      <c r="D3434" s="96">
        <v>0.94720980831445867</v>
      </c>
      <c r="E3434" s="98">
        <v>0.19009180137064105</v>
      </c>
      <c r="F3434" s="119">
        <v>0.51514296918020275</v>
      </c>
      <c r="G3434" s="177">
        <v>1</v>
      </c>
      <c r="H3434" s="97">
        <v>7837511.4549247408</v>
      </c>
      <c r="I3434" s="185">
        <v>42577.814973006651</v>
      </c>
      <c r="J3434" s="174">
        <v>333704112576.60577</v>
      </c>
      <c r="K3434" s="186">
        <v>0.36051696322295157</v>
      </c>
      <c r="L3434" s="182">
        <v>88485460303.112762</v>
      </c>
      <c r="M3434" s="189">
        <v>11313151554.055052</v>
      </c>
      <c r="N3434" s="187">
        <v>16800000.524016771</v>
      </c>
      <c r="O3434" s="185">
        <v>0</v>
      </c>
      <c r="P3434" s="185">
        <v>314146744449.95471</v>
      </c>
      <c r="Q3434" s="174">
        <v>659164008580.6156</v>
      </c>
      <c r="R3434" s="119">
        <v>0.56377985448767443</v>
      </c>
      <c r="S3434" s="174">
        <v>220725837601.35022</v>
      </c>
      <c r="T3434" s="119">
        <v>0.33485723541951473</v>
      </c>
      <c r="U3434" s="97">
        <v>16.776999161149071</v>
      </c>
      <c r="V3434" s="184">
        <v>3905640782947.3179</v>
      </c>
      <c r="W3434" s="199">
        <v>4053.2145202175002</v>
      </c>
      <c r="X3434" s="191">
        <v>4.4777345995923833E-2</v>
      </c>
      <c r="Y3434" s="198">
        <v>2.0000000000000001E-4</v>
      </c>
    </row>
    <row r="3435" spans="1:25" x14ac:dyDescent="0.2">
      <c r="A3435">
        <v>3431</v>
      </c>
      <c r="B3435" s="119">
        <v>0.63972110888666101</v>
      </c>
      <c r="C3435" s="97">
        <v>9442.0076466273385</v>
      </c>
      <c r="D3435" s="96">
        <v>0.47658890087915828</v>
      </c>
      <c r="E3435" s="98">
        <v>0.7</v>
      </c>
      <c r="F3435" s="119">
        <v>0.50711880502934026</v>
      </c>
      <c r="G3435" s="177">
        <v>1</v>
      </c>
      <c r="H3435" s="97">
        <v>2946236.3165659704</v>
      </c>
      <c r="I3435" s="185">
        <v>53726.127944513406</v>
      </c>
      <c r="J3435" s="174">
        <v>158289869298.59521</v>
      </c>
      <c r="K3435" s="186">
        <v>0.53982289482140766</v>
      </c>
      <c r="L3435" s="182">
        <v>67042314742.15554</v>
      </c>
      <c r="M3435" s="189">
        <v>2071556899.6815207</v>
      </c>
      <c r="N3435" s="187">
        <v>8982079.8281598594</v>
      </c>
      <c r="O3435" s="185">
        <v>0</v>
      </c>
      <c r="P3435" s="185">
        <v>186748366547.09659</v>
      </c>
      <c r="Q3435" s="174">
        <v>347109792745.37329</v>
      </c>
      <c r="R3435" s="119">
        <v>0.67657897763668773</v>
      </c>
      <c r="S3435" s="174">
        <v>165393776422.62042</v>
      </c>
      <c r="T3435" s="119">
        <v>0.47648836154832164</v>
      </c>
      <c r="U3435" s="97">
        <v>16.606854635672313</v>
      </c>
      <c r="V3435" s="184">
        <v>2983828541009.813</v>
      </c>
      <c r="W3435" s="199">
        <v>3094.5250888872356</v>
      </c>
      <c r="X3435" s="191">
        <v>4.4192220895601909E-2</v>
      </c>
      <c r="Y3435" s="198">
        <v>2.0000000000000001E-4</v>
      </c>
    </row>
    <row r="3436" spans="1:25" x14ac:dyDescent="0.2">
      <c r="A3436">
        <v>3432</v>
      </c>
      <c r="B3436" s="119">
        <v>0.39038197613584158</v>
      </c>
      <c r="C3436" s="97">
        <v>10164.139130285705</v>
      </c>
      <c r="D3436" s="96">
        <v>0.76025843122355663</v>
      </c>
      <c r="E3436" s="98">
        <v>0</v>
      </c>
      <c r="F3436" s="119">
        <v>0</v>
      </c>
      <c r="G3436" s="177">
        <v>0</v>
      </c>
      <c r="H3436" s="97">
        <v>6515593.8273048634</v>
      </c>
      <c r="I3436" s="185">
        <v>41655.8688131335</v>
      </c>
      <c r="J3436" s="174">
        <v>271412721709.87381</v>
      </c>
      <c r="K3436" s="186">
        <v>0.39038197613584158</v>
      </c>
      <c r="L3436" s="182">
        <v>82871666187.648346</v>
      </c>
      <c r="M3436" s="189">
        <v>11308373958.086887</v>
      </c>
      <c r="N3436" s="187">
        <v>15291835.523515709</v>
      </c>
      <c r="O3436" s="185">
        <v>0</v>
      </c>
      <c r="P3436" s="185">
        <v>0</v>
      </c>
      <c r="Q3436" s="174">
        <v>282721095667.96069</v>
      </c>
      <c r="R3436" s="119">
        <v>0.37476734588615651</v>
      </c>
      <c r="S3436" s="174">
        <v>82871666187.648346</v>
      </c>
      <c r="T3436" s="119">
        <v>0.29312162218335575</v>
      </c>
      <c r="U3436" s="97">
        <v>13.415084750996414</v>
      </c>
      <c r="V3436" s="184">
        <v>1189867551994.3691</v>
      </c>
      <c r="W3436" s="199">
        <v>1235.5512199870711</v>
      </c>
      <c r="X3436" s="191">
        <v>5.648228622801002E-2</v>
      </c>
      <c r="Y3436" s="198">
        <v>2.0000000000000001E-4</v>
      </c>
    </row>
    <row r="3437" spans="1:25" x14ac:dyDescent="0.2">
      <c r="A3437">
        <v>3433</v>
      </c>
      <c r="B3437" s="119">
        <v>0.52655703589961644</v>
      </c>
      <c r="C3437" s="97">
        <v>12767.643448774128</v>
      </c>
      <c r="D3437" s="96">
        <v>0.86074252279199559</v>
      </c>
      <c r="E3437" s="98">
        <v>0.7</v>
      </c>
      <c r="F3437" s="119">
        <v>0.39519765784398797</v>
      </c>
      <c r="G3437" s="177">
        <v>1</v>
      </c>
      <c r="H3437" s="97">
        <v>19014008.980282698</v>
      </c>
      <c r="I3437" s="185">
        <v>23771.854529597138</v>
      </c>
      <c r="J3437" s="174">
        <v>451998255503.73389</v>
      </c>
      <c r="K3437" s="186">
        <v>0.19407306224774679</v>
      </c>
      <c r="L3437" s="182">
        <v>58419425750.007149</v>
      </c>
      <c r="M3437" s="189">
        <v>13970103963.998783</v>
      </c>
      <c r="N3437" s="187">
        <v>39404206.040158749</v>
      </c>
      <c r="O3437" s="185">
        <v>10555111395.774378</v>
      </c>
      <c r="P3437" s="185">
        <v>394835776616.26898</v>
      </c>
      <c r="Q3437" s="174">
        <v>871359247479.776</v>
      </c>
      <c r="R3437" s="119">
        <v>0.47286282572613308</v>
      </c>
      <c r="S3437" s="174">
        <v>183849013003.71173</v>
      </c>
      <c r="T3437" s="119">
        <v>0.21099106199361109</v>
      </c>
      <c r="U3437" s="97">
        <v>17.321734035117629</v>
      </c>
      <c r="V3437" s="184">
        <v>3028953062171.252</v>
      </c>
      <c r="W3437" s="199">
        <v>3147.312218251911</v>
      </c>
      <c r="X3437" s="191">
        <v>4.3283481300218862E-2</v>
      </c>
      <c r="Y3437" s="198">
        <v>2.0000000000000001E-4</v>
      </c>
    </row>
    <row r="3438" spans="1:25" x14ac:dyDescent="0.2">
      <c r="A3438">
        <v>3434</v>
      </c>
      <c r="B3438" s="119">
        <v>0.53824019866278672</v>
      </c>
      <c r="C3438" s="97">
        <v>13202.757249478997</v>
      </c>
      <c r="D3438" s="96">
        <v>0.65446473327793731</v>
      </c>
      <c r="E3438" s="98">
        <v>0</v>
      </c>
      <c r="F3438" s="119">
        <v>0.53463946851823885</v>
      </c>
      <c r="G3438" s="177">
        <v>1</v>
      </c>
      <c r="H3438" s="97">
        <v>3674047.5173084559</v>
      </c>
      <c r="I3438" s="185">
        <v>51273.186313665006</v>
      </c>
      <c r="J3438" s="174">
        <v>188380122880.21481</v>
      </c>
      <c r="K3438" s="186">
        <v>0.49709481604458006</v>
      </c>
      <c r="L3438" s="182">
        <v>74285374299.428741</v>
      </c>
      <c r="M3438" s="189">
        <v>4126620650.618504</v>
      </c>
      <c r="N3438" s="187">
        <v>9780262.1063541807</v>
      </c>
      <c r="O3438" s="185">
        <v>0</v>
      </c>
      <c r="P3438" s="185">
        <v>218208122717.77139</v>
      </c>
      <c r="Q3438" s="174">
        <v>410714866248.60474</v>
      </c>
      <c r="R3438" s="119">
        <v>0.653030369106402</v>
      </c>
      <c r="S3438" s="174">
        <v>161876934336.58676</v>
      </c>
      <c r="T3438" s="119">
        <v>0.39413458737235735</v>
      </c>
      <c r="U3438" s="97">
        <v>16.323778743389848</v>
      </c>
      <c r="V3438" s="184">
        <v>2831171699502.5938</v>
      </c>
      <c r="W3438" s="199">
        <v>2931.5478995843623</v>
      </c>
      <c r="X3438" s="191">
        <v>4.5810081927088617E-2</v>
      </c>
      <c r="Y3438" s="198">
        <v>2.0000000000000001E-4</v>
      </c>
    </row>
    <row r="3439" spans="1:25" x14ac:dyDescent="0.2">
      <c r="A3439">
        <v>3435</v>
      </c>
      <c r="B3439" s="119">
        <v>0.43279321944552535</v>
      </c>
      <c r="C3439" s="97">
        <v>6124.5363984710984</v>
      </c>
      <c r="D3439" s="96">
        <v>0.58707915480070283</v>
      </c>
      <c r="E3439" s="98">
        <v>0.7</v>
      </c>
      <c r="F3439" s="119">
        <v>0.4388405801847084</v>
      </c>
      <c r="G3439" s="177">
        <v>1</v>
      </c>
      <c r="H3439" s="97">
        <v>4990046.4141489808</v>
      </c>
      <c r="I3439" s="185">
        <v>43211.966417536933</v>
      </c>
      <c r="J3439" s="174">
        <v>215629718070.15634</v>
      </c>
      <c r="K3439" s="186">
        <v>0.43279321944552529</v>
      </c>
      <c r="L3439" s="182">
        <v>58710560694.392517</v>
      </c>
      <c r="M3439" s="189">
        <v>2130840031.5686741</v>
      </c>
      <c r="N3439" s="187">
        <v>13239342.881386604</v>
      </c>
      <c r="O3439" s="185">
        <v>0</v>
      </c>
      <c r="P3439" s="185">
        <v>252274355091.54526</v>
      </c>
      <c r="Q3439" s="174">
        <v>470034913193.27026</v>
      </c>
      <c r="R3439" s="119">
        <v>0.62791625830482212</v>
      </c>
      <c r="S3439" s="174">
        <v>162799831295.64267</v>
      </c>
      <c r="T3439" s="119">
        <v>0.3463568912139558</v>
      </c>
      <c r="U3439" s="97">
        <v>16.875421223989697</v>
      </c>
      <c r="V3439" s="184">
        <v>2982298743208.5947</v>
      </c>
      <c r="W3439" s="199">
        <v>3095.2081559406074</v>
      </c>
      <c r="X3439" s="191">
        <v>4.3636552200766954E-2</v>
      </c>
      <c r="Y3439" s="198">
        <v>2.0000000000000001E-4</v>
      </c>
    </row>
    <row r="3440" spans="1:25" x14ac:dyDescent="0.2">
      <c r="A3440">
        <v>3436</v>
      </c>
      <c r="B3440" s="119">
        <v>0.44436249969426833</v>
      </c>
      <c r="C3440" s="97">
        <v>16138.555553444497</v>
      </c>
      <c r="D3440" s="96">
        <v>0.75182226207791558</v>
      </c>
      <c r="E3440" s="98">
        <v>0</v>
      </c>
      <c r="F3440" s="119">
        <v>0.46396448216516983</v>
      </c>
      <c r="G3440" s="177">
        <v>1</v>
      </c>
      <c r="H3440" s="97">
        <v>3683134.5307121766</v>
      </c>
      <c r="I3440" s="185">
        <v>53842.047609118585</v>
      </c>
      <c r="J3440" s="174">
        <v>198307504753.39365</v>
      </c>
      <c r="K3440" s="186">
        <v>0.44436249969426833</v>
      </c>
      <c r="L3440" s="182">
        <v>68714685537.19297</v>
      </c>
      <c r="M3440" s="189">
        <v>7974810604.2564535</v>
      </c>
      <c r="N3440" s="187">
        <v>9360113.0317443181</v>
      </c>
      <c r="O3440" s="185">
        <v>0</v>
      </c>
      <c r="P3440" s="185">
        <v>160702417077.85699</v>
      </c>
      <c r="Q3440" s="174">
        <v>366984732435.50708</v>
      </c>
      <c r="R3440" s="119">
        <v>0.5904396914406127</v>
      </c>
      <c r="S3440" s="174">
        <v>143920884707.22818</v>
      </c>
      <c r="T3440" s="119">
        <v>0.39217131391840793</v>
      </c>
      <c r="U3440" s="97">
        <v>16.304158192935855</v>
      </c>
      <c r="V3440" s="184">
        <v>2480646451891.9536</v>
      </c>
      <c r="W3440" s="199">
        <v>2574.3645919265027</v>
      </c>
      <c r="X3440" s="191">
        <v>4.6887195375200363E-2</v>
      </c>
      <c r="Y3440" s="198">
        <v>2.0000000000000001E-4</v>
      </c>
    </row>
    <row r="3441" spans="1:25" x14ac:dyDescent="0.2">
      <c r="A3441">
        <v>3437</v>
      </c>
      <c r="B3441" s="119">
        <v>0.54526334887080397</v>
      </c>
      <c r="C3441" s="97">
        <v>14783.207405065772</v>
      </c>
      <c r="D3441" s="96">
        <v>0.66713042735733452</v>
      </c>
      <c r="E3441" s="98">
        <v>0</v>
      </c>
      <c r="F3441" s="119">
        <v>0.57833558871162993</v>
      </c>
      <c r="G3441" s="177">
        <v>1</v>
      </c>
      <c r="H3441" s="97">
        <v>4183403.6476985929</v>
      </c>
      <c r="I3441" s="185">
        <v>46629.002476704612</v>
      </c>
      <c r="J3441" s="174">
        <v>195067939049.5928</v>
      </c>
      <c r="K3441" s="186">
        <v>0.46522294371697404</v>
      </c>
      <c r="L3441" s="182">
        <v>70215983974.882706</v>
      </c>
      <c r="M3441" s="189">
        <v>5913859533.8517151</v>
      </c>
      <c r="N3441" s="187">
        <v>10808962.394606294</v>
      </c>
      <c r="O3441" s="185">
        <v>0</v>
      </c>
      <c r="P3441" s="185">
        <v>226541495426.53036</v>
      </c>
      <c r="Q3441" s="174">
        <v>427523294009.97485</v>
      </c>
      <c r="R3441" s="119">
        <v>0.63618352726374083</v>
      </c>
      <c r="S3441" s="174">
        <v>164886879751.05667</v>
      </c>
      <c r="T3441" s="119">
        <v>0.38567928826635955</v>
      </c>
      <c r="U3441" s="97">
        <v>16.579802233570422</v>
      </c>
      <c r="V3441" s="184">
        <v>2905066806154.0356</v>
      </c>
      <c r="W3441" s="199">
        <v>3012.8783910778748</v>
      </c>
      <c r="X3441" s="191">
        <v>4.4810044803935307E-2</v>
      </c>
      <c r="Y3441" s="198">
        <v>2.0000000000000001E-4</v>
      </c>
    </row>
    <row r="3442" spans="1:25" x14ac:dyDescent="0.2">
      <c r="A3442">
        <v>3438</v>
      </c>
      <c r="B3442" s="119">
        <v>0.50678608107213685</v>
      </c>
      <c r="C3442" s="97">
        <v>4000</v>
      </c>
      <c r="D3442" s="96">
        <v>0.71958012221729306</v>
      </c>
      <c r="E3442" s="98">
        <v>0</v>
      </c>
      <c r="F3442" s="119">
        <v>0</v>
      </c>
      <c r="G3442" s="177">
        <v>0</v>
      </c>
      <c r="H3442" s="97">
        <v>8374133.0714070052</v>
      </c>
      <c r="I3442" s="185">
        <v>35284.311980518229</v>
      </c>
      <c r="J3442" s="174">
        <v>295475523857.90009</v>
      </c>
      <c r="K3442" s="186">
        <v>0.40028347289988853</v>
      </c>
      <c r="L3442" s="182">
        <v>84616586891.264221</v>
      </c>
      <c r="M3442" s="189">
        <v>6549320893.4693012</v>
      </c>
      <c r="N3442" s="187">
        <v>19798222.883795191</v>
      </c>
      <c r="O3442" s="185">
        <v>0</v>
      </c>
      <c r="P3442" s="185">
        <v>0</v>
      </c>
      <c r="Q3442" s="174">
        <v>302024844751.36938</v>
      </c>
      <c r="R3442" s="119">
        <v>0.39160344224038496</v>
      </c>
      <c r="S3442" s="174">
        <v>84616586891.264221</v>
      </c>
      <c r="T3442" s="119">
        <v>0.28016432542469033</v>
      </c>
      <c r="U3442" s="97">
        <v>13.283555226635272</v>
      </c>
      <c r="V3442" s="184">
        <v>1284785133266.8032</v>
      </c>
      <c r="W3442" s="199">
        <v>1333.8407573230368</v>
      </c>
      <c r="X3442" s="191">
        <v>5.264645180641736E-2</v>
      </c>
      <c r="Y3442" s="198">
        <v>2.0000000000000001E-4</v>
      </c>
    </row>
    <row r="3443" spans="1:25" x14ac:dyDescent="0.2">
      <c r="A3443">
        <v>3439</v>
      </c>
      <c r="B3443" s="119">
        <v>0.55079458860178698</v>
      </c>
      <c r="C3443" s="97">
        <v>17000</v>
      </c>
      <c r="D3443" s="96">
        <v>0.2897770513758734</v>
      </c>
      <c r="E3443" s="98">
        <v>0.65631724489152576</v>
      </c>
      <c r="F3443" s="119">
        <v>0.63653640689489877</v>
      </c>
      <c r="G3443" s="177">
        <v>1</v>
      </c>
      <c r="H3443" s="97">
        <v>1637898.6979408963</v>
      </c>
      <c r="I3443" s="185">
        <v>53612.116068160925</v>
      </c>
      <c r="J3443" s="174">
        <v>87811215101.896988</v>
      </c>
      <c r="K3443" s="186">
        <v>0.50151728617918412</v>
      </c>
      <c r="L3443" s="182">
        <v>36461910870.940666</v>
      </c>
      <c r="M3443" s="189">
        <v>1010318235.8889527</v>
      </c>
      <c r="N3443" s="187">
        <v>6351231.2088956786</v>
      </c>
      <c r="O3443" s="185">
        <v>0</v>
      </c>
      <c r="P3443" s="185">
        <v>171233134289.8541</v>
      </c>
      <c r="Q3443" s="174">
        <v>260054667627.64005</v>
      </c>
      <c r="R3443" s="119">
        <v>0.69610498199203585</v>
      </c>
      <c r="S3443" s="174">
        <v>121800538644.16211</v>
      </c>
      <c r="T3443" s="119">
        <v>0.46836513166747895</v>
      </c>
      <c r="U3443" s="97">
        <v>17.231907706763323</v>
      </c>
      <c r="V3443" s="184">
        <v>2286322396481.1665</v>
      </c>
      <c r="W3443" s="199">
        <v>2371.617414709734</v>
      </c>
      <c r="X3443" s="191">
        <v>4.2717300051000044E-2</v>
      </c>
      <c r="Y3443" s="198">
        <v>2.0000000000000001E-4</v>
      </c>
    </row>
    <row r="3444" spans="1:25" x14ac:dyDescent="0.2">
      <c r="A3444">
        <v>3440</v>
      </c>
      <c r="B3444" s="119">
        <v>0.53987904083295279</v>
      </c>
      <c r="C3444" s="97">
        <v>6220.6082332832684</v>
      </c>
      <c r="D3444" s="96">
        <v>0.93141090163682905</v>
      </c>
      <c r="E3444" s="98">
        <v>0.30118011902072683</v>
      </c>
      <c r="F3444" s="119">
        <v>0</v>
      </c>
      <c r="G3444" s="177">
        <v>0</v>
      </c>
      <c r="H3444" s="97">
        <v>41389262.786718085</v>
      </c>
      <c r="I3444" s="185">
        <v>24587.65958815983</v>
      </c>
      <c r="J3444" s="174">
        <v>1017665104004.7158</v>
      </c>
      <c r="K3444" s="186">
        <v>0.49853565357256979</v>
      </c>
      <c r="L3444" s="182">
        <v>398469780730.69696</v>
      </c>
      <c r="M3444" s="189">
        <v>103506014073.83455</v>
      </c>
      <c r="N3444" s="187">
        <v>81563230.924978361</v>
      </c>
      <c r="O3444" s="185">
        <v>268396366058.8349</v>
      </c>
      <c r="P3444" s="185">
        <v>0</v>
      </c>
      <c r="Q3444" s="174">
        <v>1389567484137.3853</v>
      </c>
      <c r="R3444" s="119">
        <v>0.51962890527644701</v>
      </c>
      <c r="S3444" s="174">
        <v>483774175835.34546</v>
      </c>
      <c r="T3444" s="119">
        <v>0.34814730580405201</v>
      </c>
      <c r="U3444" s="97">
        <v>14.772925651635289</v>
      </c>
      <c r="V3444" s="184">
        <v>7554858987392.3311</v>
      </c>
      <c r="W3444" s="199">
        <v>7840.7445091843983</v>
      </c>
      <c r="X3444" s="191">
        <v>4.8930396736637634E-2</v>
      </c>
      <c r="Y3444" s="198">
        <v>2.0000000000000001E-4</v>
      </c>
    </row>
    <row r="3445" spans="1:25" x14ac:dyDescent="0.2">
      <c r="A3445">
        <v>3441</v>
      </c>
      <c r="B3445" s="119">
        <v>0.32850313246253104</v>
      </c>
      <c r="C3445" s="97">
        <v>9906.9735512654279</v>
      </c>
      <c r="D3445" s="96">
        <v>1.1451241208508773</v>
      </c>
      <c r="E3445" s="98">
        <v>0</v>
      </c>
      <c r="F3445" s="119">
        <v>0</v>
      </c>
      <c r="G3445" s="177">
        <v>0</v>
      </c>
      <c r="H3445" s="97">
        <v>12343868.377505913</v>
      </c>
      <c r="I3445" s="185">
        <v>36864.721300050827</v>
      </c>
      <c r="J3445" s="174">
        <v>455053267501.26611</v>
      </c>
      <c r="K3445" s="186">
        <v>0.32850313246253104</v>
      </c>
      <c r="L3445" s="182">
        <v>107370866775.6357</v>
      </c>
      <c r="M3445" s="189">
        <v>0</v>
      </c>
      <c r="N3445" s="187">
        <v>23805062.446038678</v>
      </c>
      <c r="O3445" s="185">
        <v>0</v>
      </c>
      <c r="P3445" s="185">
        <v>0</v>
      </c>
      <c r="Q3445" s="174">
        <v>455053267501.26611</v>
      </c>
      <c r="R3445" s="119">
        <v>0.32850313246253104</v>
      </c>
      <c r="S3445" s="174">
        <v>107370866775.6357</v>
      </c>
      <c r="T3445" s="119">
        <v>0.23595230370549303</v>
      </c>
      <c r="U3445" s="97">
        <v>13.000000000000002</v>
      </c>
      <c r="V3445" s="184">
        <v>1322824626335.2505</v>
      </c>
      <c r="W3445" s="199">
        <v>1373.0698588319351</v>
      </c>
      <c r="X3445" s="191">
        <v>6.1981889228328112E-2</v>
      </c>
      <c r="Y3445" s="198">
        <v>2.0000000000000001E-4</v>
      </c>
    </row>
    <row r="3446" spans="1:25" x14ac:dyDescent="0.2">
      <c r="A3446">
        <v>3442</v>
      </c>
      <c r="B3446" s="119">
        <v>0.54603783505939307</v>
      </c>
      <c r="C3446" s="97">
        <v>8695.2203900224395</v>
      </c>
      <c r="D3446" s="96">
        <v>0.62854750777431756</v>
      </c>
      <c r="E3446" s="98">
        <v>0</v>
      </c>
      <c r="F3446" s="119">
        <v>0.27511644798486906</v>
      </c>
      <c r="G3446" s="177">
        <v>1</v>
      </c>
      <c r="H3446" s="97">
        <v>5364692.1789767938</v>
      </c>
      <c r="I3446" s="185">
        <v>50045.301504221097</v>
      </c>
      <c r="J3446" s="174">
        <v>268477637574.2305</v>
      </c>
      <c r="K3446" s="186">
        <v>0.50179146312844591</v>
      </c>
      <c r="L3446" s="182">
        <v>102135219985.92873</v>
      </c>
      <c r="M3446" s="189">
        <v>5575537105.2437429</v>
      </c>
      <c r="N3446" s="187">
        <v>13703820.850985687</v>
      </c>
      <c r="O3446" s="185">
        <v>0</v>
      </c>
      <c r="P3446" s="185">
        <v>186149563114.54791</v>
      </c>
      <c r="Q3446" s="174">
        <v>460202737794.02216</v>
      </c>
      <c r="R3446" s="119">
        <v>0.61633583152265303</v>
      </c>
      <c r="S3446" s="174">
        <v>168736054118.37726</v>
      </c>
      <c r="T3446" s="119">
        <v>0.36665591110390189</v>
      </c>
      <c r="U3446" s="97">
        <v>15.488899890718004</v>
      </c>
      <c r="V3446" s="184">
        <v>2823538456995.9844</v>
      </c>
      <c r="W3446" s="199">
        <v>2927.1601573631328</v>
      </c>
      <c r="X3446" s="191">
        <v>4.6993952495991045E-2</v>
      </c>
      <c r="Y3446" s="198">
        <v>2.0000000000000001E-4</v>
      </c>
    </row>
    <row r="3447" spans="1:25" x14ac:dyDescent="0.2">
      <c r="A3447">
        <v>3443</v>
      </c>
      <c r="B3447" s="119">
        <v>0.45259691948476932</v>
      </c>
      <c r="C3447" s="97">
        <v>11686.432850371342</v>
      </c>
      <c r="D3447" s="96">
        <v>0.74094715509134423</v>
      </c>
      <c r="E3447" s="98">
        <v>0</v>
      </c>
      <c r="F3447" s="119">
        <v>0.47095750991151386</v>
      </c>
      <c r="G3447" s="177">
        <v>1</v>
      </c>
      <c r="H3447" s="97">
        <v>4744172.7290067496</v>
      </c>
      <c r="I3447" s="185">
        <v>45295.650776711991</v>
      </c>
      <c r="J3447" s="174">
        <v>214890391157.49042</v>
      </c>
      <c r="K3447" s="186">
        <v>0.44917401240582855</v>
      </c>
      <c r="L3447" s="182">
        <v>78886323271.547668</v>
      </c>
      <c r="M3447" s="189">
        <v>6971091428.7845774</v>
      </c>
      <c r="N3447" s="187">
        <v>11696244.954090241</v>
      </c>
      <c r="O3447" s="185">
        <v>0</v>
      </c>
      <c r="P3447" s="185">
        <v>225430679958.74432</v>
      </c>
      <c r="Q3447" s="174">
        <v>447292162545.01935</v>
      </c>
      <c r="R3447" s="119">
        <v>0.6189863055398318</v>
      </c>
      <c r="S3447" s="174">
        <v>168530272218.77118</v>
      </c>
      <c r="T3447" s="119">
        <v>0.37677895194912753</v>
      </c>
      <c r="U3447" s="97">
        <v>16.335107695908114</v>
      </c>
      <c r="V3447" s="184">
        <v>2943263548249.8042</v>
      </c>
      <c r="W3447" s="199">
        <v>3057.1386448752351</v>
      </c>
      <c r="X3447" s="191">
        <v>4.5654390997911236E-2</v>
      </c>
      <c r="Y3447" s="198">
        <v>2.0000000000000001E-4</v>
      </c>
    </row>
    <row r="3448" spans="1:25" x14ac:dyDescent="0.2">
      <c r="A3448">
        <v>3444</v>
      </c>
      <c r="B3448" s="119">
        <v>0.66582877762465986</v>
      </c>
      <c r="C3448" s="97">
        <v>6801.4997729621282</v>
      </c>
      <c r="D3448" s="96">
        <v>1.12125347438135</v>
      </c>
      <c r="E3448" s="98">
        <v>0</v>
      </c>
      <c r="F3448" s="119">
        <v>0.66200748577723811</v>
      </c>
      <c r="G3448" s="177">
        <v>1</v>
      </c>
      <c r="H3448" s="97">
        <v>15948952.645048374</v>
      </c>
      <c r="I3448" s="185">
        <v>36479.092445910785</v>
      </c>
      <c r="J3448" s="174">
        <v>581803317954.17297</v>
      </c>
      <c r="K3448" s="186">
        <v>0.46078909513006483</v>
      </c>
      <c r="L3448" s="182">
        <v>199448632325.46472</v>
      </c>
      <c r="M3448" s="189">
        <v>8301089096.3907156</v>
      </c>
      <c r="N3448" s="187">
        <v>30566292.81251156</v>
      </c>
      <c r="O3448" s="185">
        <v>0</v>
      </c>
      <c r="P3448" s="185">
        <v>287591090169.59558</v>
      </c>
      <c r="Q3448" s="174">
        <v>877695497220.1593</v>
      </c>
      <c r="R3448" s="119">
        <v>0.56757895891824472</v>
      </c>
      <c r="S3448" s="174">
        <v>383737077790.74475</v>
      </c>
      <c r="T3448" s="119">
        <v>0.43720980568559181</v>
      </c>
      <c r="U3448" s="97">
        <v>15.9605843495033</v>
      </c>
      <c r="V3448" s="184">
        <v>6459723098381.2109</v>
      </c>
      <c r="W3448" s="199">
        <v>6705.1640702911727</v>
      </c>
      <c r="X3448" s="191">
        <v>4.7418256070267721E-2</v>
      </c>
      <c r="Y3448" s="198">
        <v>2.0000000000000001E-4</v>
      </c>
    </row>
    <row r="3449" spans="1:25" x14ac:dyDescent="0.2">
      <c r="A3449">
        <v>3445</v>
      </c>
      <c r="B3449" s="119">
        <v>0.4759627658129037</v>
      </c>
      <c r="C3449" s="97">
        <v>7910.8913993128772</v>
      </c>
      <c r="D3449" s="96">
        <v>0.82593103480715546</v>
      </c>
      <c r="E3449" s="98">
        <v>0.15310923655595554</v>
      </c>
      <c r="F3449" s="119">
        <v>0</v>
      </c>
      <c r="G3449" s="177">
        <v>0</v>
      </c>
      <c r="H3449" s="97">
        <v>27715888.367480546</v>
      </c>
      <c r="I3449" s="185">
        <v>25222.61311008488</v>
      </c>
      <c r="J3449" s="174">
        <v>699067129295.26379</v>
      </c>
      <c r="K3449" s="186">
        <v>0.28617866695674143</v>
      </c>
      <c r="L3449" s="182">
        <v>123866815621.81905</v>
      </c>
      <c r="M3449" s="189">
        <v>27941303463.221733</v>
      </c>
      <c r="N3449" s="187">
        <v>57589900.230306216</v>
      </c>
      <c r="O3449" s="185">
        <v>88424680678.571411</v>
      </c>
      <c r="P3449" s="185">
        <v>0</v>
      </c>
      <c r="Q3449" s="174">
        <v>815433113437.05688</v>
      </c>
      <c r="R3449" s="119">
        <v>0.33209081070602681</v>
      </c>
      <c r="S3449" s="174">
        <v>162963030803.21854</v>
      </c>
      <c r="T3449" s="119">
        <v>0.19984843406263955</v>
      </c>
      <c r="U3449" s="97">
        <v>15.018219453467253</v>
      </c>
      <c r="V3449" s="184">
        <v>2436784011559.8374</v>
      </c>
      <c r="W3449" s="199">
        <v>2529.6992940075647</v>
      </c>
      <c r="X3449" s="191">
        <v>5.1128908548645817E-2</v>
      </c>
      <c r="Y3449" s="198">
        <v>2.0000000000000001E-4</v>
      </c>
    </row>
    <row r="3450" spans="1:25" x14ac:dyDescent="0.2">
      <c r="A3450">
        <v>3446</v>
      </c>
      <c r="B3450" s="119">
        <v>0.40548139674337813</v>
      </c>
      <c r="C3450" s="97">
        <v>9143.6808252069804</v>
      </c>
      <c r="D3450" s="96">
        <v>0.73594880991791589</v>
      </c>
      <c r="E3450" s="98">
        <v>0</v>
      </c>
      <c r="F3450" s="119">
        <v>0.57915346974161452</v>
      </c>
      <c r="G3450" s="177">
        <v>1</v>
      </c>
      <c r="H3450" s="97">
        <v>20721722.311064597</v>
      </c>
      <c r="I3450" s="185">
        <v>31565.72848159897</v>
      </c>
      <c r="J3450" s="174">
        <v>654096260142.15662</v>
      </c>
      <c r="K3450" s="186">
        <v>0.40548139674337813</v>
      </c>
      <c r="L3450" s="182">
        <v>196704145579.51242</v>
      </c>
      <c r="M3450" s="189">
        <v>0</v>
      </c>
      <c r="N3450" s="187">
        <v>45286089.506036252</v>
      </c>
      <c r="O3450" s="185">
        <v>0</v>
      </c>
      <c r="P3450" s="185">
        <v>597056820020.93054</v>
      </c>
      <c r="Q3450" s="174">
        <v>1251153080163.0872</v>
      </c>
      <c r="R3450" s="119">
        <v>0.59374774594885982</v>
      </c>
      <c r="S3450" s="174">
        <v>480459685754.62354</v>
      </c>
      <c r="T3450" s="119">
        <v>0.38401350991518629</v>
      </c>
      <c r="U3450" s="97">
        <v>16.543550669348296</v>
      </c>
      <c r="V3450" s="184">
        <v>8336716900818.6807</v>
      </c>
      <c r="W3450" s="199">
        <v>8652.4434672282805</v>
      </c>
      <c r="X3450" s="191">
        <v>4.4601236136936132E-2</v>
      </c>
      <c r="Y3450" s="198">
        <v>2.0000000000000001E-4</v>
      </c>
    </row>
    <row r="3451" spans="1:25" x14ac:dyDescent="0.2">
      <c r="A3451">
        <v>3447</v>
      </c>
      <c r="B3451" s="119">
        <v>0.56721707110380104</v>
      </c>
      <c r="C3451" s="97">
        <v>6236.5823906371625</v>
      </c>
      <c r="D3451" s="96">
        <v>0.88127598719168043</v>
      </c>
      <c r="E3451" s="98">
        <v>0.3302999711251926</v>
      </c>
      <c r="F3451" s="119">
        <v>0</v>
      </c>
      <c r="G3451" s="177">
        <v>0</v>
      </c>
      <c r="H3451" s="97">
        <v>11941271.184725963</v>
      </c>
      <c r="I3451" s="185">
        <v>25499.525595381583</v>
      </c>
      <c r="J3451" s="174">
        <v>304496750216.31226</v>
      </c>
      <c r="K3451" s="186">
        <v>0.22728162064017543</v>
      </c>
      <c r="L3451" s="182">
        <v>33814784843.62706</v>
      </c>
      <c r="M3451" s="189">
        <v>23419350024.60067</v>
      </c>
      <c r="N3451" s="187">
        <v>25342275.658643395</v>
      </c>
      <c r="O3451" s="185">
        <v>69510200630.286026</v>
      </c>
      <c r="P3451" s="185">
        <v>0</v>
      </c>
      <c r="Q3451" s="174">
        <v>397426300871.19891</v>
      </c>
      <c r="R3451" s="119">
        <v>0.31405741164953727</v>
      </c>
      <c r="S3451" s="174">
        <v>63649755811.090897</v>
      </c>
      <c r="T3451" s="119">
        <v>0.16015486562304546</v>
      </c>
      <c r="U3451" s="97">
        <v>16.974375415967295</v>
      </c>
      <c r="V3451" s="184">
        <v>1106586694122.3467</v>
      </c>
      <c r="W3451" s="199">
        <v>1148.595448313451</v>
      </c>
      <c r="X3451" s="191">
        <v>4.1898995070846504E-2</v>
      </c>
      <c r="Y3451" s="198">
        <v>2.0000000000000001E-4</v>
      </c>
    </row>
    <row r="3452" spans="1:25" x14ac:dyDescent="0.2">
      <c r="A3452">
        <v>3448</v>
      </c>
      <c r="B3452" s="119">
        <v>0.56791727906245792</v>
      </c>
      <c r="C3452" s="97">
        <v>11066.268127420712</v>
      </c>
      <c r="D3452" s="96">
        <v>0.46381752547062349</v>
      </c>
      <c r="E3452" s="98">
        <v>0</v>
      </c>
      <c r="F3452" s="119">
        <v>0.60740102846374844</v>
      </c>
      <c r="G3452" s="177">
        <v>1</v>
      </c>
      <c r="H3452" s="97">
        <v>3049311.5137107894</v>
      </c>
      <c r="I3452" s="185">
        <v>53601.428220876529</v>
      </c>
      <c r="J3452" s="174">
        <v>163447452225.26123</v>
      </c>
      <c r="K3452" s="186">
        <v>0.54338066322350387</v>
      </c>
      <c r="L3452" s="182">
        <v>72408504121.602997</v>
      </c>
      <c r="M3452" s="189">
        <v>9363423928.1983624</v>
      </c>
      <c r="N3452" s="187">
        <v>9249624.7925940081</v>
      </c>
      <c r="O3452" s="185">
        <v>0</v>
      </c>
      <c r="P3452" s="185">
        <v>185718865880.53171</v>
      </c>
      <c r="Q3452" s="174">
        <v>358529742033.99133</v>
      </c>
      <c r="R3452" s="119">
        <v>0.66211878643605937</v>
      </c>
      <c r="S3452" s="174">
        <v>160669791488.40527</v>
      </c>
      <c r="T3452" s="119">
        <v>0.44813518280771408</v>
      </c>
      <c r="U3452" s="97">
        <v>16.519563006632588</v>
      </c>
      <c r="V3452" s="184">
        <v>2876308923135.2866</v>
      </c>
      <c r="W3452" s="199">
        <v>2987.9659189421577</v>
      </c>
      <c r="X3452" s="191">
        <v>4.4223703031332946E-2</v>
      </c>
      <c r="Y3452" s="198">
        <v>2.0000000000000001E-4</v>
      </c>
    </row>
    <row r="3453" spans="1:25" x14ac:dyDescent="0.2">
      <c r="A3453">
        <v>3449</v>
      </c>
      <c r="B3453" s="119">
        <v>0.52612654252443702</v>
      </c>
      <c r="C3453" s="97">
        <v>6449.6352589304352</v>
      </c>
      <c r="D3453" s="96">
        <v>0.3272046773506439</v>
      </c>
      <c r="E3453" s="98">
        <v>0.40905687154859877</v>
      </c>
      <c r="F3453" s="119">
        <v>0</v>
      </c>
      <c r="G3453" s="177">
        <v>0</v>
      </c>
      <c r="H3453" s="97">
        <v>3193451.0214613038</v>
      </c>
      <c r="I3453" s="185">
        <v>53713.840925271856</v>
      </c>
      <c r="J3453" s="174">
        <v>171532520169.4194</v>
      </c>
      <c r="K3453" s="186">
        <v>0.52612654252443702</v>
      </c>
      <c r="L3453" s="182">
        <v>69998249393.684891</v>
      </c>
      <c r="M3453" s="189">
        <v>18524584990.57428</v>
      </c>
      <c r="N3453" s="187">
        <v>10653394.583260266</v>
      </c>
      <c r="O3453" s="185">
        <v>35651129027.542648</v>
      </c>
      <c r="P3453" s="185">
        <v>0</v>
      </c>
      <c r="Q3453" s="174">
        <v>225708234187.53632</v>
      </c>
      <c r="R3453" s="119">
        <v>0.52620461728742929</v>
      </c>
      <c r="S3453" s="174">
        <v>94772441929.361694</v>
      </c>
      <c r="T3453" s="119">
        <v>0.41988916474627697</v>
      </c>
      <c r="U3453" s="97">
        <v>15.151524286705319</v>
      </c>
      <c r="V3453" s="184">
        <v>1627939246356.0486</v>
      </c>
      <c r="W3453" s="199">
        <v>1689.0508753155086</v>
      </c>
      <c r="X3453" s="191">
        <v>4.6505408386701461E-2</v>
      </c>
      <c r="Y3453" s="198">
        <v>2.0000000000000001E-4</v>
      </c>
    </row>
    <row r="3454" spans="1:25" x14ac:dyDescent="0.2">
      <c r="A3454">
        <v>3450</v>
      </c>
      <c r="B3454" s="119">
        <v>0.52668215936200258</v>
      </c>
      <c r="C3454" s="97">
        <v>7987.0416628209859</v>
      </c>
      <c r="D3454" s="96">
        <v>1.281957219891853</v>
      </c>
      <c r="E3454" s="98">
        <v>0</v>
      </c>
      <c r="F3454" s="119">
        <v>0.49691716408215669</v>
      </c>
      <c r="G3454" s="177">
        <v>1</v>
      </c>
      <c r="H3454" s="97">
        <v>13321470.681480305</v>
      </c>
      <c r="I3454" s="185">
        <v>36271.771824412521</v>
      </c>
      <c r="J3454" s="174">
        <v>483193344924.25482</v>
      </c>
      <c r="K3454" s="186">
        <v>0.46527177915230322</v>
      </c>
      <c r="L3454" s="182">
        <v>175610605142.23959</v>
      </c>
      <c r="M3454" s="189">
        <v>21883657302.71505</v>
      </c>
      <c r="N3454" s="187">
        <v>24680192.750206925</v>
      </c>
      <c r="O3454" s="185">
        <v>0</v>
      </c>
      <c r="P3454" s="185">
        <v>265772116878.75317</v>
      </c>
      <c r="Q3454" s="174">
        <v>770849119105.72314</v>
      </c>
      <c r="R3454" s="119">
        <v>0.56747022202988129</v>
      </c>
      <c r="S3454" s="174">
        <v>318652147971.45978</v>
      </c>
      <c r="T3454" s="119">
        <v>0.41337810483734383</v>
      </c>
      <c r="U3454" s="97">
        <v>15.953736364032668</v>
      </c>
      <c r="V3454" s="184">
        <v>5328115184820.2471</v>
      </c>
      <c r="W3454" s="199">
        <v>5526.7501144223243</v>
      </c>
      <c r="X3454" s="191">
        <v>4.7765711839770249E-2</v>
      </c>
      <c r="Y3454" s="198">
        <v>2.0000000000000001E-4</v>
      </c>
    </row>
    <row r="3455" spans="1:25" x14ac:dyDescent="0.2">
      <c r="A3455">
        <v>3451</v>
      </c>
      <c r="B3455" s="119">
        <v>0.66226009589078161</v>
      </c>
      <c r="C3455" s="97">
        <v>7409.7311777028144</v>
      </c>
      <c r="D3455" s="96">
        <v>0.8407838176156095</v>
      </c>
      <c r="E3455" s="98">
        <v>0.30403606177924369</v>
      </c>
      <c r="F3455" s="119">
        <v>0.51697977517759741</v>
      </c>
      <c r="G3455" s="177">
        <v>1</v>
      </c>
      <c r="H3455" s="97">
        <v>6512668.127876197</v>
      </c>
      <c r="I3455" s="185">
        <v>42779.217207543887</v>
      </c>
      <c r="J3455" s="174">
        <v>278606844443.06403</v>
      </c>
      <c r="K3455" s="186">
        <v>0.54264557614279829</v>
      </c>
      <c r="L3455" s="182">
        <v>114927565885.16644</v>
      </c>
      <c r="M3455" s="189">
        <v>4532565586.1908474</v>
      </c>
      <c r="N3455" s="187">
        <v>14859837.250357047</v>
      </c>
      <c r="O3455" s="185">
        <v>0</v>
      </c>
      <c r="P3455" s="185">
        <v>320232361222.26886</v>
      </c>
      <c r="Q3455" s="174">
        <v>603371771251.52368</v>
      </c>
      <c r="R3455" s="119">
        <v>0.675156976192263</v>
      </c>
      <c r="S3455" s="174">
        <v>205043799580.6069</v>
      </c>
      <c r="T3455" s="119">
        <v>0.33982995120123316</v>
      </c>
      <c r="U3455" s="97">
        <v>15.700156533004106</v>
      </c>
      <c r="V3455" s="184">
        <v>3476523928820.7637</v>
      </c>
      <c r="W3455" s="199">
        <v>3609.0819100206809</v>
      </c>
      <c r="X3455" s="191">
        <v>4.7035226568189606E-2</v>
      </c>
      <c r="Y3455" s="198">
        <v>2.0000000000000001E-4</v>
      </c>
    </row>
    <row r="3456" spans="1:25" x14ac:dyDescent="0.2">
      <c r="A3456">
        <v>3452</v>
      </c>
      <c r="B3456" s="119">
        <v>0.58608578273227185</v>
      </c>
      <c r="C3456" s="97">
        <v>4000</v>
      </c>
      <c r="D3456" s="96">
        <v>0.80756110837664963</v>
      </c>
      <c r="E3456" s="98">
        <v>0.26604261755817704</v>
      </c>
      <c r="F3456" s="119">
        <v>0</v>
      </c>
      <c r="G3456" s="177">
        <v>0</v>
      </c>
      <c r="H3456" s="97">
        <v>8956792.5709814616</v>
      </c>
      <c r="I3456" s="185">
        <v>37288.35679347143</v>
      </c>
      <c r="J3456" s="174">
        <v>333984077111.87103</v>
      </c>
      <c r="K3456" s="186">
        <v>0.51964726210947998</v>
      </c>
      <c r="L3456" s="182">
        <v>132383383294.63365</v>
      </c>
      <c r="M3456" s="189">
        <v>23136164814.541054</v>
      </c>
      <c r="N3456" s="187">
        <v>20220299.376043398</v>
      </c>
      <c r="O3456" s="185">
        <v>58554891546.362473</v>
      </c>
      <c r="P3456" s="185">
        <v>0</v>
      </c>
      <c r="Q3456" s="174">
        <v>415675133472.7746</v>
      </c>
      <c r="R3456" s="119">
        <v>0.53021652427248345</v>
      </c>
      <c r="S3456" s="174">
        <v>170278913996.43793</v>
      </c>
      <c r="T3456" s="119">
        <v>0.40964421560134207</v>
      </c>
      <c r="U3456" s="97">
        <v>14.829043588285261</v>
      </c>
      <c r="V3456" s="184">
        <v>2797027474039.0044</v>
      </c>
      <c r="W3456" s="199">
        <v>2901.6010498940541</v>
      </c>
      <c r="X3456" s="191">
        <v>4.8522431837351165E-2</v>
      </c>
      <c r="Y3456" s="198">
        <v>2.0000000000000001E-4</v>
      </c>
    </row>
    <row r="3457" spans="1:25" x14ac:dyDescent="0.2">
      <c r="A3457">
        <v>3453</v>
      </c>
      <c r="B3457" s="119">
        <v>0.48218158244821552</v>
      </c>
      <c r="C3457" s="97">
        <v>7868.9662698684233</v>
      </c>
      <c r="D3457" s="96">
        <v>0.64637365518232393</v>
      </c>
      <c r="E3457" s="98">
        <v>0.63511512973539386</v>
      </c>
      <c r="F3457" s="119">
        <v>0</v>
      </c>
      <c r="G3457" s="177">
        <v>0</v>
      </c>
      <c r="H3457" s="97">
        <v>5098101.7632255033</v>
      </c>
      <c r="I3457" s="185">
        <v>44709.066163455725</v>
      </c>
      <c r="J3457" s="174">
        <v>227931369040.07932</v>
      </c>
      <c r="K3457" s="186">
        <v>0.45796046727479101</v>
      </c>
      <c r="L3457" s="182">
        <v>72843700566.943008</v>
      </c>
      <c r="M3457" s="189">
        <v>31031234305.394203</v>
      </c>
      <c r="N3457" s="187">
        <v>13051515.947780825</v>
      </c>
      <c r="O3457" s="185">
        <v>38610850317.373337</v>
      </c>
      <c r="P3457" s="185">
        <v>0</v>
      </c>
      <c r="Q3457" s="174">
        <v>297573453662.84686</v>
      </c>
      <c r="R3457" s="119">
        <v>0.45458435509284628</v>
      </c>
      <c r="S3457" s="174">
        <v>91465694828.646011</v>
      </c>
      <c r="T3457" s="119">
        <v>0.30737182266358137</v>
      </c>
      <c r="U3457" s="97">
        <v>15.463798087125637</v>
      </c>
      <c r="V3457" s="184">
        <v>1554042740963.4641</v>
      </c>
      <c r="W3457" s="199">
        <v>1612.9196887434596</v>
      </c>
      <c r="X3457" s="191">
        <v>4.7510486723928415E-2</v>
      </c>
      <c r="Y3457" s="198">
        <v>2.0000000000000001E-4</v>
      </c>
    </row>
    <row r="3458" spans="1:25" x14ac:dyDescent="0.2">
      <c r="A3458">
        <v>3454</v>
      </c>
      <c r="B3458" s="119">
        <v>0.59685106001112531</v>
      </c>
      <c r="C3458" s="97">
        <v>9083.9078060077554</v>
      </c>
      <c r="D3458" s="96">
        <v>0.35087418152765293</v>
      </c>
      <c r="E3458" s="98">
        <v>0.7</v>
      </c>
      <c r="F3458" s="119">
        <v>0.47094410495900896</v>
      </c>
      <c r="G3458" s="177">
        <v>1</v>
      </c>
      <c r="H3458" s="97">
        <v>2408191.3025631895</v>
      </c>
      <c r="I3458" s="185">
        <v>54164.590054496941</v>
      </c>
      <c r="J3458" s="174">
        <v>130438694676.14017</v>
      </c>
      <c r="K3458" s="186">
        <v>0.50142222496944355</v>
      </c>
      <c r="L3458" s="182">
        <v>49012127354.662796</v>
      </c>
      <c r="M3458" s="189">
        <v>2603635027.7361093</v>
      </c>
      <c r="N3458" s="187">
        <v>8259052.5143506974</v>
      </c>
      <c r="O3458" s="185">
        <v>0</v>
      </c>
      <c r="P3458" s="185">
        <v>184324109043.80399</v>
      </c>
      <c r="Q3458" s="174">
        <v>317366438747.68024</v>
      </c>
      <c r="R3458" s="119">
        <v>0.67072040944726141</v>
      </c>
      <c r="S3458" s="174">
        <v>133997619223.86693</v>
      </c>
      <c r="T3458" s="119">
        <v>0.42221735780449271</v>
      </c>
      <c r="U3458" s="97">
        <v>16.860088252711854</v>
      </c>
      <c r="V3458" s="184">
        <v>2477198027016.6387</v>
      </c>
      <c r="W3458" s="199">
        <v>2572.6920001761946</v>
      </c>
      <c r="X3458" s="191">
        <v>4.3153157244190443E-2</v>
      </c>
      <c r="Y3458" s="198">
        <v>2.0000000000000001E-4</v>
      </c>
    </row>
    <row r="3459" spans="1:25" x14ac:dyDescent="0.2">
      <c r="A3459">
        <v>3455</v>
      </c>
      <c r="B3459" s="119">
        <v>0.43333815351490279</v>
      </c>
      <c r="C3459" s="97">
        <v>10883.095708426928</v>
      </c>
      <c r="D3459" s="96">
        <v>0.61557173758620487</v>
      </c>
      <c r="E3459" s="98">
        <v>0</v>
      </c>
      <c r="F3459" s="119">
        <v>0</v>
      </c>
      <c r="G3459" s="177">
        <v>0</v>
      </c>
      <c r="H3459" s="97">
        <v>3888088.6287057046</v>
      </c>
      <c r="I3459" s="185">
        <v>53534.529651825338</v>
      </c>
      <c r="J3459" s="174">
        <v>208146995982.37045</v>
      </c>
      <c r="K3459" s="186">
        <v>0.43333815351490279</v>
      </c>
      <c r="L3459" s="182">
        <v>64034348382.922684</v>
      </c>
      <c r="M3459" s="189">
        <v>5752565118.4234495</v>
      </c>
      <c r="N3459" s="187">
        <v>10486987.915610148</v>
      </c>
      <c r="O3459" s="185">
        <v>0</v>
      </c>
      <c r="P3459" s="185">
        <v>0</v>
      </c>
      <c r="Q3459" s="174">
        <v>213899561100.79391</v>
      </c>
      <c r="R3459" s="119">
        <v>0.42168405785634649</v>
      </c>
      <c r="S3459" s="174">
        <v>64034348382.922684</v>
      </c>
      <c r="T3459" s="119">
        <v>0.29936643185886841</v>
      </c>
      <c r="U3459" s="97">
        <v>13.213088837481349</v>
      </c>
      <c r="V3459" s="184">
        <v>931430113160.35913</v>
      </c>
      <c r="W3459" s="199">
        <v>965.29347252045682</v>
      </c>
      <c r="X3459" s="191">
        <v>5.4234913865872265E-2</v>
      </c>
      <c r="Y3459" s="198">
        <v>2.0000000000000001E-4</v>
      </c>
    </row>
    <row r="3460" spans="1:25" x14ac:dyDescent="0.2">
      <c r="A3460">
        <v>3456</v>
      </c>
      <c r="B3460" s="119">
        <v>0.41336925654317042</v>
      </c>
      <c r="C3460" s="97">
        <v>11838.780429859948</v>
      </c>
      <c r="D3460" s="96">
        <v>0.59572429861960918</v>
      </c>
      <c r="E3460" s="98">
        <v>5.8429355968808966E-2</v>
      </c>
      <c r="F3460" s="119">
        <v>0</v>
      </c>
      <c r="G3460" s="177">
        <v>0</v>
      </c>
      <c r="H3460" s="97">
        <v>4491831.4449060513</v>
      </c>
      <c r="I3460" s="185">
        <v>44769.35948375662</v>
      </c>
      <c r="J3460" s="174">
        <v>201096416697.44092</v>
      </c>
      <c r="K3460" s="186">
        <v>0.41336925654317036</v>
      </c>
      <c r="L3460" s="182">
        <v>59353358650.924812</v>
      </c>
      <c r="M3460" s="189">
        <v>10922574847.700676</v>
      </c>
      <c r="N3460" s="187">
        <v>11906132.119127765</v>
      </c>
      <c r="O3460" s="185">
        <v>11755173954.620441</v>
      </c>
      <c r="P3460" s="185">
        <v>0</v>
      </c>
      <c r="Q3460" s="174">
        <v>223774165499.76205</v>
      </c>
      <c r="R3460" s="119">
        <v>0.41350267230696691</v>
      </c>
      <c r="S3460" s="174">
        <v>66277966446.940773</v>
      </c>
      <c r="T3460" s="119">
        <v>0.29618238682253628</v>
      </c>
      <c r="U3460" s="97">
        <v>14.306280429836397</v>
      </c>
      <c r="V3460" s="184">
        <v>1017104686592.3639</v>
      </c>
      <c r="W3460" s="199">
        <v>1056.1144213226419</v>
      </c>
      <c r="X3460" s="191">
        <v>4.9988325505493938E-2</v>
      </c>
      <c r="Y3460" s="198">
        <v>2.0000000000000001E-4</v>
      </c>
    </row>
    <row r="3461" spans="1:25" x14ac:dyDescent="0.2">
      <c r="A3461">
        <v>3457</v>
      </c>
      <c r="B3461" s="119">
        <v>0.53748867015150104</v>
      </c>
      <c r="C3461" s="97">
        <v>8857.281457673731</v>
      </c>
      <c r="D3461" s="96">
        <v>0.67081549125184115</v>
      </c>
      <c r="E3461" s="98">
        <v>0.14281717613942499</v>
      </c>
      <c r="F3461" s="119">
        <v>0</v>
      </c>
      <c r="G3461" s="177">
        <v>0</v>
      </c>
      <c r="H3461" s="97">
        <v>19017331.631276146</v>
      </c>
      <c r="I3461" s="185">
        <v>27757.535470176364</v>
      </c>
      <c r="J3461" s="174">
        <v>527874257303.25458</v>
      </c>
      <c r="K3461" s="186">
        <v>0.41035111796490731</v>
      </c>
      <c r="L3461" s="182">
        <v>156821036494.08679</v>
      </c>
      <c r="M3461" s="189">
        <v>9808147030.8428993</v>
      </c>
      <c r="N3461" s="187">
        <v>43086151.898272477</v>
      </c>
      <c r="O3461" s="185">
        <v>24571707544.924244</v>
      </c>
      <c r="P3461" s="185">
        <v>0</v>
      </c>
      <c r="Q3461" s="174">
        <v>562254111879.02173</v>
      </c>
      <c r="R3461" s="119">
        <v>0.42022130683156778</v>
      </c>
      <c r="S3461" s="174">
        <v>162779688458.41275</v>
      </c>
      <c r="T3461" s="119">
        <v>0.28951266877250958</v>
      </c>
      <c r="U3461" s="97">
        <v>13.372513378919464</v>
      </c>
      <c r="V3461" s="184">
        <v>2262806739648.1641</v>
      </c>
      <c r="W3461" s="199">
        <v>2350.4693945626118</v>
      </c>
      <c r="X3461" s="191">
        <v>5.3729895201244451E-2</v>
      </c>
      <c r="Y3461" s="198">
        <v>2.0000000000000001E-4</v>
      </c>
    </row>
    <row r="3462" spans="1:25" x14ac:dyDescent="0.2">
      <c r="A3462">
        <v>3458</v>
      </c>
      <c r="B3462" s="119">
        <v>0.51101627655314796</v>
      </c>
      <c r="C3462" s="97">
        <v>12931.353332586201</v>
      </c>
      <c r="D3462" s="96">
        <v>0.96033136894161353</v>
      </c>
      <c r="E3462" s="98">
        <v>0</v>
      </c>
      <c r="F3462" s="119">
        <v>0.54394001216679821</v>
      </c>
      <c r="G3462" s="177">
        <v>1</v>
      </c>
      <c r="H3462" s="97">
        <v>5990803.7181183202</v>
      </c>
      <c r="I3462" s="185">
        <v>48841.988339472919</v>
      </c>
      <c r="J3462" s="174">
        <v>292602765344.40601</v>
      </c>
      <c r="K3462" s="186">
        <v>0.51101627655314796</v>
      </c>
      <c r="L3462" s="182">
        <v>120879835171.02501</v>
      </c>
      <c r="M3462" s="189">
        <v>0</v>
      </c>
      <c r="N3462" s="187">
        <v>13132330.603881482</v>
      </c>
      <c r="O3462" s="185">
        <v>0</v>
      </c>
      <c r="P3462" s="185">
        <v>194159155135.21951</v>
      </c>
      <c r="Q3462" s="174">
        <v>486761920479.62549</v>
      </c>
      <c r="R3462" s="119">
        <v>0.62628584311452673</v>
      </c>
      <c r="S3462" s="174">
        <v>191744177443.32266</v>
      </c>
      <c r="T3462" s="119">
        <v>0.39391778480615258</v>
      </c>
      <c r="U3462" s="97">
        <v>15.217465267019469</v>
      </c>
      <c r="V3462" s="184">
        <v>3071366541504.4062</v>
      </c>
      <c r="W3462" s="199">
        <v>3186.2006880560089</v>
      </c>
      <c r="X3462" s="191">
        <v>5.0213284148687622E-2</v>
      </c>
      <c r="Y3462" s="198">
        <v>2.0000000000000001E-4</v>
      </c>
    </row>
    <row r="3463" spans="1:25" x14ac:dyDescent="0.2">
      <c r="A3463">
        <v>3459</v>
      </c>
      <c r="B3463" s="119">
        <v>0.50471464283047474</v>
      </c>
      <c r="C3463" s="97">
        <v>8233.3933266337972</v>
      </c>
      <c r="D3463" s="96">
        <v>0.21612132997504119</v>
      </c>
      <c r="E3463" s="98">
        <v>0</v>
      </c>
      <c r="F3463" s="119">
        <v>0.52003009732020278</v>
      </c>
      <c r="G3463" s="177">
        <v>1</v>
      </c>
      <c r="H3463" s="97">
        <v>3057496.5611781366</v>
      </c>
      <c r="I3463" s="185">
        <v>53471.14862899344</v>
      </c>
      <c r="J3463" s="174">
        <v>163487853055.39249</v>
      </c>
      <c r="K3463" s="186">
        <v>0.50471464283047474</v>
      </c>
      <c r="L3463" s="182">
        <v>61080937655.520821</v>
      </c>
      <c r="M3463" s="189">
        <v>0</v>
      </c>
      <c r="N3463" s="187">
        <v>11172201.658458875</v>
      </c>
      <c r="O3463" s="185">
        <v>0</v>
      </c>
      <c r="P3463" s="185">
        <v>211157353912.69641</v>
      </c>
      <c r="Q3463" s="174">
        <v>374645206968.08887</v>
      </c>
      <c r="R3463" s="119">
        <v>0.67114323582831159</v>
      </c>
      <c r="S3463" s="174">
        <v>176085547823.03214</v>
      </c>
      <c r="T3463" s="119">
        <v>0.47000614060446411</v>
      </c>
      <c r="U3463" s="97">
        <v>16.918706955431421</v>
      </c>
      <c r="V3463" s="184">
        <v>3278699487748.9639</v>
      </c>
      <c r="W3463" s="199">
        <v>3406.0401186288341</v>
      </c>
      <c r="X3463" s="191">
        <v>4.2825698069827368E-2</v>
      </c>
      <c r="Y3463" s="198">
        <v>2.0000000000000001E-4</v>
      </c>
    </row>
    <row r="3464" spans="1:25" x14ac:dyDescent="0.2">
      <c r="A3464">
        <v>3460</v>
      </c>
      <c r="B3464" s="119">
        <v>0.34368745878990525</v>
      </c>
      <c r="C3464" s="97">
        <v>9065.5784134021542</v>
      </c>
      <c r="D3464" s="96">
        <v>0.61218224221802697</v>
      </c>
      <c r="E3464" s="98">
        <v>0</v>
      </c>
      <c r="F3464" s="119">
        <v>0.56496550133731749</v>
      </c>
      <c r="G3464" s="177">
        <v>1</v>
      </c>
      <c r="H3464" s="97">
        <v>4086340.7186889872</v>
      </c>
      <c r="I3464" s="185">
        <v>37659.98489906382</v>
      </c>
      <c r="J3464" s="174">
        <v>153891529758.25687</v>
      </c>
      <c r="K3464" s="186">
        <v>0.34368745878990525</v>
      </c>
      <c r="L3464" s="182">
        <v>38050307680.431458</v>
      </c>
      <c r="M3464" s="189">
        <v>5069192293.9335327</v>
      </c>
      <c r="N3464" s="187">
        <v>10953769.152749851</v>
      </c>
      <c r="O3464" s="185">
        <v>0</v>
      </c>
      <c r="P3464" s="185">
        <v>219343085504.64108</v>
      </c>
      <c r="Q3464" s="174">
        <v>378303807556.83148</v>
      </c>
      <c r="R3464" s="119">
        <v>0.60365519097058695</v>
      </c>
      <c r="S3464" s="174">
        <v>144812146568.74457</v>
      </c>
      <c r="T3464" s="119">
        <v>0.38279325683760096</v>
      </c>
      <c r="U3464" s="97">
        <v>17.531635103959236</v>
      </c>
      <c r="V3464" s="184">
        <v>2722608893721.9102</v>
      </c>
      <c r="W3464" s="199">
        <v>2827.2985132939243</v>
      </c>
      <c r="X3464" s="191">
        <v>4.2397941152030626E-2</v>
      </c>
      <c r="Y3464" s="198">
        <v>2.0000000000000001E-4</v>
      </c>
    </row>
    <row r="3465" spans="1:25" x14ac:dyDescent="0.2">
      <c r="A3465">
        <v>3461</v>
      </c>
      <c r="B3465" s="119">
        <v>0.38429834999502543</v>
      </c>
      <c r="C3465" s="97">
        <v>10010.969396242201</v>
      </c>
      <c r="D3465" s="96">
        <v>0.70886273409951339</v>
      </c>
      <c r="E3465" s="98">
        <v>0.26533959721096956</v>
      </c>
      <c r="F3465" s="119">
        <v>0.37805965079797554</v>
      </c>
      <c r="G3465" s="177">
        <v>1</v>
      </c>
      <c r="H3465" s="97">
        <v>5126302.1810773825</v>
      </c>
      <c r="I3465" s="185">
        <v>34310.281150791277</v>
      </c>
      <c r="J3465" s="174">
        <v>175884869096.67953</v>
      </c>
      <c r="K3465" s="186">
        <v>0.37275191354980863</v>
      </c>
      <c r="L3465" s="182">
        <v>48064929714.013832</v>
      </c>
      <c r="M3465" s="189">
        <v>5490971268.9452915</v>
      </c>
      <c r="N3465" s="187">
        <v>12677986.705609057</v>
      </c>
      <c r="O3465" s="185">
        <v>0</v>
      </c>
      <c r="P3465" s="185">
        <v>204600281246.47144</v>
      </c>
      <c r="Q3465" s="174">
        <v>385976121612.09631</v>
      </c>
      <c r="R3465" s="119">
        <v>0.59392701693554129</v>
      </c>
      <c r="S3465" s="174">
        <v>128375036334.82523</v>
      </c>
      <c r="T3465" s="119">
        <v>0.33259838924398893</v>
      </c>
      <c r="U3465" s="97">
        <v>16.879870307106309</v>
      </c>
      <c r="V3465" s="184">
        <v>2300625669470.2886</v>
      </c>
      <c r="W3465" s="199">
        <v>2388.7430191632316</v>
      </c>
      <c r="X3465" s="191">
        <v>4.3990031802673864E-2</v>
      </c>
      <c r="Y3465" s="198">
        <v>2.0000000000000001E-4</v>
      </c>
    </row>
    <row r="3466" spans="1:25" x14ac:dyDescent="0.2">
      <c r="A3466">
        <v>3462</v>
      </c>
      <c r="B3466" s="119">
        <v>0.6399037713083866</v>
      </c>
      <c r="C3466" s="97">
        <v>4020.530343500116</v>
      </c>
      <c r="D3466" s="96">
        <v>1.2130377138763084</v>
      </c>
      <c r="E3466" s="98">
        <v>0.7</v>
      </c>
      <c r="F3466" s="119">
        <v>0</v>
      </c>
      <c r="G3466" s="177">
        <v>0</v>
      </c>
      <c r="H3466" s="97">
        <v>16667082.114081956</v>
      </c>
      <c r="I3466" s="185">
        <v>31036.951154879083</v>
      </c>
      <c r="J3466" s="174">
        <v>517295413469.12048</v>
      </c>
      <c r="K3466" s="186">
        <v>0.42531575689989964</v>
      </c>
      <c r="L3466" s="182">
        <v>137352291877.94864</v>
      </c>
      <c r="M3466" s="189">
        <v>26295856396.716633</v>
      </c>
      <c r="N3466" s="187">
        <v>31199890.376691781</v>
      </c>
      <c r="O3466" s="185">
        <v>68526978452.006363</v>
      </c>
      <c r="P3466" s="185">
        <v>0</v>
      </c>
      <c r="Q3466" s="174">
        <v>612118248317.84351</v>
      </c>
      <c r="R3466" s="119">
        <v>0.44899081809330704</v>
      </c>
      <c r="S3466" s="174">
        <v>165430417186.75552</v>
      </c>
      <c r="T3466" s="119">
        <v>0.27025892079083302</v>
      </c>
      <c r="U3466" s="97">
        <v>14.497834181754072</v>
      </c>
      <c r="V3466" s="184">
        <v>2561085953682.5825</v>
      </c>
      <c r="W3466" s="199">
        <v>2656.2450046985246</v>
      </c>
      <c r="X3466" s="191">
        <v>5.1378404777571274E-2</v>
      </c>
      <c r="Y3466" s="198">
        <v>2.0000000000000001E-4</v>
      </c>
    </row>
    <row r="3467" spans="1:25" x14ac:dyDescent="0.2">
      <c r="A3467">
        <v>3463</v>
      </c>
      <c r="B3467" s="119">
        <v>0.32649168363264841</v>
      </c>
      <c r="C3467" s="97">
        <v>5835.5381786837952</v>
      </c>
      <c r="D3467" s="96">
        <v>0.73230328514320253</v>
      </c>
      <c r="E3467" s="98">
        <v>0</v>
      </c>
      <c r="F3467" s="119">
        <v>0.63784509723945404</v>
      </c>
      <c r="G3467" s="177">
        <v>1</v>
      </c>
      <c r="H3467" s="97">
        <v>11631852.178918041</v>
      </c>
      <c r="I3467" s="185">
        <v>24993.086504858664</v>
      </c>
      <c r="J3467" s="174">
        <v>290715887719.42737</v>
      </c>
      <c r="K3467" s="186">
        <v>0.25350497104601821</v>
      </c>
      <c r="L3467" s="182">
        <v>42508915441.599182</v>
      </c>
      <c r="M3467" s="189">
        <v>6468260278.1749392</v>
      </c>
      <c r="N3467" s="187">
        <v>26362439.104062498</v>
      </c>
      <c r="O3467" s="185">
        <v>0</v>
      </c>
      <c r="P3467" s="185">
        <v>434791593651.86194</v>
      </c>
      <c r="Q3467" s="174">
        <v>731975741649.46423</v>
      </c>
      <c r="R3467" s="119">
        <v>0.57588137643813819</v>
      </c>
      <c r="S3467" s="174">
        <v>215801323676.48108</v>
      </c>
      <c r="T3467" s="119">
        <v>0.29482032176392281</v>
      </c>
      <c r="U3467" s="97">
        <v>17.907229721034575</v>
      </c>
      <c r="V3467" s="184">
        <v>4084460826427.6772</v>
      </c>
      <c r="W3467" s="199">
        <v>4240.5363353279308</v>
      </c>
      <c r="X3467" s="191">
        <v>4.120961113661465E-2</v>
      </c>
      <c r="Y3467" s="198">
        <v>2.0000000000000001E-4</v>
      </c>
    </row>
    <row r="3468" spans="1:25" x14ac:dyDescent="0.2">
      <c r="A3468">
        <v>3464</v>
      </c>
      <c r="B3468" s="119">
        <v>0.67053654791489992</v>
      </c>
      <c r="C3468" s="97">
        <v>10301.659504037267</v>
      </c>
      <c r="D3468" s="96">
        <v>0.53446221342369449</v>
      </c>
      <c r="E3468" s="98">
        <v>0</v>
      </c>
      <c r="F3468" s="119">
        <v>0.53961631856539671</v>
      </c>
      <c r="G3468" s="177">
        <v>1</v>
      </c>
      <c r="H3468" s="97">
        <v>3738205.5122056459</v>
      </c>
      <c r="I3468" s="185">
        <v>51771.97473789694</v>
      </c>
      <c r="J3468" s="174">
        <v>193534281342.97778</v>
      </c>
      <c r="K3468" s="186">
        <v>0.55783407708612431</v>
      </c>
      <c r="L3468" s="182">
        <v>79458686695.767303</v>
      </c>
      <c r="M3468" s="189">
        <v>8569200264.8386106</v>
      </c>
      <c r="N3468" s="187">
        <v>10567030.213226533</v>
      </c>
      <c r="O3468" s="185">
        <v>0</v>
      </c>
      <c r="P3468" s="185">
        <v>281483248498.78125</v>
      </c>
      <c r="Q3468" s="174">
        <v>483586730106.59766</v>
      </c>
      <c r="R3468" s="119">
        <v>0.68890768765113841</v>
      </c>
      <c r="S3468" s="174">
        <v>167858492151.98999</v>
      </c>
      <c r="T3468" s="119">
        <v>0.34711145220008149</v>
      </c>
      <c r="U3468" s="97">
        <v>16.321972586050386</v>
      </c>
      <c r="V3468" s="184">
        <v>2962890688121.3032</v>
      </c>
      <c r="W3468" s="199">
        <v>3076.6247713358575</v>
      </c>
      <c r="X3468" s="191">
        <v>4.5049362649475518E-2</v>
      </c>
      <c r="Y3468" s="198">
        <v>2.0000000000000001E-4</v>
      </c>
    </row>
    <row r="3469" spans="1:25" x14ac:dyDescent="0.2">
      <c r="A3469">
        <v>3465</v>
      </c>
      <c r="B3469" s="119">
        <v>0.46320345136846408</v>
      </c>
      <c r="C3469" s="97">
        <v>8911.0409346936667</v>
      </c>
      <c r="D3469" s="96">
        <v>1.0987342334936185</v>
      </c>
      <c r="E3469" s="98">
        <v>0</v>
      </c>
      <c r="F3469" s="119">
        <v>0</v>
      </c>
      <c r="G3469" s="177">
        <v>0</v>
      </c>
      <c r="H3469" s="97">
        <v>8783957.2331891824</v>
      </c>
      <c r="I3469" s="185">
        <v>35928.818599331622</v>
      </c>
      <c r="J3469" s="174">
        <v>315597206015.54102</v>
      </c>
      <c r="K3469" s="186">
        <v>0.41965778874283932</v>
      </c>
      <c r="L3469" s="182">
        <v>99785481646.083099</v>
      </c>
      <c r="M3469" s="189">
        <v>4739440176.3136978</v>
      </c>
      <c r="N3469" s="187">
        <v>17711770.1926415</v>
      </c>
      <c r="O3469" s="185">
        <v>0</v>
      </c>
      <c r="P3469" s="185">
        <v>0</v>
      </c>
      <c r="Q3469" s="174">
        <v>320336646191.85474</v>
      </c>
      <c r="R3469" s="119">
        <v>0.41344887381563622</v>
      </c>
      <c r="S3469" s="174">
        <v>99785481646.083099</v>
      </c>
      <c r="T3469" s="119">
        <v>0.31150192409244359</v>
      </c>
      <c r="U3469" s="97">
        <v>13.152660762925239</v>
      </c>
      <c r="V3469" s="184">
        <v>1343009318955.3184</v>
      </c>
      <c r="W3469" s="199">
        <v>1394.8624920240743</v>
      </c>
      <c r="X3469" s="191">
        <v>5.9864731121993038E-2</v>
      </c>
      <c r="Y3469" s="198">
        <v>2.0000000000000001E-4</v>
      </c>
    </row>
    <row r="3470" spans="1:25" x14ac:dyDescent="0.2">
      <c r="A3470">
        <v>3466</v>
      </c>
      <c r="B3470" s="119">
        <v>0.37867815311086761</v>
      </c>
      <c r="C3470" s="97">
        <v>6880.1330903108556</v>
      </c>
      <c r="D3470" s="96">
        <v>0.61369793036837172</v>
      </c>
      <c r="E3470" s="98">
        <v>0.7</v>
      </c>
      <c r="F3470" s="119">
        <v>0</v>
      </c>
      <c r="G3470" s="177">
        <v>0</v>
      </c>
      <c r="H3470" s="97">
        <v>5922984.5178125817</v>
      </c>
      <c r="I3470" s="185">
        <v>42056.70669180937</v>
      </c>
      <c r="J3470" s="174">
        <v>249101222605.7717</v>
      </c>
      <c r="K3470" s="186">
        <v>0.37867815311086761</v>
      </c>
      <c r="L3470" s="182">
        <v>62718685772.232178</v>
      </c>
      <c r="M3470" s="189">
        <v>36541862875.306374</v>
      </c>
      <c r="N3470" s="187">
        <v>15125823.302583791</v>
      </c>
      <c r="O3470" s="185">
        <v>90706177660.093307</v>
      </c>
      <c r="P3470" s="185">
        <v>0</v>
      </c>
      <c r="Q3470" s="174">
        <v>376349263141.17139</v>
      </c>
      <c r="R3470" s="119">
        <v>0.44345545318494251</v>
      </c>
      <c r="S3470" s="174">
        <v>92317639218.379181</v>
      </c>
      <c r="T3470" s="119">
        <v>0.24529778123612309</v>
      </c>
      <c r="U3470" s="97">
        <v>15.995367205909361</v>
      </c>
      <c r="V3470" s="184">
        <v>1613586338546.5754</v>
      </c>
      <c r="W3470" s="199">
        <v>1672.714339065072</v>
      </c>
      <c r="X3470" s="191">
        <v>4.5613561412769725E-2</v>
      </c>
      <c r="Y3470" s="198">
        <v>2.0000000000000001E-4</v>
      </c>
    </row>
    <row r="3471" spans="1:25" x14ac:dyDescent="0.2">
      <c r="A3471">
        <v>3467</v>
      </c>
      <c r="B3471" s="119">
        <v>0.47747451668693525</v>
      </c>
      <c r="C3471" s="97">
        <v>4000</v>
      </c>
      <c r="D3471" s="96">
        <v>1.2502184039107704</v>
      </c>
      <c r="E3471" s="98">
        <v>0</v>
      </c>
      <c r="F3471" s="119">
        <v>0</v>
      </c>
      <c r="G3471" s="177">
        <v>0</v>
      </c>
      <c r="H3471" s="97">
        <v>22042750.378926881</v>
      </c>
      <c r="I3471" s="185">
        <v>25644.272076946927</v>
      </c>
      <c r="J3471" s="174">
        <v>565270288041.4259</v>
      </c>
      <c r="K3471" s="186">
        <v>0.36148090088780171</v>
      </c>
      <c r="L3471" s="182">
        <v>139360590354.43295</v>
      </c>
      <c r="M3471" s="189">
        <v>13354490995.650887</v>
      </c>
      <c r="N3471" s="187">
        <v>40201745.411871098</v>
      </c>
      <c r="O3471" s="185">
        <v>0</v>
      </c>
      <c r="P3471" s="185">
        <v>0</v>
      </c>
      <c r="Q3471" s="174">
        <v>578624779037.07678</v>
      </c>
      <c r="R3471" s="119">
        <v>0.35313802721405507</v>
      </c>
      <c r="S3471" s="174">
        <v>139360590354.43295</v>
      </c>
      <c r="T3471" s="119">
        <v>0.24084794741481869</v>
      </c>
      <c r="U3471" s="97">
        <v>13.273429030998685</v>
      </c>
      <c r="V3471" s="184">
        <v>1955076382084.2896</v>
      </c>
      <c r="W3471" s="199">
        <v>2030.1889368991451</v>
      </c>
      <c r="X3471" s="191">
        <v>5.4865054201878226E-2</v>
      </c>
      <c r="Y3471" s="198">
        <v>2.0000000000000001E-4</v>
      </c>
    </row>
    <row r="3472" spans="1:25" x14ac:dyDescent="0.2">
      <c r="A3472">
        <v>3468</v>
      </c>
      <c r="B3472" s="119">
        <v>0.47565372939637685</v>
      </c>
      <c r="C3472" s="97">
        <v>9701.86229110768</v>
      </c>
      <c r="D3472" s="96">
        <v>0.63034631122140539</v>
      </c>
      <c r="E3472" s="98">
        <v>2.2758227179448726E-2</v>
      </c>
      <c r="F3472" s="119">
        <v>0.57552074533457032</v>
      </c>
      <c r="G3472" s="177">
        <v>1</v>
      </c>
      <c r="H3472" s="97">
        <v>3917095.6958645028</v>
      </c>
      <c r="I3472" s="185">
        <v>53711.867264718516</v>
      </c>
      <c r="J3472" s="174">
        <v>210394524079.4744</v>
      </c>
      <c r="K3472" s="186">
        <v>0.47565372939637685</v>
      </c>
      <c r="L3472" s="182">
        <v>73798568955.717361</v>
      </c>
      <c r="M3472" s="189">
        <v>3558338725.8505883</v>
      </c>
      <c r="N3472" s="187">
        <v>10476192.090696625</v>
      </c>
      <c r="O3472" s="185">
        <v>0</v>
      </c>
      <c r="P3472" s="185">
        <v>180060974701.88818</v>
      </c>
      <c r="Q3472" s="174">
        <v>394013837507.21313</v>
      </c>
      <c r="R3472" s="119">
        <v>0.61958158964409271</v>
      </c>
      <c r="S3472" s="174">
        <v>144926069927.1514</v>
      </c>
      <c r="T3472" s="119">
        <v>0.36781974674810314</v>
      </c>
      <c r="U3472" s="97">
        <v>16.044762620661878</v>
      </c>
      <c r="V3472" s="184">
        <v>2516665976233.8657</v>
      </c>
      <c r="W3472" s="199">
        <v>2607.1253793106143</v>
      </c>
      <c r="X3472" s="191">
        <v>4.6354831600903236E-2</v>
      </c>
      <c r="Y3472" s="198">
        <v>2.0000000000000001E-4</v>
      </c>
    </row>
    <row r="3473" spans="1:25" x14ac:dyDescent="0.2">
      <c r="A3473">
        <v>3469</v>
      </c>
      <c r="B3473" s="119">
        <v>0.416286195038854</v>
      </c>
      <c r="C3473" s="97">
        <v>13694.093814559641</v>
      </c>
      <c r="D3473" s="96">
        <v>0.61179247913926216</v>
      </c>
      <c r="E3473" s="98">
        <v>0.4353795401890127</v>
      </c>
      <c r="F3473" s="119">
        <v>0</v>
      </c>
      <c r="G3473" s="177">
        <v>0</v>
      </c>
      <c r="H3473" s="97">
        <v>7576462.8770889398</v>
      </c>
      <c r="I3473" s="185">
        <v>41100.120894672829</v>
      </c>
      <c r="J3473" s="174">
        <v>311393540202.35614</v>
      </c>
      <c r="K3473" s="186">
        <v>0.416286195038854</v>
      </c>
      <c r="L3473" s="182">
        <v>99903242603.529205</v>
      </c>
      <c r="M3473" s="189">
        <v>32573325302.914719</v>
      </c>
      <c r="N3473" s="187">
        <v>18733415.141789377</v>
      </c>
      <c r="O3473" s="185">
        <v>56591523789.115677</v>
      </c>
      <c r="P3473" s="185">
        <v>0</v>
      </c>
      <c r="Q3473" s="174">
        <v>400558389294.38654</v>
      </c>
      <c r="R3473" s="119">
        <v>0.43664558205836812</v>
      </c>
      <c r="S3473" s="174">
        <v>124481201878.11208</v>
      </c>
      <c r="T3473" s="119">
        <v>0.3107691792385</v>
      </c>
      <c r="U3473" s="97">
        <v>15.067861427164372</v>
      </c>
      <c r="V3473" s="184">
        <v>1973791945100.9395</v>
      </c>
      <c r="W3473" s="199">
        <v>2043.7706522334115</v>
      </c>
      <c r="X3473" s="191">
        <v>4.8973732122466786E-2</v>
      </c>
      <c r="Y3473" s="198">
        <v>2.0000000000000001E-4</v>
      </c>
    </row>
    <row r="3474" spans="1:25" x14ac:dyDescent="0.2">
      <c r="A3474">
        <v>3470</v>
      </c>
      <c r="B3474" s="119">
        <v>0.2</v>
      </c>
      <c r="C3474" s="97">
        <v>7165.4433166103599</v>
      </c>
      <c r="D3474" s="96">
        <v>1.1053318569509814</v>
      </c>
      <c r="E3474" s="98">
        <v>0.62871525067912604</v>
      </c>
      <c r="F3474" s="119">
        <v>0</v>
      </c>
      <c r="G3474" s="177">
        <v>0</v>
      </c>
      <c r="H3474" s="97">
        <v>14301476.220482519</v>
      </c>
      <c r="I3474" s="185">
        <v>34246.644876266742</v>
      </c>
      <c r="J3474" s="174">
        <v>489777577329.23828</v>
      </c>
      <c r="K3474" s="186">
        <v>0.19999999999999996</v>
      </c>
      <c r="L3474" s="182">
        <v>44556363145.460938</v>
      </c>
      <c r="M3474" s="189">
        <v>71823570388.855072</v>
      </c>
      <c r="N3474" s="187">
        <v>27687389.83721827</v>
      </c>
      <c r="O3474" s="185">
        <v>91313675763.272751</v>
      </c>
      <c r="P3474" s="185">
        <v>0</v>
      </c>
      <c r="Q3474" s="174">
        <v>652914823481.36609</v>
      </c>
      <c r="R3474" s="119">
        <v>0.26191235047268963</v>
      </c>
      <c r="S3474" s="174">
        <v>83076271361.56601</v>
      </c>
      <c r="T3474" s="119">
        <v>0.1272390645361676</v>
      </c>
      <c r="U3474" s="97">
        <v>18.00574756134203</v>
      </c>
      <c r="V3474" s="184">
        <v>1424802911853.793</v>
      </c>
      <c r="W3474" s="199">
        <v>1477.8097240618663</v>
      </c>
      <c r="X3474" s="191">
        <v>4.7712294059575132E-2</v>
      </c>
      <c r="Y3474" s="198">
        <v>2.0000000000000001E-4</v>
      </c>
    </row>
    <row r="3475" spans="1:25" x14ac:dyDescent="0.2">
      <c r="A3475">
        <v>3471</v>
      </c>
      <c r="B3475" s="119">
        <v>0.73103282432226169</v>
      </c>
      <c r="C3475" s="97">
        <v>11138.27158484915</v>
      </c>
      <c r="D3475" s="96">
        <v>0.252034651401704</v>
      </c>
      <c r="E3475" s="98">
        <v>0.15383024725880401</v>
      </c>
      <c r="F3475" s="119">
        <v>0</v>
      </c>
      <c r="G3475" s="177">
        <v>0</v>
      </c>
      <c r="H3475" s="97">
        <v>2459316.3381186388</v>
      </c>
      <c r="I3475" s="185">
        <v>53726.946163539091</v>
      </c>
      <c r="J3475" s="174">
        <v>132131556497.2122</v>
      </c>
      <c r="K3475" s="186">
        <v>0.53569505626240166</v>
      </c>
      <c r="L3475" s="182">
        <v>56625569774.638733</v>
      </c>
      <c r="M3475" s="189">
        <v>9425407884.9038029</v>
      </c>
      <c r="N3475" s="187">
        <v>9008612.8222687431</v>
      </c>
      <c r="O3475" s="185">
        <v>21111898645.945606</v>
      </c>
      <c r="P3475" s="185">
        <v>0</v>
      </c>
      <c r="Q3475" s="174">
        <v>162668863028.06161</v>
      </c>
      <c r="R3475" s="119">
        <v>0.53895834074555027</v>
      </c>
      <c r="S3475" s="174">
        <v>63558661029.668114</v>
      </c>
      <c r="T3475" s="119">
        <v>0.39072419789830193</v>
      </c>
      <c r="U3475" s="97">
        <v>14.127798943366248</v>
      </c>
      <c r="V3475" s="184">
        <v>1030726655487.7209</v>
      </c>
      <c r="W3475" s="199">
        <v>1070.7910494180442</v>
      </c>
      <c r="X3475" s="191">
        <v>4.9646319575934489E-2</v>
      </c>
      <c r="Y3475" s="198">
        <v>2.0000000000000001E-4</v>
      </c>
    </row>
    <row r="3476" spans="1:25" x14ac:dyDescent="0.2">
      <c r="A3476">
        <v>3472</v>
      </c>
      <c r="B3476" s="119">
        <v>0.47553556874404174</v>
      </c>
      <c r="C3476" s="97">
        <v>7956.8800082851512</v>
      </c>
      <c r="D3476" s="96">
        <v>0.64471223969303537</v>
      </c>
      <c r="E3476" s="98">
        <v>0.18571042763887766</v>
      </c>
      <c r="F3476" s="119">
        <v>0.47987774125934513</v>
      </c>
      <c r="G3476" s="177">
        <v>1</v>
      </c>
      <c r="H3476" s="97">
        <v>4963823.1748439102</v>
      </c>
      <c r="I3476" s="185">
        <v>39233.907684160593</v>
      </c>
      <c r="J3476" s="174">
        <v>194750180202.32291</v>
      </c>
      <c r="K3476" s="186">
        <v>0.44911239646316192</v>
      </c>
      <c r="L3476" s="182">
        <v>66752008024.186211</v>
      </c>
      <c r="M3476" s="189">
        <v>3072143319.2458382</v>
      </c>
      <c r="N3476" s="187">
        <v>12746751.851480875</v>
      </c>
      <c r="O3476" s="185">
        <v>0</v>
      </c>
      <c r="P3476" s="185">
        <v>253731188760.42142</v>
      </c>
      <c r="Q3476" s="174">
        <v>451553512281.99017</v>
      </c>
      <c r="R3476" s="119">
        <v>0.64322314687091264</v>
      </c>
      <c r="S3476" s="174">
        <v>176533443329.91876</v>
      </c>
      <c r="T3476" s="119">
        <v>0.39094689450599507</v>
      </c>
      <c r="U3476" s="97">
        <v>16.785236548317535</v>
      </c>
      <c r="V3476" s="184">
        <v>3206017173304.6426</v>
      </c>
      <c r="W3476" s="199">
        <v>3328.1357254918116</v>
      </c>
      <c r="X3476" s="191">
        <v>4.4066739793096367E-2</v>
      </c>
      <c r="Y3476" s="198">
        <v>2.0000000000000001E-4</v>
      </c>
    </row>
    <row r="3477" spans="1:25" x14ac:dyDescent="0.2">
      <c r="A3477">
        <v>3473</v>
      </c>
      <c r="B3477" s="119">
        <v>0.45892589819894958</v>
      </c>
      <c r="C3477" s="97">
        <v>12577.829496975706</v>
      </c>
      <c r="D3477" s="96">
        <v>1.2502615306573586</v>
      </c>
      <c r="E3477" s="98">
        <v>0</v>
      </c>
      <c r="F3477" s="119">
        <v>0.57740591535741259</v>
      </c>
      <c r="G3477" s="177">
        <v>1</v>
      </c>
      <c r="H3477" s="97">
        <v>10911809.752857633</v>
      </c>
      <c r="I3477" s="185">
        <v>28326.94680950019</v>
      </c>
      <c r="J3477" s="174">
        <v>309098254464.58356</v>
      </c>
      <c r="K3477" s="186">
        <v>0.19358690838238457</v>
      </c>
      <c r="L3477" s="182">
        <v>38967934065.273926</v>
      </c>
      <c r="M3477" s="189">
        <v>11663585866.488371</v>
      </c>
      <c r="N3477" s="187">
        <v>20609689.030953877</v>
      </c>
      <c r="O3477" s="185">
        <v>0</v>
      </c>
      <c r="P3477" s="185">
        <v>321837053345.69946</v>
      </c>
      <c r="Q3477" s="174">
        <v>642598893676.77136</v>
      </c>
      <c r="R3477" s="119">
        <v>0.49378705949711144</v>
      </c>
      <c r="S3477" s="174">
        <v>204975291579.06116</v>
      </c>
      <c r="T3477" s="119">
        <v>0.31897859395034095</v>
      </c>
      <c r="U3477" s="97">
        <v>18.043859446965858</v>
      </c>
      <c r="V3477" s="184">
        <v>3691804029825.7417</v>
      </c>
      <c r="W3477" s="199">
        <v>3832.9498746291761</v>
      </c>
      <c r="X3477" s="191">
        <v>4.3930943746145305E-2</v>
      </c>
      <c r="Y3477" s="198">
        <v>2.0000000000000001E-4</v>
      </c>
    </row>
    <row r="3478" spans="1:25" x14ac:dyDescent="0.2">
      <c r="A3478">
        <v>3474</v>
      </c>
      <c r="B3478" s="119">
        <v>0.40531291151775906</v>
      </c>
      <c r="C3478" s="97">
        <v>4000</v>
      </c>
      <c r="D3478" s="96">
        <v>1.1079390351523184</v>
      </c>
      <c r="E3478" s="98">
        <v>0.33891066701360173</v>
      </c>
      <c r="F3478" s="119">
        <v>0</v>
      </c>
      <c r="G3478" s="177">
        <v>0</v>
      </c>
      <c r="H3478" s="97">
        <v>15794000.671003653</v>
      </c>
      <c r="I3478" s="185">
        <v>33340.153403589145</v>
      </c>
      <c r="J3478" s="174">
        <v>526574405227.65167</v>
      </c>
      <c r="K3478" s="186">
        <v>0.40531291151775906</v>
      </c>
      <c r="L3478" s="182">
        <v>142589862726.31247</v>
      </c>
      <c r="M3478" s="189">
        <v>42488676354.063675</v>
      </c>
      <c r="N3478" s="187">
        <v>30586290.588851057</v>
      </c>
      <c r="O3478" s="185">
        <v>89887035411.990601</v>
      </c>
      <c r="P3478" s="185">
        <v>0</v>
      </c>
      <c r="Q3478" s="174">
        <v>658950116993.70605</v>
      </c>
      <c r="R3478" s="119">
        <v>0.43301765381713964</v>
      </c>
      <c r="S3478" s="174">
        <v>190649564677.13773</v>
      </c>
      <c r="T3478" s="119">
        <v>0.28932321242604575</v>
      </c>
      <c r="U3478" s="97">
        <v>15.293010921284569</v>
      </c>
      <c r="V3478" s="184">
        <v>3113903407423.8936</v>
      </c>
      <c r="W3478" s="199">
        <v>3228.5108256414201</v>
      </c>
      <c r="X3478" s="191">
        <v>4.8436530424431162E-2</v>
      </c>
      <c r="Y3478" s="198">
        <v>2.0000000000000001E-4</v>
      </c>
    </row>
    <row r="3479" spans="1:25" x14ac:dyDescent="0.2">
      <c r="A3479">
        <v>3475</v>
      </c>
      <c r="B3479" s="119">
        <v>0.47216687908749139</v>
      </c>
      <c r="C3479" s="97">
        <v>17000</v>
      </c>
      <c r="D3479" s="96">
        <v>1.2570094565152359</v>
      </c>
      <c r="E3479" s="98">
        <v>0.47834888945442194</v>
      </c>
      <c r="F3479" s="119">
        <v>0</v>
      </c>
      <c r="G3479" s="177">
        <v>0</v>
      </c>
      <c r="H3479" s="97">
        <v>9883903.1250578463</v>
      </c>
      <c r="I3479" s="185">
        <v>35626.069784119594</v>
      </c>
      <c r="J3479" s="174">
        <v>352124622472.78857</v>
      </c>
      <c r="K3479" s="186">
        <v>0.35486170309984122</v>
      </c>
      <c r="L3479" s="182">
        <v>109527925909.3219</v>
      </c>
      <c r="M3479" s="189">
        <v>39459261817.824753</v>
      </c>
      <c r="N3479" s="187">
        <v>18765346.747178949</v>
      </c>
      <c r="O3479" s="185">
        <v>61334638463.232407</v>
      </c>
      <c r="P3479" s="185">
        <v>0</v>
      </c>
      <c r="Q3479" s="174">
        <v>452918522753.84576</v>
      </c>
      <c r="R3479" s="119">
        <v>0.38422640113406725</v>
      </c>
      <c r="S3479" s="174">
        <v>142244772323.01263</v>
      </c>
      <c r="T3479" s="119">
        <v>0.31406260768080901</v>
      </c>
      <c r="U3479" s="97">
        <v>15.066169929814926</v>
      </c>
      <c r="V3479" s="184">
        <v>2016020900129.6448</v>
      </c>
      <c r="W3479" s="199">
        <v>2093.6466461959208</v>
      </c>
      <c r="X3479" s="191">
        <v>5.4850360066595626E-2</v>
      </c>
      <c r="Y3479" s="198">
        <v>2.0000000000000001E-4</v>
      </c>
    </row>
    <row r="3480" spans="1:25" x14ac:dyDescent="0.2">
      <c r="A3480">
        <v>3476</v>
      </c>
      <c r="B3480" s="119">
        <v>0.37416048717570571</v>
      </c>
      <c r="C3480" s="97">
        <v>17000</v>
      </c>
      <c r="D3480" s="96">
        <v>0.46418824491236094</v>
      </c>
      <c r="E3480" s="98">
        <v>0.45691632664525889</v>
      </c>
      <c r="F3480" s="119">
        <v>0</v>
      </c>
      <c r="G3480" s="177">
        <v>0</v>
      </c>
      <c r="H3480" s="97">
        <v>2478402.3556673392</v>
      </c>
      <c r="I3480" s="185">
        <v>53766.98456789097</v>
      </c>
      <c r="J3480" s="174">
        <v>133256221210.19044</v>
      </c>
      <c r="K3480" s="186">
        <v>0.3741604871757056</v>
      </c>
      <c r="L3480" s="182">
        <v>34344026824.714561</v>
      </c>
      <c r="M3480" s="189">
        <v>8481216594.8254871</v>
      </c>
      <c r="N3480" s="187">
        <v>7823450.5338529591</v>
      </c>
      <c r="O3480" s="185">
        <v>20111940635.924503</v>
      </c>
      <c r="P3480" s="185">
        <v>0</v>
      </c>
      <c r="Q3480" s="174">
        <v>161849378440.94046</v>
      </c>
      <c r="R3480" s="119">
        <v>0.40746999334324313</v>
      </c>
      <c r="S3480" s="174">
        <v>42826155482.676498</v>
      </c>
      <c r="T3480" s="119">
        <v>0.26460500432693318</v>
      </c>
      <c r="U3480" s="97">
        <v>14.830924277402001</v>
      </c>
      <c r="V3480" s="184">
        <v>691339182240.38379</v>
      </c>
      <c r="W3480" s="199">
        <v>717.34519286745365</v>
      </c>
      <c r="X3480" s="191">
        <v>4.8436530386538404E-2</v>
      </c>
      <c r="Y3480" s="198">
        <v>2.0000000000000001E-4</v>
      </c>
    </row>
    <row r="3481" spans="1:25" x14ac:dyDescent="0.2">
      <c r="A3481">
        <v>3477</v>
      </c>
      <c r="B3481" s="119">
        <v>0.40655248279559852</v>
      </c>
      <c r="C3481" s="97">
        <v>6429.9620241031344</v>
      </c>
      <c r="D3481" s="96">
        <v>0.64668518571389422</v>
      </c>
      <c r="E3481" s="98">
        <v>2.6826205552718224E-2</v>
      </c>
      <c r="F3481" s="119">
        <v>0</v>
      </c>
      <c r="G3481" s="177">
        <v>0</v>
      </c>
      <c r="H3481" s="97">
        <v>5595395.9905746598</v>
      </c>
      <c r="I3481" s="185">
        <v>38720.336890140919</v>
      </c>
      <c r="J3481" s="174">
        <v>216655617788.79459</v>
      </c>
      <c r="K3481" s="186">
        <v>0.40655248279559852</v>
      </c>
      <c r="L3481" s="182">
        <v>65548613202.367729</v>
      </c>
      <c r="M3481" s="189">
        <v>2202304608.5599031</v>
      </c>
      <c r="N3481" s="187">
        <v>14175565.95244021</v>
      </c>
      <c r="O3481" s="185">
        <v>8524132851.6150341</v>
      </c>
      <c r="P3481" s="185">
        <v>0</v>
      </c>
      <c r="Q3481" s="174">
        <v>227382055248.96951</v>
      </c>
      <c r="R3481" s="119">
        <v>0.41736444637651676</v>
      </c>
      <c r="S3481" s="174">
        <v>70146761392.060318</v>
      </c>
      <c r="T3481" s="119">
        <v>0.30849734960506836</v>
      </c>
      <c r="U3481" s="97">
        <v>13.499789612976626</v>
      </c>
      <c r="V3481" s="184">
        <v>1062342068161.248</v>
      </c>
      <c r="W3481" s="199">
        <v>1103.3230540810055</v>
      </c>
      <c r="X3481" s="191">
        <v>5.3412997762769254E-2</v>
      </c>
      <c r="Y3481" s="198">
        <v>2.0000000000000001E-4</v>
      </c>
    </row>
    <row r="3482" spans="1:25" x14ac:dyDescent="0.2">
      <c r="A3482">
        <v>3478</v>
      </c>
      <c r="B3482" s="119">
        <v>0.55125100187704379</v>
      </c>
      <c r="C3482" s="97">
        <v>7457.139604886258</v>
      </c>
      <c r="D3482" s="96">
        <v>0.9731613035593355</v>
      </c>
      <c r="E3482" s="98">
        <v>0.27693312483734966</v>
      </c>
      <c r="F3482" s="119">
        <v>0.67941349260249018</v>
      </c>
      <c r="G3482" s="177">
        <v>1</v>
      </c>
      <c r="H3482" s="97">
        <v>10407501.383154543</v>
      </c>
      <c r="I3482" s="185">
        <v>35455.212602773354</v>
      </c>
      <c r="J3482" s="174">
        <v>369000174203.40204</v>
      </c>
      <c r="K3482" s="186">
        <v>0.46202913627797315</v>
      </c>
      <c r="L3482" s="182">
        <v>123650841195.15593</v>
      </c>
      <c r="M3482" s="189">
        <v>11450146205.823191</v>
      </c>
      <c r="N3482" s="187">
        <v>21553385.200680971</v>
      </c>
      <c r="O3482" s="185">
        <v>0</v>
      </c>
      <c r="P3482" s="185">
        <v>271875500476.71353</v>
      </c>
      <c r="Q3482" s="174">
        <v>652325820885.93884</v>
      </c>
      <c r="R3482" s="119">
        <v>0.59477828369273067</v>
      </c>
      <c r="S3482" s="174">
        <v>264660825480.70993</v>
      </c>
      <c r="T3482" s="119">
        <v>0.40571876354866332</v>
      </c>
      <c r="U3482" s="97">
        <v>16.348253069559259</v>
      </c>
      <c r="V3482" s="184">
        <v>4589314945934.0244</v>
      </c>
      <c r="W3482" s="199">
        <v>4763.1573062394955</v>
      </c>
      <c r="X3482" s="191">
        <v>4.5708035131977312E-2</v>
      </c>
      <c r="Y3482" s="198">
        <v>2.0000000000000001E-4</v>
      </c>
    </row>
    <row r="3483" spans="1:25" x14ac:dyDescent="0.2">
      <c r="A3483">
        <v>3479</v>
      </c>
      <c r="B3483" s="119">
        <v>0.50173400188869688</v>
      </c>
      <c r="C3483" s="97">
        <v>6706.9957528562918</v>
      </c>
      <c r="D3483" s="96">
        <v>1.1991868753424058</v>
      </c>
      <c r="E3483" s="98">
        <v>0.7</v>
      </c>
      <c r="F3483" s="119">
        <v>0.48173893266906953</v>
      </c>
      <c r="G3483" s="177">
        <v>1</v>
      </c>
      <c r="H3483" s="97">
        <v>13189169.642177587</v>
      </c>
      <c r="I3483" s="185">
        <v>25616.245975424739</v>
      </c>
      <c r="J3483" s="174">
        <v>337857013765.62579</v>
      </c>
      <c r="K3483" s="186">
        <v>0.17661142046307243</v>
      </c>
      <c r="L3483" s="182">
        <v>34620821031.722061</v>
      </c>
      <c r="M3483" s="189">
        <v>2568000471.4545226</v>
      </c>
      <c r="N3483" s="187">
        <v>25003712.644787706</v>
      </c>
      <c r="O3483" s="185">
        <v>0</v>
      </c>
      <c r="P3483" s="185">
        <v>290223544027.37811</v>
      </c>
      <c r="Q3483" s="174">
        <v>630648558264.45837</v>
      </c>
      <c r="R3483" s="119">
        <v>0.46277477132370898</v>
      </c>
      <c r="S3483" s="174">
        <v>184314400298.10992</v>
      </c>
      <c r="T3483" s="119">
        <v>0.2922616691701353</v>
      </c>
      <c r="U3483" s="97">
        <v>17.922352816351719</v>
      </c>
      <c r="V3483" s="184">
        <v>3410719309131.5239</v>
      </c>
      <c r="W3483" s="199">
        <v>3539.7945655404728</v>
      </c>
      <c r="X3483" s="191">
        <v>4.284645326451076E-2</v>
      </c>
      <c r="Y3483" s="198">
        <v>2.0000000000000001E-4</v>
      </c>
    </row>
    <row r="3484" spans="1:25" x14ac:dyDescent="0.2">
      <c r="A3484">
        <v>3480</v>
      </c>
      <c r="B3484" s="119">
        <v>0.60255637267053364</v>
      </c>
      <c r="C3484" s="97">
        <v>8026.7571031895204</v>
      </c>
      <c r="D3484" s="96">
        <v>0.58814852158233555</v>
      </c>
      <c r="E3484" s="98">
        <v>3.2269765733763556E-2</v>
      </c>
      <c r="F3484" s="119">
        <v>0.57437572374205659</v>
      </c>
      <c r="G3484" s="177">
        <v>1</v>
      </c>
      <c r="H3484" s="97">
        <v>5193246.4638111321</v>
      </c>
      <c r="I3484" s="185">
        <v>36397.8004847466</v>
      </c>
      <c r="J3484" s="174">
        <v>189022748657.91339</v>
      </c>
      <c r="K3484" s="186">
        <v>0.35518819221229947</v>
      </c>
      <c r="L3484" s="182">
        <v>48554461991.596985</v>
      </c>
      <c r="M3484" s="189">
        <v>4454451540.0798969</v>
      </c>
      <c r="N3484" s="187">
        <v>13652711.50548286</v>
      </c>
      <c r="O3484" s="185">
        <v>0</v>
      </c>
      <c r="P3484" s="185">
        <v>229966818430.53156</v>
      </c>
      <c r="Q3484" s="174">
        <v>423444018628.52484</v>
      </c>
      <c r="R3484" s="119">
        <v>0.59302314374529574</v>
      </c>
      <c r="S3484" s="174">
        <v>183372574512.02679</v>
      </c>
      <c r="T3484" s="119">
        <v>0.4330503359238479</v>
      </c>
      <c r="U3484" s="97">
        <v>17.490099999316147</v>
      </c>
      <c r="V3484" s="184">
        <v>3454264373761.2285</v>
      </c>
      <c r="W3484" s="199">
        <v>3586.597436189119</v>
      </c>
      <c r="X3484" s="191">
        <v>4.2322520747225853E-2</v>
      </c>
      <c r="Y3484" s="198">
        <v>2.0000000000000001E-4</v>
      </c>
    </row>
    <row r="3485" spans="1:25" x14ac:dyDescent="0.2">
      <c r="A3485">
        <v>3481</v>
      </c>
      <c r="B3485" s="119">
        <v>0.55682382281833176</v>
      </c>
      <c r="C3485" s="97">
        <v>8269.0269691417943</v>
      </c>
      <c r="D3485" s="96">
        <v>0.37444368406121176</v>
      </c>
      <c r="E3485" s="98">
        <v>0</v>
      </c>
      <c r="F3485" s="119">
        <v>0</v>
      </c>
      <c r="G3485" s="177">
        <v>0</v>
      </c>
      <c r="H3485" s="97">
        <v>3962339.915718711</v>
      </c>
      <c r="I3485" s="185">
        <v>36815.856908520931</v>
      </c>
      <c r="J3485" s="174">
        <v>145876939360.02094</v>
      </c>
      <c r="K3485" s="186">
        <v>0.34939188040196678</v>
      </c>
      <c r="L3485" s="182">
        <v>32252687960.879852</v>
      </c>
      <c r="M3485" s="189">
        <v>3989910898.4171185</v>
      </c>
      <c r="N3485" s="187">
        <v>12302398.937684927</v>
      </c>
      <c r="O3485" s="185">
        <v>0</v>
      </c>
      <c r="P3485" s="185">
        <v>0</v>
      </c>
      <c r="Q3485" s="174">
        <v>149866850258.43805</v>
      </c>
      <c r="R3485" s="119">
        <v>0.34009000697878949</v>
      </c>
      <c r="S3485" s="174">
        <v>32252687960.879852</v>
      </c>
      <c r="T3485" s="119">
        <v>0.21520895318251948</v>
      </c>
      <c r="U3485" s="97">
        <v>13.417779564826835</v>
      </c>
      <c r="V3485" s="184">
        <v>500812266153.33551</v>
      </c>
      <c r="W3485" s="199">
        <v>519.93331036056645</v>
      </c>
      <c r="X3485" s="191">
        <v>4.8532201342844923E-2</v>
      </c>
      <c r="Y3485" s="198">
        <v>2.0000000000000001E-4</v>
      </c>
    </row>
    <row r="3486" spans="1:25" x14ac:dyDescent="0.2">
      <c r="A3486">
        <v>3482</v>
      </c>
      <c r="B3486" s="119">
        <v>0.57084313328067582</v>
      </c>
      <c r="C3486" s="97">
        <v>13347.793165268189</v>
      </c>
      <c r="D3486" s="96">
        <v>1.433016295195805</v>
      </c>
      <c r="E3486" s="98">
        <v>0</v>
      </c>
      <c r="F3486" s="119">
        <v>0</v>
      </c>
      <c r="G3486" s="177">
        <v>0</v>
      </c>
      <c r="H3486" s="97">
        <v>8361227.2300024265</v>
      </c>
      <c r="I3486" s="185">
        <v>35155.001727309442</v>
      </c>
      <c r="J3486" s="174">
        <v>293938957713.16205</v>
      </c>
      <c r="K3486" s="186">
        <v>0.3258580973965447</v>
      </c>
      <c r="L3486" s="182">
        <v>74265624724.519547</v>
      </c>
      <c r="M3486" s="189">
        <v>11789865330.956127</v>
      </c>
      <c r="N3486" s="187">
        <v>17839001.511218958</v>
      </c>
      <c r="O3486" s="185">
        <v>0</v>
      </c>
      <c r="P3486" s="185">
        <v>0</v>
      </c>
      <c r="Q3486" s="174">
        <v>305728823044.11816</v>
      </c>
      <c r="R3486" s="119">
        <v>0.31329198391383772</v>
      </c>
      <c r="S3486" s="174">
        <v>74265624724.519547</v>
      </c>
      <c r="T3486" s="119">
        <v>0.24291338966690312</v>
      </c>
      <c r="U3486" s="97">
        <v>13.607946135648543</v>
      </c>
      <c r="V3486" s="184">
        <v>1015520002026.4282</v>
      </c>
      <c r="W3486" s="199">
        <v>1054.7161231622219</v>
      </c>
      <c r="X3486" s="191">
        <v>5.9730881690481241E-2</v>
      </c>
      <c r="Y3486" s="198">
        <v>2.0000000000000001E-4</v>
      </c>
    </row>
    <row r="3487" spans="1:25" x14ac:dyDescent="0.2">
      <c r="A3487">
        <v>3483</v>
      </c>
      <c r="B3487" s="119">
        <v>0.35792556800717268</v>
      </c>
      <c r="C3487" s="97">
        <v>11503.722238790286</v>
      </c>
      <c r="D3487" s="96">
        <v>1.1384487649646688</v>
      </c>
      <c r="E3487" s="98">
        <v>2.9617238507344892E-2</v>
      </c>
      <c r="F3487" s="119">
        <v>0.45977287127347194</v>
      </c>
      <c r="G3487" s="177">
        <v>1</v>
      </c>
      <c r="H3487" s="97">
        <v>10181135.608801907</v>
      </c>
      <c r="I3487" s="185">
        <v>36387.268778295198</v>
      </c>
      <c r="J3487" s="174">
        <v>370463717865.74707</v>
      </c>
      <c r="K3487" s="186">
        <v>0.33503246227080541</v>
      </c>
      <c r="L3487" s="182">
        <v>85401669050.125778</v>
      </c>
      <c r="M3487" s="189">
        <v>9593938547.1090794</v>
      </c>
      <c r="N3487" s="187">
        <v>19950247.622850038</v>
      </c>
      <c r="O3487" s="185">
        <v>0</v>
      </c>
      <c r="P3487" s="185">
        <v>266444402761.75168</v>
      </c>
      <c r="Q3487" s="174">
        <v>646502059174.60791</v>
      </c>
      <c r="R3487" s="119">
        <v>0.52168881599318861</v>
      </c>
      <c r="S3487" s="174">
        <v>205565232587.38889</v>
      </c>
      <c r="T3487" s="119">
        <v>0.31796531761992364</v>
      </c>
      <c r="U3487" s="97">
        <v>16.670732814404513</v>
      </c>
      <c r="V3487" s="184">
        <v>3464429755162.728</v>
      </c>
      <c r="W3487" s="199">
        <v>3594.583968660882</v>
      </c>
      <c r="X3487" s="191">
        <v>4.5510414897343442E-2</v>
      </c>
      <c r="Y3487" s="198">
        <v>2.0000000000000001E-4</v>
      </c>
    </row>
    <row r="3488" spans="1:25" x14ac:dyDescent="0.2">
      <c r="A3488">
        <v>3484</v>
      </c>
      <c r="B3488" s="119">
        <v>0.52806912411008422</v>
      </c>
      <c r="C3488" s="97">
        <v>4299.7194006792051</v>
      </c>
      <c r="D3488" s="96">
        <v>0.5303047310304696</v>
      </c>
      <c r="E3488" s="98">
        <v>0.19095645854283358</v>
      </c>
      <c r="F3488" s="119">
        <v>0.70135577209634214</v>
      </c>
      <c r="G3488" s="177">
        <v>1</v>
      </c>
      <c r="H3488" s="97">
        <v>6172011.0734735401</v>
      </c>
      <c r="I3488" s="185">
        <v>34685.69015031639</v>
      </c>
      <c r="J3488" s="174">
        <v>214080463698.82486</v>
      </c>
      <c r="K3488" s="186">
        <v>0.4483376219823666</v>
      </c>
      <c r="L3488" s="182">
        <v>68474006932.836708</v>
      </c>
      <c r="M3488" s="189">
        <v>4454177605.1103153</v>
      </c>
      <c r="N3488" s="187">
        <v>16582565.727451805</v>
      </c>
      <c r="O3488" s="185">
        <v>0</v>
      </c>
      <c r="P3488" s="185">
        <v>293191573298.31433</v>
      </c>
      <c r="Q3488" s="174">
        <v>511726214602.24945</v>
      </c>
      <c r="R3488" s="119">
        <v>0.64591880426368142</v>
      </c>
      <c r="S3488" s="174">
        <v>207290545443.32053</v>
      </c>
      <c r="T3488" s="119">
        <v>0.40508095838795694</v>
      </c>
      <c r="U3488" s="97">
        <v>17.072530720669683</v>
      </c>
      <c r="V3488" s="184">
        <v>3848731969074.9614</v>
      </c>
      <c r="W3488" s="199">
        <v>3992.2889186608131</v>
      </c>
      <c r="X3488" s="191">
        <v>4.2836035897454543E-2</v>
      </c>
      <c r="Y3488" s="198">
        <v>2.0000000000000001E-4</v>
      </c>
    </row>
    <row r="3489" spans="1:25" x14ac:dyDescent="0.2">
      <c r="A3489">
        <v>3485</v>
      </c>
      <c r="B3489" s="119">
        <v>0.54191578884388847</v>
      </c>
      <c r="C3489" s="97">
        <v>15610.125934748554</v>
      </c>
      <c r="D3489" s="96">
        <v>0.67520219527143799</v>
      </c>
      <c r="E3489" s="98">
        <v>0.44418368349754916</v>
      </c>
      <c r="F3489" s="119">
        <v>0.44786892871556533</v>
      </c>
      <c r="G3489" s="177">
        <v>1</v>
      </c>
      <c r="H3489" s="97">
        <v>3224164.3722719564</v>
      </c>
      <c r="I3489" s="185">
        <v>47965.716704321203</v>
      </c>
      <c r="J3489" s="174">
        <v>154649354888.56226</v>
      </c>
      <c r="K3489" s="186">
        <v>0.43641961854337363</v>
      </c>
      <c r="L3489" s="182">
        <v>54629409871.08429</v>
      </c>
      <c r="M3489" s="189">
        <v>0</v>
      </c>
      <c r="N3489" s="187">
        <v>8662818.0490771979</v>
      </c>
      <c r="O3489" s="185">
        <v>0</v>
      </c>
      <c r="P3489" s="185">
        <v>149705233735.47253</v>
      </c>
      <c r="Q3489" s="174">
        <v>304354588624.03479</v>
      </c>
      <c r="R3489" s="119">
        <v>0.61525669878477929</v>
      </c>
      <c r="S3489" s="174">
        <v>112582570390.13058</v>
      </c>
      <c r="T3489" s="119">
        <v>0.36990594063032955</v>
      </c>
      <c r="U3489" s="97">
        <v>16.088568345076265</v>
      </c>
      <c r="V3489" s="184">
        <v>1929610628671.988</v>
      </c>
      <c r="W3489" s="199">
        <v>2002.3552456052944</v>
      </c>
      <c r="X3489" s="191">
        <v>4.7007216492608327E-2</v>
      </c>
      <c r="Y3489" s="198">
        <v>2.0000000000000001E-4</v>
      </c>
    </row>
    <row r="3490" spans="1:25" x14ac:dyDescent="0.2">
      <c r="A3490">
        <v>3486</v>
      </c>
      <c r="B3490" s="119">
        <v>0.25741536273511934</v>
      </c>
      <c r="C3490" s="97">
        <v>10961.821423216823</v>
      </c>
      <c r="D3490" s="96">
        <v>0.74590626995708098</v>
      </c>
      <c r="E3490" s="98">
        <v>0</v>
      </c>
      <c r="F3490" s="119">
        <v>0.63578645807723044</v>
      </c>
      <c r="G3490" s="177">
        <v>1</v>
      </c>
      <c r="H3490" s="97">
        <v>17678112.876469083</v>
      </c>
      <c r="I3490" s="185">
        <v>31533.428864907848</v>
      </c>
      <c r="J3490" s="174">
        <v>557451514855.94934</v>
      </c>
      <c r="K3490" s="186">
        <v>0.25741536273511934</v>
      </c>
      <c r="L3490" s="182">
        <v>89611892507.385162</v>
      </c>
      <c r="M3490" s="189">
        <v>7087967336.1178923</v>
      </c>
      <c r="N3490" s="187">
        <v>38669926.373528011</v>
      </c>
      <c r="O3490" s="185">
        <v>0</v>
      </c>
      <c r="P3490" s="185">
        <v>520098242387.87164</v>
      </c>
      <c r="Q3490" s="174">
        <v>1084637724579.939</v>
      </c>
      <c r="R3490" s="119">
        <v>0.51590975044768694</v>
      </c>
      <c r="S3490" s="174">
        <v>313630747704.62219</v>
      </c>
      <c r="T3490" s="119">
        <v>0.28915714491314215</v>
      </c>
      <c r="U3490" s="97">
        <v>17.353427782341424</v>
      </c>
      <c r="V3490" s="184">
        <v>5539433414985.3242</v>
      </c>
      <c r="W3490" s="199">
        <v>5751.7333867723637</v>
      </c>
      <c r="X3490" s="191">
        <v>4.3846284947273266E-2</v>
      </c>
      <c r="Y3490" s="198">
        <v>2.0000000000000001E-4</v>
      </c>
    </row>
    <row r="3491" spans="1:25" x14ac:dyDescent="0.2">
      <c r="A3491">
        <v>3487</v>
      </c>
      <c r="B3491" s="119">
        <v>0.42692880405032763</v>
      </c>
      <c r="C3491" s="97">
        <v>7688.2222660851257</v>
      </c>
      <c r="D3491" s="96">
        <v>0.80392054154481496</v>
      </c>
      <c r="E3491" s="98">
        <v>0.61853321492277458</v>
      </c>
      <c r="F3491" s="119">
        <v>0</v>
      </c>
      <c r="G3491" s="177">
        <v>0</v>
      </c>
      <c r="H3491" s="97">
        <v>7600401.7558826292</v>
      </c>
      <c r="I3491" s="185">
        <v>36622.267892250835</v>
      </c>
      <c r="J3491" s="174">
        <v>278343949192.6673</v>
      </c>
      <c r="K3491" s="186">
        <v>0.42692880405032763</v>
      </c>
      <c r="L3491" s="182">
        <v>88254599296.216736</v>
      </c>
      <c r="M3491" s="189">
        <v>33766053294.126484</v>
      </c>
      <c r="N3491" s="187">
        <v>17288225.714402061</v>
      </c>
      <c r="O3491" s="185">
        <v>77598456428.169159</v>
      </c>
      <c r="P3491" s="185">
        <v>0</v>
      </c>
      <c r="Q3491" s="174">
        <v>389708458914.96295</v>
      </c>
      <c r="R3491" s="119">
        <v>0.46422347359281246</v>
      </c>
      <c r="S3491" s="174">
        <v>138144694788.15802</v>
      </c>
      <c r="T3491" s="119">
        <v>0.35448215615535855</v>
      </c>
      <c r="U3491" s="97">
        <v>16.061047867073317</v>
      </c>
      <c r="V3491" s="184">
        <v>2385926808544.2632</v>
      </c>
      <c r="W3491" s="199">
        <v>2475.517024707211</v>
      </c>
      <c r="X3491" s="191">
        <v>4.6719123228645673E-2</v>
      </c>
      <c r="Y3491" s="198">
        <v>2.0000000000000001E-4</v>
      </c>
    </row>
    <row r="3492" spans="1:25" x14ac:dyDescent="0.2">
      <c r="A3492">
        <v>3488</v>
      </c>
      <c r="B3492" s="119">
        <v>0.54786186628780598</v>
      </c>
      <c r="C3492" s="97">
        <v>8284.0948668819456</v>
      </c>
      <c r="D3492" s="96">
        <v>0.3829050766587177</v>
      </c>
      <c r="E3492" s="98">
        <v>0.21161365047710406</v>
      </c>
      <c r="F3492" s="119">
        <v>0</v>
      </c>
      <c r="G3492" s="177">
        <v>0</v>
      </c>
      <c r="H3492" s="97">
        <v>3190559.1616480243</v>
      </c>
      <c r="I3492" s="185">
        <v>52623.991231467888</v>
      </c>
      <c r="J3492" s="174">
        <v>167899957346.04517</v>
      </c>
      <c r="K3492" s="186">
        <v>0.50669311588907318</v>
      </c>
      <c r="L3492" s="182">
        <v>60572761360.756081</v>
      </c>
      <c r="M3492" s="189">
        <v>14226855203.888134</v>
      </c>
      <c r="N3492" s="187">
        <v>10168399.870480239</v>
      </c>
      <c r="O3492" s="185">
        <v>28267354096.036057</v>
      </c>
      <c r="P3492" s="185">
        <v>0</v>
      </c>
      <c r="Q3492" s="174">
        <v>210394166645.96933</v>
      </c>
      <c r="R3492" s="119">
        <v>0.51183755490400618</v>
      </c>
      <c r="S3492" s="174">
        <v>73989206326.022186</v>
      </c>
      <c r="T3492" s="119">
        <v>0.35166947594380771</v>
      </c>
      <c r="U3492" s="97">
        <v>14.657368547598645</v>
      </c>
      <c r="V3492" s="184">
        <v>1212443670714.1006</v>
      </c>
      <c r="W3492" s="199">
        <v>1257.5617844374897</v>
      </c>
      <c r="X3492" s="191">
        <v>4.7942722438750966E-2</v>
      </c>
      <c r="Y3492" s="198">
        <v>2.0000000000000001E-4</v>
      </c>
    </row>
    <row r="3493" spans="1:25" x14ac:dyDescent="0.2">
      <c r="A3493">
        <v>3489</v>
      </c>
      <c r="B3493" s="119">
        <v>0.43769450788562148</v>
      </c>
      <c r="C3493" s="97">
        <v>8233.1307592253215</v>
      </c>
      <c r="D3493" s="96">
        <v>0.78455101328183485</v>
      </c>
      <c r="E3493" s="98">
        <v>0.7</v>
      </c>
      <c r="F3493" s="119">
        <v>0.45743828580199075</v>
      </c>
      <c r="G3493" s="177">
        <v>1</v>
      </c>
      <c r="H3493" s="97">
        <v>6408474.6187933255</v>
      </c>
      <c r="I3493" s="185">
        <v>40850.651387320526</v>
      </c>
      <c r="J3493" s="174">
        <v>261790362576.81793</v>
      </c>
      <c r="K3493" s="186">
        <v>0.43769450788562148</v>
      </c>
      <c r="L3493" s="182">
        <v>82846005958.087616</v>
      </c>
      <c r="M3493" s="189">
        <v>3658445922.5477843</v>
      </c>
      <c r="N3493" s="187">
        <v>14952336.010579439</v>
      </c>
      <c r="O3493" s="185">
        <v>0</v>
      </c>
      <c r="P3493" s="185">
        <v>200782078293.34149</v>
      </c>
      <c r="Q3493" s="174">
        <v>466230886792.70721</v>
      </c>
      <c r="R3493" s="119">
        <v>0.59028664626909222</v>
      </c>
      <c r="S3493" s="174">
        <v>181435652480.35095</v>
      </c>
      <c r="T3493" s="119">
        <v>0.38915408142193675</v>
      </c>
      <c r="U3493" s="97">
        <v>16.328885795561266</v>
      </c>
      <c r="V3493" s="184">
        <v>3175760715232.8965</v>
      </c>
      <c r="W3493" s="199">
        <v>3294.0487667741436</v>
      </c>
      <c r="X3493" s="191">
        <v>4.5424970763170015E-2</v>
      </c>
      <c r="Y3493" s="198">
        <v>2.0000000000000001E-4</v>
      </c>
    </row>
    <row r="3494" spans="1:25" x14ac:dyDescent="0.2">
      <c r="A3494">
        <v>3490</v>
      </c>
      <c r="B3494" s="119">
        <v>0.58984776813447182</v>
      </c>
      <c r="C3494" s="97">
        <v>11112.577467906784</v>
      </c>
      <c r="D3494" s="96">
        <v>0.75506903049788221</v>
      </c>
      <c r="E3494" s="98">
        <v>0.43075164222710954</v>
      </c>
      <c r="F3494" s="119">
        <v>0.55798597248144655</v>
      </c>
      <c r="G3494" s="177">
        <v>1</v>
      </c>
      <c r="H3494" s="97">
        <v>5647040.5338690523</v>
      </c>
      <c r="I3494" s="185">
        <v>37419.460593028882</v>
      </c>
      <c r="J3494" s="174">
        <v>211309210724.34979</v>
      </c>
      <c r="K3494" s="186">
        <v>0.40784586737865969</v>
      </c>
      <c r="L3494" s="182">
        <v>64189663350.961037</v>
      </c>
      <c r="M3494" s="189">
        <v>2461665303.8797641</v>
      </c>
      <c r="N3494" s="187">
        <v>13508292.938401876</v>
      </c>
      <c r="O3494" s="185">
        <v>0</v>
      </c>
      <c r="P3494" s="185">
        <v>311700351900.88892</v>
      </c>
      <c r="Q3494" s="174">
        <v>525471227929.11847</v>
      </c>
      <c r="R3494" s="119">
        <v>0.6385542195641305</v>
      </c>
      <c r="S3494" s="174">
        <v>238927148005.71423</v>
      </c>
      <c r="T3494" s="119">
        <v>0.45469120915968292</v>
      </c>
      <c r="U3494" s="97">
        <v>17.419376841700458</v>
      </c>
      <c r="V3494" s="184">
        <v>4429783689857.9639</v>
      </c>
      <c r="W3494" s="199">
        <v>4602.0881175021887</v>
      </c>
      <c r="X3494" s="191">
        <v>4.3242993084205913E-2</v>
      </c>
      <c r="Y3494" s="198">
        <v>2.0000000000000001E-4</v>
      </c>
    </row>
    <row r="3495" spans="1:25" x14ac:dyDescent="0.2">
      <c r="A3495">
        <v>3491</v>
      </c>
      <c r="B3495" s="119">
        <v>0.62040528642920767</v>
      </c>
      <c r="C3495" s="97">
        <v>11133.256420926502</v>
      </c>
      <c r="D3495" s="96">
        <v>0.2</v>
      </c>
      <c r="E3495" s="98">
        <v>0.32772385527402925</v>
      </c>
      <c r="F3495" s="119">
        <v>0.56651890424069928</v>
      </c>
      <c r="G3495" s="177">
        <v>1</v>
      </c>
      <c r="H3495" s="97">
        <v>1888251.450840306</v>
      </c>
      <c r="I3495" s="185">
        <v>53668.144733937821</v>
      </c>
      <c r="J3495" s="174">
        <v>101338952157.76562</v>
      </c>
      <c r="K3495" s="186">
        <v>0.52009998705707261</v>
      </c>
      <c r="L3495" s="182">
        <v>42905745904.722153</v>
      </c>
      <c r="M3495" s="189">
        <v>2306563331.3469748</v>
      </c>
      <c r="N3495" s="187">
        <v>7613843.418011969</v>
      </c>
      <c r="O3495" s="185">
        <v>0</v>
      </c>
      <c r="P3495" s="185">
        <v>196331951660.80423</v>
      </c>
      <c r="Q3495" s="174">
        <v>299977467149.91681</v>
      </c>
      <c r="R3495" s="119">
        <v>0.6992923536134763</v>
      </c>
      <c r="S3495" s="174">
        <v>108180002416.40736</v>
      </c>
      <c r="T3495" s="119">
        <v>0.36062709457555125</v>
      </c>
      <c r="U3495" s="97">
        <v>16.687327043470447</v>
      </c>
      <c r="V3495" s="184">
        <v>1996068217791.0347</v>
      </c>
      <c r="W3495" s="199">
        <v>2073.6118894038614</v>
      </c>
      <c r="X3495" s="191">
        <v>4.3010132721974105E-2</v>
      </c>
      <c r="Y3495" s="198">
        <v>2.0000000000000001E-4</v>
      </c>
    </row>
    <row r="3496" spans="1:25" x14ac:dyDescent="0.2">
      <c r="A3496">
        <v>3492</v>
      </c>
      <c r="B3496" s="119">
        <v>0.40631546754137432</v>
      </c>
      <c r="C3496" s="97">
        <v>4000</v>
      </c>
      <c r="D3496" s="96">
        <v>0.99232465979965856</v>
      </c>
      <c r="E3496" s="98">
        <v>0.20197026094049864</v>
      </c>
      <c r="F3496" s="119">
        <v>0</v>
      </c>
      <c r="G3496" s="177">
        <v>0</v>
      </c>
      <c r="H3496" s="97">
        <v>12515893.5961089</v>
      </c>
      <c r="I3496" s="185">
        <v>38847.502340318395</v>
      </c>
      <c r="J3496" s="174">
        <v>486211205766.01654</v>
      </c>
      <c r="K3496" s="186">
        <v>0.40631546754137426</v>
      </c>
      <c r="L3496" s="182">
        <v>139280802573.04285</v>
      </c>
      <c r="M3496" s="189">
        <v>28923599514.173965</v>
      </c>
      <c r="N3496" s="187">
        <v>25585150.436225489</v>
      </c>
      <c r="O3496" s="185">
        <v>36359433681.360413</v>
      </c>
      <c r="P3496" s="185">
        <v>0</v>
      </c>
      <c r="Q3496" s="174">
        <v>551494238961.5509</v>
      </c>
      <c r="R3496" s="119">
        <v>0.41096110227103166</v>
      </c>
      <c r="S3496" s="174">
        <v>160484725263.90448</v>
      </c>
      <c r="T3496" s="119">
        <v>0.29099982180429118</v>
      </c>
      <c r="U3496" s="97">
        <v>14.326443865823375</v>
      </c>
      <c r="V3496" s="184">
        <v>2505628766560.9087</v>
      </c>
      <c r="W3496" s="199">
        <v>2600.0155271484805</v>
      </c>
      <c r="X3496" s="191">
        <v>5.1132846789277632E-2</v>
      </c>
      <c r="Y3496" s="198">
        <v>2.0000000000000001E-4</v>
      </c>
    </row>
    <row r="3497" spans="1:25" x14ac:dyDescent="0.2">
      <c r="A3497">
        <v>3493</v>
      </c>
      <c r="B3497" s="119">
        <v>0.54045341191794583</v>
      </c>
      <c r="C3497" s="97">
        <v>15088.943639650912</v>
      </c>
      <c r="D3497" s="96">
        <v>1.1553492335429925</v>
      </c>
      <c r="E3497" s="98">
        <v>0.13124807762293456</v>
      </c>
      <c r="F3497" s="119">
        <v>0.64345153340886863</v>
      </c>
      <c r="G3497" s="177">
        <v>1</v>
      </c>
      <c r="H3497" s="97">
        <v>6520278.6692519821</v>
      </c>
      <c r="I3497" s="185">
        <v>38140.140018447499</v>
      </c>
      <c r="J3497" s="174">
        <v>248684341404.56714</v>
      </c>
      <c r="K3497" s="186">
        <v>0.36691810255262447</v>
      </c>
      <c r="L3497" s="182">
        <v>71944468290.066101</v>
      </c>
      <c r="M3497" s="189">
        <v>4755398006.4882488</v>
      </c>
      <c r="N3497" s="187">
        <v>14035162.852938062</v>
      </c>
      <c r="O3497" s="185">
        <v>0</v>
      </c>
      <c r="P3497" s="185">
        <v>208968976351.59222</v>
      </c>
      <c r="Q3497" s="174">
        <v>462408715762.64758</v>
      </c>
      <c r="R3497" s="119">
        <v>0.5588605036083133</v>
      </c>
      <c r="S3497" s="174">
        <v>162032361424.23395</v>
      </c>
      <c r="T3497" s="119">
        <v>0.35040940168481699</v>
      </c>
      <c r="U3497" s="97">
        <v>16.441374021217108</v>
      </c>
      <c r="V3497" s="184">
        <v>2754371522782.3262</v>
      </c>
      <c r="W3497" s="199">
        <v>2859.0744098489026</v>
      </c>
      <c r="X3497" s="191">
        <v>4.7789206522851305E-2</v>
      </c>
      <c r="Y3497" s="198">
        <v>2.0000000000000001E-4</v>
      </c>
    </row>
    <row r="3498" spans="1:25" x14ac:dyDescent="0.2">
      <c r="A3498">
        <v>3494</v>
      </c>
      <c r="B3498" s="119">
        <v>0.35561720117855394</v>
      </c>
      <c r="C3498" s="97">
        <v>4000</v>
      </c>
      <c r="D3498" s="96">
        <v>0.91466000775928824</v>
      </c>
      <c r="E3498" s="98">
        <v>9.5790676662861618E-3</v>
      </c>
      <c r="F3498" s="119">
        <v>0</v>
      </c>
      <c r="G3498" s="177">
        <v>0</v>
      </c>
      <c r="H3498" s="97">
        <v>11568444.358296726</v>
      </c>
      <c r="I3498" s="185">
        <v>25013.78569105822</v>
      </c>
      <c r="J3498" s="174">
        <v>289370587957.36584</v>
      </c>
      <c r="K3498" s="186">
        <v>0.11877758155788987</v>
      </c>
      <c r="L3498" s="182">
        <v>-3720015454.3781204</v>
      </c>
      <c r="M3498" s="189">
        <v>5483922699.4362755</v>
      </c>
      <c r="N3498" s="187">
        <v>24461123.95516853</v>
      </c>
      <c r="O3498" s="185">
        <v>3137315280.8014874</v>
      </c>
      <c r="P3498" s="185">
        <v>0</v>
      </c>
      <c r="Q3498" s="174">
        <v>297991825937.60364</v>
      </c>
      <c r="R3498" s="119">
        <v>0.12376376674145471</v>
      </c>
      <c r="S3498" s="174">
        <v>-2155163062.8515034</v>
      </c>
      <c r="T3498" s="119">
        <v>-7.2322891947471466E-3</v>
      </c>
      <c r="U3498" s="97">
        <v>0.83160254147523105</v>
      </c>
      <c r="V3498" s="184">
        <v>-11544183573.858356</v>
      </c>
      <c r="W3498" s="199">
        <v>-11.98425096851269</v>
      </c>
      <c r="X3498" s="191">
        <v>0.24045900340664536</v>
      </c>
      <c r="Y3498" s="198">
        <v>2.0000000000000001E-4</v>
      </c>
    </row>
    <row r="3499" spans="1:25" x14ac:dyDescent="0.2">
      <c r="A3499">
        <v>3495</v>
      </c>
      <c r="B3499" s="119">
        <v>0.57548938442937103</v>
      </c>
      <c r="C3499" s="97">
        <v>13989.248790290028</v>
      </c>
      <c r="D3499" s="96">
        <v>0.7824180162838813</v>
      </c>
      <c r="E3499" s="98">
        <v>0.60919067565013318</v>
      </c>
      <c r="F3499" s="119">
        <v>0</v>
      </c>
      <c r="G3499" s="177">
        <v>0</v>
      </c>
      <c r="H3499" s="97">
        <v>4450391.4989193901</v>
      </c>
      <c r="I3499" s="185">
        <v>48535.596354497102</v>
      </c>
      <c r="J3499" s="174">
        <v>216002405411.03683</v>
      </c>
      <c r="K3499" s="186">
        <v>0.50773499595851013</v>
      </c>
      <c r="L3499" s="182">
        <v>87154138813.077438</v>
      </c>
      <c r="M3499" s="189">
        <v>26123442727.717663</v>
      </c>
      <c r="N3499" s="187">
        <v>10868345.02720008</v>
      </c>
      <c r="O3499" s="185">
        <v>69579850879.729324</v>
      </c>
      <c r="P3499" s="185">
        <v>0</v>
      </c>
      <c r="Q3499" s="174">
        <v>311705699018.48383</v>
      </c>
      <c r="R3499" s="119">
        <v>0.53042296519699017</v>
      </c>
      <c r="S3499" s="174">
        <v>125299844468.79773</v>
      </c>
      <c r="T3499" s="119">
        <v>0.40198124340796088</v>
      </c>
      <c r="U3499" s="97">
        <v>15.485269372567247</v>
      </c>
      <c r="V3499" s="184">
        <v>2065185646085.3633</v>
      </c>
      <c r="W3499" s="199">
        <v>2143.3837139587745</v>
      </c>
      <c r="X3499" s="191">
        <v>4.9298028638764403E-2</v>
      </c>
      <c r="Y3499" s="198">
        <v>2.0000000000000001E-4</v>
      </c>
    </row>
    <row r="3500" spans="1:25" x14ac:dyDescent="0.2">
      <c r="A3500">
        <v>3496</v>
      </c>
      <c r="B3500" s="119">
        <v>0.6063329691620627</v>
      </c>
      <c r="C3500" s="97">
        <v>12188.703879105138</v>
      </c>
      <c r="D3500" s="96">
        <v>0.94668273571670569</v>
      </c>
      <c r="E3500" s="98">
        <v>0</v>
      </c>
      <c r="F3500" s="119">
        <v>0</v>
      </c>
      <c r="G3500" s="177">
        <v>0</v>
      </c>
      <c r="H3500" s="97">
        <v>8030751.2209823355</v>
      </c>
      <c r="I3500" s="185">
        <v>39677.688268235608</v>
      </c>
      <c r="J3500" s="174">
        <v>318641643505.88959</v>
      </c>
      <c r="K3500" s="186">
        <v>0.48045575136891627</v>
      </c>
      <c r="L3500" s="182">
        <v>124469575123.90758</v>
      </c>
      <c r="M3500" s="189">
        <v>6914758183.146903</v>
      </c>
      <c r="N3500" s="187">
        <v>17097460.496913258</v>
      </c>
      <c r="O3500" s="185">
        <v>0</v>
      </c>
      <c r="P3500" s="185">
        <v>0</v>
      </c>
      <c r="Q3500" s="174">
        <v>325556401689.0365</v>
      </c>
      <c r="R3500" s="119">
        <v>0.47025095944597473</v>
      </c>
      <c r="S3500" s="174">
        <v>124469575123.90758</v>
      </c>
      <c r="T3500" s="119">
        <v>0.38232875925074838</v>
      </c>
      <c r="U3500" s="97">
        <v>13.179828322559242</v>
      </c>
      <c r="V3500" s="184">
        <v>1701346934148.9482</v>
      </c>
      <c r="W3500" s="199">
        <v>1766.687874053408</v>
      </c>
      <c r="X3500" s="191">
        <v>5.7788302529432622E-2</v>
      </c>
      <c r="Y3500" s="198">
        <v>2.0000000000000001E-4</v>
      </c>
    </row>
    <row r="3501" spans="1:25" x14ac:dyDescent="0.2">
      <c r="A3501">
        <v>3497</v>
      </c>
      <c r="B3501" s="119">
        <v>0.51380982941972952</v>
      </c>
      <c r="C3501" s="97">
        <v>4000</v>
      </c>
      <c r="D3501" s="96">
        <v>0.67700675907305308</v>
      </c>
      <c r="E3501" s="98">
        <v>0</v>
      </c>
      <c r="F3501" s="119">
        <v>0.68997377841948926</v>
      </c>
      <c r="G3501" s="177">
        <v>1</v>
      </c>
      <c r="H3501" s="97">
        <v>7890834.0299024163</v>
      </c>
      <c r="I3501" s="185">
        <v>29976.557667533492</v>
      </c>
      <c r="J3501" s="174">
        <v>236540041342.30548</v>
      </c>
      <c r="K3501" s="186">
        <v>0.2516661138078593</v>
      </c>
      <c r="L3501" s="182">
        <v>36859066394.927444</v>
      </c>
      <c r="M3501" s="189">
        <v>9018427795.9619503</v>
      </c>
      <c r="N3501" s="187">
        <v>19140900.283588145</v>
      </c>
      <c r="O3501" s="185">
        <v>0</v>
      </c>
      <c r="P3501" s="185">
        <v>399799361297.58997</v>
      </c>
      <c r="Q3501" s="174">
        <v>645357830435.85742</v>
      </c>
      <c r="R3501" s="119">
        <v>0.58784225449999572</v>
      </c>
      <c r="S3501" s="174">
        <v>271294189138.60312</v>
      </c>
      <c r="T3501" s="119">
        <v>0.42037793041943611</v>
      </c>
      <c r="U3501" s="97">
        <v>18.298109283054501</v>
      </c>
      <c r="V3501" s="184">
        <v>5325251872608.542</v>
      </c>
      <c r="W3501" s="199">
        <v>5524.6502271624304</v>
      </c>
      <c r="X3501" s="191">
        <v>4.0695415009153177E-2</v>
      </c>
      <c r="Y3501" s="198">
        <v>2.0000000000000001E-4</v>
      </c>
    </row>
    <row r="3502" spans="1:25" x14ac:dyDescent="0.2">
      <c r="A3502">
        <v>3498</v>
      </c>
      <c r="B3502" s="119">
        <v>0.43312383964630574</v>
      </c>
      <c r="C3502" s="97">
        <v>4000</v>
      </c>
      <c r="D3502" s="96">
        <v>0.67282200709477991</v>
      </c>
      <c r="E3502" s="98">
        <v>0</v>
      </c>
      <c r="F3502" s="119">
        <v>0.55473251586867167</v>
      </c>
      <c r="G3502" s="177">
        <v>1</v>
      </c>
      <c r="H3502" s="97">
        <v>14173506.129413521</v>
      </c>
      <c r="I3502" s="185">
        <v>35247.099521741438</v>
      </c>
      <c r="J3502" s="174">
        <v>499574981115.45068</v>
      </c>
      <c r="K3502" s="186">
        <v>0.43312383964630574</v>
      </c>
      <c r="L3502" s="182">
        <v>137375292126.27736</v>
      </c>
      <c r="M3502" s="189">
        <v>8136833895.0725384</v>
      </c>
      <c r="N3502" s="187">
        <v>32791395.371270277</v>
      </c>
      <c r="O3502" s="185">
        <v>0</v>
      </c>
      <c r="P3502" s="185">
        <v>506363601671.59534</v>
      </c>
      <c r="Q3502" s="174">
        <v>1014075416682.1185</v>
      </c>
      <c r="R3502" s="119">
        <v>0.61284269900020882</v>
      </c>
      <c r="S3502" s="174">
        <v>359903437130.31201</v>
      </c>
      <c r="T3502" s="119">
        <v>0.35490795971354333</v>
      </c>
      <c r="U3502" s="97">
        <v>16.779282939355657</v>
      </c>
      <c r="V3502" s="184">
        <v>6515934837754.1084</v>
      </c>
      <c r="W3502" s="199">
        <v>6764.3585475009968</v>
      </c>
      <c r="X3502" s="191">
        <v>4.3651247701713226E-2</v>
      </c>
      <c r="Y3502" s="198">
        <v>2.0000000000000001E-4</v>
      </c>
    </row>
    <row r="3503" spans="1:25" x14ac:dyDescent="0.2">
      <c r="A3503">
        <v>3499</v>
      </c>
      <c r="B3503" s="119">
        <v>0.48321670811304424</v>
      </c>
      <c r="C3503" s="97">
        <v>9373.8119169285328</v>
      </c>
      <c r="D3503" s="96">
        <v>1.140706655604445</v>
      </c>
      <c r="E3503" s="98">
        <v>0</v>
      </c>
      <c r="F3503" s="119">
        <v>0.42292466943271756</v>
      </c>
      <c r="G3503" s="177">
        <v>1</v>
      </c>
      <c r="H3503" s="97">
        <v>10578950.158455139</v>
      </c>
      <c r="I3503" s="185">
        <v>38404.123330147042</v>
      </c>
      <c r="J3503" s="174">
        <v>406275306588.78973</v>
      </c>
      <c r="K3503" s="186">
        <v>0.4632804255200641</v>
      </c>
      <c r="L3503" s="182">
        <v>154728308264.82266</v>
      </c>
      <c r="M3503" s="189">
        <v>11390773034.860647</v>
      </c>
      <c r="N3503" s="187">
        <v>20688976.329640679</v>
      </c>
      <c r="O3503" s="185">
        <v>0</v>
      </c>
      <c r="P3503" s="185">
        <v>256512633779.19882</v>
      </c>
      <c r="Q3503" s="174">
        <v>674178713402.84912</v>
      </c>
      <c r="R3503" s="119">
        <v>0.58356856441270943</v>
      </c>
      <c r="S3503" s="174">
        <v>316522948613.99341</v>
      </c>
      <c r="T3503" s="119">
        <v>0.46949413014892699</v>
      </c>
      <c r="U3503" s="97">
        <v>16.198089253878781</v>
      </c>
      <c r="V3503" s="184">
        <v>5379934844359.7314</v>
      </c>
      <c r="W3503" s="199">
        <v>5586.5215556520434</v>
      </c>
      <c r="X3503" s="191">
        <v>4.6340021107234224E-2</v>
      </c>
      <c r="Y3503" s="198">
        <v>2.0000000000000001E-4</v>
      </c>
    </row>
    <row r="3504" spans="1:25" x14ac:dyDescent="0.2">
      <c r="A3504">
        <v>3500</v>
      </c>
      <c r="B3504" s="119">
        <v>0.35399753676809037</v>
      </c>
      <c r="C3504" s="97">
        <v>9034.9933568807974</v>
      </c>
      <c r="D3504" s="96">
        <v>0.84445561182985296</v>
      </c>
      <c r="E3504" s="98">
        <v>0</v>
      </c>
      <c r="F3504" s="119">
        <v>0</v>
      </c>
      <c r="G3504" s="177">
        <v>0</v>
      </c>
      <c r="H3504" s="97">
        <v>24994937.80897738</v>
      </c>
      <c r="I3504" s="185">
        <v>26082.618755686955</v>
      </c>
      <c r="J3504" s="174">
        <v>651933433693.66248</v>
      </c>
      <c r="K3504" s="186">
        <v>0.30844367687602148</v>
      </c>
      <c r="L3504" s="182">
        <v>141844700781.25891</v>
      </c>
      <c r="M3504" s="189">
        <v>18726508228.416451</v>
      </c>
      <c r="N3504" s="187">
        <v>51665956.056758568</v>
      </c>
      <c r="O3504" s="185">
        <v>0</v>
      </c>
      <c r="P3504" s="185">
        <v>0</v>
      </c>
      <c r="Q3504" s="174">
        <v>670659941922.07898</v>
      </c>
      <c r="R3504" s="119">
        <v>0.29983115554894191</v>
      </c>
      <c r="S3504" s="174">
        <v>141844700781.25891</v>
      </c>
      <c r="T3504" s="119">
        <v>0.21150018349797195</v>
      </c>
      <c r="U3504" s="97">
        <v>13.368581801752395</v>
      </c>
      <c r="V3504" s="184">
        <v>1779423217094.886</v>
      </c>
      <c r="W3504" s="199">
        <v>1844.6728901496153</v>
      </c>
      <c r="X3504" s="191">
        <v>5.7080510289094645E-2</v>
      </c>
      <c r="Y3504" s="198">
        <v>2.0000000000000001E-4</v>
      </c>
    </row>
    <row r="3505" spans="1:25" x14ac:dyDescent="0.2">
      <c r="A3505">
        <v>3501</v>
      </c>
      <c r="B3505" s="119">
        <v>0.33272557857993457</v>
      </c>
      <c r="C3505" s="97">
        <v>13213.035623831836</v>
      </c>
      <c r="D3505" s="96">
        <v>0.92205979945396388</v>
      </c>
      <c r="E3505" s="98">
        <v>0</v>
      </c>
      <c r="F3505" s="119">
        <v>0</v>
      </c>
      <c r="G3505" s="177">
        <v>0</v>
      </c>
      <c r="H3505" s="97">
        <v>6861575.4831720535</v>
      </c>
      <c r="I3505" s="185">
        <v>35085.916725046955</v>
      </c>
      <c r="J3505" s="174">
        <v>240744666005.19849</v>
      </c>
      <c r="K3505" s="186">
        <v>0.33272557857993457</v>
      </c>
      <c r="L3505" s="182">
        <v>60611844416.266327</v>
      </c>
      <c r="M3505" s="189">
        <v>5518395337.1384602</v>
      </c>
      <c r="N3505" s="187">
        <v>14983766.685524421</v>
      </c>
      <c r="O3505" s="185">
        <v>0</v>
      </c>
      <c r="P3505" s="185">
        <v>0</v>
      </c>
      <c r="Q3505" s="174">
        <v>246263061342.33694</v>
      </c>
      <c r="R3505" s="119">
        <v>0.32526968458034777</v>
      </c>
      <c r="S3505" s="174">
        <v>60611844416.266327</v>
      </c>
      <c r="T3505" s="119">
        <v>0.24612641492346335</v>
      </c>
      <c r="U3505" s="97">
        <v>13.266536174845191</v>
      </c>
      <c r="V3505" s="184">
        <v>757580847586.98303</v>
      </c>
      <c r="W3505" s="199">
        <v>785.62777504066594</v>
      </c>
      <c r="X3505" s="191">
        <v>5.966159023342401E-2</v>
      </c>
      <c r="Y3505" s="198">
        <v>2.0000000000000001E-4</v>
      </c>
    </row>
    <row r="3506" spans="1:25" x14ac:dyDescent="0.2">
      <c r="A3506">
        <v>3502</v>
      </c>
      <c r="B3506" s="119">
        <v>0.44104021158976131</v>
      </c>
      <c r="C3506" s="97">
        <v>9552.6158922349932</v>
      </c>
      <c r="D3506" s="96">
        <v>0.94272835828150658</v>
      </c>
      <c r="E3506" s="98">
        <v>0.7</v>
      </c>
      <c r="F3506" s="119">
        <v>0</v>
      </c>
      <c r="G3506" s="177">
        <v>0</v>
      </c>
      <c r="H3506" s="97">
        <v>7724054.4229134209</v>
      </c>
      <c r="I3506" s="185">
        <v>34268.055146485705</v>
      </c>
      <c r="J3506" s="174">
        <v>264688322918.85394</v>
      </c>
      <c r="K3506" s="186">
        <v>0.38512514063965309</v>
      </c>
      <c r="L3506" s="182">
        <v>75754544520.349152</v>
      </c>
      <c r="M3506" s="189">
        <v>35563422604.310249</v>
      </c>
      <c r="N3506" s="187">
        <v>16576569.291753016</v>
      </c>
      <c r="O3506" s="185">
        <v>120720544567.59633</v>
      </c>
      <c r="P3506" s="185">
        <v>0</v>
      </c>
      <c r="Q3506" s="174">
        <v>420972290090.7605</v>
      </c>
      <c r="R3506" s="119">
        <v>0.47156206695000136</v>
      </c>
      <c r="S3506" s="174">
        <v>158233057668.28104</v>
      </c>
      <c r="T3506" s="119">
        <v>0.37587523310421789</v>
      </c>
      <c r="U3506" s="97">
        <v>16.902715296432024</v>
      </c>
      <c r="V3506" s="184">
        <v>2800589981756.3809</v>
      </c>
      <c r="W3506" s="199">
        <v>2904.9534570302935</v>
      </c>
      <c r="X3506" s="191">
        <v>4.4410505288971579E-2</v>
      </c>
      <c r="Y3506" s="198">
        <v>2.0000000000000001E-4</v>
      </c>
    </row>
    <row r="3507" spans="1:25" x14ac:dyDescent="0.2">
      <c r="A3507">
        <v>3503</v>
      </c>
      <c r="B3507" s="119">
        <v>0.41493404698596448</v>
      </c>
      <c r="C3507" s="97">
        <v>5189.1468395016218</v>
      </c>
      <c r="D3507" s="96">
        <v>0.69963379934266667</v>
      </c>
      <c r="E3507" s="98">
        <v>0</v>
      </c>
      <c r="F3507" s="119">
        <v>0</v>
      </c>
      <c r="G3507" s="177">
        <v>0</v>
      </c>
      <c r="H3507" s="97">
        <v>18009740.178043574</v>
      </c>
      <c r="I3507" s="185">
        <v>32917.891172954907</v>
      </c>
      <c r="J3507" s="174">
        <v>592842667234.03186</v>
      </c>
      <c r="K3507" s="186">
        <v>0.41493404698596448</v>
      </c>
      <c r="L3507" s="182">
        <v>172636698638.20786</v>
      </c>
      <c r="M3507" s="189">
        <v>41236167929.767296</v>
      </c>
      <c r="N3507" s="187">
        <v>40468213.438052855</v>
      </c>
      <c r="O3507" s="185">
        <v>0</v>
      </c>
      <c r="P3507" s="185">
        <v>0</v>
      </c>
      <c r="Q3507" s="174">
        <v>634078835163.79919</v>
      </c>
      <c r="R3507" s="119">
        <v>0.38794956320821594</v>
      </c>
      <c r="S3507" s="174">
        <v>172636698638.20786</v>
      </c>
      <c r="T3507" s="119">
        <v>0.27226377709581062</v>
      </c>
      <c r="U3507" s="97">
        <v>13.732636668897165</v>
      </c>
      <c r="V3507" s="184">
        <v>2583848590945.7251</v>
      </c>
      <c r="W3507" s="199">
        <v>2681.0066922992446</v>
      </c>
      <c r="X3507" s="191">
        <v>5.3258505645024767E-2</v>
      </c>
      <c r="Y3507" s="198">
        <v>2.0000000000000001E-4</v>
      </c>
    </row>
    <row r="3508" spans="1:25" x14ac:dyDescent="0.2">
      <c r="A3508">
        <v>3504</v>
      </c>
      <c r="B3508" s="119">
        <v>0.55218553232728496</v>
      </c>
      <c r="C3508" s="97">
        <v>4229.1338782979055</v>
      </c>
      <c r="D3508" s="96">
        <v>0.93146579364253057</v>
      </c>
      <c r="E3508" s="98">
        <v>0</v>
      </c>
      <c r="F3508" s="119">
        <v>0.45079852559775413</v>
      </c>
      <c r="G3508" s="177">
        <v>1</v>
      </c>
      <c r="H3508" s="97">
        <v>21321255.95733165</v>
      </c>
      <c r="I3508" s="185">
        <v>30097.388880031314</v>
      </c>
      <c r="J3508" s="174">
        <v>641714131958.495</v>
      </c>
      <c r="K3508" s="186">
        <v>0.42599310483472907</v>
      </c>
      <c r="L3508" s="182">
        <v>190267881028.72171</v>
      </c>
      <c r="M3508" s="189">
        <v>17879777896.311016</v>
      </c>
      <c r="N3508" s="187">
        <v>43048725.506327912</v>
      </c>
      <c r="O3508" s="185">
        <v>0</v>
      </c>
      <c r="P3508" s="185">
        <v>417263495082.38263</v>
      </c>
      <c r="Q3508" s="174">
        <v>1076857404937.1887</v>
      </c>
      <c r="R3508" s="119">
        <v>0.56384121869008652</v>
      </c>
      <c r="S3508" s="174">
        <v>378519804228.4256</v>
      </c>
      <c r="T3508" s="119">
        <v>0.35150411047273622</v>
      </c>
      <c r="U3508" s="97">
        <v>16.121687432980742</v>
      </c>
      <c r="V3508" s="184">
        <v>6540396545687.9648</v>
      </c>
      <c r="W3508" s="199">
        <v>6793.5707807077242</v>
      </c>
      <c r="X3508" s="191">
        <v>4.5940763280062469E-2</v>
      </c>
      <c r="Y3508" s="198">
        <v>2.0000000000000001E-4</v>
      </c>
    </row>
    <row r="3509" spans="1:25" x14ac:dyDescent="0.2">
      <c r="A3509">
        <v>3505</v>
      </c>
      <c r="B3509" s="119">
        <v>0.51446698941700708</v>
      </c>
      <c r="C3509" s="97">
        <v>6276.6480526491541</v>
      </c>
      <c r="D3509" s="96">
        <v>0.50910372631435141</v>
      </c>
      <c r="E3509" s="98">
        <v>0.14557679020858585</v>
      </c>
      <c r="F3509" s="119">
        <v>0</v>
      </c>
      <c r="G3509" s="177">
        <v>0</v>
      </c>
      <c r="H3509" s="97">
        <v>4450521.789943682</v>
      </c>
      <c r="I3509" s="185">
        <v>46037.663700327517</v>
      </c>
      <c r="J3509" s="174">
        <v>204891625456.40689</v>
      </c>
      <c r="K3509" s="186">
        <v>0.45968537209407523</v>
      </c>
      <c r="L3509" s="182">
        <v>67032983915.215004</v>
      </c>
      <c r="M3509" s="189">
        <v>8322380689.0457277</v>
      </c>
      <c r="N3509" s="187">
        <v>12512145.221362066</v>
      </c>
      <c r="O3509" s="185">
        <v>23006717176.203403</v>
      </c>
      <c r="P3509" s="185">
        <v>0</v>
      </c>
      <c r="Q3509" s="174">
        <v>236220723321.65601</v>
      </c>
      <c r="R3509" s="119">
        <v>0.47663496768883612</v>
      </c>
      <c r="S3509" s="174">
        <v>77381427392.237</v>
      </c>
      <c r="T3509" s="119">
        <v>0.32758102804921391</v>
      </c>
      <c r="U3509" s="97">
        <v>14.088012933607809</v>
      </c>
      <c r="V3509" s="184">
        <v>1236005100650.604</v>
      </c>
      <c r="W3509" s="199">
        <v>1283.2721402314955</v>
      </c>
      <c r="X3509" s="191">
        <v>5.0058062147442892E-2</v>
      </c>
      <c r="Y3509" s="198">
        <v>2.0000000000000001E-4</v>
      </c>
    </row>
    <row r="3510" spans="1:25" x14ac:dyDescent="0.2">
      <c r="A3510">
        <v>3506</v>
      </c>
      <c r="B3510" s="119">
        <v>0.39478420449157631</v>
      </c>
      <c r="C3510" s="97">
        <v>17000</v>
      </c>
      <c r="D3510" s="96">
        <v>1.0578023755261241</v>
      </c>
      <c r="E3510" s="98">
        <v>3.8694001789385674E-2</v>
      </c>
      <c r="F3510" s="119">
        <v>0</v>
      </c>
      <c r="G3510" s="177">
        <v>0</v>
      </c>
      <c r="H3510" s="97">
        <v>5853198.4468734879</v>
      </c>
      <c r="I3510" s="185">
        <v>39304.328029767908</v>
      </c>
      <c r="J3510" s="174">
        <v>230056031779.24362</v>
      </c>
      <c r="K3510" s="186">
        <v>0.38663315264291909</v>
      </c>
      <c r="L3510" s="182">
        <v>66558509164.451355</v>
      </c>
      <c r="M3510" s="189">
        <v>3816907799.9603491</v>
      </c>
      <c r="N3510" s="187">
        <v>13143456.08904127</v>
      </c>
      <c r="O3510" s="185">
        <v>8608702171.8696861</v>
      </c>
      <c r="P3510" s="185">
        <v>0</v>
      </c>
      <c r="Q3510" s="174">
        <v>242481641751.07367</v>
      </c>
      <c r="R3510" s="119">
        <v>0.39522270592016867</v>
      </c>
      <c r="S3510" s="174">
        <v>70881321639.035995</v>
      </c>
      <c r="T3510" s="119">
        <v>0.29231623939515061</v>
      </c>
      <c r="U3510" s="97">
        <v>13.58369449181574</v>
      </c>
      <c r="V3510" s="184">
        <v>966850033542.73828</v>
      </c>
      <c r="W3510" s="199">
        <v>1003.8506501680403</v>
      </c>
      <c r="X3510" s="191">
        <v>5.8774588943696859E-2</v>
      </c>
      <c r="Y3510" s="198">
        <v>2.0000000000000001E-4</v>
      </c>
    </row>
    <row r="3511" spans="1:25" x14ac:dyDescent="0.2">
      <c r="A3511">
        <v>3507</v>
      </c>
      <c r="B3511" s="119">
        <v>0.61194170262912684</v>
      </c>
      <c r="C3511" s="97">
        <v>14870.879590399214</v>
      </c>
      <c r="D3511" s="96">
        <v>1.0584080891484253</v>
      </c>
      <c r="E3511" s="98">
        <v>0.65392131917275143</v>
      </c>
      <c r="F3511" s="119">
        <v>0</v>
      </c>
      <c r="G3511" s="177">
        <v>0</v>
      </c>
      <c r="H3511" s="97">
        <v>7036633.6129067829</v>
      </c>
      <c r="I3511" s="185">
        <v>43364.478984290894</v>
      </c>
      <c r="J3511" s="174">
        <v>305139950427.05109</v>
      </c>
      <c r="K3511" s="186">
        <v>0.44205603897979651</v>
      </c>
      <c r="L3511" s="182">
        <v>109453344260.42819</v>
      </c>
      <c r="M3511" s="189">
        <v>50801322355.422401</v>
      </c>
      <c r="N3511" s="187">
        <v>14645802.300782865</v>
      </c>
      <c r="O3511" s="185">
        <v>92150066689.78064</v>
      </c>
      <c r="P3511" s="185">
        <v>0</v>
      </c>
      <c r="Q3511" s="174">
        <v>448091339472.25415</v>
      </c>
      <c r="R3511" s="119">
        <v>0.46555019656882984</v>
      </c>
      <c r="S3511" s="174">
        <v>160641514225.9718</v>
      </c>
      <c r="T3511" s="119">
        <v>0.35850171622412874</v>
      </c>
      <c r="U3511" s="97">
        <v>15.97139669126814</v>
      </c>
      <c r="V3511" s="184">
        <v>2629388706367.9399</v>
      </c>
      <c r="W3511" s="199">
        <v>2728.0751345994945</v>
      </c>
      <c r="X3511" s="191">
        <v>4.8063039640968329E-2</v>
      </c>
      <c r="Y3511" s="198">
        <v>2.0000000000000001E-4</v>
      </c>
    </row>
    <row r="3512" spans="1:25" x14ac:dyDescent="0.2">
      <c r="A3512">
        <v>3508</v>
      </c>
      <c r="B3512" s="119">
        <v>0.28139094976567514</v>
      </c>
      <c r="C3512" s="97">
        <v>8108.4026175737872</v>
      </c>
      <c r="D3512" s="96">
        <v>0.73931850503406205</v>
      </c>
      <c r="E3512" s="98">
        <v>0.7</v>
      </c>
      <c r="F3512" s="119">
        <v>0</v>
      </c>
      <c r="G3512" s="177">
        <v>0</v>
      </c>
      <c r="H3512" s="97">
        <v>5669541.5245330939</v>
      </c>
      <c r="I3512" s="185">
        <v>47496.851547461447</v>
      </c>
      <c r="J3512" s="174">
        <v>269285372132.91663</v>
      </c>
      <c r="K3512" s="186">
        <v>0.28139094976567514</v>
      </c>
      <c r="L3512" s="182">
        <v>47101535543.726952</v>
      </c>
      <c r="M3512" s="189">
        <v>46010961623.35408</v>
      </c>
      <c r="N3512" s="187">
        <v>13667312.509684667</v>
      </c>
      <c r="O3512" s="185">
        <v>100290929021.18109</v>
      </c>
      <c r="P3512" s="185">
        <v>0</v>
      </c>
      <c r="Q3512" s="174">
        <v>415587262777.45178</v>
      </c>
      <c r="R3512" s="119">
        <v>0.37538977685890218</v>
      </c>
      <c r="S3512" s="174">
        <v>90986405028.566956</v>
      </c>
      <c r="T3512" s="119">
        <v>0.21893453716672362</v>
      </c>
      <c r="U3512" s="97">
        <v>17.508309074612111</v>
      </c>
      <c r="V3512" s="184">
        <v>1687275779698.6926</v>
      </c>
      <c r="W3512" s="199">
        <v>1752.745006355294</v>
      </c>
      <c r="X3512" s="191">
        <v>4.3074694827994794E-2</v>
      </c>
      <c r="Y3512" s="198">
        <v>2.0000000000000001E-4</v>
      </c>
    </row>
    <row r="3513" spans="1:25" x14ac:dyDescent="0.2">
      <c r="A3513">
        <v>3509</v>
      </c>
      <c r="B3513" s="119">
        <v>0.36829094879936042</v>
      </c>
      <c r="C3513" s="97">
        <v>10829.804746183487</v>
      </c>
      <c r="D3513" s="96">
        <v>0.87577011282812134</v>
      </c>
      <c r="E3513" s="98">
        <v>0</v>
      </c>
      <c r="F3513" s="119">
        <v>0.65109280663806079</v>
      </c>
      <c r="G3513" s="177">
        <v>1</v>
      </c>
      <c r="H3513" s="97">
        <v>6163500.3177563744</v>
      </c>
      <c r="I3513" s="185">
        <v>41838.5662469913</v>
      </c>
      <c r="J3513" s="174">
        <v>257872016357.802</v>
      </c>
      <c r="K3513" s="186">
        <v>0.36829094879936042</v>
      </c>
      <c r="L3513" s="182">
        <v>61622187175.918427</v>
      </c>
      <c r="M3513" s="189">
        <v>4616934500.1506395</v>
      </c>
      <c r="N3513" s="187">
        <v>13898308.75892997</v>
      </c>
      <c r="O3513" s="185">
        <v>0</v>
      </c>
      <c r="P3513" s="185">
        <v>313532574545.57391</v>
      </c>
      <c r="Q3513" s="174">
        <v>576021525403.52661</v>
      </c>
      <c r="R3513" s="119">
        <v>0.60032129696443659</v>
      </c>
      <c r="S3513" s="174">
        <v>163152939419.52167</v>
      </c>
      <c r="T3513" s="119">
        <v>0.2832410460793568</v>
      </c>
      <c r="U3513" s="97">
        <v>16.807795907945248</v>
      </c>
      <c r="V3513" s="184">
        <v>2882880438603.7051</v>
      </c>
      <c r="W3513" s="199">
        <v>2991.6151355798729</v>
      </c>
      <c r="X3513" s="191">
        <v>4.5557868263608581E-2</v>
      </c>
      <c r="Y3513" s="198">
        <v>2.0000000000000001E-4</v>
      </c>
    </row>
    <row r="3514" spans="1:25" x14ac:dyDescent="0.2">
      <c r="A3514">
        <v>3510</v>
      </c>
      <c r="B3514" s="119">
        <v>0.50600869973502183</v>
      </c>
      <c r="C3514" s="97">
        <v>4000</v>
      </c>
      <c r="D3514" s="96">
        <v>0.7761411884255216</v>
      </c>
      <c r="E3514" s="98">
        <v>0.43998252832933094</v>
      </c>
      <c r="F3514" s="119">
        <v>0.62561046922333829</v>
      </c>
      <c r="G3514" s="177">
        <v>1</v>
      </c>
      <c r="H3514" s="97">
        <v>10054214.29691503</v>
      </c>
      <c r="I3514" s="185">
        <v>34483.532560182517</v>
      </c>
      <c r="J3514" s="174">
        <v>346704826074.72198</v>
      </c>
      <c r="K3514" s="186">
        <v>0.41718340465516468</v>
      </c>
      <c r="L3514" s="182">
        <v>101090430211.75182</v>
      </c>
      <c r="M3514" s="189">
        <v>3287081207.707798</v>
      </c>
      <c r="N3514" s="187">
        <v>22756059.548832618</v>
      </c>
      <c r="O3514" s="185">
        <v>0</v>
      </c>
      <c r="P3514" s="185">
        <v>440424525407.82642</v>
      </c>
      <c r="Q3514" s="174">
        <v>790416432690.2561</v>
      </c>
      <c r="R3514" s="119">
        <v>0.62875605759735476</v>
      </c>
      <c r="S3514" s="174">
        <v>292076033705.92126</v>
      </c>
      <c r="T3514" s="119">
        <v>0.36952171238623321</v>
      </c>
      <c r="U3514" s="97">
        <v>16.96181830281688</v>
      </c>
      <c r="V3514" s="184">
        <v>5352623856900.1992</v>
      </c>
      <c r="W3514" s="199">
        <v>5559.5652375093532</v>
      </c>
      <c r="X3514" s="191">
        <v>4.3383152900836663E-2</v>
      </c>
      <c r="Y3514" s="198">
        <v>2.0000000000000001E-4</v>
      </c>
    </row>
    <row r="3515" spans="1:25" x14ac:dyDescent="0.2">
      <c r="A3515">
        <v>3511</v>
      </c>
      <c r="B3515" s="119">
        <v>0.53788685158390093</v>
      </c>
      <c r="C3515" s="97">
        <v>8410.1635496793442</v>
      </c>
      <c r="D3515" s="96">
        <v>0.70867028762609319</v>
      </c>
      <c r="E3515" s="98">
        <v>0.34898138832655806</v>
      </c>
      <c r="F3515" s="119">
        <v>0.48394761381074269</v>
      </c>
      <c r="G3515" s="177">
        <v>1</v>
      </c>
      <c r="H3515" s="97">
        <v>4955690.3002431737</v>
      </c>
      <c r="I3515" s="185">
        <v>39115.810303454993</v>
      </c>
      <c r="J3515" s="174">
        <v>193845841706.98392</v>
      </c>
      <c r="K3515" s="186">
        <v>0.37270242436907774</v>
      </c>
      <c r="L3515" s="182">
        <v>48145707300.967392</v>
      </c>
      <c r="M3515" s="189">
        <v>6666714109.4544468</v>
      </c>
      <c r="N3515" s="187">
        <v>12350722.863640308</v>
      </c>
      <c r="O3515" s="185">
        <v>0</v>
      </c>
      <c r="P3515" s="185">
        <v>159813726882.29028</v>
      </c>
      <c r="Q3515" s="174">
        <v>360326282698.72864</v>
      </c>
      <c r="R3515" s="119">
        <v>0.5553239002307051</v>
      </c>
      <c r="S3515" s="174">
        <v>122370659030.66098</v>
      </c>
      <c r="T3515" s="119">
        <v>0.33961069426893836</v>
      </c>
      <c r="U3515" s="97">
        <v>16.836255725057846</v>
      </c>
      <c r="V3515" s="184">
        <v>2220001296539.6372</v>
      </c>
      <c r="W3515" s="199">
        <v>2301.2781820162841</v>
      </c>
      <c r="X3515" s="191">
        <v>4.4431238264611303E-2</v>
      </c>
      <c r="Y3515" s="198">
        <v>2.0000000000000001E-4</v>
      </c>
    </row>
    <row r="3516" spans="1:25" x14ac:dyDescent="0.2">
      <c r="A3516">
        <v>3512</v>
      </c>
      <c r="B3516" s="119">
        <v>0.40598667064964433</v>
      </c>
      <c r="C3516" s="97">
        <v>4000</v>
      </c>
      <c r="D3516" s="96">
        <v>0.95643588390323009</v>
      </c>
      <c r="E3516" s="98">
        <v>0.7</v>
      </c>
      <c r="F3516" s="119">
        <v>0</v>
      </c>
      <c r="G3516" s="177">
        <v>0</v>
      </c>
      <c r="H3516" s="97">
        <v>63135850.133469068</v>
      </c>
      <c r="I3516" s="185">
        <v>18506.730441565851</v>
      </c>
      <c r="J3516" s="174">
        <v>1168438159619.2114</v>
      </c>
      <c r="K3516" s="186">
        <v>0.15208402583107516</v>
      </c>
      <c r="L3516" s="182">
        <v>2377142998.2702026</v>
      </c>
      <c r="M3516" s="189">
        <v>126773513067.10309</v>
      </c>
      <c r="N3516" s="187">
        <v>122377512.40607023</v>
      </c>
      <c r="O3516" s="185">
        <v>319933502223.32812</v>
      </c>
      <c r="P3516" s="185">
        <v>0</v>
      </c>
      <c r="Q3516" s="174">
        <v>1615145174909.6426</v>
      </c>
      <c r="R3516" s="119">
        <v>0.26848829923444156</v>
      </c>
      <c r="S3516" s="174">
        <v>132192763951.6214</v>
      </c>
      <c r="T3516" s="119">
        <v>8.1845747370057162E-2</v>
      </c>
      <c r="U3516" s="97">
        <v>21.652116812781017</v>
      </c>
      <c r="V3516" s="184">
        <v>2625906173143.4482</v>
      </c>
      <c r="W3516" s="199">
        <v>2725.8668496160008</v>
      </c>
      <c r="X3516" s="191">
        <v>3.8920401244483753E-2</v>
      </c>
      <c r="Y3516" s="198">
        <v>2.0000000000000001E-4</v>
      </c>
    </row>
    <row r="3517" spans="1:25" x14ac:dyDescent="0.2">
      <c r="A3517">
        <v>3513</v>
      </c>
      <c r="B3517" s="119">
        <v>0.50138709020884731</v>
      </c>
      <c r="C3517" s="97">
        <v>13545.921204463484</v>
      </c>
      <c r="D3517" s="96">
        <v>0.67903172567786674</v>
      </c>
      <c r="E3517" s="98">
        <v>0.5085866726076842</v>
      </c>
      <c r="F3517" s="119">
        <v>0.62326541316350192</v>
      </c>
      <c r="G3517" s="177">
        <v>1</v>
      </c>
      <c r="H3517" s="97">
        <v>3943952.2818190418</v>
      </c>
      <c r="I3517" s="185">
        <v>45121.876066943856</v>
      </c>
      <c r="J3517" s="174">
        <v>177958526074.17923</v>
      </c>
      <c r="K3517" s="186">
        <v>0.40507725710225673</v>
      </c>
      <c r="L3517" s="182">
        <v>50201165829.966103</v>
      </c>
      <c r="M3517" s="189">
        <v>1530188145.3770473</v>
      </c>
      <c r="N3517" s="187">
        <v>10259805.04758786</v>
      </c>
      <c r="O3517" s="185">
        <v>0</v>
      </c>
      <c r="P3517" s="185">
        <v>108967493724.26898</v>
      </c>
      <c r="Q3517" s="174">
        <v>288456207943.82532</v>
      </c>
      <c r="R3517" s="119">
        <v>0.55211481747870383</v>
      </c>
      <c r="S3517" s="174">
        <v>108689165066.27817</v>
      </c>
      <c r="T3517" s="119">
        <v>0.37679606842590319</v>
      </c>
      <c r="U3517" s="97">
        <v>16.265119882447944</v>
      </c>
      <c r="V3517" s="184">
        <v>1884387353902.0662</v>
      </c>
      <c r="W3517" s="199">
        <v>1956.7800616955028</v>
      </c>
      <c r="X3517" s="191">
        <v>4.568491477458602E-2</v>
      </c>
      <c r="Y3517" s="198">
        <v>2.0000000000000001E-4</v>
      </c>
    </row>
    <row r="3518" spans="1:25" x14ac:dyDescent="0.2">
      <c r="A3518">
        <v>3514</v>
      </c>
      <c r="B3518" s="119">
        <v>0.43926677699952343</v>
      </c>
      <c r="C3518" s="97">
        <v>9017.9318562927219</v>
      </c>
      <c r="D3518" s="96">
        <v>0.77233014707368064</v>
      </c>
      <c r="E3518" s="98">
        <v>0</v>
      </c>
      <c r="F3518" s="119">
        <v>0</v>
      </c>
      <c r="G3518" s="177">
        <v>0</v>
      </c>
      <c r="H3518" s="97">
        <v>6945489.5271626916</v>
      </c>
      <c r="I3518" s="185">
        <v>39139.782608472953</v>
      </c>
      <c r="J3518" s="174">
        <v>271844950202.57336</v>
      </c>
      <c r="K3518" s="186">
        <v>0.41661228085160829</v>
      </c>
      <c r="L3518" s="182">
        <v>85846317638.113312</v>
      </c>
      <c r="M3518" s="189">
        <v>3638376090.5167947</v>
      </c>
      <c r="N3518" s="187">
        <v>16139030.437103467</v>
      </c>
      <c r="O3518" s="185">
        <v>0</v>
      </c>
      <c r="P3518" s="185">
        <v>0</v>
      </c>
      <c r="Q3518" s="174">
        <v>275483326293.09015</v>
      </c>
      <c r="R3518" s="119">
        <v>0.41110997992449705</v>
      </c>
      <c r="S3518" s="174">
        <v>85846317638.113312</v>
      </c>
      <c r="T3518" s="119">
        <v>0.3116207386968326</v>
      </c>
      <c r="U3518" s="97">
        <v>13.121143449551411</v>
      </c>
      <c r="V3518" s="184">
        <v>1215946015203.3784</v>
      </c>
      <c r="W3518" s="199">
        <v>1262.3911432703142</v>
      </c>
      <c r="X3518" s="191">
        <v>5.499787793113594E-2</v>
      </c>
      <c r="Y3518" s="198">
        <v>2.0000000000000001E-4</v>
      </c>
    </row>
    <row r="3519" spans="1:25" x14ac:dyDescent="0.2">
      <c r="A3519">
        <v>3515</v>
      </c>
      <c r="B3519" s="119">
        <v>0.43387612623316119</v>
      </c>
      <c r="C3519" s="97">
        <v>7018.4652774312963</v>
      </c>
      <c r="D3519" s="96">
        <v>0.60736651231607086</v>
      </c>
      <c r="E3519" s="98">
        <v>0</v>
      </c>
      <c r="F3519" s="119">
        <v>0.5326087442270302</v>
      </c>
      <c r="G3519" s="177">
        <v>1</v>
      </c>
      <c r="H3519" s="97">
        <v>8586471.4842584897</v>
      </c>
      <c r="I3519" s="185">
        <v>38877.913327137328</v>
      </c>
      <c r="J3519" s="174">
        <v>333824094150.93774</v>
      </c>
      <c r="K3519" s="186">
        <v>0.43387612623316119</v>
      </c>
      <c r="L3519" s="182">
        <v>95478904570.252335</v>
      </c>
      <c r="M3519" s="189">
        <v>4731790855.0179977</v>
      </c>
      <c r="N3519" s="187">
        <v>21149845.288225226</v>
      </c>
      <c r="O3519" s="185">
        <v>0</v>
      </c>
      <c r="P3519" s="185">
        <v>305439796995.25616</v>
      </c>
      <c r="Q3519" s="174">
        <v>643995682001.21179</v>
      </c>
      <c r="R3519" s="119">
        <v>0.60433657132653806</v>
      </c>
      <c r="S3519" s="174">
        <v>239306447023.95132</v>
      </c>
      <c r="T3519" s="119">
        <v>0.37159635337974367</v>
      </c>
      <c r="U3519" s="97">
        <v>16.659536541275369</v>
      </c>
      <c r="V3519" s="184">
        <v>4283457227656.6714</v>
      </c>
      <c r="W3519" s="199">
        <v>4440.5097599498449</v>
      </c>
      <c r="X3519" s="191">
        <v>4.3964934859126954E-2</v>
      </c>
      <c r="Y3519" s="198">
        <v>2.0000000000000001E-4</v>
      </c>
    </row>
    <row r="3520" spans="1:25" x14ac:dyDescent="0.2">
      <c r="A3520">
        <v>3516</v>
      </c>
      <c r="B3520" s="119">
        <v>0.42386897010525681</v>
      </c>
      <c r="C3520" s="97">
        <v>11408.246764586247</v>
      </c>
      <c r="D3520" s="96">
        <v>0.86737348936177361</v>
      </c>
      <c r="E3520" s="98">
        <v>0</v>
      </c>
      <c r="F3520" s="119">
        <v>0</v>
      </c>
      <c r="G3520" s="177">
        <v>0</v>
      </c>
      <c r="H3520" s="97">
        <v>6179022.2734972062</v>
      </c>
      <c r="I3520" s="185">
        <v>34189.888156873894</v>
      </c>
      <c r="J3520" s="174">
        <v>211260080449.70215</v>
      </c>
      <c r="K3520" s="186">
        <v>0.34294276533963353</v>
      </c>
      <c r="L3520" s="182">
        <v>55606796834.748383</v>
      </c>
      <c r="M3520" s="189">
        <v>4376351701.5853682</v>
      </c>
      <c r="N3520" s="187">
        <v>13958885.293088328</v>
      </c>
      <c r="O3520" s="185">
        <v>0</v>
      </c>
      <c r="P3520" s="185">
        <v>0</v>
      </c>
      <c r="Q3520" s="174">
        <v>215636432151.28751</v>
      </c>
      <c r="R3520" s="119">
        <v>0.33598272551859104</v>
      </c>
      <c r="S3520" s="174">
        <v>55606796834.748383</v>
      </c>
      <c r="T3520" s="119">
        <v>0.2578729219361941</v>
      </c>
      <c r="U3520" s="97">
        <v>13.239514077076315</v>
      </c>
      <c r="V3520" s="184">
        <v>744418038324.33582</v>
      </c>
      <c r="W3520" s="199">
        <v>772.41175994928869</v>
      </c>
      <c r="X3520" s="191">
        <v>5.8254112307547859E-2</v>
      </c>
      <c r="Y3520" s="198">
        <v>2.0000000000000001E-4</v>
      </c>
    </row>
    <row r="3521" spans="1:25" x14ac:dyDescent="0.2">
      <c r="A3521">
        <v>3517</v>
      </c>
      <c r="B3521" s="119">
        <v>0.49213769389669887</v>
      </c>
      <c r="C3521" s="97">
        <v>7982.0646105619326</v>
      </c>
      <c r="D3521" s="96">
        <v>1.1828489641292652</v>
      </c>
      <c r="E3521" s="98">
        <v>0</v>
      </c>
      <c r="F3521" s="119">
        <v>0</v>
      </c>
      <c r="G3521" s="177">
        <v>0</v>
      </c>
      <c r="H3521" s="97">
        <v>10719180.971948482</v>
      </c>
      <c r="I3521" s="185">
        <v>37233.896525970835</v>
      </c>
      <c r="J3521" s="174">
        <v>399116875152.68524</v>
      </c>
      <c r="K3521" s="186">
        <v>0.39689280748369082</v>
      </c>
      <c r="L3521" s="182">
        <v>114929017477.96169</v>
      </c>
      <c r="M3521" s="189">
        <v>0</v>
      </c>
      <c r="N3521" s="187">
        <v>20713770.88247541</v>
      </c>
      <c r="O3521" s="185">
        <v>0</v>
      </c>
      <c r="P3521" s="185">
        <v>0</v>
      </c>
      <c r="Q3521" s="174">
        <v>399116875152.68524</v>
      </c>
      <c r="R3521" s="119">
        <v>0.39689280748369082</v>
      </c>
      <c r="S3521" s="174">
        <v>114929017477.96169</v>
      </c>
      <c r="T3521" s="119">
        <v>0.28795830152256707</v>
      </c>
      <c r="U3521" s="97">
        <v>13</v>
      </c>
      <c r="V3521" s="184">
        <v>1536691037311.7878</v>
      </c>
      <c r="W3521" s="199">
        <v>1595.358157241136</v>
      </c>
      <c r="X3521" s="191">
        <v>5.8638349815495643E-2</v>
      </c>
      <c r="Y3521" s="198">
        <v>2.0000000000000001E-4</v>
      </c>
    </row>
    <row r="3522" spans="1:25" x14ac:dyDescent="0.2">
      <c r="A3522">
        <v>3518</v>
      </c>
      <c r="B3522" s="119">
        <v>0.62152865830371673</v>
      </c>
      <c r="C3522" s="97">
        <v>16986.042994014053</v>
      </c>
      <c r="D3522" s="96">
        <v>0.73717396063585583</v>
      </c>
      <c r="E3522" s="98">
        <v>0</v>
      </c>
      <c r="F3522" s="119">
        <v>0</v>
      </c>
      <c r="G3522" s="177">
        <v>0</v>
      </c>
      <c r="H3522" s="97">
        <v>4206124.4952685107</v>
      </c>
      <c r="I3522" s="185">
        <v>44685.142160536088</v>
      </c>
      <c r="J3522" s="174">
        <v>187951271015.98651</v>
      </c>
      <c r="K3522" s="186">
        <v>0.42579612844591852</v>
      </c>
      <c r="L3522" s="182">
        <v>64804735373.76136</v>
      </c>
      <c r="M3522" s="189">
        <v>5637240831.119153</v>
      </c>
      <c r="N3522" s="187">
        <v>10525603.866698386</v>
      </c>
      <c r="O3522" s="185">
        <v>0</v>
      </c>
      <c r="P3522" s="185">
        <v>0</v>
      </c>
      <c r="Q3522" s="174">
        <v>193588511847.10565</v>
      </c>
      <c r="R3522" s="119">
        <v>0.41339706975123974</v>
      </c>
      <c r="S3522" s="174">
        <v>64804735373.76136</v>
      </c>
      <c r="T3522" s="119">
        <v>0.33475506761962981</v>
      </c>
      <c r="U3522" s="97">
        <v>13.264602058806339</v>
      </c>
      <c r="V3522" s="184">
        <v>895158646272.83936</v>
      </c>
      <c r="W3522" s="199">
        <v>928.4611612021248</v>
      </c>
      <c r="X3522" s="191">
        <v>5.8924975780460936E-2</v>
      </c>
      <c r="Y3522" s="198">
        <v>2.0000000000000001E-4</v>
      </c>
    </row>
    <row r="3523" spans="1:25" x14ac:dyDescent="0.2">
      <c r="A3523">
        <v>3519</v>
      </c>
      <c r="B3523" s="119">
        <v>0.51597491165402831</v>
      </c>
      <c r="C3523" s="97">
        <v>12107.235659246042</v>
      </c>
      <c r="D3523" s="96">
        <v>0.2</v>
      </c>
      <c r="E3523" s="98">
        <v>0</v>
      </c>
      <c r="F3523" s="119">
        <v>0</v>
      </c>
      <c r="G3523" s="177">
        <v>0</v>
      </c>
      <c r="H3523" s="97">
        <v>1764851.7254276602</v>
      </c>
      <c r="I3523" s="185">
        <v>53940.34888987583</v>
      </c>
      <c r="J3523" s="174">
        <v>95196717808.467331</v>
      </c>
      <c r="K3523" s="186">
        <v>0.51156856445041288</v>
      </c>
      <c r="L3523" s="182">
        <v>38421214720.251228</v>
      </c>
      <c r="M3523" s="189">
        <v>2017034682.2595434</v>
      </c>
      <c r="N3523" s="187">
        <v>7231919.5835666973</v>
      </c>
      <c r="O3523" s="185">
        <v>0</v>
      </c>
      <c r="P3523" s="185">
        <v>0</v>
      </c>
      <c r="Q3523" s="174">
        <v>97213752490.726868</v>
      </c>
      <c r="R3523" s="119">
        <v>0.50095430967253429</v>
      </c>
      <c r="S3523" s="174">
        <v>38421214720.251228</v>
      </c>
      <c r="T3523" s="119">
        <v>0.39522406795186921</v>
      </c>
      <c r="U3523" s="97">
        <v>13.148521023796253</v>
      </c>
      <c r="V3523" s="184">
        <v>604972346038.86096</v>
      </c>
      <c r="W3523" s="199">
        <v>627.70759615688632</v>
      </c>
      <c r="X3523" s="191">
        <v>5.0955036797911697E-2</v>
      </c>
      <c r="Y3523" s="198">
        <v>2.0000000000000001E-4</v>
      </c>
    </row>
    <row r="3524" spans="1:25" x14ac:dyDescent="0.2">
      <c r="A3524">
        <v>3520</v>
      </c>
      <c r="B3524" s="119">
        <v>0.46763193940329573</v>
      </c>
      <c r="C3524" s="97">
        <v>11912.621475477939</v>
      </c>
      <c r="D3524" s="96">
        <v>0.93991880728228161</v>
      </c>
      <c r="E3524" s="98">
        <v>0</v>
      </c>
      <c r="F3524" s="119">
        <v>0.57556893274567489</v>
      </c>
      <c r="G3524" s="177">
        <v>1</v>
      </c>
      <c r="H3524" s="97">
        <v>7608161.3883592393</v>
      </c>
      <c r="I3524" s="185">
        <v>45195.384174291998</v>
      </c>
      <c r="J3524" s="174">
        <v>343853776806.91058</v>
      </c>
      <c r="K3524" s="186">
        <v>0.46763193940329573</v>
      </c>
      <c r="L3524" s="182">
        <v>127930636254.15622</v>
      </c>
      <c r="M3524" s="189">
        <v>14700885441.839031</v>
      </c>
      <c r="N3524" s="187">
        <v>16330566.848510625</v>
      </c>
      <c r="O3524" s="185">
        <v>0</v>
      </c>
      <c r="P3524" s="185">
        <v>324752405336.71545</v>
      </c>
      <c r="Q3524" s="174">
        <v>683307067585.46497</v>
      </c>
      <c r="R3524" s="119">
        <v>0.61553429305943674</v>
      </c>
      <c r="S3524" s="174">
        <v>290667253339.70099</v>
      </c>
      <c r="T3524" s="119">
        <v>0.42538306294240935</v>
      </c>
      <c r="U3524" s="97">
        <v>16.521494729280416</v>
      </c>
      <c r="V3524" s="184">
        <v>5052956015279.0215</v>
      </c>
      <c r="W3524" s="199">
        <v>5244.9480054205569</v>
      </c>
      <c r="X3524" s="191">
        <v>4.5356415254019247E-2</v>
      </c>
      <c r="Y3524" s="198">
        <v>2.0000000000000001E-4</v>
      </c>
    </row>
    <row r="3525" spans="1:25" x14ac:dyDescent="0.2">
      <c r="A3525">
        <v>3521</v>
      </c>
      <c r="B3525" s="119">
        <v>0.65198457894608153</v>
      </c>
      <c r="C3525" s="97">
        <v>13188.245557288639</v>
      </c>
      <c r="D3525" s="96">
        <v>0.96258090010431085</v>
      </c>
      <c r="E3525" s="98">
        <v>0</v>
      </c>
      <c r="F3525" s="119">
        <v>0</v>
      </c>
      <c r="G3525" s="177">
        <v>0</v>
      </c>
      <c r="H3525" s="97">
        <v>6871355.4883369273</v>
      </c>
      <c r="I3525" s="185">
        <v>39603.726638349392</v>
      </c>
      <c r="J3525" s="174">
        <v>272131284395.01746</v>
      </c>
      <c r="K3525" s="186">
        <v>0.38050098748370687</v>
      </c>
      <c r="L3525" s="182">
        <v>84670931175.268112</v>
      </c>
      <c r="M3525" s="189">
        <v>869037848.65148473</v>
      </c>
      <c r="N3525" s="187">
        <v>14798339.788559791</v>
      </c>
      <c r="O3525" s="185">
        <v>0</v>
      </c>
      <c r="P3525" s="185">
        <v>0</v>
      </c>
      <c r="Q3525" s="174">
        <v>273000322243.66895</v>
      </c>
      <c r="R3525" s="119">
        <v>0.37928974437287472</v>
      </c>
      <c r="S3525" s="174">
        <v>84670931175.268112</v>
      </c>
      <c r="T3525" s="119">
        <v>0.31014956495067536</v>
      </c>
      <c r="U3525" s="97">
        <v>13.031439617400398</v>
      </c>
      <c r="V3525" s="184">
        <v>1113497270923.4136</v>
      </c>
      <c r="W3525" s="199">
        <v>1155.4155178541553</v>
      </c>
      <c r="X3525" s="191">
        <v>5.7512443944973062E-2</v>
      </c>
      <c r="Y3525" s="198">
        <v>2.0000000000000001E-4</v>
      </c>
    </row>
    <row r="3526" spans="1:25" x14ac:dyDescent="0.2">
      <c r="A3526">
        <v>3522</v>
      </c>
      <c r="B3526" s="119">
        <v>0.33941364334787727</v>
      </c>
      <c r="C3526" s="97">
        <v>8506.3394210785773</v>
      </c>
      <c r="D3526" s="96">
        <v>0.60145369021647643</v>
      </c>
      <c r="E3526" s="98">
        <v>0.19619691360625838</v>
      </c>
      <c r="F3526" s="119">
        <v>0.49398071179321501</v>
      </c>
      <c r="G3526" s="177">
        <v>1</v>
      </c>
      <c r="H3526" s="97">
        <v>9732543.1029648092</v>
      </c>
      <c r="I3526" s="185">
        <v>37906.388026344095</v>
      </c>
      <c r="J3526" s="174">
        <v>368925555344.10303</v>
      </c>
      <c r="K3526" s="186">
        <v>0.33941364334787727</v>
      </c>
      <c r="L3526" s="182">
        <v>84457304613.027283</v>
      </c>
      <c r="M3526" s="189">
        <v>5803670664.3304901</v>
      </c>
      <c r="N3526" s="187">
        <v>23802798.862250537</v>
      </c>
      <c r="O3526" s="185">
        <v>0</v>
      </c>
      <c r="P3526" s="185">
        <v>345888237913.75287</v>
      </c>
      <c r="Q3526" s="174">
        <v>720617463922.1864</v>
      </c>
      <c r="R3526" s="119">
        <v>0.55775633719291084</v>
      </c>
      <c r="S3526" s="174">
        <v>223393022875.93231</v>
      </c>
      <c r="T3526" s="119">
        <v>0.31000223289072926</v>
      </c>
      <c r="U3526" s="97">
        <v>16.824360979202883</v>
      </c>
      <c r="V3526" s="184">
        <v>3993491772227.7759</v>
      </c>
      <c r="W3526" s="199">
        <v>4147.5037069371101</v>
      </c>
      <c r="X3526" s="191">
        <v>4.3669595634797331E-2</v>
      </c>
      <c r="Y3526" s="198">
        <v>2.0000000000000001E-4</v>
      </c>
    </row>
    <row r="3527" spans="1:25" x14ac:dyDescent="0.2">
      <c r="A3527">
        <v>3523</v>
      </c>
      <c r="B3527" s="119">
        <v>0.57658458726884243</v>
      </c>
      <c r="C3527" s="97">
        <v>11117.721234335528</v>
      </c>
      <c r="D3527" s="96">
        <v>1.3171337849655105</v>
      </c>
      <c r="E3527" s="98">
        <v>0</v>
      </c>
      <c r="F3527" s="119">
        <v>0</v>
      </c>
      <c r="G3527" s="177">
        <v>0</v>
      </c>
      <c r="H3527" s="97">
        <v>10417360.134167954</v>
      </c>
      <c r="I3527" s="185">
        <v>36911.465458195897</v>
      </c>
      <c r="J3527" s="174">
        <v>384520028757.92743</v>
      </c>
      <c r="K3527" s="186">
        <v>0.42389342478461789</v>
      </c>
      <c r="L3527" s="182">
        <v>130085677101.96196</v>
      </c>
      <c r="M3527" s="189">
        <v>11593807041.722113</v>
      </c>
      <c r="N3527" s="187">
        <v>19615660.892627098</v>
      </c>
      <c r="O3527" s="185">
        <v>0</v>
      </c>
      <c r="P3527" s="185">
        <v>0</v>
      </c>
      <c r="Q3527" s="174">
        <v>396113835799.64954</v>
      </c>
      <c r="R3527" s="119">
        <v>0.41148654037653748</v>
      </c>
      <c r="S3527" s="174">
        <v>130085677101.96196</v>
      </c>
      <c r="T3527" s="119">
        <v>0.32840478000308482</v>
      </c>
      <c r="U3527" s="97">
        <v>13.263791807483862</v>
      </c>
      <c r="V3527" s="184">
        <v>1749932930142.2937</v>
      </c>
      <c r="W3527" s="199">
        <v>1817.3545547977765</v>
      </c>
      <c r="X3527" s="191">
        <v>6.023964523910643E-2</v>
      </c>
      <c r="Y3527" s="198">
        <v>2.0000000000000001E-4</v>
      </c>
    </row>
    <row r="3528" spans="1:25" x14ac:dyDescent="0.2">
      <c r="A3528">
        <v>3524</v>
      </c>
      <c r="B3528" s="119">
        <v>0.48217152280378905</v>
      </c>
      <c r="C3528" s="97">
        <v>4000</v>
      </c>
      <c r="D3528" s="96">
        <v>0.87567650477107462</v>
      </c>
      <c r="E3528" s="98">
        <v>0</v>
      </c>
      <c r="F3528" s="119">
        <v>0.46395715761205492</v>
      </c>
      <c r="G3528" s="177">
        <v>1</v>
      </c>
      <c r="H3528" s="97">
        <v>14313914.747838229</v>
      </c>
      <c r="I3528" s="185">
        <v>36832.969090146347</v>
      </c>
      <c r="J3528" s="174">
        <v>527223979466.11542</v>
      </c>
      <c r="K3528" s="186">
        <v>0.47394424905295307</v>
      </c>
      <c r="L3528" s="182">
        <v>193521159658.14682</v>
      </c>
      <c r="M3528" s="189">
        <v>19976637205.410862</v>
      </c>
      <c r="N3528" s="187">
        <v>30229425.190640956</v>
      </c>
      <c r="O3528" s="185">
        <v>0</v>
      </c>
      <c r="P3528" s="185">
        <v>426996704781.59485</v>
      </c>
      <c r="Q3528" s="174">
        <v>974197321453.12109</v>
      </c>
      <c r="R3528" s="119">
        <v>0.60713792147755918</v>
      </c>
      <c r="S3528" s="174">
        <v>299626589609.70551</v>
      </c>
      <c r="T3528" s="119">
        <v>0.30756252661707167</v>
      </c>
      <c r="U3528" s="97">
        <v>15.340918812019034</v>
      </c>
      <c r="V3528" s="184">
        <v>5001103871716.2588</v>
      </c>
      <c r="W3528" s="199">
        <v>5187.9585242535823</v>
      </c>
      <c r="X3528" s="191">
        <v>4.7634979839427757E-2</v>
      </c>
      <c r="Y3528" s="198">
        <v>2.0000000000000001E-4</v>
      </c>
    </row>
    <row r="3529" spans="1:25" x14ac:dyDescent="0.2">
      <c r="A3529">
        <v>3525</v>
      </c>
      <c r="B3529" s="119">
        <v>0.37868002087890212</v>
      </c>
      <c r="C3529" s="97">
        <v>13280.69874664784</v>
      </c>
      <c r="D3529" s="96">
        <v>1.3959766485592149</v>
      </c>
      <c r="E3529" s="98">
        <v>2.0405097432050351E-2</v>
      </c>
      <c r="F3529" s="119">
        <v>0</v>
      </c>
      <c r="G3529" s="177">
        <v>0</v>
      </c>
      <c r="H3529" s="97">
        <v>13491289.328584721</v>
      </c>
      <c r="I3529" s="185">
        <v>34894.497692252648</v>
      </c>
      <c r="J3529" s="174">
        <v>470771764341.81232</v>
      </c>
      <c r="K3529" s="186">
        <v>0.31636322884484602</v>
      </c>
      <c r="L3529" s="182">
        <v>110593306993.93124</v>
      </c>
      <c r="M3529" s="189">
        <v>16702233003.121412</v>
      </c>
      <c r="N3529" s="187">
        <v>24189344.533423528</v>
      </c>
      <c r="O3529" s="185">
        <v>13922363492.569618</v>
      </c>
      <c r="P3529" s="185">
        <v>0</v>
      </c>
      <c r="Q3529" s="174">
        <v>501396360837.50336</v>
      </c>
      <c r="R3529" s="119">
        <v>0.31925394500837651</v>
      </c>
      <c r="S3529" s="174">
        <v>116594871802.96396</v>
      </c>
      <c r="T3529" s="119">
        <v>0.23254032320500026</v>
      </c>
      <c r="U3529" s="97">
        <v>13.722085742882763</v>
      </c>
      <c r="V3529" s="184">
        <v>1436459966075.4043</v>
      </c>
      <c r="W3529" s="199">
        <v>1491.6544961128966</v>
      </c>
      <c r="X3529" s="191">
        <v>6.2260152933280882E-2</v>
      </c>
      <c r="Y3529" s="198">
        <v>2.0000000000000001E-4</v>
      </c>
    </row>
    <row r="3530" spans="1:25" x14ac:dyDescent="0.2">
      <c r="A3530">
        <v>3526</v>
      </c>
      <c r="B3530" s="119">
        <v>0.41597665704161541</v>
      </c>
      <c r="C3530" s="97">
        <v>6849.0536351183837</v>
      </c>
      <c r="D3530" s="96">
        <v>0.73317720903169714</v>
      </c>
      <c r="E3530" s="98">
        <v>0.19801551149223806</v>
      </c>
      <c r="F3530" s="119">
        <v>0.37131350614520986</v>
      </c>
      <c r="G3530" s="177">
        <v>1</v>
      </c>
      <c r="H3530" s="97">
        <v>26379784.684385587</v>
      </c>
      <c r="I3530" s="185">
        <v>20681.478061427686</v>
      </c>
      <c r="J3530" s="174">
        <v>545572938215.30658</v>
      </c>
      <c r="K3530" s="186">
        <v>0.22695405861607454</v>
      </c>
      <c r="L3530" s="182">
        <v>62299278513.273651</v>
      </c>
      <c r="M3530" s="189">
        <v>7094745342.5624695</v>
      </c>
      <c r="N3530" s="187">
        <v>57297018.065614283</v>
      </c>
      <c r="O3530" s="185">
        <v>0</v>
      </c>
      <c r="P3530" s="185">
        <v>252501437504.20428</v>
      </c>
      <c r="Q3530" s="174">
        <v>805169121062.07336</v>
      </c>
      <c r="R3530" s="119">
        <v>0.40466174630820873</v>
      </c>
      <c r="S3530" s="174">
        <v>229425933985.08539</v>
      </c>
      <c r="T3530" s="119">
        <v>0.28494129740402468</v>
      </c>
      <c r="U3530" s="97">
        <v>17.467510046768847</v>
      </c>
      <c r="V3530" s="184">
        <v>4070220945572.1021</v>
      </c>
      <c r="W3530" s="199">
        <v>4225.4320845000429</v>
      </c>
      <c r="X3530" s="191">
        <v>4.422503560905839E-2</v>
      </c>
      <c r="Y3530" s="198">
        <v>2.0000000000000001E-4</v>
      </c>
    </row>
    <row r="3531" spans="1:25" x14ac:dyDescent="0.2">
      <c r="A3531">
        <v>3527</v>
      </c>
      <c r="B3531" s="119">
        <v>0.67928045490322886</v>
      </c>
      <c r="C3531" s="97">
        <v>16326.499698648911</v>
      </c>
      <c r="D3531" s="96">
        <v>0.75907560672958863</v>
      </c>
      <c r="E3531" s="98">
        <v>0</v>
      </c>
      <c r="F3531" s="119">
        <v>0.61491889061415583</v>
      </c>
      <c r="G3531" s="177">
        <v>1</v>
      </c>
      <c r="H3531" s="97">
        <v>13122677.105472587</v>
      </c>
      <c r="I3531" s="185">
        <v>30584.313493464721</v>
      </c>
      <c r="J3531" s="174">
        <v>401348070467.28583</v>
      </c>
      <c r="K3531" s="186">
        <v>0.19013451392379122</v>
      </c>
      <c r="L3531" s="182">
        <v>60274207983.80349</v>
      </c>
      <c r="M3531" s="189">
        <v>13095197274.695208</v>
      </c>
      <c r="N3531" s="187">
        <v>28931644.512642477</v>
      </c>
      <c r="O3531" s="185">
        <v>0</v>
      </c>
      <c r="P3531" s="185">
        <v>311615487717.32422</v>
      </c>
      <c r="Q3531" s="174">
        <v>726058755459.3053</v>
      </c>
      <c r="R3531" s="119">
        <v>0.4484520130336172</v>
      </c>
      <c r="S3531" s="174">
        <v>278207571783.94122</v>
      </c>
      <c r="T3531" s="119">
        <v>0.38317501123989189</v>
      </c>
      <c r="U3531" s="97">
        <v>17.846771333736655</v>
      </c>
      <c r="V3531" s="184">
        <v>5004079224240.1123</v>
      </c>
      <c r="W3531" s="199">
        <v>5195.2461582843798</v>
      </c>
      <c r="X3531" s="191">
        <v>4.2379858215334881E-2</v>
      </c>
      <c r="Y3531" s="198">
        <v>2.0000000000000001E-4</v>
      </c>
    </row>
    <row r="3532" spans="1:25" x14ac:dyDescent="0.2">
      <c r="A3532">
        <v>3528</v>
      </c>
      <c r="B3532" s="119">
        <v>0.35978571956030903</v>
      </c>
      <c r="C3532" s="97">
        <v>7719.9914154828139</v>
      </c>
      <c r="D3532" s="96">
        <v>0.71867555968003738</v>
      </c>
      <c r="E3532" s="98">
        <v>0</v>
      </c>
      <c r="F3532" s="119">
        <v>0.67627377352042872</v>
      </c>
      <c r="G3532" s="177">
        <v>1</v>
      </c>
      <c r="H3532" s="97">
        <v>5499921.1260868516</v>
      </c>
      <c r="I3532" s="185">
        <v>39977.059685376218</v>
      </c>
      <c r="J3532" s="174">
        <v>219870675122.43564</v>
      </c>
      <c r="K3532" s="186">
        <v>0.35978571956030903</v>
      </c>
      <c r="L3532" s="182">
        <v>56298647520.36541</v>
      </c>
      <c r="M3532" s="189">
        <v>3598253413.3876028</v>
      </c>
      <c r="N3532" s="187">
        <v>13459535.433686834</v>
      </c>
      <c r="O3532" s="185">
        <v>0</v>
      </c>
      <c r="P3532" s="185">
        <v>167110166712.29926</v>
      </c>
      <c r="Q3532" s="174">
        <v>390579095248.12244</v>
      </c>
      <c r="R3532" s="119">
        <v>0.54481784872227823</v>
      </c>
      <c r="S3532" s="174">
        <v>149473233594.04538</v>
      </c>
      <c r="T3532" s="119">
        <v>0.38269645101996513</v>
      </c>
      <c r="U3532" s="97">
        <v>16.814580831513389</v>
      </c>
      <c r="V3532" s="184">
        <v>2693848674875.0972</v>
      </c>
      <c r="W3532" s="199">
        <v>2795.928355691296</v>
      </c>
      <c r="X3532" s="191">
        <v>4.4175183185506228E-2</v>
      </c>
      <c r="Y3532" s="198">
        <v>2.0000000000000001E-4</v>
      </c>
    </row>
    <row r="3533" spans="1:25" x14ac:dyDescent="0.2">
      <c r="A3533">
        <v>3529</v>
      </c>
      <c r="B3533" s="119">
        <v>0.46755362168167958</v>
      </c>
      <c r="C3533" s="97">
        <v>6923.5069803988226</v>
      </c>
      <c r="D3533" s="96">
        <v>0.79783769922061454</v>
      </c>
      <c r="E3533" s="98">
        <v>0</v>
      </c>
      <c r="F3533" s="119">
        <v>0.6333567141336226</v>
      </c>
      <c r="G3533" s="177">
        <v>1</v>
      </c>
      <c r="H3533" s="97">
        <v>8609611.1538693793</v>
      </c>
      <c r="I3533" s="185">
        <v>34971.527151507551</v>
      </c>
      <c r="J3533" s="174">
        <v>301091250231.46527</v>
      </c>
      <c r="K3533" s="186">
        <v>0.35653062539870262</v>
      </c>
      <c r="L3533" s="182">
        <v>79555426626.10733</v>
      </c>
      <c r="M3533" s="189">
        <v>3289639725.7509694</v>
      </c>
      <c r="N3533" s="187">
        <v>19393568.056157645</v>
      </c>
      <c r="O3533" s="185">
        <v>0</v>
      </c>
      <c r="P3533" s="185">
        <v>309940615088.40973</v>
      </c>
      <c r="Q3533" s="174">
        <v>614321505045.62598</v>
      </c>
      <c r="R3533" s="119">
        <v>0.5783628619535971</v>
      </c>
      <c r="S3533" s="174">
        <v>281441773723.6955</v>
      </c>
      <c r="T3533" s="119">
        <v>0.45813433424049299</v>
      </c>
      <c r="U3533" s="97">
        <v>17.340782444832222</v>
      </c>
      <c r="V3533" s="184">
        <v>5210385753308.625</v>
      </c>
      <c r="W3533" s="199">
        <v>5402.9953534999504</v>
      </c>
      <c r="X3533" s="191">
        <v>4.2982367396286032E-2</v>
      </c>
      <c r="Y3533" s="198">
        <v>2.0000000000000001E-4</v>
      </c>
    </row>
    <row r="3534" spans="1:25" x14ac:dyDescent="0.2">
      <c r="A3534">
        <v>3530</v>
      </c>
      <c r="B3534" s="119">
        <v>0.4143363286540952</v>
      </c>
      <c r="C3534" s="97">
        <v>10113.868351678584</v>
      </c>
      <c r="D3534" s="96">
        <v>0.85670654801978585</v>
      </c>
      <c r="E3534" s="98">
        <v>5.5783942630532476E-2</v>
      </c>
      <c r="F3534" s="119">
        <v>0.53199691694281404</v>
      </c>
      <c r="G3534" s="177">
        <v>1</v>
      </c>
      <c r="H3534" s="97">
        <v>6222783.0444780448</v>
      </c>
      <c r="I3534" s="185">
        <v>43448.901847170695</v>
      </c>
      <c r="J3534" s="174">
        <v>270373089715.76462</v>
      </c>
      <c r="K3534" s="186">
        <v>0.40448711942771387</v>
      </c>
      <c r="L3534" s="182">
        <v>74585464796.213928</v>
      </c>
      <c r="M3534" s="189">
        <v>5180501214.590661</v>
      </c>
      <c r="N3534" s="187">
        <v>14127086.325739859</v>
      </c>
      <c r="O3534" s="185">
        <v>0</v>
      </c>
      <c r="P3534" s="185">
        <v>220266198037.13297</v>
      </c>
      <c r="Q3534" s="174">
        <v>495819788967.48822</v>
      </c>
      <c r="R3534" s="119">
        <v>0.57596610101887757</v>
      </c>
      <c r="S3534" s="174">
        <v>188277303744.34271</v>
      </c>
      <c r="T3534" s="119">
        <v>0.37972930474682687</v>
      </c>
      <c r="U3534" s="97">
        <v>16.725533219452718</v>
      </c>
      <c r="V3534" s="184">
        <v>3331602381571.8423</v>
      </c>
      <c r="W3534" s="199">
        <v>3455.8634432692234</v>
      </c>
      <c r="X3534" s="191">
        <v>4.4661065354015504E-2</v>
      </c>
      <c r="Y3534" s="198">
        <v>2.0000000000000001E-4</v>
      </c>
    </row>
    <row r="3535" spans="1:25" x14ac:dyDescent="0.2">
      <c r="A3535">
        <v>3531</v>
      </c>
      <c r="B3535" s="119">
        <v>0.40404656519732279</v>
      </c>
      <c r="C3535" s="97">
        <v>17000</v>
      </c>
      <c r="D3535" s="96">
        <v>0.61859759734744046</v>
      </c>
      <c r="E3535" s="98">
        <v>0.4070361707336187</v>
      </c>
      <c r="F3535" s="119">
        <v>0.51833706355913622</v>
      </c>
      <c r="G3535" s="177">
        <v>1</v>
      </c>
      <c r="H3535" s="97">
        <v>3023375.9922828237</v>
      </c>
      <c r="I3535" s="185">
        <v>50744.659194372587</v>
      </c>
      <c r="J3535" s="174">
        <v>153420184344.83994</v>
      </c>
      <c r="K3535" s="186">
        <v>0.40404656519732285</v>
      </c>
      <c r="L3535" s="182">
        <v>46964635454.810143</v>
      </c>
      <c r="M3535" s="189">
        <v>2752592424.5951943</v>
      </c>
      <c r="N3535" s="187">
        <v>8420994.0144175887</v>
      </c>
      <c r="O3535" s="185">
        <v>0</v>
      </c>
      <c r="P3535" s="185">
        <v>150889397791.86765</v>
      </c>
      <c r="Q3535" s="174">
        <v>307062174561.3028</v>
      </c>
      <c r="R3535" s="119">
        <v>0.59499486386100597</v>
      </c>
      <c r="S3535" s="174">
        <v>144659693827.76987</v>
      </c>
      <c r="T3535" s="119">
        <v>0.47110880405391509</v>
      </c>
      <c r="U3535" s="97">
        <v>17.110949768255942</v>
      </c>
      <c r="V3535" s="184">
        <v>2629954930385.6479</v>
      </c>
      <c r="W3535" s="199">
        <v>2729.8389155935265</v>
      </c>
      <c r="X3535" s="191">
        <v>4.3717839472386701E-2</v>
      </c>
      <c r="Y3535" s="198">
        <v>2.0000000000000001E-4</v>
      </c>
    </row>
    <row r="3536" spans="1:25" x14ac:dyDescent="0.2">
      <c r="A3536">
        <v>3532</v>
      </c>
      <c r="B3536" s="119">
        <v>0.43830799811872034</v>
      </c>
      <c r="C3536" s="97">
        <v>5627.7456407595</v>
      </c>
      <c r="D3536" s="96">
        <v>0.7349872806976272</v>
      </c>
      <c r="E3536" s="98">
        <v>0.22261768584857011</v>
      </c>
      <c r="F3536" s="119">
        <v>0.62938451090928271</v>
      </c>
      <c r="G3536" s="177">
        <v>1</v>
      </c>
      <c r="H3536" s="97">
        <v>6675117.7626642603</v>
      </c>
      <c r="I3536" s="185">
        <v>39735.391338084562</v>
      </c>
      <c r="J3536" s="174">
        <v>265238416527.26385</v>
      </c>
      <c r="K3536" s="186">
        <v>0.39941176112442067</v>
      </c>
      <c r="L3536" s="182">
        <v>67685680494.571625</v>
      </c>
      <c r="M3536" s="189">
        <v>6416171699.3038769</v>
      </c>
      <c r="N3536" s="187">
        <v>15937349.499755403</v>
      </c>
      <c r="O3536" s="185">
        <v>0</v>
      </c>
      <c r="P3536" s="185">
        <v>512554510425.2865</v>
      </c>
      <c r="Q3536" s="174">
        <v>784209098651.85413</v>
      </c>
      <c r="R3536" s="119">
        <v>0.65796603519427477</v>
      </c>
      <c r="S3536" s="174">
        <v>371295771231.64886</v>
      </c>
      <c r="T3536" s="119">
        <v>0.47346526821730212</v>
      </c>
      <c r="U3536" s="97">
        <v>17.962020885476388</v>
      </c>
      <c r="V3536" s="184">
        <v>7138060718047.7002</v>
      </c>
      <c r="W3536" s="199">
        <v>7413.9984703490381</v>
      </c>
      <c r="X3536" s="191">
        <v>4.1532666345185335E-2</v>
      </c>
      <c r="Y3536" s="198">
        <v>2.0000000000000001E-4</v>
      </c>
    </row>
    <row r="3537" spans="1:25" x14ac:dyDescent="0.2">
      <c r="A3537">
        <v>3533</v>
      </c>
      <c r="B3537" s="119">
        <v>0.46328195653556847</v>
      </c>
      <c r="C3537" s="97">
        <v>10660.945417206118</v>
      </c>
      <c r="D3537" s="96">
        <v>1.0753272806280001</v>
      </c>
      <c r="E3537" s="98">
        <v>0.44990811576855494</v>
      </c>
      <c r="F3537" s="119">
        <v>0</v>
      </c>
      <c r="G3537" s="177">
        <v>0</v>
      </c>
      <c r="H3537" s="97">
        <v>16371974.127290666</v>
      </c>
      <c r="I3537" s="185">
        <v>25061.871814190774</v>
      </c>
      <c r="J3537" s="174">
        <v>410312316923.40656</v>
      </c>
      <c r="K3537" s="186">
        <v>0.24743689204500019</v>
      </c>
      <c r="L3537" s="182">
        <v>69201797748.15332</v>
      </c>
      <c r="M3537" s="189">
        <v>32390545372.782654</v>
      </c>
      <c r="N3537" s="187">
        <v>31664850.467974141</v>
      </c>
      <c r="O3537" s="185">
        <v>106135848903.75993</v>
      </c>
      <c r="P3537" s="185">
        <v>0</v>
      </c>
      <c r="Q3537" s="174">
        <v>548838711199.94916</v>
      </c>
      <c r="R3537" s="119">
        <v>0.33969011257006254</v>
      </c>
      <c r="S3537" s="174">
        <v>128446956131.95557</v>
      </c>
      <c r="T3537" s="119">
        <v>0.23403406777034111</v>
      </c>
      <c r="U3537" s="97">
        <v>16.555637661768159</v>
      </c>
      <c r="V3537" s="184">
        <v>2026491207194.249</v>
      </c>
      <c r="W3537" s="199">
        <v>2104.2505656357284</v>
      </c>
      <c r="X3537" s="191">
        <v>4.6157678566579256E-2</v>
      </c>
      <c r="Y3537" s="198">
        <v>2.0000000000000001E-4</v>
      </c>
    </row>
    <row r="3538" spans="1:25" x14ac:dyDescent="0.2">
      <c r="A3538">
        <v>3534</v>
      </c>
      <c r="B3538" s="119">
        <v>0.51879485930951252</v>
      </c>
      <c r="C3538" s="97">
        <v>17000</v>
      </c>
      <c r="D3538" s="96">
        <v>0.93884388425294452</v>
      </c>
      <c r="E3538" s="98">
        <v>4.1684491145981245E-2</v>
      </c>
      <c r="F3538" s="119">
        <v>0.63582382170623286</v>
      </c>
      <c r="G3538" s="177">
        <v>1</v>
      </c>
      <c r="H3538" s="97">
        <v>6024514.72988779</v>
      </c>
      <c r="I3538" s="185">
        <v>36138.977632261973</v>
      </c>
      <c r="J3538" s="174">
        <v>217719803068.64761</v>
      </c>
      <c r="K3538" s="186">
        <v>0.33597078283234616</v>
      </c>
      <c r="L3538" s="182">
        <v>54692493386.448555</v>
      </c>
      <c r="M3538" s="189">
        <v>3208983401.2800159</v>
      </c>
      <c r="N3538" s="187">
        <v>13272622.639101714</v>
      </c>
      <c r="O3538" s="185">
        <v>0</v>
      </c>
      <c r="P3538" s="185">
        <v>240122818577.55185</v>
      </c>
      <c r="Q3538" s="174">
        <v>461051605047.47949</v>
      </c>
      <c r="R3538" s="119">
        <v>0.57530598447825387</v>
      </c>
      <c r="S3538" s="174">
        <v>218462086167.27325</v>
      </c>
      <c r="T3538" s="119">
        <v>0.47383434690521431</v>
      </c>
      <c r="U3538" s="97">
        <v>17.535532860686331</v>
      </c>
      <c r="V3538" s="184">
        <v>3954704047693.1152</v>
      </c>
      <c r="W3538" s="199">
        <v>4103.528347310209</v>
      </c>
      <c r="X3538" s="191">
        <v>4.3519741916107052E-2</v>
      </c>
      <c r="Y3538" s="198">
        <v>2.0000000000000001E-4</v>
      </c>
    </row>
    <row r="3539" spans="1:25" x14ac:dyDescent="0.2">
      <c r="A3539">
        <v>3535</v>
      </c>
      <c r="B3539" s="119">
        <v>0.66181626415665595</v>
      </c>
      <c r="C3539" s="97">
        <v>7207.7336658121139</v>
      </c>
      <c r="D3539" s="96">
        <v>0.58276501079819143</v>
      </c>
      <c r="E3539" s="98">
        <v>0</v>
      </c>
      <c r="F3539" s="119">
        <v>0.54575265763913916</v>
      </c>
      <c r="G3539" s="177">
        <v>1</v>
      </c>
      <c r="H3539" s="97">
        <v>6586449.0937764104</v>
      </c>
      <c r="I3539" s="185">
        <v>36875.156303640557</v>
      </c>
      <c r="J3539" s="174">
        <v>242876339818.97684</v>
      </c>
      <c r="K3539" s="186">
        <v>0.4312682410728611</v>
      </c>
      <c r="L3539" s="182">
        <v>79278703129.824936</v>
      </c>
      <c r="M3539" s="189">
        <v>10747750738.136959</v>
      </c>
      <c r="N3539" s="187">
        <v>16886305.798862688</v>
      </c>
      <c r="O3539" s="185">
        <v>0</v>
      </c>
      <c r="P3539" s="185">
        <v>238668777659.00687</v>
      </c>
      <c r="Q3539" s="174">
        <v>492292868216.12067</v>
      </c>
      <c r="R3539" s="119">
        <v>0.60061782952611087</v>
      </c>
      <c r="S3539" s="174">
        <v>198804607207.39996</v>
      </c>
      <c r="T3539" s="119">
        <v>0.40383401841223321</v>
      </c>
      <c r="U3539" s="97">
        <v>16.845079538240352</v>
      </c>
      <c r="V3539" s="184">
        <v>3621989490272.7412</v>
      </c>
      <c r="W3539" s="199">
        <v>3758.7717881923231</v>
      </c>
      <c r="X3539" s="191">
        <v>4.3210943855630193E-2</v>
      </c>
      <c r="Y3539" s="198">
        <v>2.0000000000000001E-4</v>
      </c>
    </row>
    <row r="3540" spans="1:25" x14ac:dyDescent="0.2">
      <c r="A3540">
        <v>3536</v>
      </c>
      <c r="B3540" s="119">
        <v>0.53468073411548744</v>
      </c>
      <c r="C3540" s="97">
        <v>7617.4096955906007</v>
      </c>
      <c r="D3540" s="96">
        <v>0.69723234384511157</v>
      </c>
      <c r="E3540" s="98">
        <v>0.64079984047877359</v>
      </c>
      <c r="F3540" s="119">
        <v>0</v>
      </c>
      <c r="G3540" s="177">
        <v>0</v>
      </c>
      <c r="H3540" s="97">
        <v>9131621.4579474851</v>
      </c>
      <c r="I3540" s="185">
        <v>41082.642266030009</v>
      </c>
      <c r="J3540" s="174">
        <v>375151137665.65991</v>
      </c>
      <c r="K3540" s="186">
        <v>0.53177360280603336</v>
      </c>
      <c r="L3540" s="182">
        <v>150882201632.80685</v>
      </c>
      <c r="M3540" s="189">
        <v>57823598792.815575</v>
      </c>
      <c r="N3540" s="187">
        <v>21363388.307262182</v>
      </c>
      <c r="O3540" s="185">
        <v>84012526873.790756</v>
      </c>
      <c r="P3540" s="185">
        <v>0</v>
      </c>
      <c r="Q3540" s="174">
        <v>516987263332.26624</v>
      </c>
      <c r="R3540" s="119">
        <v>0.5158840700508166</v>
      </c>
      <c r="S3540" s="174">
        <v>203620596425.17761</v>
      </c>
      <c r="T3540" s="119">
        <v>0.39385998624556295</v>
      </c>
      <c r="U3540" s="97">
        <v>15.525708641848668</v>
      </c>
      <c r="V3540" s="184">
        <v>3427885573214.5576</v>
      </c>
      <c r="W3540" s="199">
        <v>3555.5128563199755</v>
      </c>
      <c r="X3540" s="191">
        <v>4.6544626317325942E-2</v>
      </c>
      <c r="Y3540" s="198">
        <v>2.0000000000000001E-4</v>
      </c>
    </row>
    <row r="3541" spans="1:25" x14ac:dyDescent="0.2">
      <c r="A3541">
        <v>3537</v>
      </c>
      <c r="B3541" s="119">
        <v>0.34594774157034947</v>
      </c>
      <c r="C3541" s="97">
        <v>16392.535510008121</v>
      </c>
      <c r="D3541" s="96">
        <v>0.81751404328032629</v>
      </c>
      <c r="E3541" s="98">
        <v>0.46643281534756481</v>
      </c>
      <c r="F3541" s="119">
        <v>0</v>
      </c>
      <c r="G3541" s="177">
        <v>0</v>
      </c>
      <c r="H3541" s="97">
        <v>7729130.0171983168</v>
      </c>
      <c r="I3541" s="185">
        <v>37080.324929714268</v>
      </c>
      <c r="J3541" s="174">
        <v>286598652461.72162</v>
      </c>
      <c r="K3541" s="186">
        <v>0.34594774157034947</v>
      </c>
      <c r="L3541" s="182">
        <v>81226478272.351883</v>
      </c>
      <c r="M3541" s="189">
        <v>32793671107.63208</v>
      </c>
      <c r="N3541" s="187">
        <v>17303078.377005637</v>
      </c>
      <c r="O3541" s="185">
        <v>58129609946.587654</v>
      </c>
      <c r="P3541" s="185">
        <v>0</v>
      </c>
      <c r="Q3541" s="174">
        <v>377521933515.94135</v>
      </c>
      <c r="R3541" s="119">
        <v>0.38581028433771214</v>
      </c>
      <c r="S3541" s="174">
        <v>107616350475.76254</v>
      </c>
      <c r="T3541" s="119">
        <v>0.28505986254496207</v>
      </c>
      <c r="U3541" s="97">
        <v>15.373860263361848</v>
      </c>
      <c r="V3541" s="184">
        <v>1638699142669.9453</v>
      </c>
      <c r="W3541" s="199">
        <v>1699.6460662740701</v>
      </c>
      <c r="X3541" s="191">
        <v>5.2937849016151901E-2</v>
      </c>
      <c r="Y3541" s="198">
        <v>2.0000000000000001E-4</v>
      </c>
    </row>
    <row r="3542" spans="1:25" x14ac:dyDescent="0.2">
      <c r="A3542">
        <v>3538</v>
      </c>
      <c r="B3542" s="119">
        <v>0.30469856657790861</v>
      </c>
      <c r="C3542" s="97">
        <v>4220.9516965708253</v>
      </c>
      <c r="D3542" s="96">
        <v>1.0901986534977484</v>
      </c>
      <c r="E3542" s="98">
        <v>0</v>
      </c>
      <c r="F3542" s="119">
        <v>0.59665881053486947</v>
      </c>
      <c r="G3542" s="177">
        <v>1</v>
      </c>
      <c r="H3542" s="97">
        <v>16457796.203285519</v>
      </c>
      <c r="I3542" s="185">
        <v>34807.844142619921</v>
      </c>
      <c r="J3542" s="174">
        <v>572860405174.96423</v>
      </c>
      <c r="K3542" s="186">
        <v>0.30469856657790861</v>
      </c>
      <c r="L3542" s="182">
        <v>105703322945.2484</v>
      </c>
      <c r="M3542" s="189">
        <v>16399399476.625587</v>
      </c>
      <c r="N3542" s="187">
        <v>31915639.998105958</v>
      </c>
      <c r="O3542" s="185">
        <v>0</v>
      </c>
      <c r="P3542" s="185">
        <v>461678587795.74091</v>
      </c>
      <c r="Q3542" s="174">
        <v>1050938392447.3307</v>
      </c>
      <c r="R3542" s="119">
        <v>0.51753044560117001</v>
      </c>
      <c r="S3542" s="174">
        <v>317350693618.16913</v>
      </c>
      <c r="T3542" s="119">
        <v>0.30196888409334005</v>
      </c>
      <c r="U3542" s="97">
        <v>17.197994486049161</v>
      </c>
      <c r="V3542" s="184">
        <v>5756517425038.501</v>
      </c>
      <c r="W3542" s="199">
        <v>5977.6322357617264</v>
      </c>
      <c r="X3542" s="191">
        <v>4.3527255272109974E-2</v>
      </c>
      <c r="Y3542" s="198">
        <v>2.0000000000000001E-4</v>
      </c>
    </row>
    <row r="3543" spans="1:25" x14ac:dyDescent="0.2">
      <c r="A3543">
        <v>3539</v>
      </c>
      <c r="B3543" s="119">
        <v>0.46194219392002983</v>
      </c>
      <c r="C3543" s="97">
        <v>10384.913317960567</v>
      </c>
      <c r="D3543" s="96">
        <v>0.6439149540120841</v>
      </c>
      <c r="E3543" s="98">
        <v>1.5431351025527118E-2</v>
      </c>
      <c r="F3543" s="119">
        <v>0</v>
      </c>
      <c r="G3543" s="177">
        <v>0</v>
      </c>
      <c r="H3543" s="97">
        <v>5262856.7643914232</v>
      </c>
      <c r="I3543" s="185">
        <v>37239.830749868765</v>
      </c>
      <c r="J3543" s="174">
        <v>195987895166.73856</v>
      </c>
      <c r="K3543" s="186">
        <v>0.40711540124252776</v>
      </c>
      <c r="L3543" s="182">
        <v>61249266992.577248</v>
      </c>
      <c r="M3543" s="189">
        <v>2975227720.6715975</v>
      </c>
      <c r="N3543" s="187">
        <v>13356431.775260121</v>
      </c>
      <c r="O3543" s="185">
        <v>1026861788.8582139</v>
      </c>
      <c r="P3543" s="185">
        <v>0</v>
      </c>
      <c r="Q3543" s="174">
        <v>199989984676.26837</v>
      </c>
      <c r="R3543" s="119">
        <v>0.40307608474024481</v>
      </c>
      <c r="S3543" s="174">
        <v>61656998770.843193</v>
      </c>
      <c r="T3543" s="119">
        <v>0.3083004324974063</v>
      </c>
      <c r="U3543" s="97">
        <v>13.195055558393884</v>
      </c>
      <c r="V3543" s="184">
        <v>884020015191.5177</v>
      </c>
      <c r="W3543" s="199">
        <v>917.89961631867948</v>
      </c>
      <c r="X3543" s="191">
        <v>5.3582044758262039E-2</v>
      </c>
      <c r="Y3543" s="198">
        <v>2.0000000000000001E-4</v>
      </c>
    </row>
    <row r="3544" spans="1:25" x14ac:dyDescent="0.2">
      <c r="A3544">
        <v>3540</v>
      </c>
      <c r="B3544" s="119">
        <v>0.50285583743824858</v>
      </c>
      <c r="C3544" s="97">
        <v>14047.797508955209</v>
      </c>
      <c r="D3544" s="96">
        <v>0.26583235757266521</v>
      </c>
      <c r="E3544" s="98">
        <v>0.43999770914334801</v>
      </c>
      <c r="F3544" s="119">
        <v>0</v>
      </c>
      <c r="G3544" s="177">
        <v>0</v>
      </c>
      <c r="H3544" s="97">
        <v>1689824.1583527804</v>
      </c>
      <c r="I3544" s="185">
        <v>53725.512740726343</v>
      </c>
      <c r="J3544" s="174">
        <v>90786669349.169464</v>
      </c>
      <c r="K3544" s="186">
        <v>0.50285583743824858</v>
      </c>
      <c r="L3544" s="182">
        <v>34765386774.896339</v>
      </c>
      <c r="M3544" s="189">
        <v>9802838730.846838</v>
      </c>
      <c r="N3544" s="187">
        <v>6613160.6935200142</v>
      </c>
      <c r="O3544" s="185">
        <v>19490988503.303551</v>
      </c>
      <c r="P3544" s="185">
        <v>0</v>
      </c>
      <c r="Q3544" s="174">
        <v>120080496583.31985</v>
      </c>
      <c r="R3544" s="119">
        <v>0.51003617730671758</v>
      </c>
      <c r="S3544" s="174">
        <v>47155286868.063019</v>
      </c>
      <c r="T3544" s="119">
        <v>0.39269730064235314</v>
      </c>
      <c r="U3544" s="97">
        <v>15.120807763063562</v>
      </c>
      <c r="V3544" s="184">
        <v>810761228883.27441</v>
      </c>
      <c r="W3544" s="199">
        <v>840.65994684611019</v>
      </c>
      <c r="X3544" s="191">
        <v>4.6846835235006712E-2</v>
      </c>
      <c r="Y3544" s="198">
        <v>2.0000000000000001E-4</v>
      </c>
    </row>
    <row r="3545" spans="1:25" x14ac:dyDescent="0.2">
      <c r="A3545">
        <v>3541</v>
      </c>
      <c r="B3545" s="119">
        <v>0.56152035782511733</v>
      </c>
      <c r="C3545" s="97">
        <v>6026.9298446447383</v>
      </c>
      <c r="D3545" s="96">
        <v>0.85825521870954613</v>
      </c>
      <c r="E3545" s="98">
        <v>0.22930458864292527</v>
      </c>
      <c r="F3545" s="119">
        <v>0</v>
      </c>
      <c r="G3545" s="177">
        <v>0</v>
      </c>
      <c r="H3545" s="97">
        <v>8093046.0594836501</v>
      </c>
      <c r="I3545" s="185">
        <v>36219.473019582816</v>
      </c>
      <c r="J3545" s="174">
        <v>293125863397.70911</v>
      </c>
      <c r="K3545" s="186">
        <v>0.37768007270211468</v>
      </c>
      <c r="L3545" s="182">
        <v>79873443300.054932</v>
      </c>
      <c r="M3545" s="189">
        <v>23702808637.118847</v>
      </c>
      <c r="N3545" s="187">
        <v>17927171.481579885</v>
      </c>
      <c r="O3545" s="185">
        <v>65922881380.0084</v>
      </c>
      <c r="P3545" s="185">
        <v>0</v>
      </c>
      <c r="Q3545" s="174">
        <v>382751553414.83636</v>
      </c>
      <c r="R3545" s="119">
        <v>0.4270292335711996</v>
      </c>
      <c r="S3545" s="174">
        <v>100334173160.44432</v>
      </c>
      <c r="T3545" s="119">
        <v>0.26213916642605878</v>
      </c>
      <c r="U3545" s="97">
        <v>14.936300302410526</v>
      </c>
      <c r="V3545" s="184">
        <v>1628810200825.989</v>
      </c>
      <c r="W3545" s="199">
        <v>1691.8061220442457</v>
      </c>
      <c r="X3545" s="191">
        <v>4.9146568366220243E-2</v>
      </c>
      <c r="Y3545" s="198">
        <v>2.0000000000000001E-4</v>
      </c>
    </row>
    <row r="3546" spans="1:25" x14ac:dyDescent="0.2">
      <c r="A3546">
        <v>3542</v>
      </c>
      <c r="B3546" s="119">
        <v>0.41225988685340903</v>
      </c>
      <c r="C3546" s="97">
        <v>12575.460439001015</v>
      </c>
      <c r="D3546" s="96">
        <v>1.1322331440237228</v>
      </c>
      <c r="E3546" s="98">
        <v>0.52923049259912758</v>
      </c>
      <c r="F3546" s="119">
        <v>0.60892685069209196</v>
      </c>
      <c r="G3546" s="177">
        <v>1</v>
      </c>
      <c r="H3546" s="97">
        <v>12344632.262182156</v>
      </c>
      <c r="I3546" s="185">
        <v>34793.399710752419</v>
      </c>
      <c r="J3546" s="174">
        <v>429511724580.35358</v>
      </c>
      <c r="K3546" s="186">
        <v>0.40019449961618148</v>
      </c>
      <c r="L3546" s="182">
        <v>136479188680.22177</v>
      </c>
      <c r="M3546" s="189">
        <v>9100570166.1148052</v>
      </c>
      <c r="N3546" s="187">
        <v>23875570.151574269</v>
      </c>
      <c r="O3546" s="185">
        <v>0</v>
      </c>
      <c r="P3546" s="185">
        <v>354181115634.33051</v>
      </c>
      <c r="Q3546" s="174">
        <v>792793410380.79883</v>
      </c>
      <c r="R3546" s="119">
        <v>0.57421405910339507</v>
      </c>
      <c r="S3546" s="174">
        <v>338823713195.87189</v>
      </c>
      <c r="T3546" s="119">
        <v>0.42737957803297866</v>
      </c>
      <c r="U3546" s="97">
        <v>16.673281518914887</v>
      </c>
      <c r="V3546" s="184">
        <v>5795412446519.9287</v>
      </c>
      <c r="W3546" s="199">
        <v>6015.4356080975049</v>
      </c>
      <c r="X3546" s="191">
        <v>4.5467763765825626E-2</v>
      </c>
      <c r="Y3546" s="198">
        <v>2.0000000000000001E-4</v>
      </c>
    </row>
    <row r="3547" spans="1:25" x14ac:dyDescent="0.2">
      <c r="A3547">
        <v>3543</v>
      </c>
      <c r="B3547" s="119">
        <v>0.60194611340237592</v>
      </c>
      <c r="C3547" s="97">
        <v>7360.5116093951092</v>
      </c>
      <c r="D3547" s="96">
        <v>0.76278987396361719</v>
      </c>
      <c r="E3547" s="98">
        <v>0.51210623064699923</v>
      </c>
      <c r="F3547" s="119">
        <v>0</v>
      </c>
      <c r="G3547" s="177">
        <v>0</v>
      </c>
      <c r="H3547" s="97">
        <v>26922877.424975686</v>
      </c>
      <c r="I3547" s="185">
        <v>23181.785009185503</v>
      </c>
      <c r="J3547" s="174">
        <v>624120356294.44019</v>
      </c>
      <c r="K3547" s="186">
        <v>0.26000541816216549</v>
      </c>
      <c r="L3547" s="182">
        <v>97588217767.219635</v>
      </c>
      <c r="M3547" s="189">
        <v>95441278249.257721</v>
      </c>
      <c r="N3547" s="187">
        <v>57630238.570582971</v>
      </c>
      <c r="O3547" s="185">
        <v>156995826511.33481</v>
      </c>
      <c r="P3547" s="185">
        <v>0</v>
      </c>
      <c r="Q3547" s="174">
        <v>876557461055.03271</v>
      </c>
      <c r="R3547" s="119">
        <v>0.32841125450513975</v>
      </c>
      <c r="S3547" s="174">
        <v>168242508348.51166</v>
      </c>
      <c r="T3547" s="119">
        <v>0.1919355157230804</v>
      </c>
      <c r="U3547" s="97">
        <v>17.099825108965579</v>
      </c>
      <c r="V3547" s="184">
        <v>2894938999810.9971</v>
      </c>
      <c r="W3547" s="199">
        <v>3004.614328880155</v>
      </c>
      <c r="X3547" s="191">
        <v>4.4122467327864859E-2</v>
      </c>
      <c r="Y3547" s="198">
        <v>2.0000000000000001E-4</v>
      </c>
    </row>
    <row r="3548" spans="1:25" x14ac:dyDescent="0.2">
      <c r="A3548">
        <v>3544</v>
      </c>
      <c r="B3548" s="119">
        <v>0.38927230637466337</v>
      </c>
      <c r="C3548" s="97">
        <v>17000</v>
      </c>
      <c r="D3548" s="96">
        <v>1.0051904748090346</v>
      </c>
      <c r="E3548" s="98">
        <v>0</v>
      </c>
      <c r="F3548" s="119">
        <v>0</v>
      </c>
      <c r="G3548" s="177">
        <v>0</v>
      </c>
      <c r="H3548" s="97">
        <v>7425843.2246543011</v>
      </c>
      <c r="I3548" s="185">
        <v>41214.320883961198</v>
      </c>
      <c r="J3548" s="174">
        <v>306051085494.89154</v>
      </c>
      <c r="K3548" s="186">
        <v>0.38927230637466337</v>
      </c>
      <c r="L3548" s="182">
        <v>98344364177.136353</v>
      </c>
      <c r="M3548" s="189">
        <v>5277543705.1132536</v>
      </c>
      <c r="N3548" s="187">
        <v>15582002.027277309</v>
      </c>
      <c r="O3548" s="185">
        <v>0</v>
      </c>
      <c r="P3548" s="185">
        <v>0</v>
      </c>
      <c r="Q3548" s="174">
        <v>311328629200.00482</v>
      </c>
      <c r="R3548" s="119">
        <v>0.38267348629389675</v>
      </c>
      <c r="S3548" s="174">
        <v>98344364177.136353</v>
      </c>
      <c r="T3548" s="119">
        <v>0.31588602830983986</v>
      </c>
      <c r="U3548" s="97">
        <v>13.178368553131126</v>
      </c>
      <c r="V3548" s="184">
        <v>1228882048936.8381</v>
      </c>
      <c r="W3548" s="199">
        <v>1274.6418733648661</v>
      </c>
      <c r="X3548" s="191">
        <v>6.1788081092523511E-2</v>
      </c>
      <c r="Y3548" s="198">
        <v>2.0000000000000001E-4</v>
      </c>
    </row>
    <row r="3549" spans="1:25" x14ac:dyDescent="0.2">
      <c r="A3549">
        <v>3545</v>
      </c>
      <c r="B3549" s="119">
        <v>0.44868323650678665</v>
      </c>
      <c r="C3549" s="97">
        <v>4000</v>
      </c>
      <c r="D3549" s="96">
        <v>0.66898167433160161</v>
      </c>
      <c r="E3549" s="98">
        <v>0.37841850457993376</v>
      </c>
      <c r="F3549" s="119">
        <v>0.62851992596547013</v>
      </c>
      <c r="G3549" s="177">
        <v>1</v>
      </c>
      <c r="H3549" s="97">
        <v>9265995.8530147001</v>
      </c>
      <c r="I3549" s="185">
        <v>34478.158924183132</v>
      </c>
      <c r="J3549" s="174">
        <v>319474477611.06268</v>
      </c>
      <c r="K3549" s="186">
        <v>0.41263097487274147</v>
      </c>
      <c r="L3549" s="182">
        <v>90640192806.269897</v>
      </c>
      <c r="M3549" s="189">
        <v>7084072315.9024744</v>
      </c>
      <c r="N3549" s="187">
        <v>22170732.8110976</v>
      </c>
      <c r="O3549" s="185">
        <v>0</v>
      </c>
      <c r="P3549" s="185">
        <v>450563058011.76056</v>
      </c>
      <c r="Q3549" s="174">
        <v>777121607938.72571</v>
      </c>
      <c r="R3549" s="119">
        <v>0.63346007436179264</v>
      </c>
      <c r="S3549" s="174">
        <v>235871894500.1506</v>
      </c>
      <c r="T3549" s="119">
        <v>0.30351992801459793</v>
      </c>
      <c r="U3549" s="97">
        <v>16.785769238694691</v>
      </c>
      <c r="V3549" s="184">
        <v>4297750876321.2407</v>
      </c>
      <c r="W3549" s="199">
        <v>4461.9220028085601</v>
      </c>
      <c r="X3549" s="191">
        <v>4.3807136297629265E-2</v>
      </c>
      <c r="Y3549" s="198">
        <v>2.0000000000000001E-4</v>
      </c>
    </row>
    <row r="3550" spans="1:25" x14ac:dyDescent="0.2">
      <c r="A3550">
        <v>3546</v>
      </c>
      <c r="B3550" s="119">
        <v>0.2</v>
      </c>
      <c r="C3550" s="97">
        <v>6932.1706910653302</v>
      </c>
      <c r="D3550" s="96">
        <v>0.97520754098266405</v>
      </c>
      <c r="E3550" s="98">
        <v>0</v>
      </c>
      <c r="F3550" s="119">
        <v>0.66834009575960518</v>
      </c>
      <c r="G3550" s="177">
        <v>1</v>
      </c>
      <c r="H3550" s="97">
        <v>14420933.247688815</v>
      </c>
      <c r="I3550" s="185">
        <v>34301.09239322981</v>
      </c>
      <c r="J3550" s="174">
        <v>494653763725.57367</v>
      </c>
      <c r="K3550" s="186">
        <v>0.19999999999999996</v>
      </c>
      <c r="L3550" s="182">
        <v>41908136049.551788</v>
      </c>
      <c r="M3550" s="189">
        <v>10507427246.534803</v>
      </c>
      <c r="N3550" s="187">
        <v>29155804.909321938</v>
      </c>
      <c r="O3550" s="185">
        <v>0</v>
      </c>
      <c r="P3550" s="185">
        <v>353836049594.46893</v>
      </c>
      <c r="Q3550" s="174">
        <v>858997240566.57739</v>
      </c>
      <c r="R3550" s="119">
        <v>0.44470409726663446</v>
      </c>
      <c r="S3550" s="174">
        <v>222403069796.80545</v>
      </c>
      <c r="T3550" s="119">
        <v>0.2589101097113104</v>
      </c>
      <c r="U3550" s="97">
        <v>18.00090509331093</v>
      </c>
      <c r="V3550" s="184">
        <v>4104904889252.9336</v>
      </c>
      <c r="W3550" s="199">
        <v>4258.1043342245657</v>
      </c>
      <c r="X3550" s="191">
        <v>4.2112584618391978E-2</v>
      </c>
      <c r="Y3550" s="198">
        <v>2.0000000000000001E-4</v>
      </c>
    </row>
    <row r="3551" spans="1:25" x14ac:dyDescent="0.2">
      <c r="A3551">
        <v>3547</v>
      </c>
      <c r="B3551" s="119">
        <v>0.65078968439001428</v>
      </c>
      <c r="C3551" s="97">
        <v>8113.0625813949173</v>
      </c>
      <c r="D3551" s="96">
        <v>1.206191876907992</v>
      </c>
      <c r="E3551" s="98">
        <v>0.38718949288611082</v>
      </c>
      <c r="F3551" s="119">
        <v>0.55324437305233976</v>
      </c>
      <c r="G3551" s="177">
        <v>1</v>
      </c>
      <c r="H3551" s="97">
        <v>14321347.828784674</v>
      </c>
      <c r="I3551" s="185">
        <v>32087.469005243969</v>
      </c>
      <c r="J3551" s="174">
        <v>459535804569.44623</v>
      </c>
      <c r="K3551" s="186">
        <v>0.37750787918745354</v>
      </c>
      <c r="L3551" s="182">
        <v>125579195044.10164</v>
      </c>
      <c r="M3551" s="189">
        <v>1839905389.9578092</v>
      </c>
      <c r="N3551" s="187">
        <v>26926633.224898346</v>
      </c>
      <c r="O3551" s="185">
        <v>0</v>
      </c>
      <c r="P3551" s="185">
        <v>527150911330.06317</v>
      </c>
      <c r="Q3551" s="174">
        <v>988526621289.46716</v>
      </c>
      <c r="R3551" s="119">
        <v>0.60210732138034351</v>
      </c>
      <c r="S3551" s="174">
        <v>301452720719.20178</v>
      </c>
      <c r="T3551" s="119">
        <v>0.30495154528663759</v>
      </c>
      <c r="U3551" s="97">
        <v>16.523947024819744</v>
      </c>
      <c r="V3551" s="184">
        <v>5182789136586.4912</v>
      </c>
      <c r="W3551" s="199">
        <v>5383.1824576210674</v>
      </c>
      <c r="X3551" s="191">
        <v>4.6263486858404285E-2</v>
      </c>
      <c r="Y3551" s="198">
        <v>2.0000000000000001E-4</v>
      </c>
    </row>
    <row r="3552" spans="1:25" x14ac:dyDescent="0.2">
      <c r="A3552">
        <v>3548</v>
      </c>
      <c r="B3552" s="119">
        <v>0.46425380814359185</v>
      </c>
      <c r="C3552" s="97">
        <v>4000</v>
      </c>
      <c r="D3552" s="96">
        <v>0.87581466904077498</v>
      </c>
      <c r="E3552" s="98">
        <v>0</v>
      </c>
      <c r="F3552" s="119">
        <v>0</v>
      </c>
      <c r="G3552" s="177">
        <v>0</v>
      </c>
      <c r="H3552" s="97">
        <v>10855300.090299277</v>
      </c>
      <c r="I3552" s="185">
        <v>25688.760574158787</v>
      </c>
      <c r="J3552" s="174">
        <v>278859204980.34235</v>
      </c>
      <c r="K3552" s="186">
        <v>0.19474647394855127</v>
      </c>
      <c r="L3552" s="182">
        <v>13733551819.474735</v>
      </c>
      <c r="M3552" s="189">
        <v>0</v>
      </c>
      <c r="N3552" s="187">
        <v>23420302.317438275</v>
      </c>
      <c r="O3552" s="185">
        <v>0</v>
      </c>
      <c r="P3552" s="185">
        <v>0</v>
      </c>
      <c r="Q3552" s="174">
        <v>278859204980.34235</v>
      </c>
      <c r="R3552" s="119">
        <v>0.19474647394855127</v>
      </c>
      <c r="S3552" s="174">
        <v>13733551819.474735</v>
      </c>
      <c r="T3552" s="119">
        <v>4.924905319314403E-2</v>
      </c>
      <c r="U3552" s="97">
        <v>13</v>
      </c>
      <c r="V3552" s="184">
        <v>196633253825.08221</v>
      </c>
      <c r="W3552" s="199">
        <v>203.96819925846566</v>
      </c>
      <c r="X3552" s="191">
        <v>4.9745535828746495E-2</v>
      </c>
      <c r="Y3552" s="198">
        <v>2.0000000000000001E-4</v>
      </c>
    </row>
    <row r="3553" spans="1:25" x14ac:dyDescent="0.2">
      <c r="A3553">
        <v>3549</v>
      </c>
      <c r="B3553" s="119">
        <v>0.50860444885149314</v>
      </c>
      <c r="C3553" s="97">
        <v>12805.925691462238</v>
      </c>
      <c r="D3553" s="96">
        <v>0.78804598201214959</v>
      </c>
      <c r="E3553" s="98">
        <v>0</v>
      </c>
      <c r="F3553" s="119">
        <v>0</v>
      </c>
      <c r="G3553" s="177">
        <v>0</v>
      </c>
      <c r="H3553" s="97">
        <v>5594085.9048971683</v>
      </c>
      <c r="I3553" s="185">
        <v>35416.298840456606</v>
      </c>
      <c r="J3553" s="174">
        <v>198121818147.02423</v>
      </c>
      <c r="K3553" s="186">
        <v>0.34624755963596932</v>
      </c>
      <c r="L3553" s="182">
        <v>53509560242.175026</v>
      </c>
      <c r="M3553" s="189">
        <v>7207416806.1083794</v>
      </c>
      <c r="N3553" s="187">
        <v>13188853.407974491</v>
      </c>
      <c r="O3553" s="185">
        <v>0</v>
      </c>
      <c r="P3553" s="185">
        <v>0</v>
      </c>
      <c r="Q3553" s="174">
        <v>205329234953.1326</v>
      </c>
      <c r="R3553" s="119">
        <v>0.33409366211151831</v>
      </c>
      <c r="S3553" s="174">
        <v>53509560242.175026</v>
      </c>
      <c r="T3553" s="119">
        <v>0.26060370923014858</v>
      </c>
      <c r="U3553" s="97">
        <v>13.414068020489209</v>
      </c>
      <c r="V3553" s="184">
        <v>733229732955.23254</v>
      </c>
      <c r="W3553" s="199">
        <v>761.30567606655313</v>
      </c>
      <c r="X3553" s="191">
        <v>5.652821029282875E-2</v>
      </c>
      <c r="Y3553" s="198">
        <v>2.0000000000000001E-4</v>
      </c>
    </row>
    <row r="3554" spans="1:25" x14ac:dyDescent="0.2">
      <c r="A3554">
        <v>3550</v>
      </c>
      <c r="B3554" s="119">
        <v>0.38378862903966643</v>
      </c>
      <c r="C3554" s="97">
        <v>11588.570426312999</v>
      </c>
      <c r="D3554" s="96">
        <v>0.9142563614183008</v>
      </c>
      <c r="E3554" s="98">
        <v>0.48099751876899582</v>
      </c>
      <c r="F3554" s="119">
        <v>0</v>
      </c>
      <c r="G3554" s="177">
        <v>0</v>
      </c>
      <c r="H3554" s="97">
        <v>7714822.9813723229</v>
      </c>
      <c r="I3554" s="185">
        <v>36788.855647051525</v>
      </c>
      <c r="J3554" s="174">
        <v>283819509004.26208</v>
      </c>
      <c r="K3554" s="186">
        <v>0.36214945219537187</v>
      </c>
      <c r="L3554" s="182">
        <v>79409773655.198456</v>
      </c>
      <c r="M3554" s="189">
        <v>27571249431.21109</v>
      </c>
      <c r="N3554" s="187">
        <v>16695018.971156765</v>
      </c>
      <c r="O3554" s="185">
        <v>55949865923.805344</v>
      </c>
      <c r="P3554" s="185">
        <v>0</v>
      </c>
      <c r="Q3554" s="174">
        <v>367340624359.27856</v>
      </c>
      <c r="R3554" s="119">
        <v>0.4016571069552885</v>
      </c>
      <c r="S3554" s="174">
        <v>104662192859.91893</v>
      </c>
      <c r="T3554" s="119">
        <v>0.28491864476593737</v>
      </c>
      <c r="U3554" s="97">
        <v>15.242060369937311</v>
      </c>
      <c r="V3554" s="184">
        <v>1626848945576.8352</v>
      </c>
      <c r="W3554" s="199">
        <v>1689.7288179727439</v>
      </c>
      <c r="X3554" s="191">
        <v>4.889971604919708E-2</v>
      </c>
      <c r="Y3554" s="198">
        <v>2.0000000000000001E-4</v>
      </c>
    </row>
    <row r="3555" spans="1:25" x14ac:dyDescent="0.2">
      <c r="A3555">
        <v>3551</v>
      </c>
      <c r="B3555" s="119">
        <v>0.40299788638635547</v>
      </c>
      <c r="C3555" s="97">
        <v>11100.57620963561</v>
      </c>
      <c r="D3555" s="96">
        <v>1.4309274761247659</v>
      </c>
      <c r="E3555" s="98">
        <v>0.29252169173154219</v>
      </c>
      <c r="F3555" s="119">
        <v>0</v>
      </c>
      <c r="G3555" s="177">
        <v>0</v>
      </c>
      <c r="H3555" s="97">
        <v>15914602.294050319</v>
      </c>
      <c r="I3555" s="185">
        <v>31599.108106736843</v>
      </c>
      <c r="J3555" s="174">
        <v>502887238365.41821</v>
      </c>
      <c r="K3555" s="186">
        <v>0.30498665468784758</v>
      </c>
      <c r="L3555" s="182">
        <v>120574071100.08057</v>
      </c>
      <c r="M3555" s="189">
        <v>31592838184.271309</v>
      </c>
      <c r="N3555" s="187">
        <v>28029863.299631417</v>
      </c>
      <c r="O3555" s="185">
        <v>85079950030.154709</v>
      </c>
      <c r="P3555" s="185">
        <v>0</v>
      </c>
      <c r="Q3555" s="174">
        <v>619560026579.84424</v>
      </c>
      <c r="R3555" s="119">
        <v>0.35741146464985124</v>
      </c>
      <c r="S3555" s="174">
        <v>167432513552.53696</v>
      </c>
      <c r="T3555" s="119">
        <v>0.27024421584590319</v>
      </c>
      <c r="U3555" s="97">
        <v>15.263085539002978</v>
      </c>
      <c r="V3555" s="184">
        <v>2414180622424.5156</v>
      </c>
      <c r="W3555" s="199">
        <v>2507.515944143136</v>
      </c>
      <c r="X3555" s="191">
        <v>5.4254588711209764E-2</v>
      </c>
      <c r="Y3555" s="198">
        <v>2.0000000000000001E-4</v>
      </c>
    </row>
    <row r="3556" spans="1:25" x14ac:dyDescent="0.2">
      <c r="A3556">
        <v>3552</v>
      </c>
      <c r="B3556" s="119">
        <v>0.52116211112768807</v>
      </c>
      <c r="C3556" s="97">
        <v>9729.2643050406004</v>
      </c>
      <c r="D3556" s="96">
        <v>0.57824994075509584</v>
      </c>
      <c r="E3556" s="98">
        <v>0</v>
      </c>
      <c r="F3556" s="119">
        <v>0.56134948559819553</v>
      </c>
      <c r="G3556" s="177">
        <v>1</v>
      </c>
      <c r="H3556" s="97">
        <v>6376706.8282219432</v>
      </c>
      <c r="I3556" s="185">
        <v>38198.820687053754</v>
      </c>
      <c r="J3556" s="174">
        <v>243582680705.16129</v>
      </c>
      <c r="K3556" s="186">
        <v>0.3797171604645162</v>
      </c>
      <c r="L3556" s="182">
        <v>71251317408.394592</v>
      </c>
      <c r="M3556" s="189">
        <v>4201044046.8867941</v>
      </c>
      <c r="N3556" s="187">
        <v>16384031.217917077</v>
      </c>
      <c r="O3556" s="185">
        <v>0</v>
      </c>
      <c r="P3556" s="185">
        <v>248561312215.45737</v>
      </c>
      <c r="Q3556" s="174">
        <v>496345036967.50543</v>
      </c>
      <c r="R3556" s="119">
        <v>0.58697388294251862</v>
      </c>
      <c r="S3556" s="174">
        <v>197345241524.75607</v>
      </c>
      <c r="T3556" s="119">
        <v>0.39759688689639466</v>
      </c>
      <c r="U3556" s="97">
        <v>16.889133893885337</v>
      </c>
      <c r="V3556" s="184">
        <v>3583778074860.6333</v>
      </c>
      <c r="W3556" s="199">
        <v>3720.7253958417241</v>
      </c>
      <c r="X3556" s="191">
        <v>4.3380372231747358E-2</v>
      </c>
      <c r="Y3556" s="198">
        <v>2.0000000000000001E-4</v>
      </c>
    </row>
    <row r="3557" spans="1:25" x14ac:dyDescent="0.2">
      <c r="A3557">
        <v>3553</v>
      </c>
      <c r="B3557" s="119">
        <v>0.49670298903638604</v>
      </c>
      <c r="C3557" s="97">
        <v>7404.4161073806472</v>
      </c>
      <c r="D3557" s="96">
        <v>0.49990819944058978</v>
      </c>
      <c r="E3557" s="98">
        <v>0.1694472088419921</v>
      </c>
      <c r="F3557" s="119">
        <v>0.52661251521972574</v>
      </c>
      <c r="G3557" s="177">
        <v>1</v>
      </c>
      <c r="H3557" s="97">
        <v>4065791.2736967201</v>
      </c>
      <c r="I3557" s="185">
        <v>49248.195635089585</v>
      </c>
      <c r="J3557" s="174">
        <v>200232884058.45615</v>
      </c>
      <c r="K3557" s="186">
        <v>0.4967029890363861</v>
      </c>
      <c r="L3557" s="182">
        <v>75879384692.658981</v>
      </c>
      <c r="M3557" s="189">
        <v>3433190126.8408084</v>
      </c>
      <c r="N3557" s="187">
        <v>11619454.848946638</v>
      </c>
      <c r="O3557" s="185">
        <v>0</v>
      </c>
      <c r="P3557" s="185">
        <v>237139401406.36539</v>
      </c>
      <c r="Q3557" s="174">
        <v>440805475591.66235</v>
      </c>
      <c r="R3557" s="119">
        <v>0.65599864146917397</v>
      </c>
      <c r="S3557" s="174">
        <v>205219470709.61838</v>
      </c>
      <c r="T3557" s="119">
        <v>0.46555562957598617</v>
      </c>
      <c r="U3557" s="97">
        <v>16.825453208620974</v>
      </c>
      <c r="V3557" s="184">
        <v>3753499045356.7964</v>
      </c>
      <c r="W3557" s="199">
        <v>3895.4200352310086</v>
      </c>
      <c r="X3557" s="191">
        <v>4.353774871888301E-2</v>
      </c>
      <c r="Y3557" s="198">
        <v>2.0000000000000001E-4</v>
      </c>
    </row>
    <row r="3558" spans="1:25" x14ac:dyDescent="0.2">
      <c r="A3558">
        <v>3554</v>
      </c>
      <c r="B3558" s="119">
        <v>0.37353801438122392</v>
      </c>
      <c r="C3558" s="97">
        <v>4000</v>
      </c>
      <c r="D3558" s="96">
        <v>0.67475199939452613</v>
      </c>
      <c r="E3558" s="98">
        <v>0</v>
      </c>
      <c r="F3558" s="119">
        <v>0.51964652103201181</v>
      </c>
      <c r="G3558" s="177">
        <v>1</v>
      </c>
      <c r="H3558" s="97">
        <v>8022036.9761870624</v>
      </c>
      <c r="I3558" s="185">
        <v>45095.896140430632</v>
      </c>
      <c r="J3558" s="174">
        <v>361760946312.82599</v>
      </c>
      <c r="K3558" s="186">
        <v>0.37353801438122392</v>
      </c>
      <c r="L3558" s="182">
        <v>89166120957.639893</v>
      </c>
      <c r="M3558" s="189">
        <v>11011678326.460197</v>
      </c>
      <c r="N3558" s="187">
        <v>19448056.592655126</v>
      </c>
      <c r="O3558" s="185">
        <v>0</v>
      </c>
      <c r="P3558" s="185">
        <v>292158989701.99841</v>
      </c>
      <c r="Q3558" s="174">
        <v>664931614341.28467</v>
      </c>
      <c r="R3558" s="119">
        <v>0.55473171883002537</v>
      </c>
      <c r="S3558" s="174">
        <v>219000029463.55417</v>
      </c>
      <c r="T3558" s="119">
        <v>0.32935722221676406</v>
      </c>
      <c r="U3558" s="97">
        <v>16.690440151105509</v>
      </c>
      <c r="V3558" s="184">
        <v>3967618838917.2817</v>
      </c>
      <c r="W3558" s="199">
        <v>4116.6500985379162</v>
      </c>
      <c r="X3558" s="191">
        <v>4.4330370000978378E-2</v>
      </c>
      <c r="Y3558" s="198">
        <v>2.0000000000000001E-4</v>
      </c>
    </row>
    <row r="3559" spans="1:25" x14ac:dyDescent="0.2">
      <c r="A3559">
        <v>3555</v>
      </c>
      <c r="B3559" s="119">
        <v>0.45618249327052379</v>
      </c>
      <c r="C3559" s="97">
        <v>8216.4328158597673</v>
      </c>
      <c r="D3559" s="96">
        <v>0.75908266529414281</v>
      </c>
      <c r="E3559" s="98">
        <v>0.30622825385763797</v>
      </c>
      <c r="F3559" s="119">
        <v>0</v>
      </c>
      <c r="G3559" s="177">
        <v>0</v>
      </c>
      <c r="H3559" s="97">
        <v>5628529.8886271222</v>
      </c>
      <c r="I3559" s="185">
        <v>54121.940551024185</v>
      </c>
      <c r="J3559" s="174">
        <v>304626960021.93988</v>
      </c>
      <c r="K3559" s="186">
        <v>0.45618249327052385</v>
      </c>
      <c r="L3559" s="182">
        <v>103538124495.86081</v>
      </c>
      <c r="M3559" s="189">
        <v>33775192904.338142</v>
      </c>
      <c r="N3559" s="187">
        <v>13484377.676694391</v>
      </c>
      <c r="O3559" s="185">
        <v>40385404742.549759</v>
      </c>
      <c r="P3559" s="185">
        <v>0</v>
      </c>
      <c r="Q3559" s="174">
        <v>378787557668.82776</v>
      </c>
      <c r="R3559" s="119">
        <v>0.45216324154979892</v>
      </c>
      <c r="S3559" s="174">
        <v>126559974419.68973</v>
      </c>
      <c r="T3559" s="119">
        <v>0.33411861571847229</v>
      </c>
      <c r="U3559" s="97">
        <v>14.926011460787114</v>
      </c>
      <c r="V3559" s="184">
        <v>2051885569565.9133</v>
      </c>
      <c r="W3559" s="199">
        <v>2131.3072090982901</v>
      </c>
      <c r="X3559" s="191">
        <v>4.9763842644992569E-2</v>
      </c>
      <c r="Y3559" s="198">
        <v>2.0000000000000001E-4</v>
      </c>
    </row>
    <row r="3560" spans="1:25" x14ac:dyDescent="0.2">
      <c r="A3560">
        <v>3556</v>
      </c>
      <c r="B3560" s="119">
        <v>0.25856739762858427</v>
      </c>
      <c r="C3560" s="97">
        <v>17000</v>
      </c>
      <c r="D3560" s="96">
        <v>0.80119660570656415</v>
      </c>
      <c r="E3560" s="98">
        <v>0.57118931298128262</v>
      </c>
      <c r="F3560" s="119">
        <v>0.62760411261080284</v>
      </c>
      <c r="G3560" s="177">
        <v>1</v>
      </c>
      <c r="H3560" s="97">
        <v>4967066.5843510535</v>
      </c>
      <c r="I3560" s="185">
        <v>48395.669445298998</v>
      </c>
      <c r="J3560" s="174">
        <v>240384512529.04395</v>
      </c>
      <c r="K3560" s="186">
        <v>0.25856739762858427</v>
      </c>
      <c r="L3560" s="182">
        <v>40290707128.411705</v>
      </c>
      <c r="M3560" s="189">
        <v>4919391163.4482412</v>
      </c>
      <c r="N3560" s="187">
        <v>11797795.612466106</v>
      </c>
      <c r="O3560" s="185">
        <v>0</v>
      </c>
      <c r="P3560" s="185">
        <v>164091871062.02637</v>
      </c>
      <c r="Q3560" s="174">
        <v>409395774754.51855</v>
      </c>
      <c r="R3560" s="119">
        <v>0.47247457500130663</v>
      </c>
      <c r="S3560" s="174">
        <v>125062076921.00391</v>
      </c>
      <c r="T3560" s="119">
        <v>0.30547964740474787</v>
      </c>
      <c r="U3560" s="97">
        <v>17.205394149550028</v>
      </c>
      <c r="V3560" s="184">
        <v>2209476273833.0244</v>
      </c>
      <c r="W3560" s="199">
        <v>2291.1991372126868</v>
      </c>
      <c r="X3560" s="191">
        <v>4.5855785791713143E-2</v>
      </c>
      <c r="Y3560" s="198">
        <v>2.0000000000000001E-4</v>
      </c>
    </row>
    <row r="3561" spans="1:25" x14ac:dyDescent="0.2">
      <c r="A3561">
        <v>3557</v>
      </c>
      <c r="B3561" s="119">
        <v>0.54651426721038221</v>
      </c>
      <c r="C3561" s="97">
        <v>16422.200677091423</v>
      </c>
      <c r="D3561" s="96">
        <v>0.72158881285850818</v>
      </c>
      <c r="E3561" s="98">
        <v>0.31536291447787751</v>
      </c>
      <c r="F3561" s="119">
        <v>0</v>
      </c>
      <c r="G3561" s="177">
        <v>0</v>
      </c>
      <c r="H3561" s="97">
        <v>5397617.4968388826</v>
      </c>
      <c r="I3561" s="185">
        <v>36837.897045751306</v>
      </c>
      <c r="J3561" s="174">
        <v>198836877640.89664</v>
      </c>
      <c r="K3561" s="186">
        <v>0.32553496792516523</v>
      </c>
      <c r="L3561" s="182">
        <v>48866312354.084686</v>
      </c>
      <c r="M3561" s="189">
        <v>19156798182.520401</v>
      </c>
      <c r="N3561" s="187">
        <v>13134627.537420109</v>
      </c>
      <c r="O3561" s="185">
        <v>31916964544.14629</v>
      </c>
      <c r="P3561" s="185">
        <v>0</v>
      </c>
      <c r="Q3561" s="174">
        <v>249910640367.56335</v>
      </c>
      <c r="R3561" s="119">
        <v>0.36117681139038726</v>
      </c>
      <c r="S3561" s="174">
        <v>61943059778.814049</v>
      </c>
      <c r="T3561" s="119">
        <v>0.24786083412738846</v>
      </c>
      <c r="U3561" s="97">
        <v>15.328097356437365</v>
      </c>
      <c r="V3561" s="184">
        <v>955439222108.28479</v>
      </c>
      <c r="W3561" s="199">
        <v>992.68260038733763</v>
      </c>
      <c r="X3561" s="191">
        <v>4.910934927628284E-2</v>
      </c>
      <c r="Y3561" s="198">
        <v>2.0000000000000001E-4</v>
      </c>
    </row>
    <row r="3562" spans="1:25" x14ac:dyDescent="0.2">
      <c r="A3562">
        <v>3558</v>
      </c>
      <c r="B3562" s="119">
        <v>0.40125911722147356</v>
      </c>
      <c r="C3562" s="97">
        <v>4309.6964007294937</v>
      </c>
      <c r="D3562" s="96">
        <v>0.55742427771489067</v>
      </c>
      <c r="E3562" s="98">
        <v>0</v>
      </c>
      <c r="F3562" s="119">
        <v>0.69326990821976175</v>
      </c>
      <c r="G3562" s="177">
        <v>1</v>
      </c>
      <c r="H3562" s="97">
        <v>7735570.5252893185</v>
      </c>
      <c r="I3562" s="185">
        <v>39024.04251765996</v>
      </c>
      <c r="J3562" s="174">
        <v>301873233077.24756</v>
      </c>
      <c r="K3562" s="186">
        <v>0.40125911722147356</v>
      </c>
      <c r="L3562" s="182">
        <v>88860510781.675781</v>
      </c>
      <c r="M3562" s="189">
        <v>9376813563.3375912</v>
      </c>
      <c r="N3562" s="187">
        <v>19981170.893315714</v>
      </c>
      <c r="O3562" s="185">
        <v>0</v>
      </c>
      <c r="P3562" s="185">
        <v>342089205618.21606</v>
      </c>
      <c r="Q3562" s="174">
        <v>653339252258.80127</v>
      </c>
      <c r="R3562" s="119">
        <v>0.60428139002362058</v>
      </c>
      <c r="S3562" s="174">
        <v>309554758846.9328</v>
      </c>
      <c r="T3562" s="119">
        <v>0.47380401189229593</v>
      </c>
      <c r="U3562" s="97">
        <v>17.394730209849989</v>
      </c>
      <c r="V3562" s="184">
        <v>5830699737260.917</v>
      </c>
      <c r="W3562" s="199">
        <v>6053.9527600788442</v>
      </c>
      <c r="X3562" s="191">
        <v>4.2307202573390254E-2</v>
      </c>
      <c r="Y3562" s="198">
        <v>2.0000000000000001E-4</v>
      </c>
    </row>
    <row r="3563" spans="1:25" x14ac:dyDescent="0.2">
      <c r="A3563">
        <v>3559</v>
      </c>
      <c r="B3563" s="119">
        <v>0.31178900789385666</v>
      </c>
      <c r="C3563" s="97">
        <v>9406.044528407765</v>
      </c>
      <c r="D3563" s="96">
        <v>0.2</v>
      </c>
      <c r="E3563" s="98">
        <v>0.7</v>
      </c>
      <c r="F3563" s="119">
        <v>0</v>
      </c>
      <c r="G3563" s="177">
        <v>0</v>
      </c>
      <c r="H3563" s="97">
        <v>2857649.1298517901</v>
      </c>
      <c r="I3563" s="185">
        <v>42416.899901442128</v>
      </c>
      <c r="J3563" s="174">
        <v>121212617094.36658</v>
      </c>
      <c r="K3563" s="186">
        <v>0.31178900789385666</v>
      </c>
      <c r="L3563" s="182">
        <v>24432527957.032825</v>
      </c>
      <c r="M3563" s="189">
        <v>17364246090.415123</v>
      </c>
      <c r="N3563" s="187">
        <v>10660279.396283982</v>
      </c>
      <c r="O3563" s="185">
        <v>36383814252.8228</v>
      </c>
      <c r="P3563" s="185">
        <v>0</v>
      </c>
      <c r="Q3563" s="174">
        <v>174960677437.60452</v>
      </c>
      <c r="R3563" s="119">
        <v>0.38237056468981107</v>
      </c>
      <c r="S3563" s="174">
        <v>46960116934.630959</v>
      </c>
      <c r="T3563" s="119">
        <v>0.26840383577834592</v>
      </c>
      <c r="U3563" s="97">
        <v>16.863592466744791</v>
      </c>
      <c r="V3563" s="184">
        <v>894461243978.94824</v>
      </c>
      <c r="W3563" s="199">
        <v>927.21445161935731</v>
      </c>
      <c r="X3563" s="191">
        <v>4.1219140526513327E-2</v>
      </c>
      <c r="Y3563" s="198">
        <v>2.0000000000000001E-4</v>
      </c>
    </row>
    <row r="3564" spans="1:25" x14ac:dyDescent="0.2">
      <c r="A3564">
        <v>3560</v>
      </c>
      <c r="B3564" s="119">
        <v>0.37222720237716689</v>
      </c>
      <c r="C3564" s="97">
        <v>11485.808976289896</v>
      </c>
      <c r="D3564" s="96">
        <v>1.0292638869346276</v>
      </c>
      <c r="E3564" s="98">
        <v>1.8471444873968929E-2</v>
      </c>
      <c r="F3564" s="119">
        <v>0.39048191477494809</v>
      </c>
      <c r="G3564" s="177">
        <v>1</v>
      </c>
      <c r="H3564" s="97">
        <v>9842081.4620514251</v>
      </c>
      <c r="I3564" s="185">
        <v>26877.875286070201</v>
      </c>
      <c r="J3564" s="174">
        <v>264534238092.36166</v>
      </c>
      <c r="K3564" s="186">
        <v>0.10506475145689043</v>
      </c>
      <c r="L3564" s="182">
        <v>12308235497.747551</v>
      </c>
      <c r="M3564" s="189">
        <v>12099251258.643856</v>
      </c>
      <c r="N3564" s="187">
        <v>20017948.282601111</v>
      </c>
      <c r="O3564" s="185">
        <v>0</v>
      </c>
      <c r="P3564" s="185">
        <v>291814829525.13861</v>
      </c>
      <c r="Q3564" s="174">
        <v>568448318876.14404</v>
      </c>
      <c r="R3564" s="119">
        <v>0.45957579417882655</v>
      </c>
      <c r="S3564" s="174">
        <v>154466369476.77243</v>
      </c>
      <c r="T3564" s="119">
        <v>0.2717333561336967</v>
      </c>
      <c r="U3564" s="97">
        <v>18.781249902324937</v>
      </c>
      <c r="V3564" s="184">
        <v>2923795746909.4077</v>
      </c>
      <c r="W3564" s="199">
        <v>3034.5503009523723</v>
      </c>
      <c r="X3564" s="191">
        <v>4.1740934679409931E-2</v>
      </c>
      <c r="Y3564" s="198">
        <v>2.0000000000000001E-4</v>
      </c>
    </row>
    <row r="3565" spans="1:25" x14ac:dyDescent="0.2">
      <c r="A3565">
        <v>3561</v>
      </c>
      <c r="B3565" s="119">
        <v>0.50996707649808104</v>
      </c>
      <c r="C3565" s="97">
        <v>9896.5274842033505</v>
      </c>
      <c r="D3565" s="96">
        <v>0.69661216385095626</v>
      </c>
      <c r="E3565" s="98">
        <v>0.37799249040709809</v>
      </c>
      <c r="F3565" s="119">
        <v>0</v>
      </c>
      <c r="G3565" s="177">
        <v>0</v>
      </c>
      <c r="H3565" s="97">
        <v>5676220.1740871975</v>
      </c>
      <c r="I3565" s="185">
        <v>36501.009665324826</v>
      </c>
      <c r="J3565" s="174">
        <v>207187767436.86856</v>
      </c>
      <c r="K3565" s="186">
        <v>0.36358387184020013</v>
      </c>
      <c r="L3565" s="182">
        <v>49418165325.690987</v>
      </c>
      <c r="M3565" s="189">
        <v>13368112571.635</v>
      </c>
      <c r="N3565" s="187">
        <v>13941493.893259242</v>
      </c>
      <c r="O3565" s="185">
        <v>49239896729.04538</v>
      </c>
      <c r="P3565" s="185">
        <v>0</v>
      </c>
      <c r="Q3565" s="174">
        <v>269795776737.54895</v>
      </c>
      <c r="R3565" s="119">
        <v>0.42521810182914332</v>
      </c>
      <c r="S3565" s="174">
        <v>66611427393.341362</v>
      </c>
      <c r="T3565" s="119">
        <v>0.2468957379497434</v>
      </c>
      <c r="U3565" s="97">
        <v>15.230440509786387</v>
      </c>
      <c r="V3565" s="184">
        <v>1080074374523.4232</v>
      </c>
      <c r="W3565" s="199">
        <v>1121.1547287819446</v>
      </c>
      <c r="X3565" s="191">
        <v>4.6951498189479191E-2</v>
      </c>
      <c r="Y3565" s="198">
        <v>2.0000000000000001E-4</v>
      </c>
    </row>
    <row r="3566" spans="1:25" x14ac:dyDescent="0.2">
      <c r="A3566">
        <v>3562</v>
      </c>
      <c r="B3566" s="119">
        <v>0.59500725194802007</v>
      </c>
      <c r="C3566" s="97">
        <v>11289.455854759162</v>
      </c>
      <c r="D3566" s="96">
        <v>0.92154353613972206</v>
      </c>
      <c r="E3566" s="98">
        <v>0.13867660745673288</v>
      </c>
      <c r="F3566" s="119">
        <v>0.51852294608864424</v>
      </c>
      <c r="G3566" s="177">
        <v>1</v>
      </c>
      <c r="H3566" s="97">
        <v>8011984.8190262951</v>
      </c>
      <c r="I3566" s="185">
        <v>44714.421921557499</v>
      </c>
      <c r="J3566" s="174">
        <v>358251269627.05524</v>
      </c>
      <c r="K3566" s="186">
        <v>0.51396626630634024</v>
      </c>
      <c r="L3566" s="182">
        <v>148373840016.71924</v>
      </c>
      <c r="M3566" s="189">
        <v>10022759572.608412</v>
      </c>
      <c r="N3566" s="187">
        <v>17232165.749770857</v>
      </c>
      <c r="O3566" s="185">
        <v>0</v>
      </c>
      <c r="P3566" s="185">
        <v>246036990256.97498</v>
      </c>
      <c r="Q3566" s="174">
        <v>614311019456.63867</v>
      </c>
      <c r="R3566" s="119">
        <v>0.62013971358069331</v>
      </c>
      <c r="S3566" s="174">
        <v>264201949427.88464</v>
      </c>
      <c r="T3566" s="119">
        <v>0.43007847989048392</v>
      </c>
      <c r="U3566" s="97">
        <v>15.760241055301522</v>
      </c>
      <c r="V3566" s="184">
        <v>4402435540753.7402</v>
      </c>
      <c r="W3566" s="199">
        <v>4567.6328428111983</v>
      </c>
      <c r="X3566" s="191">
        <v>4.7451060452605186E-2</v>
      </c>
      <c r="Y3566" s="198">
        <v>2.0000000000000001E-4</v>
      </c>
    </row>
    <row r="3567" spans="1:25" x14ac:dyDescent="0.2">
      <c r="A3567">
        <v>3563</v>
      </c>
      <c r="B3567" s="119">
        <v>0.45732856936978961</v>
      </c>
      <c r="C3567" s="97">
        <v>4000</v>
      </c>
      <c r="D3567" s="96">
        <v>0.68143891659348577</v>
      </c>
      <c r="E3567" s="98">
        <v>0.12829744519371519</v>
      </c>
      <c r="F3567" s="119">
        <v>0</v>
      </c>
      <c r="G3567" s="177">
        <v>0</v>
      </c>
      <c r="H3567" s="97">
        <v>9527511.1051289216</v>
      </c>
      <c r="I3567" s="185">
        <v>34309.625968561151</v>
      </c>
      <c r="J3567" s="174">
        <v>326885342428.28601</v>
      </c>
      <c r="K3567" s="186">
        <v>0.45732856936978961</v>
      </c>
      <c r="L3567" s="182">
        <v>109345430420.37094</v>
      </c>
      <c r="M3567" s="189">
        <v>19817373637.869781</v>
      </c>
      <c r="N3567" s="187">
        <v>22595339.878104247</v>
      </c>
      <c r="O3567" s="185">
        <v>30043601858.016994</v>
      </c>
      <c r="P3567" s="185">
        <v>0</v>
      </c>
      <c r="Q3567" s="174">
        <v>376746317924.17273</v>
      </c>
      <c r="R3567" s="119">
        <v>0.46059876163679292</v>
      </c>
      <c r="S3567" s="174">
        <v>125717255874.23351</v>
      </c>
      <c r="T3567" s="119">
        <v>0.33369206251814376</v>
      </c>
      <c r="U3567" s="97">
        <v>14.301498109317308</v>
      </c>
      <c r="V3567" s="184">
        <v>2008697832835.5977</v>
      </c>
      <c r="W3567" s="199">
        <v>2086.2717421815655</v>
      </c>
      <c r="X3567" s="191">
        <v>5.0306809325743218E-2</v>
      </c>
      <c r="Y3567" s="198">
        <v>2.0000000000000001E-4</v>
      </c>
    </row>
    <row r="3568" spans="1:25" x14ac:dyDescent="0.2">
      <c r="A3568">
        <v>3564</v>
      </c>
      <c r="B3568" s="119">
        <v>0.46453614935305909</v>
      </c>
      <c r="C3568" s="97">
        <v>10959.125299589863</v>
      </c>
      <c r="D3568" s="96">
        <v>0.55595518987788783</v>
      </c>
      <c r="E3568" s="98">
        <v>0.7</v>
      </c>
      <c r="F3568" s="119">
        <v>0.63293549583322961</v>
      </c>
      <c r="G3568" s="177">
        <v>1</v>
      </c>
      <c r="H3568" s="97">
        <v>3810830.7400664678</v>
      </c>
      <c r="I3568" s="185">
        <v>47175.478948941047</v>
      </c>
      <c r="J3568" s="174">
        <v>179777765355.98309</v>
      </c>
      <c r="K3568" s="186">
        <v>0.46000679731224936</v>
      </c>
      <c r="L3568" s="182">
        <v>66588291483.2024</v>
      </c>
      <c r="M3568" s="189">
        <v>2558765383.8632469</v>
      </c>
      <c r="N3568" s="187">
        <v>10592113.497323759</v>
      </c>
      <c r="O3568" s="185">
        <v>0</v>
      </c>
      <c r="P3568" s="185">
        <v>305710617810.40259</v>
      </c>
      <c r="Q3568" s="174">
        <v>488047148550.2489</v>
      </c>
      <c r="R3568" s="119">
        <v>0.67056531175283718</v>
      </c>
      <c r="S3568" s="174">
        <v>196009687466.03375</v>
      </c>
      <c r="T3568" s="119">
        <v>0.40162039271878414</v>
      </c>
      <c r="U3568" s="97">
        <v>17.0060731670509</v>
      </c>
      <c r="V3568" s="184">
        <v>3591927186351.2812</v>
      </c>
      <c r="W3568" s="199">
        <v>3728.9052583008865</v>
      </c>
      <c r="X3568" s="191">
        <v>4.3468647479343987E-2</v>
      </c>
      <c r="Y3568" s="198">
        <v>2.0000000000000001E-4</v>
      </c>
    </row>
    <row r="3569" spans="1:25" x14ac:dyDescent="0.2">
      <c r="A3569">
        <v>3565</v>
      </c>
      <c r="B3569" s="119">
        <v>0.42116388638898122</v>
      </c>
      <c r="C3569" s="97">
        <v>5019.7368305221989</v>
      </c>
      <c r="D3569" s="96">
        <v>0.70225327870150545</v>
      </c>
      <c r="E3569" s="98">
        <v>1.1586099600118083E-2</v>
      </c>
      <c r="F3569" s="119">
        <v>0</v>
      </c>
      <c r="G3569" s="177">
        <v>0</v>
      </c>
      <c r="H3569" s="97">
        <v>6870223.6614245884</v>
      </c>
      <c r="I3569" s="185">
        <v>45424.876846711435</v>
      </c>
      <c r="J3569" s="174">
        <v>312079063729.57483</v>
      </c>
      <c r="K3569" s="186">
        <v>0.42116388638898128</v>
      </c>
      <c r="L3569" s="182">
        <v>95766240836.685135</v>
      </c>
      <c r="M3569" s="189">
        <v>10848990581.571951</v>
      </c>
      <c r="N3569" s="187">
        <v>16627119.311148666</v>
      </c>
      <c r="O3569" s="185">
        <v>3134501358.8268824</v>
      </c>
      <c r="P3569" s="185">
        <v>0</v>
      </c>
      <c r="Q3569" s="174">
        <v>326062555669.97369</v>
      </c>
      <c r="R3569" s="119">
        <v>0.41079243874790738</v>
      </c>
      <c r="S3569" s="174">
        <v>97163115013.414536</v>
      </c>
      <c r="T3569" s="119">
        <v>0.29798918435687782</v>
      </c>
      <c r="U3569" s="97">
        <v>13.494198044924939</v>
      </c>
      <c r="V3569" s="184">
        <v>1471762013168.3823</v>
      </c>
      <c r="W3569" s="199">
        <v>1525.0856025358412</v>
      </c>
      <c r="X3569" s="191">
        <v>5.273962786695615E-2</v>
      </c>
      <c r="Y3569" s="198">
        <v>2.0000000000000001E-4</v>
      </c>
    </row>
    <row r="3570" spans="1:25" x14ac:dyDescent="0.2">
      <c r="A3570">
        <v>3566</v>
      </c>
      <c r="B3570" s="119">
        <v>0.46044069357933992</v>
      </c>
      <c r="C3570" s="97">
        <v>12969.246358201661</v>
      </c>
      <c r="D3570" s="96">
        <v>0.78484681698533276</v>
      </c>
      <c r="E3570" s="98">
        <v>0.21197260619512984</v>
      </c>
      <c r="F3570" s="119">
        <v>0</v>
      </c>
      <c r="G3570" s="177">
        <v>0</v>
      </c>
      <c r="H3570" s="97">
        <v>7777426.1820972105</v>
      </c>
      <c r="I3570" s="185">
        <v>39029.419375020363</v>
      </c>
      <c r="J3570" s="174">
        <v>303548428119.33551</v>
      </c>
      <c r="K3570" s="186">
        <v>0.42298845766624549</v>
      </c>
      <c r="L3570" s="182">
        <v>96235648676.196747</v>
      </c>
      <c r="M3570" s="189">
        <v>17312121738.256786</v>
      </c>
      <c r="N3570" s="187">
        <v>17697118.391338792</v>
      </c>
      <c r="O3570" s="185">
        <v>32787387347.499649</v>
      </c>
      <c r="P3570" s="185">
        <v>0</v>
      </c>
      <c r="Q3570" s="174">
        <v>353647937205.09192</v>
      </c>
      <c r="R3570" s="119">
        <v>0.43723538312493304</v>
      </c>
      <c r="S3570" s="174">
        <v>111073797841.49277</v>
      </c>
      <c r="T3570" s="119">
        <v>0.31408015191412658</v>
      </c>
      <c r="U3570" s="97">
        <v>14.261274480774638</v>
      </c>
      <c r="V3570" s="184">
        <v>1652632237043.6765</v>
      </c>
      <c r="W3570" s="199">
        <v>1715.8209205956909</v>
      </c>
      <c r="X3570" s="191">
        <v>5.4354815246608179E-2</v>
      </c>
      <c r="Y3570" s="198">
        <v>2.0000000000000001E-4</v>
      </c>
    </row>
    <row r="3571" spans="1:25" x14ac:dyDescent="0.2">
      <c r="A3571">
        <v>3567</v>
      </c>
      <c r="B3571" s="119">
        <v>0.54053927884205877</v>
      </c>
      <c r="C3571" s="97">
        <v>6174.4545995719691</v>
      </c>
      <c r="D3571" s="96">
        <v>1.2963382272871862</v>
      </c>
      <c r="E3571" s="98">
        <v>0.13187774995465421</v>
      </c>
      <c r="F3571" s="119">
        <v>0.55886995625469471</v>
      </c>
      <c r="G3571" s="177">
        <v>1</v>
      </c>
      <c r="H3571" s="97">
        <v>37498958.821317293</v>
      </c>
      <c r="I3571" s="185">
        <v>21120.822554289756</v>
      </c>
      <c r="J3571" s="174">
        <v>792008855235.66113</v>
      </c>
      <c r="K3571" s="186">
        <v>0.17169263469804241</v>
      </c>
      <c r="L3571" s="182">
        <v>66883458282.885017</v>
      </c>
      <c r="M3571" s="189">
        <v>22147496103.09742</v>
      </c>
      <c r="N3571" s="187">
        <v>65944062.47187081</v>
      </c>
      <c r="O3571" s="185">
        <v>0</v>
      </c>
      <c r="P3571" s="185">
        <v>618466523991.85693</v>
      </c>
      <c r="Q3571" s="174">
        <v>1432622875330.6155</v>
      </c>
      <c r="R3571" s="119">
        <v>0.44028007448053158</v>
      </c>
      <c r="S3571" s="174">
        <v>365569007599.10791</v>
      </c>
      <c r="T3571" s="119">
        <v>0.25517462682895053</v>
      </c>
      <c r="U3571" s="97">
        <v>18.05955169387569</v>
      </c>
      <c r="V3571" s="184">
        <v>6626810529634.1748</v>
      </c>
      <c r="W3571" s="199">
        <v>6874.9938717397908</v>
      </c>
      <c r="X3571" s="191">
        <v>4.1738545260851585E-2</v>
      </c>
      <c r="Y3571" s="198">
        <v>2.0000000000000001E-4</v>
      </c>
    </row>
    <row r="3572" spans="1:25" x14ac:dyDescent="0.2">
      <c r="A3572">
        <v>3568</v>
      </c>
      <c r="B3572" s="119">
        <v>0.35960928456104724</v>
      </c>
      <c r="C3572" s="97">
        <v>9666.0414320398249</v>
      </c>
      <c r="D3572" s="96">
        <v>0.80465853576378055</v>
      </c>
      <c r="E3572" s="98">
        <v>0</v>
      </c>
      <c r="F3572" s="119">
        <v>0</v>
      </c>
      <c r="G3572" s="177">
        <v>0</v>
      </c>
      <c r="H3572" s="97">
        <v>5266164.531636944</v>
      </c>
      <c r="I3572" s="185">
        <v>41994.134085693317</v>
      </c>
      <c r="J3572" s="174">
        <v>221148019458.88419</v>
      </c>
      <c r="K3572" s="186">
        <v>0.35960928456104724</v>
      </c>
      <c r="L3572" s="182">
        <v>58243835920.70726</v>
      </c>
      <c r="M3572" s="189">
        <v>4947118499.8713064</v>
      </c>
      <c r="N3572" s="187">
        <v>12450548.489438549</v>
      </c>
      <c r="O3572" s="185">
        <v>0</v>
      </c>
      <c r="P3572" s="185">
        <v>0</v>
      </c>
      <c r="Q3572" s="174">
        <v>226095137958.75549</v>
      </c>
      <c r="R3572" s="119">
        <v>0.35174078389164326</v>
      </c>
      <c r="S3572" s="174">
        <v>58243835920.70726</v>
      </c>
      <c r="T3572" s="119">
        <v>0.25760764449225865</v>
      </c>
      <c r="U3572" s="97">
        <v>13.275644862873762</v>
      </c>
      <c r="V3572" s="184">
        <v>817650648882.57422</v>
      </c>
      <c r="W3572" s="199">
        <v>848.68824503614758</v>
      </c>
      <c r="X3572" s="191">
        <v>5.6278281133727355E-2</v>
      </c>
      <c r="Y3572" s="198">
        <v>2.0000000000000001E-4</v>
      </c>
    </row>
    <row r="3573" spans="1:25" x14ac:dyDescent="0.2">
      <c r="A3573">
        <v>3569</v>
      </c>
      <c r="B3573" s="119">
        <v>0.52591486532730192</v>
      </c>
      <c r="C3573" s="97">
        <v>4980.2103784825849</v>
      </c>
      <c r="D3573" s="96">
        <v>0.90528795013282271</v>
      </c>
      <c r="E3573" s="98">
        <v>0</v>
      </c>
      <c r="F3573" s="119">
        <v>0.45990398283914186</v>
      </c>
      <c r="G3573" s="177">
        <v>1</v>
      </c>
      <c r="H3573" s="97">
        <v>8900600.2825289685</v>
      </c>
      <c r="I3573" s="185">
        <v>34601.396349851217</v>
      </c>
      <c r="J3573" s="174">
        <v>307973198127.38257</v>
      </c>
      <c r="K3573" s="186">
        <v>0.35638411234235612</v>
      </c>
      <c r="L3573" s="182">
        <v>71194534245.052948</v>
      </c>
      <c r="M3573" s="189">
        <v>12537603878.58326</v>
      </c>
      <c r="N3573" s="187">
        <v>19268413.525054187</v>
      </c>
      <c r="O3573" s="185">
        <v>0</v>
      </c>
      <c r="P3573" s="185">
        <v>339117727948.10461</v>
      </c>
      <c r="Q3573" s="174">
        <v>659628529954.07043</v>
      </c>
      <c r="R3573" s="119">
        <v>0.57767503965433376</v>
      </c>
      <c r="S3573" s="174">
        <v>241027671789.56085</v>
      </c>
      <c r="T3573" s="119">
        <v>0.36539910092479394</v>
      </c>
      <c r="U3573" s="97">
        <v>17.42888561482307</v>
      </c>
      <c r="V3573" s="184">
        <v>4497162813065.9922</v>
      </c>
      <c r="W3573" s="199">
        <v>4668.9742911951726</v>
      </c>
      <c r="X3573" s="191">
        <v>4.2903102597148551E-2</v>
      </c>
      <c r="Y3573" s="198">
        <v>2.0000000000000001E-4</v>
      </c>
    </row>
    <row r="3574" spans="1:25" x14ac:dyDescent="0.2">
      <c r="A3574">
        <v>3570</v>
      </c>
      <c r="B3574" s="119">
        <v>0.55004071208181715</v>
      </c>
      <c r="C3574" s="97">
        <v>7922.3093464980966</v>
      </c>
      <c r="D3574" s="96">
        <v>0.78633195247535215</v>
      </c>
      <c r="E3574" s="98">
        <v>0.7</v>
      </c>
      <c r="F3574" s="119">
        <v>0</v>
      </c>
      <c r="G3574" s="177">
        <v>0</v>
      </c>
      <c r="H3574" s="97">
        <v>6361260.2009706087</v>
      </c>
      <c r="I3574" s="185">
        <v>40637.80841142073</v>
      </c>
      <c r="J3574" s="174">
        <v>258507673302.23932</v>
      </c>
      <c r="K3574" s="186">
        <v>0.4760066279524453</v>
      </c>
      <c r="L3574" s="182">
        <v>92506525149.540451</v>
      </c>
      <c r="M3574" s="189">
        <v>42653064211.149796</v>
      </c>
      <c r="N3574" s="187">
        <v>14834868.848233383</v>
      </c>
      <c r="O3574" s="185">
        <v>77748589222.468903</v>
      </c>
      <c r="P3574" s="185">
        <v>0</v>
      </c>
      <c r="Q3574" s="174">
        <v>378909326735.85803</v>
      </c>
      <c r="R3574" s="119">
        <v>0.48890387270817026</v>
      </c>
      <c r="S3574" s="174">
        <v>143323009083.73364</v>
      </c>
      <c r="T3574" s="119">
        <v>0.37825146801848381</v>
      </c>
      <c r="U3574" s="97">
        <v>16.140677471962565</v>
      </c>
      <c r="V3574" s="184">
        <v>2499353472599.1724</v>
      </c>
      <c r="W3574" s="199">
        <v>2591.6198546910782</v>
      </c>
      <c r="X3574" s="191">
        <v>4.5431307739898272E-2</v>
      </c>
      <c r="Y3574" s="198">
        <v>2.0000000000000001E-4</v>
      </c>
    </row>
    <row r="3575" spans="1:25" x14ac:dyDescent="0.2">
      <c r="A3575">
        <v>3571</v>
      </c>
      <c r="B3575" s="119">
        <v>0.2863967355435354</v>
      </c>
      <c r="C3575" s="97">
        <v>7174.6400393915383</v>
      </c>
      <c r="D3575" s="96">
        <v>0.8744644671183589</v>
      </c>
      <c r="E3575" s="98">
        <v>0</v>
      </c>
      <c r="F3575" s="119">
        <v>0.49457634287915098</v>
      </c>
      <c r="G3575" s="177">
        <v>1</v>
      </c>
      <c r="H3575" s="97">
        <v>9899904.7533711959</v>
      </c>
      <c r="I3575" s="185">
        <v>34661.133769907763</v>
      </c>
      <c r="J3575" s="174">
        <v>343141922965.94476</v>
      </c>
      <c r="K3575" s="186">
        <v>0.2863967355435354</v>
      </c>
      <c r="L3575" s="182">
        <v>67737272359.743782</v>
      </c>
      <c r="M3575" s="189">
        <v>6375893769.7656584</v>
      </c>
      <c r="N3575" s="187">
        <v>21370392.621568274</v>
      </c>
      <c r="O3575" s="185">
        <v>0</v>
      </c>
      <c r="P3575" s="185">
        <v>176728790347.43744</v>
      </c>
      <c r="Q3575" s="174">
        <v>526246607083.14789</v>
      </c>
      <c r="R3575" s="119">
        <v>0.4554096038203273</v>
      </c>
      <c r="S3575" s="174">
        <v>149201504237.58926</v>
      </c>
      <c r="T3575" s="119">
        <v>0.28352012579154767</v>
      </c>
      <c r="U3575" s="97">
        <v>16.39741683269084</v>
      </c>
      <c r="V3575" s="184">
        <v>2560319807920.416</v>
      </c>
      <c r="W3575" s="199">
        <v>2656.5153571621649</v>
      </c>
      <c r="X3575" s="191">
        <v>4.5948076591919906E-2</v>
      </c>
      <c r="Y3575" s="198">
        <v>2.0000000000000001E-4</v>
      </c>
    </row>
    <row r="3576" spans="1:25" x14ac:dyDescent="0.2">
      <c r="A3576">
        <v>3572</v>
      </c>
      <c r="B3576" s="119">
        <v>0.45642993570874235</v>
      </c>
      <c r="C3576" s="97">
        <v>4000</v>
      </c>
      <c r="D3576" s="96">
        <v>0.5850333083987671</v>
      </c>
      <c r="E3576" s="98">
        <v>3.5000599609939745E-2</v>
      </c>
      <c r="F3576" s="119">
        <v>0.57139623954721963</v>
      </c>
      <c r="G3576" s="177">
        <v>1</v>
      </c>
      <c r="H3576" s="97">
        <v>7604256.1010002131</v>
      </c>
      <c r="I3576" s="185">
        <v>34355.275237166963</v>
      </c>
      <c r="J3576" s="174">
        <v>261246311323.76843</v>
      </c>
      <c r="K3576" s="186">
        <v>0.3817220006172829</v>
      </c>
      <c r="L3576" s="182">
        <v>62922694315.066666</v>
      </c>
      <c r="M3576" s="189">
        <v>5258856088.1041965</v>
      </c>
      <c r="N3576" s="187">
        <v>19387838.212932501</v>
      </c>
      <c r="O3576" s="185">
        <v>0</v>
      </c>
      <c r="P3576" s="185">
        <v>392348503052.56256</v>
      </c>
      <c r="Q3576" s="174">
        <v>658853670464.4353</v>
      </c>
      <c r="R3576" s="119">
        <v>0.6277604354285381</v>
      </c>
      <c r="S3576" s="174">
        <v>281348611783.18976</v>
      </c>
      <c r="T3576" s="119">
        <v>0.42702746360183913</v>
      </c>
      <c r="U3576" s="97">
        <v>17.723939873340868</v>
      </c>
      <c r="V3576" s="184">
        <v>5377783249704.0273</v>
      </c>
      <c r="W3576" s="199">
        <v>5577.5740187984193</v>
      </c>
      <c r="X3576" s="191">
        <v>4.181691602440419E-2</v>
      </c>
      <c r="Y3576" s="198">
        <v>2.0000000000000001E-4</v>
      </c>
    </row>
    <row r="3577" spans="1:25" x14ac:dyDescent="0.2">
      <c r="A3577">
        <v>3573</v>
      </c>
      <c r="B3577" s="119">
        <v>0.42777437105117161</v>
      </c>
      <c r="C3577" s="97">
        <v>5186.8732457231472</v>
      </c>
      <c r="D3577" s="96">
        <v>0.59394598146572153</v>
      </c>
      <c r="E3577" s="98">
        <v>0.7</v>
      </c>
      <c r="F3577" s="119">
        <v>0.56238816999519758</v>
      </c>
      <c r="G3577" s="177">
        <v>1</v>
      </c>
      <c r="H3577" s="97">
        <v>5535362.3909026599</v>
      </c>
      <c r="I3577" s="185">
        <v>38876.65509422413</v>
      </c>
      <c r="J3577" s="174">
        <v>215196374492.66257</v>
      </c>
      <c r="K3577" s="186">
        <v>0.41906719917902024</v>
      </c>
      <c r="L3577" s="182">
        <v>60302980682.400467</v>
      </c>
      <c r="M3577" s="189">
        <v>3154150904.4069228</v>
      </c>
      <c r="N3577" s="187">
        <v>14479523.016800255</v>
      </c>
      <c r="O3577" s="185">
        <v>0</v>
      </c>
      <c r="P3577" s="185">
        <v>148170274205.2486</v>
      </c>
      <c r="Q3577" s="174">
        <v>366520799602.31805</v>
      </c>
      <c r="R3577" s="119">
        <v>0.56945734463850739</v>
      </c>
      <c r="S3577" s="174">
        <v>110274288093.32722</v>
      </c>
      <c r="T3577" s="119">
        <v>0.30086774942370775</v>
      </c>
      <c r="U3577" s="97">
        <v>15.818210881726136</v>
      </c>
      <c r="V3577" s="184">
        <v>1920516975376.042</v>
      </c>
      <c r="W3577" s="199">
        <v>1992.3925246081756</v>
      </c>
      <c r="X3577" s="191">
        <v>4.5500882103476623E-2</v>
      </c>
      <c r="Y3577" s="198">
        <v>2.0000000000000001E-4</v>
      </c>
    </row>
    <row r="3578" spans="1:25" x14ac:dyDescent="0.2">
      <c r="A3578">
        <v>3574</v>
      </c>
      <c r="B3578" s="119">
        <v>0.32035693988021563</v>
      </c>
      <c r="C3578" s="97">
        <v>12389.746652620252</v>
      </c>
      <c r="D3578" s="96">
        <v>0.5657194758149815</v>
      </c>
      <c r="E3578" s="98">
        <v>5.842563318209601E-2</v>
      </c>
      <c r="F3578" s="119">
        <v>0.60634429502193699</v>
      </c>
      <c r="G3578" s="177">
        <v>1</v>
      </c>
      <c r="H3578" s="97">
        <v>4547988.883185559</v>
      </c>
      <c r="I3578" s="185">
        <v>43051.44940509148</v>
      </c>
      <c r="J3578" s="174">
        <v>195797513299.38159</v>
      </c>
      <c r="K3578" s="186">
        <v>0.32035693988021563</v>
      </c>
      <c r="L3578" s="182">
        <v>39053614514.967697</v>
      </c>
      <c r="M3578" s="189">
        <v>4819218026.81038</v>
      </c>
      <c r="N3578" s="187">
        <v>12227731.230449401</v>
      </c>
      <c r="O3578" s="185">
        <v>0</v>
      </c>
      <c r="P3578" s="185">
        <v>182949301097.22855</v>
      </c>
      <c r="Q3578" s="174">
        <v>383566032423.42047</v>
      </c>
      <c r="R3578" s="119">
        <v>0.54510701000686912</v>
      </c>
      <c r="S3578" s="174">
        <v>116737513791.89668</v>
      </c>
      <c r="T3578" s="119">
        <v>0.30434789299337528</v>
      </c>
      <c r="U3578" s="97">
        <v>17.14453090173572</v>
      </c>
      <c r="V3578" s="184">
        <v>2115668824812.605</v>
      </c>
      <c r="W3578" s="199">
        <v>2194.0878325005169</v>
      </c>
      <c r="X3578" s="191">
        <v>4.2741231001443357E-2</v>
      </c>
      <c r="Y3578" s="198">
        <v>2.0000000000000001E-4</v>
      </c>
    </row>
    <row r="3579" spans="1:25" x14ac:dyDescent="0.2">
      <c r="A3579">
        <v>3575</v>
      </c>
      <c r="B3579" s="119">
        <v>0.30446946427492549</v>
      </c>
      <c r="C3579" s="97">
        <v>6003.6475643745453</v>
      </c>
      <c r="D3579" s="96">
        <v>0.5667294333472721</v>
      </c>
      <c r="E3579" s="98">
        <v>0</v>
      </c>
      <c r="F3579" s="119">
        <v>0</v>
      </c>
      <c r="G3579" s="177">
        <v>0</v>
      </c>
      <c r="H3579" s="97">
        <v>5070085.4458700614</v>
      </c>
      <c r="I3579" s="185">
        <v>39834.1087291074</v>
      </c>
      <c r="J3579" s="174">
        <v>201962334916.65298</v>
      </c>
      <c r="K3579" s="186">
        <v>0.30446946427492549</v>
      </c>
      <c r="L3579" s="182">
        <v>37650490661.759598</v>
      </c>
      <c r="M3579" s="189">
        <v>9669640747.0623379</v>
      </c>
      <c r="N3579" s="187">
        <v>13564480.564773608</v>
      </c>
      <c r="O3579" s="185">
        <v>0</v>
      </c>
      <c r="P3579" s="185">
        <v>0</v>
      </c>
      <c r="Q3579" s="174">
        <v>211631975663.71533</v>
      </c>
      <c r="R3579" s="119">
        <v>0.29055800156350953</v>
      </c>
      <c r="S3579" s="174">
        <v>37650490661.759598</v>
      </c>
      <c r="T3579" s="119">
        <v>0.17790549156705168</v>
      </c>
      <c r="U3579" s="97">
        <v>13.870077845503026</v>
      </c>
      <c r="V3579" s="184">
        <v>582653231368.61499</v>
      </c>
      <c r="W3579" s="199">
        <v>605.18151351304823</v>
      </c>
      <c r="X3579" s="191">
        <v>4.9839205502262847E-2</v>
      </c>
      <c r="Y3579" s="198">
        <v>2.0000000000000001E-4</v>
      </c>
    </row>
    <row r="3580" spans="1:25" x14ac:dyDescent="0.2">
      <c r="A3580">
        <v>3576</v>
      </c>
      <c r="B3580" s="119">
        <v>0.57631265924142416</v>
      </c>
      <c r="C3580" s="97">
        <v>11827.614443392655</v>
      </c>
      <c r="D3580" s="96">
        <v>0.82984048691069734</v>
      </c>
      <c r="E3580" s="98">
        <v>0.32781297712149093</v>
      </c>
      <c r="F3580" s="119">
        <v>0</v>
      </c>
      <c r="G3580" s="177">
        <v>0</v>
      </c>
      <c r="H3580" s="97">
        <v>5804211.5815594178</v>
      </c>
      <c r="I3580" s="185">
        <v>35038.747033337604</v>
      </c>
      <c r="J3580" s="174">
        <v>203372301334.22882</v>
      </c>
      <c r="K3580" s="186">
        <v>0.30714152183843557</v>
      </c>
      <c r="L3580" s="182">
        <v>44825648885.115135</v>
      </c>
      <c r="M3580" s="189">
        <v>14784546307.338604</v>
      </c>
      <c r="N3580" s="187">
        <v>13407005.569592275</v>
      </c>
      <c r="O3580" s="185">
        <v>47909815628.259972</v>
      </c>
      <c r="P3580" s="185">
        <v>0</v>
      </c>
      <c r="Q3580" s="174">
        <v>266066663269.82739</v>
      </c>
      <c r="R3580" s="119">
        <v>0.37882209441613268</v>
      </c>
      <c r="S3580" s="174">
        <v>62432118026.203964</v>
      </c>
      <c r="T3580" s="119">
        <v>0.23464840449736987</v>
      </c>
      <c r="U3580" s="97">
        <v>15.557421402960221</v>
      </c>
      <c r="V3580" s="184">
        <v>988437038087.64062</v>
      </c>
      <c r="W3580" s="199">
        <v>1025.8298222610456</v>
      </c>
      <c r="X3580" s="191">
        <v>5.0897512442641776E-2</v>
      </c>
      <c r="Y3580" s="198">
        <v>2.0000000000000001E-4</v>
      </c>
    </row>
    <row r="3581" spans="1:25" x14ac:dyDescent="0.2">
      <c r="A3581">
        <v>3577</v>
      </c>
      <c r="B3581" s="119">
        <v>0.54648303493694406</v>
      </c>
      <c r="C3581" s="97">
        <v>4000</v>
      </c>
      <c r="D3581" s="96">
        <v>0.51928498605676476</v>
      </c>
      <c r="E3581" s="98">
        <v>0.23512018490663572</v>
      </c>
      <c r="F3581" s="119">
        <v>0</v>
      </c>
      <c r="G3581" s="177">
        <v>0</v>
      </c>
      <c r="H3581" s="97">
        <v>6145902.1674572947</v>
      </c>
      <c r="I3581" s="185">
        <v>48670.881148658475</v>
      </c>
      <c r="J3581" s="174">
        <v>299126473943.5965</v>
      </c>
      <c r="K3581" s="186">
        <v>0.54648303493694406</v>
      </c>
      <c r="L3581" s="182">
        <v>125962047470.01329</v>
      </c>
      <c r="M3581" s="189">
        <v>17169863439.371235</v>
      </c>
      <c r="N3581" s="187">
        <v>16664556.021585874</v>
      </c>
      <c r="O3581" s="185">
        <v>41788512968.890282</v>
      </c>
      <c r="P3581" s="185">
        <v>0</v>
      </c>
      <c r="Q3581" s="174">
        <v>358084850351.85797</v>
      </c>
      <c r="R3581" s="119">
        <v>0.54986507664962958</v>
      </c>
      <c r="S3581" s="174">
        <v>145111624770.36029</v>
      </c>
      <c r="T3581" s="119">
        <v>0.40524368631560947</v>
      </c>
      <c r="U3581" s="97">
        <v>14.076326534110136</v>
      </c>
      <c r="V3581" s="184">
        <v>2314085727974.7271</v>
      </c>
      <c r="W3581" s="199">
        <v>2400.8750172125474</v>
      </c>
      <c r="X3581" s="191">
        <v>5.0181390880699478E-2</v>
      </c>
      <c r="Y3581" s="198">
        <v>2.0000000000000001E-4</v>
      </c>
    </row>
    <row r="3582" spans="1:25" x14ac:dyDescent="0.2">
      <c r="A3582">
        <v>3578</v>
      </c>
      <c r="B3582" s="119">
        <v>0.58459951817207378</v>
      </c>
      <c r="C3582" s="97">
        <v>16888.992533208919</v>
      </c>
      <c r="D3582" s="96">
        <v>1.1945825213225834</v>
      </c>
      <c r="E3582" s="98">
        <v>0</v>
      </c>
      <c r="F3582" s="119">
        <v>0</v>
      </c>
      <c r="G3582" s="177">
        <v>0</v>
      </c>
      <c r="H3582" s="97">
        <v>6197790.1985579599</v>
      </c>
      <c r="I3582" s="185">
        <v>41029.617752943697</v>
      </c>
      <c r="J3582" s="174">
        <v>254292962759.77411</v>
      </c>
      <c r="K3582" s="186">
        <v>0.35534256004891662</v>
      </c>
      <c r="L3582" s="182">
        <v>68342717317.776154</v>
      </c>
      <c r="M3582" s="189">
        <v>12432417508.971704</v>
      </c>
      <c r="N3582" s="187">
        <v>13952684.257646805</v>
      </c>
      <c r="O3582" s="185">
        <v>0</v>
      </c>
      <c r="P3582" s="185">
        <v>0</v>
      </c>
      <c r="Q3582" s="174">
        <v>266725380268.74582</v>
      </c>
      <c r="R3582" s="119">
        <v>0.33877958032503824</v>
      </c>
      <c r="S3582" s="174">
        <v>68342717317.776154</v>
      </c>
      <c r="T3582" s="119">
        <v>0.25622877451300563</v>
      </c>
      <c r="U3582" s="97">
        <v>13.548889495446232</v>
      </c>
      <c r="V3582" s="184">
        <v>911426703348.66797</v>
      </c>
      <c r="W3582" s="199">
        <v>946.82902182193686</v>
      </c>
      <c r="X3582" s="191">
        <v>6.0774542000335316E-2</v>
      </c>
      <c r="Y3582" s="198">
        <v>2.0000000000000001E-4</v>
      </c>
    </row>
    <row r="3583" spans="1:25" x14ac:dyDescent="0.2">
      <c r="A3583">
        <v>3579</v>
      </c>
      <c r="B3583" s="119">
        <v>0.56867929490045965</v>
      </c>
      <c r="C3583" s="97">
        <v>4430.9441833987921</v>
      </c>
      <c r="D3583" s="96">
        <v>0.88883938762259751</v>
      </c>
      <c r="E3583" s="98">
        <v>0</v>
      </c>
      <c r="F3583" s="119">
        <v>0.46384497575854988</v>
      </c>
      <c r="G3583" s="177">
        <v>1</v>
      </c>
      <c r="H3583" s="97">
        <v>10184773.06101617</v>
      </c>
      <c r="I3583" s="185">
        <v>38948.229043830601</v>
      </c>
      <c r="J3583" s="174">
        <v>396678873939.89349</v>
      </c>
      <c r="K3583" s="186">
        <v>0.51706427647106845</v>
      </c>
      <c r="L3583" s="182">
        <v>157342805489.66342</v>
      </c>
      <c r="M3583" s="189">
        <v>16054526136.435972</v>
      </c>
      <c r="N3583" s="187">
        <v>21953829.041752983</v>
      </c>
      <c r="O3583" s="185">
        <v>0</v>
      </c>
      <c r="P3583" s="185">
        <v>317091476357.66791</v>
      </c>
      <c r="Q3583" s="174">
        <v>729824876433.99731</v>
      </c>
      <c r="R3583" s="119">
        <v>0.62861882465952645</v>
      </c>
      <c r="S3583" s="174">
        <v>315843840340.85016</v>
      </c>
      <c r="T3583" s="119">
        <v>0.43276661366230357</v>
      </c>
      <c r="U3583" s="97">
        <v>16.22757230261427</v>
      </c>
      <c r="V3583" s="184">
        <v>5550781394045.001</v>
      </c>
      <c r="W3583" s="199">
        <v>5767.6974632831489</v>
      </c>
      <c r="X3583" s="191">
        <v>4.5396968531121636E-2</v>
      </c>
      <c r="Y3583" s="198">
        <v>2.0000000000000001E-4</v>
      </c>
    </row>
    <row r="3584" spans="1:25" x14ac:dyDescent="0.2">
      <c r="A3584">
        <v>3580</v>
      </c>
      <c r="B3584" s="119">
        <v>0.57301063311907674</v>
      </c>
      <c r="C3584" s="97">
        <v>7220.113832649542</v>
      </c>
      <c r="D3584" s="96">
        <v>0.71524351906417893</v>
      </c>
      <c r="E3584" s="98">
        <v>0.17137955867331353</v>
      </c>
      <c r="F3584" s="119">
        <v>0.6637456183935756</v>
      </c>
      <c r="G3584" s="177">
        <v>1</v>
      </c>
      <c r="H3584" s="97">
        <v>6814892.1528437976</v>
      </c>
      <c r="I3584" s="185">
        <v>38235.402038642103</v>
      </c>
      <c r="J3584" s="174">
        <v>260570141313.96982</v>
      </c>
      <c r="K3584" s="186">
        <v>0.46694111805003602</v>
      </c>
      <c r="L3584" s="182">
        <v>87179905342.051956</v>
      </c>
      <c r="M3584" s="189">
        <v>6728425117.6082649</v>
      </c>
      <c r="N3584" s="187">
        <v>16286284.285371849</v>
      </c>
      <c r="O3584" s="185">
        <v>0</v>
      </c>
      <c r="P3584" s="185">
        <v>336071985613.13226</v>
      </c>
      <c r="Q3584" s="174">
        <v>603370552044.71033</v>
      </c>
      <c r="R3584" s="119">
        <v>0.6472448817441927</v>
      </c>
      <c r="S3584" s="174">
        <v>218593807055.37805</v>
      </c>
      <c r="T3584" s="119">
        <v>0.36228782845732921</v>
      </c>
      <c r="U3584" s="97">
        <v>16.718797585439393</v>
      </c>
      <c r="V3584" s="184">
        <v>3931553828461.229</v>
      </c>
      <c r="W3584" s="199">
        <v>4082.8174430077856</v>
      </c>
      <c r="X3584" s="191">
        <v>4.4144908559930911E-2</v>
      </c>
      <c r="Y3584" s="198">
        <v>2.0000000000000001E-4</v>
      </c>
    </row>
    <row r="3585" spans="1:25" x14ac:dyDescent="0.2">
      <c r="A3585">
        <v>3581</v>
      </c>
      <c r="B3585" s="119">
        <v>0.59823640867689265</v>
      </c>
      <c r="C3585" s="97">
        <v>6753.7416072083906</v>
      </c>
      <c r="D3585" s="96">
        <v>0.28895825756323712</v>
      </c>
      <c r="E3585" s="98">
        <v>0</v>
      </c>
      <c r="F3585" s="119">
        <v>0.48539052157059304</v>
      </c>
      <c r="G3585" s="177">
        <v>1</v>
      </c>
      <c r="H3585" s="97">
        <v>11239737.33393115</v>
      </c>
      <c r="I3585" s="185">
        <v>37121.237080699182</v>
      </c>
      <c r="J3585" s="174">
        <v>417232954297.64398</v>
      </c>
      <c r="K3585" s="186">
        <v>0.54198310482979539</v>
      </c>
      <c r="L3585" s="182">
        <v>174923121558.2511</v>
      </c>
      <c r="M3585" s="189">
        <v>13127710163.001057</v>
      </c>
      <c r="N3585" s="187">
        <v>33842323.740334705</v>
      </c>
      <c r="O3585" s="185">
        <v>0</v>
      </c>
      <c r="P3585" s="185">
        <v>373979948860.42035</v>
      </c>
      <c r="Q3585" s="174">
        <v>804340613321.06543</v>
      </c>
      <c r="R3585" s="119">
        <v>0.65310288004342354</v>
      </c>
      <c r="S3585" s="174">
        <v>377617367166.8562</v>
      </c>
      <c r="T3585" s="119">
        <v>0.46947445014333022</v>
      </c>
      <c r="U3585" s="97">
        <v>16.3118387703717</v>
      </c>
      <c r="V3585" s="184">
        <v>6762239657998.6699</v>
      </c>
      <c r="W3585" s="199">
        <v>7014.6980103586011</v>
      </c>
      <c r="X3585" s="191">
        <v>4.421595391614682E-2</v>
      </c>
      <c r="Y3585" s="198">
        <v>2.0000000000000001E-4</v>
      </c>
    </row>
    <row r="3586" spans="1:25" x14ac:dyDescent="0.2">
      <c r="A3586">
        <v>3582</v>
      </c>
      <c r="B3586" s="119">
        <v>0.45602090441965387</v>
      </c>
      <c r="C3586" s="97">
        <v>10727.818524596125</v>
      </c>
      <c r="D3586" s="96">
        <v>0.88061864271054291</v>
      </c>
      <c r="E3586" s="98">
        <v>0</v>
      </c>
      <c r="F3586" s="119">
        <v>0.66313035539808962</v>
      </c>
      <c r="G3586" s="177">
        <v>1</v>
      </c>
      <c r="H3586" s="97">
        <v>6564870.1327987304</v>
      </c>
      <c r="I3586" s="185">
        <v>45566.713261518285</v>
      </c>
      <c r="J3586" s="174">
        <v>299139554940.34521</v>
      </c>
      <c r="K3586" s="186">
        <v>0.45602090441965393</v>
      </c>
      <c r="L3586" s="182">
        <v>101413319275.09592</v>
      </c>
      <c r="M3586" s="189">
        <v>6536377080.4089251</v>
      </c>
      <c r="N3586" s="187">
        <v>14670109.161990147</v>
      </c>
      <c r="O3586" s="185">
        <v>0</v>
      </c>
      <c r="P3586" s="185">
        <v>295321635644.23962</v>
      </c>
      <c r="Q3586" s="174">
        <v>600997567664.99377</v>
      </c>
      <c r="R3586" s="119">
        <v>0.62008769911480566</v>
      </c>
      <c r="S3586" s="174">
        <v>280758110738.58038</v>
      </c>
      <c r="T3586" s="119">
        <v>0.467153489205267</v>
      </c>
      <c r="U3586" s="97">
        <v>16.897181035306318</v>
      </c>
      <c r="V3586" s="184">
        <v>5029815393439.6924</v>
      </c>
      <c r="W3586" s="199">
        <v>5220.8974664563102</v>
      </c>
      <c r="X3586" s="191">
        <v>4.4643178811342436E-2</v>
      </c>
      <c r="Y3586" s="198">
        <v>2.0000000000000001E-4</v>
      </c>
    </row>
    <row r="3587" spans="1:25" x14ac:dyDescent="0.2">
      <c r="A3587">
        <v>3583</v>
      </c>
      <c r="B3587" s="119">
        <v>0.67814216457916532</v>
      </c>
      <c r="C3587" s="97">
        <v>7910.7809555658478</v>
      </c>
      <c r="D3587" s="96">
        <v>1.120825719394269</v>
      </c>
      <c r="E3587" s="98">
        <v>0</v>
      </c>
      <c r="F3587" s="119">
        <v>0</v>
      </c>
      <c r="G3587" s="177">
        <v>0</v>
      </c>
      <c r="H3587" s="97">
        <v>12709017.917084623</v>
      </c>
      <c r="I3587" s="185">
        <v>35400.82819936164</v>
      </c>
      <c r="J3587" s="174">
        <v>449909759865.32166</v>
      </c>
      <c r="K3587" s="186">
        <v>0.41963348668817646</v>
      </c>
      <c r="L3587" s="182">
        <v>145458502445.86191</v>
      </c>
      <c r="M3587" s="189">
        <v>24310517023.696251</v>
      </c>
      <c r="N3587" s="187">
        <v>24704246.910351671</v>
      </c>
      <c r="O3587" s="185">
        <v>0</v>
      </c>
      <c r="P3587" s="185">
        <v>0</v>
      </c>
      <c r="Q3587" s="174">
        <v>474220276889.01788</v>
      </c>
      <c r="R3587" s="119">
        <v>0.39812131709313114</v>
      </c>
      <c r="S3587" s="174">
        <v>145458502445.86191</v>
      </c>
      <c r="T3587" s="119">
        <v>0.30673193352274913</v>
      </c>
      <c r="U3587" s="97">
        <v>13.523259906628418</v>
      </c>
      <c r="V3587" s="184">
        <v>2043525131080.5054</v>
      </c>
      <c r="W3587" s="199">
        <v>2122.0245315525308</v>
      </c>
      <c r="X3587" s="191">
        <v>5.5433627701904756E-2</v>
      </c>
      <c r="Y3587" s="198">
        <v>2.0000000000000001E-4</v>
      </c>
    </row>
    <row r="3588" spans="1:25" x14ac:dyDescent="0.2">
      <c r="A3588">
        <v>3584</v>
      </c>
      <c r="B3588" s="119">
        <v>0.24791464186266243</v>
      </c>
      <c r="C3588" s="97">
        <v>11452.042769459556</v>
      </c>
      <c r="D3588" s="96">
        <v>0.4720023425801767</v>
      </c>
      <c r="E3588" s="98">
        <v>0.4186137407091865</v>
      </c>
      <c r="F3588" s="119">
        <v>0</v>
      </c>
      <c r="G3588" s="177">
        <v>0</v>
      </c>
      <c r="H3588" s="97">
        <v>3108415.8738237605</v>
      </c>
      <c r="I3588" s="185">
        <v>53630.700446647315</v>
      </c>
      <c r="J3588" s="174">
        <v>166706520592.64557</v>
      </c>
      <c r="K3588" s="186">
        <v>0.24791464186266243</v>
      </c>
      <c r="L3588" s="182">
        <v>20512595954.056561</v>
      </c>
      <c r="M3588" s="189">
        <v>16312749089.607239</v>
      </c>
      <c r="N3588" s="187">
        <v>9381535.9434963055</v>
      </c>
      <c r="O3588" s="185">
        <v>35947614542.159866</v>
      </c>
      <c r="P3588" s="185">
        <v>0</v>
      </c>
      <c r="Q3588" s="174">
        <v>218966884224.41266</v>
      </c>
      <c r="R3588" s="119">
        <v>0.32008072467612964</v>
      </c>
      <c r="S3588" s="174">
        <v>39430797393.496094</v>
      </c>
      <c r="T3588" s="119">
        <v>0.18007653318519454</v>
      </c>
      <c r="U3588" s="97">
        <v>17.309849012935395</v>
      </c>
      <c r="V3588" s="184">
        <v>729637646964.16492</v>
      </c>
      <c r="W3588" s="199">
        <v>757.10777576305679</v>
      </c>
      <c r="X3588" s="191">
        <v>4.2819946930817226E-2</v>
      </c>
      <c r="Y3588" s="198">
        <v>2.0000000000000001E-4</v>
      </c>
    </row>
    <row r="3589" spans="1:25" x14ac:dyDescent="0.2">
      <c r="A3589">
        <v>3585</v>
      </c>
      <c r="B3589" s="119">
        <v>0.60110464328281588</v>
      </c>
      <c r="C3589" s="97">
        <v>13013.469733728289</v>
      </c>
      <c r="D3589" s="96">
        <v>0.64779714964809865</v>
      </c>
      <c r="E3589" s="98">
        <v>0</v>
      </c>
      <c r="F3589" s="119">
        <v>0</v>
      </c>
      <c r="G3589" s="177">
        <v>0</v>
      </c>
      <c r="H3589" s="97">
        <v>4800942.5993603319</v>
      </c>
      <c r="I3589" s="185">
        <v>39481.864847835735</v>
      </c>
      <c r="J3589" s="174">
        <v>189550166850.1618</v>
      </c>
      <c r="K3589" s="186">
        <v>0.32305642645366994</v>
      </c>
      <c r="L3589" s="182">
        <v>43334363558.409233</v>
      </c>
      <c r="M3589" s="189">
        <v>10275762528.664474</v>
      </c>
      <c r="N3589" s="187">
        <v>12301079.233928815</v>
      </c>
      <c r="O3589" s="185">
        <v>0</v>
      </c>
      <c r="P3589" s="185">
        <v>0</v>
      </c>
      <c r="Q3589" s="174">
        <v>199825929378.82629</v>
      </c>
      <c r="R3589" s="119">
        <v>0.30644371191799252</v>
      </c>
      <c r="S3589" s="174">
        <v>43334363558.409233</v>
      </c>
      <c r="T3589" s="119">
        <v>0.21686056305664292</v>
      </c>
      <c r="U3589" s="97">
        <v>13.679805793210903</v>
      </c>
      <c r="V3589" s="184">
        <v>620398329661.56934</v>
      </c>
      <c r="W3589" s="199">
        <v>644.53480746970786</v>
      </c>
      <c r="X3589" s="191">
        <v>5.1034835353183941E-2</v>
      </c>
      <c r="Y3589" s="198">
        <v>2.0000000000000001E-4</v>
      </c>
    </row>
    <row r="3590" spans="1:25" x14ac:dyDescent="0.2">
      <c r="A3590">
        <v>3586</v>
      </c>
      <c r="B3590" s="119">
        <v>0.4012915250258704</v>
      </c>
      <c r="C3590" s="97">
        <v>11060.451633824625</v>
      </c>
      <c r="D3590" s="96">
        <v>0.77887189120229705</v>
      </c>
      <c r="E3590" s="98">
        <v>0.7</v>
      </c>
      <c r="F3590" s="119">
        <v>0.36448561612553809</v>
      </c>
      <c r="G3590" s="177">
        <v>1</v>
      </c>
      <c r="H3590" s="97">
        <v>5313721.3293816354</v>
      </c>
      <c r="I3590" s="185">
        <v>41002.68346789002</v>
      </c>
      <c r="J3590" s="174">
        <v>217876833705.21097</v>
      </c>
      <c r="K3590" s="186">
        <v>0.4012915250258704</v>
      </c>
      <c r="L3590" s="182">
        <v>65119655958.276718</v>
      </c>
      <c r="M3590" s="189">
        <v>5820123726.0785456</v>
      </c>
      <c r="N3590" s="187">
        <v>12692230.433666915</v>
      </c>
      <c r="O3590" s="185">
        <v>4688334958.242733</v>
      </c>
      <c r="P3590" s="185">
        <v>197774061590.99384</v>
      </c>
      <c r="Q3590" s="174">
        <v>426159353980.52606</v>
      </c>
      <c r="R3590" s="119">
        <v>0.58523188984409358</v>
      </c>
      <c r="S3590" s="174">
        <v>121575894227.86469</v>
      </c>
      <c r="T3590" s="119">
        <v>0.28528270726029931</v>
      </c>
      <c r="U3590" s="97">
        <v>15.940731872397375</v>
      </c>
      <c r="V3590" s="184">
        <v>2063332988089.3748</v>
      </c>
      <c r="W3590" s="199">
        <v>2143.7265291485037</v>
      </c>
      <c r="X3590" s="191">
        <v>4.7676163841910507E-2</v>
      </c>
      <c r="Y3590" s="198">
        <v>2.0000000000000001E-4</v>
      </c>
    </row>
    <row r="3591" spans="1:25" x14ac:dyDescent="0.2">
      <c r="A3591">
        <v>3587</v>
      </c>
      <c r="B3591" s="119">
        <v>0.61532617046895455</v>
      </c>
      <c r="C3591" s="97">
        <v>8544.1878886205814</v>
      </c>
      <c r="D3591" s="96">
        <v>0.64053997780182614</v>
      </c>
      <c r="E3591" s="98">
        <v>0.40445599915550356</v>
      </c>
      <c r="F3591" s="119">
        <v>0.4739873650936175</v>
      </c>
      <c r="G3591" s="177">
        <v>1</v>
      </c>
      <c r="H3591" s="97">
        <v>4445617.0006323634</v>
      </c>
      <c r="I3591" s="185">
        <v>49463.226281124502</v>
      </c>
      <c r="J3591" s="174">
        <v>219894559661.49258</v>
      </c>
      <c r="K3591" s="186">
        <v>0.56857353453676795</v>
      </c>
      <c r="L3591" s="182">
        <v>97453678020.127319</v>
      </c>
      <c r="M3591" s="189">
        <v>7049015011.9613228</v>
      </c>
      <c r="N3591" s="187">
        <v>11621860.956122853</v>
      </c>
      <c r="O3591" s="185">
        <v>0</v>
      </c>
      <c r="P3591" s="185">
        <v>271382861870.52563</v>
      </c>
      <c r="Q3591" s="174">
        <v>498326436543.97949</v>
      </c>
      <c r="R3591" s="119">
        <v>0.68656304666743662</v>
      </c>
      <c r="S3591" s="174">
        <v>236541822524.23276</v>
      </c>
      <c r="T3591" s="119">
        <v>0.4746724339264648</v>
      </c>
      <c r="U3591" s="97">
        <v>16.640122868161122</v>
      </c>
      <c r="V3591" s="184">
        <v>4251913165303.4395</v>
      </c>
      <c r="W3591" s="199">
        <v>4411.6902275289567</v>
      </c>
      <c r="X3591" s="191">
        <v>4.4700518377254507E-2</v>
      </c>
      <c r="Y3591" s="198">
        <v>2.0000000000000001E-4</v>
      </c>
    </row>
    <row r="3592" spans="1:25" x14ac:dyDescent="0.2">
      <c r="A3592">
        <v>3588</v>
      </c>
      <c r="B3592" s="119">
        <v>0.42700920286837774</v>
      </c>
      <c r="C3592" s="97">
        <v>13017.428777050523</v>
      </c>
      <c r="D3592" s="96">
        <v>1.0070391117948652</v>
      </c>
      <c r="E3592" s="98">
        <v>0.5435714433386889</v>
      </c>
      <c r="F3592" s="119">
        <v>0</v>
      </c>
      <c r="G3592" s="177">
        <v>0</v>
      </c>
      <c r="H3592" s="97">
        <v>6558214.2543175826</v>
      </c>
      <c r="I3592" s="185">
        <v>36599.696174942845</v>
      </c>
      <c r="J3592" s="174">
        <v>240028649158.20288</v>
      </c>
      <c r="K3592" s="186">
        <v>0.34951302486864444</v>
      </c>
      <c r="L3592" s="182">
        <v>66878394896.94561</v>
      </c>
      <c r="M3592" s="189">
        <v>30545502520.308674</v>
      </c>
      <c r="N3592" s="187">
        <v>13975635.447137643</v>
      </c>
      <c r="O3592" s="185">
        <v>50204843705.96772</v>
      </c>
      <c r="P3592" s="185">
        <v>0</v>
      </c>
      <c r="Q3592" s="174">
        <v>320778995384.47925</v>
      </c>
      <c r="R3592" s="119">
        <v>0.3867367127280264</v>
      </c>
      <c r="S3592" s="174">
        <v>92529469317.040436</v>
      </c>
      <c r="T3592" s="119">
        <v>0.28845239447843668</v>
      </c>
      <c r="U3592" s="97">
        <v>15.810878775288211</v>
      </c>
      <c r="V3592" s="184">
        <v>1480118649621.5959</v>
      </c>
      <c r="W3592" s="199">
        <v>1536.9108380843977</v>
      </c>
      <c r="X3592" s="191">
        <v>5.0762579408668705E-2</v>
      </c>
      <c r="Y3592" s="198">
        <v>2.0000000000000001E-4</v>
      </c>
    </row>
    <row r="3593" spans="1:25" x14ac:dyDescent="0.2">
      <c r="A3593">
        <v>3589</v>
      </c>
      <c r="B3593" s="119">
        <v>0.208284089798977</v>
      </c>
      <c r="C3593" s="97">
        <v>7581.773357644307</v>
      </c>
      <c r="D3593" s="96">
        <v>1.3002667894634068</v>
      </c>
      <c r="E3593" s="98">
        <v>0.26369370334477582</v>
      </c>
      <c r="F3593" s="119">
        <v>0</v>
      </c>
      <c r="G3593" s="177">
        <v>0</v>
      </c>
      <c r="H3593" s="97">
        <v>20730741.948754568</v>
      </c>
      <c r="I3593" s="185">
        <v>20339.651829318849</v>
      </c>
      <c r="J3593" s="174">
        <v>421656073401.12286</v>
      </c>
      <c r="K3593" s="186">
        <v>0.19111944356726807</v>
      </c>
      <c r="L3593" s="182">
        <v>51164929208.887131</v>
      </c>
      <c r="M3593" s="189">
        <v>22721519897.950077</v>
      </c>
      <c r="N3593" s="187">
        <v>37164750.295029789</v>
      </c>
      <c r="O3593" s="185">
        <v>91578981460.548492</v>
      </c>
      <c r="P3593" s="185">
        <v>0</v>
      </c>
      <c r="Q3593" s="174">
        <v>535956574759.6214</v>
      </c>
      <c r="R3593" s="119">
        <v>0.28705657610903046</v>
      </c>
      <c r="S3593" s="174">
        <v>96073809611.655258</v>
      </c>
      <c r="T3593" s="119">
        <v>0.17925670499469987</v>
      </c>
      <c r="U3593" s="97">
        <v>16.629080283372872</v>
      </c>
      <c r="V3593" s="184">
        <v>1361898275898.6396</v>
      </c>
      <c r="W3593" s="199">
        <v>1413.6890620820411</v>
      </c>
      <c r="X3593" s="191">
        <v>4.9765378739730345E-2</v>
      </c>
      <c r="Y3593" s="198">
        <v>2.0000000000000001E-4</v>
      </c>
    </row>
    <row r="3594" spans="1:25" x14ac:dyDescent="0.2">
      <c r="A3594">
        <v>3590</v>
      </c>
      <c r="B3594" s="119">
        <v>0.54163905168847903</v>
      </c>
      <c r="C3594" s="97">
        <v>14921.085286194409</v>
      </c>
      <c r="D3594" s="96">
        <v>1.0137371434834432</v>
      </c>
      <c r="E3594" s="98">
        <v>0.25821476317145259</v>
      </c>
      <c r="F3594" s="119">
        <v>0</v>
      </c>
      <c r="G3594" s="177">
        <v>0</v>
      </c>
      <c r="H3594" s="97">
        <v>5423941.6752851037</v>
      </c>
      <c r="I3594" s="185">
        <v>36147.097935605867</v>
      </c>
      <c r="J3594" s="174">
        <v>196059750933.5448</v>
      </c>
      <c r="K3594" s="186">
        <v>0.37658629339964722</v>
      </c>
      <c r="L3594" s="182">
        <v>51422330552.720642</v>
      </c>
      <c r="M3594" s="189">
        <v>11901024626.858255</v>
      </c>
      <c r="N3594" s="187">
        <v>12424122.639245145</v>
      </c>
      <c r="O3594" s="185">
        <v>22292654545.206081</v>
      </c>
      <c r="P3594" s="185">
        <v>0</v>
      </c>
      <c r="Q3594" s="174">
        <v>230253430105.60913</v>
      </c>
      <c r="R3594" s="119">
        <v>0.39811584341237333</v>
      </c>
      <c r="S3594" s="174">
        <v>59366845798.866638</v>
      </c>
      <c r="T3594" s="119">
        <v>0.25783262282623609</v>
      </c>
      <c r="U3594" s="97">
        <v>14.413387478348708</v>
      </c>
      <c r="V3594" s="184">
        <v>873429089926.60779</v>
      </c>
      <c r="W3594" s="199">
        <v>906.87739758957355</v>
      </c>
      <c r="X3594" s="191">
        <v>5.465391081610467E-2</v>
      </c>
      <c r="Y3594" s="198">
        <v>2.0000000000000001E-4</v>
      </c>
    </row>
    <row r="3595" spans="1:25" x14ac:dyDescent="0.2">
      <c r="A3595">
        <v>3591</v>
      </c>
      <c r="B3595" s="119">
        <v>0.41178450361475033</v>
      </c>
      <c r="C3595" s="97">
        <v>4000</v>
      </c>
      <c r="D3595" s="96">
        <v>0.90302792719726099</v>
      </c>
      <c r="E3595" s="98">
        <v>0.12760171474060136</v>
      </c>
      <c r="F3595" s="119">
        <v>0</v>
      </c>
      <c r="G3595" s="177">
        <v>0</v>
      </c>
      <c r="H3595" s="97">
        <v>17220226.716078267</v>
      </c>
      <c r="I3595" s="185">
        <v>35280.084885306649</v>
      </c>
      <c r="J3595" s="174">
        <v>607531060287.46655</v>
      </c>
      <c r="K3595" s="186">
        <v>0.40830081029196696</v>
      </c>
      <c r="L3595" s="182">
        <v>178722158686.46622</v>
      </c>
      <c r="M3595" s="189">
        <v>29258866883.322495</v>
      </c>
      <c r="N3595" s="187">
        <v>35597986.813675895</v>
      </c>
      <c r="O3595" s="185">
        <v>25012052762.305176</v>
      </c>
      <c r="P3595" s="185">
        <v>0</v>
      </c>
      <c r="Q3595" s="174">
        <v>661801979933.09424</v>
      </c>
      <c r="R3595" s="119">
        <v>0.40505328562156157</v>
      </c>
      <c r="S3595" s="174">
        <v>192679123318.73254</v>
      </c>
      <c r="T3595" s="119">
        <v>0.29114316541967994</v>
      </c>
      <c r="U3595" s="97">
        <v>13.940606040981413</v>
      </c>
      <c r="V3595" s="184">
        <v>2924792408643.4951</v>
      </c>
      <c r="W3595" s="199">
        <v>3035.4840516336931</v>
      </c>
      <c r="X3595" s="191">
        <v>5.2497849420950184E-2</v>
      </c>
      <c r="Y3595" s="198">
        <v>2.0000000000000001E-4</v>
      </c>
    </row>
    <row r="3596" spans="1:25" x14ac:dyDescent="0.2">
      <c r="A3596">
        <v>3592</v>
      </c>
      <c r="B3596" s="119">
        <v>0.37841038167868279</v>
      </c>
      <c r="C3596" s="97">
        <v>10478.070896836769</v>
      </c>
      <c r="D3596" s="96">
        <v>0.80292326107269019</v>
      </c>
      <c r="E3596" s="98">
        <v>0</v>
      </c>
      <c r="F3596" s="119">
        <v>0</v>
      </c>
      <c r="G3596" s="177">
        <v>0</v>
      </c>
      <c r="H3596" s="97">
        <v>5423322.0799731081</v>
      </c>
      <c r="I3596" s="185">
        <v>41987.029338136621</v>
      </c>
      <c r="J3596" s="174">
        <v>227709183281.99503</v>
      </c>
      <c r="K3596" s="186">
        <v>0.37841038167868279</v>
      </c>
      <c r="L3596" s="182">
        <v>62564892640.666664</v>
      </c>
      <c r="M3596" s="189">
        <v>14169026601.90661</v>
      </c>
      <c r="N3596" s="187">
        <v>12786438.769668158</v>
      </c>
      <c r="O3596" s="185">
        <v>0</v>
      </c>
      <c r="P3596" s="185">
        <v>0</v>
      </c>
      <c r="Q3596" s="174">
        <v>241878209883.90164</v>
      </c>
      <c r="R3596" s="119">
        <v>0.35624341274412497</v>
      </c>
      <c r="S3596" s="174">
        <v>62564892640.666664</v>
      </c>
      <c r="T3596" s="119">
        <v>0.25866279013184773</v>
      </c>
      <c r="U3596" s="97">
        <v>13.640996987013823</v>
      </c>
      <c r="V3596" s="184">
        <v>903041445948.28418</v>
      </c>
      <c r="W3596" s="199">
        <v>937.80822263484788</v>
      </c>
      <c r="X3596" s="191">
        <v>5.6778596100421817E-2</v>
      </c>
      <c r="Y3596" s="198">
        <v>2.0000000000000001E-4</v>
      </c>
    </row>
    <row r="3597" spans="1:25" x14ac:dyDescent="0.2">
      <c r="A3597">
        <v>3593</v>
      </c>
      <c r="B3597" s="119">
        <v>0.46488244549523972</v>
      </c>
      <c r="C3597" s="97">
        <v>8145.6342878965288</v>
      </c>
      <c r="D3597" s="96">
        <v>0.71521192883925522</v>
      </c>
      <c r="E3597" s="98">
        <v>0</v>
      </c>
      <c r="F3597" s="119">
        <v>0</v>
      </c>
      <c r="G3597" s="177">
        <v>0</v>
      </c>
      <c r="H3597" s="97">
        <v>6320998.553563945</v>
      </c>
      <c r="I3597" s="185">
        <v>40028.50380144755</v>
      </c>
      <c r="J3597" s="174">
        <v>253020114630.27884</v>
      </c>
      <c r="K3597" s="186">
        <v>0.41254513654184877</v>
      </c>
      <c r="L3597" s="182">
        <v>69657656474.983002</v>
      </c>
      <c r="M3597" s="189">
        <v>10280631727.583187</v>
      </c>
      <c r="N3597" s="187">
        <v>15213037.731147978</v>
      </c>
      <c r="O3597" s="185">
        <v>0</v>
      </c>
      <c r="P3597" s="185">
        <v>0</v>
      </c>
      <c r="Q3597" s="174">
        <v>263300746357.86203</v>
      </c>
      <c r="R3597" s="119">
        <v>0.39643722694242867</v>
      </c>
      <c r="S3597" s="174">
        <v>69657656474.983002</v>
      </c>
      <c r="T3597" s="119">
        <v>0.26455548432175213</v>
      </c>
      <c r="U3597" s="97">
        <v>13.453178244845413</v>
      </c>
      <c r="V3597" s="184">
        <v>1020273032359.5781</v>
      </c>
      <c r="W3597" s="199">
        <v>1058.5826430200832</v>
      </c>
      <c r="X3597" s="191">
        <v>5.223723833845955E-2</v>
      </c>
      <c r="Y3597" s="198">
        <v>2.0000000000000001E-4</v>
      </c>
    </row>
    <row r="3598" spans="1:25" x14ac:dyDescent="0.2">
      <c r="A3598">
        <v>3594</v>
      </c>
      <c r="B3598" s="119">
        <v>0.56270003601095897</v>
      </c>
      <c r="C3598" s="97">
        <v>10210.649557892384</v>
      </c>
      <c r="D3598" s="96">
        <v>0.39785899065876373</v>
      </c>
      <c r="E3598" s="98">
        <v>0.10894213107358175</v>
      </c>
      <c r="F3598" s="119">
        <v>0</v>
      </c>
      <c r="G3598" s="177">
        <v>0</v>
      </c>
      <c r="H3598" s="97">
        <v>2541194.4683369119</v>
      </c>
      <c r="I3598" s="185">
        <v>53672.724983799148</v>
      </c>
      <c r="J3598" s="174">
        <v>136392831829.39876</v>
      </c>
      <c r="K3598" s="186">
        <v>0.54145611703192009</v>
      </c>
      <c r="L3598" s="182">
        <v>57646171685.675056</v>
      </c>
      <c r="M3598" s="189">
        <v>6055099388.5886335</v>
      </c>
      <c r="N3598" s="187">
        <v>8353626.9802440107</v>
      </c>
      <c r="O3598" s="185">
        <v>10608360647.347092</v>
      </c>
      <c r="P3598" s="185">
        <v>0</v>
      </c>
      <c r="Q3598" s="174">
        <v>153056291865.33447</v>
      </c>
      <c r="R3598" s="119">
        <v>0.5379551577249474</v>
      </c>
      <c r="S3598" s="174">
        <v>62889170702.959236</v>
      </c>
      <c r="T3598" s="119">
        <v>0.41088915677045046</v>
      </c>
      <c r="U3598" s="97">
        <v>13.795881275657678</v>
      </c>
      <c r="V3598" s="184">
        <v>981400334765.43408</v>
      </c>
      <c r="W3598" s="199">
        <v>1018.117777710912</v>
      </c>
      <c r="X3598" s="191">
        <v>5.0803513456316569E-2</v>
      </c>
      <c r="Y3598" s="198">
        <v>2.0000000000000001E-4</v>
      </c>
    </row>
    <row r="3599" spans="1:25" x14ac:dyDescent="0.2">
      <c r="A3599">
        <v>3595</v>
      </c>
      <c r="B3599" s="119">
        <v>0.63729310446836973</v>
      </c>
      <c r="C3599" s="97">
        <v>8161.0036892754915</v>
      </c>
      <c r="D3599" s="96">
        <v>1.0808534338348439</v>
      </c>
      <c r="E3599" s="98">
        <v>0.7</v>
      </c>
      <c r="F3599" s="119">
        <v>0</v>
      </c>
      <c r="G3599" s="177">
        <v>0</v>
      </c>
      <c r="H3599" s="97">
        <v>9789371.9859639537</v>
      </c>
      <c r="I3599" s="185">
        <v>38773.025871682476</v>
      </c>
      <c r="J3599" s="174">
        <v>379563573279.30402</v>
      </c>
      <c r="K3599" s="186">
        <v>0.45239671084073274</v>
      </c>
      <c r="L3599" s="182">
        <v>125065043023.36282</v>
      </c>
      <c r="M3599" s="189">
        <v>62284181576.02372</v>
      </c>
      <c r="N3599" s="187">
        <v>19642712.319478363</v>
      </c>
      <c r="O3599" s="185">
        <v>99565834645.769272</v>
      </c>
      <c r="P3599" s="185">
        <v>0</v>
      </c>
      <c r="Q3599" s="174">
        <v>541413589501.09705</v>
      </c>
      <c r="R3599" s="119">
        <v>0.46427718974464099</v>
      </c>
      <c r="S3599" s="174">
        <v>172932638141.80646</v>
      </c>
      <c r="T3599" s="119">
        <v>0.31940948933542801</v>
      </c>
      <c r="U3599" s="97">
        <v>15.909854432891205</v>
      </c>
      <c r="V3599" s="184">
        <v>2896276893193.9434</v>
      </c>
      <c r="W3599" s="199">
        <v>3007.6794536548823</v>
      </c>
      <c r="X3599" s="191">
        <v>4.7480796623880155E-2</v>
      </c>
      <c r="Y3599" s="198">
        <v>2.0000000000000001E-4</v>
      </c>
    </row>
    <row r="3600" spans="1:25" x14ac:dyDescent="0.2">
      <c r="A3600">
        <v>3596</v>
      </c>
      <c r="B3600" s="119">
        <v>0.42679953230340417</v>
      </c>
      <c r="C3600" s="97">
        <v>13347.046758855904</v>
      </c>
      <c r="D3600" s="96">
        <v>0.42920278318809291</v>
      </c>
      <c r="E3600" s="98">
        <v>0.68044465004312837</v>
      </c>
      <c r="F3600" s="119">
        <v>0</v>
      </c>
      <c r="G3600" s="177">
        <v>0</v>
      </c>
      <c r="H3600" s="97">
        <v>2494888.829849585</v>
      </c>
      <c r="I3600" s="185">
        <v>53617.509383410208</v>
      </c>
      <c r="J3600" s="174">
        <v>133769725245.02544</v>
      </c>
      <c r="K3600" s="186">
        <v>0.42679953230340417</v>
      </c>
      <c r="L3600" s="182">
        <v>39878502421.308624</v>
      </c>
      <c r="M3600" s="189">
        <v>10005615786.384684</v>
      </c>
      <c r="N3600" s="187">
        <v>8065511.8523437437</v>
      </c>
      <c r="O3600" s="185">
        <v>17755438018.945133</v>
      </c>
      <c r="P3600" s="185">
        <v>0</v>
      </c>
      <c r="Q3600" s="174">
        <v>161530779050.35526</v>
      </c>
      <c r="R3600" s="119">
        <v>0.44138465130451582</v>
      </c>
      <c r="S3600" s="174">
        <v>48569714156.957458</v>
      </c>
      <c r="T3600" s="119">
        <v>0.30068395907269441</v>
      </c>
      <c r="U3600" s="97">
        <v>14.744566629481726</v>
      </c>
      <c r="V3600" s="184">
        <v>799342699148.7738</v>
      </c>
      <c r="W3600" s="199">
        <v>829.95147617086559</v>
      </c>
      <c r="X3600" s="191">
        <v>4.813540411001728E-2</v>
      </c>
      <c r="Y3600" s="198">
        <v>2.0000000000000001E-4</v>
      </c>
    </row>
    <row r="3601" spans="1:25" x14ac:dyDescent="0.2">
      <c r="A3601">
        <v>3597</v>
      </c>
      <c r="B3601" s="119">
        <v>0.52117162391809679</v>
      </c>
      <c r="C3601" s="97">
        <v>7372.7869776406624</v>
      </c>
      <c r="D3601" s="96">
        <v>0.77303234454981462</v>
      </c>
      <c r="E3601" s="98">
        <v>0.31184724924448842</v>
      </c>
      <c r="F3601" s="119">
        <v>0</v>
      </c>
      <c r="G3601" s="177">
        <v>0</v>
      </c>
      <c r="H3601" s="97">
        <v>6207306.9163246239</v>
      </c>
      <c r="I3601" s="185">
        <v>38244.87924387055</v>
      </c>
      <c r="J3601" s="174">
        <v>237397703444.47772</v>
      </c>
      <c r="K3601" s="186">
        <v>0.45875271432926867</v>
      </c>
      <c r="L3601" s="182">
        <v>82249615988.374146</v>
      </c>
      <c r="M3601" s="189">
        <v>23681772352.282791</v>
      </c>
      <c r="N3601" s="187">
        <v>14627585.527889129</v>
      </c>
      <c r="O3601" s="185">
        <v>45388206663.910194</v>
      </c>
      <c r="P3601" s="185">
        <v>0</v>
      </c>
      <c r="Q3601" s="174">
        <v>306467682460.67072</v>
      </c>
      <c r="R3601" s="119">
        <v>0.47384247825365067</v>
      </c>
      <c r="S3601" s="174">
        <v>102143881564.55481</v>
      </c>
      <c r="T3601" s="119">
        <v>0.33329413641408351</v>
      </c>
      <c r="U3601" s="97">
        <v>14.949613134811209</v>
      </c>
      <c r="V3601" s="184">
        <v>1665232573908.0789</v>
      </c>
      <c r="W3601" s="199">
        <v>1728.9248252044538</v>
      </c>
      <c r="X3601" s="191">
        <v>4.8786423350251761E-2</v>
      </c>
      <c r="Y3601" s="198">
        <v>2.0000000000000001E-4</v>
      </c>
    </row>
    <row r="3602" spans="1:25" x14ac:dyDescent="0.2">
      <c r="A3602">
        <v>3598</v>
      </c>
      <c r="B3602" s="119">
        <v>0.43913642671968828</v>
      </c>
      <c r="C3602" s="97">
        <v>4000</v>
      </c>
      <c r="D3602" s="96">
        <v>1.4272857560937262</v>
      </c>
      <c r="E3602" s="98">
        <v>0</v>
      </c>
      <c r="F3602" s="119">
        <v>0.45625105876114957</v>
      </c>
      <c r="G3602" s="177">
        <v>1</v>
      </c>
      <c r="H3602" s="97">
        <v>25173286.372850478</v>
      </c>
      <c r="I3602" s="185">
        <v>31012.146991253059</v>
      </c>
      <c r="J3602" s="174">
        <v>780677657247.74658</v>
      </c>
      <c r="K3602" s="186">
        <v>0.43913642671968822</v>
      </c>
      <c r="L3602" s="182">
        <v>253999935648.45105</v>
      </c>
      <c r="M3602" s="189">
        <v>24148619080.046207</v>
      </c>
      <c r="N3602" s="187">
        <v>43639737.946569331</v>
      </c>
      <c r="O3602" s="185">
        <v>0</v>
      </c>
      <c r="P3602" s="185">
        <v>433598353668.01257</v>
      </c>
      <c r="Q3602" s="174">
        <v>1238424629995.8054</v>
      </c>
      <c r="R3602" s="119">
        <v>0.55691938213504288</v>
      </c>
      <c r="S3602" s="174">
        <v>486968601325.83496</v>
      </c>
      <c r="T3602" s="119">
        <v>0.39321617927405428</v>
      </c>
      <c r="U3602" s="97">
        <v>16.023423828545113</v>
      </c>
      <c r="V3602" s="184">
        <v>8242465482718.6465</v>
      </c>
      <c r="W3602" s="199">
        <v>8556.1863587457829</v>
      </c>
      <c r="X3602" s="191">
        <v>4.696218243153704E-2</v>
      </c>
      <c r="Y3602" s="198">
        <v>2.0000000000000001E-4</v>
      </c>
    </row>
    <row r="3603" spans="1:25" x14ac:dyDescent="0.2">
      <c r="A3603">
        <v>3599</v>
      </c>
      <c r="B3603" s="119">
        <v>0.50779776331769466</v>
      </c>
      <c r="C3603" s="97">
        <v>7939.138690009826</v>
      </c>
      <c r="D3603" s="96">
        <v>0.2</v>
      </c>
      <c r="E3603" s="98">
        <v>0.7</v>
      </c>
      <c r="F3603" s="119">
        <v>0</v>
      </c>
      <c r="G3603" s="177">
        <v>0</v>
      </c>
      <c r="H3603" s="97">
        <v>1911369.7007352968</v>
      </c>
      <c r="I3603" s="185">
        <v>46401.512616848449</v>
      </c>
      <c r="J3603" s="174">
        <v>88690445284.130722</v>
      </c>
      <c r="K3603" s="186">
        <v>0.46330009982214471</v>
      </c>
      <c r="L3603" s="182">
        <v>30115017689.935184</v>
      </c>
      <c r="M3603" s="189">
        <v>16689463992.986319</v>
      </c>
      <c r="N3603" s="187">
        <v>7746037.2959787846</v>
      </c>
      <c r="O3603" s="185">
        <v>38851317340.478188</v>
      </c>
      <c r="P3603" s="185">
        <v>0</v>
      </c>
      <c r="Q3603" s="174">
        <v>144231226617.59525</v>
      </c>
      <c r="R3603" s="119">
        <v>0.50038641227908931</v>
      </c>
      <c r="S3603" s="174">
        <v>54439981270.500435</v>
      </c>
      <c r="T3603" s="119">
        <v>0.37744933983567136</v>
      </c>
      <c r="U3603" s="97">
        <v>16.63468137575353</v>
      </c>
      <c r="V3603" s="184">
        <v>1038308978545.0189</v>
      </c>
      <c r="W3603" s="199">
        <v>1077.3551793077297</v>
      </c>
      <c r="X3603" s="191">
        <v>4.1881582294647716E-2</v>
      </c>
      <c r="Y3603" s="198">
        <v>2.0000000000000001E-4</v>
      </c>
    </row>
    <row r="3604" spans="1:25" x14ac:dyDescent="0.2">
      <c r="A3604">
        <v>3600</v>
      </c>
      <c r="B3604" s="119">
        <v>0.65081475874032801</v>
      </c>
      <c r="C3604" s="97">
        <v>17000</v>
      </c>
      <c r="D3604" s="96">
        <v>0.89697582615163718</v>
      </c>
      <c r="E3604" s="98">
        <v>0</v>
      </c>
      <c r="F3604" s="119">
        <v>0</v>
      </c>
      <c r="G3604" s="177">
        <v>0</v>
      </c>
      <c r="H3604" s="97">
        <v>12000883.875944626</v>
      </c>
      <c r="I3604" s="185">
        <v>31766.810492346405</v>
      </c>
      <c r="J3604" s="174">
        <v>381229803827.78851</v>
      </c>
      <c r="K3604" s="186">
        <v>0.37435931048931403</v>
      </c>
      <c r="L3604" s="182">
        <v>126651997407.83725</v>
      </c>
      <c r="M3604" s="189">
        <v>8338813543.7317038</v>
      </c>
      <c r="N3604" s="187">
        <v>25139130.757568374</v>
      </c>
      <c r="O3604" s="185">
        <v>0</v>
      </c>
      <c r="P3604" s="185">
        <v>0</v>
      </c>
      <c r="Q3604" s="174">
        <v>389568617371.5202</v>
      </c>
      <c r="R3604" s="119">
        <v>0.36634605595769126</v>
      </c>
      <c r="S3604" s="174">
        <v>126651997407.83725</v>
      </c>
      <c r="T3604" s="119">
        <v>0.32510831663591871</v>
      </c>
      <c r="U3604" s="97">
        <v>13.165040713995916</v>
      </c>
      <c r="V3604" s="184">
        <v>1522187651659.5459</v>
      </c>
      <c r="W3604" s="199">
        <v>1578.4389658862176</v>
      </c>
      <c r="X3604" s="191">
        <v>5.6258771066878856E-2</v>
      </c>
      <c r="Y3604" s="198">
        <v>2.0000000000000001E-4</v>
      </c>
    </row>
    <row r="3605" spans="1:25" x14ac:dyDescent="0.2">
      <c r="A3605">
        <v>3601</v>
      </c>
      <c r="B3605" s="119">
        <v>0.6020195338283415</v>
      </c>
      <c r="C3605" s="97">
        <v>11611.421081432116</v>
      </c>
      <c r="D3605" s="96">
        <v>0.73327723004041956</v>
      </c>
      <c r="E3605" s="98">
        <v>0</v>
      </c>
      <c r="F3605" s="119">
        <v>0.68887325957314716</v>
      </c>
      <c r="G3605" s="177">
        <v>1</v>
      </c>
      <c r="H3605" s="97">
        <v>8365603.1305767037</v>
      </c>
      <c r="I3605" s="185">
        <v>38354.279148967427</v>
      </c>
      <c r="J3605" s="174">
        <v>320856677719.61469</v>
      </c>
      <c r="K3605" s="186">
        <v>0.44350393101953645</v>
      </c>
      <c r="L3605" s="182">
        <v>113351661295.47472</v>
      </c>
      <c r="M3605" s="189">
        <v>3945967487.0930257</v>
      </c>
      <c r="N3605" s="187">
        <v>19330924.106705848</v>
      </c>
      <c r="O3605" s="185">
        <v>0</v>
      </c>
      <c r="P3605" s="185">
        <v>368025844618.60541</v>
      </c>
      <c r="Q3605" s="174">
        <v>692828489825.31311</v>
      </c>
      <c r="R3605" s="119">
        <v>0.63034629777928908</v>
      </c>
      <c r="S3605" s="174">
        <v>273826095899.1636</v>
      </c>
      <c r="T3605" s="119">
        <v>0.39522926657967683</v>
      </c>
      <c r="U3605" s="97">
        <v>16.554055835026382</v>
      </c>
      <c r="V3605" s="184">
        <v>4800270067010.0029</v>
      </c>
      <c r="W3605" s="199">
        <v>4978.8555252267561</v>
      </c>
      <c r="X3605" s="191">
        <v>4.4278566487547029E-2</v>
      </c>
      <c r="Y3605" s="198">
        <v>2.0000000000000001E-4</v>
      </c>
    </row>
    <row r="3606" spans="1:25" x14ac:dyDescent="0.2">
      <c r="A3606">
        <v>3602</v>
      </c>
      <c r="B3606" s="119">
        <v>0.43392353529602568</v>
      </c>
      <c r="C3606" s="97">
        <v>4278.1956035871563</v>
      </c>
      <c r="D3606" s="96">
        <v>1.4402153000988853</v>
      </c>
      <c r="E3606" s="98">
        <v>0</v>
      </c>
      <c r="F3606" s="119">
        <v>0</v>
      </c>
      <c r="G3606" s="177">
        <v>0</v>
      </c>
      <c r="H3606" s="97">
        <v>25741682.261149734</v>
      </c>
      <c r="I3606" s="185">
        <v>21052.783264053916</v>
      </c>
      <c r="J3606" s="174">
        <v>541934057496.12671</v>
      </c>
      <c r="K3606" s="186">
        <v>3.4189898031150356E-2</v>
      </c>
      <c r="L3606" s="182">
        <v>-30844133224.911633</v>
      </c>
      <c r="M3606" s="189">
        <v>7562646567.9952497</v>
      </c>
      <c r="N3606" s="187">
        <v>44411388.23300381</v>
      </c>
      <c r="O3606" s="185">
        <v>0</v>
      </c>
      <c r="P3606" s="185">
        <v>0</v>
      </c>
      <c r="Q3606" s="174">
        <v>549496704064.12195</v>
      </c>
      <c r="R3606" s="119">
        <v>3.371934722876517E-2</v>
      </c>
      <c r="S3606" s="174">
        <v>-30844133224.911633</v>
      </c>
      <c r="T3606" s="119">
        <v>-5.613160733592383E-2</v>
      </c>
      <c r="U3606" s="97">
        <v>12.213804277575408</v>
      </c>
      <c r="V3606" s="184">
        <v>-539065249375.1178</v>
      </c>
      <c r="W3606" s="199">
        <v>-559.12615847581446</v>
      </c>
      <c r="X3606" s="191">
        <v>4.6587310993722222E-2</v>
      </c>
      <c r="Y3606" s="198">
        <v>2.0000000000000001E-4</v>
      </c>
    </row>
    <row r="3607" spans="1:25" x14ac:dyDescent="0.2">
      <c r="A3607">
        <v>3603</v>
      </c>
      <c r="B3607" s="119">
        <v>0.39211782015455854</v>
      </c>
      <c r="C3607" s="97">
        <v>7718.8333912870976</v>
      </c>
      <c r="D3607" s="96">
        <v>0.83453691800669916</v>
      </c>
      <c r="E3607" s="98">
        <v>0.46989733899064323</v>
      </c>
      <c r="F3607" s="119">
        <v>0</v>
      </c>
      <c r="G3607" s="177">
        <v>0</v>
      </c>
      <c r="H3607" s="97">
        <v>6752027.4492834313</v>
      </c>
      <c r="I3607" s="185">
        <v>37236.967094475389</v>
      </c>
      <c r="J3607" s="174">
        <v>251425023949.96173</v>
      </c>
      <c r="K3607" s="186">
        <v>0.39211782015455854</v>
      </c>
      <c r="L3607" s="182">
        <v>79367873453.421234</v>
      </c>
      <c r="M3607" s="189">
        <v>31135900853.667038</v>
      </c>
      <c r="N3607" s="187">
        <v>15353180.66099707</v>
      </c>
      <c r="O3607" s="185">
        <v>74826728889.9039</v>
      </c>
      <c r="P3607" s="185">
        <v>0</v>
      </c>
      <c r="Q3607" s="174">
        <v>357387653693.53265</v>
      </c>
      <c r="R3607" s="119">
        <v>0.44335503422668215</v>
      </c>
      <c r="S3607" s="174">
        <v>111050499506.83163</v>
      </c>
      <c r="T3607" s="119">
        <v>0.31072841593475903</v>
      </c>
      <c r="U3607" s="97">
        <v>15.588130497600996</v>
      </c>
      <c r="V3607" s="184">
        <v>1858271276409.6252</v>
      </c>
      <c r="W3607" s="199">
        <v>1927.9291810057096</v>
      </c>
      <c r="X3607" s="191">
        <v>4.7613900628144822E-2</v>
      </c>
      <c r="Y3607" s="198">
        <v>2.0000000000000001E-4</v>
      </c>
    </row>
    <row r="3608" spans="1:25" x14ac:dyDescent="0.2">
      <c r="A3608">
        <v>3604</v>
      </c>
      <c r="B3608" s="119">
        <v>0.58631494533288753</v>
      </c>
      <c r="C3608" s="97">
        <v>8196.5578963073513</v>
      </c>
      <c r="D3608" s="96">
        <v>0.88811338617440505</v>
      </c>
      <c r="E3608" s="98">
        <v>0.11602849851002739</v>
      </c>
      <c r="F3608" s="119">
        <v>0</v>
      </c>
      <c r="G3608" s="177">
        <v>0</v>
      </c>
      <c r="H3608" s="97">
        <v>9187478.3965109736</v>
      </c>
      <c r="I3608" s="185">
        <v>27824.656675437156</v>
      </c>
      <c r="J3608" s="174">
        <v>255638432095.91373</v>
      </c>
      <c r="K3608" s="186">
        <v>0.11945822179704202</v>
      </c>
      <c r="L3608" s="182">
        <v>5671710847.9262466</v>
      </c>
      <c r="M3608" s="189">
        <v>14746914656.073551</v>
      </c>
      <c r="N3608" s="187">
        <v>19822956.361533407</v>
      </c>
      <c r="O3608" s="185">
        <v>38559273670.697197</v>
      </c>
      <c r="P3608" s="185">
        <v>0</v>
      </c>
      <c r="Q3608" s="174">
        <v>308944620422.68445</v>
      </c>
      <c r="R3608" s="119">
        <v>0.19869428823112212</v>
      </c>
      <c r="S3608" s="174">
        <v>25484357967.147324</v>
      </c>
      <c r="T3608" s="119">
        <v>8.2488434115734866E-2</v>
      </c>
      <c r="U3608" s="97">
        <v>19.311785458062239</v>
      </c>
      <c r="V3608" s="184">
        <v>449211330307.04486</v>
      </c>
      <c r="W3608" s="199">
        <v>466.29807517423762</v>
      </c>
      <c r="X3608" s="191">
        <v>3.6786573858663719E-2</v>
      </c>
      <c r="Y3608" s="198">
        <v>2.0000000000000001E-4</v>
      </c>
    </row>
    <row r="3609" spans="1:25" x14ac:dyDescent="0.2">
      <c r="A3609">
        <v>3605</v>
      </c>
      <c r="B3609" s="119">
        <v>0.41008579083429986</v>
      </c>
      <c r="C3609" s="97">
        <v>10001.735568222903</v>
      </c>
      <c r="D3609" s="96">
        <v>0.39728598404849391</v>
      </c>
      <c r="E3609" s="98">
        <v>0.48295930318159852</v>
      </c>
      <c r="F3609" s="119">
        <v>0</v>
      </c>
      <c r="G3609" s="177">
        <v>0</v>
      </c>
      <c r="H3609" s="97">
        <v>2427551.8322161236</v>
      </c>
      <c r="I3609" s="185">
        <v>53648.413685239189</v>
      </c>
      <c r="J3609" s="174">
        <v>130234304937.09096</v>
      </c>
      <c r="K3609" s="186">
        <v>0.41008579083429986</v>
      </c>
      <c r="L3609" s="182">
        <v>38533443076.450157</v>
      </c>
      <c r="M3609" s="189">
        <v>11504120303.730162</v>
      </c>
      <c r="N3609" s="187">
        <v>8093744.3422342334</v>
      </c>
      <c r="O3609" s="185">
        <v>28227609634.093178</v>
      </c>
      <c r="P3609" s="185">
        <v>0</v>
      </c>
      <c r="Q3609" s="174">
        <v>169966034874.91431</v>
      </c>
      <c r="R3609" s="119">
        <v>0.44708535853696207</v>
      </c>
      <c r="S3609" s="174">
        <v>50683676863.194542</v>
      </c>
      <c r="T3609" s="119">
        <v>0.29819885426223514</v>
      </c>
      <c r="U3609" s="97">
        <v>15.139086829333703</v>
      </c>
      <c r="V3609" s="184">
        <v>866827801750.77686</v>
      </c>
      <c r="W3609" s="199">
        <v>898.69317303220942</v>
      </c>
      <c r="X3609" s="191">
        <v>4.659798200635127E-2</v>
      </c>
      <c r="Y3609" s="198">
        <v>2.0000000000000001E-4</v>
      </c>
    </row>
    <row r="3610" spans="1:25" x14ac:dyDescent="0.2">
      <c r="A3610">
        <v>3606</v>
      </c>
      <c r="B3610" s="119">
        <v>0.47303688745978384</v>
      </c>
      <c r="C3610" s="97">
        <v>10475.550720116529</v>
      </c>
      <c r="D3610" s="96">
        <v>0.71461612142854514</v>
      </c>
      <c r="E3610" s="98">
        <v>0.7</v>
      </c>
      <c r="F3610" s="119">
        <v>0</v>
      </c>
      <c r="G3610" s="177">
        <v>0</v>
      </c>
      <c r="H3610" s="97">
        <v>8475717.4362079892</v>
      </c>
      <c r="I3610" s="185">
        <v>38238.389948493619</v>
      </c>
      <c r="J3610" s="174">
        <v>324097788418.96771</v>
      </c>
      <c r="K3610" s="186">
        <v>0.45961710140949441</v>
      </c>
      <c r="L3610" s="182">
        <v>114604312632.61165</v>
      </c>
      <c r="M3610" s="189">
        <v>69455695528.531937</v>
      </c>
      <c r="N3610" s="187">
        <v>19711978.579322517</v>
      </c>
      <c r="O3610" s="185">
        <v>118203383546.95801</v>
      </c>
      <c r="P3610" s="185">
        <v>0</v>
      </c>
      <c r="Q3610" s="174">
        <v>511756867494.45764</v>
      </c>
      <c r="R3610" s="119">
        <v>0.47585798724343903</v>
      </c>
      <c r="S3610" s="174">
        <v>156068634413.15668</v>
      </c>
      <c r="T3610" s="119">
        <v>0.30496637041191621</v>
      </c>
      <c r="U3610" s="97">
        <v>15.872891419537801</v>
      </c>
      <c r="V3610" s="184">
        <v>2629708358973.3408</v>
      </c>
      <c r="W3610" s="199">
        <v>2732.6536454058119</v>
      </c>
      <c r="X3610" s="191">
        <v>4.7435147152028123E-2</v>
      </c>
      <c r="Y3610" s="198">
        <v>2.0000000000000001E-4</v>
      </c>
    </row>
    <row r="3611" spans="1:25" x14ac:dyDescent="0.2">
      <c r="A3611">
        <v>3607</v>
      </c>
      <c r="B3611" s="119">
        <v>0.32919145844505399</v>
      </c>
      <c r="C3611" s="97">
        <v>11733.177745339372</v>
      </c>
      <c r="D3611" s="96">
        <v>0.62090845594340349</v>
      </c>
      <c r="E3611" s="98">
        <v>0.57417096012673507</v>
      </c>
      <c r="F3611" s="119">
        <v>0.62203227600331956</v>
      </c>
      <c r="G3611" s="177">
        <v>1</v>
      </c>
      <c r="H3611" s="97">
        <v>3495696.8010801347</v>
      </c>
      <c r="I3611" s="185">
        <v>53614.935698963745</v>
      </c>
      <c r="J3611" s="174">
        <v>187421559212.98468</v>
      </c>
      <c r="K3611" s="186">
        <v>0.32919145844505393</v>
      </c>
      <c r="L3611" s="182">
        <v>43234368559.876038</v>
      </c>
      <c r="M3611" s="189">
        <v>3344453180.6026068</v>
      </c>
      <c r="N3611" s="187">
        <v>9569296.7953732759</v>
      </c>
      <c r="O3611" s="185">
        <v>0</v>
      </c>
      <c r="P3611" s="185">
        <v>134451006629.47644</v>
      </c>
      <c r="Q3611" s="174">
        <v>325217019023.06372</v>
      </c>
      <c r="R3611" s="119">
        <v>0.52044749144246405</v>
      </c>
      <c r="S3611" s="174">
        <v>108523397957.23328</v>
      </c>
      <c r="T3611" s="119">
        <v>0.33369532222892989</v>
      </c>
      <c r="U3611" s="97">
        <v>16.690403811408377</v>
      </c>
      <c r="V3611" s="184">
        <v>1946399284329.02</v>
      </c>
      <c r="W3611" s="199">
        <v>2022.1081309141471</v>
      </c>
      <c r="X3611" s="191">
        <v>4.4894767616793951E-2</v>
      </c>
      <c r="Y3611" s="198">
        <v>2.0000000000000001E-4</v>
      </c>
    </row>
    <row r="3612" spans="1:25" x14ac:dyDescent="0.2">
      <c r="A3612">
        <v>3608</v>
      </c>
      <c r="B3612" s="119">
        <v>0.49175669767842617</v>
      </c>
      <c r="C3612" s="97">
        <v>14538.495155597579</v>
      </c>
      <c r="D3612" s="96">
        <v>1.1394359741319813</v>
      </c>
      <c r="E3612" s="98">
        <v>0</v>
      </c>
      <c r="F3612" s="119">
        <v>0</v>
      </c>
      <c r="G3612" s="177">
        <v>0</v>
      </c>
      <c r="H3612" s="97">
        <v>5846905.9193006242</v>
      </c>
      <c r="I3612" s="185">
        <v>35776.640641940146</v>
      </c>
      <c r="J3612" s="174">
        <v>209182651942.05112</v>
      </c>
      <c r="K3612" s="186">
        <v>0.31282988049191862</v>
      </c>
      <c r="L3612" s="182">
        <v>46504182029.982285</v>
      </c>
      <c r="M3612" s="189">
        <v>5421581177.7951012</v>
      </c>
      <c r="N3612" s="187">
        <v>13566978.408285726</v>
      </c>
      <c r="O3612" s="185">
        <v>0</v>
      </c>
      <c r="P3612" s="185">
        <v>0</v>
      </c>
      <c r="Q3612" s="174">
        <v>214604233119.84622</v>
      </c>
      <c r="R3612" s="119">
        <v>0.30492680902277514</v>
      </c>
      <c r="S3612" s="174">
        <v>46504182029.982285</v>
      </c>
      <c r="T3612" s="119">
        <v>0.21669741250635965</v>
      </c>
      <c r="U3612" s="97">
        <v>13.321278336559658</v>
      </c>
      <c r="V3612" s="184">
        <v>632447104403.67493</v>
      </c>
      <c r="W3612" s="199">
        <v>656.70398937091238</v>
      </c>
      <c r="X3612" s="191">
        <v>6.0346342034694155E-2</v>
      </c>
      <c r="Y3612" s="198">
        <v>2.0000000000000001E-4</v>
      </c>
    </row>
    <row r="3613" spans="1:25" x14ac:dyDescent="0.2">
      <c r="A3613">
        <v>3609</v>
      </c>
      <c r="B3613" s="119">
        <v>0.51866384176420699</v>
      </c>
      <c r="C3613" s="97">
        <v>10534.53315592073</v>
      </c>
      <c r="D3613" s="96">
        <v>0.22975892708323487</v>
      </c>
      <c r="E3613" s="98">
        <v>0</v>
      </c>
      <c r="F3613" s="119">
        <v>0</v>
      </c>
      <c r="G3613" s="177">
        <v>0</v>
      </c>
      <c r="H3613" s="97">
        <v>1534454.3708486536</v>
      </c>
      <c r="I3613" s="185">
        <v>54041.132945418205</v>
      </c>
      <c r="J3613" s="174">
        <v>82923652653.710144</v>
      </c>
      <c r="K3613" s="186">
        <v>0.5186638417642071</v>
      </c>
      <c r="L3613" s="182">
        <v>35300508021.953903</v>
      </c>
      <c r="M3613" s="189">
        <v>0</v>
      </c>
      <c r="N3613" s="187">
        <v>6385931.6558688805</v>
      </c>
      <c r="O3613" s="185">
        <v>0</v>
      </c>
      <c r="P3613" s="185">
        <v>0</v>
      </c>
      <c r="Q3613" s="174">
        <v>82923652653.710144</v>
      </c>
      <c r="R3613" s="119">
        <v>0.5186638417642071</v>
      </c>
      <c r="S3613" s="174">
        <v>35300508021.953903</v>
      </c>
      <c r="T3613" s="119">
        <v>0.42569890365742952</v>
      </c>
      <c r="U3613" s="97">
        <v>13</v>
      </c>
      <c r="V3613" s="184">
        <v>556034513854.08838</v>
      </c>
      <c r="W3613" s="199">
        <v>577.02335273346489</v>
      </c>
      <c r="X3613" s="191">
        <v>5.071783205157529E-2</v>
      </c>
      <c r="Y3613" s="198">
        <v>2.0000000000000001E-4</v>
      </c>
    </row>
    <row r="3614" spans="1:25" x14ac:dyDescent="0.2">
      <c r="A3614">
        <v>3610</v>
      </c>
      <c r="B3614" s="119">
        <v>0.43785934913684788</v>
      </c>
      <c r="C3614" s="97">
        <v>4000</v>
      </c>
      <c r="D3614" s="96">
        <v>0.98249044123747331</v>
      </c>
      <c r="E3614" s="98">
        <v>0.48094742257356654</v>
      </c>
      <c r="F3614" s="119">
        <v>0</v>
      </c>
      <c r="G3614" s="177">
        <v>0</v>
      </c>
      <c r="H3614" s="97">
        <v>17213429.859639939</v>
      </c>
      <c r="I3614" s="185">
        <v>21654.401107713005</v>
      </c>
      <c r="J3614" s="174">
        <v>372746514620.1272</v>
      </c>
      <c r="K3614" s="186">
        <v>0.16153370291445612</v>
      </c>
      <c r="L3614" s="182">
        <v>17959566274.837891</v>
      </c>
      <c r="M3614" s="189">
        <v>40758227343.991661</v>
      </c>
      <c r="N3614" s="187">
        <v>34521254.366534196</v>
      </c>
      <c r="O3614" s="185">
        <v>90805082655.818451</v>
      </c>
      <c r="P3614" s="185">
        <v>0</v>
      </c>
      <c r="Q3614" s="174">
        <v>504309824619.93726</v>
      </c>
      <c r="R3614" s="119">
        <v>0.26343962459947107</v>
      </c>
      <c r="S3614" s="174">
        <v>75179197431.276672</v>
      </c>
      <c r="T3614" s="119">
        <v>0.14907343414920368</v>
      </c>
      <c r="U3614" s="97">
        <v>19.548337812641151</v>
      </c>
      <c r="V3614" s="184">
        <v>1509916230915.6213</v>
      </c>
      <c r="W3614" s="199">
        <v>1567.4915374670557</v>
      </c>
      <c r="X3614" s="191">
        <v>3.8258056089923977E-2</v>
      </c>
      <c r="Y3614" s="198">
        <v>2.0000000000000001E-4</v>
      </c>
    </row>
    <row r="3615" spans="1:25" x14ac:dyDescent="0.2">
      <c r="A3615">
        <v>3611</v>
      </c>
      <c r="B3615" s="119">
        <v>0.60632297726590589</v>
      </c>
      <c r="C3615" s="97">
        <v>5229.3255668783704</v>
      </c>
      <c r="D3615" s="96">
        <v>0.82318596303477121</v>
      </c>
      <c r="E3615" s="98">
        <v>0</v>
      </c>
      <c r="F3615" s="119">
        <v>0</v>
      </c>
      <c r="G3615" s="177">
        <v>0</v>
      </c>
      <c r="H3615" s="97">
        <v>13539003.322324989</v>
      </c>
      <c r="I3615" s="185">
        <v>35230.268805376909</v>
      </c>
      <c r="J3615" s="174">
        <v>476982726402.40039</v>
      </c>
      <c r="K3615" s="186">
        <v>0.48793950473444936</v>
      </c>
      <c r="L3615" s="182">
        <v>170648760960.91971</v>
      </c>
      <c r="M3615" s="189">
        <v>5905482227.7089376</v>
      </c>
      <c r="N3615" s="187">
        <v>29203068.064584099</v>
      </c>
      <c r="O3615" s="185">
        <v>0</v>
      </c>
      <c r="P3615" s="185">
        <v>0</v>
      </c>
      <c r="Q3615" s="174">
        <v>482888208630.10931</v>
      </c>
      <c r="R3615" s="119">
        <v>0.48197224767182434</v>
      </c>
      <c r="S3615" s="174">
        <v>170648760960.91971</v>
      </c>
      <c r="T3615" s="119">
        <v>0.35339185739289003</v>
      </c>
      <c r="U3615" s="97">
        <v>13.112046535062005</v>
      </c>
      <c r="V3615" s="184">
        <v>2439364638409.2749</v>
      </c>
      <c r="W3615" s="199">
        <v>2534.6649052199732</v>
      </c>
      <c r="X3615" s="191">
        <v>5.5281486035743357E-2</v>
      </c>
      <c r="Y3615" s="198">
        <v>2.0000000000000001E-4</v>
      </c>
    </row>
    <row r="3616" spans="1:25" x14ac:dyDescent="0.2">
      <c r="A3616">
        <v>3612</v>
      </c>
      <c r="B3616" s="119">
        <v>0.51987517858971666</v>
      </c>
      <c r="C3616" s="97">
        <v>9409.0479478626949</v>
      </c>
      <c r="D3616" s="96">
        <v>0.48867189193639371</v>
      </c>
      <c r="E3616" s="98">
        <v>0.39916052944276204</v>
      </c>
      <c r="F3616" s="119">
        <v>0.50366032352368473</v>
      </c>
      <c r="G3616" s="177">
        <v>1</v>
      </c>
      <c r="H3616" s="97">
        <v>3253719.7302205153</v>
      </c>
      <c r="I3616" s="185">
        <v>54039.315695613441</v>
      </c>
      <c r="J3616" s="174">
        <v>175828787686.43262</v>
      </c>
      <c r="K3616" s="186">
        <v>0.51987517858971666</v>
      </c>
      <c r="L3616" s="182">
        <v>70941803993.328461</v>
      </c>
      <c r="M3616" s="189">
        <v>7140255722.791007</v>
      </c>
      <c r="N3616" s="187">
        <v>9680319.2171216588</v>
      </c>
      <c r="O3616" s="185">
        <v>0</v>
      </c>
      <c r="P3616" s="185">
        <v>198989542897.08875</v>
      </c>
      <c r="Q3616" s="174">
        <v>381958586306.31238</v>
      </c>
      <c r="R3616" s="119">
        <v>0.65609379053570716</v>
      </c>
      <c r="S3616" s="174">
        <v>166299245682.90857</v>
      </c>
      <c r="T3616" s="119">
        <v>0.43538554085427628</v>
      </c>
      <c r="U3616" s="97">
        <v>16.584061666241592</v>
      </c>
      <c r="V3616" s="184">
        <v>2998065694051.6836</v>
      </c>
      <c r="W3616" s="199">
        <v>3110.2189574029226</v>
      </c>
      <c r="X3616" s="191">
        <v>4.4264656840275675E-2</v>
      </c>
      <c r="Y3616" s="198">
        <v>2.0000000000000001E-4</v>
      </c>
    </row>
    <row r="3617" spans="1:25" x14ac:dyDescent="0.2">
      <c r="A3617">
        <v>3613</v>
      </c>
      <c r="B3617" s="119">
        <v>0.47516373850722665</v>
      </c>
      <c r="C3617" s="97">
        <v>11283.139345164656</v>
      </c>
      <c r="D3617" s="96">
        <v>0.84422328524035806</v>
      </c>
      <c r="E3617" s="98">
        <v>0.7</v>
      </c>
      <c r="F3617" s="119">
        <v>0</v>
      </c>
      <c r="G3617" s="177">
        <v>0</v>
      </c>
      <c r="H3617" s="97">
        <v>5919321.0454304814</v>
      </c>
      <c r="I3617" s="185">
        <v>41130.995786940824</v>
      </c>
      <c r="J3617" s="174">
        <v>243467568981.15128</v>
      </c>
      <c r="K3617" s="186">
        <v>0.39970720130313497</v>
      </c>
      <c r="L3617" s="182">
        <v>75275604516.030182</v>
      </c>
      <c r="M3617" s="189">
        <v>56972590315.316132</v>
      </c>
      <c r="N3617" s="187">
        <v>13563587.076777482</v>
      </c>
      <c r="O3617" s="185">
        <v>153004317879.3414</v>
      </c>
      <c r="P3617" s="185">
        <v>0</v>
      </c>
      <c r="Q3617" s="174">
        <v>453444477175.80884</v>
      </c>
      <c r="R3617" s="119">
        <v>0.48455589596654824</v>
      </c>
      <c r="S3617" s="174">
        <v>151178662049.35089</v>
      </c>
      <c r="T3617" s="119">
        <v>0.33340060284985257</v>
      </c>
      <c r="U3617" s="97">
        <v>17.073190731446736</v>
      </c>
      <c r="V3617" s="184">
        <v>2738440405538.9697</v>
      </c>
      <c r="W3617" s="199">
        <v>2844.6886685282316</v>
      </c>
      <c r="X3617" s="191">
        <v>4.3645877412178687E-2</v>
      </c>
      <c r="Y3617" s="198">
        <v>2.0000000000000001E-4</v>
      </c>
    </row>
    <row r="3618" spans="1:25" x14ac:dyDescent="0.2">
      <c r="A3618">
        <v>3614</v>
      </c>
      <c r="B3618" s="119">
        <v>0.50821769201453737</v>
      </c>
      <c r="C3618" s="97">
        <v>11035.968470943644</v>
      </c>
      <c r="D3618" s="96">
        <v>1.1514023360666088</v>
      </c>
      <c r="E3618" s="98">
        <v>0.54556644015580869</v>
      </c>
      <c r="F3618" s="119">
        <v>0.48742188116659879</v>
      </c>
      <c r="G3618" s="177">
        <v>1</v>
      </c>
      <c r="H3618" s="97">
        <v>11306685.812203858</v>
      </c>
      <c r="I3618" s="185">
        <v>39521.829945230704</v>
      </c>
      <c r="J3618" s="174">
        <v>446860913914.07361</v>
      </c>
      <c r="K3618" s="186">
        <v>0.50389964978979052</v>
      </c>
      <c r="L3618" s="182">
        <v>176708373029.87625</v>
      </c>
      <c r="M3618" s="189">
        <v>6184638108.2483788</v>
      </c>
      <c r="N3618" s="187">
        <v>21900742.206150226</v>
      </c>
      <c r="O3618" s="185">
        <v>0</v>
      </c>
      <c r="P3618" s="185">
        <v>216095369021.7475</v>
      </c>
      <c r="Q3618" s="174">
        <v>669140921044.06946</v>
      </c>
      <c r="R3618" s="119">
        <v>0.59486625421497719</v>
      </c>
      <c r="S3618" s="174">
        <v>268235854672.81155</v>
      </c>
      <c r="T3618" s="119">
        <v>0.40086601526966786</v>
      </c>
      <c r="U3618" s="97">
        <v>15.115516311902706</v>
      </c>
      <c r="V3618" s="184">
        <v>4198414139662.2212</v>
      </c>
      <c r="W3618" s="199">
        <v>4359.6519140359123</v>
      </c>
      <c r="X3618" s="191">
        <v>4.9560224514606788E-2</v>
      </c>
      <c r="Y3618" s="198">
        <v>2.0000000000000001E-4</v>
      </c>
    </row>
    <row r="3619" spans="1:25" x14ac:dyDescent="0.2">
      <c r="A3619">
        <v>3615</v>
      </c>
      <c r="B3619" s="119">
        <v>0.48296182087144401</v>
      </c>
      <c r="C3619" s="97">
        <v>9687.3018839095821</v>
      </c>
      <c r="D3619" s="96">
        <v>0.74259098039328797</v>
      </c>
      <c r="E3619" s="98">
        <v>0.68806497665249877</v>
      </c>
      <c r="F3619" s="119">
        <v>0.49382090777597887</v>
      </c>
      <c r="G3619" s="177">
        <v>1</v>
      </c>
      <c r="H3619" s="97">
        <v>6923024.6944904597</v>
      </c>
      <c r="I3619" s="185">
        <v>40951.334762424791</v>
      </c>
      <c r="J3619" s="174">
        <v>283507101832.61243</v>
      </c>
      <c r="K3619" s="186">
        <v>0.47669553852193958</v>
      </c>
      <c r="L3619" s="182">
        <v>108319426326.24896</v>
      </c>
      <c r="M3619" s="189">
        <v>2732529822.9406509</v>
      </c>
      <c r="N3619" s="187">
        <v>16245683.899091583</v>
      </c>
      <c r="O3619" s="185">
        <v>0</v>
      </c>
      <c r="P3619" s="185">
        <v>297777893637.5069</v>
      </c>
      <c r="Q3619" s="174">
        <v>584017525293.06006</v>
      </c>
      <c r="R3619" s="119">
        <v>0.63931109825093102</v>
      </c>
      <c r="S3619" s="174">
        <v>262855393713.11514</v>
      </c>
      <c r="T3619" s="119">
        <v>0.45008134572881914</v>
      </c>
      <c r="U3619" s="97">
        <v>16.554164987866216</v>
      </c>
      <c r="V3619" s="184">
        <v>4651330552091.877</v>
      </c>
      <c r="W3619" s="199">
        <v>4825.0128472853758</v>
      </c>
      <c r="X3619" s="191">
        <v>4.4363840477171901E-2</v>
      </c>
      <c r="Y3619" s="198">
        <v>2.0000000000000001E-4</v>
      </c>
    </row>
    <row r="3620" spans="1:25" x14ac:dyDescent="0.2">
      <c r="A3620">
        <v>3616</v>
      </c>
      <c r="B3620" s="119">
        <v>0.53322778693213024</v>
      </c>
      <c r="C3620" s="97">
        <v>10312.526748176067</v>
      </c>
      <c r="D3620" s="96">
        <v>1.337190046402883</v>
      </c>
      <c r="E3620" s="98">
        <v>0.10444547060918166</v>
      </c>
      <c r="F3620" s="119">
        <v>0</v>
      </c>
      <c r="G3620" s="177">
        <v>0</v>
      </c>
      <c r="H3620" s="97">
        <v>14704419.426853251</v>
      </c>
      <c r="I3620" s="185">
        <v>27579.452484116668</v>
      </c>
      <c r="J3620" s="174">
        <v>405539836889.42126</v>
      </c>
      <c r="K3620" s="186">
        <v>0.3028286898120095</v>
      </c>
      <c r="L3620" s="182">
        <v>94761007860.860748</v>
      </c>
      <c r="M3620" s="189">
        <v>8509834907.9489632</v>
      </c>
      <c r="N3620" s="187">
        <v>26598400.072150912</v>
      </c>
      <c r="O3620" s="185">
        <v>31546479706.367001</v>
      </c>
      <c r="P3620" s="185">
        <v>0</v>
      </c>
      <c r="Q3620" s="174">
        <v>445596151503.73724</v>
      </c>
      <c r="R3620" s="119">
        <v>0.3322431774540392</v>
      </c>
      <c r="S3620" s="174">
        <v>109485160058.94882</v>
      </c>
      <c r="T3620" s="119">
        <v>0.24570490496713943</v>
      </c>
      <c r="U3620" s="97">
        <v>14.022136280840327</v>
      </c>
      <c r="V3620" s="184">
        <v>1382135621819.2588</v>
      </c>
      <c r="W3620" s="199">
        <v>1433.5647598534772</v>
      </c>
      <c r="X3620" s="191">
        <v>5.8246478413956256E-2</v>
      </c>
      <c r="Y3620" s="198">
        <v>2.0000000000000001E-4</v>
      </c>
    </row>
    <row r="3621" spans="1:25" x14ac:dyDescent="0.2">
      <c r="A3621">
        <v>3617</v>
      </c>
      <c r="B3621" s="119">
        <v>0.41909244405870288</v>
      </c>
      <c r="C3621" s="97">
        <v>11243.691907589113</v>
      </c>
      <c r="D3621" s="96">
        <v>0.58956005500201303</v>
      </c>
      <c r="E3621" s="98">
        <v>0.7</v>
      </c>
      <c r="F3621" s="119">
        <v>0</v>
      </c>
      <c r="G3621" s="177">
        <v>0</v>
      </c>
      <c r="H3621" s="97">
        <v>8597636.8297514394</v>
      </c>
      <c r="I3621" s="185">
        <v>35362.911627513866</v>
      </c>
      <c r="J3621" s="174">
        <v>304037471415.95862</v>
      </c>
      <c r="K3621" s="186">
        <v>0.36058787570748796</v>
      </c>
      <c r="L3621" s="182">
        <v>76481460543.623627</v>
      </c>
      <c r="M3621" s="189">
        <v>36860969833.808701</v>
      </c>
      <c r="N3621" s="187">
        <v>21297125.641539633</v>
      </c>
      <c r="O3621" s="185">
        <v>94864259162.025574</v>
      </c>
      <c r="P3621" s="185">
        <v>0</v>
      </c>
      <c r="Q3621" s="174">
        <v>435762700411.79291</v>
      </c>
      <c r="R3621" s="119">
        <v>0.4257446383264526</v>
      </c>
      <c r="S3621" s="174">
        <v>115418055896.73344</v>
      </c>
      <c r="T3621" s="119">
        <v>0.26486446817881415</v>
      </c>
      <c r="U3621" s="97">
        <v>16.042861045840613</v>
      </c>
      <c r="V3621" s="184">
        <v>1953198765236.3923</v>
      </c>
      <c r="W3621" s="199">
        <v>2028.1244738753944</v>
      </c>
      <c r="X3621" s="191">
        <v>4.6435985596540962E-2</v>
      </c>
      <c r="Y3621" s="198">
        <v>2.0000000000000001E-4</v>
      </c>
    </row>
    <row r="3622" spans="1:25" x14ac:dyDescent="0.2">
      <c r="A3622">
        <v>3618</v>
      </c>
      <c r="B3622" s="119">
        <v>0.22959827109038095</v>
      </c>
      <c r="C3622" s="97">
        <v>7388.0808636805959</v>
      </c>
      <c r="D3622" s="96">
        <v>1.1149590460162127</v>
      </c>
      <c r="E3622" s="98">
        <v>0.7</v>
      </c>
      <c r="F3622" s="119">
        <v>0</v>
      </c>
      <c r="G3622" s="177">
        <v>0</v>
      </c>
      <c r="H3622" s="97">
        <v>11198579.084755661</v>
      </c>
      <c r="I3622" s="185">
        <v>36313.878314446141</v>
      </c>
      <c r="J3622" s="174">
        <v>406663838178.51874</v>
      </c>
      <c r="K3622" s="186">
        <v>0.229598271090381</v>
      </c>
      <c r="L3622" s="182">
        <v>60334589559.44619</v>
      </c>
      <c r="M3622" s="189">
        <v>46146416386.788696</v>
      </c>
      <c r="N3622" s="187">
        <v>22019476.758454315</v>
      </c>
      <c r="O3622" s="185">
        <v>106396631191.56392</v>
      </c>
      <c r="P3622" s="185">
        <v>0</v>
      </c>
      <c r="Q3622" s="174">
        <v>559206885756.87134</v>
      </c>
      <c r="R3622" s="119">
        <v>0.31917814973333297</v>
      </c>
      <c r="S3622" s="174">
        <v>122328802790.50162</v>
      </c>
      <c r="T3622" s="119">
        <v>0.21875410676485663</v>
      </c>
      <c r="U3622" s="97">
        <v>17.176562338571578</v>
      </c>
      <c r="V3622" s="184">
        <v>2131854971713.6411</v>
      </c>
      <c r="W3622" s="199">
        <v>2212.6272994760866</v>
      </c>
      <c r="X3622" s="191">
        <v>4.5728228236020435E-2</v>
      </c>
      <c r="Y3622" s="198">
        <v>2.0000000000000001E-4</v>
      </c>
    </row>
    <row r="3623" spans="1:25" x14ac:dyDescent="0.2">
      <c r="A3623">
        <v>3619</v>
      </c>
      <c r="B3623" s="119">
        <v>0.5701178179973535</v>
      </c>
      <c r="C3623" s="97">
        <v>4598.9443481815651</v>
      </c>
      <c r="D3623" s="96">
        <v>0.39285522335588824</v>
      </c>
      <c r="E3623" s="98">
        <v>0.23667511394846835</v>
      </c>
      <c r="F3623" s="119">
        <v>0.44532865979851116</v>
      </c>
      <c r="G3623" s="177">
        <v>1</v>
      </c>
      <c r="H3623" s="97">
        <v>4073199.3596411846</v>
      </c>
      <c r="I3623" s="185">
        <v>53639.594438279142</v>
      </c>
      <c r="J3623" s="174">
        <v>218484761717.41144</v>
      </c>
      <c r="K3623" s="186">
        <v>0.51281992932446829</v>
      </c>
      <c r="L3623" s="182">
        <v>85905163959.979202</v>
      </c>
      <c r="M3623" s="189">
        <v>151964746.4294484</v>
      </c>
      <c r="N3623" s="187">
        <v>12610691.329334946</v>
      </c>
      <c r="O3623" s="185">
        <v>0</v>
      </c>
      <c r="P3623" s="185">
        <v>174262638039.20108</v>
      </c>
      <c r="Q3623" s="174">
        <v>392899364503.04199</v>
      </c>
      <c r="R3623" s="119">
        <v>0.63999454621619833</v>
      </c>
      <c r="S3623" s="174">
        <v>204474205279.50159</v>
      </c>
      <c r="T3623" s="119">
        <v>0.52042386359705717</v>
      </c>
      <c r="U3623" s="97">
        <v>16.481638521183456</v>
      </c>
      <c r="V3623" s="184">
        <v>3696243820297.9082</v>
      </c>
      <c r="W3623" s="199">
        <v>3833.6631338939096</v>
      </c>
      <c r="X3623" s="191">
        <v>4.4114041126513903E-2</v>
      </c>
      <c r="Y3623" s="198">
        <v>2.0000000000000001E-4</v>
      </c>
    </row>
    <row r="3624" spans="1:25" x14ac:dyDescent="0.2">
      <c r="A3624">
        <v>3620</v>
      </c>
      <c r="B3624" s="119">
        <v>0.52177810548183534</v>
      </c>
      <c r="C3624" s="97">
        <v>9169.0205040045785</v>
      </c>
      <c r="D3624" s="96">
        <v>0.93320439471255279</v>
      </c>
      <c r="E3624" s="98">
        <v>0.42909601240244477</v>
      </c>
      <c r="F3624" s="119">
        <v>0</v>
      </c>
      <c r="G3624" s="177">
        <v>0</v>
      </c>
      <c r="H3624" s="97">
        <v>6402996.2359531159</v>
      </c>
      <c r="I3624" s="185">
        <v>41518.481601830223</v>
      </c>
      <c r="J3624" s="174">
        <v>265842681419.0076</v>
      </c>
      <c r="K3624" s="186">
        <v>0.43520882540835559</v>
      </c>
      <c r="L3624" s="182">
        <v>91696215345.597763</v>
      </c>
      <c r="M3624" s="189">
        <v>26322314858.106964</v>
      </c>
      <c r="N3624" s="187">
        <v>14086852.608198158</v>
      </c>
      <c r="O3624" s="185">
        <v>50942762274.655991</v>
      </c>
      <c r="P3624" s="185">
        <v>0</v>
      </c>
      <c r="Q3624" s="174">
        <v>343107758551.77051</v>
      </c>
      <c r="R3624" s="119">
        <v>0.45598295883446865</v>
      </c>
      <c r="S3624" s="174">
        <v>125778256840.38324</v>
      </c>
      <c r="T3624" s="119">
        <v>0.36658528903946347</v>
      </c>
      <c r="U3624" s="97">
        <v>15.231895697462544</v>
      </c>
      <c r="V3624" s="184">
        <v>2047851354682.4348</v>
      </c>
      <c r="W3624" s="199">
        <v>2125.6787101538998</v>
      </c>
      <c r="X3624" s="191">
        <v>4.9448895312121093E-2</v>
      </c>
      <c r="Y3624" s="198">
        <v>2.0000000000000001E-4</v>
      </c>
    </row>
    <row r="3625" spans="1:25" x14ac:dyDescent="0.2">
      <c r="A3625">
        <v>3621</v>
      </c>
      <c r="B3625" s="119">
        <v>0.44481373823339493</v>
      </c>
      <c r="C3625" s="97">
        <v>10326.339663471776</v>
      </c>
      <c r="D3625" s="96">
        <v>0.69838388984061361</v>
      </c>
      <c r="E3625" s="98">
        <v>0</v>
      </c>
      <c r="F3625" s="119">
        <v>0.24429213602389177</v>
      </c>
      <c r="G3625" s="177">
        <v>1</v>
      </c>
      <c r="H3625" s="97">
        <v>4502081.6661090534</v>
      </c>
      <c r="I3625" s="185">
        <v>41409.168884233193</v>
      </c>
      <c r="J3625" s="174">
        <v>186427460042.51974</v>
      </c>
      <c r="K3625" s="186">
        <v>0.41648425397789468</v>
      </c>
      <c r="L3625" s="182">
        <v>61313354796.877243</v>
      </c>
      <c r="M3625" s="189">
        <v>2507595062.4485307</v>
      </c>
      <c r="N3625" s="187">
        <v>11408311.681522014</v>
      </c>
      <c r="O3625" s="185">
        <v>0</v>
      </c>
      <c r="P3625" s="185">
        <v>101560708792.30113</v>
      </c>
      <c r="Q3625" s="174">
        <v>290495763897.26941</v>
      </c>
      <c r="R3625" s="119">
        <v>0.54697069079063798</v>
      </c>
      <c r="S3625" s="174">
        <v>110825473290.9924</v>
      </c>
      <c r="T3625" s="119">
        <v>0.38150461061519847</v>
      </c>
      <c r="U3625" s="97">
        <v>15.751947259658994</v>
      </c>
      <c r="V3625" s="184">
        <v>1885498024148.313</v>
      </c>
      <c r="W3625" s="199">
        <v>1956.7431726132386</v>
      </c>
      <c r="X3625" s="191">
        <v>4.7090117335334476E-2</v>
      </c>
      <c r="Y3625" s="198">
        <v>2.0000000000000001E-4</v>
      </c>
    </row>
    <row r="3626" spans="1:25" x14ac:dyDescent="0.2">
      <c r="A3626">
        <v>3622</v>
      </c>
      <c r="B3626" s="119">
        <v>0.39555434652226984</v>
      </c>
      <c r="C3626" s="97">
        <v>9232.7271426502048</v>
      </c>
      <c r="D3626" s="96">
        <v>1.0540253207822519</v>
      </c>
      <c r="E3626" s="98">
        <v>0.11266715470695655</v>
      </c>
      <c r="F3626" s="119">
        <v>0.47843186907293411</v>
      </c>
      <c r="G3626" s="177">
        <v>1</v>
      </c>
      <c r="H3626" s="97">
        <v>10691848.473718971</v>
      </c>
      <c r="I3626" s="185">
        <v>32883.568742921256</v>
      </c>
      <c r="J3626" s="174">
        <v>351586134274.43549</v>
      </c>
      <c r="K3626" s="186">
        <v>0.3250173586776901</v>
      </c>
      <c r="L3626" s="182">
        <v>82806628612.987427</v>
      </c>
      <c r="M3626" s="189">
        <v>9970338910.4177742</v>
      </c>
      <c r="N3626" s="187">
        <v>21476316.140753716</v>
      </c>
      <c r="O3626" s="185">
        <v>0</v>
      </c>
      <c r="P3626" s="185">
        <v>194225321415.69907</v>
      </c>
      <c r="Q3626" s="174">
        <v>555781794600.55225</v>
      </c>
      <c r="R3626" s="119">
        <v>0.48517575865531609</v>
      </c>
      <c r="S3626" s="174">
        <v>205646634936.07089</v>
      </c>
      <c r="T3626" s="119">
        <v>0.37001326228015774</v>
      </c>
      <c r="U3626" s="97">
        <v>16.752851059902593</v>
      </c>
      <c r="V3626" s="184">
        <v>3563733287950.9023</v>
      </c>
      <c r="W3626" s="199">
        <v>3699.7173868217592</v>
      </c>
      <c r="X3626" s="191">
        <v>4.4679617270072629E-2</v>
      </c>
      <c r="Y3626" s="198">
        <v>2.0000000000000001E-4</v>
      </c>
    </row>
    <row r="3627" spans="1:25" x14ac:dyDescent="0.2">
      <c r="A3627">
        <v>3623</v>
      </c>
      <c r="B3627" s="119">
        <v>0.56364963046483441</v>
      </c>
      <c r="C3627" s="97">
        <v>12224.702887124478</v>
      </c>
      <c r="D3627" s="96">
        <v>0.21190847530512757</v>
      </c>
      <c r="E3627" s="98">
        <v>0</v>
      </c>
      <c r="F3627" s="119">
        <v>0.44277575857231349</v>
      </c>
      <c r="G3627" s="177">
        <v>1</v>
      </c>
      <c r="H3627" s="97">
        <v>1678628.1197077355</v>
      </c>
      <c r="I3627" s="185">
        <v>53825.943518891188</v>
      </c>
      <c r="J3627" s="174">
        <v>90353742360.611084</v>
      </c>
      <c r="K3627" s="186">
        <v>0.49286398436972756</v>
      </c>
      <c r="L3627" s="182">
        <v>35699317440.644836</v>
      </c>
      <c r="M3627" s="189">
        <v>2750539905.1995649</v>
      </c>
      <c r="N3627" s="187">
        <v>6895778.4227451496</v>
      </c>
      <c r="O3627" s="185">
        <v>0</v>
      </c>
      <c r="P3627" s="185">
        <v>131672931195.87622</v>
      </c>
      <c r="Q3627" s="174">
        <v>224777213461.68686</v>
      </c>
      <c r="R3627" s="119">
        <v>0.66675108259945104</v>
      </c>
      <c r="S3627" s="174">
        <v>101703896172.94434</v>
      </c>
      <c r="T3627" s="119">
        <v>0.45246533047834808</v>
      </c>
      <c r="U3627" s="97">
        <v>16.984873212655181</v>
      </c>
      <c r="V3627" s="184">
        <v>1902617334552.041</v>
      </c>
      <c r="W3627" s="199">
        <v>1976.6147726739543</v>
      </c>
      <c r="X3627" s="191">
        <v>4.2434368336222446E-2</v>
      </c>
      <c r="Y3627" s="198">
        <v>2.0000000000000001E-4</v>
      </c>
    </row>
    <row r="3628" spans="1:25" x14ac:dyDescent="0.2">
      <c r="A3628">
        <v>3624</v>
      </c>
      <c r="B3628" s="119">
        <v>0.42338982243347556</v>
      </c>
      <c r="C3628" s="97">
        <v>8929.3580773785234</v>
      </c>
      <c r="D3628" s="96">
        <v>1.2478968454367569</v>
      </c>
      <c r="E3628" s="98">
        <v>0.7</v>
      </c>
      <c r="F3628" s="119">
        <v>0.49078304302362857</v>
      </c>
      <c r="G3628" s="177">
        <v>1</v>
      </c>
      <c r="H3628" s="97">
        <v>12211538.849168546</v>
      </c>
      <c r="I3628" s="185">
        <v>30930.962455830653</v>
      </c>
      <c r="J3628" s="174">
        <v>377714649671.54974</v>
      </c>
      <c r="K3628" s="186">
        <v>0.33369310555572818</v>
      </c>
      <c r="L3628" s="182">
        <v>95003592122.972702</v>
      </c>
      <c r="M3628" s="189">
        <v>0</v>
      </c>
      <c r="N3628" s="187">
        <v>22918774.177173048</v>
      </c>
      <c r="O3628" s="185">
        <v>0</v>
      </c>
      <c r="P3628" s="185">
        <v>428960527836.07574</v>
      </c>
      <c r="Q3628" s="174">
        <v>806675177507.62549</v>
      </c>
      <c r="R3628" s="119">
        <v>0.58165815660940989</v>
      </c>
      <c r="S3628" s="174">
        <v>301085527822.62769</v>
      </c>
      <c r="T3628" s="119">
        <v>0.37324258415002676</v>
      </c>
      <c r="U3628" s="97">
        <v>17.106778639079455</v>
      </c>
      <c r="V3628" s="184">
        <v>5329309234938.7354</v>
      </c>
      <c r="W3628" s="199">
        <v>5535.0453862643753</v>
      </c>
      <c r="X3628" s="191">
        <v>4.479723815450401E-2</v>
      </c>
      <c r="Y3628" s="198">
        <v>2.0000000000000001E-4</v>
      </c>
    </row>
    <row r="3629" spans="1:25" x14ac:dyDescent="0.2">
      <c r="A3629">
        <v>3625</v>
      </c>
      <c r="B3629" s="119">
        <v>0.3214474626335172</v>
      </c>
      <c r="C3629" s="97">
        <v>4409.0608185423107</v>
      </c>
      <c r="D3629" s="96">
        <v>1.0293923867180708</v>
      </c>
      <c r="E3629" s="98">
        <v>0.51077177333018042</v>
      </c>
      <c r="F3629" s="119">
        <v>0.48822150793556651</v>
      </c>
      <c r="G3629" s="177">
        <v>1</v>
      </c>
      <c r="H3629" s="97">
        <v>12740045.795889402</v>
      </c>
      <c r="I3629" s="185">
        <v>26075.767616946323</v>
      </c>
      <c r="J3629" s="174">
        <v>332206473602.86603</v>
      </c>
      <c r="K3629" s="186">
        <v>0.3214474626335172</v>
      </c>
      <c r="L3629" s="182">
        <v>73863748038.086899</v>
      </c>
      <c r="M3629" s="189">
        <v>3535134970.8360281</v>
      </c>
      <c r="N3629" s="187">
        <v>25658769.598012701</v>
      </c>
      <c r="O3629" s="185">
        <v>0</v>
      </c>
      <c r="P3629" s="185">
        <v>415727684163.5166</v>
      </c>
      <c r="Q3629" s="174">
        <v>751469292737.21863</v>
      </c>
      <c r="R3629" s="119">
        <v>0.58468001232689903</v>
      </c>
      <c r="S3629" s="174">
        <v>278989733711.83496</v>
      </c>
      <c r="T3629" s="119">
        <v>0.37125899409092011</v>
      </c>
      <c r="U3629" s="97">
        <v>17.44658284225288</v>
      </c>
      <c r="V3629" s="184">
        <v>5159270843518.4443</v>
      </c>
      <c r="W3629" s="199">
        <v>5359.0578142108825</v>
      </c>
      <c r="X3629" s="191">
        <v>4.3326982501099127E-2</v>
      </c>
      <c r="Y3629" s="198">
        <v>2.0000000000000001E-4</v>
      </c>
    </row>
    <row r="3630" spans="1:25" x14ac:dyDescent="0.2">
      <c r="A3630">
        <v>3626</v>
      </c>
      <c r="B3630" s="119">
        <v>0.57374754598782052</v>
      </c>
      <c r="C3630" s="97">
        <v>12085.14303930353</v>
      </c>
      <c r="D3630" s="96">
        <v>0.50199826500618072</v>
      </c>
      <c r="E3630" s="98">
        <v>0.7</v>
      </c>
      <c r="F3630" s="119">
        <v>0</v>
      </c>
      <c r="G3630" s="177">
        <v>0</v>
      </c>
      <c r="H3630" s="97">
        <v>2880913.3206467284</v>
      </c>
      <c r="I3630" s="185">
        <v>53587.601140349871</v>
      </c>
      <c r="J3630" s="174">
        <v>154381233946.73776</v>
      </c>
      <c r="K3630" s="186">
        <v>0.51761703194510389</v>
      </c>
      <c r="L3630" s="182">
        <v>63699281555.858749</v>
      </c>
      <c r="M3630" s="189">
        <v>28583823457.825371</v>
      </c>
      <c r="N3630" s="187">
        <v>8689695.8171172719</v>
      </c>
      <c r="O3630" s="185">
        <v>68290490066.929993</v>
      </c>
      <c r="P3630" s="185">
        <v>0</v>
      </c>
      <c r="Q3630" s="174">
        <v>251255547471.49313</v>
      </c>
      <c r="R3630" s="119">
        <v>0.53548170184119825</v>
      </c>
      <c r="S3630" s="174">
        <v>108265334023.58067</v>
      </c>
      <c r="T3630" s="119">
        <v>0.4308972880921732</v>
      </c>
      <c r="U3630" s="97">
        <v>16.351114467960695</v>
      </c>
      <c r="V3630" s="184">
        <v>1932946029954.4165</v>
      </c>
      <c r="W3630" s="199">
        <v>2007.0388274498832</v>
      </c>
      <c r="X3630" s="191">
        <v>4.4611030025492819E-2</v>
      </c>
      <c r="Y3630" s="198">
        <v>2.0000000000000001E-4</v>
      </c>
    </row>
    <row r="3631" spans="1:25" x14ac:dyDescent="0.2">
      <c r="A3631">
        <v>3627</v>
      </c>
      <c r="B3631" s="119">
        <v>0.48721636545465247</v>
      </c>
      <c r="C3631" s="97">
        <v>4000</v>
      </c>
      <c r="D3631" s="96">
        <v>0.80798244435074107</v>
      </c>
      <c r="E3631" s="98">
        <v>0.1814398121354858</v>
      </c>
      <c r="F3631" s="119">
        <v>0</v>
      </c>
      <c r="G3631" s="177">
        <v>0</v>
      </c>
      <c r="H3631" s="97">
        <v>17008654.267376997</v>
      </c>
      <c r="I3631" s="185">
        <v>27037.439031107457</v>
      </c>
      <c r="J3631" s="174">
        <v>459870452755.39124</v>
      </c>
      <c r="K3631" s="186">
        <v>0.30846937026124965</v>
      </c>
      <c r="L3631" s="182">
        <v>78224317728.114807</v>
      </c>
      <c r="M3631" s="189">
        <v>33578992333.9352</v>
      </c>
      <c r="N3631" s="187">
        <v>36513372.742104694</v>
      </c>
      <c r="O3631" s="185">
        <v>64251422239.420387</v>
      </c>
      <c r="P3631" s="185">
        <v>0</v>
      </c>
      <c r="Q3631" s="174">
        <v>557700867328.74683</v>
      </c>
      <c r="R3631" s="119">
        <v>0.34652463009498735</v>
      </c>
      <c r="S3631" s="174">
        <v>115618444756.65857</v>
      </c>
      <c r="T3631" s="119">
        <v>0.20731265007788699</v>
      </c>
      <c r="U3631" s="97">
        <v>15.785365083107575</v>
      </c>
      <c r="V3631" s="184">
        <v>1981105568440.9634</v>
      </c>
      <c r="W3631" s="199">
        <v>2055.5455889393907</v>
      </c>
      <c r="X3631" s="191">
        <v>4.4607143113972493E-2</v>
      </c>
      <c r="Y3631" s="198">
        <v>2.0000000000000001E-4</v>
      </c>
    </row>
    <row r="3632" spans="1:25" x14ac:dyDescent="0.2">
      <c r="A3632">
        <v>3628</v>
      </c>
      <c r="B3632" s="119">
        <v>0.5537295910543264</v>
      </c>
      <c r="C3632" s="97">
        <v>12877.868341425679</v>
      </c>
      <c r="D3632" s="96">
        <v>0.43087766280475681</v>
      </c>
      <c r="E3632" s="98">
        <v>0</v>
      </c>
      <c r="F3632" s="119">
        <v>0.52478702694709856</v>
      </c>
      <c r="G3632" s="177">
        <v>1</v>
      </c>
      <c r="H3632" s="97">
        <v>2965972.5574177466</v>
      </c>
      <c r="I3632" s="185">
        <v>49806.270924019998</v>
      </c>
      <c r="J3632" s="174">
        <v>147724032747.95676</v>
      </c>
      <c r="K3632" s="186">
        <v>0.51248139845992713</v>
      </c>
      <c r="L3632" s="182">
        <v>58564839533.393929</v>
      </c>
      <c r="M3632" s="189">
        <v>7172759002.942584</v>
      </c>
      <c r="N3632" s="187">
        <v>9252317.6391700171</v>
      </c>
      <c r="O3632" s="185">
        <v>0</v>
      </c>
      <c r="P3632" s="185">
        <v>162183793735.88519</v>
      </c>
      <c r="Q3632" s="174">
        <v>317080585486.78448</v>
      </c>
      <c r="R3632" s="119">
        <v>0.64795154065364291</v>
      </c>
      <c r="S3632" s="174">
        <v>126560491671.85664</v>
      </c>
      <c r="T3632" s="119">
        <v>0.39914298593072178</v>
      </c>
      <c r="U3632" s="97">
        <v>16.379088514078866</v>
      </c>
      <c r="V3632" s="184">
        <v>2251197320583.8125</v>
      </c>
      <c r="W3632" s="199">
        <v>2338.7255223897087</v>
      </c>
      <c r="X3632" s="191">
        <v>4.4385326746481026E-2</v>
      </c>
      <c r="Y3632" s="198">
        <v>2.0000000000000001E-4</v>
      </c>
    </row>
    <row r="3633" spans="1:25" x14ac:dyDescent="0.2">
      <c r="A3633">
        <v>3629</v>
      </c>
      <c r="B3633" s="119">
        <v>0.55089151627563604</v>
      </c>
      <c r="C3633" s="97">
        <v>10096.729761356577</v>
      </c>
      <c r="D3633" s="96">
        <v>0.55108611031562904</v>
      </c>
      <c r="E3633" s="98">
        <v>0.63552284948867377</v>
      </c>
      <c r="F3633" s="119">
        <v>0</v>
      </c>
      <c r="G3633" s="177">
        <v>0</v>
      </c>
      <c r="H3633" s="97">
        <v>3071333.7119997749</v>
      </c>
      <c r="I3633" s="185">
        <v>45992.064113218403</v>
      </c>
      <c r="J3633" s="174">
        <v>141256976995.38272</v>
      </c>
      <c r="K3633" s="186">
        <v>0.4057690804174251</v>
      </c>
      <c r="L3633" s="182">
        <v>38151042445.515762</v>
      </c>
      <c r="M3633" s="189">
        <v>21935467058.820038</v>
      </c>
      <c r="N3633" s="187">
        <v>8913222.3994362801</v>
      </c>
      <c r="O3633" s="185">
        <v>32788794365.632885</v>
      </c>
      <c r="P3633" s="185">
        <v>0</v>
      </c>
      <c r="Q3633" s="174">
        <v>195981238419.83563</v>
      </c>
      <c r="R3633" s="119">
        <v>0.42630993570664161</v>
      </c>
      <c r="S3633" s="174">
        <v>53123924970.610252</v>
      </c>
      <c r="T3633" s="119">
        <v>0.2710663806338795</v>
      </c>
      <c r="U3633" s="97">
        <v>15.765499571851363</v>
      </c>
      <c r="V3633" s="184">
        <v>924908728265.23242</v>
      </c>
      <c r="W3633" s="199">
        <v>960.32226394558666</v>
      </c>
      <c r="X3633" s="191">
        <v>4.6537998190709272E-2</v>
      </c>
      <c r="Y3633" s="198">
        <v>2.0000000000000001E-4</v>
      </c>
    </row>
    <row r="3634" spans="1:25" x14ac:dyDescent="0.2">
      <c r="A3634">
        <v>3630</v>
      </c>
      <c r="B3634" s="119">
        <v>0.43387360261438301</v>
      </c>
      <c r="C3634" s="97">
        <v>5960.0892367493261</v>
      </c>
      <c r="D3634" s="96">
        <v>0.76497846131719927</v>
      </c>
      <c r="E3634" s="98">
        <v>0.7</v>
      </c>
      <c r="F3634" s="119">
        <v>0</v>
      </c>
      <c r="G3634" s="177">
        <v>0</v>
      </c>
      <c r="H3634" s="97">
        <v>7972712.4785823179</v>
      </c>
      <c r="I3634" s="185">
        <v>35785.88947121668</v>
      </c>
      <c r="J3634" s="174">
        <v>285310607544.33679</v>
      </c>
      <c r="K3634" s="186">
        <v>0.37419240607239168</v>
      </c>
      <c r="L3634" s="182">
        <v>72966097815.025604</v>
      </c>
      <c r="M3634" s="189">
        <v>26121464265.668655</v>
      </c>
      <c r="N3634" s="187">
        <v>18402001.575399309</v>
      </c>
      <c r="O3634" s="185">
        <v>79708454597.257614</v>
      </c>
      <c r="P3634" s="185">
        <v>0</v>
      </c>
      <c r="Q3634" s="174">
        <v>391140526407.26306</v>
      </c>
      <c r="R3634" s="119">
        <v>0.43597585747287282</v>
      </c>
      <c r="S3634" s="174">
        <v>122055403983.19711</v>
      </c>
      <c r="T3634" s="119">
        <v>0.31205000694842516</v>
      </c>
      <c r="U3634" s="97">
        <v>16.172868346433056</v>
      </c>
      <c r="V3634" s="184">
        <v>2146893718681.5396</v>
      </c>
      <c r="W3634" s="199">
        <v>2229.4198113051771</v>
      </c>
      <c r="X3634" s="191">
        <v>4.5617077253270917E-2</v>
      </c>
      <c r="Y3634" s="198">
        <v>2.0000000000000001E-4</v>
      </c>
    </row>
    <row r="3635" spans="1:25" x14ac:dyDescent="0.2">
      <c r="A3635">
        <v>3631</v>
      </c>
      <c r="B3635" s="119">
        <v>0.38865988027653769</v>
      </c>
      <c r="C3635" s="97">
        <v>9169.1017157780898</v>
      </c>
      <c r="D3635" s="96">
        <v>1.1352335997607568</v>
      </c>
      <c r="E3635" s="98">
        <v>0</v>
      </c>
      <c r="F3635" s="119">
        <v>0.40789201818071663</v>
      </c>
      <c r="G3635" s="177">
        <v>1</v>
      </c>
      <c r="H3635" s="97">
        <v>14333093.852624103</v>
      </c>
      <c r="I3635" s="185">
        <v>33216.51740346045</v>
      </c>
      <c r="J3635" s="174">
        <v>476095461401.12054</v>
      </c>
      <c r="K3635" s="186">
        <v>0.38865988027653775</v>
      </c>
      <c r="L3635" s="182">
        <v>133373359232.39325</v>
      </c>
      <c r="M3635" s="189">
        <v>17566633196.793633</v>
      </c>
      <c r="N3635" s="187">
        <v>27474414.340980113</v>
      </c>
      <c r="O3635" s="185">
        <v>0</v>
      </c>
      <c r="P3635" s="185">
        <v>397962522228.36487</v>
      </c>
      <c r="Q3635" s="174">
        <v>891624616826.27893</v>
      </c>
      <c r="R3635" s="119">
        <v>0.56459771669711201</v>
      </c>
      <c r="S3635" s="174">
        <v>318457517240.97351</v>
      </c>
      <c r="T3635" s="119">
        <v>0.357165460925156</v>
      </c>
      <c r="U3635" s="97">
        <v>16.638759748112751</v>
      </c>
      <c r="V3635" s="184">
        <v>5466377330324.6133</v>
      </c>
      <c r="W3635" s="199">
        <v>5676.4051855179296</v>
      </c>
      <c r="X3635" s="191">
        <v>4.4958617074344551E-2</v>
      </c>
      <c r="Y3635" s="198">
        <v>2.0000000000000001E-4</v>
      </c>
    </row>
    <row r="3636" spans="1:25" x14ac:dyDescent="0.2">
      <c r="A3636">
        <v>3632</v>
      </c>
      <c r="B3636" s="119">
        <v>0.56415718691016492</v>
      </c>
      <c r="C3636" s="97">
        <v>9662.0259859652579</v>
      </c>
      <c r="D3636" s="96">
        <v>0.60439511287692282</v>
      </c>
      <c r="E3636" s="98">
        <v>0</v>
      </c>
      <c r="F3636" s="119">
        <v>0.51265184592522317</v>
      </c>
      <c r="G3636" s="177">
        <v>1</v>
      </c>
      <c r="H3636" s="97">
        <v>5415002.6703711599</v>
      </c>
      <c r="I3636" s="185">
        <v>38733.955560181428</v>
      </c>
      <c r="J3636" s="174">
        <v>209744472792.42026</v>
      </c>
      <c r="K3636" s="186">
        <v>0.38166663892874109</v>
      </c>
      <c r="L3636" s="182">
        <v>58971201747.073303</v>
      </c>
      <c r="M3636" s="189">
        <v>5761724747.0014124</v>
      </c>
      <c r="N3636" s="187">
        <v>13998124.485728972</v>
      </c>
      <c r="O3636" s="185">
        <v>0</v>
      </c>
      <c r="P3636" s="185">
        <v>257722690031.07538</v>
      </c>
      <c r="Q3636" s="174">
        <v>473228887570.49701</v>
      </c>
      <c r="R3636" s="119">
        <v>0.60484604280795151</v>
      </c>
      <c r="S3636" s="174">
        <v>152370287433.11951</v>
      </c>
      <c r="T3636" s="119">
        <v>0.32198010610757755</v>
      </c>
      <c r="U3636" s="97">
        <v>16.780122156523699</v>
      </c>
      <c r="V3636" s="184">
        <v>2750234618165.7949</v>
      </c>
      <c r="W3636" s="199">
        <v>2856.5230040963165</v>
      </c>
      <c r="X3636" s="191">
        <v>4.3373288338503825E-2</v>
      </c>
      <c r="Y3636" s="198">
        <v>2.0000000000000001E-4</v>
      </c>
    </row>
    <row r="3637" spans="1:25" x14ac:dyDescent="0.2">
      <c r="A3637">
        <v>3633</v>
      </c>
      <c r="B3637" s="119">
        <v>0.42070258637245139</v>
      </c>
      <c r="C3637" s="97">
        <v>8886.2109475857851</v>
      </c>
      <c r="D3637" s="96">
        <v>0.60600832515125203</v>
      </c>
      <c r="E3637" s="98">
        <v>0</v>
      </c>
      <c r="F3637" s="119">
        <v>0</v>
      </c>
      <c r="G3637" s="177">
        <v>0</v>
      </c>
      <c r="H3637" s="97">
        <v>4490564.9885928184</v>
      </c>
      <c r="I3637" s="185">
        <v>35538.161627027301</v>
      </c>
      <c r="J3637" s="174">
        <v>159586424361.28159</v>
      </c>
      <c r="K3637" s="186">
        <v>0.37427642713511966</v>
      </c>
      <c r="L3637" s="182">
        <v>40472315975.727409</v>
      </c>
      <c r="M3637" s="189">
        <v>2900252674.9151378</v>
      </c>
      <c r="N3637" s="187">
        <v>11919577.184151197</v>
      </c>
      <c r="O3637" s="185">
        <v>0</v>
      </c>
      <c r="P3637" s="185">
        <v>0</v>
      </c>
      <c r="Q3637" s="174">
        <v>162486677036.19672</v>
      </c>
      <c r="R3637" s="119">
        <v>0.36759590274532927</v>
      </c>
      <c r="S3637" s="174">
        <v>40472315975.727409</v>
      </c>
      <c r="T3637" s="119">
        <v>0.24908082751123958</v>
      </c>
      <c r="U3637" s="97">
        <v>13.276355133556988</v>
      </c>
      <c r="V3637" s="184">
        <v>594791685638.42749</v>
      </c>
      <c r="W3637" s="199">
        <v>617.38928936692673</v>
      </c>
      <c r="X3637" s="191">
        <v>5.3054102845856592E-2</v>
      </c>
      <c r="Y3637" s="198">
        <v>2.0000000000000001E-4</v>
      </c>
    </row>
    <row r="3638" spans="1:25" x14ac:dyDescent="0.2">
      <c r="A3638">
        <v>3634</v>
      </c>
      <c r="B3638" s="119">
        <v>0.62070702470669137</v>
      </c>
      <c r="C3638" s="97">
        <v>14744.262166409142</v>
      </c>
      <c r="D3638" s="96">
        <v>0.82281828480241126</v>
      </c>
      <c r="E3638" s="98">
        <v>0.25730309335514268</v>
      </c>
      <c r="F3638" s="119">
        <v>0</v>
      </c>
      <c r="G3638" s="177">
        <v>0</v>
      </c>
      <c r="H3638" s="97">
        <v>10592080.771173166</v>
      </c>
      <c r="I3638" s="185">
        <v>26030.753631574113</v>
      </c>
      <c r="J3638" s="174">
        <v>275719845000.14221</v>
      </c>
      <c r="K3638" s="186">
        <v>0.17386334803054415</v>
      </c>
      <c r="L3638" s="182">
        <v>32787778130.215992</v>
      </c>
      <c r="M3638" s="189">
        <v>19416530165.589828</v>
      </c>
      <c r="N3638" s="187">
        <v>23062023.52598352</v>
      </c>
      <c r="O3638" s="185">
        <v>54564239317.370369</v>
      </c>
      <c r="P3638" s="185">
        <v>0</v>
      </c>
      <c r="Q3638" s="174">
        <v>349700614483.10242</v>
      </c>
      <c r="R3638" s="119">
        <v>0.26190679407144507</v>
      </c>
      <c r="S3638" s="174">
        <v>65866973709.722137</v>
      </c>
      <c r="T3638" s="119">
        <v>0.18835246774467662</v>
      </c>
      <c r="U3638" s="97">
        <v>16.822542556241395</v>
      </c>
      <c r="V3638" s="184">
        <v>999265282615.35278</v>
      </c>
      <c r="W3638" s="199">
        <v>1036.9005797264906</v>
      </c>
      <c r="X3638" s="191">
        <v>5.3259030925581229E-2</v>
      </c>
      <c r="Y3638" s="198">
        <v>2.0000000000000001E-4</v>
      </c>
    </row>
    <row r="3639" spans="1:25" x14ac:dyDescent="0.2">
      <c r="A3639">
        <v>3635</v>
      </c>
      <c r="B3639" s="119">
        <v>0.46353003108134455</v>
      </c>
      <c r="C3639" s="97">
        <v>11945.800191807719</v>
      </c>
      <c r="D3639" s="96">
        <v>0.45277593733714644</v>
      </c>
      <c r="E3639" s="98">
        <v>0</v>
      </c>
      <c r="F3639" s="119">
        <v>0</v>
      </c>
      <c r="G3639" s="177">
        <v>0</v>
      </c>
      <c r="H3639" s="97">
        <v>3737050.8581540426</v>
      </c>
      <c r="I3639" s="185">
        <v>53737.882729871533</v>
      </c>
      <c r="J3639" s="174">
        <v>200821200771.04773</v>
      </c>
      <c r="K3639" s="186">
        <v>0.46353003108134461</v>
      </c>
      <c r="L3639" s="182">
        <v>72624628121.370071</v>
      </c>
      <c r="M3639" s="189">
        <v>5227461034.4649725</v>
      </c>
      <c r="N3639" s="187">
        <v>11058116.847251616</v>
      </c>
      <c r="O3639" s="185">
        <v>0</v>
      </c>
      <c r="P3639" s="185">
        <v>0</v>
      </c>
      <c r="Q3639" s="174">
        <v>206048661805.5127</v>
      </c>
      <c r="R3639" s="119">
        <v>0.4517702596052785</v>
      </c>
      <c r="S3639" s="174">
        <v>72624628121.370071</v>
      </c>
      <c r="T3639" s="119">
        <v>0.35246347869960809</v>
      </c>
      <c r="U3639" s="97">
        <v>13.227287786229414</v>
      </c>
      <c r="V3639" s="184">
        <v>1080594695771.335</v>
      </c>
      <c r="W3639" s="199">
        <v>1121.1115971848847</v>
      </c>
      <c r="X3639" s="191">
        <v>5.2758115757631265E-2</v>
      </c>
      <c r="Y3639" s="198">
        <v>2.0000000000000001E-4</v>
      </c>
    </row>
    <row r="3640" spans="1:25" x14ac:dyDescent="0.2">
      <c r="A3640">
        <v>3636</v>
      </c>
      <c r="B3640" s="119">
        <v>0.37539271796865181</v>
      </c>
      <c r="C3640" s="97">
        <v>11380.865433250896</v>
      </c>
      <c r="D3640" s="96">
        <v>1.1090472232886133</v>
      </c>
      <c r="E3640" s="98">
        <v>0.7</v>
      </c>
      <c r="F3640" s="119">
        <v>0</v>
      </c>
      <c r="G3640" s="177">
        <v>0</v>
      </c>
      <c r="H3640" s="97">
        <v>8525173.8589680139</v>
      </c>
      <c r="I3640" s="185">
        <v>36237.866051882251</v>
      </c>
      <c r="J3640" s="174">
        <v>308934108370.29102</v>
      </c>
      <c r="K3640" s="186">
        <v>0.37539271796865181</v>
      </c>
      <c r="L3640" s="182">
        <v>93774392681.820831</v>
      </c>
      <c r="M3640" s="189">
        <v>28740088914.687099</v>
      </c>
      <c r="N3640" s="187">
        <v>17147332.907693021</v>
      </c>
      <c r="O3640" s="185">
        <v>76952984642.693497</v>
      </c>
      <c r="P3640" s="185">
        <v>0</v>
      </c>
      <c r="Q3640" s="174">
        <v>414627181927.67157</v>
      </c>
      <c r="R3640" s="119">
        <v>0.42817743280388637</v>
      </c>
      <c r="S3640" s="174">
        <v>128795469482.17526</v>
      </c>
      <c r="T3640" s="119">
        <v>0.31062958507298882</v>
      </c>
      <c r="U3640" s="97">
        <v>15.319481016855294</v>
      </c>
      <c r="V3640" s="184">
        <v>1998847042190.0884</v>
      </c>
      <c r="W3640" s="199">
        <v>2072.3291769699017</v>
      </c>
      <c r="X3640" s="191">
        <v>5.0999020359826411E-2</v>
      </c>
      <c r="Y3640" s="198">
        <v>2.0000000000000001E-4</v>
      </c>
    </row>
    <row r="3641" spans="1:25" x14ac:dyDescent="0.2">
      <c r="A3641">
        <v>3637</v>
      </c>
      <c r="B3641" s="119">
        <v>0.34199196712446356</v>
      </c>
      <c r="C3641" s="97">
        <v>11909.121460897055</v>
      </c>
      <c r="D3641" s="96">
        <v>1.2646952755528296</v>
      </c>
      <c r="E3641" s="98">
        <v>0.50192124301433805</v>
      </c>
      <c r="F3641" s="119">
        <v>0</v>
      </c>
      <c r="G3641" s="177">
        <v>0</v>
      </c>
      <c r="H3641" s="97">
        <v>12146005.709703043</v>
      </c>
      <c r="I3641" s="185">
        <v>39010.406590469058</v>
      </c>
      <c r="J3641" s="174">
        <v>473820621185.67438</v>
      </c>
      <c r="K3641" s="186">
        <v>0.34199196712446356</v>
      </c>
      <c r="L3641" s="182">
        <v>116681264126.20621</v>
      </c>
      <c r="M3641" s="189">
        <v>48903720024.14949</v>
      </c>
      <c r="N3641" s="187">
        <v>22665307.099036586</v>
      </c>
      <c r="O3641" s="185">
        <v>66475087322.885742</v>
      </c>
      <c r="P3641" s="185">
        <v>0</v>
      </c>
      <c r="Q3641" s="174">
        <v>589199428532.70959</v>
      </c>
      <c r="R3641" s="119">
        <v>0.36528025272818893</v>
      </c>
      <c r="S3641" s="174">
        <v>151429719169.46234</v>
      </c>
      <c r="T3641" s="119">
        <v>0.25700927705678461</v>
      </c>
      <c r="U3641" s="97">
        <v>15.641808187152479</v>
      </c>
      <c r="V3641" s="184">
        <v>2292509385125.4512</v>
      </c>
      <c r="W3641" s="199">
        <v>2379.9450309732019</v>
      </c>
      <c r="X3641" s="191">
        <v>5.2751175540170704E-2</v>
      </c>
      <c r="Y3641" s="198">
        <v>2.0000000000000001E-4</v>
      </c>
    </row>
    <row r="3642" spans="1:25" x14ac:dyDescent="0.2">
      <c r="A3642">
        <v>3638</v>
      </c>
      <c r="B3642" s="119">
        <v>0.64941631179352022</v>
      </c>
      <c r="C3642" s="97">
        <v>4000</v>
      </c>
      <c r="D3642" s="96">
        <v>0.97204275831032438</v>
      </c>
      <c r="E3642" s="98">
        <v>0.7</v>
      </c>
      <c r="F3642" s="119">
        <v>0.6312004116878922</v>
      </c>
      <c r="G3642" s="177">
        <v>1</v>
      </c>
      <c r="H3642" s="97">
        <v>14292089.147491051</v>
      </c>
      <c r="I3642" s="185">
        <v>33256.41617057113</v>
      </c>
      <c r="J3642" s="174">
        <v>475303664635.86554</v>
      </c>
      <c r="K3642" s="186">
        <v>0.39756890426067926</v>
      </c>
      <c r="L3642" s="182">
        <v>120221080208.40657</v>
      </c>
      <c r="M3642" s="189">
        <v>6176901273.482192</v>
      </c>
      <c r="N3642" s="187">
        <v>29112082.672801733</v>
      </c>
      <c r="O3642" s="185">
        <v>0</v>
      </c>
      <c r="P3642" s="185">
        <v>236921995944.89423</v>
      </c>
      <c r="Q3642" s="174">
        <v>718402561854.24194</v>
      </c>
      <c r="R3642" s="119">
        <v>0.52686832424336083</v>
      </c>
      <c r="S3642" s="174">
        <v>259552468145.7926</v>
      </c>
      <c r="T3642" s="119">
        <v>0.36129112273190039</v>
      </c>
      <c r="U3642" s="97">
        <v>16.291964884155934</v>
      </c>
      <c r="V3642" s="184">
        <v>4538495636593.0049</v>
      </c>
      <c r="W3642" s="199">
        <v>4713.20775033675</v>
      </c>
      <c r="X3642" s="191">
        <v>4.54303325736393E-2</v>
      </c>
      <c r="Y3642" s="198">
        <v>2.0000000000000001E-4</v>
      </c>
    </row>
    <row r="3643" spans="1:25" x14ac:dyDescent="0.2">
      <c r="A3643">
        <v>3639</v>
      </c>
      <c r="B3643" s="119">
        <v>0.56272104726044114</v>
      </c>
      <c r="C3643" s="97">
        <v>11667.146374148439</v>
      </c>
      <c r="D3643" s="96">
        <v>0.91640932076946358</v>
      </c>
      <c r="E3643" s="98">
        <v>0.47320695417271996</v>
      </c>
      <c r="F3643" s="119">
        <v>0</v>
      </c>
      <c r="G3643" s="177">
        <v>0</v>
      </c>
      <c r="H3643" s="97">
        <v>11616985.88340814</v>
      </c>
      <c r="I3643" s="185">
        <v>32386.794609131095</v>
      </c>
      <c r="J3643" s="174">
        <v>376236935783.11481</v>
      </c>
      <c r="K3643" s="186">
        <v>0.37837183984945755</v>
      </c>
      <c r="L3643" s="182">
        <v>109546692617.78615</v>
      </c>
      <c r="M3643" s="189">
        <v>51763118413.905586</v>
      </c>
      <c r="N3643" s="187">
        <v>24243660.934449352</v>
      </c>
      <c r="O3643" s="185">
        <v>99265208940.390594</v>
      </c>
      <c r="P3643" s="185">
        <v>0</v>
      </c>
      <c r="Q3643" s="174">
        <v>527265263137.41101</v>
      </c>
      <c r="R3643" s="119">
        <v>0.42060352590702771</v>
      </c>
      <c r="S3643" s="174">
        <v>168050029237.32089</v>
      </c>
      <c r="T3643" s="119">
        <v>0.3187200845308204</v>
      </c>
      <c r="U3643" s="97">
        <v>16.059117786925125</v>
      </c>
      <c r="V3643" s="184">
        <v>2735084936928.7939</v>
      </c>
      <c r="W3643" s="199">
        <v>2837.477300702204</v>
      </c>
      <c r="X3643" s="191">
        <v>4.6729630700857075E-2</v>
      </c>
      <c r="Y3643" s="198">
        <v>2.0000000000000001E-4</v>
      </c>
    </row>
    <row r="3644" spans="1:25" x14ac:dyDescent="0.2">
      <c r="A3644">
        <v>3640</v>
      </c>
      <c r="B3644" s="119">
        <v>0.55683814855711278</v>
      </c>
      <c r="C3644" s="97">
        <v>6999.5156708902441</v>
      </c>
      <c r="D3644" s="96">
        <v>0.65930542853366703</v>
      </c>
      <c r="E3644" s="98">
        <v>0.18705462026121772</v>
      </c>
      <c r="F3644" s="119">
        <v>0.61420206643709674</v>
      </c>
      <c r="G3644" s="177">
        <v>1</v>
      </c>
      <c r="H3644" s="97">
        <v>6901169.0240267497</v>
      </c>
      <c r="I3644" s="185">
        <v>39072.845107131841</v>
      </c>
      <c r="J3644" s="174">
        <v>269648308333.93341</v>
      </c>
      <c r="K3644" s="186">
        <v>0.39008685355355011</v>
      </c>
      <c r="L3644" s="182">
        <v>72728529820.856506</v>
      </c>
      <c r="M3644" s="189">
        <v>3916967262.7310386</v>
      </c>
      <c r="N3644" s="187">
        <v>16932221.124610923</v>
      </c>
      <c r="O3644" s="185">
        <v>0</v>
      </c>
      <c r="P3644" s="185">
        <v>365907353663.98145</v>
      </c>
      <c r="Q3644" s="174">
        <v>639472629260.64587</v>
      </c>
      <c r="R3644" s="119">
        <v>0.6222504684137462</v>
      </c>
      <c r="S3644" s="174">
        <v>298018619100.96313</v>
      </c>
      <c r="T3644" s="119">
        <v>0.46603811557271863</v>
      </c>
      <c r="U3644" s="97">
        <v>17.583319658815178</v>
      </c>
      <c r="V3644" s="184">
        <v>5628922267725.4697</v>
      </c>
      <c r="W3644" s="199">
        <v>5844.385378139601</v>
      </c>
      <c r="X3644" s="191">
        <v>4.2428447250244222E-2</v>
      </c>
      <c r="Y3644" s="198">
        <v>2.0000000000000001E-4</v>
      </c>
    </row>
    <row r="3645" spans="1:25" x14ac:dyDescent="0.2">
      <c r="A3645">
        <v>3641</v>
      </c>
      <c r="B3645" s="119">
        <v>0.41632612394295582</v>
      </c>
      <c r="C3645" s="97">
        <v>9711.2400844328204</v>
      </c>
      <c r="D3645" s="96">
        <v>0.40345428467018968</v>
      </c>
      <c r="E3645" s="98">
        <v>0.7</v>
      </c>
      <c r="F3645" s="119">
        <v>0.46714452796188577</v>
      </c>
      <c r="G3645" s="177">
        <v>1</v>
      </c>
      <c r="H3645" s="97">
        <v>3165999.7301163063</v>
      </c>
      <c r="I3645" s="185">
        <v>52327.285368015895</v>
      </c>
      <c r="J3645" s="174">
        <v>165668171352.85727</v>
      </c>
      <c r="K3645" s="186">
        <v>0.41632612394295587</v>
      </c>
      <c r="L3645" s="182">
        <v>49726700487.198181</v>
      </c>
      <c r="M3645" s="189">
        <v>2848476371.1267767</v>
      </c>
      <c r="N3645" s="187">
        <v>9943722.8585750349</v>
      </c>
      <c r="O3645" s="185">
        <v>0</v>
      </c>
      <c r="P3645" s="185">
        <v>134335818948.34004</v>
      </c>
      <c r="Q3645" s="174">
        <v>302852466672.3241</v>
      </c>
      <c r="R3645" s="119">
        <v>0.58259602352728146</v>
      </c>
      <c r="S3645" s="174">
        <v>122245664217.15105</v>
      </c>
      <c r="T3645" s="119">
        <v>0.4036475765258225</v>
      </c>
      <c r="U3645" s="97">
        <v>16.64441588200625</v>
      </c>
      <c r="V3645" s="184">
        <v>2225332111569.0342</v>
      </c>
      <c r="W3645" s="199">
        <v>2306.2370676385008</v>
      </c>
      <c r="X3645" s="191">
        <v>4.3741267904633785E-2</v>
      </c>
      <c r="Y3645" s="198">
        <v>2.0000000000000001E-4</v>
      </c>
    </row>
    <row r="3646" spans="1:25" x14ac:dyDescent="0.2">
      <c r="A3646">
        <v>3642</v>
      </c>
      <c r="B3646" s="119">
        <v>0.40473141359658382</v>
      </c>
      <c r="C3646" s="97">
        <v>8418.8076371249463</v>
      </c>
      <c r="D3646" s="96">
        <v>0.69212783515740695</v>
      </c>
      <c r="E3646" s="98">
        <v>0</v>
      </c>
      <c r="F3646" s="119">
        <v>0</v>
      </c>
      <c r="G3646" s="177">
        <v>0</v>
      </c>
      <c r="H3646" s="97">
        <v>6964434.9400956063</v>
      </c>
      <c r="I3646" s="185">
        <v>38898.723653336667</v>
      </c>
      <c r="J3646" s="174">
        <v>270907630136.4213</v>
      </c>
      <c r="K3646" s="186">
        <v>0.40473141359658382</v>
      </c>
      <c r="L3646" s="182">
        <v>75531776728.625229</v>
      </c>
      <c r="M3646" s="189">
        <v>3724257924.1951308</v>
      </c>
      <c r="N3646" s="187">
        <v>16765232.343673844</v>
      </c>
      <c r="O3646" s="185">
        <v>0</v>
      </c>
      <c r="P3646" s="185">
        <v>0</v>
      </c>
      <c r="Q3646" s="174">
        <v>274631888060.61642</v>
      </c>
      <c r="R3646" s="119">
        <v>0.39924288790169044</v>
      </c>
      <c r="S3646" s="174">
        <v>75531776728.625229</v>
      </c>
      <c r="T3646" s="119">
        <v>0.27502915725487037</v>
      </c>
      <c r="U3646" s="97">
        <v>13.165849031825468</v>
      </c>
      <c r="V3646" s="184">
        <v>1072189658198.5317</v>
      </c>
      <c r="W3646" s="199">
        <v>1113.0049646778064</v>
      </c>
      <c r="X3646" s="191">
        <v>5.3792394281272242E-2</v>
      </c>
      <c r="Y3646" s="198">
        <v>2.0000000000000001E-4</v>
      </c>
    </row>
    <row r="3647" spans="1:25" x14ac:dyDescent="0.2">
      <c r="A3647">
        <v>3643</v>
      </c>
      <c r="B3647" s="119">
        <v>0.48021531361190861</v>
      </c>
      <c r="C3647" s="97">
        <v>6904.8177151789314</v>
      </c>
      <c r="D3647" s="96">
        <v>0.84603684260518908</v>
      </c>
      <c r="E3647" s="98">
        <v>3.5702163462792147E-2</v>
      </c>
      <c r="F3647" s="119">
        <v>0.44362765669968879</v>
      </c>
      <c r="G3647" s="177">
        <v>1</v>
      </c>
      <c r="H3647" s="97">
        <v>7093608.4223729819</v>
      </c>
      <c r="I3647" s="185">
        <v>41795.239182436912</v>
      </c>
      <c r="J3647" s="174">
        <v>296479060679.62775</v>
      </c>
      <c r="K3647" s="186">
        <v>0.48021531361190861</v>
      </c>
      <c r="L3647" s="182">
        <v>112015190094.18491</v>
      </c>
      <c r="M3647" s="189">
        <v>14677822076.594978</v>
      </c>
      <c r="N3647" s="187">
        <v>15999737.33091048</v>
      </c>
      <c r="O3647" s="185">
        <v>0</v>
      </c>
      <c r="P3647" s="185">
        <v>214873475795.99591</v>
      </c>
      <c r="Q3647" s="174">
        <v>526030358552.21863</v>
      </c>
      <c r="R3647" s="119">
        <v>0.59744187884021283</v>
      </c>
      <c r="S3647" s="174">
        <v>181539582180.03018</v>
      </c>
      <c r="T3647" s="119">
        <v>0.34511236704983611</v>
      </c>
      <c r="U3647" s="97">
        <v>15.579185843757815</v>
      </c>
      <c r="V3647" s="184">
        <v>3055537148773.6289</v>
      </c>
      <c r="W3647" s="199">
        <v>3170.4664592000345</v>
      </c>
      <c r="X3647" s="191">
        <v>4.7209799162890254E-2</v>
      </c>
      <c r="Y3647" s="198">
        <v>2.0000000000000001E-4</v>
      </c>
    </row>
    <row r="3648" spans="1:25" x14ac:dyDescent="0.2">
      <c r="A3648">
        <v>3644</v>
      </c>
      <c r="B3648" s="119">
        <v>0.77459820695283355</v>
      </c>
      <c r="C3648" s="97">
        <v>8324.9972552157087</v>
      </c>
      <c r="D3648" s="96">
        <v>0.98112853417143375</v>
      </c>
      <c r="E3648" s="98">
        <v>0</v>
      </c>
      <c r="F3648" s="119">
        <v>0</v>
      </c>
      <c r="G3648" s="177">
        <v>0</v>
      </c>
      <c r="H3648" s="97">
        <v>7344633.6137724295</v>
      </c>
      <c r="I3648" s="185">
        <v>38183.111995082159</v>
      </c>
      <c r="J3648" s="174">
        <v>280440967837.5177</v>
      </c>
      <c r="K3648" s="186">
        <v>0.40838699757245767</v>
      </c>
      <c r="L3648" s="182">
        <v>83643793390.972916</v>
      </c>
      <c r="M3648" s="189">
        <v>8557180396.4836864</v>
      </c>
      <c r="N3648" s="187">
        <v>15672917.645592615</v>
      </c>
      <c r="O3648" s="185">
        <v>0</v>
      </c>
      <c r="P3648" s="185">
        <v>0</v>
      </c>
      <c r="Q3648" s="174">
        <v>288998148234.0014</v>
      </c>
      <c r="R3648" s="119">
        <v>0.39629473597437892</v>
      </c>
      <c r="S3648" s="174">
        <v>83643793390.972916</v>
      </c>
      <c r="T3648" s="119">
        <v>0.28942674512656963</v>
      </c>
      <c r="U3648" s="97">
        <v>13.319266225663233</v>
      </c>
      <c r="V3648" s="184">
        <v>1181477799553.5339</v>
      </c>
      <c r="W3648" s="199">
        <v>1226.2277342107782</v>
      </c>
      <c r="X3648" s="191">
        <v>5.6679372389562624E-2</v>
      </c>
      <c r="Y3648" s="198">
        <v>2.0000000000000001E-4</v>
      </c>
    </row>
    <row r="3649" spans="1:25" x14ac:dyDescent="0.2">
      <c r="A3649">
        <v>3645</v>
      </c>
      <c r="B3649" s="119">
        <v>0.56213727854432549</v>
      </c>
      <c r="C3649" s="97">
        <v>7345.9362641302414</v>
      </c>
      <c r="D3649" s="96">
        <v>0.79755328513498125</v>
      </c>
      <c r="E3649" s="98">
        <v>0.7</v>
      </c>
      <c r="F3649" s="119">
        <v>0.52930906112456644</v>
      </c>
      <c r="G3649" s="177">
        <v>1</v>
      </c>
      <c r="H3649" s="97">
        <v>8460817.9573737383</v>
      </c>
      <c r="I3649" s="185">
        <v>34920.364076370279</v>
      </c>
      <c r="J3649" s="174">
        <v>295454843455.38245</v>
      </c>
      <c r="K3649" s="186">
        <v>0.41214635257517185</v>
      </c>
      <c r="L3649" s="182">
        <v>85474787542.573654</v>
      </c>
      <c r="M3649" s="189">
        <v>3718162841.2958946</v>
      </c>
      <c r="N3649" s="187">
        <v>19077060.940222327</v>
      </c>
      <c r="O3649" s="185">
        <v>0</v>
      </c>
      <c r="P3649" s="185">
        <v>289406669519.18634</v>
      </c>
      <c r="Q3649" s="174">
        <v>588579675815.86475</v>
      </c>
      <c r="R3649" s="119">
        <v>0.60025173517320163</v>
      </c>
      <c r="S3649" s="174">
        <v>252639803242.46576</v>
      </c>
      <c r="T3649" s="119">
        <v>0.42923636955738736</v>
      </c>
      <c r="U3649" s="97">
        <v>17.014062247676279</v>
      </c>
      <c r="V3649" s="184">
        <v>4586337729354.583</v>
      </c>
      <c r="W3649" s="199">
        <v>4758.8067367772983</v>
      </c>
      <c r="X3649" s="191">
        <v>4.3590960376075787E-2</v>
      </c>
      <c r="Y3649" s="198">
        <v>2.0000000000000001E-4</v>
      </c>
    </row>
    <row r="3650" spans="1:25" x14ac:dyDescent="0.2">
      <c r="A3650">
        <v>3646</v>
      </c>
      <c r="B3650" s="119">
        <v>0.51747810804807959</v>
      </c>
      <c r="C3650" s="97">
        <v>8402.4973632273322</v>
      </c>
      <c r="D3650" s="96">
        <v>0.34632898200607831</v>
      </c>
      <c r="E3650" s="98">
        <v>0</v>
      </c>
      <c r="F3650" s="119">
        <v>0</v>
      </c>
      <c r="G3650" s="177">
        <v>0</v>
      </c>
      <c r="H3650" s="97">
        <v>2733604.3259204072</v>
      </c>
      <c r="I3650" s="185">
        <v>53728.377089906971</v>
      </c>
      <c r="J3650" s="174">
        <v>146872124037.65259</v>
      </c>
      <c r="K3650" s="186">
        <v>0.51747810804807959</v>
      </c>
      <c r="L3650" s="182">
        <v>54315729150.65448</v>
      </c>
      <c r="M3650" s="189">
        <v>6338300396.9414139</v>
      </c>
      <c r="N3650" s="187">
        <v>9181245.5655397698</v>
      </c>
      <c r="O3650" s="185">
        <v>0</v>
      </c>
      <c r="P3650" s="185">
        <v>0</v>
      </c>
      <c r="Q3650" s="174">
        <v>153210424434.59399</v>
      </c>
      <c r="R3650" s="119">
        <v>0.49607008891521803</v>
      </c>
      <c r="S3650" s="174">
        <v>54315729150.65448</v>
      </c>
      <c r="T3650" s="119">
        <v>0.35451719000910431</v>
      </c>
      <c r="U3650" s="97">
        <v>13.419793876340908</v>
      </c>
      <c r="V3650" s="184">
        <v>838453444051.57874</v>
      </c>
      <c r="W3650" s="199">
        <v>870.66117265710807</v>
      </c>
      <c r="X3650" s="191">
        <v>5.1985285132055518E-2</v>
      </c>
      <c r="Y3650" s="198">
        <v>2.0000000000000001E-4</v>
      </c>
    </row>
    <row r="3651" spans="1:25" x14ac:dyDescent="0.2">
      <c r="A3651">
        <v>3647</v>
      </c>
      <c r="B3651" s="119">
        <v>0.43326454317907065</v>
      </c>
      <c r="C3651" s="97">
        <v>12436.912366577671</v>
      </c>
      <c r="D3651" s="96">
        <v>1.1850849193539648</v>
      </c>
      <c r="E3651" s="98">
        <v>0.40417627090923053</v>
      </c>
      <c r="F3651" s="119">
        <v>0.54530439020687982</v>
      </c>
      <c r="G3651" s="177">
        <v>1</v>
      </c>
      <c r="H3651" s="97">
        <v>10959596.669595387</v>
      </c>
      <c r="I3651" s="185">
        <v>43006.393065942386</v>
      </c>
      <c r="J3651" s="174">
        <v>471332722216.81232</v>
      </c>
      <c r="K3651" s="186">
        <v>0.4332645431790707</v>
      </c>
      <c r="L3651" s="182">
        <v>160963952229.65775</v>
      </c>
      <c r="M3651" s="189">
        <v>13085524532.108925</v>
      </c>
      <c r="N3651" s="187">
        <v>21041701.266000409</v>
      </c>
      <c r="O3651" s="185">
        <v>0</v>
      </c>
      <c r="P3651" s="185">
        <v>416480875975.32355</v>
      </c>
      <c r="Q3651" s="174">
        <v>900899122724.24475</v>
      </c>
      <c r="R3651" s="119">
        <v>0.59651124504576192</v>
      </c>
      <c r="S3651" s="174">
        <v>374566746695.65393</v>
      </c>
      <c r="T3651" s="119">
        <v>0.41576990946888143</v>
      </c>
      <c r="U3651" s="97">
        <v>16.514588164501074</v>
      </c>
      <c r="V3651" s="184">
        <v>6391908779526.417</v>
      </c>
      <c r="W3651" s="199">
        <v>6631.0987601238021</v>
      </c>
      <c r="X3651" s="191">
        <v>4.5837420850145083E-2</v>
      </c>
      <c r="Y3651" s="198">
        <v>2.0000000000000001E-4</v>
      </c>
    </row>
    <row r="3652" spans="1:25" x14ac:dyDescent="0.2">
      <c r="A3652">
        <v>3648</v>
      </c>
      <c r="B3652" s="119">
        <v>0.4524481216608322</v>
      </c>
      <c r="C3652" s="97">
        <v>6519.4889002064883</v>
      </c>
      <c r="D3652" s="96">
        <v>1.09475765187492</v>
      </c>
      <c r="E3652" s="98">
        <v>0.61344107892900301</v>
      </c>
      <c r="F3652" s="119">
        <v>0.5070496872891932</v>
      </c>
      <c r="G3652" s="177">
        <v>1</v>
      </c>
      <c r="H3652" s="97">
        <v>13155293.974961367</v>
      </c>
      <c r="I3652" s="185">
        <v>34777.202095500543</v>
      </c>
      <c r="J3652" s="174">
        <v>457504317192.95209</v>
      </c>
      <c r="K3652" s="186">
        <v>0.40376731634325036</v>
      </c>
      <c r="L3652" s="182">
        <v>147036403950.83307</v>
      </c>
      <c r="M3652" s="189">
        <v>2902247684.7623038</v>
      </c>
      <c r="N3652" s="187">
        <v>25735347.960756026</v>
      </c>
      <c r="O3652" s="185">
        <v>0</v>
      </c>
      <c r="P3652" s="185">
        <v>358121594902.58392</v>
      </c>
      <c r="Q3652" s="174">
        <v>818528159780.29834</v>
      </c>
      <c r="R3652" s="119">
        <v>0.5756949967573477</v>
      </c>
      <c r="S3652" s="174">
        <v>306925878594.12891</v>
      </c>
      <c r="T3652" s="119">
        <v>0.37497290096471581</v>
      </c>
      <c r="U3652" s="97">
        <v>16.153268191371165</v>
      </c>
      <c r="V3652" s="184">
        <v>5257969901140.4541</v>
      </c>
      <c r="W3652" s="199">
        <v>5456.6261732354378</v>
      </c>
      <c r="X3652" s="191">
        <v>4.6813362902673093E-2</v>
      </c>
      <c r="Y3652" s="198">
        <v>2.0000000000000001E-4</v>
      </c>
    </row>
    <row r="3653" spans="1:25" x14ac:dyDescent="0.2">
      <c r="A3653">
        <v>3649</v>
      </c>
      <c r="B3653" s="119">
        <v>0.52763978858296323</v>
      </c>
      <c r="C3653" s="97">
        <v>7054.3397129097857</v>
      </c>
      <c r="D3653" s="96">
        <v>1.0656504247258485</v>
      </c>
      <c r="E3653" s="98">
        <v>0</v>
      </c>
      <c r="F3653" s="119">
        <v>0.57616686991683863</v>
      </c>
      <c r="G3653" s="177">
        <v>1</v>
      </c>
      <c r="H3653" s="97">
        <v>11077587.018928466</v>
      </c>
      <c r="I3653" s="185">
        <v>35885.5534298274</v>
      </c>
      <c r="J3653" s="174">
        <v>397525340841.31989</v>
      </c>
      <c r="K3653" s="186">
        <v>0.36324824556747481</v>
      </c>
      <c r="L3653" s="182">
        <v>105807043002.53137</v>
      </c>
      <c r="M3653" s="189">
        <v>7836373695.0728531</v>
      </c>
      <c r="N3653" s="187">
        <v>22152889.367368978</v>
      </c>
      <c r="O3653" s="185">
        <v>0</v>
      </c>
      <c r="P3653" s="185">
        <v>359898085594.17432</v>
      </c>
      <c r="Q3653" s="174">
        <v>765259800130.56702</v>
      </c>
      <c r="R3653" s="119">
        <v>0.56493082614662371</v>
      </c>
      <c r="S3653" s="174">
        <v>306579217291.31329</v>
      </c>
      <c r="T3653" s="119">
        <v>0.4006210926524631</v>
      </c>
      <c r="U3653" s="97">
        <v>17.007756939047763</v>
      </c>
      <c r="V3653" s="184">
        <v>5513195708355.8359</v>
      </c>
      <c r="W3653" s="199">
        <v>5715.4106423684743</v>
      </c>
      <c r="X3653" s="191">
        <v>4.3995379778709959E-2</v>
      </c>
      <c r="Y3653" s="198">
        <v>2.0000000000000001E-4</v>
      </c>
    </row>
    <row r="3654" spans="1:25" x14ac:dyDescent="0.2">
      <c r="A3654">
        <v>3650</v>
      </c>
      <c r="B3654" s="119">
        <v>0.51985687156444715</v>
      </c>
      <c r="C3654" s="97">
        <v>11104.916072252217</v>
      </c>
      <c r="D3654" s="96">
        <v>1.2413902822746476</v>
      </c>
      <c r="E3654" s="98">
        <v>0.3372639098297926</v>
      </c>
      <c r="F3654" s="119">
        <v>0</v>
      </c>
      <c r="G3654" s="177">
        <v>0</v>
      </c>
      <c r="H3654" s="97">
        <v>12685085.607713519</v>
      </c>
      <c r="I3654" s="185">
        <v>35869.244919816447</v>
      </c>
      <c r="J3654" s="174">
        <v>455004442491.91486</v>
      </c>
      <c r="K3654" s="186">
        <v>0.40711417236206759</v>
      </c>
      <c r="L3654" s="182">
        <v>146459369217.59937</v>
      </c>
      <c r="M3654" s="189">
        <v>42245534733.361069</v>
      </c>
      <c r="N3654" s="187">
        <v>23745999.872972548</v>
      </c>
      <c r="O3654" s="185">
        <v>75077448236.11261</v>
      </c>
      <c r="P3654" s="185">
        <v>0</v>
      </c>
      <c r="Q3654" s="174">
        <v>572327425461.38855</v>
      </c>
      <c r="R3654" s="119">
        <v>0.4286020636129711</v>
      </c>
      <c r="S3654" s="174">
        <v>177360457685.34668</v>
      </c>
      <c r="T3654" s="119">
        <v>0.30989334041150562</v>
      </c>
      <c r="U3654" s="97">
        <v>14.789881757389963</v>
      </c>
      <c r="V3654" s="184">
        <v>2591920611048.1738</v>
      </c>
      <c r="W3654" s="199">
        <v>2689.2567331514697</v>
      </c>
      <c r="X3654" s="191">
        <v>5.2815059140429763E-2</v>
      </c>
      <c r="Y3654" s="198">
        <v>2.0000000000000001E-4</v>
      </c>
    </row>
    <row r="3655" spans="1:25" x14ac:dyDescent="0.2">
      <c r="A3655">
        <v>3651</v>
      </c>
      <c r="B3655" s="119">
        <v>0.611312148981763</v>
      </c>
      <c r="C3655" s="97">
        <v>7978.6387788863403</v>
      </c>
      <c r="D3655" s="96">
        <v>0.43779650883841648</v>
      </c>
      <c r="E3655" s="98">
        <v>0.19223756941562742</v>
      </c>
      <c r="F3655" s="119">
        <v>0.4931601513323835</v>
      </c>
      <c r="G3655" s="177">
        <v>1</v>
      </c>
      <c r="H3655" s="97">
        <v>3409334.8473517522</v>
      </c>
      <c r="I3655" s="185">
        <v>46392.658777305071</v>
      </c>
      <c r="J3655" s="174">
        <v>158168108230.76532</v>
      </c>
      <c r="K3655" s="186">
        <v>0.49934689088581397</v>
      </c>
      <c r="L3655" s="182">
        <v>60963617829.83889</v>
      </c>
      <c r="M3655" s="189">
        <v>6316292862.5171061</v>
      </c>
      <c r="N3655" s="187">
        <v>10402422.006076479</v>
      </c>
      <c r="O3655" s="185">
        <v>0</v>
      </c>
      <c r="P3655" s="185">
        <v>197331262039.04706</v>
      </c>
      <c r="Q3655" s="174">
        <v>361815663132.32947</v>
      </c>
      <c r="R3655" s="119">
        <v>0.65460339849062288</v>
      </c>
      <c r="S3655" s="174">
        <v>152707753447.48392</v>
      </c>
      <c r="T3655" s="119">
        <v>0.42205954304314625</v>
      </c>
      <c r="U3655" s="97">
        <v>16.736313743743839</v>
      </c>
      <c r="V3655" s="184">
        <v>2797729786393.5938</v>
      </c>
      <c r="W3655" s="199">
        <v>2902.1128368443651</v>
      </c>
      <c r="X3655" s="191">
        <v>4.3394175652589191E-2</v>
      </c>
      <c r="Y3655" s="198">
        <v>2.0000000000000001E-4</v>
      </c>
    </row>
    <row r="3656" spans="1:25" x14ac:dyDescent="0.2">
      <c r="A3656">
        <v>3652</v>
      </c>
      <c r="B3656" s="119">
        <v>0.47220033096874187</v>
      </c>
      <c r="C3656" s="97">
        <v>4000</v>
      </c>
      <c r="D3656" s="96">
        <v>0.98097289292398637</v>
      </c>
      <c r="E3656" s="98">
        <v>0.7</v>
      </c>
      <c r="F3656" s="119">
        <v>0.43644281890364672</v>
      </c>
      <c r="G3656" s="177">
        <v>1</v>
      </c>
      <c r="H3656" s="97">
        <v>12239788.746378699</v>
      </c>
      <c r="I3656" s="185">
        <v>35233.578717706347</v>
      </c>
      <c r="J3656" s="174">
        <v>431251560283.63019</v>
      </c>
      <c r="K3656" s="186">
        <v>0.43326658051493228</v>
      </c>
      <c r="L3656" s="182">
        <v>126199076324.35298</v>
      </c>
      <c r="M3656" s="189">
        <v>4998416321.6032209</v>
      </c>
      <c r="N3656" s="187">
        <v>25166061.308855668</v>
      </c>
      <c r="O3656" s="185">
        <v>3692032317.460032</v>
      </c>
      <c r="P3656" s="185">
        <v>460287930516.26147</v>
      </c>
      <c r="Q3656" s="174">
        <v>900229939438.95496</v>
      </c>
      <c r="R3656" s="119">
        <v>0.61987591690248967</v>
      </c>
      <c r="S3656" s="174">
        <v>337740553103.98303</v>
      </c>
      <c r="T3656" s="119">
        <v>0.37517142932890135</v>
      </c>
      <c r="U3656" s="97">
        <v>16.804725118426141</v>
      </c>
      <c r="V3656" s="184">
        <v>6083397591118.0176</v>
      </c>
      <c r="W3656" s="199">
        <v>6313.3151789840631</v>
      </c>
      <c r="X3656" s="191">
        <v>4.4486245872576116E-2</v>
      </c>
      <c r="Y3656" s="198">
        <v>2.0000000000000001E-4</v>
      </c>
    </row>
    <row r="3657" spans="1:25" x14ac:dyDescent="0.2">
      <c r="A3657">
        <v>3653</v>
      </c>
      <c r="B3657" s="119">
        <v>0.43633844948220957</v>
      </c>
      <c r="C3657" s="97">
        <v>12897.958409438374</v>
      </c>
      <c r="D3657" s="96">
        <v>0.76205434550299322</v>
      </c>
      <c r="E3657" s="98">
        <v>0</v>
      </c>
      <c r="F3657" s="119">
        <v>0</v>
      </c>
      <c r="G3657" s="177">
        <v>0</v>
      </c>
      <c r="H3657" s="97">
        <v>4409343.1550836163</v>
      </c>
      <c r="I3657" s="185">
        <v>42384.933741542169</v>
      </c>
      <c r="J3657" s="174">
        <v>186889717471.94156</v>
      </c>
      <c r="K3657" s="186">
        <v>0.35948729718223971</v>
      </c>
      <c r="L3657" s="182">
        <v>49456371452.67067</v>
      </c>
      <c r="M3657" s="189">
        <v>5374003659.7302494</v>
      </c>
      <c r="N3657" s="187">
        <v>10859522.040932095</v>
      </c>
      <c r="O3657" s="185">
        <v>0</v>
      </c>
      <c r="P3657" s="185">
        <v>0</v>
      </c>
      <c r="Q3657" s="174">
        <v>192263721131.67181</v>
      </c>
      <c r="R3657" s="119">
        <v>0.34943919221832487</v>
      </c>
      <c r="S3657" s="174">
        <v>49456371452.67067</v>
      </c>
      <c r="T3657" s="119">
        <v>0.25723194766838237</v>
      </c>
      <c r="U3657" s="97">
        <v>13.366163182822453</v>
      </c>
      <c r="V3657" s="184">
        <v>698484648404.26831</v>
      </c>
      <c r="W3657" s="199">
        <v>724.260497539369</v>
      </c>
      <c r="X3657" s="191">
        <v>5.8186973451225518E-2</v>
      </c>
      <c r="Y3657" s="198">
        <v>2.0000000000000001E-4</v>
      </c>
    </row>
    <row r="3658" spans="1:25" x14ac:dyDescent="0.2">
      <c r="A3658">
        <v>3654</v>
      </c>
      <c r="B3658" s="119">
        <v>0.36493197577743031</v>
      </c>
      <c r="C3658" s="97">
        <v>5317.7020331276781</v>
      </c>
      <c r="D3658" s="96">
        <v>1.0117219902136816</v>
      </c>
      <c r="E3658" s="98">
        <v>0.7</v>
      </c>
      <c r="F3658" s="119">
        <v>0.53479156737401479</v>
      </c>
      <c r="G3658" s="177">
        <v>1</v>
      </c>
      <c r="H3658" s="97">
        <v>13031587.099894052</v>
      </c>
      <c r="I3658" s="185">
        <v>34378.783470387352</v>
      </c>
      <c r="J3658" s="174">
        <v>448010111182.75067</v>
      </c>
      <c r="K3658" s="186">
        <v>0.36493197577743031</v>
      </c>
      <c r="L3658" s="182">
        <v>120653953152.28802</v>
      </c>
      <c r="M3658" s="189">
        <v>5959272811.9691248</v>
      </c>
      <c r="N3658" s="187">
        <v>26254639.871725954</v>
      </c>
      <c r="O3658" s="185">
        <v>0</v>
      </c>
      <c r="P3658" s="185">
        <v>315028653481.75507</v>
      </c>
      <c r="Q3658" s="174">
        <v>768998037476.47485</v>
      </c>
      <c r="R3658" s="119">
        <v>0.54033445805809732</v>
      </c>
      <c r="S3658" s="174">
        <v>282733914453.9505</v>
      </c>
      <c r="T3658" s="119">
        <v>0.36766532640546545</v>
      </c>
      <c r="U3658" s="97">
        <v>16.498499772741638</v>
      </c>
      <c r="V3658" s="184">
        <v>4955198147506.3438</v>
      </c>
      <c r="W3658" s="199">
        <v>5141.3129151540934</v>
      </c>
      <c r="X3658" s="191">
        <v>4.5214502028377263E-2</v>
      </c>
      <c r="Y3658" s="198">
        <v>2.0000000000000001E-4</v>
      </c>
    </row>
    <row r="3659" spans="1:25" x14ac:dyDescent="0.2">
      <c r="A3659">
        <v>3655</v>
      </c>
      <c r="B3659" s="119">
        <v>0.51554652803275647</v>
      </c>
      <c r="C3659" s="97">
        <v>4515.2353276657441</v>
      </c>
      <c r="D3659" s="96">
        <v>0.2</v>
      </c>
      <c r="E3659" s="98">
        <v>0.26307893604892152</v>
      </c>
      <c r="F3659" s="119">
        <v>0</v>
      </c>
      <c r="G3659" s="177">
        <v>0</v>
      </c>
      <c r="H3659" s="97">
        <v>3775143.7204828635</v>
      </c>
      <c r="I3659" s="185">
        <v>53679.948785668028</v>
      </c>
      <c r="J3659" s="174">
        <v>202649521574.05637</v>
      </c>
      <c r="K3659" s="186">
        <v>0.51554652803275647</v>
      </c>
      <c r="L3659" s="182">
        <v>73075858924.446457</v>
      </c>
      <c r="M3659" s="189">
        <v>15313803046.409267</v>
      </c>
      <c r="N3659" s="187">
        <v>13730262.367848467</v>
      </c>
      <c r="O3659" s="185">
        <v>25008653906.332603</v>
      </c>
      <c r="P3659" s="185">
        <v>0</v>
      </c>
      <c r="Q3659" s="174">
        <v>242971978526.79825</v>
      </c>
      <c r="R3659" s="119">
        <v>0.51233142659016717</v>
      </c>
      <c r="S3659" s="174">
        <v>90031162702.700317</v>
      </c>
      <c r="T3659" s="119">
        <v>0.370541340810502</v>
      </c>
      <c r="U3659" s="97">
        <v>14.686518170450167</v>
      </c>
      <c r="V3659" s="184">
        <v>1538595013811.2009</v>
      </c>
      <c r="W3659" s="199">
        <v>1596.1564780934377</v>
      </c>
      <c r="X3659" s="191">
        <v>4.6305480407945049E-2</v>
      </c>
      <c r="Y3659" s="198">
        <v>2.0000000000000001E-4</v>
      </c>
    </row>
    <row r="3660" spans="1:25" x14ac:dyDescent="0.2">
      <c r="A3660">
        <v>3656</v>
      </c>
      <c r="B3660" s="119">
        <v>0.26135193393125322</v>
      </c>
      <c r="C3660" s="97">
        <v>12222.104447931824</v>
      </c>
      <c r="D3660" s="96">
        <v>0.46365942964498663</v>
      </c>
      <c r="E3660" s="98">
        <v>0.2681829044469331</v>
      </c>
      <c r="F3660" s="119">
        <v>0.59009205211654481</v>
      </c>
      <c r="G3660" s="177">
        <v>1</v>
      </c>
      <c r="H3660" s="97">
        <v>3219720.9188488019</v>
      </c>
      <c r="I3660" s="185">
        <v>53610.123594808436</v>
      </c>
      <c r="J3660" s="174">
        <v>172609636400.27444</v>
      </c>
      <c r="K3660" s="186">
        <v>0.26135193393125322</v>
      </c>
      <c r="L3660" s="182">
        <v>24851234966.537312</v>
      </c>
      <c r="M3660" s="189">
        <v>4946356348.1461458</v>
      </c>
      <c r="N3660" s="187">
        <v>9703745.7535256501</v>
      </c>
      <c r="O3660" s="185">
        <v>0</v>
      </c>
      <c r="P3660" s="185">
        <v>170900998361.79984</v>
      </c>
      <c r="Q3660" s="174">
        <v>348456991110.2204</v>
      </c>
      <c r="R3660" s="119">
        <v>0.52182239305483347</v>
      </c>
      <c r="S3660" s="174">
        <v>115151518878.21082</v>
      </c>
      <c r="T3660" s="119">
        <v>0.33046120989372618</v>
      </c>
      <c r="U3660" s="97">
        <v>17.851479013286113</v>
      </c>
      <c r="V3660" s="184">
        <v>2195225634366.3655</v>
      </c>
      <c r="W3660" s="199">
        <v>2278.2261862663636</v>
      </c>
      <c r="X3660" s="191">
        <v>4.1426956618076459E-2</v>
      </c>
      <c r="Y3660" s="198">
        <v>2.0000000000000001E-4</v>
      </c>
    </row>
    <row r="3661" spans="1:25" x14ac:dyDescent="0.2">
      <c r="A3661">
        <v>3657</v>
      </c>
      <c r="B3661" s="119">
        <v>0.45329494108531704</v>
      </c>
      <c r="C3661" s="97">
        <v>16617.674154209781</v>
      </c>
      <c r="D3661" s="96">
        <v>0.97876184608395878</v>
      </c>
      <c r="E3661" s="98">
        <v>0</v>
      </c>
      <c r="F3661" s="119">
        <v>0</v>
      </c>
      <c r="G3661" s="177">
        <v>0</v>
      </c>
      <c r="H3661" s="97">
        <v>6243760.109145225</v>
      </c>
      <c r="I3661" s="185">
        <v>38589.19616792164</v>
      </c>
      <c r="J3661" s="174">
        <v>240941683677.24893</v>
      </c>
      <c r="K3661" s="186">
        <v>0.3590733062647582</v>
      </c>
      <c r="L3661" s="182">
        <v>67057135981.442886</v>
      </c>
      <c r="M3661" s="189">
        <v>5833329443.7102413</v>
      </c>
      <c r="N3661" s="187">
        <v>13505507.208503064</v>
      </c>
      <c r="O3661" s="185">
        <v>0</v>
      </c>
      <c r="P3661" s="185">
        <v>0</v>
      </c>
      <c r="Q3661" s="174">
        <v>246775013120.95917</v>
      </c>
      <c r="R3661" s="119">
        <v>0.3505854416977815</v>
      </c>
      <c r="S3661" s="174">
        <v>67057135981.442886</v>
      </c>
      <c r="T3661" s="119">
        <v>0.27173389693459027</v>
      </c>
      <c r="U3661" s="97">
        <v>13.27988186356945</v>
      </c>
      <c r="V3661" s="184">
        <v>843304535669.61365</v>
      </c>
      <c r="W3661" s="199">
        <v>875.83638191595742</v>
      </c>
      <c r="X3661" s="191">
        <v>6.1532574479083661E-2</v>
      </c>
      <c r="Y3661" s="198">
        <v>2.0000000000000001E-4</v>
      </c>
    </row>
    <row r="3662" spans="1:25" x14ac:dyDescent="0.2">
      <c r="A3662">
        <v>3658</v>
      </c>
      <c r="B3662" s="119">
        <v>0.63340589393403091</v>
      </c>
      <c r="C3662" s="97">
        <v>9230.4855973671401</v>
      </c>
      <c r="D3662" s="96">
        <v>0.954307708860204</v>
      </c>
      <c r="E3662" s="98">
        <v>0.7</v>
      </c>
      <c r="F3662" s="119">
        <v>0</v>
      </c>
      <c r="G3662" s="177">
        <v>0</v>
      </c>
      <c r="H3662" s="97">
        <v>8902696.1388677359</v>
      </c>
      <c r="I3662" s="185">
        <v>37267.2443018876</v>
      </c>
      <c r="J3662" s="174">
        <v>331778951952.6554</v>
      </c>
      <c r="K3662" s="186">
        <v>0.48681694460090408</v>
      </c>
      <c r="L3662" s="182">
        <v>122974420746.27919</v>
      </c>
      <c r="M3662" s="189">
        <v>34708775540.557678</v>
      </c>
      <c r="N3662" s="187">
        <v>18772041.459365204</v>
      </c>
      <c r="O3662" s="185">
        <v>69490239401.587143</v>
      </c>
      <c r="P3662" s="185">
        <v>0</v>
      </c>
      <c r="Q3662" s="174">
        <v>435977966894.80023</v>
      </c>
      <c r="R3662" s="119">
        <v>0.49797885140865122</v>
      </c>
      <c r="S3662" s="174">
        <v>148025593343.08511</v>
      </c>
      <c r="T3662" s="119">
        <v>0.33952539940809234</v>
      </c>
      <c r="U3662" s="97">
        <v>14.65775507404228</v>
      </c>
      <c r="V3662" s="184">
        <v>2289566992972.5254</v>
      </c>
      <c r="W3662" s="199">
        <v>2375.7976962039961</v>
      </c>
      <c r="X3662" s="191">
        <v>5.0681671885791632E-2</v>
      </c>
      <c r="Y3662" s="198">
        <v>2.0000000000000001E-4</v>
      </c>
    </row>
    <row r="3663" spans="1:25" x14ac:dyDescent="0.2">
      <c r="A3663">
        <v>3659</v>
      </c>
      <c r="B3663" s="119">
        <v>0.49957102617302418</v>
      </c>
      <c r="C3663" s="97">
        <v>13956.715891234802</v>
      </c>
      <c r="D3663" s="96">
        <v>1.1118872000293365</v>
      </c>
      <c r="E3663" s="98">
        <v>0.19273969783419212</v>
      </c>
      <c r="F3663" s="119">
        <v>0.66414121756096245</v>
      </c>
      <c r="G3663" s="177">
        <v>1</v>
      </c>
      <c r="H3663" s="97">
        <v>8588591.0144462083</v>
      </c>
      <c r="I3663" s="185">
        <v>41856.371654571245</v>
      </c>
      <c r="J3663" s="174">
        <v>359487257489.77155</v>
      </c>
      <c r="K3663" s="186">
        <v>0.47787951776601145</v>
      </c>
      <c r="L3663" s="182">
        <v>145894747774.61633</v>
      </c>
      <c r="M3663" s="189">
        <v>9287638537.3607979</v>
      </c>
      <c r="N3663" s="187">
        <v>17229287.794725694</v>
      </c>
      <c r="O3663" s="185">
        <v>0</v>
      </c>
      <c r="P3663" s="185">
        <v>314848435443.3056</v>
      </c>
      <c r="Q3663" s="174">
        <v>683623331470.43799</v>
      </c>
      <c r="R3663" s="119">
        <v>0.61974237288769796</v>
      </c>
      <c r="S3663" s="174">
        <v>245629989244.99506</v>
      </c>
      <c r="T3663" s="119">
        <v>0.35930603584968029</v>
      </c>
      <c r="U3663" s="97">
        <v>15.544052392447638</v>
      </c>
      <c r="V3663" s="184">
        <v>3954574142335.4258</v>
      </c>
      <c r="W3663" s="199">
        <v>4104.986561034757</v>
      </c>
      <c r="X3663" s="191">
        <v>4.971818667296482E-2</v>
      </c>
      <c r="Y3663" s="198">
        <v>2.0000000000000001E-4</v>
      </c>
    </row>
    <row r="3664" spans="1:25" x14ac:dyDescent="0.2">
      <c r="A3664">
        <v>3660</v>
      </c>
      <c r="B3664" s="119">
        <v>0.39551789054260827</v>
      </c>
      <c r="C3664" s="97">
        <v>5626.5391396263803</v>
      </c>
      <c r="D3664" s="96">
        <v>1.0221454535721568</v>
      </c>
      <c r="E3664" s="98">
        <v>0</v>
      </c>
      <c r="F3664" s="119">
        <v>0</v>
      </c>
      <c r="G3664" s="177">
        <v>0</v>
      </c>
      <c r="H3664" s="97">
        <v>11013911.453151591</v>
      </c>
      <c r="I3664" s="185">
        <v>37947.865569580106</v>
      </c>
      <c r="J3664" s="174">
        <v>417954431219.45526</v>
      </c>
      <c r="K3664" s="186">
        <v>0.39551789054260822</v>
      </c>
      <c r="L3664" s="182">
        <v>113956112487.16667</v>
      </c>
      <c r="M3664" s="189">
        <v>14170538144.126333</v>
      </c>
      <c r="N3664" s="187">
        <v>22420225.206550047</v>
      </c>
      <c r="O3664" s="185">
        <v>0</v>
      </c>
      <c r="P3664" s="185">
        <v>0</v>
      </c>
      <c r="Q3664" s="174">
        <v>432124969363.5816</v>
      </c>
      <c r="R3664" s="119">
        <v>0.38254779681515522</v>
      </c>
      <c r="S3664" s="174">
        <v>113956112487.16667</v>
      </c>
      <c r="T3664" s="119">
        <v>0.26371101085641313</v>
      </c>
      <c r="U3664" s="97">
        <v>13.378119339712519</v>
      </c>
      <c r="V3664" s="184">
        <v>1632739029812.7322</v>
      </c>
      <c r="W3664" s="199">
        <v>1695.8209636616077</v>
      </c>
      <c r="X3664" s="191">
        <v>5.5911757647341881E-2</v>
      </c>
      <c r="Y3664" s="198">
        <v>2.0000000000000001E-4</v>
      </c>
    </row>
    <row r="3665" spans="1:25" x14ac:dyDescent="0.2">
      <c r="A3665">
        <v>3661</v>
      </c>
      <c r="B3665" s="119">
        <v>0.4876602839999627</v>
      </c>
      <c r="C3665" s="97">
        <v>15233.690955445752</v>
      </c>
      <c r="D3665" s="96">
        <v>0.80927742541270198</v>
      </c>
      <c r="E3665" s="98">
        <v>6.2372871047322892E-2</v>
      </c>
      <c r="F3665" s="119">
        <v>0</v>
      </c>
      <c r="G3665" s="177">
        <v>0</v>
      </c>
      <c r="H3665" s="97">
        <v>5142672.7979570758</v>
      </c>
      <c r="I3665" s="185">
        <v>45054.278900888821</v>
      </c>
      <c r="J3665" s="174">
        <v>231699414535.17236</v>
      </c>
      <c r="K3665" s="186">
        <v>0.44397604042951455</v>
      </c>
      <c r="L3665" s="182">
        <v>79860135988.382172</v>
      </c>
      <c r="M3665" s="189">
        <v>7870379975.2283459</v>
      </c>
      <c r="N3665" s="187">
        <v>12129351.728937749</v>
      </c>
      <c r="O3665" s="185">
        <v>9630211105.0891724</v>
      </c>
      <c r="P3665" s="185">
        <v>0</v>
      </c>
      <c r="Q3665" s="174">
        <v>249200005615.48987</v>
      </c>
      <c r="R3665" s="119">
        <v>0.44371250011063734</v>
      </c>
      <c r="S3665" s="174">
        <v>85893786447.696274</v>
      </c>
      <c r="T3665" s="119">
        <v>0.34467810799422088</v>
      </c>
      <c r="U3665" s="97">
        <v>13.743323665057195</v>
      </c>
      <c r="V3665" s="184">
        <v>1219901667730.3062</v>
      </c>
      <c r="W3665" s="199">
        <v>1264.8785931535349</v>
      </c>
      <c r="X3665" s="191">
        <v>5.6146653232911084E-2</v>
      </c>
      <c r="Y3665" s="198">
        <v>2.0000000000000001E-4</v>
      </c>
    </row>
    <row r="3666" spans="1:25" x14ac:dyDescent="0.2">
      <c r="A3666">
        <v>3662</v>
      </c>
      <c r="B3666" s="119">
        <v>0.45488114569700611</v>
      </c>
      <c r="C3666" s="97">
        <v>9916.2829765993556</v>
      </c>
      <c r="D3666" s="96">
        <v>0.7606400887476491</v>
      </c>
      <c r="E3666" s="98">
        <v>9.0244702331753163E-2</v>
      </c>
      <c r="F3666" s="119">
        <v>0</v>
      </c>
      <c r="G3666" s="177">
        <v>0</v>
      </c>
      <c r="H3666" s="97">
        <v>5365635.9305916876</v>
      </c>
      <c r="I3666" s="185">
        <v>37637.915630663549</v>
      </c>
      <c r="J3666" s="174">
        <v>201951352460.46683</v>
      </c>
      <c r="K3666" s="186">
        <v>0.34384722173171778</v>
      </c>
      <c r="L3666" s="182">
        <v>49823196729.143768</v>
      </c>
      <c r="M3666" s="189">
        <v>10083405934.92284</v>
      </c>
      <c r="N3666" s="187">
        <v>12903634.683455378</v>
      </c>
      <c r="O3666" s="185">
        <v>20764448976.230968</v>
      </c>
      <c r="P3666" s="185">
        <v>0</v>
      </c>
      <c r="Q3666" s="174">
        <v>232799207371.62064</v>
      </c>
      <c r="R3666" s="119">
        <v>0.36964030771854489</v>
      </c>
      <c r="S3666" s="174">
        <v>61655695789.629837</v>
      </c>
      <c r="T3666" s="119">
        <v>0.26484495581296369</v>
      </c>
      <c r="U3666" s="97">
        <v>14.622688793130777</v>
      </c>
      <c r="V3666" s="184">
        <v>960026808347.31482</v>
      </c>
      <c r="W3666" s="199">
        <v>997.02915211495099</v>
      </c>
      <c r="X3666" s="191">
        <v>4.9729671148101361E-2</v>
      </c>
      <c r="Y3666" s="198">
        <v>2.0000000000000001E-4</v>
      </c>
    </row>
    <row r="3667" spans="1:25" x14ac:dyDescent="0.2">
      <c r="A3667">
        <v>3663</v>
      </c>
      <c r="B3667" s="119">
        <v>0.46721099791280879</v>
      </c>
      <c r="C3667" s="97">
        <v>10575.080702095194</v>
      </c>
      <c r="D3667" s="96">
        <v>0.82121104270214829</v>
      </c>
      <c r="E3667" s="98">
        <v>9.0627688880478868E-2</v>
      </c>
      <c r="F3667" s="119">
        <v>0</v>
      </c>
      <c r="G3667" s="177">
        <v>0</v>
      </c>
      <c r="H3667" s="97">
        <v>6953558.4844229128</v>
      </c>
      <c r="I3667" s="185">
        <v>43061.362046181479</v>
      </c>
      <c r="J3667" s="174">
        <v>299429699407.03204</v>
      </c>
      <c r="K3667" s="186">
        <v>0.46721099791280873</v>
      </c>
      <c r="L3667" s="182">
        <v>105030778641.5668</v>
      </c>
      <c r="M3667" s="189">
        <v>10606677477.856478</v>
      </c>
      <c r="N3667" s="187">
        <v>15782930.588267345</v>
      </c>
      <c r="O3667" s="185">
        <v>20942604666.433475</v>
      </c>
      <c r="P3667" s="185">
        <v>0</v>
      </c>
      <c r="Q3667" s="174">
        <v>330978981551.32202</v>
      </c>
      <c r="R3667" s="119">
        <v>0.4732957109953162</v>
      </c>
      <c r="S3667" s="174">
        <v>116442989886.16272</v>
      </c>
      <c r="T3667" s="119">
        <v>0.35181385035504714</v>
      </c>
      <c r="U3667" s="97">
        <v>13.861369493434232</v>
      </c>
      <c r="V3667" s="184">
        <v>1713701951288.5159</v>
      </c>
      <c r="W3667" s="199">
        <v>1779.0506013519312</v>
      </c>
      <c r="X3667" s="191">
        <v>5.3634213087915029E-2</v>
      </c>
      <c r="Y3667" s="198">
        <v>2.0000000000000001E-4</v>
      </c>
    </row>
    <row r="3668" spans="1:25" x14ac:dyDescent="0.2">
      <c r="A3668">
        <v>3664</v>
      </c>
      <c r="B3668" s="119">
        <v>0.52353950920743419</v>
      </c>
      <c r="C3668" s="97">
        <v>4000</v>
      </c>
      <c r="D3668" s="96">
        <v>0.75859293604160183</v>
      </c>
      <c r="E3668" s="98">
        <v>7.5294607638395072E-2</v>
      </c>
      <c r="F3668" s="119">
        <v>0</v>
      </c>
      <c r="G3668" s="177">
        <v>0</v>
      </c>
      <c r="H3668" s="97">
        <v>9384659.6213023253</v>
      </c>
      <c r="I3668" s="185">
        <v>27351.531290224062</v>
      </c>
      <c r="J3668" s="174">
        <v>256684811280.15283</v>
      </c>
      <c r="K3668" s="186">
        <v>0.34458845772469182</v>
      </c>
      <c r="L3668" s="182">
        <v>60072531987.369858</v>
      </c>
      <c r="M3668" s="189">
        <v>10287965451.000618</v>
      </c>
      <c r="N3668" s="187">
        <v>21528545.893564675</v>
      </c>
      <c r="O3668" s="185">
        <v>20079153208.389133</v>
      </c>
      <c r="P3668" s="185">
        <v>0</v>
      </c>
      <c r="Q3668" s="174">
        <v>287051929939.5426</v>
      </c>
      <c r="R3668" s="119">
        <v>0.36409421051133478</v>
      </c>
      <c r="S3668" s="174">
        <v>72329260659.973511</v>
      </c>
      <c r="T3668" s="119">
        <v>0.25197273773845424</v>
      </c>
      <c r="U3668" s="97">
        <v>14.522278564604589</v>
      </c>
      <c r="V3668" s="184">
        <v>1176913866967.9402</v>
      </c>
      <c r="W3668" s="199">
        <v>1219.876462326087</v>
      </c>
      <c r="X3668" s="191">
        <v>4.8999776993323266E-2</v>
      </c>
      <c r="Y3668" s="198">
        <v>2.0000000000000001E-4</v>
      </c>
    </row>
    <row r="3669" spans="1:25" x14ac:dyDescent="0.2">
      <c r="A3669">
        <v>3665</v>
      </c>
      <c r="B3669" s="119">
        <v>0.26360506580226728</v>
      </c>
      <c r="C3669" s="97">
        <v>8068.8631886044159</v>
      </c>
      <c r="D3669" s="96">
        <v>0.661356687215928</v>
      </c>
      <c r="E3669" s="98">
        <v>0.10832121903001485</v>
      </c>
      <c r="F3669" s="119">
        <v>0</v>
      </c>
      <c r="G3669" s="177">
        <v>0</v>
      </c>
      <c r="H3669" s="97">
        <v>20578028.547108106</v>
      </c>
      <c r="I3669" s="185">
        <v>26733.477536319468</v>
      </c>
      <c r="J3669" s="174">
        <v>550122263905.85535</v>
      </c>
      <c r="K3669" s="186">
        <v>0.26360506580226717</v>
      </c>
      <c r="L3669" s="182">
        <v>87839334586.273285</v>
      </c>
      <c r="M3669" s="189">
        <v>25933121171.044464</v>
      </c>
      <c r="N3669" s="187">
        <v>46734380.207140021</v>
      </c>
      <c r="O3669" s="185">
        <v>62823150958.756233</v>
      </c>
      <c r="P3669" s="185">
        <v>0</v>
      </c>
      <c r="Q3669" s="174">
        <v>638878536035.65601</v>
      </c>
      <c r="R3669" s="119">
        <v>0.30565048804879852</v>
      </c>
      <c r="S3669" s="174">
        <v>119363069338.78879</v>
      </c>
      <c r="T3669" s="119">
        <v>0.18683217952422665</v>
      </c>
      <c r="U3669" s="97">
        <v>15.256112546437622</v>
      </c>
      <c r="V3669" s="184">
        <v>1768322987742.6182</v>
      </c>
      <c r="W3669" s="199">
        <v>1834.5056050254836</v>
      </c>
      <c r="X3669" s="191">
        <v>4.7188751046846979E-2</v>
      </c>
      <c r="Y3669" s="198">
        <v>2.0000000000000001E-4</v>
      </c>
    </row>
    <row r="3670" spans="1:25" x14ac:dyDescent="0.2">
      <c r="A3670">
        <v>3666</v>
      </c>
      <c r="B3670" s="119">
        <v>0.58512392108109934</v>
      </c>
      <c r="C3670" s="97">
        <v>13121.201065308636</v>
      </c>
      <c r="D3670" s="96">
        <v>0.42660759058269576</v>
      </c>
      <c r="E3670" s="98">
        <v>0.21456498649765759</v>
      </c>
      <c r="F3670" s="119">
        <v>0.64557708480926335</v>
      </c>
      <c r="G3670" s="177">
        <v>1</v>
      </c>
      <c r="H3670" s="97">
        <v>3489694.1265450036</v>
      </c>
      <c r="I3670" s="185">
        <v>53858.51644190932</v>
      </c>
      <c r="J3670" s="174">
        <v>187949748491.75845</v>
      </c>
      <c r="K3670" s="186">
        <v>0.53820380961822734</v>
      </c>
      <c r="L3670" s="182">
        <v>80062089870.473068</v>
      </c>
      <c r="M3670" s="189">
        <v>3049967688.2391458</v>
      </c>
      <c r="N3670" s="187">
        <v>10592136.332218084</v>
      </c>
      <c r="O3670" s="185">
        <v>0</v>
      </c>
      <c r="P3670" s="185">
        <v>223741273477.13956</v>
      </c>
      <c r="Q3670" s="174">
        <v>414740989657.13715</v>
      </c>
      <c r="R3670" s="119">
        <v>0.67547769914991995</v>
      </c>
      <c r="S3670" s="174">
        <v>192582574032.54517</v>
      </c>
      <c r="T3670" s="119">
        <v>0.4643442023701384</v>
      </c>
      <c r="U3670" s="97">
        <v>16.556805865629862</v>
      </c>
      <c r="V3670" s="184">
        <v>3455082494727.3818</v>
      </c>
      <c r="W3670" s="199">
        <v>3588.2038511157907</v>
      </c>
      <c r="X3670" s="191">
        <v>4.4190848494798353E-2</v>
      </c>
      <c r="Y3670" s="198">
        <v>2.0000000000000001E-4</v>
      </c>
    </row>
    <row r="3671" spans="1:25" x14ac:dyDescent="0.2">
      <c r="A3671">
        <v>3667</v>
      </c>
      <c r="B3671" s="119">
        <v>0.34868880266826019</v>
      </c>
      <c r="C3671" s="97">
        <v>17000</v>
      </c>
      <c r="D3671" s="96">
        <v>1.4864956714816182</v>
      </c>
      <c r="E3671" s="98">
        <v>0.16966233825288504</v>
      </c>
      <c r="F3671" s="119">
        <v>0.4911970633824278</v>
      </c>
      <c r="G3671" s="177">
        <v>1</v>
      </c>
      <c r="H3671" s="97">
        <v>10106143.439326476</v>
      </c>
      <c r="I3671" s="185">
        <v>33569.836991805198</v>
      </c>
      <c r="J3671" s="174">
        <v>339261587873.99133</v>
      </c>
      <c r="K3671" s="186">
        <v>0.29616959509798746</v>
      </c>
      <c r="L3671" s="182">
        <v>78215264565.804306</v>
      </c>
      <c r="M3671" s="189">
        <v>6015691996.2390833</v>
      </c>
      <c r="N3671" s="187">
        <v>19558670.095624153</v>
      </c>
      <c r="O3671" s="185">
        <v>0</v>
      </c>
      <c r="P3671" s="185">
        <v>292731123246.81403</v>
      </c>
      <c r="Q3671" s="174">
        <v>638008403117.04456</v>
      </c>
      <c r="R3671" s="119">
        <v>0.52454460486000287</v>
      </c>
      <c r="S3671" s="174">
        <v>248399223686.50507</v>
      </c>
      <c r="T3671" s="119">
        <v>0.38933534805016584</v>
      </c>
      <c r="U3671" s="97">
        <v>17.190393227285444</v>
      </c>
      <c r="V3671" s="184">
        <v>4276925255053.7773</v>
      </c>
      <c r="W3671" s="199">
        <v>4438.1636712518057</v>
      </c>
      <c r="X3671" s="191">
        <v>4.5970330159160175E-2</v>
      </c>
      <c r="Y3671" s="198">
        <v>2.0000000000000001E-4</v>
      </c>
    </row>
    <row r="3672" spans="1:25" x14ac:dyDescent="0.2">
      <c r="A3672">
        <v>3668</v>
      </c>
      <c r="B3672" s="119">
        <v>0.54456866243915802</v>
      </c>
      <c r="C3672" s="97">
        <v>13873.241129999329</v>
      </c>
      <c r="D3672" s="96">
        <v>0.5591979823836899</v>
      </c>
      <c r="E3672" s="98">
        <v>0.7</v>
      </c>
      <c r="F3672" s="119">
        <v>0.46266006450858971</v>
      </c>
      <c r="G3672" s="177">
        <v>1</v>
      </c>
      <c r="H3672" s="97">
        <v>3104840.5600152891</v>
      </c>
      <c r="I3672" s="185">
        <v>49405.618258106049</v>
      </c>
      <c r="J3672" s="174">
        <v>153396567460.39957</v>
      </c>
      <c r="K3672" s="186">
        <v>0.49266262012265527</v>
      </c>
      <c r="L3672" s="182">
        <v>59642528535.14505</v>
      </c>
      <c r="M3672" s="189">
        <v>2547171979.6427426</v>
      </c>
      <c r="N3672" s="187">
        <v>8915369.4377597421</v>
      </c>
      <c r="O3672" s="185">
        <v>0</v>
      </c>
      <c r="P3672" s="185">
        <v>228358488340.487</v>
      </c>
      <c r="Q3672" s="174">
        <v>384302227780.52936</v>
      </c>
      <c r="R3672" s="119">
        <v>0.67202198386094392</v>
      </c>
      <c r="S3672" s="174">
        <v>172649944664.0538</v>
      </c>
      <c r="T3672" s="119">
        <v>0.44925564356252501</v>
      </c>
      <c r="U3672" s="97">
        <v>16.970966535256498</v>
      </c>
      <c r="V3672" s="184">
        <v>3149413580499.1509</v>
      </c>
      <c r="W3672" s="199">
        <v>3266.4802558607571</v>
      </c>
      <c r="X3672" s="191">
        <v>4.3557481004750855E-2</v>
      </c>
      <c r="Y3672" s="198">
        <v>2.0000000000000001E-4</v>
      </c>
    </row>
    <row r="3673" spans="1:25" x14ac:dyDescent="0.2">
      <c r="A3673">
        <v>3669</v>
      </c>
      <c r="B3673" s="119">
        <v>0.59304367971379457</v>
      </c>
      <c r="C3673" s="97">
        <v>13562.396507737754</v>
      </c>
      <c r="D3673" s="96">
        <v>1.3689503109556442</v>
      </c>
      <c r="E3673" s="98">
        <v>0</v>
      </c>
      <c r="F3673" s="119">
        <v>0</v>
      </c>
      <c r="G3673" s="177">
        <v>0</v>
      </c>
      <c r="H3673" s="97">
        <v>38677037.626886889</v>
      </c>
      <c r="I3673" s="185">
        <v>22348.834326275752</v>
      </c>
      <c r="J3673" s="174">
        <v>864386706154.42859</v>
      </c>
      <c r="K3673" s="186">
        <v>0.23169333202915687</v>
      </c>
      <c r="L3673" s="182">
        <v>184662716244.09424</v>
      </c>
      <c r="M3673" s="189">
        <v>37771899532.12487</v>
      </c>
      <c r="N3673" s="187">
        <v>66548074.440437548</v>
      </c>
      <c r="O3673" s="185">
        <v>0</v>
      </c>
      <c r="P3673" s="185">
        <v>0</v>
      </c>
      <c r="Q3673" s="174">
        <v>902158605686.55347</v>
      </c>
      <c r="R3673" s="119">
        <v>0.22199271264304732</v>
      </c>
      <c r="S3673" s="174">
        <v>184662716244.09424</v>
      </c>
      <c r="T3673" s="119">
        <v>0.20468985728242731</v>
      </c>
      <c r="U3673" s="97">
        <v>13.62695388924481</v>
      </c>
      <c r="V3673" s="184">
        <v>1703483353662.1455</v>
      </c>
      <c r="W3673" s="199">
        <v>1769.8118187663893</v>
      </c>
      <c r="X3673" s="191">
        <v>8.886080310005473E-2</v>
      </c>
      <c r="Y3673" s="198">
        <v>2.0000000000000001E-4</v>
      </c>
    </row>
    <row r="3674" spans="1:25" x14ac:dyDescent="0.2">
      <c r="A3674">
        <v>3670</v>
      </c>
      <c r="B3674" s="119">
        <v>0.50920709521098317</v>
      </c>
      <c r="C3674" s="97">
        <v>5078.0554369038573</v>
      </c>
      <c r="D3674" s="96">
        <v>0.66421702972369279</v>
      </c>
      <c r="E3674" s="98">
        <v>0</v>
      </c>
      <c r="F3674" s="119">
        <v>0</v>
      </c>
      <c r="G3674" s="177">
        <v>0</v>
      </c>
      <c r="H3674" s="97">
        <v>7995199.2740616295</v>
      </c>
      <c r="I3674" s="185">
        <v>37244.844231476556</v>
      </c>
      <c r="J3674" s="174">
        <v>297779951562.03986</v>
      </c>
      <c r="K3674" s="186">
        <v>0.49011681681993291</v>
      </c>
      <c r="L3674" s="182">
        <v>110542498351.23584</v>
      </c>
      <c r="M3674" s="189">
        <v>9587658231.2633152</v>
      </c>
      <c r="N3674" s="187">
        <v>19397088.135671183</v>
      </c>
      <c r="O3674" s="185">
        <v>0</v>
      </c>
      <c r="P3674" s="185">
        <v>0</v>
      </c>
      <c r="Q3674" s="174">
        <v>307367609793.30316</v>
      </c>
      <c r="R3674" s="119">
        <v>0.47482869802230093</v>
      </c>
      <c r="S3674" s="174">
        <v>110542498351.23584</v>
      </c>
      <c r="T3674" s="119">
        <v>0.35964263907173838</v>
      </c>
      <c r="U3674" s="97">
        <v>13.238866539198279</v>
      </c>
      <c r="V3674" s="184">
        <v>1655726327772.3728</v>
      </c>
      <c r="W3674" s="199">
        <v>1718.3389324618663</v>
      </c>
      <c r="X3674" s="191">
        <v>5.2347599836146445E-2</v>
      </c>
      <c r="Y3674" s="198">
        <v>2.0000000000000001E-4</v>
      </c>
    </row>
    <row r="3675" spans="1:25" x14ac:dyDescent="0.2">
      <c r="A3675">
        <v>3671</v>
      </c>
      <c r="B3675" s="119">
        <v>0.58222870497568391</v>
      </c>
      <c r="C3675" s="97">
        <v>11314.714651335202</v>
      </c>
      <c r="D3675" s="96">
        <v>0.7971657591830934</v>
      </c>
      <c r="E3675" s="98">
        <v>0.22540074629416196</v>
      </c>
      <c r="F3675" s="119">
        <v>0.49675890642995152</v>
      </c>
      <c r="G3675" s="177">
        <v>1</v>
      </c>
      <c r="H3675" s="97">
        <v>5172482.5860541258</v>
      </c>
      <c r="I3675" s="185">
        <v>45874.181571953923</v>
      </c>
      <c r="J3675" s="174">
        <v>237283405330.41675</v>
      </c>
      <c r="K3675" s="186">
        <v>0.43962666894663693</v>
      </c>
      <c r="L3675" s="182">
        <v>82071566045.632004</v>
      </c>
      <c r="M3675" s="189">
        <v>4857122600.5268307</v>
      </c>
      <c r="N3675" s="187">
        <v>12317245.494076733</v>
      </c>
      <c r="O3675" s="185">
        <v>0</v>
      </c>
      <c r="P3675" s="185">
        <v>288978301645.65637</v>
      </c>
      <c r="Q3675" s="174">
        <v>531118829576.59998</v>
      </c>
      <c r="R3675" s="119">
        <v>0.63168303534955728</v>
      </c>
      <c r="S3675" s="174">
        <v>210677401671.04755</v>
      </c>
      <c r="T3675" s="119">
        <v>0.39666716738134938</v>
      </c>
      <c r="U3675" s="97">
        <v>16.72012827087547</v>
      </c>
      <c r="V3675" s="184">
        <v>3757213051059.4922</v>
      </c>
      <c r="W3675" s="199">
        <v>3902.810451383401</v>
      </c>
      <c r="X3675" s="191">
        <v>4.4814172382022378E-2</v>
      </c>
      <c r="Y3675" s="198">
        <v>2.0000000000000001E-4</v>
      </c>
    </row>
    <row r="3676" spans="1:25" x14ac:dyDescent="0.2">
      <c r="A3676">
        <v>3672</v>
      </c>
      <c r="B3676" s="119">
        <v>0.67315492164990509</v>
      </c>
      <c r="C3676" s="97">
        <v>12136.791895763181</v>
      </c>
      <c r="D3676" s="96">
        <v>1.1600365996314104</v>
      </c>
      <c r="E3676" s="98">
        <v>0.12186952404722763</v>
      </c>
      <c r="F3676" s="119">
        <v>0</v>
      </c>
      <c r="G3676" s="177">
        <v>0</v>
      </c>
      <c r="H3676" s="97">
        <v>9298522.0802403446</v>
      </c>
      <c r="I3676" s="185">
        <v>38379.527517699185</v>
      </c>
      <c r="J3676" s="174">
        <v>356872884052.51776</v>
      </c>
      <c r="K3676" s="186">
        <v>0.42929991731216122</v>
      </c>
      <c r="L3676" s="182">
        <v>117965236450.03168</v>
      </c>
      <c r="M3676" s="189">
        <v>13296287320.157669</v>
      </c>
      <c r="N3676" s="187">
        <v>18232676.941642851</v>
      </c>
      <c r="O3676" s="185">
        <v>43070352878.783127</v>
      </c>
      <c r="P3676" s="185">
        <v>0</v>
      </c>
      <c r="Q3676" s="174">
        <v>413239524251.45856</v>
      </c>
      <c r="R3676" s="119">
        <v>0.45412350683941743</v>
      </c>
      <c r="S3676" s="174">
        <v>136231367184.49225</v>
      </c>
      <c r="T3676" s="119">
        <v>0.32966683772870359</v>
      </c>
      <c r="U3676" s="97">
        <v>14.056546850657096</v>
      </c>
      <c r="V3676" s="184">
        <v>1905063360930.0708</v>
      </c>
      <c r="W3676" s="199">
        <v>1977.1136403251085</v>
      </c>
      <c r="X3676" s="191">
        <v>5.4170657457394966E-2</v>
      </c>
      <c r="Y3676" s="198">
        <v>2.0000000000000001E-4</v>
      </c>
    </row>
    <row r="3677" spans="1:25" x14ac:dyDescent="0.2">
      <c r="A3677">
        <v>3673</v>
      </c>
      <c r="B3677" s="119">
        <v>0.48873095633259361</v>
      </c>
      <c r="C3677" s="97">
        <v>13554.771124209423</v>
      </c>
      <c r="D3677" s="96">
        <v>0.84841428468990621</v>
      </c>
      <c r="E3677" s="98">
        <v>5.3468428044138955E-2</v>
      </c>
      <c r="F3677" s="119">
        <v>0.68604549675763005</v>
      </c>
      <c r="G3677" s="177">
        <v>1</v>
      </c>
      <c r="H3677" s="97">
        <v>12067431.870083496</v>
      </c>
      <c r="I3677" s="185">
        <v>30270.713145944104</v>
      </c>
      <c r="J3677" s="174">
        <v>365289768547.5213</v>
      </c>
      <c r="K3677" s="186">
        <v>0.31084604185976394</v>
      </c>
      <c r="L3677" s="182">
        <v>90154770549.930328</v>
      </c>
      <c r="M3677" s="189">
        <v>5536702448.2738008</v>
      </c>
      <c r="N3677" s="187">
        <v>25782429.762751207</v>
      </c>
      <c r="O3677" s="185">
        <v>0</v>
      </c>
      <c r="P3677" s="185">
        <v>556623957827.03381</v>
      </c>
      <c r="Q3677" s="174">
        <v>927450428822.82898</v>
      </c>
      <c r="R3677" s="119">
        <v>0.60256378948017097</v>
      </c>
      <c r="S3677" s="174">
        <v>338273871520.0871</v>
      </c>
      <c r="T3677" s="119">
        <v>0.36473525808753238</v>
      </c>
      <c r="U3677" s="97">
        <v>17.453097978401228</v>
      </c>
      <c r="V3677" s="184">
        <v>6096019797577.998</v>
      </c>
      <c r="W3677" s="199">
        <v>6320.1850393930899</v>
      </c>
      <c r="X3677" s="191">
        <v>4.2622553260774403E-2</v>
      </c>
      <c r="Y3677" s="198">
        <v>2.0000000000000001E-4</v>
      </c>
    </row>
    <row r="3678" spans="1:25" x14ac:dyDescent="0.2">
      <c r="A3678">
        <v>3674</v>
      </c>
      <c r="B3678" s="119">
        <v>0.59728034831335519</v>
      </c>
      <c r="C3678" s="97">
        <v>13184.005803407865</v>
      </c>
      <c r="D3678" s="96">
        <v>0.72751167612163237</v>
      </c>
      <c r="E3678" s="98">
        <v>2.1177631779485728E-2</v>
      </c>
      <c r="F3678" s="119">
        <v>0</v>
      </c>
      <c r="G3678" s="177">
        <v>0</v>
      </c>
      <c r="H3678" s="97">
        <v>4695740.8364209309</v>
      </c>
      <c r="I3678" s="185">
        <v>44691.421803108336</v>
      </c>
      <c r="J3678" s="174">
        <v>209859334398.56857</v>
      </c>
      <c r="K3678" s="186">
        <v>0.50915444479149197</v>
      </c>
      <c r="L3678" s="182">
        <v>86793544224.255142</v>
      </c>
      <c r="M3678" s="189">
        <v>6712009325.2505999</v>
      </c>
      <c r="N3678" s="187">
        <v>11638293.924970698</v>
      </c>
      <c r="O3678" s="185">
        <v>4545077634.7628813</v>
      </c>
      <c r="P3678" s="185">
        <v>0</v>
      </c>
      <c r="Q3678" s="174">
        <v>221116421358.58206</v>
      </c>
      <c r="R3678" s="119">
        <v>0.49967738406298728</v>
      </c>
      <c r="S3678" s="174">
        <v>88806487255.152695</v>
      </c>
      <c r="T3678" s="119">
        <v>0.40162773397610391</v>
      </c>
      <c r="U3678" s="97">
        <v>13.390265740986212</v>
      </c>
      <c r="V3678" s="184">
        <v>1278076686883.9395</v>
      </c>
      <c r="W3678" s="199">
        <v>1326.4066205349218</v>
      </c>
      <c r="X3678" s="191">
        <v>5.5147377832579079E-2</v>
      </c>
      <c r="Y3678" s="198">
        <v>2.0000000000000001E-4</v>
      </c>
    </row>
    <row r="3679" spans="1:25" x14ac:dyDescent="0.2">
      <c r="A3679">
        <v>3675</v>
      </c>
      <c r="B3679" s="119">
        <v>0.50769728675343706</v>
      </c>
      <c r="C3679" s="97">
        <v>8736.8706651260381</v>
      </c>
      <c r="D3679" s="96">
        <v>0.96898012462178795</v>
      </c>
      <c r="E3679" s="98">
        <v>0</v>
      </c>
      <c r="F3679" s="119">
        <v>0.53919712667882391</v>
      </c>
      <c r="G3679" s="177">
        <v>1</v>
      </c>
      <c r="H3679" s="97">
        <v>9464888.3039915562</v>
      </c>
      <c r="I3679" s="185">
        <v>37849.180902594344</v>
      </c>
      <c r="J3679" s="174">
        <v>358238269640.62579</v>
      </c>
      <c r="K3679" s="186">
        <v>0.45472568141855718</v>
      </c>
      <c r="L3679" s="182">
        <v>127027373513.35291</v>
      </c>
      <c r="M3679" s="189">
        <v>6847477792.1058235</v>
      </c>
      <c r="N3679" s="187">
        <v>19746824.533125702</v>
      </c>
      <c r="O3679" s="185">
        <v>0</v>
      </c>
      <c r="P3679" s="185">
        <v>257499999771.19736</v>
      </c>
      <c r="Q3679" s="174">
        <v>622585747203.92896</v>
      </c>
      <c r="R3679" s="119">
        <v>0.59252904960682062</v>
      </c>
      <c r="S3679" s="174">
        <v>272415381906.01776</v>
      </c>
      <c r="T3679" s="119">
        <v>0.43755479968735561</v>
      </c>
      <c r="U3679" s="97">
        <v>16.266497870986239</v>
      </c>
      <c r="V3679" s="184">
        <v>4694699850743.584</v>
      </c>
      <c r="W3679" s="199">
        <v>4872.4670734638785</v>
      </c>
      <c r="X3679" s="191">
        <v>4.5926015237904065E-2</v>
      </c>
      <c r="Y3679" s="198">
        <v>2.0000000000000001E-4</v>
      </c>
    </row>
    <row r="3680" spans="1:25" x14ac:dyDescent="0.2">
      <c r="A3680">
        <v>3676</v>
      </c>
      <c r="B3680" s="119">
        <v>0.46533919608044855</v>
      </c>
      <c r="C3680" s="97">
        <v>4442.5292931626182</v>
      </c>
      <c r="D3680" s="96">
        <v>0.58797790287744967</v>
      </c>
      <c r="E3680" s="98">
        <v>0</v>
      </c>
      <c r="F3680" s="119">
        <v>0.62962147118400902</v>
      </c>
      <c r="G3680" s="177">
        <v>1</v>
      </c>
      <c r="H3680" s="97">
        <v>6825339.8601953331</v>
      </c>
      <c r="I3680" s="185">
        <v>35789.609529748748</v>
      </c>
      <c r="J3680" s="174">
        <v>244276248504.22089</v>
      </c>
      <c r="K3680" s="186">
        <v>0.40203288714787444</v>
      </c>
      <c r="L3680" s="182">
        <v>69275016751.491653</v>
      </c>
      <c r="M3680" s="189">
        <v>10054884844.469563</v>
      </c>
      <c r="N3680" s="187">
        <v>17547875.431718957</v>
      </c>
      <c r="O3680" s="185">
        <v>0</v>
      </c>
      <c r="P3680" s="185">
        <v>343791528010.77838</v>
      </c>
      <c r="Q3680" s="174">
        <v>598122661359.46887</v>
      </c>
      <c r="R3680" s="119">
        <v>0.62401967350324261</v>
      </c>
      <c r="S3680" s="174">
        <v>312714558748.9975</v>
      </c>
      <c r="T3680" s="119">
        <v>0.52282680284714633</v>
      </c>
      <c r="U3680" s="97">
        <v>17.784195281795238</v>
      </c>
      <c r="V3680" s="184">
        <v>5998608877361.5625</v>
      </c>
      <c r="W3680" s="199">
        <v>6226.0632457597667</v>
      </c>
      <c r="X3680" s="191">
        <v>4.1778192822002236E-2</v>
      </c>
      <c r="Y3680" s="198">
        <v>2.0000000000000001E-4</v>
      </c>
    </row>
    <row r="3681" spans="1:25" x14ac:dyDescent="0.2">
      <c r="A3681">
        <v>3677</v>
      </c>
      <c r="B3681" s="119">
        <v>0.62225610093367167</v>
      </c>
      <c r="C3681" s="97">
        <v>7208.6819902949755</v>
      </c>
      <c r="D3681" s="96">
        <v>0.61240487308081404</v>
      </c>
      <c r="E3681" s="98">
        <v>0.12508848045414944</v>
      </c>
      <c r="F3681" s="119">
        <v>0</v>
      </c>
      <c r="G3681" s="177">
        <v>0</v>
      </c>
      <c r="H3681" s="97">
        <v>4734427.3939780481</v>
      </c>
      <c r="I3681" s="185">
        <v>48370.724680228028</v>
      </c>
      <c r="J3681" s="174">
        <v>229007683992.64163</v>
      </c>
      <c r="K3681" s="186">
        <v>0.52809151077237948</v>
      </c>
      <c r="L3681" s="182">
        <v>90784215834.903549</v>
      </c>
      <c r="M3681" s="189">
        <v>11356515041.51025</v>
      </c>
      <c r="N3681" s="187">
        <v>12470977.593466263</v>
      </c>
      <c r="O3681" s="185">
        <v>27339320355.382893</v>
      </c>
      <c r="P3681" s="185">
        <v>0</v>
      </c>
      <c r="Q3681" s="174">
        <v>267703519389.53479</v>
      </c>
      <c r="R3681" s="119">
        <v>0.53345757436481001</v>
      </c>
      <c r="S3681" s="174">
        <v>102114060410.70593</v>
      </c>
      <c r="T3681" s="119">
        <v>0.38144459454087337</v>
      </c>
      <c r="U3681" s="97">
        <v>14.004349612614414</v>
      </c>
      <c r="V3681" s="184">
        <v>1587231254450.9131</v>
      </c>
      <c r="W3681" s="199">
        <v>1646.6486325478352</v>
      </c>
      <c r="X3681" s="191">
        <v>5.1053812726518696E-2</v>
      </c>
      <c r="Y3681" s="198">
        <v>2.0000000000000001E-4</v>
      </c>
    </row>
    <row r="3682" spans="1:25" x14ac:dyDescent="0.2">
      <c r="A3682">
        <v>3678</v>
      </c>
      <c r="B3682" s="119">
        <v>0.58326068193992309</v>
      </c>
      <c r="C3682" s="97">
        <v>4000</v>
      </c>
      <c r="D3682" s="96">
        <v>1.0307286001807745</v>
      </c>
      <c r="E3682" s="98">
        <v>0.69182702140093899</v>
      </c>
      <c r="F3682" s="119">
        <v>0.43797499296225151</v>
      </c>
      <c r="G3682" s="177">
        <v>1</v>
      </c>
      <c r="H3682" s="97">
        <v>70745385.825829655</v>
      </c>
      <c r="I3682" s="185">
        <v>19695.455132405004</v>
      </c>
      <c r="J3682" s="174">
        <v>1393362572357.3088</v>
      </c>
      <c r="K3682" s="186">
        <v>0.29670211764915699</v>
      </c>
      <c r="L3682" s="182">
        <v>233380307913.85263</v>
      </c>
      <c r="M3682" s="189">
        <v>10564285019.77935</v>
      </c>
      <c r="N3682" s="187">
        <v>133232723.87288395</v>
      </c>
      <c r="O3682" s="185">
        <v>15372443504.966768</v>
      </c>
      <c r="P3682" s="185">
        <v>561555774533.0896</v>
      </c>
      <c r="Q3682" s="174">
        <v>1980855075415.1445</v>
      </c>
      <c r="R3682" s="119">
        <v>0.44170631721685311</v>
      </c>
      <c r="S3682" s="174">
        <v>560263480018.28064</v>
      </c>
      <c r="T3682" s="119">
        <v>0.28283920765927889</v>
      </c>
      <c r="U3682" s="97">
        <v>16.555947606086836</v>
      </c>
      <c r="V3682" s="184">
        <v>9604511445343.4414</v>
      </c>
      <c r="W3682" s="199">
        <v>9975.0017463811382</v>
      </c>
      <c r="X3682" s="191">
        <v>4.4775616687190788E-2</v>
      </c>
      <c r="Y3682" s="198">
        <v>2.0000000000000001E-4</v>
      </c>
    </row>
    <row r="3683" spans="1:25" x14ac:dyDescent="0.2">
      <c r="A3683">
        <v>3679</v>
      </c>
      <c r="B3683" s="119">
        <v>0.35529600972898318</v>
      </c>
      <c r="C3683" s="97">
        <v>8889.5870022667787</v>
      </c>
      <c r="D3683" s="96">
        <v>0.44665231241299724</v>
      </c>
      <c r="E3683" s="98">
        <v>0</v>
      </c>
      <c r="F3683" s="119">
        <v>0.64065916461417372</v>
      </c>
      <c r="G3683" s="177">
        <v>1</v>
      </c>
      <c r="H3683" s="97">
        <v>3011212.3533858187</v>
      </c>
      <c r="I3683" s="185">
        <v>53481.032029213893</v>
      </c>
      <c r="J3683" s="174">
        <v>161042744318.1915</v>
      </c>
      <c r="K3683" s="186">
        <v>0.35529600972898323</v>
      </c>
      <c r="L3683" s="182">
        <v>37063188827.718979</v>
      </c>
      <c r="M3683" s="189">
        <v>5290873580.3105164</v>
      </c>
      <c r="N3683" s="187">
        <v>9327871.3110913467</v>
      </c>
      <c r="O3683" s="185">
        <v>0</v>
      </c>
      <c r="P3683" s="185">
        <v>212061147888.659</v>
      </c>
      <c r="Q3683" s="174">
        <v>378394765787.16101</v>
      </c>
      <c r="R3683" s="119">
        <v>0.59955047816542273</v>
      </c>
      <c r="S3683" s="174">
        <v>141435800299.01541</v>
      </c>
      <c r="T3683" s="119">
        <v>0.3737784268891553</v>
      </c>
      <c r="U3683" s="97">
        <v>17.522885541028039</v>
      </c>
      <c r="V3683" s="184">
        <v>2682404473205.6445</v>
      </c>
      <c r="W3683" s="199">
        <v>2783.4783353458961</v>
      </c>
      <c r="X3683" s="191">
        <v>4.1963506308988825E-2</v>
      </c>
      <c r="Y3683" s="198">
        <v>2.0000000000000001E-4</v>
      </c>
    </row>
    <row r="3684" spans="1:25" x14ac:dyDescent="0.2">
      <c r="A3684">
        <v>3680</v>
      </c>
      <c r="B3684" s="119">
        <v>0.48426715971484596</v>
      </c>
      <c r="C3684" s="97">
        <v>4984.7916260267248</v>
      </c>
      <c r="D3684" s="96">
        <v>0.46486526113528465</v>
      </c>
      <c r="E3684" s="98">
        <v>0.7</v>
      </c>
      <c r="F3684" s="119">
        <v>0.57844290039613089</v>
      </c>
      <c r="G3684" s="177">
        <v>1</v>
      </c>
      <c r="H3684" s="97">
        <v>5408741.6447577644</v>
      </c>
      <c r="I3684" s="185">
        <v>43771.098999681541</v>
      </c>
      <c r="J3684" s="174">
        <v>236746565996.39249</v>
      </c>
      <c r="K3684" s="186">
        <v>0.48292667288300073</v>
      </c>
      <c r="L3684" s="182">
        <v>84930111765.804794</v>
      </c>
      <c r="M3684" s="189">
        <v>2304557069.8537536</v>
      </c>
      <c r="N3684" s="187">
        <v>15319733.015746957</v>
      </c>
      <c r="O3684" s="185">
        <v>0</v>
      </c>
      <c r="P3684" s="185">
        <v>357144433355.83673</v>
      </c>
      <c r="Q3684" s="174">
        <v>596195556422.08301</v>
      </c>
      <c r="R3684" s="119">
        <v>0.67099926158216039</v>
      </c>
      <c r="S3684" s="174">
        <v>257709703897.133</v>
      </c>
      <c r="T3684" s="119">
        <v>0.43225700212143925</v>
      </c>
      <c r="U3684" s="97">
        <v>17.044006837580895</v>
      </c>
      <c r="V3684" s="184">
        <v>4793405953185.5117</v>
      </c>
      <c r="W3684" s="199">
        <v>4976.0015547640369</v>
      </c>
      <c r="X3684" s="191">
        <v>4.302745192016965E-2</v>
      </c>
      <c r="Y3684" s="198">
        <v>2.0000000000000001E-4</v>
      </c>
    </row>
    <row r="3685" spans="1:25" x14ac:dyDescent="0.2">
      <c r="A3685">
        <v>3681</v>
      </c>
      <c r="B3685" s="119">
        <v>0.4182839064908917</v>
      </c>
      <c r="C3685" s="97">
        <v>8436.160837801719</v>
      </c>
      <c r="D3685" s="96">
        <v>0.84609560922346161</v>
      </c>
      <c r="E3685" s="98">
        <v>0</v>
      </c>
      <c r="F3685" s="119">
        <v>0.51496805233525467</v>
      </c>
      <c r="G3685" s="177">
        <v>1</v>
      </c>
      <c r="H3685" s="97">
        <v>6119640.059848302</v>
      </c>
      <c r="I3685" s="185">
        <v>35560.25634658309</v>
      </c>
      <c r="J3685" s="174">
        <v>217615969277.02469</v>
      </c>
      <c r="K3685" s="186">
        <v>0.40113976596709078</v>
      </c>
      <c r="L3685" s="182">
        <v>62430749532.977577</v>
      </c>
      <c r="M3685" s="189">
        <v>6903598696.100997</v>
      </c>
      <c r="N3685" s="187">
        <v>14022182.329428297</v>
      </c>
      <c r="O3685" s="185">
        <v>0</v>
      </c>
      <c r="P3685" s="185">
        <v>150582452451.80304</v>
      </c>
      <c r="Q3685" s="174">
        <v>375102020424.92877</v>
      </c>
      <c r="R3685" s="119">
        <v>0.55387699781667787</v>
      </c>
      <c r="S3685" s="174">
        <v>131725714409.4772</v>
      </c>
      <c r="T3685" s="119">
        <v>0.35117303356631796</v>
      </c>
      <c r="U3685" s="97">
        <v>16.322377039156322</v>
      </c>
      <c r="V3685" s="184">
        <v>2291888583967.0869</v>
      </c>
      <c r="W3685" s="199">
        <v>2378.0406624605498</v>
      </c>
      <c r="X3685" s="191">
        <v>4.6264213531978439E-2</v>
      </c>
      <c r="Y3685" s="198">
        <v>2.0000000000000001E-4</v>
      </c>
    </row>
    <row r="3686" spans="1:25" x14ac:dyDescent="0.2">
      <c r="A3686">
        <v>3682</v>
      </c>
      <c r="B3686" s="119">
        <v>0.51718538957536231</v>
      </c>
      <c r="C3686" s="97">
        <v>13584.92252735293</v>
      </c>
      <c r="D3686" s="96">
        <v>0.31822450630210453</v>
      </c>
      <c r="E3686" s="98">
        <v>0</v>
      </c>
      <c r="F3686" s="119">
        <v>0</v>
      </c>
      <c r="G3686" s="177">
        <v>0</v>
      </c>
      <c r="H3686" s="97">
        <v>1882146.6967783342</v>
      </c>
      <c r="I3686" s="185">
        <v>53878.398950495161</v>
      </c>
      <c r="J3686" s="174">
        <v>101407050612.37973</v>
      </c>
      <c r="K3686" s="186">
        <v>0.50016242414871215</v>
      </c>
      <c r="L3686" s="182">
        <v>37286078866.070213</v>
      </c>
      <c r="M3686" s="189">
        <v>2716044947.542244</v>
      </c>
      <c r="N3686" s="187">
        <v>6943334.6247030199</v>
      </c>
      <c r="O3686" s="185">
        <v>0</v>
      </c>
      <c r="P3686" s="185">
        <v>0</v>
      </c>
      <c r="Q3686" s="174">
        <v>104123095559.92197</v>
      </c>
      <c r="R3686" s="119">
        <v>0.4871157161368686</v>
      </c>
      <c r="S3686" s="174">
        <v>37286078866.070213</v>
      </c>
      <c r="T3686" s="119">
        <v>0.35809614250867511</v>
      </c>
      <c r="U3686" s="97">
        <v>13.206176276078297</v>
      </c>
      <c r="V3686" s="184">
        <v>572848254474.04517</v>
      </c>
      <c r="W3686" s="199">
        <v>594.48477096294812</v>
      </c>
      <c r="X3686" s="191">
        <v>5.253158764010734E-2</v>
      </c>
      <c r="Y3686" s="198">
        <v>2.0000000000000001E-4</v>
      </c>
    </row>
    <row r="3687" spans="1:25" x14ac:dyDescent="0.2">
      <c r="A3687">
        <v>3683</v>
      </c>
      <c r="B3687" s="119">
        <v>0.60206484274004302</v>
      </c>
      <c r="C3687" s="97">
        <v>14026.526445646243</v>
      </c>
      <c r="D3687" s="96">
        <v>0.98600281622824415</v>
      </c>
      <c r="E3687" s="98">
        <v>0.16710156778987811</v>
      </c>
      <c r="F3687" s="119">
        <v>0</v>
      </c>
      <c r="G3687" s="177">
        <v>0</v>
      </c>
      <c r="H3687" s="97">
        <v>22236479.720189728</v>
      </c>
      <c r="I3687" s="185">
        <v>31805.770752942637</v>
      </c>
      <c r="J3687" s="174">
        <v>707248376332.8125</v>
      </c>
      <c r="K3687" s="186">
        <v>0.39157946854827719</v>
      </c>
      <c r="L3687" s="182">
        <v>222317560051.42569</v>
      </c>
      <c r="M3687" s="189">
        <v>31508294630.924809</v>
      </c>
      <c r="N3687" s="187">
        <v>43650247.179949902</v>
      </c>
      <c r="O3687" s="185">
        <v>37881963622.037109</v>
      </c>
      <c r="P3687" s="185">
        <v>0</v>
      </c>
      <c r="Q3687" s="174">
        <v>776638634585.77441</v>
      </c>
      <c r="R3687" s="119">
        <v>0.39561451175750229</v>
      </c>
      <c r="S3687" s="174">
        <v>241631149870.22864</v>
      </c>
      <c r="T3687" s="119">
        <v>0.31112429785199169</v>
      </c>
      <c r="U3687" s="97">
        <v>13.856724607610282</v>
      </c>
      <c r="V3687" s="184">
        <v>3171401435014.3096</v>
      </c>
      <c r="W3687" s="199">
        <v>3293.5443878180577</v>
      </c>
      <c r="X3687" s="191">
        <v>5.6392288109998377E-2</v>
      </c>
      <c r="Y3687" s="198">
        <v>2.0000000000000001E-4</v>
      </c>
    </row>
    <row r="3688" spans="1:25" x14ac:dyDescent="0.2">
      <c r="A3688">
        <v>3684</v>
      </c>
      <c r="B3688" s="119">
        <v>0.54782813237623817</v>
      </c>
      <c r="C3688" s="97">
        <v>9585.9508980440532</v>
      </c>
      <c r="D3688" s="96">
        <v>0.84654046722677811</v>
      </c>
      <c r="E3688" s="98">
        <v>0</v>
      </c>
      <c r="F3688" s="119">
        <v>0.38717092211883042</v>
      </c>
      <c r="G3688" s="177">
        <v>1</v>
      </c>
      <c r="H3688" s="97">
        <v>5819107.4253071789</v>
      </c>
      <c r="I3688" s="185">
        <v>47848.935009784051</v>
      </c>
      <c r="J3688" s="174">
        <v>278438093008.47498</v>
      </c>
      <c r="K3688" s="186">
        <v>0.52810623906714027</v>
      </c>
      <c r="L3688" s="182">
        <v>112472643420.00656</v>
      </c>
      <c r="M3688" s="189">
        <v>7918011183.4446068</v>
      </c>
      <c r="N3688" s="187">
        <v>13400622.027299017</v>
      </c>
      <c r="O3688" s="185">
        <v>0</v>
      </c>
      <c r="P3688" s="185">
        <v>203996294918.47009</v>
      </c>
      <c r="Q3688" s="174">
        <v>490352399110.38965</v>
      </c>
      <c r="R3688" s="119">
        <v>0.63269177556662837</v>
      </c>
      <c r="S3688" s="174">
        <v>261496770760.18625</v>
      </c>
      <c r="T3688" s="119">
        <v>0.53328335139096017</v>
      </c>
      <c r="U3688" s="97">
        <v>16.516661605944734</v>
      </c>
      <c r="V3688" s="184">
        <v>4616019159911.1279</v>
      </c>
      <c r="W3688" s="199">
        <v>4792.7789430566054</v>
      </c>
      <c r="X3688" s="191">
        <v>4.5611095772135228E-2</v>
      </c>
      <c r="Y3688" s="198">
        <v>2.0000000000000001E-4</v>
      </c>
    </row>
    <row r="3689" spans="1:25" x14ac:dyDescent="0.2">
      <c r="A3689">
        <v>3685</v>
      </c>
      <c r="B3689" s="119">
        <v>0.44310846616639854</v>
      </c>
      <c r="C3689" s="97">
        <v>10715.588203053894</v>
      </c>
      <c r="D3689" s="96">
        <v>0.8684234627785985</v>
      </c>
      <c r="E3689" s="98">
        <v>0.49774473496417049</v>
      </c>
      <c r="F3689" s="119">
        <v>0</v>
      </c>
      <c r="G3689" s="177">
        <v>0</v>
      </c>
      <c r="H3689" s="97">
        <v>10362497.201071167</v>
      </c>
      <c r="I3689" s="185">
        <v>38722.948120653877</v>
      </c>
      <c r="J3689" s="174">
        <v>401266441517.49982</v>
      </c>
      <c r="K3689" s="186">
        <v>0.44310846616639854</v>
      </c>
      <c r="L3689" s="182">
        <v>139639234820.27341</v>
      </c>
      <c r="M3689" s="189">
        <v>46973567505.076805</v>
      </c>
      <c r="N3689" s="187">
        <v>22211375.292386986</v>
      </c>
      <c r="O3689" s="185">
        <v>88273354140.039566</v>
      </c>
      <c r="P3689" s="185">
        <v>0</v>
      </c>
      <c r="Q3689" s="174">
        <v>536513363162.61615</v>
      </c>
      <c r="R3689" s="119">
        <v>0.46303271790380968</v>
      </c>
      <c r="S3689" s="174">
        <v>175918664177.92706</v>
      </c>
      <c r="T3689" s="119">
        <v>0.32789241844961553</v>
      </c>
      <c r="U3689" s="97">
        <v>15.070460942304253</v>
      </c>
      <c r="V3689" s="184">
        <v>2756703373448.3418</v>
      </c>
      <c r="W3689" s="199">
        <v>2859.3999359604186</v>
      </c>
      <c r="X3689" s="191">
        <v>4.8526995050820448E-2</v>
      </c>
      <c r="Y3689" s="198">
        <v>2.0000000000000001E-4</v>
      </c>
    </row>
    <row r="3690" spans="1:25" x14ac:dyDescent="0.2">
      <c r="A3690">
        <v>3686</v>
      </c>
      <c r="B3690" s="119">
        <v>0.64003687601977455</v>
      </c>
      <c r="C3690" s="97">
        <v>12166.213271977402</v>
      </c>
      <c r="D3690" s="96">
        <v>0.72435973140335186</v>
      </c>
      <c r="E3690" s="98">
        <v>0</v>
      </c>
      <c r="F3690" s="119">
        <v>0</v>
      </c>
      <c r="G3690" s="177">
        <v>0</v>
      </c>
      <c r="H3690" s="97">
        <v>4092796.3158199978</v>
      </c>
      <c r="I3690" s="185">
        <v>47347.138996442991</v>
      </c>
      <c r="J3690" s="174">
        <v>193782196049.25922</v>
      </c>
      <c r="K3690" s="186">
        <v>0.50008678770240178</v>
      </c>
      <c r="L3690" s="182">
        <v>76710314372.335037</v>
      </c>
      <c r="M3690" s="189">
        <v>4167538446.9221458</v>
      </c>
      <c r="N3690" s="187">
        <v>10369673.352732109</v>
      </c>
      <c r="O3690" s="185">
        <v>0</v>
      </c>
      <c r="P3690" s="185">
        <v>0</v>
      </c>
      <c r="Q3690" s="174">
        <v>197949734496.18137</v>
      </c>
      <c r="R3690" s="119">
        <v>0.48955820114050491</v>
      </c>
      <c r="S3690" s="174">
        <v>76710314372.335037</v>
      </c>
      <c r="T3690" s="119">
        <v>0.38752420945436961</v>
      </c>
      <c r="U3690" s="97">
        <v>13.189902329815986</v>
      </c>
      <c r="V3690" s="184">
        <v>1092419281611.2645</v>
      </c>
      <c r="W3690" s="199">
        <v>1134.2144731263381</v>
      </c>
      <c r="X3690" s="191">
        <v>5.640747636899756E-2</v>
      </c>
      <c r="Y3690" s="198">
        <v>2.0000000000000001E-4</v>
      </c>
    </row>
    <row r="3691" spans="1:25" x14ac:dyDescent="0.2">
      <c r="A3691">
        <v>3687</v>
      </c>
      <c r="B3691" s="119">
        <v>0.57155008329069301</v>
      </c>
      <c r="C3691" s="97">
        <v>4973.4417675702634</v>
      </c>
      <c r="D3691" s="96">
        <v>0.63117527434074572</v>
      </c>
      <c r="E3691" s="98">
        <v>0.50068478232619817</v>
      </c>
      <c r="F3691" s="119">
        <v>0</v>
      </c>
      <c r="G3691" s="177">
        <v>0</v>
      </c>
      <c r="H3691" s="97">
        <v>6771535.4806606974</v>
      </c>
      <c r="I3691" s="185">
        <v>38236.819796908436</v>
      </c>
      <c r="J3691" s="174">
        <v>258921981922.39484</v>
      </c>
      <c r="K3691" s="186">
        <v>0.43540167172780897</v>
      </c>
      <c r="L3691" s="182">
        <v>83789704348.785324</v>
      </c>
      <c r="M3691" s="189">
        <v>15777829750.675863</v>
      </c>
      <c r="N3691" s="187">
        <v>16993448.540717319</v>
      </c>
      <c r="O3691" s="185">
        <v>52306395297.999092</v>
      </c>
      <c r="P3691" s="185">
        <v>0</v>
      </c>
      <c r="Q3691" s="174">
        <v>327006206971.06976</v>
      </c>
      <c r="R3691" s="119">
        <v>0.47271329020419245</v>
      </c>
      <c r="S3691" s="174">
        <v>118370232324.81104</v>
      </c>
      <c r="T3691" s="119">
        <v>0.36198160708088101</v>
      </c>
      <c r="U3691" s="97">
        <v>15.205120299354334</v>
      </c>
      <c r="V3691" s="184">
        <v>2009146341938.1694</v>
      </c>
      <c r="W3691" s="199">
        <v>2085.1263831475535</v>
      </c>
      <c r="X3691" s="191">
        <v>4.6830997694019064E-2</v>
      </c>
      <c r="Y3691" s="198">
        <v>2.0000000000000001E-4</v>
      </c>
    </row>
    <row r="3692" spans="1:25" x14ac:dyDescent="0.2">
      <c r="A3692">
        <v>3688</v>
      </c>
      <c r="B3692" s="119">
        <v>0.48776143076453654</v>
      </c>
      <c r="C3692" s="97">
        <v>7550.5989402415271</v>
      </c>
      <c r="D3692" s="96">
        <v>0.77418283562201418</v>
      </c>
      <c r="E3692" s="98">
        <v>0.7</v>
      </c>
      <c r="F3692" s="119">
        <v>0</v>
      </c>
      <c r="G3692" s="177">
        <v>0</v>
      </c>
      <c r="H3692" s="97">
        <v>6097897.7187307421</v>
      </c>
      <c r="I3692" s="185">
        <v>38332.14881804966</v>
      </c>
      <c r="J3692" s="174">
        <v>233745522831.63232</v>
      </c>
      <c r="K3692" s="186">
        <v>0.38166463146840834</v>
      </c>
      <c r="L3692" s="182">
        <v>66578489690.69429</v>
      </c>
      <c r="M3692" s="189">
        <v>30867565677.493404</v>
      </c>
      <c r="N3692" s="187">
        <v>14377930.874927791</v>
      </c>
      <c r="O3692" s="185">
        <v>60056649731.506439</v>
      </c>
      <c r="P3692" s="185">
        <v>0</v>
      </c>
      <c r="Q3692" s="174">
        <v>324669738240.63214</v>
      </c>
      <c r="R3692" s="119">
        <v>0.42276104745062698</v>
      </c>
      <c r="S3692" s="174">
        <v>102916996548.59267</v>
      </c>
      <c r="T3692" s="119">
        <v>0.31698980356559975</v>
      </c>
      <c r="U3692" s="97">
        <v>16.127827413778746</v>
      </c>
      <c r="V3692" s="184">
        <v>1799600863384.3838</v>
      </c>
      <c r="W3692" s="199">
        <v>1869.1337629259738</v>
      </c>
      <c r="X3692" s="191">
        <v>4.5953289571427892E-2</v>
      </c>
      <c r="Y3692" s="198">
        <v>2.0000000000000001E-4</v>
      </c>
    </row>
    <row r="3693" spans="1:25" x14ac:dyDescent="0.2">
      <c r="A3693">
        <v>3689</v>
      </c>
      <c r="B3693" s="119">
        <v>0.58132953722496139</v>
      </c>
      <c r="C3693" s="97">
        <v>12861.451365331986</v>
      </c>
      <c r="D3693" s="96">
        <v>0.80096668748181254</v>
      </c>
      <c r="E3693" s="98">
        <v>5.4498876083737394E-2</v>
      </c>
      <c r="F3693" s="119">
        <v>0</v>
      </c>
      <c r="G3693" s="177">
        <v>0</v>
      </c>
      <c r="H3693" s="97">
        <v>5832277.8188362448</v>
      </c>
      <c r="I3693" s="185">
        <v>42080.380143767965</v>
      </c>
      <c r="J3693" s="174">
        <v>245424467720.69504</v>
      </c>
      <c r="K3693" s="186">
        <v>0.49680472993608249</v>
      </c>
      <c r="L3693" s="182">
        <v>105847805347.73822</v>
      </c>
      <c r="M3693" s="189">
        <v>7415260748.221137</v>
      </c>
      <c r="N3693" s="187">
        <v>13596116.280382372</v>
      </c>
      <c r="O3693" s="185">
        <v>13422683938.670275</v>
      </c>
      <c r="P3693" s="185">
        <v>0</v>
      </c>
      <c r="Q3693" s="174">
        <v>266262412407.58646</v>
      </c>
      <c r="R3693" s="119">
        <v>0.49825351748688257</v>
      </c>
      <c r="S3693" s="174">
        <v>113410426722.49586</v>
      </c>
      <c r="T3693" s="119">
        <v>0.42593479754435115</v>
      </c>
      <c r="U3693" s="97">
        <v>13.587489714651037</v>
      </c>
      <c r="V3693" s="184">
        <v>1638397966937.1113</v>
      </c>
      <c r="W3693" s="199">
        <v>1701.2919696717074</v>
      </c>
      <c r="X3693" s="191">
        <v>5.3103935220498388E-2</v>
      </c>
      <c r="Y3693" s="198">
        <v>2.0000000000000001E-4</v>
      </c>
    </row>
    <row r="3694" spans="1:25" x14ac:dyDescent="0.2">
      <c r="A3694">
        <v>3690</v>
      </c>
      <c r="B3694" s="119">
        <v>0.59129954808788932</v>
      </c>
      <c r="C3694" s="97">
        <v>6385.3555106103586</v>
      </c>
      <c r="D3694" s="96">
        <v>1.0888150926651641</v>
      </c>
      <c r="E3694" s="98">
        <v>0.49131553082281204</v>
      </c>
      <c r="F3694" s="119">
        <v>0</v>
      </c>
      <c r="G3694" s="177">
        <v>0</v>
      </c>
      <c r="H3694" s="97">
        <v>11620139.678679315</v>
      </c>
      <c r="I3694" s="185">
        <v>35244.50650250999</v>
      </c>
      <c r="J3694" s="174">
        <v>409546088465.28748</v>
      </c>
      <c r="K3694" s="186">
        <v>0.38511447596822546</v>
      </c>
      <c r="L3694" s="182">
        <v>95448890859.217697</v>
      </c>
      <c r="M3694" s="189">
        <v>57405103780.437767</v>
      </c>
      <c r="N3694" s="187">
        <v>23011898.802821804</v>
      </c>
      <c r="O3694" s="185">
        <v>64633752254.064651</v>
      </c>
      <c r="P3694" s="185">
        <v>0</v>
      </c>
      <c r="Q3694" s="174">
        <v>531584944499.78986</v>
      </c>
      <c r="R3694" s="119">
        <v>0.39397114462010535</v>
      </c>
      <c r="S3694" s="174">
        <v>125917763745.0407</v>
      </c>
      <c r="T3694" s="119">
        <v>0.23687232877433473</v>
      </c>
      <c r="U3694" s="97">
        <v>15.997433035819739</v>
      </c>
      <c r="V3694" s="184">
        <v>2109683253158.2947</v>
      </c>
      <c r="W3694" s="199">
        <v>2190.9978226199646</v>
      </c>
      <c r="X3694" s="191">
        <v>4.7311777623971464E-2</v>
      </c>
      <c r="Y3694" s="198">
        <v>2.0000000000000001E-4</v>
      </c>
    </row>
    <row r="3695" spans="1:25" x14ac:dyDescent="0.2">
      <c r="A3695">
        <v>3691</v>
      </c>
      <c r="B3695" s="119">
        <v>0.48267751566347411</v>
      </c>
      <c r="C3695" s="97">
        <v>17000</v>
      </c>
      <c r="D3695" s="96">
        <v>0.80679518876007494</v>
      </c>
      <c r="E3695" s="98">
        <v>0</v>
      </c>
      <c r="F3695" s="119">
        <v>0.70280877951528098</v>
      </c>
      <c r="G3695" s="177">
        <v>1</v>
      </c>
      <c r="H3695" s="97">
        <v>4748789.317880434</v>
      </c>
      <c r="I3695" s="185">
        <v>50460.439288972113</v>
      </c>
      <c r="J3695" s="174">
        <v>239625995071.02493</v>
      </c>
      <c r="K3695" s="186">
        <v>0.47116421945830667</v>
      </c>
      <c r="L3695" s="182">
        <v>90133665022.099014</v>
      </c>
      <c r="M3695" s="189">
        <v>4829183176.48137</v>
      </c>
      <c r="N3695" s="187">
        <v>11325959.162565865</v>
      </c>
      <c r="O3695" s="185">
        <v>0</v>
      </c>
      <c r="P3695" s="185">
        <v>320441641609.62604</v>
      </c>
      <c r="Q3695" s="174">
        <v>564896819857.13232</v>
      </c>
      <c r="R3695" s="119">
        <v>0.65367071514165864</v>
      </c>
      <c r="S3695" s="174">
        <v>245445875504.34515</v>
      </c>
      <c r="T3695" s="119">
        <v>0.43449682645836224</v>
      </c>
      <c r="U3695" s="97">
        <v>16.851952285573095</v>
      </c>
      <c r="V3695" s="184">
        <v>4353447179075.5542</v>
      </c>
      <c r="W3695" s="199">
        <v>4518.6632624406466</v>
      </c>
      <c r="X3695" s="191">
        <v>4.5002489621967845E-2</v>
      </c>
      <c r="Y3695" s="198">
        <v>2.0000000000000001E-4</v>
      </c>
    </row>
    <row r="3696" spans="1:25" x14ac:dyDescent="0.2">
      <c r="A3696">
        <v>3692</v>
      </c>
      <c r="B3696" s="119">
        <v>0.49826878305955469</v>
      </c>
      <c r="C3696" s="97">
        <v>4000</v>
      </c>
      <c r="D3696" s="96">
        <v>1.1182918986055328</v>
      </c>
      <c r="E3696" s="98">
        <v>0.31859788959632124</v>
      </c>
      <c r="F3696" s="119">
        <v>0</v>
      </c>
      <c r="G3696" s="177">
        <v>0</v>
      </c>
      <c r="H3696" s="97">
        <v>16881004.158744235</v>
      </c>
      <c r="I3696" s="185">
        <v>34911.936163395811</v>
      </c>
      <c r="J3696" s="174">
        <v>589348539564.0979</v>
      </c>
      <c r="K3696" s="186">
        <v>0.44442468905659516</v>
      </c>
      <c r="L3696" s="182">
        <v>184067474234.71201</v>
      </c>
      <c r="M3696" s="189">
        <v>19261132487.871429</v>
      </c>
      <c r="N3696" s="187">
        <v>32459605.625927094</v>
      </c>
      <c r="O3696" s="185">
        <v>33835456237.954784</v>
      </c>
      <c r="P3696" s="185">
        <v>0</v>
      </c>
      <c r="Q3696" s="174">
        <v>642445128289.92419</v>
      </c>
      <c r="R3696" s="119">
        <v>0.44982737623263702</v>
      </c>
      <c r="S3696" s="174">
        <v>198746543907.47122</v>
      </c>
      <c r="T3696" s="119">
        <v>0.30935956263922421</v>
      </c>
      <c r="U3696" s="97">
        <v>13.698473111719185</v>
      </c>
      <c r="V3696" s="184">
        <v>2960560115900.083</v>
      </c>
      <c r="W3696" s="199">
        <v>3072.3838256630015</v>
      </c>
      <c r="X3696" s="191">
        <v>5.3538529227512073E-2</v>
      </c>
      <c r="Y3696" s="198">
        <v>2.0000000000000001E-4</v>
      </c>
    </row>
    <row r="3697" spans="1:25" x14ac:dyDescent="0.2">
      <c r="A3697">
        <v>3693</v>
      </c>
      <c r="B3697" s="119">
        <v>0.65253442076226253</v>
      </c>
      <c r="C3697" s="97">
        <v>10763.329689956914</v>
      </c>
      <c r="D3697" s="96">
        <v>0.53158879509316059</v>
      </c>
      <c r="E3697" s="98">
        <v>0</v>
      </c>
      <c r="F3697" s="119">
        <v>0.63515735188712952</v>
      </c>
      <c r="G3697" s="177">
        <v>1</v>
      </c>
      <c r="H3697" s="97">
        <v>3732763.5378941493</v>
      </c>
      <c r="I3697" s="185">
        <v>51922.547878738958</v>
      </c>
      <c r="J3697" s="174">
        <v>193814593516.31998</v>
      </c>
      <c r="K3697" s="186">
        <v>0.50736900483715086</v>
      </c>
      <c r="L3697" s="182">
        <v>72049070891.022247</v>
      </c>
      <c r="M3697" s="189">
        <v>1962145994.9635382</v>
      </c>
      <c r="N3697" s="187">
        <v>10574794.068120252</v>
      </c>
      <c r="O3697" s="185">
        <v>0</v>
      </c>
      <c r="P3697" s="185">
        <v>140855898955.28909</v>
      </c>
      <c r="Q3697" s="174">
        <v>336632638466.57263</v>
      </c>
      <c r="R3697" s="119">
        <v>0.6268561407496368</v>
      </c>
      <c r="S3697" s="174">
        <v>152809292091.93869</v>
      </c>
      <c r="T3697" s="119">
        <v>0.45393486736168792</v>
      </c>
      <c r="U3697" s="97">
        <v>16.211756837023909</v>
      </c>
      <c r="V3697" s="184">
        <v>2677625287261.543</v>
      </c>
      <c r="W3697" s="199">
        <v>2779.4921103167239</v>
      </c>
      <c r="X3697" s="191">
        <v>4.5347672090334537E-2</v>
      </c>
      <c r="Y3697" s="198">
        <v>2.0000000000000001E-4</v>
      </c>
    </row>
    <row r="3698" spans="1:25" x14ac:dyDescent="0.2">
      <c r="A3698">
        <v>3694</v>
      </c>
      <c r="B3698" s="119">
        <v>0.51665067270594633</v>
      </c>
      <c r="C3698" s="97">
        <v>15087.316272611499</v>
      </c>
      <c r="D3698" s="96">
        <v>0.90144098883611834</v>
      </c>
      <c r="E3698" s="98">
        <v>0</v>
      </c>
      <c r="F3698" s="119">
        <v>0</v>
      </c>
      <c r="G3698" s="177">
        <v>0</v>
      </c>
      <c r="H3698" s="97">
        <v>5160315.8177690674</v>
      </c>
      <c r="I3698" s="185">
        <v>45706.76914865087</v>
      </c>
      <c r="J3698" s="174">
        <v>235861363816.90228</v>
      </c>
      <c r="K3698" s="186">
        <v>0.49720085335926567</v>
      </c>
      <c r="L3698" s="182">
        <v>93274086959.37323</v>
      </c>
      <c r="M3698" s="189">
        <v>5194806462.4985189</v>
      </c>
      <c r="N3698" s="187">
        <v>11754693.171595439</v>
      </c>
      <c r="O3698" s="185">
        <v>0</v>
      </c>
      <c r="P3698" s="185">
        <v>0</v>
      </c>
      <c r="Q3698" s="174">
        <v>241056170279.40079</v>
      </c>
      <c r="R3698" s="119">
        <v>0.48648608010456423</v>
      </c>
      <c r="S3698" s="174">
        <v>93274086959.37323</v>
      </c>
      <c r="T3698" s="119">
        <v>0.38693922188866647</v>
      </c>
      <c r="U3698" s="97">
        <v>13.186338584916522</v>
      </c>
      <c r="V3698" s="184">
        <v>1270611199334.2737</v>
      </c>
      <c r="W3698" s="199">
        <v>1318.5440650638336</v>
      </c>
      <c r="X3698" s="191">
        <v>6.0264976520703901E-2</v>
      </c>
      <c r="Y3698" s="198">
        <v>2.0000000000000001E-4</v>
      </c>
    </row>
    <row r="3699" spans="1:25" x14ac:dyDescent="0.2">
      <c r="A3699">
        <v>3695</v>
      </c>
      <c r="B3699" s="119">
        <v>0.54579393891017702</v>
      </c>
      <c r="C3699" s="97">
        <v>8231.2682191351014</v>
      </c>
      <c r="D3699" s="96">
        <v>1.1562297653776246</v>
      </c>
      <c r="E3699" s="98">
        <v>0.24279371850462739</v>
      </c>
      <c r="F3699" s="119">
        <v>0</v>
      </c>
      <c r="G3699" s="177">
        <v>0</v>
      </c>
      <c r="H3699" s="97">
        <v>17539426.033140901</v>
      </c>
      <c r="I3699" s="185">
        <v>35051.509789856515</v>
      </c>
      <c r="J3699" s="174">
        <v>614783363309.10254</v>
      </c>
      <c r="K3699" s="186">
        <v>0.35598572395442185</v>
      </c>
      <c r="L3699" s="182">
        <v>157795817200.41068</v>
      </c>
      <c r="M3699" s="189">
        <v>37288864105.585892</v>
      </c>
      <c r="N3699" s="187">
        <v>32999357.008365266</v>
      </c>
      <c r="O3699" s="185">
        <v>50676210630.730484</v>
      </c>
      <c r="P3699" s="185">
        <v>0</v>
      </c>
      <c r="Q3699" s="174">
        <v>702748438045.41895</v>
      </c>
      <c r="R3699" s="119">
        <v>0.36911511306773592</v>
      </c>
      <c r="S3699" s="174">
        <v>180808293017.20511</v>
      </c>
      <c r="T3699" s="119">
        <v>0.25728736376859707</v>
      </c>
      <c r="U3699" s="97">
        <v>14.545195760837913</v>
      </c>
      <c r="V3699" s="184">
        <v>2655063659800.6118</v>
      </c>
      <c r="W3699" s="199">
        <v>2749.1961354794275</v>
      </c>
      <c r="X3699" s="191">
        <v>5.1948398342408289E-2</v>
      </c>
      <c r="Y3699" s="198">
        <v>2.0000000000000001E-4</v>
      </c>
    </row>
    <row r="3700" spans="1:25" x14ac:dyDescent="0.2">
      <c r="A3700">
        <v>3696</v>
      </c>
      <c r="B3700" s="119">
        <v>0.48777155811961109</v>
      </c>
      <c r="C3700" s="97">
        <v>8603.2250993647431</v>
      </c>
      <c r="D3700" s="96">
        <v>0.44951705242295253</v>
      </c>
      <c r="E3700" s="98">
        <v>0.51428930383066196</v>
      </c>
      <c r="F3700" s="119">
        <v>0</v>
      </c>
      <c r="G3700" s="177">
        <v>0</v>
      </c>
      <c r="H3700" s="97">
        <v>5637216.3875002917</v>
      </c>
      <c r="I3700" s="185">
        <v>38785.784917592726</v>
      </c>
      <c r="J3700" s="174">
        <v>218643862339.51535</v>
      </c>
      <c r="K3700" s="186">
        <v>0.41186522997279351</v>
      </c>
      <c r="L3700" s="182">
        <v>68368282998.254326</v>
      </c>
      <c r="M3700" s="189">
        <v>26369960330.346912</v>
      </c>
      <c r="N3700" s="187">
        <v>15867567.100528618</v>
      </c>
      <c r="O3700" s="185">
        <v>49454429737.677536</v>
      </c>
      <c r="P3700" s="185">
        <v>0</v>
      </c>
      <c r="Q3700" s="174">
        <v>294468252407.53979</v>
      </c>
      <c r="R3700" s="119">
        <v>0.44016747943123097</v>
      </c>
      <c r="S3700" s="174">
        <v>90189214754.848923</v>
      </c>
      <c r="T3700" s="119">
        <v>0.30627822869688631</v>
      </c>
      <c r="U3700" s="97">
        <v>15.459603915257539</v>
      </c>
      <c r="V3700" s="184">
        <v>1550842724707.5984</v>
      </c>
      <c r="W3700" s="199">
        <v>1608.6980934695721</v>
      </c>
      <c r="X3700" s="191">
        <v>4.5176996494617004E-2</v>
      </c>
      <c r="Y3700" s="198">
        <v>2.0000000000000001E-4</v>
      </c>
    </row>
    <row r="3701" spans="1:25" x14ac:dyDescent="0.2">
      <c r="A3701">
        <v>3697</v>
      </c>
      <c r="B3701" s="119">
        <v>0.4930695364560837</v>
      </c>
      <c r="C3701" s="97">
        <v>5779.3246453200663</v>
      </c>
      <c r="D3701" s="96">
        <v>1.229080629395892</v>
      </c>
      <c r="E3701" s="98">
        <v>0</v>
      </c>
      <c r="F3701" s="119">
        <v>0</v>
      </c>
      <c r="G3701" s="177">
        <v>0</v>
      </c>
      <c r="H3701" s="97">
        <v>12774529.404550144</v>
      </c>
      <c r="I3701" s="185">
        <v>35376.021148127817</v>
      </c>
      <c r="J3701" s="174">
        <v>451912022372.74658</v>
      </c>
      <c r="K3701" s="186">
        <v>0.47449119898620795</v>
      </c>
      <c r="L3701" s="182">
        <v>160373679285.29233</v>
      </c>
      <c r="M3701" s="189">
        <v>5649334528.7242813</v>
      </c>
      <c r="N3701" s="187">
        <v>24126503.514671244</v>
      </c>
      <c r="O3701" s="185">
        <v>0</v>
      </c>
      <c r="P3701" s="185">
        <v>0</v>
      </c>
      <c r="Q3701" s="174">
        <v>457561356901.47089</v>
      </c>
      <c r="R3701" s="119">
        <v>0.46863283819245366</v>
      </c>
      <c r="S3701" s="174">
        <v>160373679285.29233</v>
      </c>
      <c r="T3701" s="119">
        <v>0.35049655497858495</v>
      </c>
      <c r="U3701" s="97">
        <v>13.133021254128206</v>
      </c>
      <c r="V3701" s="184">
        <v>2234245690230.9951</v>
      </c>
      <c r="W3701" s="199">
        <v>2319.1051767898402</v>
      </c>
      <c r="X3701" s="191">
        <v>5.7609683319776166E-2</v>
      </c>
      <c r="Y3701" s="198">
        <v>2.0000000000000001E-4</v>
      </c>
    </row>
    <row r="3702" spans="1:25" x14ac:dyDescent="0.2">
      <c r="A3702">
        <v>3698</v>
      </c>
      <c r="B3702" s="119">
        <v>0.43877716139955503</v>
      </c>
      <c r="C3702" s="97">
        <v>6596.0428115209952</v>
      </c>
      <c r="D3702" s="96">
        <v>0.55160416057904249</v>
      </c>
      <c r="E3702" s="98">
        <v>0.19291284774195816</v>
      </c>
      <c r="F3702" s="119">
        <v>0</v>
      </c>
      <c r="G3702" s="177">
        <v>0</v>
      </c>
      <c r="H3702" s="97">
        <v>4341105.0243539009</v>
      </c>
      <c r="I3702" s="185">
        <v>53545.414745738635</v>
      </c>
      <c r="J3702" s="174">
        <v>232446268983.83945</v>
      </c>
      <c r="K3702" s="186">
        <v>0.43877716139955503</v>
      </c>
      <c r="L3702" s="182">
        <v>72384834289.374786</v>
      </c>
      <c r="M3702" s="189">
        <v>22320452646.641022</v>
      </c>
      <c r="N3702" s="187">
        <v>11955560.03112445</v>
      </c>
      <c r="O3702" s="185">
        <v>26944468721.942978</v>
      </c>
      <c r="P3702" s="185">
        <v>0</v>
      </c>
      <c r="Q3702" s="174">
        <v>281711190352.42346</v>
      </c>
      <c r="R3702" s="119">
        <v>0.43856152432440298</v>
      </c>
      <c r="S3702" s="174">
        <v>86621449219.776642</v>
      </c>
      <c r="T3702" s="119">
        <v>0.30748316781954016</v>
      </c>
      <c r="U3702" s="97">
        <v>14.619655633373529</v>
      </c>
      <c r="V3702" s="184">
        <v>1414015574431.2427</v>
      </c>
      <c r="W3702" s="199">
        <v>1467.5943337773847</v>
      </c>
      <c r="X3702" s="191">
        <v>4.8988675328193093E-2</v>
      </c>
      <c r="Y3702" s="198">
        <v>2.0000000000000001E-4</v>
      </c>
    </row>
    <row r="3703" spans="1:25" x14ac:dyDescent="0.2">
      <c r="A3703">
        <v>3699</v>
      </c>
      <c r="B3703" s="119">
        <v>0.58854512082670551</v>
      </c>
      <c r="C3703" s="97">
        <v>5087.357891232803</v>
      </c>
      <c r="D3703" s="96">
        <v>1.1110610823739837</v>
      </c>
      <c r="E3703" s="98">
        <v>0.4621155301105706</v>
      </c>
      <c r="F3703" s="119">
        <v>0</v>
      </c>
      <c r="G3703" s="177">
        <v>0</v>
      </c>
      <c r="H3703" s="97">
        <v>61278047.311592475</v>
      </c>
      <c r="I3703" s="185">
        <v>22511.259217876497</v>
      </c>
      <c r="J3703" s="174">
        <v>1379446007396.5581</v>
      </c>
      <c r="K3703" s="186">
        <v>0.31420858639704108</v>
      </c>
      <c r="L3703" s="182">
        <v>278205946516.70258</v>
      </c>
      <c r="M3703" s="189">
        <v>108986766660.15445</v>
      </c>
      <c r="N3703" s="187">
        <v>112489204.36549833</v>
      </c>
      <c r="O3703" s="185">
        <v>228838603931.3176</v>
      </c>
      <c r="P3703" s="185">
        <v>0</v>
      </c>
      <c r="Q3703" s="174">
        <v>1717271377988.0303</v>
      </c>
      <c r="R3703" s="119">
        <v>0.35900246812619158</v>
      </c>
      <c r="S3703" s="174">
        <v>371922490954.91174</v>
      </c>
      <c r="T3703" s="119">
        <v>0.21657758681720957</v>
      </c>
      <c r="U3703" s="97">
        <v>15.392019224146857</v>
      </c>
      <c r="V3703" s="184">
        <v>5828863789121.6826</v>
      </c>
      <c r="W3703" s="199">
        <v>6047.2483799977981</v>
      </c>
      <c r="X3703" s="191">
        <v>5.1179859112498692E-2</v>
      </c>
      <c r="Y3703" s="198">
        <v>2.0000000000000001E-4</v>
      </c>
    </row>
    <row r="3704" spans="1:25" x14ac:dyDescent="0.2">
      <c r="A3704">
        <v>3700</v>
      </c>
      <c r="B3704" s="119">
        <v>0.50679020150648346</v>
      </c>
      <c r="C3704" s="97">
        <v>4450.3625521393642</v>
      </c>
      <c r="D3704" s="96">
        <v>0.76105420670216839</v>
      </c>
      <c r="E3704" s="98">
        <v>3.7549908941381105E-4</v>
      </c>
      <c r="F3704" s="119">
        <v>0.56718187332677872</v>
      </c>
      <c r="G3704" s="177">
        <v>1</v>
      </c>
      <c r="H3704" s="97">
        <v>10149652.126344094</v>
      </c>
      <c r="I3704" s="185">
        <v>28717.986958533002</v>
      </c>
      <c r="J3704" s="174">
        <v>291477577397.99646</v>
      </c>
      <c r="K3704" s="186">
        <v>0.35349894254989578</v>
      </c>
      <c r="L3704" s="182">
        <v>67475291289.145981</v>
      </c>
      <c r="M3704" s="189">
        <v>6648210057.964098</v>
      </c>
      <c r="N3704" s="187">
        <v>23060069.038857844</v>
      </c>
      <c r="O3704" s="185">
        <v>0</v>
      </c>
      <c r="P3704" s="185">
        <v>425139765057.19672</v>
      </c>
      <c r="Q3704" s="174">
        <v>723265552513.15723</v>
      </c>
      <c r="R3704" s="119">
        <v>0.61270556283667754</v>
      </c>
      <c r="S3704" s="174">
        <v>210242564290.4483</v>
      </c>
      <c r="T3704" s="119">
        <v>0.29068516198498712</v>
      </c>
      <c r="U3704" s="97">
        <v>17.176988555925949</v>
      </c>
      <c r="V3704" s="184">
        <v>3881141510374.1001</v>
      </c>
      <c r="W3704" s="199">
        <v>4030.0118697626872</v>
      </c>
      <c r="X3704" s="191">
        <v>4.307790787694056E-2</v>
      </c>
      <c r="Y3704" s="198">
        <v>2.0000000000000001E-4</v>
      </c>
    </row>
    <row r="3705" spans="1:25" x14ac:dyDescent="0.2">
      <c r="A3705">
        <v>3701</v>
      </c>
      <c r="B3705" s="119">
        <v>0.51191925342493505</v>
      </c>
      <c r="C3705" s="97">
        <v>4030.1909106091925</v>
      </c>
      <c r="D3705" s="96">
        <v>1.3852854113865289</v>
      </c>
      <c r="E3705" s="98">
        <v>0</v>
      </c>
      <c r="F3705" s="119">
        <v>0.56494105900474989</v>
      </c>
      <c r="G3705" s="177">
        <v>1</v>
      </c>
      <c r="H3705" s="97">
        <v>17869282.551118027</v>
      </c>
      <c r="I3705" s="185">
        <v>32838.611685998403</v>
      </c>
      <c r="J3705" s="174">
        <v>586802430803.55176</v>
      </c>
      <c r="K3705" s="186">
        <v>0.48015020803746844</v>
      </c>
      <c r="L3705" s="182">
        <v>220934137920.88455</v>
      </c>
      <c r="M3705" s="189">
        <v>12421062879.77099</v>
      </c>
      <c r="N3705" s="187">
        <v>31832991.602398347</v>
      </c>
      <c r="O3705" s="185">
        <v>0</v>
      </c>
      <c r="P3705" s="185">
        <v>587131821095.46167</v>
      </c>
      <c r="Q3705" s="174">
        <v>1186355314778.7844</v>
      </c>
      <c r="R3705" s="119">
        <v>0.63341796234436631</v>
      </c>
      <c r="S3705" s="174">
        <v>470047826909.50336</v>
      </c>
      <c r="T3705" s="119">
        <v>0.39621167541795987</v>
      </c>
      <c r="U3705" s="97">
        <v>16.258789394184571</v>
      </c>
      <c r="V3705" s="184">
        <v>8129839834775.6924</v>
      </c>
      <c r="W3705" s="199">
        <v>8434.2885592165421</v>
      </c>
      <c r="X3705" s="191">
        <v>4.6530536264740879E-2</v>
      </c>
      <c r="Y3705" s="198">
        <v>2.0000000000000001E-4</v>
      </c>
    </row>
    <row r="3706" spans="1:25" x14ac:dyDescent="0.2">
      <c r="A3706">
        <v>3702</v>
      </c>
      <c r="B3706" s="119">
        <v>0.29399875213370058</v>
      </c>
      <c r="C3706" s="97">
        <v>4000</v>
      </c>
      <c r="D3706" s="96">
        <v>0.53479165760838177</v>
      </c>
      <c r="E3706" s="98">
        <v>0.7</v>
      </c>
      <c r="F3706" s="119">
        <v>0</v>
      </c>
      <c r="G3706" s="177">
        <v>0</v>
      </c>
      <c r="H3706" s="97">
        <v>9959643.498247005</v>
      </c>
      <c r="I3706" s="185">
        <v>37074.691371128349</v>
      </c>
      <c r="J3706" s="174">
        <v>369250708863.97278</v>
      </c>
      <c r="K3706" s="186">
        <v>0.29399875213370064</v>
      </c>
      <c r="L3706" s="182">
        <v>58585344053.871155</v>
      </c>
      <c r="M3706" s="189">
        <v>80804013135.067719</v>
      </c>
      <c r="N3706" s="187">
        <v>25459551.558527716</v>
      </c>
      <c r="O3706" s="185">
        <v>116980217550.73801</v>
      </c>
      <c r="P3706" s="185">
        <v>0</v>
      </c>
      <c r="Q3706" s="174">
        <v>567034939549.77856</v>
      </c>
      <c r="R3706" s="119">
        <v>0.35649200352906502</v>
      </c>
      <c r="S3706" s="174">
        <v>103045618144.80698</v>
      </c>
      <c r="T3706" s="119">
        <v>0.18172710525849503</v>
      </c>
      <c r="U3706" s="97">
        <v>17.869479077778838</v>
      </c>
      <c r="V3706" s="184">
        <v>1997231273401.853</v>
      </c>
      <c r="W3706" s="199">
        <v>2072.3856529435802</v>
      </c>
      <c r="X3706" s="191">
        <v>4.0128764392945895E-2</v>
      </c>
      <c r="Y3706" s="198">
        <v>2.0000000000000001E-4</v>
      </c>
    </row>
    <row r="3707" spans="1:25" x14ac:dyDescent="0.2">
      <c r="A3707">
        <v>3703</v>
      </c>
      <c r="B3707" s="119">
        <v>0.42351079966976396</v>
      </c>
      <c r="C3707" s="97">
        <v>7017.9594051382483</v>
      </c>
      <c r="D3707" s="96">
        <v>1.1508099130138201</v>
      </c>
      <c r="E3707" s="98">
        <v>0.7</v>
      </c>
      <c r="F3707" s="119">
        <v>0.51444827295060147</v>
      </c>
      <c r="G3707" s="177">
        <v>1</v>
      </c>
      <c r="H3707" s="97">
        <v>13032426.255486662</v>
      </c>
      <c r="I3707" s="185">
        <v>28341.976659634885</v>
      </c>
      <c r="J3707" s="174">
        <v>369364720751.41583</v>
      </c>
      <c r="K3707" s="186">
        <v>0.24520153546313606</v>
      </c>
      <c r="L3707" s="182">
        <v>49616526480.03624</v>
      </c>
      <c r="M3707" s="189">
        <v>3358333913.4263511</v>
      </c>
      <c r="N3707" s="187">
        <v>25083846.181135483</v>
      </c>
      <c r="O3707" s="185">
        <v>0</v>
      </c>
      <c r="P3707" s="185">
        <v>271324395838.12622</v>
      </c>
      <c r="Q3707" s="174">
        <v>644047450502.96838</v>
      </c>
      <c r="R3707" s="119">
        <v>0.4776485227981549</v>
      </c>
      <c r="S3707" s="174">
        <v>172062891542.00186</v>
      </c>
      <c r="T3707" s="119">
        <v>0.26715871851931017</v>
      </c>
      <c r="U3707" s="97">
        <v>17.331040094281988</v>
      </c>
      <c r="V3707" s="184">
        <v>3071589083232.1851</v>
      </c>
      <c r="W3707" s="199">
        <v>3191.7041871685478</v>
      </c>
      <c r="X3707" s="191">
        <v>4.3429477686773243E-2</v>
      </c>
      <c r="Y3707" s="198">
        <v>2.0000000000000001E-4</v>
      </c>
    </row>
    <row r="3708" spans="1:25" x14ac:dyDescent="0.2">
      <c r="A3708">
        <v>3704</v>
      </c>
      <c r="B3708" s="119">
        <v>0.3951045093461259</v>
      </c>
      <c r="C3708" s="97">
        <v>7012.1988209240144</v>
      </c>
      <c r="D3708" s="96">
        <v>0.79439910488398435</v>
      </c>
      <c r="E3708" s="98">
        <v>0.2689875023353242</v>
      </c>
      <c r="F3708" s="119">
        <v>0.56701211120211747</v>
      </c>
      <c r="G3708" s="177">
        <v>1</v>
      </c>
      <c r="H3708" s="97">
        <v>7542611.533821011</v>
      </c>
      <c r="I3708" s="185">
        <v>35243.176120527867</v>
      </c>
      <c r="J3708" s="174">
        <v>265825586695.17871</v>
      </c>
      <c r="K3708" s="186">
        <v>0.39398696424874546</v>
      </c>
      <c r="L3708" s="182">
        <v>71105405685.169037</v>
      </c>
      <c r="M3708" s="189">
        <v>10428815967.235987</v>
      </c>
      <c r="N3708" s="187">
        <v>17226893.150475197</v>
      </c>
      <c r="O3708" s="185">
        <v>0</v>
      </c>
      <c r="P3708" s="185">
        <v>395291771727.97388</v>
      </c>
      <c r="Q3708" s="174">
        <v>671546174390.38855</v>
      </c>
      <c r="R3708" s="119">
        <v>0.62685969983552525</v>
      </c>
      <c r="S3708" s="174">
        <v>258711004165.4296</v>
      </c>
      <c r="T3708" s="119">
        <v>0.3852467842591471</v>
      </c>
      <c r="U3708" s="97">
        <v>17.482844960175971</v>
      </c>
      <c r="V3708" s="184">
        <v>4813224715855.5693</v>
      </c>
      <c r="W3708" s="199">
        <v>4993.3767810197087</v>
      </c>
      <c r="X3708" s="191">
        <v>4.2702841263843751E-2</v>
      </c>
      <c r="Y3708" s="198">
        <v>2.0000000000000001E-4</v>
      </c>
    </row>
    <row r="3709" spans="1:25" x14ac:dyDescent="0.2">
      <c r="A3709">
        <v>3705</v>
      </c>
      <c r="B3709" s="119">
        <v>0.5675599150720616</v>
      </c>
      <c r="C3709" s="97">
        <v>8566.4410126623516</v>
      </c>
      <c r="D3709" s="96">
        <v>1.0105263828427642</v>
      </c>
      <c r="E3709" s="98">
        <v>0</v>
      </c>
      <c r="F3709" s="119">
        <v>0</v>
      </c>
      <c r="G3709" s="177">
        <v>0</v>
      </c>
      <c r="H3709" s="97">
        <v>9007068.0383288041</v>
      </c>
      <c r="I3709" s="185">
        <v>34635.682090292881</v>
      </c>
      <c r="J3709" s="174">
        <v>311965945141.1944</v>
      </c>
      <c r="K3709" s="186">
        <v>0.32868982710035022</v>
      </c>
      <c r="L3709" s="182">
        <v>73347863017.828003</v>
      </c>
      <c r="M3709" s="189">
        <v>8301274670.4827461</v>
      </c>
      <c r="N3709" s="187">
        <v>18633906.837283742</v>
      </c>
      <c r="O3709" s="185">
        <v>0</v>
      </c>
      <c r="P3709" s="185">
        <v>0</v>
      </c>
      <c r="Q3709" s="174">
        <v>320267219811.67712</v>
      </c>
      <c r="R3709" s="119">
        <v>0.32017023980772025</v>
      </c>
      <c r="S3709" s="174">
        <v>73347863017.828003</v>
      </c>
      <c r="T3709" s="119">
        <v>0.22902082536251403</v>
      </c>
      <c r="U3709" s="97">
        <v>13.421912483432957</v>
      </c>
      <c r="V3709" s="184">
        <v>1004627830414.1353</v>
      </c>
      <c r="W3709" s="199">
        <v>1041.0391546618482</v>
      </c>
      <c r="X3709" s="191">
        <v>5.6751986183032989E-2</v>
      </c>
      <c r="Y3709" s="198">
        <v>2.0000000000000001E-4</v>
      </c>
    </row>
    <row r="3710" spans="1:25" x14ac:dyDescent="0.2">
      <c r="A3710">
        <v>3706</v>
      </c>
      <c r="B3710" s="119">
        <v>0.28990986211909608</v>
      </c>
      <c r="C3710" s="97">
        <v>9558.4980896583074</v>
      </c>
      <c r="D3710" s="96">
        <v>0.89328445895106345</v>
      </c>
      <c r="E3710" s="98">
        <v>0</v>
      </c>
      <c r="F3710" s="119">
        <v>0.56327519075821852</v>
      </c>
      <c r="G3710" s="177">
        <v>1</v>
      </c>
      <c r="H3710" s="97">
        <v>6975393.8756445656</v>
      </c>
      <c r="I3710" s="185">
        <v>44718.769683484417</v>
      </c>
      <c r="J3710" s="174">
        <v>311931032176.53705</v>
      </c>
      <c r="K3710" s="186">
        <v>0.28990986211909608</v>
      </c>
      <c r="L3710" s="182">
        <v>61950475100.293777</v>
      </c>
      <c r="M3710" s="189">
        <v>6623799006.5386</v>
      </c>
      <c r="N3710" s="187">
        <v>15409416.025842369</v>
      </c>
      <c r="O3710" s="185">
        <v>0</v>
      </c>
      <c r="P3710" s="185">
        <v>368068619134.28082</v>
      </c>
      <c r="Q3710" s="174">
        <v>686623450317.35645</v>
      </c>
      <c r="R3710" s="119">
        <v>0.56055000402112354</v>
      </c>
      <c r="S3710" s="174">
        <v>275696189702.69269</v>
      </c>
      <c r="T3710" s="119">
        <v>0.40152457591605162</v>
      </c>
      <c r="U3710" s="97">
        <v>17.733634254666516</v>
      </c>
      <c r="V3710" s="184">
        <v>5146998086877.0762</v>
      </c>
      <c r="W3710" s="199">
        <v>5340.6097160732897</v>
      </c>
      <c r="X3710" s="191">
        <v>4.2386288242305364E-2</v>
      </c>
      <c r="Y3710" s="198">
        <v>2.0000000000000001E-4</v>
      </c>
    </row>
    <row r="3711" spans="1:25" x14ac:dyDescent="0.2">
      <c r="A3711">
        <v>3707</v>
      </c>
      <c r="B3711" s="119">
        <v>0.5638595229934148</v>
      </c>
      <c r="C3711" s="97">
        <v>5581.0593696958731</v>
      </c>
      <c r="D3711" s="96">
        <v>0.2</v>
      </c>
      <c r="E3711" s="98">
        <v>0.7</v>
      </c>
      <c r="F3711" s="119">
        <v>0.21626519351672852</v>
      </c>
      <c r="G3711" s="177">
        <v>1</v>
      </c>
      <c r="H3711" s="97">
        <v>4679863.187724431</v>
      </c>
      <c r="I3711" s="185">
        <v>40473.501733223115</v>
      </c>
      <c r="J3711" s="174">
        <v>189410450839.61182</v>
      </c>
      <c r="K3711" s="186">
        <v>0.47031422580047477</v>
      </c>
      <c r="L3711" s="182">
        <v>64593271176.03083</v>
      </c>
      <c r="M3711" s="189">
        <v>12601797146.230759</v>
      </c>
      <c r="N3711" s="187">
        <v>16456449.85311519</v>
      </c>
      <c r="O3711" s="185">
        <v>10713194249.462999</v>
      </c>
      <c r="P3711" s="185">
        <v>205976644916.98215</v>
      </c>
      <c r="Q3711" s="174">
        <v>418702087152.28772</v>
      </c>
      <c r="R3711" s="119">
        <v>0.62678049365169775</v>
      </c>
      <c r="S3711" s="174">
        <v>159979838659.08313</v>
      </c>
      <c r="T3711" s="119">
        <v>0.38208512345174017</v>
      </c>
      <c r="U3711" s="97">
        <v>16.823563925074811</v>
      </c>
      <c r="V3711" s="184">
        <v>2991527505821.4961</v>
      </c>
      <c r="W3711" s="199">
        <v>3102.5698556755442</v>
      </c>
      <c r="X3711" s="191">
        <v>4.2877909814209469E-2</v>
      </c>
      <c r="Y3711" s="198">
        <v>2.0000000000000001E-4</v>
      </c>
    </row>
    <row r="3712" spans="1:25" x14ac:dyDescent="0.2">
      <c r="A3712">
        <v>3708</v>
      </c>
      <c r="B3712" s="119">
        <v>0.5009751988639003</v>
      </c>
      <c r="C3712" s="97">
        <v>9093.3763907760658</v>
      </c>
      <c r="D3712" s="96">
        <v>0.71406401041172451</v>
      </c>
      <c r="E3712" s="98">
        <v>0</v>
      </c>
      <c r="F3712" s="119">
        <v>0.67873608679243302</v>
      </c>
      <c r="G3712" s="177">
        <v>1</v>
      </c>
      <c r="H3712" s="97">
        <v>7434132.2966356548</v>
      </c>
      <c r="I3712" s="185">
        <v>31051.144716288534</v>
      </c>
      <c r="J3712" s="174">
        <v>230838317782.86816</v>
      </c>
      <c r="K3712" s="186">
        <v>0.27808566590836692</v>
      </c>
      <c r="L3712" s="182">
        <v>38466400900.516197</v>
      </c>
      <c r="M3712" s="189">
        <v>979263247.82818031</v>
      </c>
      <c r="N3712" s="187">
        <v>17592079.715109188</v>
      </c>
      <c r="O3712" s="185">
        <v>0</v>
      </c>
      <c r="P3712" s="185">
        <v>315957108952.8869</v>
      </c>
      <c r="Q3712" s="174">
        <v>547774689983.58325</v>
      </c>
      <c r="R3712" s="119">
        <v>0.57862935304591179</v>
      </c>
      <c r="S3712" s="174">
        <v>182398471827.25574</v>
      </c>
      <c r="T3712" s="119">
        <v>0.33298083164945463</v>
      </c>
      <c r="U3712" s="97">
        <v>17.749675841455542</v>
      </c>
      <c r="V3712" s="184">
        <v>3416201845953.7539</v>
      </c>
      <c r="W3712" s="199">
        <v>3545.0744193914779</v>
      </c>
      <c r="X3712" s="191">
        <v>4.2380320855645887E-2</v>
      </c>
      <c r="Y3712" s="198">
        <v>2.0000000000000001E-4</v>
      </c>
    </row>
    <row r="3713" spans="1:25" x14ac:dyDescent="0.2">
      <c r="A3713">
        <v>3709</v>
      </c>
      <c r="B3713" s="119">
        <v>0.63104552601403952</v>
      </c>
      <c r="C3713" s="97">
        <v>7402.5647819367578</v>
      </c>
      <c r="D3713" s="96">
        <v>0.95174369208077603</v>
      </c>
      <c r="E3713" s="98">
        <v>0.7</v>
      </c>
      <c r="F3713" s="119">
        <v>0.58154124107900729</v>
      </c>
      <c r="G3713" s="177">
        <v>1</v>
      </c>
      <c r="H3713" s="97">
        <v>7773485.0055685407</v>
      </c>
      <c r="I3713" s="185">
        <v>43064.58330753984</v>
      </c>
      <c r="J3713" s="174">
        <v>334761892612.2182</v>
      </c>
      <c r="K3713" s="186">
        <v>0.49332403462625762</v>
      </c>
      <c r="L3713" s="182">
        <v>129605579464.96106</v>
      </c>
      <c r="M3713" s="189">
        <v>0</v>
      </c>
      <c r="N3713" s="187">
        <v>16650011.249277148</v>
      </c>
      <c r="O3713" s="185">
        <v>0</v>
      </c>
      <c r="P3713" s="185">
        <v>308896603408.36658</v>
      </c>
      <c r="Q3713" s="174">
        <v>643658496020.58472</v>
      </c>
      <c r="R3713" s="119">
        <v>0.64050016084319694</v>
      </c>
      <c r="S3713" s="174">
        <v>219903575009.41776</v>
      </c>
      <c r="T3713" s="119">
        <v>0.34164634875321381</v>
      </c>
      <c r="U3713" s="97">
        <v>15.463752457155536</v>
      </c>
      <c r="V3713" s="184">
        <v>3650404484620.9321</v>
      </c>
      <c r="W3713" s="199">
        <v>3793.8405210163601</v>
      </c>
      <c r="X3713" s="191">
        <v>4.8452151189235876E-2</v>
      </c>
      <c r="Y3713" s="198">
        <v>2.0000000000000001E-4</v>
      </c>
    </row>
    <row r="3714" spans="1:25" x14ac:dyDescent="0.2">
      <c r="A3714">
        <v>3710</v>
      </c>
      <c r="B3714" s="119">
        <v>0.63872670101291706</v>
      </c>
      <c r="C3714" s="97">
        <v>4858.1228526005925</v>
      </c>
      <c r="D3714" s="96">
        <v>0.57942586556970288</v>
      </c>
      <c r="E3714" s="98">
        <v>0.54731890344479028</v>
      </c>
      <c r="F3714" s="119">
        <v>0.54416307664911867</v>
      </c>
      <c r="G3714" s="177">
        <v>1</v>
      </c>
      <c r="H3714" s="97">
        <v>5926652.8102340437</v>
      </c>
      <c r="I3714" s="185">
        <v>43089.856410842418</v>
      </c>
      <c r="J3714" s="174">
        <v>255378618589.90063</v>
      </c>
      <c r="K3714" s="186">
        <v>0.48035019274857593</v>
      </c>
      <c r="L3714" s="182">
        <v>94300098329.366058</v>
      </c>
      <c r="M3714" s="189">
        <v>2230532911.0024076</v>
      </c>
      <c r="N3714" s="187">
        <v>15504199.088066138</v>
      </c>
      <c r="O3714" s="185">
        <v>0</v>
      </c>
      <c r="P3714" s="185">
        <v>320630511712.98724</v>
      </c>
      <c r="Q3714" s="174">
        <v>578239663213.89038</v>
      </c>
      <c r="R3714" s="119">
        <v>0.65574121278093112</v>
      </c>
      <c r="S3714" s="174">
        <v>247099192459.07349</v>
      </c>
      <c r="T3714" s="119">
        <v>0.42733006429493525</v>
      </c>
      <c r="U3714" s="97">
        <v>16.741892304789317</v>
      </c>
      <c r="V3714" s="184">
        <v>4510809681245.2832</v>
      </c>
      <c r="W3714" s="199">
        <v>4678.5479034995187</v>
      </c>
      <c r="X3714" s="191">
        <v>4.3641506008241814E-2</v>
      </c>
      <c r="Y3714" s="198">
        <v>2.0000000000000001E-4</v>
      </c>
    </row>
    <row r="3715" spans="1:25" x14ac:dyDescent="0.2">
      <c r="A3715">
        <v>3711</v>
      </c>
      <c r="B3715" s="119">
        <v>0.52397391716442843</v>
      </c>
      <c r="C3715" s="97">
        <v>7931.7920045166065</v>
      </c>
      <c r="D3715" s="96">
        <v>0.57583127376321319</v>
      </c>
      <c r="E3715" s="98">
        <v>0.5266191208734059</v>
      </c>
      <c r="F3715" s="119">
        <v>0.65368095888710764</v>
      </c>
      <c r="G3715" s="177">
        <v>1</v>
      </c>
      <c r="H3715" s="97">
        <v>4325655.7088072002</v>
      </c>
      <c r="I3715" s="185">
        <v>46996.160905068522</v>
      </c>
      <c r="J3715" s="174">
        <v>203289211711.0314</v>
      </c>
      <c r="K3715" s="186">
        <v>0.51714567891912722</v>
      </c>
      <c r="L3715" s="182">
        <v>84386327141.213135</v>
      </c>
      <c r="M3715" s="189">
        <v>5578905332.4019737</v>
      </c>
      <c r="N3715" s="187">
        <v>11751243.608135253</v>
      </c>
      <c r="O3715" s="185">
        <v>0</v>
      </c>
      <c r="P3715" s="185">
        <v>157097031496.15143</v>
      </c>
      <c r="Q3715" s="174">
        <v>365965148539.58484</v>
      </c>
      <c r="R3715" s="119">
        <v>0.63068235739172096</v>
      </c>
      <c r="S3715" s="174">
        <v>187535887055.13678</v>
      </c>
      <c r="T3715" s="119">
        <v>0.51244193006769834</v>
      </c>
      <c r="U3715" s="97">
        <v>16.397058049992079</v>
      </c>
      <c r="V3715" s="184">
        <v>3345690408565.8262</v>
      </c>
      <c r="W3715" s="199">
        <v>3474.6343289798483</v>
      </c>
      <c r="X3715" s="191">
        <v>4.4764787567555572E-2</v>
      </c>
      <c r="Y3715" s="198">
        <v>2.0000000000000001E-4</v>
      </c>
    </row>
    <row r="3716" spans="1:25" x14ac:dyDescent="0.2">
      <c r="A3716">
        <v>3712</v>
      </c>
      <c r="B3716" s="119">
        <v>0.46000401412920194</v>
      </c>
      <c r="C3716" s="97">
        <v>6509.5404642793173</v>
      </c>
      <c r="D3716" s="96">
        <v>0.98963128283066748</v>
      </c>
      <c r="E3716" s="98">
        <v>0</v>
      </c>
      <c r="F3716" s="119">
        <v>0.44205873930220041</v>
      </c>
      <c r="G3716" s="177">
        <v>1</v>
      </c>
      <c r="H3716" s="97">
        <v>11768692.512666883</v>
      </c>
      <c r="I3716" s="185">
        <v>37285.626947990342</v>
      </c>
      <c r="J3716" s="174">
        <v>438803078692.90448</v>
      </c>
      <c r="K3716" s="186">
        <v>0.44048826369881378</v>
      </c>
      <c r="L3716" s="182">
        <v>146185701430.20459</v>
      </c>
      <c r="M3716" s="189">
        <v>10979700035.505552</v>
      </c>
      <c r="N3716" s="187">
        <v>24031609.160518341</v>
      </c>
      <c r="O3716" s="185">
        <v>0</v>
      </c>
      <c r="P3716" s="185">
        <v>283244203411.69196</v>
      </c>
      <c r="Q3716" s="174">
        <v>733026982140.10193</v>
      </c>
      <c r="R3716" s="119">
        <v>0.5728069760032839</v>
      </c>
      <c r="S3716" s="174">
        <v>309242036894.55157</v>
      </c>
      <c r="T3716" s="119">
        <v>0.42186992352137836</v>
      </c>
      <c r="U3716" s="97">
        <v>16.270956949412749</v>
      </c>
      <c r="V3716" s="184">
        <v>5365223048162.7627</v>
      </c>
      <c r="W3716" s="199">
        <v>5570.9856229281613</v>
      </c>
      <c r="X3716" s="191">
        <v>4.6344256235469533E-2</v>
      </c>
      <c r="Y3716" s="198">
        <v>2.0000000000000001E-4</v>
      </c>
    </row>
    <row r="3717" spans="1:25" x14ac:dyDescent="0.2">
      <c r="A3717">
        <v>3713</v>
      </c>
      <c r="B3717" s="119">
        <v>0.34833897490826837</v>
      </c>
      <c r="C3717" s="97">
        <v>9483.1371215349882</v>
      </c>
      <c r="D3717" s="96">
        <v>0.58410172549716766</v>
      </c>
      <c r="E3717" s="98">
        <v>7.7720155780849731E-2</v>
      </c>
      <c r="F3717" s="119">
        <v>0</v>
      </c>
      <c r="G3717" s="177">
        <v>0</v>
      </c>
      <c r="H3717" s="97">
        <v>4138679.6296546729</v>
      </c>
      <c r="I3717" s="185">
        <v>48348.698826005078</v>
      </c>
      <c r="J3717" s="174">
        <v>200099774951.49603</v>
      </c>
      <c r="K3717" s="186">
        <v>0.34833897490826837</v>
      </c>
      <c r="L3717" s="182">
        <v>46137423222.075722</v>
      </c>
      <c r="M3717" s="189">
        <v>7334781959.8770828</v>
      </c>
      <c r="N3717" s="187">
        <v>11233620.557332788</v>
      </c>
      <c r="O3717" s="185">
        <v>9428456925.0800152</v>
      </c>
      <c r="P3717" s="185">
        <v>0</v>
      </c>
      <c r="Q3717" s="174">
        <v>216863013836.45312</v>
      </c>
      <c r="R3717" s="119">
        <v>0.35619405383851099</v>
      </c>
      <c r="S3717" s="174">
        <v>52371038856.254822</v>
      </c>
      <c r="T3717" s="119">
        <v>0.24149364121514216</v>
      </c>
      <c r="U3717" s="97">
        <v>14.244951091940257</v>
      </c>
      <c r="V3717" s="184">
        <v>816325294835.24451</v>
      </c>
      <c r="W3717" s="199">
        <v>848.08484028370265</v>
      </c>
      <c r="X3717" s="191">
        <v>5.0837085227440737E-2</v>
      </c>
      <c r="Y3717" s="198">
        <v>2.0000000000000001E-4</v>
      </c>
    </row>
    <row r="3718" spans="1:25" x14ac:dyDescent="0.2">
      <c r="A3718">
        <v>3714</v>
      </c>
      <c r="B3718" s="119">
        <v>0.36436687017559199</v>
      </c>
      <c r="C3718" s="97">
        <v>10167.23727836794</v>
      </c>
      <c r="D3718" s="96">
        <v>0.55561317550155365</v>
      </c>
      <c r="E3718" s="98">
        <v>0</v>
      </c>
      <c r="F3718" s="119">
        <v>0</v>
      </c>
      <c r="G3718" s="177">
        <v>0</v>
      </c>
      <c r="H3718" s="97">
        <v>5493837.3017056622</v>
      </c>
      <c r="I3718" s="185">
        <v>38787.926938595716</v>
      </c>
      <c r="J3718" s="174">
        <v>213094559871.09106</v>
      </c>
      <c r="K3718" s="186">
        <v>0.36436687017559199</v>
      </c>
      <c r="L3718" s="182">
        <v>56060409863.881584</v>
      </c>
      <c r="M3718" s="189">
        <v>7612803574.1637526</v>
      </c>
      <c r="N3718" s="187">
        <v>14516158.243481496</v>
      </c>
      <c r="O3718" s="185">
        <v>0</v>
      </c>
      <c r="P3718" s="185">
        <v>0</v>
      </c>
      <c r="Q3718" s="174">
        <v>220707363445.25482</v>
      </c>
      <c r="R3718" s="119">
        <v>0.3517988553695629</v>
      </c>
      <c r="S3718" s="174">
        <v>56060409863.881584</v>
      </c>
      <c r="T3718" s="119">
        <v>0.25400335081156927</v>
      </c>
      <c r="U3718" s="97">
        <v>13.467141339336916</v>
      </c>
      <c r="V3718" s="184">
        <v>815258674465.97791</v>
      </c>
      <c r="W3718" s="199">
        <v>845.84205343862391</v>
      </c>
      <c r="X3718" s="191">
        <v>5.2696145534890708E-2</v>
      </c>
      <c r="Y3718" s="198">
        <v>2.0000000000000001E-4</v>
      </c>
    </row>
    <row r="3719" spans="1:25" x14ac:dyDescent="0.2">
      <c r="A3719">
        <v>3715</v>
      </c>
      <c r="B3719" s="119">
        <v>0.447127730669865</v>
      </c>
      <c r="C3719" s="97">
        <v>15282.314635525803</v>
      </c>
      <c r="D3719" s="96">
        <v>0.7853273324704988</v>
      </c>
      <c r="E3719" s="98">
        <v>0</v>
      </c>
      <c r="F3719" s="119">
        <v>0.71867347246304314</v>
      </c>
      <c r="G3719" s="177">
        <v>1</v>
      </c>
      <c r="H3719" s="97">
        <v>4414826.3287113542</v>
      </c>
      <c r="I3719" s="185">
        <v>41929.420075140944</v>
      </c>
      <c r="J3719" s="174">
        <v>185111107695.33066</v>
      </c>
      <c r="K3719" s="186">
        <v>0.33590964823450853</v>
      </c>
      <c r="L3719" s="182">
        <v>47788131932.461617</v>
      </c>
      <c r="M3719" s="189">
        <v>2944171250.7937784</v>
      </c>
      <c r="N3719" s="187">
        <v>10760218.389322698</v>
      </c>
      <c r="O3719" s="185">
        <v>0</v>
      </c>
      <c r="P3719" s="185">
        <v>242564817435.00458</v>
      </c>
      <c r="Q3719" s="174">
        <v>430620096381.12897</v>
      </c>
      <c r="R3719" s="119">
        <v>0.59503135866529255</v>
      </c>
      <c r="S3719" s="174">
        <v>175249877903.39957</v>
      </c>
      <c r="T3719" s="119">
        <v>0.40697096901927016</v>
      </c>
      <c r="U3719" s="97">
        <v>17.428455275988014</v>
      </c>
      <c r="V3719" s="184">
        <v>3228262295968.2686</v>
      </c>
      <c r="W3719" s="199">
        <v>3350.244808458744</v>
      </c>
      <c r="X3719" s="191">
        <v>4.3880499739524417E-2</v>
      </c>
      <c r="Y3719" s="198">
        <v>2.0000000000000001E-4</v>
      </c>
    </row>
    <row r="3720" spans="1:25" x14ac:dyDescent="0.2">
      <c r="A3720">
        <v>3716</v>
      </c>
      <c r="B3720" s="119">
        <v>0.47956797015669139</v>
      </c>
      <c r="C3720" s="97">
        <v>7552.2042184133634</v>
      </c>
      <c r="D3720" s="96">
        <v>0.78985709114905078</v>
      </c>
      <c r="E3720" s="98">
        <v>0.29246946904169824</v>
      </c>
      <c r="F3720" s="119">
        <v>0.45164985550319492</v>
      </c>
      <c r="G3720" s="177">
        <v>1</v>
      </c>
      <c r="H3720" s="97">
        <v>6183687.8617608557</v>
      </c>
      <c r="I3720" s="185">
        <v>33705.413052668104</v>
      </c>
      <c r="J3720" s="174">
        <v>208423753569.41965</v>
      </c>
      <c r="K3720" s="186">
        <v>0.39422016171036123</v>
      </c>
      <c r="L3720" s="182">
        <v>57213233421.171188</v>
      </c>
      <c r="M3720" s="189">
        <v>3541263421.3230362</v>
      </c>
      <c r="N3720" s="187">
        <v>14480117.727788456</v>
      </c>
      <c r="O3720" s="185">
        <v>0</v>
      </c>
      <c r="P3720" s="185">
        <v>212240323113.32074</v>
      </c>
      <c r="Q3720" s="174">
        <v>424205340104.06342</v>
      </c>
      <c r="R3720" s="119">
        <v>0.5939508075623593</v>
      </c>
      <c r="S3720" s="174">
        <v>165538289815.97916</v>
      </c>
      <c r="T3720" s="119">
        <v>0.3902315085787707</v>
      </c>
      <c r="U3720" s="97">
        <v>16.989148221059924</v>
      </c>
      <c r="V3720" s="184">
        <v>2997339733835.2529</v>
      </c>
      <c r="W3720" s="199">
        <v>3106.8871843072038</v>
      </c>
      <c r="X3720" s="191">
        <v>4.3977112969410682E-2</v>
      </c>
      <c r="Y3720" s="198">
        <v>2.0000000000000001E-4</v>
      </c>
    </row>
    <row r="3721" spans="1:25" x14ac:dyDescent="0.2">
      <c r="A3721">
        <v>3717</v>
      </c>
      <c r="B3721" s="119">
        <v>0.64527556723269497</v>
      </c>
      <c r="C3721" s="97">
        <v>9894.589244617453</v>
      </c>
      <c r="D3721" s="96">
        <v>0.89509427864915803</v>
      </c>
      <c r="E3721" s="98">
        <v>0.4843882947132454</v>
      </c>
      <c r="F3721" s="119">
        <v>0.39639585926963838</v>
      </c>
      <c r="G3721" s="177">
        <v>1</v>
      </c>
      <c r="H3721" s="97">
        <v>6275081.4970355732</v>
      </c>
      <c r="I3721" s="185">
        <v>42509.03677096936</v>
      </c>
      <c r="J3721" s="174">
        <v>266747670098.31464</v>
      </c>
      <c r="K3721" s="186">
        <v>0.4165197686838088</v>
      </c>
      <c r="L3721" s="182">
        <v>82155983617.858215</v>
      </c>
      <c r="M3721" s="189">
        <v>5139611405.9053841</v>
      </c>
      <c r="N3721" s="187">
        <v>14032959.569180697</v>
      </c>
      <c r="O3721" s="185">
        <v>0</v>
      </c>
      <c r="P3721" s="185">
        <v>168946031656.86954</v>
      </c>
      <c r="Q3721" s="174">
        <v>440833313161.0896</v>
      </c>
      <c r="R3721" s="119">
        <v>0.55862952236053265</v>
      </c>
      <c r="S3721" s="174">
        <v>156593528546.76944</v>
      </c>
      <c r="T3721" s="119">
        <v>0.35522163110560323</v>
      </c>
      <c r="U3721" s="97">
        <v>15.967597097467051</v>
      </c>
      <c r="V3721" s="184">
        <v>2659651058049.4761</v>
      </c>
      <c r="W3721" s="199">
        <v>2760.6755780481762</v>
      </c>
      <c r="X3721" s="191">
        <v>4.6752450552271549E-2</v>
      </c>
      <c r="Y3721" s="198">
        <v>2.0000000000000001E-4</v>
      </c>
    </row>
    <row r="3722" spans="1:25" x14ac:dyDescent="0.2">
      <c r="A3722">
        <v>3718</v>
      </c>
      <c r="B3722" s="119">
        <v>0.5145081357868253</v>
      </c>
      <c r="C3722" s="97">
        <v>4520.9915170967852</v>
      </c>
      <c r="D3722" s="96">
        <v>0.53915930260813505</v>
      </c>
      <c r="E3722" s="98">
        <v>0</v>
      </c>
      <c r="F3722" s="119">
        <v>0</v>
      </c>
      <c r="G3722" s="177">
        <v>0</v>
      </c>
      <c r="H3722" s="97">
        <v>6583500.6779484684</v>
      </c>
      <c r="I3722" s="185">
        <v>32859.003113085935</v>
      </c>
      <c r="J3722" s="174">
        <v>216327269271.7121</v>
      </c>
      <c r="K3722" s="186">
        <v>0.46369443311497449</v>
      </c>
      <c r="L3722" s="182">
        <v>71169814550.055664</v>
      </c>
      <c r="M3722" s="189">
        <v>5241013289.6005716</v>
      </c>
      <c r="N3722" s="187">
        <v>17453431.370779037</v>
      </c>
      <c r="O3722" s="185">
        <v>0</v>
      </c>
      <c r="P3722" s="185">
        <v>0</v>
      </c>
      <c r="Q3722" s="174">
        <v>221568282561.31268</v>
      </c>
      <c r="R3722" s="119">
        <v>0.45272612728087169</v>
      </c>
      <c r="S3722" s="174">
        <v>71169814550.055664</v>
      </c>
      <c r="T3722" s="119">
        <v>0.32120939751546546</v>
      </c>
      <c r="U3722" s="97">
        <v>13.216618527934896</v>
      </c>
      <c r="V3722" s="184">
        <v>1067468827727.739</v>
      </c>
      <c r="W3722" s="199">
        <v>1107.7006802309686</v>
      </c>
      <c r="X3722" s="191">
        <v>5.2252392862572779E-2</v>
      </c>
      <c r="Y3722" s="198">
        <v>2.0000000000000001E-4</v>
      </c>
    </row>
    <row r="3723" spans="1:25" x14ac:dyDescent="0.2">
      <c r="A3723">
        <v>3719</v>
      </c>
      <c r="B3723" s="119">
        <v>0.36483023121385005</v>
      </c>
      <c r="C3723" s="97">
        <v>4000</v>
      </c>
      <c r="D3723" s="96">
        <v>1.3119466152508097</v>
      </c>
      <c r="E3723" s="98">
        <v>0</v>
      </c>
      <c r="F3723" s="119">
        <v>0</v>
      </c>
      <c r="G3723" s="177">
        <v>0</v>
      </c>
      <c r="H3723" s="97">
        <v>59509320.167756625</v>
      </c>
      <c r="I3723" s="185">
        <v>19168.092885525839</v>
      </c>
      <c r="J3723" s="174">
        <v>1140680176530.0552</v>
      </c>
      <c r="K3723" s="186">
        <v>0.16088613486734638</v>
      </c>
      <c r="L3723" s="182">
        <v>12499190879.311569</v>
      </c>
      <c r="M3723" s="189">
        <v>17539853170.057533</v>
      </c>
      <c r="N3723" s="187">
        <v>103266849.39460614</v>
      </c>
      <c r="O3723" s="185">
        <v>0</v>
      </c>
      <c r="P3723" s="185">
        <v>0</v>
      </c>
      <c r="Q3723" s="174">
        <v>1158220029700.1128</v>
      </c>
      <c r="R3723" s="119">
        <v>0.15844970732308952</v>
      </c>
      <c r="S3723" s="174">
        <v>12499190879.311569</v>
      </c>
      <c r="T3723" s="119">
        <v>1.079172398922152E-2</v>
      </c>
      <c r="U3723" s="97">
        <v>17.927151489629413</v>
      </c>
      <c r="V3723" s="184">
        <v>-161301990937.36746</v>
      </c>
      <c r="W3723" s="199">
        <v>-167.45438591169128</v>
      </c>
      <c r="X3723" s="191">
        <v>-7.5302134835449425E-2</v>
      </c>
      <c r="Y3723" s="198">
        <v>2.0000000000000001E-4</v>
      </c>
    </row>
    <row r="3724" spans="1:25" x14ac:dyDescent="0.2">
      <c r="A3724">
        <v>3720</v>
      </c>
      <c r="B3724" s="119">
        <v>0.35537639848352642</v>
      </c>
      <c r="C3724" s="97">
        <v>9492.6235995416919</v>
      </c>
      <c r="D3724" s="96">
        <v>1.2616116790447003</v>
      </c>
      <c r="E3724" s="98">
        <v>0</v>
      </c>
      <c r="F3724" s="119">
        <v>0</v>
      </c>
      <c r="G3724" s="177">
        <v>0</v>
      </c>
      <c r="H3724" s="97">
        <v>11525967.940786993</v>
      </c>
      <c r="I3724" s="185">
        <v>34723.534230956604</v>
      </c>
      <c r="J3724" s="174">
        <v>400222342336.82556</v>
      </c>
      <c r="K3724" s="186">
        <v>0.35537639848352642</v>
      </c>
      <c r="L3724" s="182">
        <v>99805191956.375977</v>
      </c>
      <c r="M3724" s="189">
        <v>5621989943.5442762</v>
      </c>
      <c r="N3724" s="187">
        <v>21646346.049146175</v>
      </c>
      <c r="O3724" s="185">
        <v>0</v>
      </c>
      <c r="P3724" s="185">
        <v>0</v>
      </c>
      <c r="Q3724" s="174">
        <v>405844332280.36981</v>
      </c>
      <c r="R3724" s="119">
        <v>0.35045351948895881</v>
      </c>
      <c r="S3724" s="174">
        <v>99805191956.375977</v>
      </c>
      <c r="T3724" s="119">
        <v>0.24591988606958656</v>
      </c>
      <c r="U3724" s="97">
        <v>13.174075826318605</v>
      </c>
      <c r="V3724" s="184">
        <v>1284096014154.0396</v>
      </c>
      <c r="W3724" s="199">
        <v>1333.5247008295255</v>
      </c>
      <c r="X3724" s="191">
        <v>6.0696642027393201E-2</v>
      </c>
      <c r="Y3724" s="198">
        <v>2.0000000000000001E-4</v>
      </c>
    </row>
    <row r="3725" spans="1:25" x14ac:dyDescent="0.2">
      <c r="A3725">
        <v>3721</v>
      </c>
      <c r="B3725" s="119">
        <v>0.50692945798262246</v>
      </c>
      <c r="C3725" s="97">
        <v>8233.5963084930918</v>
      </c>
      <c r="D3725" s="96">
        <v>0.95139581115843175</v>
      </c>
      <c r="E3725" s="98">
        <v>0</v>
      </c>
      <c r="F3725" s="119">
        <v>0</v>
      </c>
      <c r="G3725" s="177">
        <v>0</v>
      </c>
      <c r="H3725" s="97">
        <v>10208837.889264692</v>
      </c>
      <c r="I3725" s="185">
        <v>34673.378537420467</v>
      </c>
      <c r="J3725" s="174">
        <v>353974900561.63519</v>
      </c>
      <c r="K3725" s="186">
        <v>0.35063608281621295</v>
      </c>
      <c r="L3725" s="182">
        <v>99152816015.252411</v>
      </c>
      <c r="M3725" s="189">
        <v>7081756079.1001234</v>
      </c>
      <c r="N3725" s="187">
        <v>21330854.540428154</v>
      </c>
      <c r="O3725" s="185">
        <v>0</v>
      </c>
      <c r="P3725" s="185">
        <v>0</v>
      </c>
      <c r="Q3725" s="174">
        <v>361056656640.73529</v>
      </c>
      <c r="R3725" s="119">
        <v>0.34375871560703736</v>
      </c>
      <c r="S3725" s="174">
        <v>99152816015.252411</v>
      </c>
      <c r="T3725" s="119">
        <v>0.27461844060089752</v>
      </c>
      <c r="U3725" s="97">
        <v>13.209250332024878</v>
      </c>
      <c r="V3725" s="184">
        <v>1375205120621.25</v>
      </c>
      <c r="W3725" s="199">
        <v>1426.7919732046248</v>
      </c>
      <c r="X3725" s="191">
        <v>5.5820573790083816E-2</v>
      </c>
      <c r="Y3725" s="198">
        <v>2.0000000000000001E-4</v>
      </c>
    </row>
    <row r="3726" spans="1:25" x14ac:dyDescent="0.2">
      <c r="A3726">
        <v>3722</v>
      </c>
      <c r="B3726" s="119">
        <v>0.43970711240963606</v>
      </c>
      <c r="C3726" s="97">
        <v>5925.1951215078952</v>
      </c>
      <c r="D3726" s="96">
        <v>0.82009720825964572</v>
      </c>
      <c r="E3726" s="98">
        <v>0.7</v>
      </c>
      <c r="F3726" s="119">
        <v>0.4785988717878471</v>
      </c>
      <c r="G3726" s="177">
        <v>1</v>
      </c>
      <c r="H3726" s="97">
        <v>9909490.428741822</v>
      </c>
      <c r="I3726" s="185">
        <v>33530.929505639084</v>
      </c>
      <c r="J3726" s="174">
        <v>332274425002.94727</v>
      </c>
      <c r="K3726" s="186">
        <v>0.43970711240963611</v>
      </c>
      <c r="L3726" s="182">
        <v>108413753065.72292</v>
      </c>
      <c r="M3726" s="189">
        <v>2557873030.6163716</v>
      </c>
      <c r="N3726" s="187">
        <v>21893496.301193438</v>
      </c>
      <c r="O3726" s="185">
        <v>0</v>
      </c>
      <c r="P3726" s="185">
        <v>202784291639.25723</v>
      </c>
      <c r="Q3726" s="174">
        <v>537616589672.82086</v>
      </c>
      <c r="R3726" s="119">
        <v>0.57351441004576487</v>
      </c>
      <c r="S3726" s="174">
        <v>217290646869.76141</v>
      </c>
      <c r="T3726" s="119">
        <v>0.40417399880089028</v>
      </c>
      <c r="U3726" s="97">
        <v>16.04590172009604</v>
      </c>
      <c r="V3726" s="184">
        <v>3735589381524.6836</v>
      </c>
      <c r="W3726" s="199">
        <v>3878.7444024710103</v>
      </c>
      <c r="X3726" s="191">
        <v>4.5799063886129067E-2</v>
      </c>
      <c r="Y3726" s="198">
        <v>2.0000000000000001E-4</v>
      </c>
    </row>
    <row r="3727" spans="1:25" x14ac:dyDescent="0.2">
      <c r="A3727">
        <v>3723</v>
      </c>
      <c r="B3727" s="119">
        <v>0.4726048997825899</v>
      </c>
      <c r="C3727" s="97">
        <v>5947.0151598414195</v>
      </c>
      <c r="D3727" s="96">
        <v>0.92576257632469472</v>
      </c>
      <c r="E3727" s="98">
        <v>0</v>
      </c>
      <c r="F3727" s="119">
        <v>0.52019533585580036</v>
      </c>
      <c r="G3727" s="177">
        <v>1</v>
      </c>
      <c r="H3727" s="97">
        <v>9853986.2893078905</v>
      </c>
      <c r="I3727" s="185">
        <v>38499.397158032567</v>
      </c>
      <c r="J3727" s="174">
        <v>379372531741.87207</v>
      </c>
      <c r="K3727" s="186">
        <v>0.4726048997825899</v>
      </c>
      <c r="L3727" s="182">
        <v>140401357222.1517</v>
      </c>
      <c r="M3727" s="189">
        <v>14243934536.030012</v>
      </c>
      <c r="N3727" s="187">
        <v>20908650.733435854</v>
      </c>
      <c r="O3727" s="185">
        <v>0</v>
      </c>
      <c r="P3727" s="185">
        <v>207257473217.75427</v>
      </c>
      <c r="Q3727" s="174">
        <v>600873939495.65637</v>
      </c>
      <c r="R3727" s="119">
        <v>0.57432894528259526</v>
      </c>
      <c r="S3727" s="174">
        <v>227327659750.45511</v>
      </c>
      <c r="T3727" s="119">
        <v>0.37832837273865233</v>
      </c>
      <c r="U3727" s="97">
        <v>15.492661940919396</v>
      </c>
      <c r="V3727" s="184">
        <v>3793189749364.7007</v>
      </c>
      <c r="W3727" s="199">
        <v>3937.558990571405</v>
      </c>
      <c r="X3727" s="191">
        <v>4.7689237454831383E-2</v>
      </c>
      <c r="Y3727" s="198">
        <v>2.0000000000000001E-4</v>
      </c>
    </row>
    <row r="3728" spans="1:25" x14ac:dyDescent="0.2">
      <c r="A3728">
        <v>3724</v>
      </c>
      <c r="B3728" s="119">
        <v>0.37605533639327593</v>
      </c>
      <c r="C3728" s="97">
        <v>10775.865128212143</v>
      </c>
      <c r="D3728" s="96">
        <v>0.71129298587623735</v>
      </c>
      <c r="E3728" s="98">
        <v>0.7</v>
      </c>
      <c r="F3728" s="119">
        <v>0</v>
      </c>
      <c r="G3728" s="177">
        <v>0</v>
      </c>
      <c r="H3728" s="97">
        <v>4162989.8524753391</v>
      </c>
      <c r="I3728" s="185">
        <v>49082.970010951096</v>
      </c>
      <c r="J3728" s="174">
        <v>204331906084.9408</v>
      </c>
      <c r="K3728" s="186">
        <v>0.37605533639327593</v>
      </c>
      <c r="L3728" s="182">
        <v>54854376184.217896</v>
      </c>
      <c r="M3728" s="189">
        <v>27785724080.920334</v>
      </c>
      <c r="N3728" s="187">
        <v>10605276.613234416</v>
      </c>
      <c r="O3728" s="185">
        <v>56282469317.170387</v>
      </c>
      <c r="P3728" s="185">
        <v>0</v>
      </c>
      <c r="Q3728" s="174">
        <v>288400099483.03149</v>
      </c>
      <c r="R3728" s="119">
        <v>0.42255907453165836</v>
      </c>
      <c r="S3728" s="174">
        <v>80478326370.478348</v>
      </c>
      <c r="T3728" s="119">
        <v>0.27905096605285123</v>
      </c>
      <c r="U3728" s="97">
        <v>16.029194628157484</v>
      </c>
      <c r="V3728" s="184">
        <v>1382823988940.7197</v>
      </c>
      <c r="W3728" s="199">
        <v>1435.6551546524893</v>
      </c>
      <c r="X3728" s="191">
        <v>4.6642952148397719E-2</v>
      </c>
      <c r="Y3728" s="198">
        <v>2.0000000000000001E-4</v>
      </c>
    </row>
    <row r="3729" spans="1:25" x14ac:dyDescent="0.2">
      <c r="A3729">
        <v>3725</v>
      </c>
      <c r="B3729" s="119">
        <v>0.34261780298959588</v>
      </c>
      <c r="C3729" s="97">
        <v>4245.9447470890927</v>
      </c>
      <c r="D3729" s="96">
        <v>0.65468080556299424</v>
      </c>
      <c r="E3729" s="98">
        <v>9.5002525947103511E-2</v>
      </c>
      <c r="F3729" s="119">
        <v>0.684060437802405</v>
      </c>
      <c r="G3729" s="177">
        <v>1</v>
      </c>
      <c r="H3729" s="97">
        <v>7212375.5548020108</v>
      </c>
      <c r="I3729" s="185">
        <v>35891.302050301405</v>
      </c>
      <c r="J3729" s="174">
        <v>258861549537.60913</v>
      </c>
      <c r="K3729" s="186">
        <v>0.34261780298959588</v>
      </c>
      <c r="L3729" s="182">
        <v>55362297971.102715</v>
      </c>
      <c r="M3729" s="189">
        <v>5689014844.6255398</v>
      </c>
      <c r="N3729" s="187">
        <v>17825164.019371301</v>
      </c>
      <c r="O3729" s="185">
        <v>0</v>
      </c>
      <c r="P3729" s="185">
        <v>356078453245.86914</v>
      </c>
      <c r="Q3729" s="174">
        <v>620629017628.10376</v>
      </c>
      <c r="R3729" s="119">
        <v>0.60189473480531941</v>
      </c>
      <c r="S3729" s="174">
        <v>238638527279.41818</v>
      </c>
      <c r="T3729" s="119">
        <v>0.3845107471633179</v>
      </c>
      <c r="U3729" s="97">
        <v>17.69238521229838</v>
      </c>
      <c r="V3729" s="184">
        <v>4534443187514.0117</v>
      </c>
      <c r="W3729" s="199">
        <v>4707.5033711569886</v>
      </c>
      <c r="X3729" s="191">
        <v>4.2056524846988894E-2</v>
      </c>
      <c r="Y3729" s="198">
        <v>2.0000000000000001E-4</v>
      </c>
    </row>
    <row r="3730" spans="1:25" x14ac:dyDescent="0.2">
      <c r="A3730">
        <v>3726</v>
      </c>
      <c r="B3730" s="119">
        <v>0.56122757615526186</v>
      </c>
      <c r="C3730" s="97">
        <v>4000</v>
      </c>
      <c r="D3730" s="96">
        <v>0.44438956703621663</v>
      </c>
      <c r="E3730" s="98">
        <v>0.30328719678533678</v>
      </c>
      <c r="F3730" s="119">
        <v>0</v>
      </c>
      <c r="G3730" s="177">
        <v>0</v>
      </c>
      <c r="H3730" s="97">
        <v>6932909.5400487985</v>
      </c>
      <c r="I3730" s="185">
        <v>41934.087103145852</v>
      </c>
      <c r="J3730" s="174">
        <v>290725232530.63715</v>
      </c>
      <c r="K3730" s="186">
        <v>0.5030477601294927</v>
      </c>
      <c r="L3730" s="182">
        <v>108717599644.51422</v>
      </c>
      <c r="M3730" s="189">
        <v>44550522070.499268</v>
      </c>
      <c r="N3730" s="187">
        <v>19403575.06004665</v>
      </c>
      <c r="O3730" s="185">
        <v>71757234863.725815</v>
      </c>
      <c r="P3730" s="185">
        <v>0</v>
      </c>
      <c r="Q3730" s="174">
        <v>407032989464.86224</v>
      </c>
      <c r="R3730" s="119">
        <v>0.50033896563616109</v>
      </c>
      <c r="S3730" s="174">
        <v>135423094307.51898</v>
      </c>
      <c r="T3730" s="119">
        <v>0.3327079077437029</v>
      </c>
      <c r="U3730" s="97">
        <v>15.324509111013866</v>
      </c>
      <c r="V3730" s="184">
        <v>2357562846154.917</v>
      </c>
      <c r="W3730" s="199">
        <v>2448.6164612188622</v>
      </c>
      <c r="X3730" s="191">
        <v>4.54937175208645E-2</v>
      </c>
      <c r="Y3730" s="198">
        <v>2.0000000000000001E-4</v>
      </c>
    </row>
    <row r="3731" spans="1:25" x14ac:dyDescent="0.2">
      <c r="A3731">
        <v>3727</v>
      </c>
      <c r="B3731" s="119">
        <v>0.5187335299932172</v>
      </c>
      <c r="C3731" s="97">
        <v>17000</v>
      </c>
      <c r="D3731" s="96">
        <v>0.74326528162356598</v>
      </c>
      <c r="E3731" s="98">
        <v>0.24339716824934016</v>
      </c>
      <c r="F3731" s="119">
        <v>0</v>
      </c>
      <c r="G3731" s="177">
        <v>0</v>
      </c>
      <c r="H3731" s="97">
        <v>3965266.3415358067</v>
      </c>
      <c r="I3731" s="185">
        <v>45931.264363927141</v>
      </c>
      <c r="J3731" s="174">
        <v>182129696606.46335</v>
      </c>
      <c r="K3731" s="186">
        <v>0.40257494856732945</v>
      </c>
      <c r="L3731" s="182">
        <v>56056341356.686722</v>
      </c>
      <c r="M3731" s="189">
        <v>10254326610.775818</v>
      </c>
      <c r="N3731" s="187">
        <v>9971966.4735042155</v>
      </c>
      <c r="O3731" s="185">
        <v>36045391979.400085</v>
      </c>
      <c r="P3731" s="185">
        <v>0</v>
      </c>
      <c r="Q3731" s="174">
        <v>228429415196.63925</v>
      </c>
      <c r="R3731" s="119">
        <v>0.44721546364556536</v>
      </c>
      <c r="S3731" s="174">
        <v>69329475144.305176</v>
      </c>
      <c r="T3731" s="119">
        <v>0.30350502401200902</v>
      </c>
      <c r="U3731" s="97">
        <v>14.6319583409429</v>
      </c>
      <c r="V3731" s="184">
        <v>1042974525979.0406</v>
      </c>
      <c r="W3731" s="199">
        <v>1083.6379576277936</v>
      </c>
      <c r="X3731" s="191">
        <v>5.1535327840777891E-2</v>
      </c>
      <c r="Y3731" s="198">
        <v>2.0000000000000001E-4</v>
      </c>
    </row>
    <row r="3732" spans="1:25" x14ac:dyDescent="0.2">
      <c r="A3732">
        <v>3728</v>
      </c>
      <c r="B3732" s="119">
        <v>0.38714295656630637</v>
      </c>
      <c r="C3732" s="97">
        <v>8583.8377152768844</v>
      </c>
      <c r="D3732" s="96">
        <v>0.81570204649523192</v>
      </c>
      <c r="E3732" s="98">
        <v>0.69532311246865175</v>
      </c>
      <c r="F3732" s="119">
        <v>0</v>
      </c>
      <c r="G3732" s="177">
        <v>0</v>
      </c>
      <c r="H3732" s="97">
        <v>11632792.458269164</v>
      </c>
      <c r="I3732" s="185">
        <v>35198.445149358362</v>
      </c>
      <c r="J3732" s="174">
        <v>409456207276.25677</v>
      </c>
      <c r="K3732" s="186">
        <v>0.38714295656630637</v>
      </c>
      <c r="L3732" s="182">
        <v>121642150144.31258</v>
      </c>
      <c r="M3732" s="189">
        <v>55339831353.936348</v>
      </c>
      <c r="N3732" s="187">
        <v>25323310.479929738</v>
      </c>
      <c r="O3732" s="185">
        <v>131577187099.56357</v>
      </c>
      <c r="P3732" s="185">
        <v>0</v>
      </c>
      <c r="Q3732" s="174">
        <v>596373225729.75671</v>
      </c>
      <c r="R3732" s="119">
        <v>0.44230663780425594</v>
      </c>
      <c r="S3732" s="174">
        <v>203303389142.51907</v>
      </c>
      <c r="T3732" s="119">
        <v>0.34089959168395817</v>
      </c>
      <c r="U3732" s="97">
        <v>16.257877912940799</v>
      </c>
      <c r="V3732" s="184">
        <v>3489749947615.2534</v>
      </c>
      <c r="W3732" s="199">
        <v>3619.1298497148</v>
      </c>
      <c r="X3732" s="191">
        <v>4.5752611166251837E-2</v>
      </c>
      <c r="Y3732" s="198">
        <v>2.0000000000000001E-4</v>
      </c>
    </row>
    <row r="3733" spans="1:25" x14ac:dyDescent="0.2">
      <c r="A3733">
        <v>3729</v>
      </c>
      <c r="B3733" s="119">
        <v>0.39572274679341873</v>
      </c>
      <c r="C3733" s="97">
        <v>16560.823622716805</v>
      </c>
      <c r="D3733" s="96">
        <v>0.75382869487515869</v>
      </c>
      <c r="E3733" s="98">
        <v>0</v>
      </c>
      <c r="F3733" s="119">
        <v>0</v>
      </c>
      <c r="G3733" s="177">
        <v>0</v>
      </c>
      <c r="H3733" s="97">
        <v>7532426.5759853497</v>
      </c>
      <c r="I3733" s="185">
        <v>38858.363614203881</v>
      </c>
      <c r="J3733" s="174">
        <v>292697770786.93146</v>
      </c>
      <c r="K3733" s="186">
        <v>0.39572274679341879</v>
      </c>
      <c r="L3733" s="182">
        <v>91809687796.139694</v>
      </c>
      <c r="M3733" s="189">
        <v>3811344343.6914568</v>
      </c>
      <c r="N3733" s="187">
        <v>17370775.096928462</v>
      </c>
      <c r="O3733" s="185">
        <v>0</v>
      </c>
      <c r="P3733" s="185">
        <v>0</v>
      </c>
      <c r="Q3733" s="174">
        <v>296509115130.62292</v>
      </c>
      <c r="R3733" s="119">
        <v>0.39063610501514928</v>
      </c>
      <c r="S3733" s="174">
        <v>91809687796.139694</v>
      </c>
      <c r="T3733" s="119">
        <v>0.30963529655975069</v>
      </c>
      <c r="U3733" s="97">
        <v>13.106287859133975</v>
      </c>
      <c r="V3733" s="184">
        <v>1169827795763.2505</v>
      </c>
      <c r="W3733" s="199">
        <v>1211.7246390198504</v>
      </c>
      <c r="X3733" s="191">
        <v>5.5339191008515497E-2</v>
      </c>
      <c r="Y3733" s="198">
        <v>2.0000000000000001E-4</v>
      </c>
    </row>
    <row r="3734" spans="1:25" x14ac:dyDescent="0.2">
      <c r="A3734">
        <v>3730</v>
      </c>
      <c r="B3734" s="119">
        <v>0.47061333670690575</v>
      </c>
      <c r="C3734" s="97">
        <v>7214.5538597001587</v>
      </c>
      <c r="D3734" s="96">
        <v>0.67850201287647793</v>
      </c>
      <c r="E3734" s="98">
        <v>0.32183876250462429</v>
      </c>
      <c r="F3734" s="119">
        <v>0</v>
      </c>
      <c r="G3734" s="177">
        <v>0</v>
      </c>
      <c r="H3734" s="97">
        <v>6856477.9976932537</v>
      </c>
      <c r="I3734" s="185">
        <v>41922.02574277766</v>
      </c>
      <c r="J3734" s="174">
        <v>287437447124.08521</v>
      </c>
      <c r="K3734" s="186">
        <v>0.4693458421557043</v>
      </c>
      <c r="L3734" s="182">
        <v>104298013944.7968</v>
      </c>
      <c r="M3734" s="189">
        <v>18127559727.597076</v>
      </c>
      <c r="N3734" s="187">
        <v>16680242.031302862</v>
      </c>
      <c r="O3734" s="185">
        <v>47867870655.143677</v>
      </c>
      <c r="P3734" s="185">
        <v>0</v>
      </c>
      <c r="Q3734" s="174">
        <v>353432877506.82593</v>
      </c>
      <c r="R3734" s="119">
        <v>0.49005590094913942</v>
      </c>
      <c r="S3734" s="174">
        <v>121919148339.95465</v>
      </c>
      <c r="T3734" s="119">
        <v>0.34495700909319055</v>
      </c>
      <c r="U3734" s="97">
        <v>14.301825092112981</v>
      </c>
      <c r="V3734" s="184">
        <v>1922149853613.208</v>
      </c>
      <c r="W3734" s="199">
        <v>1995.7436092675309</v>
      </c>
      <c r="X3734" s="191">
        <v>5.0500682941614597E-2</v>
      </c>
      <c r="Y3734" s="198">
        <v>2.0000000000000001E-4</v>
      </c>
    </row>
    <row r="3735" spans="1:25" x14ac:dyDescent="0.2">
      <c r="A3735">
        <v>3731</v>
      </c>
      <c r="B3735" s="119">
        <v>0.58335056493581494</v>
      </c>
      <c r="C3735" s="97">
        <v>10621.868113058163</v>
      </c>
      <c r="D3735" s="96">
        <v>0.91248413083102853</v>
      </c>
      <c r="E3735" s="98">
        <v>0</v>
      </c>
      <c r="F3735" s="119">
        <v>0</v>
      </c>
      <c r="G3735" s="177">
        <v>0</v>
      </c>
      <c r="H3735" s="97">
        <v>5895924.4093161952</v>
      </c>
      <c r="I3735" s="185">
        <v>40149.46451890919</v>
      </c>
      <c r="J3735" s="174">
        <v>236718207878.0112</v>
      </c>
      <c r="K3735" s="186">
        <v>0.439982822626236</v>
      </c>
      <c r="L3735" s="182">
        <v>74726915430.039825</v>
      </c>
      <c r="M3735" s="189">
        <v>9409069111.0190411</v>
      </c>
      <c r="N3735" s="187">
        <v>13196051.150328804</v>
      </c>
      <c r="O3735" s="185">
        <v>0</v>
      </c>
      <c r="P3735" s="185">
        <v>0</v>
      </c>
      <c r="Q3735" s="174">
        <v>246127276989.03024</v>
      </c>
      <c r="R3735" s="119">
        <v>0.42316295269391641</v>
      </c>
      <c r="S3735" s="174">
        <v>74726915430.039825</v>
      </c>
      <c r="T3735" s="119">
        <v>0.30361086485091354</v>
      </c>
      <c r="U3735" s="97">
        <v>13.436917014442631</v>
      </c>
      <c r="V3735" s="184">
        <v>1058294236033.2395</v>
      </c>
      <c r="W3735" s="199">
        <v>1098.3262710102131</v>
      </c>
      <c r="X3735" s="191">
        <v>5.7374661118950933E-2</v>
      </c>
      <c r="Y3735" s="198">
        <v>2.0000000000000001E-4</v>
      </c>
    </row>
    <row r="3736" spans="1:25" x14ac:dyDescent="0.2">
      <c r="A3736">
        <v>3732</v>
      </c>
      <c r="B3736" s="119">
        <v>0.50170070327928251</v>
      </c>
      <c r="C3736" s="97">
        <v>4000</v>
      </c>
      <c r="D3736" s="96">
        <v>0.56145649010010124</v>
      </c>
      <c r="E3736" s="98">
        <v>0.18537047886846375</v>
      </c>
      <c r="F3736" s="119">
        <v>0.61260098875271951</v>
      </c>
      <c r="G3736" s="177">
        <v>1</v>
      </c>
      <c r="H3736" s="97">
        <v>5846149.8201408163</v>
      </c>
      <c r="I3736" s="185">
        <v>49213.439081612123</v>
      </c>
      <c r="J3736" s="174">
        <v>287709138035.47772</v>
      </c>
      <c r="K3736" s="186">
        <v>0.50170070327928251</v>
      </c>
      <c r="L3736" s="182">
        <v>109999132480.22957</v>
      </c>
      <c r="M3736" s="189">
        <v>7127622936.5413408</v>
      </c>
      <c r="N3736" s="187">
        <v>15545453.996653946</v>
      </c>
      <c r="O3736" s="185">
        <v>0</v>
      </c>
      <c r="P3736" s="185">
        <v>346350431604.19147</v>
      </c>
      <c r="Q3736" s="174">
        <v>641187192576.21057</v>
      </c>
      <c r="R3736" s="119">
        <v>0.65725614462509507</v>
      </c>
      <c r="S3736" s="174">
        <v>274959154747.66962</v>
      </c>
      <c r="T3736" s="119">
        <v>0.4288282079417679</v>
      </c>
      <c r="U3736" s="97">
        <v>16.691885810889179</v>
      </c>
      <c r="V3736" s="184">
        <v>4996544212911.5312</v>
      </c>
      <c r="W3736" s="199">
        <v>5186.3583694321005</v>
      </c>
      <c r="X3736" s="191">
        <v>4.391093187180907E-2</v>
      </c>
      <c r="Y3736" s="198">
        <v>2.0000000000000001E-4</v>
      </c>
    </row>
    <row r="3737" spans="1:25" x14ac:dyDescent="0.2">
      <c r="A3737">
        <v>3733</v>
      </c>
      <c r="B3737" s="119">
        <v>0.41482518520772094</v>
      </c>
      <c r="C3737" s="97">
        <v>11245.943539063248</v>
      </c>
      <c r="D3737" s="96">
        <v>0.88487562162926303</v>
      </c>
      <c r="E3737" s="98">
        <v>0.18779284256919154</v>
      </c>
      <c r="F3737" s="119">
        <v>0</v>
      </c>
      <c r="G3737" s="177">
        <v>0</v>
      </c>
      <c r="H3737" s="97">
        <v>8621801.9603986014</v>
      </c>
      <c r="I3737" s="185">
        <v>30911.951546164433</v>
      </c>
      <c r="J3737" s="174">
        <v>266516724440.4671</v>
      </c>
      <c r="K3737" s="186">
        <v>0.32170526188781601</v>
      </c>
      <c r="L3737" s="182">
        <v>60357359577.222977</v>
      </c>
      <c r="M3737" s="189">
        <v>9036366187.9476357</v>
      </c>
      <c r="N3737" s="187">
        <v>18647714.086665988</v>
      </c>
      <c r="O3737" s="185">
        <v>29856509475.024723</v>
      </c>
      <c r="P3737" s="185">
        <v>0</v>
      </c>
      <c r="Q3737" s="174">
        <v>305409600103.43945</v>
      </c>
      <c r="R3737" s="119">
        <v>0.35894431667011822</v>
      </c>
      <c r="S3737" s="174">
        <v>70929390938.494019</v>
      </c>
      <c r="T3737" s="119">
        <v>0.23224348846424892</v>
      </c>
      <c r="U3737" s="97">
        <v>14.372186981477775</v>
      </c>
      <c r="V3737" s="184">
        <v>987030083469.96545</v>
      </c>
      <c r="W3737" s="199">
        <v>1024.778407450367</v>
      </c>
      <c r="X3737" s="191">
        <v>5.3819156872789937E-2</v>
      </c>
      <c r="Y3737" s="198">
        <v>2.0000000000000001E-4</v>
      </c>
    </row>
    <row r="3738" spans="1:25" x14ac:dyDescent="0.2">
      <c r="A3738">
        <v>3734</v>
      </c>
      <c r="B3738" s="119">
        <v>0.40298195515993351</v>
      </c>
      <c r="C3738" s="97">
        <v>6197.6745896122566</v>
      </c>
      <c r="D3738" s="96">
        <v>0.64329979987468011</v>
      </c>
      <c r="E3738" s="98">
        <v>0.43373326980312998</v>
      </c>
      <c r="F3738" s="119">
        <v>0.42780188949196696</v>
      </c>
      <c r="G3738" s="177">
        <v>1</v>
      </c>
      <c r="H3738" s="97">
        <v>6692051.1919248505</v>
      </c>
      <c r="I3738" s="185">
        <v>38248.505475307051</v>
      </c>
      <c r="J3738" s="174">
        <v>255960956655.37271</v>
      </c>
      <c r="K3738" s="186">
        <v>0.40298195515993351</v>
      </c>
      <c r="L3738" s="182">
        <v>71326136886.816071</v>
      </c>
      <c r="M3738" s="189">
        <v>5438336345.4675684</v>
      </c>
      <c r="N3738" s="187">
        <v>16645354.545278322</v>
      </c>
      <c r="O3738" s="185">
        <v>0</v>
      </c>
      <c r="P3738" s="185">
        <v>271949937007.86618</v>
      </c>
      <c r="Q3738" s="174">
        <v>533349230008.70648</v>
      </c>
      <c r="R3738" s="119">
        <v>0.60130882041143441</v>
      </c>
      <c r="S3738" s="174">
        <v>184350701077.75067</v>
      </c>
      <c r="T3738" s="119">
        <v>0.34564726206643498</v>
      </c>
      <c r="U3738" s="97">
        <v>16.791894671482062</v>
      </c>
      <c r="V3738" s="184">
        <v>3342935918252.7266</v>
      </c>
      <c r="W3738" s="199">
        <v>3467.8881425294603</v>
      </c>
      <c r="X3738" s="191">
        <v>4.370622878879464E-2</v>
      </c>
      <c r="Y3738" s="198">
        <v>2.0000000000000001E-4</v>
      </c>
    </row>
    <row r="3739" spans="1:25" x14ac:dyDescent="0.2">
      <c r="A3739">
        <v>3735</v>
      </c>
      <c r="B3739" s="119">
        <v>0.47652212025049767</v>
      </c>
      <c r="C3739" s="97">
        <v>13464.453925598627</v>
      </c>
      <c r="D3739" s="96">
        <v>0.55667332809116687</v>
      </c>
      <c r="E3739" s="98">
        <v>0.7</v>
      </c>
      <c r="F3739" s="119">
        <v>0</v>
      </c>
      <c r="G3739" s="177">
        <v>0</v>
      </c>
      <c r="H3739" s="97">
        <v>2789352.3988091899</v>
      </c>
      <c r="I3739" s="185">
        <v>45175.850746345859</v>
      </c>
      <c r="J3739" s="174">
        <v>126011367647.56575</v>
      </c>
      <c r="K3739" s="186">
        <v>0.43037321631610548</v>
      </c>
      <c r="L3739" s="182">
        <v>40677190934.614243</v>
      </c>
      <c r="M3739" s="189">
        <v>21421662138.378197</v>
      </c>
      <c r="N3739" s="187">
        <v>8175948.819624451</v>
      </c>
      <c r="O3739" s="185">
        <v>31268249715.33173</v>
      </c>
      <c r="P3739" s="185">
        <v>0</v>
      </c>
      <c r="Q3739" s="174">
        <v>178701279501.2757</v>
      </c>
      <c r="R3739" s="119">
        <v>0.44345802996096501</v>
      </c>
      <c r="S3739" s="174">
        <v>57626608301.011307</v>
      </c>
      <c r="T3739" s="119">
        <v>0.32247451423871831</v>
      </c>
      <c r="U3739" s="97">
        <v>15.998783656640997</v>
      </c>
      <c r="V3739" s="184">
        <v>1005617914302.4303</v>
      </c>
      <c r="W3739" s="199">
        <v>1044.1828168458021</v>
      </c>
      <c r="X3739" s="191">
        <v>4.6320711653335456E-2</v>
      </c>
      <c r="Y3739" s="198">
        <v>2.0000000000000001E-4</v>
      </c>
    </row>
    <row r="3740" spans="1:25" x14ac:dyDescent="0.2">
      <c r="A3740">
        <v>3736</v>
      </c>
      <c r="B3740" s="119">
        <v>0.74464924598439386</v>
      </c>
      <c r="C3740" s="97">
        <v>12262.07157770171</v>
      </c>
      <c r="D3740" s="96">
        <v>0.89801074485525334</v>
      </c>
      <c r="E3740" s="98">
        <v>0</v>
      </c>
      <c r="F3740" s="119">
        <v>0.56181229588475889</v>
      </c>
      <c r="G3740" s="177">
        <v>1</v>
      </c>
      <c r="H3740" s="97">
        <v>21051970.860218115</v>
      </c>
      <c r="I3740" s="185">
        <v>25694.219800134131</v>
      </c>
      <c r="J3740" s="174">
        <v>540913966508.46307</v>
      </c>
      <c r="K3740" s="186">
        <v>0.336027124537017</v>
      </c>
      <c r="L3740" s="182">
        <v>152653975456.4288</v>
      </c>
      <c r="M3740" s="189">
        <v>15123085550.945156</v>
      </c>
      <c r="N3740" s="187">
        <v>42806230.695507511</v>
      </c>
      <c r="O3740" s="185">
        <v>0</v>
      </c>
      <c r="P3740" s="185">
        <v>430488047740.07092</v>
      </c>
      <c r="Q3740" s="174">
        <v>986525099799.47913</v>
      </c>
      <c r="R3740" s="119">
        <v>0.53333889131331125</v>
      </c>
      <c r="S3740" s="174">
        <v>454596127267.90778</v>
      </c>
      <c r="T3740" s="119">
        <v>0.46080543450978478</v>
      </c>
      <c r="U3740" s="97">
        <v>17.088889719360999</v>
      </c>
      <c r="V3740" s="184">
        <v>7990583757840.1709</v>
      </c>
      <c r="W3740" s="199">
        <v>8281.9930589706109</v>
      </c>
      <c r="X3740" s="191">
        <v>4.5549761940402757E-2</v>
      </c>
      <c r="Y3740" s="198">
        <v>2.0000000000000001E-4</v>
      </c>
    </row>
    <row r="3741" spans="1:25" x14ac:dyDescent="0.2">
      <c r="A3741">
        <v>3737</v>
      </c>
      <c r="B3741" s="119">
        <v>0.51115532455788937</v>
      </c>
      <c r="C3741" s="97">
        <v>6452.9458101474947</v>
      </c>
      <c r="D3741" s="96">
        <v>1.4061892482000573</v>
      </c>
      <c r="E3741" s="98">
        <v>0</v>
      </c>
      <c r="F3741" s="119">
        <v>0.41631977241135776</v>
      </c>
      <c r="G3741" s="177">
        <v>1</v>
      </c>
      <c r="H3741" s="97">
        <v>17106004.543178171</v>
      </c>
      <c r="I3741" s="185">
        <v>22458.468411076683</v>
      </c>
      <c r="J3741" s="174">
        <v>384174662672.70117</v>
      </c>
      <c r="K3741" s="186">
        <v>0.15789411237101858</v>
      </c>
      <c r="L3741" s="182">
        <v>27613116967.257278</v>
      </c>
      <c r="M3741" s="189">
        <v>12124496651.172096</v>
      </c>
      <c r="N3741" s="187">
        <v>30265203.621071763</v>
      </c>
      <c r="O3741" s="185">
        <v>0</v>
      </c>
      <c r="P3741" s="185">
        <v>297893660015.76971</v>
      </c>
      <c r="Q3741" s="174">
        <v>694192819339.64307</v>
      </c>
      <c r="R3741" s="119">
        <v>0.43067838940650366</v>
      </c>
      <c r="S3741" s="174">
        <v>154577656762.13568</v>
      </c>
      <c r="T3741" s="119">
        <v>0.22267250892796472</v>
      </c>
      <c r="U3741" s="97">
        <v>18.166262059984149</v>
      </c>
      <c r="V3741" s="184">
        <v>2799029256532.3257</v>
      </c>
      <c r="W3741" s="199">
        <v>2904.163280832332</v>
      </c>
      <c r="X3741" s="191">
        <v>4.3411039759958713E-2</v>
      </c>
      <c r="Y3741" s="198">
        <v>2.0000000000000001E-4</v>
      </c>
    </row>
    <row r="3742" spans="1:25" x14ac:dyDescent="0.2">
      <c r="A3742">
        <v>3738</v>
      </c>
      <c r="B3742" s="119">
        <v>0.4785476650770919</v>
      </c>
      <c r="C3742" s="97">
        <v>12165.233486582765</v>
      </c>
      <c r="D3742" s="96">
        <v>1.0451279413849619</v>
      </c>
      <c r="E3742" s="98">
        <v>0.7</v>
      </c>
      <c r="F3742" s="119">
        <v>0.71471879479076594</v>
      </c>
      <c r="G3742" s="177">
        <v>1</v>
      </c>
      <c r="H3742" s="97">
        <v>7843164.2067978391</v>
      </c>
      <c r="I3742" s="185">
        <v>39089.661730304993</v>
      </c>
      <c r="J3742" s="174">
        <v>306586635738.96344</v>
      </c>
      <c r="K3742" s="186">
        <v>0.42835033363873898</v>
      </c>
      <c r="L3742" s="182">
        <v>104491727804.11905</v>
      </c>
      <c r="M3742" s="189">
        <v>1261323274.1827538</v>
      </c>
      <c r="N3742" s="187">
        <v>16201784.493258804</v>
      </c>
      <c r="O3742" s="185">
        <v>0</v>
      </c>
      <c r="P3742" s="185">
        <v>248709297661.13867</v>
      </c>
      <c r="Q3742" s="174">
        <v>556557256674.28479</v>
      </c>
      <c r="R3742" s="119">
        <v>0.5934590230851543</v>
      </c>
      <c r="S3742" s="174">
        <v>228933496031.38654</v>
      </c>
      <c r="T3742" s="119">
        <v>0.41133862380913266</v>
      </c>
      <c r="U3742" s="97">
        <v>16.27704019222892</v>
      </c>
      <c r="V3742" s="184">
        <v>3886835390364.0063</v>
      </c>
      <c r="W3742" s="199">
        <v>4035.5051504982334</v>
      </c>
      <c r="X3742" s="191">
        <v>4.6187185186499301E-2</v>
      </c>
      <c r="Y3742" s="198">
        <v>2.0000000000000001E-4</v>
      </c>
    </row>
    <row r="3743" spans="1:25" x14ac:dyDescent="0.2">
      <c r="A3743">
        <v>3739</v>
      </c>
      <c r="B3743" s="119">
        <v>0.4760359048367393</v>
      </c>
      <c r="C3743" s="97">
        <v>10037.378511278901</v>
      </c>
      <c r="D3743" s="96">
        <v>0.34133749411109776</v>
      </c>
      <c r="E3743" s="98">
        <v>0.7</v>
      </c>
      <c r="F3743" s="119">
        <v>0</v>
      </c>
      <c r="G3743" s="177">
        <v>0</v>
      </c>
      <c r="H3743" s="97">
        <v>2413980.937320889</v>
      </c>
      <c r="I3743" s="185">
        <v>53925.824311931749</v>
      </c>
      <c r="J3743" s="174">
        <v>130175911918.31859</v>
      </c>
      <c r="K3743" s="186">
        <v>0.4760359048367393</v>
      </c>
      <c r="L3743" s="182">
        <v>42378327768.054268</v>
      </c>
      <c r="M3743" s="189">
        <v>21129476875.670757</v>
      </c>
      <c r="N3743" s="187">
        <v>8308263.9047051184</v>
      </c>
      <c r="O3743" s="185">
        <v>41513847498.544106</v>
      </c>
      <c r="P3743" s="185">
        <v>0</v>
      </c>
      <c r="Q3743" s="174">
        <v>192819236292.53345</v>
      </c>
      <c r="R3743" s="119">
        <v>0.49362028315691131</v>
      </c>
      <c r="S3743" s="174">
        <v>61139076767.594536</v>
      </c>
      <c r="T3743" s="119">
        <v>0.31707975792849891</v>
      </c>
      <c r="U3743" s="97">
        <v>15.999160874315415</v>
      </c>
      <c r="V3743" s="184">
        <v>1105087583328.2161</v>
      </c>
      <c r="W3743" s="199">
        <v>1146.8278046511991</v>
      </c>
      <c r="X3743" s="191">
        <v>4.4569521744268266E-2</v>
      </c>
      <c r="Y3743" s="198">
        <v>2.0000000000000001E-4</v>
      </c>
    </row>
    <row r="3744" spans="1:25" x14ac:dyDescent="0.2">
      <c r="A3744">
        <v>3740</v>
      </c>
      <c r="B3744" s="119">
        <v>0.45933183247264969</v>
      </c>
      <c r="C3744" s="97">
        <v>10000.677507857285</v>
      </c>
      <c r="D3744" s="96">
        <v>1.1369205971468661</v>
      </c>
      <c r="E3744" s="98">
        <v>0.7</v>
      </c>
      <c r="F3744" s="119">
        <v>0</v>
      </c>
      <c r="G3744" s="177">
        <v>0</v>
      </c>
      <c r="H3744" s="97">
        <v>9840056.0140552353</v>
      </c>
      <c r="I3744" s="185">
        <v>35222.050611841805</v>
      </c>
      <c r="J3744" s="174">
        <v>346586950950.41187</v>
      </c>
      <c r="K3744" s="186">
        <v>0.36590011824008528</v>
      </c>
      <c r="L3744" s="182">
        <v>88187725671.238983</v>
      </c>
      <c r="M3744" s="189">
        <v>25791716732.225883</v>
      </c>
      <c r="N3744" s="187">
        <v>19398147.981310755</v>
      </c>
      <c r="O3744" s="185">
        <v>71177308060.338379</v>
      </c>
      <c r="P3744" s="185">
        <v>0</v>
      </c>
      <c r="Q3744" s="174">
        <v>443555975742.97614</v>
      </c>
      <c r="R3744" s="119">
        <v>0.41428379467483006</v>
      </c>
      <c r="S3744" s="174">
        <v>117675408841.12442</v>
      </c>
      <c r="T3744" s="119">
        <v>0.26530001911035656</v>
      </c>
      <c r="U3744" s="97">
        <v>15.187140870365852</v>
      </c>
      <c r="V3744" s="184">
        <v>1805819849895.4988</v>
      </c>
      <c r="W3744" s="199">
        <v>1875.4322456603741</v>
      </c>
      <c r="X3744" s="191">
        <v>5.0864262433955434E-2</v>
      </c>
      <c r="Y3744" s="198">
        <v>2.0000000000000001E-4</v>
      </c>
    </row>
    <row r="3745" spans="1:25" x14ac:dyDescent="0.2">
      <c r="A3745">
        <v>3741</v>
      </c>
      <c r="B3745" s="119">
        <v>0.72325248093143446</v>
      </c>
      <c r="C3745" s="97">
        <v>9922.7292246389388</v>
      </c>
      <c r="D3745" s="96">
        <v>0.45392440632738357</v>
      </c>
      <c r="E3745" s="98">
        <v>0</v>
      </c>
      <c r="F3745" s="119">
        <v>0.60174487477073302</v>
      </c>
      <c r="G3745" s="177">
        <v>1</v>
      </c>
      <c r="H3745" s="97">
        <v>3092384.9170067115</v>
      </c>
      <c r="I3745" s="185">
        <v>53591.382030686429</v>
      </c>
      <c r="J3745" s="174">
        <v>165725181473.23923</v>
      </c>
      <c r="K3745" s="186">
        <v>0.50897494905378149</v>
      </c>
      <c r="L3745" s="182">
        <v>62428365328.793221</v>
      </c>
      <c r="M3745" s="189">
        <v>360333896.77320397</v>
      </c>
      <c r="N3745" s="187">
        <v>9479682.1984798983</v>
      </c>
      <c r="O3745" s="185">
        <v>0</v>
      </c>
      <c r="P3745" s="185">
        <v>211693916063.85522</v>
      </c>
      <c r="Q3745" s="174">
        <v>377779431433.86768</v>
      </c>
      <c r="R3745" s="119">
        <v>0.67156938027412771</v>
      </c>
      <c r="S3745" s="174">
        <v>134637046312.48099</v>
      </c>
      <c r="T3745" s="119">
        <v>0.35639062137783412</v>
      </c>
      <c r="U3745" s="97">
        <v>16.226268238004142</v>
      </c>
      <c r="V3745" s="184">
        <v>2378890766393.0762</v>
      </c>
      <c r="W3745" s="199">
        <v>2469.1413546780191</v>
      </c>
      <c r="X3745" s="191">
        <v>4.4976247922257212E-2</v>
      </c>
      <c r="Y3745" s="198">
        <v>2.0000000000000001E-4</v>
      </c>
    </row>
    <row r="3746" spans="1:25" x14ac:dyDescent="0.2">
      <c r="A3746">
        <v>3742</v>
      </c>
      <c r="B3746" s="119">
        <v>0.43710164758574377</v>
      </c>
      <c r="C3746" s="97">
        <v>13402.949491303396</v>
      </c>
      <c r="D3746" s="96">
        <v>1.3445127135458699</v>
      </c>
      <c r="E3746" s="98">
        <v>0.50470671514385168</v>
      </c>
      <c r="F3746" s="119">
        <v>0</v>
      </c>
      <c r="G3746" s="177">
        <v>0</v>
      </c>
      <c r="H3746" s="97">
        <v>12173691.286267156</v>
      </c>
      <c r="I3746" s="185">
        <v>33165.306495991274</v>
      </c>
      <c r="J3746" s="174">
        <v>403744202696.62848</v>
      </c>
      <c r="K3746" s="186">
        <v>0.39218038338944816</v>
      </c>
      <c r="L3746" s="182">
        <v>146059400781.78638</v>
      </c>
      <c r="M3746" s="189">
        <v>33505406285.355461</v>
      </c>
      <c r="N3746" s="187">
        <v>22259079.608466409</v>
      </c>
      <c r="O3746" s="185">
        <v>75124404487.117493</v>
      </c>
      <c r="P3746" s="185">
        <v>0</v>
      </c>
      <c r="Q3746" s="174">
        <v>512374013469.10144</v>
      </c>
      <c r="R3746" s="119">
        <v>0.42632934936638389</v>
      </c>
      <c r="S3746" s="174">
        <v>186467563008.97919</v>
      </c>
      <c r="T3746" s="119">
        <v>0.36392861095057089</v>
      </c>
      <c r="U3746" s="97">
        <v>14.933281584465611</v>
      </c>
      <c r="V3746" s="184">
        <v>2702324533093.2905</v>
      </c>
      <c r="W3746" s="199">
        <v>2801.3638389091243</v>
      </c>
      <c r="X3746" s="191">
        <v>5.3475810016351169E-2</v>
      </c>
      <c r="Y3746" s="198">
        <v>2.0000000000000001E-4</v>
      </c>
    </row>
    <row r="3747" spans="1:25" x14ac:dyDescent="0.2">
      <c r="A3747">
        <v>3743</v>
      </c>
      <c r="B3747" s="119">
        <v>0.52731294069097723</v>
      </c>
      <c r="C3747" s="97">
        <v>14386.361100418351</v>
      </c>
      <c r="D3747" s="96">
        <v>0.31884849328760312</v>
      </c>
      <c r="E3747" s="98">
        <v>0.29216698875991848</v>
      </c>
      <c r="F3747" s="119">
        <v>0</v>
      </c>
      <c r="G3747" s="177">
        <v>0</v>
      </c>
      <c r="H3747" s="97">
        <v>2055755.0263583071</v>
      </c>
      <c r="I3747" s="185">
        <v>53636.820438771429</v>
      </c>
      <c r="J3747" s="174">
        <v>110264163214.88234</v>
      </c>
      <c r="K3747" s="186">
        <v>0.49839187345022362</v>
      </c>
      <c r="L3747" s="182">
        <v>41828534275.669914</v>
      </c>
      <c r="M3747" s="189">
        <v>12083878060.87538</v>
      </c>
      <c r="N3747" s="187">
        <v>7422058.4629615573</v>
      </c>
      <c r="O3747" s="185">
        <v>24963554201.396496</v>
      </c>
      <c r="P3747" s="185">
        <v>0</v>
      </c>
      <c r="Q3747" s="174">
        <v>147311595477.15421</v>
      </c>
      <c r="R3747" s="119">
        <v>0.50861988153419646</v>
      </c>
      <c r="S3747" s="174">
        <v>55065847820.120934</v>
      </c>
      <c r="T3747" s="119">
        <v>0.37380525030469047</v>
      </c>
      <c r="U3747" s="97">
        <v>15.055936751538667</v>
      </c>
      <c r="V3747" s="184">
        <v>929831203800.63684</v>
      </c>
      <c r="W3747" s="199">
        <v>964.93761764959925</v>
      </c>
      <c r="X3747" s="191">
        <v>4.739382540994385E-2</v>
      </c>
      <c r="Y3747" s="198">
        <v>2.0000000000000001E-4</v>
      </c>
    </row>
    <row r="3748" spans="1:25" x14ac:dyDescent="0.2">
      <c r="A3748">
        <v>3744</v>
      </c>
      <c r="B3748" s="119">
        <v>0.60153597734015618</v>
      </c>
      <c r="C3748" s="97">
        <v>8383.0453378408638</v>
      </c>
      <c r="D3748" s="96">
        <v>0.5401682994534871</v>
      </c>
      <c r="E3748" s="98">
        <v>0.11422053147732571</v>
      </c>
      <c r="F3748" s="119">
        <v>0.52428758855094704</v>
      </c>
      <c r="G3748" s="177">
        <v>1</v>
      </c>
      <c r="H3748" s="97">
        <v>5510056.8759187944</v>
      </c>
      <c r="I3748" s="185">
        <v>38313.560426864962</v>
      </c>
      <c r="J3748" s="174">
        <v>211109897070.97751</v>
      </c>
      <c r="K3748" s="186">
        <v>0.41345300735726687</v>
      </c>
      <c r="L3748" s="182">
        <v>66253956434.405884</v>
      </c>
      <c r="M3748" s="189">
        <v>4469536288.6581669</v>
      </c>
      <c r="N3748" s="187">
        <v>14734194.031325161</v>
      </c>
      <c r="O3748" s="185">
        <v>0</v>
      </c>
      <c r="P3748" s="185">
        <v>301276278031.34949</v>
      </c>
      <c r="Q3748" s="174">
        <v>516855711390.98517</v>
      </c>
      <c r="R3748" s="119">
        <v>0.63519670387003968</v>
      </c>
      <c r="S3748" s="174">
        <v>208343891804.10892</v>
      </c>
      <c r="T3748" s="119">
        <v>0.40309875118416422</v>
      </c>
      <c r="U3748" s="97">
        <v>17.157073307251629</v>
      </c>
      <c r="V3748" s="184">
        <v>3863160741922.3276</v>
      </c>
      <c r="W3748" s="199">
        <v>4010.3008782735792</v>
      </c>
      <c r="X3748" s="191">
        <v>4.2854150591390514E-2</v>
      </c>
      <c r="Y3748" s="198">
        <v>2.0000000000000001E-4</v>
      </c>
    </row>
    <row r="3749" spans="1:25" x14ac:dyDescent="0.2">
      <c r="A3749">
        <v>3745</v>
      </c>
      <c r="B3749" s="119">
        <v>0.58925931070373094</v>
      </c>
      <c r="C3749" s="97">
        <v>14392.58808607746</v>
      </c>
      <c r="D3749" s="96">
        <v>1.0325746322567833</v>
      </c>
      <c r="E3749" s="98">
        <v>0</v>
      </c>
      <c r="F3749" s="119">
        <v>0.69452733880895678</v>
      </c>
      <c r="G3749" s="177">
        <v>1</v>
      </c>
      <c r="H3749" s="97">
        <v>8104789.0930304555</v>
      </c>
      <c r="I3749" s="185">
        <v>39419.514921808943</v>
      </c>
      <c r="J3749" s="174">
        <v>319486854590.82843</v>
      </c>
      <c r="K3749" s="186">
        <v>0.46238674438499971</v>
      </c>
      <c r="L3749" s="182">
        <v>124310013946.02019</v>
      </c>
      <c r="M3749" s="189">
        <v>5924600894.2442722</v>
      </c>
      <c r="N3749" s="187">
        <v>16747960.875108447</v>
      </c>
      <c r="O3749" s="185">
        <v>0</v>
      </c>
      <c r="P3749" s="185">
        <v>322827943852.49017</v>
      </c>
      <c r="Q3749" s="174">
        <v>648239399337.56287</v>
      </c>
      <c r="R3749" s="119">
        <v>0.62629460977677365</v>
      </c>
      <c r="S3749" s="174">
        <v>287958695350.63416</v>
      </c>
      <c r="T3749" s="119">
        <v>0.44421658980447615</v>
      </c>
      <c r="U3749" s="97">
        <v>16.477751126730407</v>
      </c>
      <c r="V3749" s="184">
        <v>4946101025845.999</v>
      </c>
      <c r="W3749" s="199">
        <v>5131.0901414522041</v>
      </c>
      <c r="X3749" s="191">
        <v>4.5990751904405304E-2</v>
      </c>
      <c r="Y3749" s="198">
        <v>2.0000000000000001E-4</v>
      </c>
    </row>
    <row r="3750" spans="1:25" x14ac:dyDescent="0.2">
      <c r="A3750">
        <v>3746</v>
      </c>
      <c r="B3750" s="119">
        <v>0.49002450490140659</v>
      </c>
      <c r="C3750" s="97">
        <v>8376.4377026347775</v>
      </c>
      <c r="D3750" s="96">
        <v>0.62731329279461612</v>
      </c>
      <c r="E3750" s="98">
        <v>0</v>
      </c>
      <c r="F3750" s="119">
        <v>0.52365956534297364</v>
      </c>
      <c r="G3750" s="177">
        <v>1</v>
      </c>
      <c r="H3750" s="97">
        <v>5335368.9561259681</v>
      </c>
      <c r="I3750" s="185">
        <v>41499.361196770631</v>
      </c>
      <c r="J3750" s="174">
        <v>221414403428.30862</v>
      </c>
      <c r="K3750" s="186">
        <v>0.48073289131222641</v>
      </c>
      <c r="L3750" s="182">
        <v>79938147136.407471</v>
      </c>
      <c r="M3750" s="189">
        <v>5184992577.7817907</v>
      </c>
      <c r="N3750" s="187">
        <v>13674240.683424897</v>
      </c>
      <c r="O3750" s="185">
        <v>0</v>
      </c>
      <c r="P3750" s="185">
        <v>210225826415.60934</v>
      </c>
      <c r="Q3750" s="174">
        <v>436825222421.69977</v>
      </c>
      <c r="R3750" s="119">
        <v>0.62867671868461206</v>
      </c>
      <c r="S3750" s="174">
        <v>180392626382.78168</v>
      </c>
      <c r="T3750" s="119">
        <v>0.41296293602898987</v>
      </c>
      <c r="U3750" s="97">
        <v>16.419882142292415</v>
      </c>
      <c r="V3750" s="184">
        <v>3204463754934.0239</v>
      </c>
      <c r="W3750" s="199">
        <v>3329.3905671194257</v>
      </c>
      <c r="X3750" s="191">
        <v>4.4754766141135285E-2</v>
      </c>
      <c r="Y3750" s="198">
        <v>2.0000000000000001E-4</v>
      </c>
    </row>
    <row r="3751" spans="1:25" x14ac:dyDescent="0.2">
      <c r="A3751">
        <v>3747</v>
      </c>
      <c r="B3751" s="119">
        <v>0.3707254118501786</v>
      </c>
      <c r="C3751" s="97">
        <v>11273.184637966366</v>
      </c>
      <c r="D3751" s="96">
        <v>0.41521397222107176</v>
      </c>
      <c r="E3751" s="98">
        <v>3.5083473363445999E-2</v>
      </c>
      <c r="F3751" s="119">
        <v>0.41709119471170364</v>
      </c>
      <c r="G3751" s="177">
        <v>1</v>
      </c>
      <c r="H3751" s="97">
        <v>3221226.9656757996</v>
      </c>
      <c r="I3751" s="185">
        <v>42939.548396231265</v>
      </c>
      <c r="J3751" s="174">
        <v>138318031187.8812</v>
      </c>
      <c r="K3751" s="186">
        <v>0.3707254118501786</v>
      </c>
      <c r="L3751" s="182">
        <v>32736114089.18708</v>
      </c>
      <c r="M3751" s="189">
        <v>5010828315.5863638</v>
      </c>
      <c r="N3751" s="187">
        <v>10005440.71774542</v>
      </c>
      <c r="O3751" s="185">
        <v>0</v>
      </c>
      <c r="P3751" s="185">
        <v>144178866242.67255</v>
      </c>
      <c r="Q3751" s="174">
        <v>287507725746.14008</v>
      </c>
      <c r="R3751" s="119">
        <v>0.57953608599614526</v>
      </c>
      <c r="S3751" s="174">
        <v>89324436868.247681</v>
      </c>
      <c r="T3751" s="119">
        <v>0.31068534466833159</v>
      </c>
      <c r="U3751" s="97">
        <v>16.960125383726783</v>
      </c>
      <c r="V3751" s="184">
        <v>1639826505460.853</v>
      </c>
      <c r="W3751" s="199">
        <v>1702.4151036656292</v>
      </c>
      <c r="X3751" s="191">
        <v>4.2667154632646906E-2</v>
      </c>
      <c r="Y3751" s="198">
        <v>2.0000000000000001E-4</v>
      </c>
    </row>
    <row r="3752" spans="1:25" x14ac:dyDescent="0.2">
      <c r="A3752">
        <v>3748</v>
      </c>
      <c r="B3752" s="119">
        <v>0.48561680670142832</v>
      </c>
      <c r="C3752" s="97">
        <v>5689.3442761582573</v>
      </c>
      <c r="D3752" s="96">
        <v>0.4170301866256767</v>
      </c>
      <c r="E3752" s="98">
        <v>0.31254038417646801</v>
      </c>
      <c r="F3752" s="119">
        <v>0.51698214960976008</v>
      </c>
      <c r="G3752" s="177">
        <v>1</v>
      </c>
      <c r="H3752" s="97">
        <v>3518979.5545825716</v>
      </c>
      <c r="I3752" s="185">
        <v>40069.131472741807</v>
      </c>
      <c r="J3752" s="174">
        <v>141002454422.45947</v>
      </c>
      <c r="K3752" s="186">
        <v>0.38522141577737123</v>
      </c>
      <c r="L3752" s="182">
        <v>34979023531.641373</v>
      </c>
      <c r="M3752" s="189">
        <v>3558996424.1558046</v>
      </c>
      <c r="N3752" s="187">
        <v>10872660.879833233</v>
      </c>
      <c r="O3752" s="185">
        <v>0</v>
      </c>
      <c r="P3752" s="185">
        <v>137189762467.57018</v>
      </c>
      <c r="Q3752" s="174">
        <v>281751213314.18549</v>
      </c>
      <c r="R3752" s="119">
        <v>0.58231861068084989</v>
      </c>
      <c r="S3752" s="174">
        <v>98011362381.065018</v>
      </c>
      <c r="T3752" s="119">
        <v>0.34786491681145276</v>
      </c>
      <c r="U3752" s="97">
        <v>16.967641702533577</v>
      </c>
      <c r="V3752" s="184">
        <v>1836806414203.9646</v>
      </c>
      <c r="W3752" s="199">
        <v>1906.1290289983981</v>
      </c>
      <c r="X3752" s="191">
        <v>4.2551740505060491E-2</v>
      </c>
      <c r="Y3752" s="198">
        <v>2.0000000000000001E-4</v>
      </c>
    </row>
    <row r="3753" spans="1:25" x14ac:dyDescent="0.2">
      <c r="A3753">
        <v>3749</v>
      </c>
      <c r="B3753" s="119">
        <v>0.51277544335524872</v>
      </c>
      <c r="C3753" s="97">
        <v>5922.3281263546032</v>
      </c>
      <c r="D3753" s="96">
        <v>0.54528927451218878</v>
      </c>
      <c r="E3753" s="98">
        <v>0.14783140300635678</v>
      </c>
      <c r="F3753" s="119">
        <v>0</v>
      </c>
      <c r="G3753" s="177">
        <v>0</v>
      </c>
      <c r="H3753" s="97">
        <v>5173736.801701528</v>
      </c>
      <c r="I3753" s="185">
        <v>41538.836101285218</v>
      </c>
      <c r="J3753" s="174">
        <v>214911005037.06735</v>
      </c>
      <c r="K3753" s="186">
        <v>0.47274733516683576</v>
      </c>
      <c r="L3753" s="182">
        <v>75822475871.307144</v>
      </c>
      <c r="M3753" s="189">
        <v>8436345112.5249043</v>
      </c>
      <c r="N3753" s="187">
        <v>14014551.968279723</v>
      </c>
      <c r="O3753" s="185">
        <v>16141565552.044508</v>
      </c>
      <c r="P3753" s="185">
        <v>0</v>
      </c>
      <c r="Q3753" s="174">
        <v>239488915701.63678</v>
      </c>
      <c r="R3753" s="119">
        <v>0.47815097010000357</v>
      </c>
      <c r="S3753" s="174">
        <v>84119997653.941498</v>
      </c>
      <c r="T3753" s="119">
        <v>0.35124797908701955</v>
      </c>
      <c r="U3753" s="97">
        <v>13.851718009449227</v>
      </c>
      <c r="V3753" s="184">
        <v>1329440245277.2705</v>
      </c>
      <c r="W3753" s="199">
        <v>1380.0073397975696</v>
      </c>
      <c r="X3753" s="191">
        <v>5.0570607446047799E-2</v>
      </c>
      <c r="Y3753" s="198">
        <v>2.0000000000000001E-4</v>
      </c>
    </row>
    <row r="3754" spans="1:25" x14ac:dyDescent="0.2">
      <c r="A3754">
        <v>3750</v>
      </c>
      <c r="B3754" s="119">
        <v>0.2796441912458949</v>
      </c>
      <c r="C3754" s="97">
        <v>13618.057171129672</v>
      </c>
      <c r="D3754" s="96">
        <v>0.74952057210356393</v>
      </c>
      <c r="E3754" s="98">
        <v>0</v>
      </c>
      <c r="F3754" s="119">
        <v>0</v>
      </c>
      <c r="G3754" s="177">
        <v>0</v>
      </c>
      <c r="H3754" s="97">
        <v>6422221.976064696</v>
      </c>
      <c r="I3754" s="185">
        <v>46264.745582563941</v>
      </c>
      <c r="J3754" s="174">
        <v>297122465797.38422</v>
      </c>
      <c r="K3754" s="186">
        <v>0.2796441912458949</v>
      </c>
      <c r="L3754" s="182">
        <v>57343764690.097885</v>
      </c>
      <c r="M3754" s="189">
        <v>11045570951.277819</v>
      </c>
      <c r="N3754" s="187">
        <v>15131088.993950527</v>
      </c>
      <c r="O3754" s="185">
        <v>0</v>
      </c>
      <c r="P3754" s="185">
        <v>0</v>
      </c>
      <c r="Q3754" s="174">
        <v>308168036748.66205</v>
      </c>
      <c r="R3754" s="119">
        <v>0.26962099160420577</v>
      </c>
      <c r="S3754" s="174">
        <v>57343764690.097885</v>
      </c>
      <c r="T3754" s="119">
        <v>0.18607953405909755</v>
      </c>
      <c r="U3754" s="97">
        <v>13.63293201639225</v>
      </c>
      <c r="V3754" s="184">
        <v>765592420733.16187</v>
      </c>
      <c r="W3754" s="199">
        <v>794.4257338485271</v>
      </c>
      <c r="X3754" s="191">
        <v>5.8242013358092946E-2</v>
      </c>
      <c r="Y3754" s="198">
        <v>2.0000000000000001E-4</v>
      </c>
    </row>
    <row r="3755" spans="1:25" x14ac:dyDescent="0.2">
      <c r="A3755">
        <v>3751</v>
      </c>
      <c r="B3755" s="119">
        <v>0.69970816811723879</v>
      </c>
      <c r="C3755" s="97">
        <v>6179.914311120423</v>
      </c>
      <c r="D3755" s="96">
        <v>0.76025178831498019</v>
      </c>
      <c r="E3755" s="98">
        <v>0</v>
      </c>
      <c r="F3755" s="119">
        <v>0.51192481112806243</v>
      </c>
      <c r="G3755" s="177">
        <v>1</v>
      </c>
      <c r="H3755" s="97">
        <v>12078106.910526427</v>
      </c>
      <c r="I3755" s="185">
        <v>24759.63310972842</v>
      </c>
      <c r="J3755" s="174">
        <v>299049495764.70972</v>
      </c>
      <c r="K3755" s="186">
        <v>0.15555944624455043</v>
      </c>
      <c r="L3755" s="182">
        <v>16476328825.259972</v>
      </c>
      <c r="M3755" s="189">
        <v>4555428468.4817705</v>
      </c>
      <c r="N3755" s="187">
        <v>26953307.384369593</v>
      </c>
      <c r="O3755" s="185">
        <v>0</v>
      </c>
      <c r="P3755" s="185">
        <v>235812397596.09808</v>
      </c>
      <c r="Q3755" s="174">
        <v>539417321829.28955</v>
      </c>
      <c r="R3755" s="119">
        <v>0.43597022661458656</v>
      </c>
      <c r="S3755" s="174">
        <v>139960221808.1265</v>
      </c>
      <c r="T3755" s="119">
        <v>0.25946556801974552</v>
      </c>
      <c r="U3755" s="97">
        <v>18.387758131946065</v>
      </c>
      <c r="V3755" s="184">
        <v>2688203571378.7666</v>
      </c>
      <c r="W3755" s="199">
        <v>2791.6890739997748</v>
      </c>
      <c r="X3755" s="191">
        <v>4.0421675852252141E-2</v>
      </c>
      <c r="Y3755" s="198">
        <v>2.0000000000000001E-4</v>
      </c>
    </row>
    <row r="3756" spans="1:25" x14ac:dyDescent="0.2">
      <c r="A3756">
        <v>3752</v>
      </c>
      <c r="B3756" s="119">
        <v>0.51162591093469778</v>
      </c>
      <c r="C3756" s="97">
        <v>4000</v>
      </c>
      <c r="D3756" s="96">
        <v>0.76115710878088827</v>
      </c>
      <c r="E3756" s="98">
        <v>0.27395229506401775</v>
      </c>
      <c r="F3756" s="119">
        <v>0.5551108837408546</v>
      </c>
      <c r="G3756" s="177">
        <v>1</v>
      </c>
      <c r="H3756" s="97">
        <v>15290478.868022779</v>
      </c>
      <c r="I3756" s="185">
        <v>31236.033384812552</v>
      </c>
      <c r="J3756" s="174">
        <v>477613908391.33038</v>
      </c>
      <c r="K3756" s="186">
        <v>0.33118535388613757</v>
      </c>
      <c r="L3756" s="182">
        <v>91783249683.335709</v>
      </c>
      <c r="M3756" s="189">
        <v>6104340515.9357758</v>
      </c>
      <c r="N3756" s="187">
        <v>33760835.115010522</v>
      </c>
      <c r="O3756" s="185">
        <v>0</v>
      </c>
      <c r="P3756" s="185">
        <v>339644653925.94434</v>
      </c>
      <c r="Q3756" s="174">
        <v>823362902833.21045</v>
      </c>
      <c r="R3756" s="119">
        <v>0.52212026183473037</v>
      </c>
      <c r="S3756" s="174">
        <v>251552691052.43323</v>
      </c>
      <c r="T3756" s="119">
        <v>0.30551861176503664</v>
      </c>
      <c r="U3756" s="97">
        <v>16.884891418663194</v>
      </c>
      <c r="V3756" s="184">
        <v>4567689181414.8145</v>
      </c>
      <c r="W3756" s="199">
        <v>4741.8041177646382</v>
      </c>
      <c r="X3756" s="191">
        <v>4.3460245673565587E-2</v>
      </c>
      <c r="Y3756" s="198">
        <v>2.0000000000000001E-4</v>
      </c>
    </row>
    <row r="3757" spans="1:25" x14ac:dyDescent="0.2">
      <c r="A3757">
        <v>3753</v>
      </c>
      <c r="B3757" s="119">
        <v>0.64820455287029977</v>
      </c>
      <c r="C3757" s="97">
        <v>9891.3892427063802</v>
      </c>
      <c r="D3757" s="96">
        <v>0.37626170275010196</v>
      </c>
      <c r="E3757" s="98">
        <v>0</v>
      </c>
      <c r="F3757" s="119">
        <v>0.64086189801859217</v>
      </c>
      <c r="G3757" s="177">
        <v>1</v>
      </c>
      <c r="H3757" s="97">
        <v>2666129.8697734107</v>
      </c>
      <c r="I3757" s="185">
        <v>53716.232874761125</v>
      </c>
      <c r="J3757" s="174">
        <v>143214452959.10507</v>
      </c>
      <c r="K3757" s="186">
        <v>0.52965124253280227</v>
      </c>
      <c r="L3757" s="182">
        <v>59460084115.131989</v>
      </c>
      <c r="M3757" s="189">
        <v>2795215752.6297278</v>
      </c>
      <c r="N3757" s="187">
        <v>8812137.3646991923</v>
      </c>
      <c r="O3757" s="185">
        <v>0</v>
      </c>
      <c r="P3757" s="185">
        <v>222008732584.97064</v>
      </c>
      <c r="Q3757" s="174">
        <v>368018401296.70538</v>
      </c>
      <c r="R3757" s="119">
        <v>0.68871746122845612</v>
      </c>
      <c r="S3757" s="174">
        <v>174081903915.0452</v>
      </c>
      <c r="T3757" s="119">
        <v>0.47302499902632894</v>
      </c>
      <c r="U3757" s="97">
        <v>16.993137088019818</v>
      </c>
      <c r="V3757" s="184">
        <v>3221967589393.1577</v>
      </c>
      <c r="W3757" s="199">
        <v>3341.1809731222429</v>
      </c>
      <c r="X3757" s="191">
        <v>4.3318332962361254E-2</v>
      </c>
      <c r="Y3757" s="198">
        <v>2.0000000000000001E-4</v>
      </c>
    </row>
    <row r="3758" spans="1:25" x14ac:dyDescent="0.2">
      <c r="A3758">
        <v>3754</v>
      </c>
      <c r="B3758" s="119">
        <v>0.62552063787803291</v>
      </c>
      <c r="C3758" s="97">
        <v>11761.098185993053</v>
      </c>
      <c r="D3758" s="96">
        <v>0.68435715145297604</v>
      </c>
      <c r="E3758" s="98">
        <v>0.7</v>
      </c>
      <c r="F3758" s="119">
        <v>0.39389222649042244</v>
      </c>
      <c r="G3758" s="177">
        <v>1</v>
      </c>
      <c r="H3758" s="97">
        <v>4305150.2919414239</v>
      </c>
      <c r="I3758" s="185">
        <v>43569.360464878402</v>
      </c>
      <c r="J3758" s="174">
        <v>187572644925.07239</v>
      </c>
      <c r="K3758" s="186">
        <v>0.37360437526262158</v>
      </c>
      <c r="L3758" s="182">
        <v>56780163296.502304</v>
      </c>
      <c r="M3758" s="189">
        <v>1135802324.2392085</v>
      </c>
      <c r="N3758" s="187">
        <v>11020692.139234314</v>
      </c>
      <c r="O3758" s="185">
        <v>0</v>
      </c>
      <c r="P3758" s="185">
        <v>199899642314.8382</v>
      </c>
      <c r="Q3758" s="174">
        <v>388608089564.14978</v>
      </c>
      <c r="R3758" s="119">
        <v>0.59184994047194872</v>
      </c>
      <c r="S3758" s="174">
        <v>152946714448.69781</v>
      </c>
      <c r="T3758" s="119">
        <v>0.39357573492676873</v>
      </c>
      <c r="U3758" s="97">
        <v>16.79628592355736</v>
      </c>
      <c r="V3758" s="184">
        <v>2757843181924.2227</v>
      </c>
      <c r="W3758" s="199">
        <v>2864.1570748478421</v>
      </c>
      <c r="X3758" s="191">
        <v>4.4028189566460547E-2</v>
      </c>
      <c r="Y3758" s="198">
        <v>2.0000000000000001E-4</v>
      </c>
    </row>
    <row r="3759" spans="1:25" x14ac:dyDescent="0.2">
      <c r="A3759">
        <v>3755</v>
      </c>
      <c r="B3759" s="119">
        <v>0.39733389497993687</v>
      </c>
      <c r="C3759" s="97">
        <v>8071.4686673351753</v>
      </c>
      <c r="D3759" s="96">
        <v>0.58580624712266394</v>
      </c>
      <c r="E3759" s="98">
        <v>0</v>
      </c>
      <c r="F3759" s="119">
        <v>0</v>
      </c>
      <c r="G3759" s="177">
        <v>0</v>
      </c>
      <c r="H3759" s="97">
        <v>4121669.7608097126</v>
      </c>
      <c r="I3759" s="185">
        <v>53485.903860650302</v>
      </c>
      <c r="J3759" s="174">
        <v>220451232572.01782</v>
      </c>
      <c r="K3759" s="186">
        <v>0.39733389497993687</v>
      </c>
      <c r="L3759" s="182">
        <v>55712964412.401314</v>
      </c>
      <c r="M3759" s="189">
        <v>4844080067.3132544</v>
      </c>
      <c r="N3759" s="187">
        <v>11204946.212446634</v>
      </c>
      <c r="O3759" s="185">
        <v>0</v>
      </c>
      <c r="P3759" s="185">
        <v>0</v>
      </c>
      <c r="Q3759" s="174">
        <v>225295312639.33109</v>
      </c>
      <c r="R3759" s="119">
        <v>0.38879080911546765</v>
      </c>
      <c r="S3759" s="174">
        <v>55712964412.401314</v>
      </c>
      <c r="T3759" s="119">
        <v>0.24728860871415745</v>
      </c>
      <c r="U3759" s="97">
        <v>13.311195456012074</v>
      </c>
      <c r="V3759" s="184">
        <v>828075321013.57532</v>
      </c>
      <c r="W3759" s="199">
        <v>859.21554026248782</v>
      </c>
      <c r="X3759" s="191">
        <v>5.3489741066745096E-2</v>
      </c>
      <c r="Y3759" s="198">
        <v>2.0000000000000001E-4</v>
      </c>
    </row>
    <row r="3760" spans="1:25" x14ac:dyDescent="0.2">
      <c r="A3760">
        <v>3756</v>
      </c>
      <c r="B3760" s="119">
        <v>0.44798181467689979</v>
      </c>
      <c r="C3760" s="97">
        <v>8923.3848169303947</v>
      </c>
      <c r="D3760" s="96">
        <v>1.1359289716943435</v>
      </c>
      <c r="E3760" s="98">
        <v>0</v>
      </c>
      <c r="F3760" s="119">
        <v>0.61026580599350932</v>
      </c>
      <c r="G3760" s="177">
        <v>1</v>
      </c>
      <c r="H3760" s="97">
        <v>9699929.2971702851</v>
      </c>
      <c r="I3760" s="185">
        <v>34873.103750350943</v>
      </c>
      <c r="J3760" s="174">
        <v>338266640751.28809</v>
      </c>
      <c r="K3760" s="186">
        <v>0.42704273509049107</v>
      </c>
      <c r="L3760" s="182">
        <v>121772620392.38574</v>
      </c>
      <c r="M3760" s="189">
        <v>3154240113.4555292</v>
      </c>
      <c r="N3760" s="187">
        <v>19172600.441764086</v>
      </c>
      <c r="O3760" s="185">
        <v>0</v>
      </c>
      <c r="P3760" s="185">
        <v>352372110604.15228</v>
      </c>
      <c r="Q3760" s="174">
        <v>693792991468.896</v>
      </c>
      <c r="R3760" s="119">
        <v>0.61452335953546255</v>
      </c>
      <c r="S3760" s="174">
        <v>326786858310.91711</v>
      </c>
      <c r="T3760" s="119">
        <v>0.47101493144092615</v>
      </c>
      <c r="U3760" s="97">
        <v>16.793359036088543</v>
      </c>
      <c r="V3760" s="184">
        <v>5775955749302.2783</v>
      </c>
      <c r="W3760" s="199">
        <v>5989.5664989387678</v>
      </c>
      <c r="X3760" s="191">
        <v>4.5043127701616795E-2</v>
      </c>
      <c r="Y3760" s="198">
        <v>2.0000000000000001E-4</v>
      </c>
    </row>
    <row r="3761" spans="1:25" x14ac:dyDescent="0.2">
      <c r="A3761">
        <v>3757</v>
      </c>
      <c r="B3761" s="119">
        <v>0.55796499406804423</v>
      </c>
      <c r="C3761" s="97">
        <v>8741.8487725900522</v>
      </c>
      <c r="D3761" s="96">
        <v>0.87055399960921886</v>
      </c>
      <c r="E3761" s="98">
        <v>0</v>
      </c>
      <c r="F3761" s="119">
        <v>0.50173115855255357</v>
      </c>
      <c r="G3761" s="177">
        <v>1</v>
      </c>
      <c r="H3761" s="97">
        <v>7607359.1590627814</v>
      </c>
      <c r="I3761" s="185">
        <v>40404.143638747868</v>
      </c>
      <c r="J3761" s="174">
        <v>307368832174.31683</v>
      </c>
      <c r="K3761" s="186">
        <v>0.49460615393124252</v>
      </c>
      <c r="L3761" s="182">
        <v>117819944869.47638</v>
      </c>
      <c r="M3761" s="189">
        <v>3309644216.2713537</v>
      </c>
      <c r="N3761" s="187">
        <v>16794683.535966616</v>
      </c>
      <c r="O3761" s="185">
        <v>0</v>
      </c>
      <c r="P3761" s="185">
        <v>316837765268.33508</v>
      </c>
      <c r="Q3761" s="174">
        <v>627516241658.92322</v>
      </c>
      <c r="R3761" s="119">
        <v>0.64619319981704315</v>
      </c>
      <c r="S3761" s="174">
        <v>274001782660.08472</v>
      </c>
      <c r="T3761" s="119">
        <v>0.43664492561295992</v>
      </c>
      <c r="U3761" s="97">
        <v>16.456339941179856</v>
      </c>
      <c r="V3761" s="184">
        <v>4809863381364.6475</v>
      </c>
      <c r="W3761" s="199">
        <v>4992.8938542846527</v>
      </c>
      <c r="X3761" s="191">
        <v>4.4899338839056696E-2</v>
      </c>
      <c r="Y3761" s="198">
        <v>2.0000000000000001E-4</v>
      </c>
    </row>
    <row r="3762" spans="1:25" x14ac:dyDescent="0.2">
      <c r="A3762">
        <v>3758</v>
      </c>
      <c r="B3762" s="119">
        <v>0.36445800651230514</v>
      </c>
      <c r="C3762" s="97">
        <v>15537.143299357718</v>
      </c>
      <c r="D3762" s="96">
        <v>0.66016505277368842</v>
      </c>
      <c r="E3762" s="98">
        <v>0.53963935705309485</v>
      </c>
      <c r="F3762" s="119">
        <v>0</v>
      </c>
      <c r="G3762" s="177">
        <v>0</v>
      </c>
      <c r="H3762" s="97">
        <v>4149355.9329665652</v>
      </c>
      <c r="I3762" s="185">
        <v>46719.529745722262</v>
      </c>
      <c r="J3762" s="174">
        <v>193855957935.82059</v>
      </c>
      <c r="K3762" s="186">
        <v>0.36445800651230509</v>
      </c>
      <c r="L3762" s="182">
        <v>52227762861.852509</v>
      </c>
      <c r="M3762" s="189">
        <v>24445490446.250114</v>
      </c>
      <c r="N3762" s="187">
        <v>10783742.460938942</v>
      </c>
      <c r="O3762" s="185">
        <v>37920796717.519829</v>
      </c>
      <c r="P3762" s="185">
        <v>0</v>
      </c>
      <c r="Q3762" s="174">
        <v>256222245099.59052</v>
      </c>
      <c r="R3762" s="119">
        <v>0.3941460793717777</v>
      </c>
      <c r="S3762" s="174">
        <v>73524212499.269318</v>
      </c>
      <c r="T3762" s="119">
        <v>0.28695483669144861</v>
      </c>
      <c r="U3762" s="97">
        <v>15.767252504169377</v>
      </c>
      <c r="V3762" s="184">
        <v>1213310978927.8398</v>
      </c>
      <c r="W3762" s="199">
        <v>1258.8491809450384</v>
      </c>
      <c r="X3762" s="191">
        <v>4.6616760252571408E-2</v>
      </c>
      <c r="Y3762" s="198">
        <v>2.0000000000000001E-4</v>
      </c>
    </row>
    <row r="3763" spans="1:25" x14ac:dyDescent="0.2">
      <c r="A3763">
        <v>3759</v>
      </c>
      <c r="B3763" s="119">
        <v>0.30169749011369512</v>
      </c>
      <c r="C3763" s="97">
        <v>6284.9245328096176</v>
      </c>
      <c r="D3763" s="96">
        <v>1.3005175283105288</v>
      </c>
      <c r="E3763" s="98">
        <v>0</v>
      </c>
      <c r="F3763" s="119">
        <v>0.60700371080124049</v>
      </c>
      <c r="G3763" s="177">
        <v>1</v>
      </c>
      <c r="H3763" s="97">
        <v>16700552.220631296</v>
      </c>
      <c r="I3763" s="185">
        <v>25707.701751671219</v>
      </c>
      <c r="J3763" s="174">
        <v>429332815576.19983</v>
      </c>
      <c r="K3763" s="186">
        <v>0.26879945021080875</v>
      </c>
      <c r="L3763" s="182">
        <v>75083708670.363037</v>
      </c>
      <c r="M3763" s="189">
        <v>19741619841.807636</v>
      </c>
      <c r="N3763" s="187">
        <v>30352435.552871838</v>
      </c>
      <c r="O3763" s="185">
        <v>0</v>
      </c>
      <c r="P3763" s="185">
        <v>465188145493.08289</v>
      </c>
      <c r="Q3763" s="174">
        <v>914262580911.09033</v>
      </c>
      <c r="R3763" s="119">
        <v>0.53327670995015908</v>
      </c>
      <c r="S3763" s="174">
        <v>321909331593.16144</v>
      </c>
      <c r="T3763" s="119">
        <v>0.35209724023963557</v>
      </c>
      <c r="U3763" s="97">
        <v>17.810852615504707</v>
      </c>
      <c r="V3763" s="184">
        <v>5921949007165.1396</v>
      </c>
      <c r="W3763" s="199">
        <v>6152.4434659759218</v>
      </c>
      <c r="X3763" s="191">
        <v>4.3002080017721434E-2</v>
      </c>
      <c r="Y3763" s="198">
        <v>2.0000000000000001E-4</v>
      </c>
    </row>
    <row r="3764" spans="1:25" x14ac:dyDescent="0.2">
      <c r="A3764">
        <v>3760</v>
      </c>
      <c r="B3764" s="119">
        <v>0.54774063808870088</v>
      </c>
      <c r="C3764" s="97">
        <v>11400.400556048553</v>
      </c>
      <c r="D3764" s="96">
        <v>0.6183337399662121</v>
      </c>
      <c r="E3764" s="98">
        <v>0</v>
      </c>
      <c r="F3764" s="119">
        <v>0.5851526218781129</v>
      </c>
      <c r="G3764" s="177">
        <v>1</v>
      </c>
      <c r="H3764" s="97">
        <v>4036390.4248206136</v>
      </c>
      <c r="I3764" s="185">
        <v>51127.0460631366</v>
      </c>
      <c r="J3764" s="174">
        <v>206368719178.60703</v>
      </c>
      <c r="K3764" s="186">
        <v>0.51806482478138727</v>
      </c>
      <c r="L3764" s="182">
        <v>88262356925.383911</v>
      </c>
      <c r="M3764" s="189">
        <v>13290835033.666409</v>
      </c>
      <c r="N3764" s="187">
        <v>10772543.876214184</v>
      </c>
      <c r="O3764" s="185">
        <v>0</v>
      </c>
      <c r="P3764" s="185">
        <v>211464633654.03818</v>
      </c>
      <c r="Q3764" s="174">
        <v>431124187866.31158</v>
      </c>
      <c r="R3764" s="119">
        <v>0.64038179493298708</v>
      </c>
      <c r="S3764" s="174">
        <v>206867896474.15289</v>
      </c>
      <c r="T3764" s="119">
        <v>0.47983365883034401</v>
      </c>
      <c r="U3764" s="97">
        <v>16.620158000077687</v>
      </c>
      <c r="V3764" s="184">
        <v>3698925993171.4106</v>
      </c>
      <c r="W3764" s="199">
        <v>3841.3285817427636</v>
      </c>
      <c r="X3764" s="191">
        <v>4.4826257899010465E-2</v>
      </c>
      <c r="Y3764" s="198">
        <v>2.0000000000000001E-4</v>
      </c>
    </row>
    <row r="3765" spans="1:25" x14ac:dyDescent="0.2">
      <c r="A3765">
        <v>3761</v>
      </c>
      <c r="B3765" s="119">
        <v>0.47959519062775158</v>
      </c>
      <c r="C3765" s="97">
        <v>9065.6834711711472</v>
      </c>
      <c r="D3765" s="96">
        <v>0.2</v>
      </c>
      <c r="E3765" s="98">
        <v>0.35730780330408052</v>
      </c>
      <c r="F3765" s="119">
        <v>0.55985913541715493</v>
      </c>
      <c r="G3765" s="177">
        <v>1</v>
      </c>
      <c r="H3765" s="97">
        <v>1892776.7867345989</v>
      </c>
      <c r="I3765" s="185">
        <v>53817.109974622945</v>
      </c>
      <c r="J3765" s="174">
        <v>101863776489.10934</v>
      </c>
      <c r="K3765" s="186">
        <v>0.47959519062775158</v>
      </c>
      <c r="L3765" s="182">
        <v>37320616500.88295</v>
      </c>
      <c r="M3765" s="189">
        <v>1240206690.0912323</v>
      </c>
      <c r="N3765" s="187">
        <v>7651172.5098006343</v>
      </c>
      <c r="O3765" s="185">
        <v>0</v>
      </c>
      <c r="P3765" s="185">
        <v>155086866028.47406</v>
      </c>
      <c r="Q3765" s="174">
        <v>258190849207.67462</v>
      </c>
      <c r="R3765" s="119">
        <v>0.66974825272388572</v>
      </c>
      <c r="S3765" s="174">
        <v>89332954318.926315</v>
      </c>
      <c r="T3765" s="119">
        <v>0.34599581895744014</v>
      </c>
      <c r="U3765" s="97">
        <v>16.537722034964261</v>
      </c>
      <c r="V3765" s="184">
        <v>1648979558694.822</v>
      </c>
      <c r="W3765" s="199">
        <v>1713.2215071845453</v>
      </c>
      <c r="X3765" s="191">
        <v>4.31240395393718E-2</v>
      </c>
      <c r="Y3765" s="198">
        <v>2.0000000000000001E-4</v>
      </c>
    </row>
    <row r="3766" spans="1:25" x14ac:dyDescent="0.2">
      <c r="A3766">
        <v>3762</v>
      </c>
      <c r="B3766" s="119">
        <v>0.46511381787742495</v>
      </c>
      <c r="C3766" s="97">
        <v>7980.3806437657486</v>
      </c>
      <c r="D3766" s="96">
        <v>0.96587216167110324</v>
      </c>
      <c r="E3766" s="98">
        <v>0</v>
      </c>
      <c r="F3766" s="119">
        <v>0.4417074043227357</v>
      </c>
      <c r="G3766" s="177">
        <v>1</v>
      </c>
      <c r="H3766" s="97">
        <v>9974701.0488382969</v>
      </c>
      <c r="I3766" s="185">
        <v>36200.18991545662</v>
      </c>
      <c r="J3766" s="174">
        <v>361086072317.85071</v>
      </c>
      <c r="K3766" s="186">
        <v>0.38778392196196865</v>
      </c>
      <c r="L3766" s="182">
        <v>106764492161.94415</v>
      </c>
      <c r="M3766" s="189">
        <v>5970621207.8794079</v>
      </c>
      <c r="N3766" s="187">
        <v>20781308.746847712</v>
      </c>
      <c r="O3766" s="185">
        <v>0</v>
      </c>
      <c r="P3766" s="185">
        <v>255739993660.63321</v>
      </c>
      <c r="Q3766" s="174">
        <v>622796687186.36328</v>
      </c>
      <c r="R3766" s="119">
        <v>0.55333526222602458</v>
      </c>
      <c r="S3766" s="174">
        <v>230330580710.43005</v>
      </c>
      <c r="T3766" s="119">
        <v>0.36983270054149603</v>
      </c>
      <c r="U3766" s="97">
        <v>16.298735346329082</v>
      </c>
      <c r="V3766" s="184">
        <v>3976380518165.7051</v>
      </c>
      <c r="W3766" s="199">
        <v>4130.0848047064355</v>
      </c>
      <c r="X3766" s="191">
        <v>4.5535079473101661E-2</v>
      </c>
      <c r="Y3766" s="198">
        <v>2.0000000000000001E-4</v>
      </c>
    </row>
    <row r="3767" spans="1:25" x14ac:dyDescent="0.2">
      <c r="A3767">
        <v>3763</v>
      </c>
      <c r="B3767" s="119">
        <v>0.57939435904902903</v>
      </c>
      <c r="C3767" s="97">
        <v>5891.0881838011483</v>
      </c>
      <c r="D3767" s="96">
        <v>0.48553205118408632</v>
      </c>
      <c r="E3767" s="98">
        <v>0.14193204271789378</v>
      </c>
      <c r="F3767" s="119">
        <v>0</v>
      </c>
      <c r="G3767" s="177">
        <v>0</v>
      </c>
      <c r="H3767" s="97">
        <v>5278631.7589675384</v>
      </c>
      <c r="I3767" s="185">
        <v>41567.624337114161</v>
      </c>
      <c r="J3767" s="174">
        <v>219420181970.72278</v>
      </c>
      <c r="K3767" s="186">
        <v>0.4092794168363606</v>
      </c>
      <c r="L3767" s="182">
        <v>62967258586.449715</v>
      </c>
      <c r="M3767" s="189">
        <v>13756712517.771755</v>
      </c>
      <c r="N3767" s="187">
        <v>14721545.898047537</v>
      </c>
      <c r="O3767" s="185">
        <v>19054560703.517754</v>
      </c>
      <c r="P3767" s="185">
        <v>0</v>
      </c>
      <c r="Q3767" s="174">
        <v>252231455192.0123</v>
      </c>
      <c r="R3767" s="119">
        <v>0.41647387952446951</v>
      </c>
      <c r="S3767" s="174">
        <v>66966841836.917969</v>
      </c>
      <c r="T3767" s="119">
        <v>0.26549758350297414</v>
      </c>
      <c r="U3767" s="97">
        <v>14.056865016434532</v>
      </c>
      <c r="V3767" s="184">
        <v>1084319697692.229</v>
      </c>
      <c r="W3767" s="199">
        <v>1125.4543879112321</v>
      </c>
      <c r="X3767" s="191">
        <v>4.972042661637413E-2</v>
      </c>
      <c r="Y3767" s="198">
        <v>2.0000000000000001E-4</v>
      </c>
    </row>
    <row r="3768" spans="1:25" x14ac:dyDescent="0.2">
      <c r="A3768">
        <v>3764</v>
      </c>
      <c r="B3768" s="119">
        <v>0.6078600318920544</v>
      </c>
      <c r="C3768" s="97">
        <v>4000</v>
      </c>
      <c r="D3768" s="96">
        <v>0.64265240113821076</v>
      </c>
      <c r="E3768" s="98">
        <v>7.8175411994309565E-2</v>
      </c>
      <c r="F3768" s="119">
        <v>0</v>
      </c>
      <c r="G3768" s="177">
        <v>0</v>
      </c>
      <c r="H3768" s="97">
        <v>6071552.0141081456</v>
      </c>
      <c r="I3768" s="185">
        <v>41631.817321120179</v>
      </c>
      <c r="J3768" s="174">
        <v>252769744307.0296</v>
      </c>
      <c r="K3768" s="186">
        <v>0.54600745404345841</v>
      </c>
      <c r="L3768" s="182">
        <v>105317610842.29254</v>
      </c>
      <c r="M3768" s="189">
        <v>17768571061.492599</v>
      </c>
      <c r="N3768" s="187">
        <v>15429193.733974757</v>
      </c>
      <c r="O3768" s="185">
        <v>15035510123.954659</v>
      </c>
      <c r="P3768" s="185">
        <v>0</v>
      </c>
      <c r="Q3768" s="174">
        <v>285573825492.47687</v>
      </c>
      <c r="R3768" s="119">
        <v>0.52540730015683335</v>
      </c>
      <c r="S3768" s="174">
        <v>112231924704.71819</v>
      </c>
      <c r="T3768" s="119">
        <v>0.39300494193111829</v>
      </c>
      <c r="U3768" s="97">
        <v>13.886158746250587</v>
      </c>
      <c r="V3768" s="184">
        <v>1775253716135.9812</v>
      </c>
      <c r="W3768" s="199">
        <v>1838.1934602136982</v>
      </c>
      <c r="X3768" s="191">
        <v>5.0933497617083011E-2</v>
      </c>
      <c r="Y3768" s="198">
        <v>2.0000000000000001E-4</v>
      </c>
    </row>
    <row r="3769" spans="1:25" x14ac:dyDescent="0.2">
      <c r="A3769">
        <v>3765</v>
      </c>
      <c r="B3769" s="119">
        <v>0.51048477394162162</v>
      </c>
      <c r="C3769" s="97">
        <v>11546.739508621164</v>
      </c>
      <c r="D3769" s="96">
        <v>0.90495070264832844</v>
      </c>
      <c r="E3769" s="98">
        <v>0.55158873197876035</v>
      </c>
      <c r="F3769" s="119">
        <v>0.64442745500796794</v>
      </c>
      <c r="G3769" s="177">
        <v>1</v>
      </c>
      <c r="H3769" s="97">
        <v>8014760.6880551446</v>
      </c>
      <c r="I3769" s="185">
        <v>43217.855773353265</v>
      </c>
      <c r="J3769" s="174">
        <v>346380771474.30884</v>
      </c>
      <c r="K3769" s="186">
        <v>0.51048477394162162</v>
      </c>
      <c r="L3769" s="182">
        <v>145216884890.9584</v>
      </c>
      <c r="M3769" s="189">
        <v>4479127585.1881733</v>
      </c>
      <c r="N3769" s="187">
        <v>17360857.557779878</v>
      </c>
      <c r="O3769" s="185">
        <v>0</v>
      </c>
      <c r="P3769" s="185">
        <v>514282840383.01801</v>
      </c>
      <c r="Q3769" s="174">
        <v>865142739442.51514</v>
      </c>
      <c r="R3769" s="119">
        <v>0.6799437310301647</v>
      </c>
      <c r="S3769" s="174">
        <v>397575010879.7746</v>
      </c>
      <c r="T3769" s="119">
        <v>0.45954845686616513</v>
      </c>
      <c r="U3769" s="97">
        <v>16.842372944374745</v>
      </c>
      <c r="V3769" s="184">
        <v>7102215055881.75</v>
      </c>
      <c r="W3769" s="199">
        <v>7372.755832644486</v>
      </c>
      <c r="X3769" s="191">
        <v>4.4721106056355403E-2</v>
      </c>
      <c r="Y3769" s="198">
        <v>2.0000000000000001E-4</v>
      </c>
    </row>
    <row r="3770" spans="1:25" x14ac:dyDescent="0.2">
      <c r="A3770">
        <v>3766</v>
      </c>
      <c r="B3770" s="119">
        <v>0.37413095460134704</v>
      </c>
      <c r="C3770" s="97">
        <v>10642.364299772271</v>
      </c>
      <c r="D3770" s="96">
        <v>0.76846311565295045</v>
      </c>
      <c r="E3770" s="98">
        <v>0</v>
      </c>
      <c r="F3770" s="119">
        <v>0.49580833802712693</v>
      </c>
      <c r="G3770" s="177">
        <v>1</v>
      </c>
      <c r="H3770" s="97">
        <v>5743007.8019060725</v>
      </c>
      <c r="I3770" s="185">
        <v>40432.070217117995</v>
      </c>
      <c r="J3770" s="174">
        <v>232201694704.1228</v>
      </c>
      <c r="K3770" s="186">
        <v>0.37413095460134704</v>
      </c>
      <c r="L3770" s="182">
        <v>62829168909.760101</v>
      </c>
      <c r="M3770" s="189">
        <v>6406767544.8334675</v>
      </c>
      <c r="N3770" s="187">
        <v>13627954.490827559</v>
      </c>
      <c r="O3770" s="185">
        <v>0</v>
      </c>
      <c r="P3770" s="185">
        <v>172288131583.07111</v>
      </c>
      <c r="Q3770" s="174">
        <v>410896593832.0274</v>
      </c>
      <c r="R3770" s="119">
        <v>0.54686349397682998</v>
      </c>
      <c r="S3770" s="174">
        <v>145809325563.01627</v>
      </c>
      <c r="T3770" s="119">
        <v>0.35485649613981085</v>
      </c>
      <c r="U3770" s="97">
        <v>16.538376245963633</v>
      </c>
      <c r="V3770" s="184">
        <v>2552474482783.5381</v>
      </c>
      <c r="W3770" s="199">
        <v>2649.401467908006</v>
      </c>
      <c r="X3770" s="191">
        <v>4.5189139733779998E-2</v>
      </c>
      <c r="Y3770" s="198">
        <v>2.0000000000000001E-4</v>
      </c>
    </row>
    <row r="3771" spans="1:25" x14ac:dyDescent="0.2">
      <c r="A3771">
        <v>3767</v>
      </c>
      <c r="B3771" s="119">
        <v>0.43730790481858478</v>
      </c>
      <c r="C3771" s="97">
        <v>10714.086214958792</v>
      </c>
      <c r="D3771" s="96">
        <v>0.81150100650897627</v>
      </c>
      <c r="E3771" s="98">
        <v>0</v>
      </c>
      <c r="F3771" s="119">
        <v>0.40515374591454378</v>
      </c>
      <c r="G3771" s="177">
        <v>1</v>
      </c>
      <c r="H3771" s="97">
        <v>5238627.1361927604</v>
      </c>
      <c r="I3771" s="185">
        <v>34331.988260967359</v>
      </c>
      <c r="J3771" s="174">
        <v>179852485343.35489</v>
      </c>
      <c r="K3771" s="186">
        <v>0.21201598526064946</v>
      </c>
      <c r="L3771" s="182">
        <v>21693079915.75827</v>
      </c>
      <c r="M3771" s="189">
        <v>2952129719.3157563</v>
      </c>
      <c r="N3771" s="187">
        <v>12381932.758518316</v>
      </c>
      <c r="O3771" s="185">
        <v>0</v>
      </c>
      <c r="P3771" s="185">
        <v>195198939421.92859</v>
      </c>
      <c r="Q3771" s="174">
        <v>378003554484.59918</v>
      </c>
      <c r="R3771" s="119">
        <v>0.51399186889684845</v>
      </c>
      <c r="S3771" s="174">
        <v>128460153250.61649</v>
      </c>
      <c r="T3771" s="119">
        <v>0.33983847962956198</v>
      </c>
      <c r="U3771" s="97">
        <v>18.056907382951771</v>
      </c>
      <c r="V3771" s="184">
        <v>2443080924383.7871</v>
      </c>
      <c r="W3771" s="199">
        <v>2530.7049980597376</v>
      </c>
      <c r="X3771" s="191">
        <v>4.2643250244896493E-2</v>
      </c>
      <c r="Y3771" s="198">
        <v>2.0000000000000001E-4</v>
      </c>
    </row>
    <row r="3772" spans="1:25" x14ac:dyDescent="0.2">
      <c r="A3772">
        <v>3768</v>
      </c>
      <c r="B3772" s="119">
        <v>0.72939352925889578</v>
      </c>
      <c r="C3772" s="97">
        <v>7569.3448090804577</v>
      </c>
      <c r="D3772" s="96">
        <v>0.84885477386884567</v>
      </c>
      <c r="E3772" s="98">
        <v>0.41639195030521886</v>
      </c>
      <c r="F3772" s="119">
        <v>0.61731612512298284</v>
      </c>
      <c r="G3772" s="177">
        <v>1</v>
      </c>
      <c r="H3772" s="97">
        <v>6145562.6327817878</v>
      </c>
      <c r="I3772" s="185">
        <v>38300.557966981462</v>
      </c>
      <c r="J3772" s="174">
        <v>235378477856.57407</v>
      </c>
      <c r="K3772" s="186">
        <v>0.44855495907846699</v>
      </c>
      <c r="L3772" s="182">
        <v>81024675184.081314</v>
      </c>
      <c r="M3772" s="189">
        <v>2629688507.2350526</v>
      </c>
      <c r="N3772" s="187">
        <v>14069881.340395231</v>
      </c>
      <c r="O3772" s="185">
        <v>0</v>
      </c>
      <c r="P3772" s="185">
        <v>401791727879.51593</v>
      </c>
      <c r="Q3772" s="174">
        <v>639799894243.32507</v>
      </c>
      <c r="R3772" s="119">
        <v>0.66741737478956309</v>
      </c>
      <c r="S3772" s="174">
        <v>293649215544.59375</v>
      </c>
      <c r="T3772" s="119">
        <v>0.45897040338195921</v>
      </c>
      <c r="U3772" s="97">
        <v>17.379870982066269</v>
      </c>
      <c r="V3772" s="184">
        <v>5460420947059.7012</v>
      </c>
      <c r="W3772" s="199">
        <v>5667.20833360286</v>
      </c>
      <c r="X3772" s="191">
        <v>4.3156248567879966E-2</v>
      </c>
      <c r="Y3772" s="198">
        <v>2.0000000000000001E-4</v>
      </c>
    </row>
    <row r="3773" spans="1:25" x14ac:dyDescent="0.2">
      <c r="A3773">
        <v>3769</v>
      </c>
      <c r="B3773" s="119">
        <v>0.43049151123571017</v>
      </c>
      <c r="C3773" s="97">
        <v>6577.9297789725988</v>
      </c>
      <c r="D3773" s="96">
        <v>1.1881349177837597</v>
      </c>
      <c r="E3773" s="98">
        <v>3.0066885052818931E-2</v>
      </c>
      <c r="F3773" s="119">
        <v>0.58379930046174933</v>
      </c>
      <c r="G3773" s="177">
        <v>1</v>
      </c>
      <c r="H3773" s="97">
        <v>13229755.698735936</v>
      </c>
      <c r="I3773" s="185">
        <v>26882.051914239313</v>
      </c>
      <c r="J3773" s="174">
        <v>355642979506.1228</v>
      </c>
      <c r="K3773" s="186">
        <v>0.36558876822731678</v>
      </c>
      <c r="L3773" s="182">
        <v>95164109204.41275</v>
      </c>
      <c r="M3773" s="189">
        <v>6604928067.8025904</v>
      </c>
      <c r="N3773" s="187">
        <v>25163662.277121395</v>
      </c>
      <c r="O3773" s="185">
        <v>0</v>
      </c>
      <c r="P3773" s="185">
        <v>471669366676.80548</v>
      </c>
      <c r="Q3773" s="174">
        <v>833917274250.73083</v>
      </c>
      <c r="R3773" s="119">
        <v>0.60839916357846813</v>
      </c>
      <c r="S3773" s="174">
        <v>356802374321.01489</v>
      </c>
      <c r="T3773" s="119">
        <v>0.42786303310673046</v>
      </c>
      <c r="U3773" s="97">
        <v>17.45085474966967</v>
      </c>
      <c r="V3773" s="184">
        <v>6538824304803.4473</v>
      </c>
      <c r="W3773" s="199">
        <v>6790.9958175390839</v>
      </c>
      <c r="X3773" s="191">
        <v>4.3625127446349006E-2</v>
      </c>
      <c r="Y3773" s="198">
        <v>2.0000000000000001E-4</v>
      </c>
    </row>
    <row r="3774" spans="1:25" x14ac:dyDescent="0.2">
      <c r="A3774">
        <v>3770</v>
      </c>
      <c r="B3774" s="119">
        <v>0.39377238929638247</v>
      </c>
      <c r="C3774" s="97">
        <v>8497.1960925595977</v>
      </c>
      <c r="D3774" s="96">
        <v>0.65036333264198687</v>
      </c>
      <c r="E3774" s="98">
        <v>0.37962781563515641</v>
      </c>
      <c r="F3774" s="119">
        <v>0</v>
      </c>
      <c r="G3774" s="177">
        <v>0</v>
      </c>
      <c r="H3774" s="97">
        <v>5587952.0413421197</v>
      </c>
      <c r="I3774" s="185">
        <v>45072.836417970328</v>
      </c>
      <c r="J3774" s="174">
        <v>251864848270.87674</v>
      </c>
      <c r="K3774" s="186">
        <v>0.39377238929638247</v>
      </c>
      <c r="L3774" s="182">
        <v>64102183707.40847</v>
      </c>
      <c r="M3774" s="189">
        <v>34621146115.890381</v>
      </c>
      <c r="N3774" s="187">
        <v>14093866.681028951</v>
      </c>
      <c r="O3774" s="185">
        <v>37747223258.128845</v>
      </c>
      <c r="P3774" s="185">
        <v>0</v>
      </c>
      <c r="Q3774" s="174">
        <v>324233217644.896</v>
      </c>
      <c r="R3774" s="119">
        <v>0.39901896119598174</v>
      </c>
      <c r="S3774" s="174">
        <v>89482920443.245667</v>
      </c>
      <c r="T3774" s="119">
        <v>0.27598319843110092</v>
      </c>
      <c r="U3774" s="97">
        <v>15.908640533708875</v>
      </c>
      <c r="V3774" s="184">
        <v>1541372794828.3779</v>
      </c>
      <c r="W3774" s="199">
        <v>1601.1158830896431</v>
      </c>
      <c r="X3774" s="191">
        <v>4.6188690164415326E-2</v>
      </c>
      <c r="Y3774" s="198">
        <v>2.0000000000000001E-4</v>
      </c>
    </row>
    <row r="3775" spans="1:25" x14ac:dyDescent="0.2">
      <c r="A3775">
        <v>3771</v>
      </c>
      <c r="B3775" s="119">
        <v>0.56079053247015942</v>
      </c>
      <c r="C3775" s="97">
        <v>12095.758806163591</v>
      </c>
      <c r="D3775" s="96">
        <v>0.79238195866374406</v>
      </c>
      <c r="E3775" s="98">
        <v>0.33796430277247258</v>
      </c>
      <c r="F3775" s="119">
        <v>0</v>
      </c>
      <c r="G3775" s="177">
        <v>0</v>
      </c>
      <c r="H3775" s="97">
        <v>5120194.0275524314</v>
      </c>
      <c r="I3775" s="185">
        <v>43821.917741376274</v>
      </c>
      <c r="J3775" s="174">
        <v>224376721495.28873</v>
      </c>
      <c r="K3775" s="186">
        <v>0.47649913735394489</v>
      </c>
      <c r="L3775" s="182">
        <v>80397231389.536194</v>
      </c>
      <c r="M3775" s="189">
        <v>11352941405.161283</v>
      </c>
      <c r="N3775" s="187">
        <v>12215529.309066022</v>
      </c>
      <c r="O3775" s="185">
        <v>25100981117.231697</v>
      </c>
      <c r="P3775" s="185">
        <v>0</v>
      </c>
      <c r="Q3775" s="174">
        <v>260830644017.6817</v>
      </c>
      <c r="R3775" s="119">
        <v>0.48689102312682137</v>
      </c>
      <c r="S3775" s="174">
        <v>92163755717.803772</v>
      </c>
      <c r="T3775" s="119">
        <v>0.35334711557724785</v>
      </c>
      <c r="U3775" s="97">
        <v>14.094490429208486</v>
      </c>
      <c r="V3775" s="184">
        <v>1385990062443.3245</v>
      </c>
      <c r="W3775" s="199">
        <v>1437.4092712879717</v>
      </c>
      <c r="X3775" s="191">
        <v>5.349590691818077E-2</v>
      </c>
      <c r="Y3775" s="198">
        <v>2.0000000000000001E-4</v>
      </c>
    </row>
    <row r="3776" spans="1:25" x14ac:dyDescent="0.2">
      <c r="A3776">
        <v>3772</v>
      </c>
      <c r="B3776" s="119">
        <v>0.37370423583705803</v>
      </c>
      <c r="C3776" s="97">
        <v>4000</v>
      </c>
      <c r="D3776" s="96">
        <v>0.75465098665845776</v>
      </c>
      <c r="E3776" s="98">
        <v>0</v>
      </c>
      <c r="F3776" s="119">
        <v>0</v>
      </c>
      <c r="G3776" s="177">
        <v>0</v>
      </c>
      <c r="H3776" s="97">
        <v>8191293.0518201832</v>
      </c>
      <c r="I3776" s="185">
        <v>39098.936996506447</v>
      </c>
      <c r="J3776" s="174">
        <v>320270850953.03839</v>
      </c>
      <c r="K3776" s="186">
        <v>0.37370423583705803</v>
      </c>
      <c r="L3776" s="182">
        <v>75254501195.166519</v>
      </c>
      <c r="M3776" s="189">
        <v>9939167906.6206551</v>
      </c>
      <c r="N3776" s="187">
        <v>19082781.950805984</v>
      </c>
      <c r="O3776" s="185">
        <v>0</v>
      </c>
      <c r="P3776" s="185">
        <v>0</v>
      </c>
      <c r="Q3776" s="174">
        <v>330210018859.65906</v>
      </c>
      <c r="R3776" s="119">
        <v>0.36245591223916473</v>
      </c>
      <c r="S3776" s="174">
        <v>75254501195.166519</v>
      </c>
      <c r="T3776" s="119">
        <v>0.22789890341622271</v>
      </c>
      <c r="U3776" s="97">
        <v>13.305698507276459</v>
      </c>
      <c r="V3776" s="184">
        <v>1126146693983.6353</v>
      </c>
      <c r="W3776" s="199">
        <v>1169.4997834358926</v>
      </c>
      <c r="X3776" s="191">
        <v>5.4224042247353471E-2</v>
      </c>
      <c r="Y3776" s="198">
        <v>2.0000000000000001E-4</v>
      </c>
    </row>
    <row r="3777" spans="1:25" x14ac:dyDescent="0.2">
      <c r="A3777">
        <v>3773</v>
      </c>
      <c r="B3777" s="119">
        <v>0.42467363484676385</v>
      </c>
      <c r="C3777" s="97">
        <v>11519.537065630282</v>
      </c>
      <c r="D3777" s="96">
        <v>0.69687006674017971</v>
      </c>
      <c r="E3777" s="98">
        <v>0</v>
      </c>
      <c r="F3777" s="119">
        <v>0</v>
      </c>
      <c r="G3777" s="177">
        <v>0</v>
      </c>
      <c r="H3777" s="97">
        <v>11340856.839173317</v>
      </c>
      <c r="I3777" s="185">
        <v>36612.254479548195</v>
      </c>
      <c r="J3777" s="174">
        <v>415214336611.93805</v>
      </c>
      <c r="K3777" s="186">
        <v>0.37401575950414945</v>
      </c>
      <c r="L3777" s="182">
        <v>120871228885.80414</v>
      </c>
      <c r="M3777" s="189">
        <v>13574560591.552519</v>
      </c>
      <c r="N3777" s="187">
        <v>26026267.21341072</v>
      </c>
      <c r="O3777" s="185">
        <v>0</v>
      </c>
      <c r="P3777" s="185">
        <v>0</v>
      </c>
      <c r="Q3777" s="174">
        <v>428788897203.49054</v>
      </c>
      <c r="R3777" s="119">
        <v>0.3621752020114139</v>
      </c>
      <c r="S3777" s="174">
        <v>120871228885.80414</v>
      </c>
      <c r="T3777" s="119">
        <v>0.28188982894406017</v>
      </c>
      <c r="U3777" s="97">
        <v>13.36844617701367</v>
      </c>
      <c r="V3777" s="184">
        <v>1661073571599.3308</v>
      </c>
      <c r="W3777" s="199">
        <v>1719.96517933993</v>
      </c>
      <c r="X3777" s="191">
        <v>5.2673261514720619E-2</v>
      </c>
      <c r="Y3777" s="198">
        <v>2.0000000000000001E-4</v>
      </c>
    </row>
    <row r="3778" spans="1:25" x14ac:dyDescent="0.2">
      <c r="A3778">
        <v>3774</v>
      </c>
      <c r="B3778" s="119">
        <v>0.77919157324235233</v>
      </c>
      <c r="C3778" s="97">
        <v>9281.0295546223842</v>
      </c>
      <c r="D3778" s="96">
        <v>0.7096312779703432</v>
      </c>
      <c r="E3778" s="98">
        <v>0</v>
      </c>
      <c r="F3778" s="119">
        <v>0.54811313678048401</v>
      </c>
      <c r="G3778" s="177">
        <v>1</v>
      </c>
      <c r="H3778" s="97">
        <v>6256269.3272838779</v>
      </c>
      <c r="I3778" s="185">
        <v>33111.676417330404</v>
      </c>
      <c r="J3778" s="174">
        <v>207155565544.69312</v>
      </c>
      <c r="K3778" s="186">
        <v>0.27489312607001581</v>
      </c>
      <c r="L3778" s="182">
        <v>42236448809.592514</v>
      </c>
      <c r="M3778" s="189">
        <v>8965966280.1698494</v>
      </c>
      <c r="N3778" s="187">
        <v>15082492.221818529</v>
      </c>
      <c r="O3778" s="185">
        <v>0</v>
      </c>
      <c r="P3778" s="185">
        <v>262162533330.23584</v>
      </c>
      <c r="Q3778" s="174">
        <v>478284065155.09882</v>
      </c>
      <c r="R3778" s="119">
        <v>0.55756753588078123</v>
      </c>
      <c r="S3778" s="174">
        <v>194813918216.715</v>
      </c>
      <c r="T3778" s="119">
        <v>0.40731843774377136</v>
      </c>
      <c r="U3778" s="97">
        <v>17.866459112512803</v>
      </c>
      <c r="V3778" s="184">
        <v>3687590419906.5</v>
      </c>
      <c r="W3778" s="199">
        <v>3825.66689591866</v>
      </c>
      <c r="X3778" s="191">
        <v>4.2393365402934036E-2</v>
      </c>
      <c r="Y3778" s="198">
        <v>2.0000000000000001E-4</v>
      </c>
    </row>
    <row r="3779" spans="1:25" x14ac:dyDescent="0.2">
      <c r="A3779">
        <v>3775</v>
      </c>
      <c r="B3779" s="119">
        <v>0.38108596874799766</v>
      </c>
      <c r="C3779" s="97">
        <v>11598.259214092253</v>
      </c>
      <c r="D3779" s="96">
        <v>0.44586086527411184</v>
      </c>
      <c r="E3779" s="98">
        <v>0.26174209419532324</v>
      </c>
      <c r="F3779" s="119">
        <v>0.55768397004901649</v>
      </c>
      <c r="G3779" s="177">
        <v>1</v>
      </c>
      <c r="H3779" s="97">
        <v>3282018.0397228966</v>
      </c>
      <c r="I3779" s="185">
        <v>47300.390026145375</v>
      </c>
      <c r="J3779" s="174">
        <v>155240733351.7381</v>
      </c>
      <c r="K3779" s="186">
        <v>0.38108596874799772</v>
      </c>
      <c r="L3779" s="182">
        <v>42280018738.859306</v>
      </c>
      <c r="M3779" s="189">
        <v>6778941371.749053</v>
      </c>
      <c r="N3779" s="187">
        <v>9967951.6433288753</v>
      </c>
      <c r="O3779" s="185">
        <v>0</v>
      </c>
      <c r="P3779" s="185">
        <v>173574689617.54752</v>
      </c>
      <c r="Q3779" s="174">
        <v>335594364341.03467</v>
      </c>
      <c r="R3779" s="119">
        <v>0.59005703907263718</v>
      </c>
      <c r="S3779" s="174">
        <v>108043049578.66576</v>
      </c>
      <c r="T3779" s="119">
        <v>0.3219453633877809</v>
      </c>
      <c r="U3779" s="97">
        <v>16.822670412602736</v>
      </c>
      <c r="V3779" s="184">
        <v>1974082326249.115</v>
      </c>
      <c r="W3779" s="199">
        <v>2049.300905197354</v>
      </c>
      <c r="X3779" s="191">
        <v>4.3804059269575306E-2</v>
      </c>
      <c r="Y3779" s="198">
        <v>2.0000000000000001E-4</v>
      </c>
    </row>
    <row r="3780" spans="1:25" x14ac:dyDescent="0.2">
      <c r="A3780">
        <v>3776</v>
      </c>
      <c r="B3780" s="119">
        <v>0.58253874227452185</v>
      </c>
      <c r="C3780" s="97">
        <v>6903.7519749941885</v>
      </c>
      <c r="D3780" s="96">
        <v>0.68595174853110785</v>
      </c>
      <c r="E3780" s="98">
        <v>0.29522942003292429</v>
      </c>
      <c r="F3780" s="119">
        <v>0</v>
      </c>
      <c r="G3780" s="177">
        <v>0</v>
      </c>
      <c r="H3780" s="97">
        <v>14744585.640392339</v>
      </c>
      <c r="I3780" s="185">
        <v>22811.841017816416</v>
      </c>
      <c r="J3780" s="174">
        <v>336351143502.20886</v>
      </c>
      <c r="K3780" s="186">
        <v>0.12905191501097657</v>
      </c>
      <c r="L3780" s="182">
        <v>15081509074.020367</v>
      </c>
      <c r="M3780" s="189">
        <v>32369518361.833664</v>
      </c>
      <c r="N3780" s="187">
        <v>33606444.214045756</v>
      </c>
      <c r="O3780" s="185">
        <v>96302703924.93988</v>
      </c>
      <c r="P3780" s="185">
        <v>0</v>
      </c>
      <c r="Q3780" s="174">
        <v>465023365788.98242</v>
      </c>
      <c r="R3780" s="119">
        <v>0.25901692514027536</v>
      </c>
      <c r="S3780" s="174">
        <v>56644000062.049324</v>
      </c>
      <c r="T3780" s="119">
        <v>0.12180893311875676</v>
      </c>
      <c r="U3780" s="97">
        <v>19.076325652536816</v>
      </c>
      <c r="V3780" s="184">
        <v>1051199046771.9089</v>
      </c>
      <c r="W3780" s="199">
        <v>1091.6780766428128</v>
      </c>
      <c r="X3780" s="191">
        <v>3.6263215863472101E-2</v>
      </c>
      <c r="Y3780" s="198">
        <v>2.0000000000000001E-4</v>
      </c>
    </row>
    <row r="3781" spans="1:25" x14ac:dyDescent="0.2">
      <c r="A3781">
        <v>3777</v>
      </c>
      <c r="B3781" s="119">
        <v>0.46098314887663466</v>
      </c>
      <c r="C3781" s="97">
        <v>6712.1639341623832</v>
      </c>
      <c r="D3781" s="96">
        <v>0.32551932751422075</v>
      </c>
      <c r="E3781" s="98">
        <v>0</v>
      </c>
      <c r="F3781" s="119">
        <v>0.61781209813509386</v>
      </c>
      <c r="G3781" s="177">
        <v>1</v>
      </c>
      <c r="H3781" s="97">
        <v>2584971.7530668937</v>
      </c>
      <c r="I3781" s="185">
        <v>53636.680729202155</v>
      </c>
      <c r="J3781" s="174">
        <v>138649304613.25497</v>
      </c>
      <c r="K3781" s="186">
        <v>0.46098314887663472</v>
      </c>
      <c r="L3781" s="182">
        <v>46358510921.825462</v>
      </c>
      <c r="M3781" s="189">
        <v>894662225.75755203</v>
      </c>
      <c r="N3781" s="187">
        <v>8975911.4767058827</v>
      </c>
      <c r="O3781" s="185">
        <v>0</v>
      </c>
      <c r="P3781" s="185">
        <v>206445413392.35239</v>
      </c>
      <c r="Q3781" s="174">
        <v>345989380231.36493</v>
      </c>
      <c r="R3781" s="119">
        <v>0.66207617005722752</v>
      </c>
      <c r="S3781" s="174">
        <v>176149712802.68652</v>
      </c>
      <c r="T3781" s="119">
        <v>0.50911884256359052</v>
      </c>
      <c r="U3781" s="97">
        <v>17.439322623254629</v>
      </c>
      <c r="V3781" s="184">
        <v>3351939756023.6631</v>
      </c>
      <c r="W3781" s="199">
        <v>3480.5956678698317</v>
      </c>
      <c r="X3781" s="191">
        <v>4.1962016174843804E-2</v>
      </c>
      <c r="Y3781" s="198">
        <v>2.0000000000000001E-4</v>
      </c>
    </row>
    <row r="3782" spans="1:25" x14ac:dyDescent="0.2">
      <c r="A3782">
        <v>3778</v>
      </c>
      <c r="B3782" s="119">
        <v>0.42423249453265827</v>
      </c>
      <c r="C3782" s="97">
        <v>8000.7378281530637</v>
      </c>
      <c r="D3782" s="96">
        <v>1.2197975670653154</v>
      </c>
      <c r="E3782" s="98">
        <v>0</v>
      </c>
      <c r="F3782" s="119">
        <v>0</v>
      </c>
      <c r="G3782" s="177">
        <v>0</v>
      </c>
      <c r="H3782" s="97">
        <v>12225688.22676238</v>
      </c>
      <c r="I3782" s="185">
        <v>35834.785769889968</v>
      </c>
      <c r="J3782" s="174">
        <v>438104918495.49585</v>
      </c>
      <c r="K3782" s="186">
        <v>0.42423249453265832</v>
      </c>
      <c r="L3782" s="182">
        <v>137957274941.13605</v>
      </c>
      <c r="M3782" s="189">
        <v>12216570756.574516</v>
      </c>
      <c r="N3782" s="187">
        <v>23151419.145159639</v>
      </c>
      <c r="O3782" s="185">
        <v>0</v>
      </c>
      <c r="P3782" s="185">
        <v>0</v>
      </c>
      <c r="Q3782" s="174">
        <v>450321489252.07037</v>
      </c>
      <c r="R3782" s="119">
        <v>0.41272368047338676</v>
      </c>
      <c r="S3782" s="174">
        <v>137957274941.13605</v>
      </c>
      <c r="T3782" s="119">
        <v>0.30635285731148748</v>
      </c>
      <c r="U3782" s="97">
        <v>13.211608732920343</v>
      </c>
      <c r="V3782" s="184">
        <v>1849832497314.3557</v>
      </c>
      <c r="W3782" s="199">
        <v>1919.9883656492241</v>
      </c>
      <c r="X3782" s="191">
        <v>5.763061070626159E-2</v>
      </c>
      <c r="Y3782" s="198">
        <v>2.0000000000000001E-4</v>
      </c>
    </row>
    <row r="3783" spans="1:25" x14ac:dyDescent="0.2">
      <c r="A3783">
        <v>3779</v>
      </c>
      <c r="B3783" s="119">
        <v>0.3999441120870828</v>
      </c>
      <c r="C3783" s="97">
        <v>6062.5449270442805</v>
      </c>
      <c r="D3783" s="96">
        <v>0.65097661538075913</v>
      </c>
      <c r="E3783" s="98">
        <v>0.4715898087383209</v>
      </c>
      <c r="F3783" s="119">
        <v>0.70380629304436049</v>
      </c>
      <c r="G3783" s="177">
        <v>1</v>
      </c>
      <c r="H3783" s="97">
        <v>7321132.3466436164</v>
      </c>
      <c r="I3783" s="185">
        <v>35513.887686853668</v>
      </c>
      <c r="J3783" s="174">
        <v>260001871899.29282</v>
      </c>
      <c r="K3783" s="186">
        <v>0.3999441120870828</v>
      </c>
      <c r="L3783" s="182">
        <v>70925357459.580627</v>
      </c>
      <c r="M3783" s="189">
        <v>3820272019.9545903</v>
      </c>
      <c r="N3783" s="187">
        <v>17975291.330010753</v>
      </c>
      <c r="O3783" s="185">
        <v>0</v>
      </c>
      <c r="P3783" s="185">
        <v>334719377180.45404</v>
      </c>
      <c r="Q3783" s="174">
        <v>598541521099.70142</v>
      </c>
      <c r="R3783" s="119">
        <v>0.62111266543224419</v>
      </c>
      <c r="S3783" s="174">
        <v>225637931346.30191</v>
      </c>
      <c r="T3783" s="119">
        <v>0.37697958018307054</v>
      </c>
      <c r="U3783" s="97">
        <v>17.175103918734923</v>
      </c>
      <c r="V3783" s="184">
        <v>4159015757896.3125</v>
      </c>
      <c r="W3783" s="199">
        <v>4317.6984792941521</v>
      </c>
      <c r="X3783" s="191">
        <v>4.3089920686376557E-2</v>
      </c>
      <c r="Y3783" s="198">
        <v>2.0000000000000001E-4</v>
      </c>
    </row>
    <row r="3784" spans="1:25" x14ac:dyDescent="0.2">
      <c r="A3784">
        <v>3780</v>
      </c>
      <c r="B3784" s="119">
        <v>0.46925794306041901</v>
      </c>
      <c r="C3784" s="97">
        <v>13011.448151586492</v>
      </c>
      <c r="D3784" s="96">
        <v>0.93014337597122843</v>
      </c>
      <c r="E3784" s="98">
        <v>0</v>
      </c>
      <c r="F3784" s="119">
        <v>0.49929596392158071</v>
      </c>
      <c r="G3784" s="177">
        <v>1</v>
      </c>
      <c r="H3784" s="97">
        <v>6601725.7520240359</v>
      </c>
      <c r="I3784" s="185">
        <v>32713.974708625956</v>
      </c>
      <c r="J3784" s="174">
        <v>215968689284.99899</v>
      </c>
      <c r="K3784" s="186">
        <v>0.27938267706321995</v>
      </c>
      <c r="L3784" s="182">
        <v>42267240632.400414</v>
      </c>
      <c r="M3784" s="189">
        <v>722838187.04308641</v>
      </c>
      <c r="N3784" s="187">
        <v>14451713.972559217</v>
      </c>
      <c r="O3784" s="185">
        <v>0</v>
      </c>
      <c r="P3784" s="185">
        <v>218539210534.58826</v>
      </c>
      <c r="Q3784" s="174">
        <v>435230738006.63037</v>
      </c>
      <c r="R3784" s="119">
        <v>0.54033242247326241</v>
      </c>
      <c r="S3784" s="174">
        <v>157841495941.53467</v>
      </c>
      <c r="T3784" s="119">
        <v>0.36266164624413566</v>
      </c>
      <c r="U3784" s="97">
        <v>17.408211167794317</v>
      </c>
      <c r="V3784" s="184">
        <v>2833176248993.6719</v>
      </c>
      <c r="W3784" s="199">
        <v>2944.2618273622825</v>
      </c>
      <c r="X3784" s="191">
        <v>4.4089813334391034E-2</v>
      </c>
      <c r="Y3784" s="198">
        <v>2.0000000000000001E-4</v>
      </c>
    </row>
    <row r="3785" spans="1:25" x14ac:dyDescent="0.2">
      <c r="A3785">
        <v>3781</v>
      </c>
      <c r="B3785" s="119">
        <v>0.46211901743480921</v>
      </c>
      <c r="C3785" s="97">
        <v>4652.38751880987</v>
      </c>
      <c r="D3785" s="96">
        <v>1.1279685318946175</v>
      </c>
      <c r="E3785" s="98">
        <v>4.2998558311689861E-2</v>
      </c>
      <c r="F3785" s="119">
        <v>0.57395948049285084</v>
      </c>
      <c r="G3785" s="177">
        <v>1</v>
      </c>
      <c r="H3785" s="97">
        <v>14222664.677176729</v>
      </c>
      <c r="I3785" s="185">
        <v>31005.337360042879</v>
      </c>
      <c r="J3785" s="174">
        <v>440978516474.62982</v>
      </c>
      <c r="K3785" s="186">
        <v>0.42576048310883707</v>
      </c>
      <c r="L3785" s="182">
        <v>141587768189.29459</v>
      </c>
      <c r="M3785" s="189">
        <v>11214397354.347668</v>
      </c>
      <c r="N3785" s="187">
        <v>27523976.569553699</v>
      </c>
      <c r="O3785" s="185">
        <v>0</v>
      </c>
      <c r="P3785" s="185">
        <v>377814918659.20538</v>
      </c>
      <c r="Q3785" s="174">
        <v>830007832488.18286</v>
      </c>
      <c r="R3785" s="119">
        <v>0.59035968332165989</v>
      </c>
      <c r="S3785" s="174">
        <v>340267687485.56195</v>
      </c>
      <c r="T3785" s="119">
        <v>0.40995720060317198</v>
      </c>
      <c r="U3785" s="97">
        <v>16.586791566106704</v>
      </c>
      <c r="V3785" s="184">
        <v>6015145133838.4824</v>
      </c>
      <c r="W3785" s="199">
        <v>6238.4383246311263</v>
      </c>
      <c r="X3785" s="191">
        <v>4.5520571669008941E-2</v>
      </c>
      <c r="Y3785" s="198">
        <v>2.0000000000000001E-4</v>
      </c>
    </row>
    <row r="3786" spans="1:25" x14ac:dyDescent="0.2">
      <c r="A3786">
        <v>3782</v>
      </c>
      <c r="B3786" s="119">
        <v>0.355028940441797</v>
      </c>
      <c r="C3786" s="97">
        <v>5274.0580334610413</v>
      </c>
      <c r="D3786" s="96">
        <v>0.70152392794777785</v>
      </c>
      <c r="E3786" s="98">
        <v>0.56464703374385627</v>
      </c>
      <c r="F3786" s="119">
        <v>0</v>
      </c>
      <c r="G3786" s="177">
        <v>0</v>
      </c>
      <c r="H3786" s="97">
        <v>10086381.891023509</v>
      </c>
      <c r="I3786" s="185">
        <v>34277.358984963466</v>
      </c>
      <c r="J3786" s="174">
        <v>345734532938.04749</v>
      </c>
      <c r="K3786" s="186">
        <v>0.355028940441797</v>
      </c>
      <c r="L3786" s="182">
        <v>87157377505.621918</v>
      </c>
      <c r="M3786" s="189">
        <v>38810073510.614838</v>
      </c>
      <c r="N3786" s="187">
        <v>23465890.558509339</v>
      </c>
      <c r="O3786" s="185">
        <v>79249474193.298279</v>
      </c>
      <c r="P3786" s="185">
        <v>0</v>
      </c>
      <c r="Q3786" s="174">
        <v>463794080641.96057</v>
      </c>
      <c r="R3786" s="119">
        <v>0.40135342822857961</v>
      </c>
      <c r="S3786" s="174">
        <v>116510276322.7924</v>
      </c>
      <c r="T3786" s="119">
        <v>0.25121121891319681</v>
      </c>
      <c r="U3786" s="97">
        <v>15.554932114022987</v>
      </c>
      <c r="V3786" s="184">
        <v>1958562018261.2769</v>
      </c>
      <c r="W3786" s="199">
        <v>2033.59490341571</v>
      </c>
      <c r="X3786" s="191">
        <v>4.5985771948855211E-2</v>
      </c>
      <c r="Y3786" s="198">
        <v>2.0000000000000001E-4</v>
      </c>
    </row>
    <row r="3787" spans="1:25" x14ac:dyDescent="0.2">
      <c r="A3787">
        <v>3783</v>
      </c>
      <c r="B3787" s="119">
        <v>0.45437880746337667</v>
      </c>
      <c r="C3787" s="97">
        <v>12785.344426017511</v>
      </c>
      <c r="D3787" s="96">
        <v>0.72088789194806391</v>
      </c>
      <c r="E3787" s="98">
        <v>0.7</v>
      </c>
      <c r="F3787" s="119">
        <v>0</v>
      </c>
      <c r="G3787" s="177">
        <v>0</v>
      </c>
      <c r="H3787" s="97">
        <v>5270151.2789082332</v>
      </c>
      <c r="I3787" s="185">
        <v>45874.094565588333</v>
      </c>
      <c r="J3787" s="174">
        <v>241763418143.59259</v>
      </c>
      <c r="K3787" s="186">
        <v>0.42133617201169649</v>
      </c>
      <c r="L3787" s="182">
        <v>76450504738.882843</v>
      </c>
      <c r="M3787" s="189">
        <v>47313196063.850456</v>
      </c>
      <c r="N3787" s="187">
        <v>12842382.040315673</v>
      </c>
      <c r="O3787" s="185">
        <v>94517761440.000854</v>
      </c>
      <c r="P3787" s="185">
        <v>0</v>
      </c>
      <c r="Q3787" s="174">
        <v>383594375647.44391</v>
      </c>
      <c r="R3787" s="119">
        <v>0.46267071039697016</v>
      </c>
      <c r="S3787" s="174">
        <v>127874896715.80006</v>
      </c>
      <c r="T3787" s="119">
        <v>0.33335967582936632</v>
      </c>
      <c r="U3787" s="97">
        <v>16.414062639373995</v>
      </c>
      <c r="V3787" s="184">
        <v>2224622900587.1685</v>
      </c>
      <c r="W3787" s="199">
        <v>2308.7022046343754</v>
      </c>
      <c r="X3787" s="191">
        <v>4.6236401534727939E-2</v>
      </c>
      <c r="Y3787" s="198">
        <v>2.0000000000000001E-4</v>
      </c>
    </row>
    <row r="3788" spans="1:25" x14ac:dyDescent="0.2">
      <c r="A3788">
        <v>3784</v>
      </c>
      <c r="B3788" s="119">
        <v>0.4330149581447601</v>
      </c>
      <c r="C3788" s="97">
        <v>10771.030595168902</v>
      </c>
      <c r="D3788" s="96">
        <v>0.79315160967333243</v>
      </c>
      <c r="E3788" s="98">
        <v>0.61599962676202236</v>
      </c>
      <c r="F3788" s="119">
        <v>0.5817958746339289</v>
      </c>
      <c r="G3788" s="177">
        <v>1</v>
      </c>
      <c r="H3788" s="97">
        <v>7799969.9783323426</v>
      </c>
      <c r="I3788" s="185">
        <v>34615.684315440521</v>
      </c>
      <c r="J3788" s="174">
        <v>270001298439.86581</v>
      </c>
      <c r="K3788" s="186">
        <v>0.3828773138103887</v>
      </c>
      <c r="L3788" s="182">
        <v>80537043980.152893</v>
      </c>
      <c r="M3788" s="189">
        <v>3770145263.6631536</v>
      </c>
      <c r="N3788" s="187">
        <v>17687426.03388527</v>
      </c>
      <c r="O3788" s="185">
        <v>0</v>
      </c>
      <c r="P3788" s="185">
        <v>380351599866.11804</v>
      </c>
      <c r="Q3788" s="174">
        <v>654123043569.64709</v>
      </c>
      <c r="R3788" s="119">
        <v>0.62321402031674844</v>
      </c>
      <c r="S3788" s="174">
        <v>325877628943.3764</v>
      </c>
      <c r="T3788" s="119">
        <v>0.49819010681081272</v>
      </c>
      <c r="U3788" s="97">
        <v>17.559985308645917</v>
      </c>
      <c r="V3788" s="184">
        <v>6051534086003.4385</v>
      </c>
      <c r="W3788" s="199">
        <v>6286.4467004660064</v>
      </c>
      <c r="X3788" s="191">
        <v>4.2741503021205537E-2</v>
      </c>
      <c r="Y3788" s="198">
        <v>2.0000000000000001E-4</v>
      </c>
    </row>
    <row r="3789" spans="1:25" x14ac:dyDescent="0.2">
      <c r="A3789">
        <v>3785</v>
      </c>
      <c r="B3789" s="119">
        <v>0.52967181495442006</v>
      </c>
      <c r="C3789" s="97">
        <v>13297.431013213101</v>
      </c>
      <c r="D3789" s="96">
        <v>1.1726121165939551</v>
      </c>
      <c r="E3789" s="98">
        <v>0.5203330193783533</v>
      </c>
      <c r="F3789" s="119">
        <v>0.42018781906067892</v>
      </c>
      <c r="G3789" s="177">
        <v>1</v>
      </c>
      <c r="H3789" s="97">
        <v>9744040.7993571758</v>
      </c>
      <c r="I3789" s="185">
        <v>35223.040106953122</v>
      </c>
      <c r="J3789" s="174">
        <v>343214739879.54535</v>
      </c>
      <c r="K3789" s="186">
        <v>0.40532844510138177</v>
      </c>
      <c r="L3789" s="182">
        <v>116694652141.07904</v>
      </c>
      <c r="M3789" s="189">
        <v>5086815756.2840958</v>
      </c>
      <c r="N3789" s="187">
        <v>18992907.615304142</v>
      </c>
      <c r="O3789" s="185">
        <v>0</v>
      </c>
      <c r="P3789" s="185">
        <v>242221781787.86014</v>
      </c>
      <c r="Q3789" s="174">
        <v>590523337423.68958</v>
      </c>
      <c r="R3789" s="119">
        <v>0.56372390587282661</v>
      </c>
      <c r="S3789" s="174">
        <v>248117615721.20642</v>
      </c>
      <c r="T3789" s="119">
        <v>0.42016563952185793</v>
      </c>
      <c r="U3789" s="97">
        <v>16.247508580675127</v>
      </c>
      <c r="V3789" s="184">
        <v>4142808269272.5601</v>
      </c>
      <c r="W3789" s="199">
        <v>4299.6296645804714</v>
      </c>
      <c r="X3789" s="191">
        <v>4.7743604730451208E-2</v>
      </c>
      <c r="Y3789" s="198">
        <v>2.0000000000000001E-4</v>
      </c>
    </row>
    <row r="3790" spans="1:25" x14ac:dyDescent="0.2">
      <c r="A3790">
        <v>3786</v>
      </c>
      <c r="B3790" s="119">
        <v>0.63179980776066458</v>
      </c>
      <c r="C3790" s="97">
        <v>10266.612243332354</v>
      </c>
      <c r="D3790" s="96">
        <v>1.0895624361566094</v>
      </c>
      <c r="E3790" s="98">
        <v>0</v>
      </c>
      <c r="F3790" s="119">
        <v>0</v>
      </c>
      <c r="G3790" s="177">
        <v>0</v>
      </c>
      <c r="H3790" s="97">
        <v>7923248.9497777959</v>
      </c>
      <c r="I3790" s="185">
        <v>35073.410474166769</v>
      </c>
      <c r="J3790" s="174">
        <v>277895362704.56738</v>
      </c>
      <c r="K3790" s="186">
        <v>0.34061115386935381</v>
      </c>
      <c r="L3790" s="182">
        <v>70531104848.622849</v>
      </c>
      <c r="M3790" s="189">
        <v>2434217259.6185679</v>
      </c>
      <c r="N3790" s="187">
        <v>16176277.308246896</v>
      </c>
      <c r="O3790" s="185">
        <v>0</v>
      </c>
      <c r="P3790" s="185">
        <v>0</v>
      </c>
      <c r="Q3790" s="174">
        <v>280329579964.18597</v>
      </c>
      <c r="R3790" s="119">
        <v>0.33765348686299185</v>
      </c>
      <c r="S3790" s="174">
        <v>70531104848.622849</v>
      </c>
      <c r="T3790" s="119">
        <v>0.25160065112512808</v>
      </c>
      <c r="U3790" s="97">
        <v>13.106073155208648</v>
      </c>
      <c r="V3790" s="184">
        <v>954720756528.86572</v>
      </c>
      <c r="W3790" s="199">
        <v>990.99062714779166</v>
      </c>
      <c r="X3790" s="191">
        <v>5.9854369878716292E-2</v>
      </c>
      <c r="Y3790" s="198">
        <v>2.0000000000000001E-4</v>
      </c>
    </row>
    <row r="3791" spans="1:25" x14ac:dyDescent="0.2">
      <c r="A3791">
        <v>3787</v>
      </c>
      <c r="B3791" s="119">
        <v>0.39283603103418696</v>
      </c>
      <c r="C3791" s="97">
        <v>10829.956542482163</v>
      </c>
      <c r="D3791" s="96">
        <v>0.41851060924753775</v>
      </c>
      <c r="E3791" s="98">
        <v>0.18239876261602905</v>
      </c>
      <c r="F3791" s="119">
        <v>0.49232643176135837</v>
      </c>
      <c r="G3791" s="177">
        <v>1</v>
      </c>
      <c r="H3791" s="97">
        <v>2997319.8063912452</v>
      </c>
      <c r="I3791" s="185">
        <v>53711.212751772408</v>
      </c>
      <c r="J3791" s="174">
        <v>160989681806.18146</v>
      </c>
      <c r="K3791" s="186">
        <v>0.39283603103418696</v>
      </c>
      <c r="L3791" s="182">
        <v>45938520855.159744</v>
      </c>
      <c r="M3791" s="189">
        <v>4133133172.1234317</v>
      </c>
      <c r="N3791" s="187">
        <v>9391772.2167983484</v>
      </c>
      <c r="O3791" s="185">
        <v>0</v>
      </c>
      <c r="P3791" s="185">
        <v>129719368165.71828</v>
      </c>
      <c r="Q3791" s="174">
        <v>294842183144.02313</v>
      </c>
      <c r="R3791" s="119">
        <v>0.56646589843349315</v>
      </c>
      <c r="S3791" s="174">
        <v>97729576491.731247</v>
      </c>
      <c r="T3791" s="119">
        <v>0.33146402407416975</v>
      </c>
      <c r="U3791" s="97">
        <v>16.317494388079062</v>
      </c>
      <c r="V3791" s="184">
        <v>1745377619274.5469</v>
      </c>
      <c r="W3791" s="199">
        <v>1811.0623857835276</v>
      </c>
      <c r="X3791" s="191">
        <v>4.4966067688629256E-2</v>
      </c>
      <c r="Y3791" s="198">
        <v>2.0000000000000001E-4</v>
      </c>
    </row>
    <row r="3792" spans="1:25" x14ac:dyDescent="0.2">
      <c r="A3792">
        <v>3788</v>
      </c>
      <c r="B3792" s="119">
        <v>0.55496272867151086</v>
      </c>
      <c r="C3792" s="97">
        <v>6252.3834076872317</v>
      </c>
      <c r="D3792" s="96">
        <v>0.69383353609091336</v>
      </c>
      <c r="E3792" s="98">
        <v>0</v>
      </c>
      <c r="F3792" s="119">
        <v>0</v>
      </c>
      <c r="G3792" s="177">
        <v>0</v>
      </c>
      <c r="H3792" s="97">
        <v>6260149.8394399472</v>
      </c>
      <c r="I3792" s="185">
        <v>35979.774569457215</v>
      </c>
      <c r="J3792" s="174">
        <v>225238779994.07309</v>
      </c>
      <c r="K3792" s="186">
        <v>0.41151667048592233</v>
      </c>
      <c r="L3792" s="182">
        <v>67506567464.7966</v>
      </c>
      <c r="M3792" s="189">
        <v>5819990161.8886681</v>
      </c>
      <c r="N3792" s="187">
        <v>15286593.015647862</v>
      </c>
      <c r="O3792" s="185">
        <v>0</v>
      </c>
      <c r="P3792" s="185">
        <v>0</v>
      </c>
      <c r="Q3792" s="174">
        <v>231058770155.96176</v>
      </c>
      <c r="R3792" s="119">
        <v>0.40115124279813263</v>
      </c>
      <c r="S3792" s="174">
        <v>67506567464.7966</v>
      </c>
      <c r="T3792" s="119">
        <v>0.2921618920555602</v>
      </c>
      <c r="U3792" s="97">
        <v>13.280728274738605</v>
      </c>
      <c r="V3792" s="184">
        <v>1001586311647.5027</v>
      </c>
      <c r="W3792" s="199">
        <v>1039.3844565192076</v>
      </c>
      <c r="X3792" s="191">
        <v>5.2472369498562182E-2</v>
      </c>
      <c r="Y3792" s="198">
        <v>2.0000000000000001E-4</v>
      </c>
    </row>
    <row r="3793" spans="1:25" x14ac:dyDescent="0.2">
      <c r="A3793">
        <v>3789</v>
      </c>
      <c r="B3793" s="119">
        <v>0.48408608093691141</v>
      </c>
      <c r="C3793" s="97">
        <v>4295.5212355886233</v>
      </c>
      <c r="D3793" s="96">
        <v>0.95370723547095437</v>
      </c>
      <c r="E3793" s="98">
        <v>0</v>
      </c>
      <c r="F3793" s="119">
        <v>0.66389505856462283</v>
      </c>
      <c r="G3793" s="177">
        <v>1</v>
      </c>
      <c r="H3793" s="97">
        <v>11652938.417659342</v>
      </c>
      <c r="I3793" s="185">
        <v>35833.202429519501</v>
      </c>
      <c r="J3793" s="174">
        <v>417562101218.71185</v>
      </c>
      <c r="K3793" s="186">
        <v>0.46202951821691451</v>
      </c>
      <c r="L3793" s="182">
        <v>130548854477.02547</v>
      </c>
      <c r="M3793" s="189">
        <v>8493821461.9569654</v>
      </c>
      <c r="N3793" s="187">
        <v>24276252.639955293</v>
      </c>
      <c r="O3793" s="185">
        <v>0</v>
      </c>
      <c r="P3793" s="185">
        <v>348166708685.12061</v>
      </c>
      <c r="Q3793" s="174">
        <v>774222631365.78943</v>
      </c>
      <c r="R3793" s="119">
        <v>0.60894549487416705</v>
      </c>
      <c r="S3793" s="174">
        <v>369041735202.93335</v>
      </c>
      <c r="T3793" s="119">
        <v>0.4766610019548444</v>
      </c>
      <c r="U3793" s="97">
        <v>16.95901130701662</v>
      </c>
      <c r="V3793" s="184">
        <v>6698833803119.5537</v>
      </c>
      <c r="W3793" s="199">
        <v>6944.819218583978</v>
      </c>
      <c r="X3793" s="191">
        <v>4.4097891304915086E-2</v>
      </c>
      <c r="Y3793" s="198">
        <v>2.0000000000000001E-4</v>
      </c>
    </row>
    <row r="3794" spans="1:25" x14ac:dyDescent="0.2">
      <c r="A3794">
        <v>3790</v>
      </c>
      <c r="B3794" s="119">
        <v>0.75117945617651227</v>
      </c>
      <c r="C3794" s="97">
        <v>9225.1008969913855</v>
      </c>
      <c r="D3794" s="96">
        <v>0.66436115941112805</v>
      </c>
      <c r="E3794" s="98">
        <v>0</v>
      </c>
      <c r="F3794" s="119">
        <v>0</v>
      </c>
      <c r="G3794" s="177">
        <v>0</v>
      </c>
      <c r="H3794" s="97">
        <v>5049149.0536514549</v>
      </c>
      <c r="I3794" s="185">
        <v>50886.879153640919</v>
      </c>
      <c r="J3794" s="174">
        <v>256935437721.88199</v>
      </c>
      <c r="K3794" s="186">
        <v>0.45014653758886614</v>
      </c>
      <c r="L3794" s="182">
        <v>87173596307.747238</v>
      </c>
      <c r="M3794" s="189">
        <v>4995020746.7586002</v>
      </c>
      <c r="N3794" s="187">
        <v>12795239.031072725</v>
      </c>
      <c r="O3794" s="185">
        <v>0</v>
      </c>
      <c r="P3794" s="185">
        <v>0</v>
      </c>
      <c r="Q3794" s="174">
        <v>261930458468.64059</v>
      </c>
      <c r="R3794" s="119">
        <v>0.4415622312524301</v>
      </c>
      <c r="S3794" s="174">
        <v>87173596307.747238</v>
      </c>
      <c r="T3794" s="119">
        <v>0.33281198688156394</v>
      </c>
      <c r="U3794" s="97">
        <v>13.188943980275791</v>
      </c>
      <c r="V3794" s="184">
        <v>1256846993615.8616</v>
      </c>
      <c r="W3794" s="199">
        <v>1305.2676501809119</v>
      </c>
      <c r="X3794" s="191">
        <v>5.4973651847479266E-2</v>
      </c>
      <c r="Y3794" s="198">
        <v>2.0000000000000001E-4</v>
      </c>
    </row>
    <row r="3795" spans="1:25" x14ac:dyDescent="0.2">
      <c r="A3795">
        <v>3791</v>
      </c>
      <c r="B3795" s="119">
        <v>0.49195743812547743</v>
      </c>
      <c r="C3795" s="97">
        <v>4905.5326283472295</v>
      </c>
      <c r="D3795" s="96">
        <v>1.4231011238483786</v>
      </c>
      <c r="E3795" s="98">
        <v>0.25912945551265504</v>
      </c>
      <c r="F3795" s="119">
        <v>0.50756161553989598</v>
      </c>
      <c r="G3795" s="177">
        <v>1</v>
      </c>
      <c r="H3795" s="97">
        <v>34284555.253512278</v>
      </c>
      <c r="I3795" s="185">
        <v>25876.887527186245</v>
      </c>
      <c r="J3795" s="174">
        <v>887177580214.7395</v>
      </c>
      <c r="K3795" s="186">
        <v>0.47716619933295368</v>
      </c>
      <c r="L3795" s="182">
        <v>304270968516.81012</v>
      </c>
      <c r="M3795" s="189">
        <v>23595446574.355072</v>
      </c>
      <c r="N3795" s="187">
        <v>58671013.780794382</v>
      </c>
      <c r="O3795" s="185">
        <v>0</v>
      </c>
      <c r="P3795" s="185">
        <v>242661727359.26205</v>
      </c>
      <c r="Q3795" s="174">
        <v>1153434754148.3564</v>
      </c>
      <c r="R3795" s="119">
        <v>0.53532333211841554</v>
      </c>
      <c r="S3795" s="174">
        <v>448115549757.47113</v>
      </c>
      <c r="T3795" s="119">
        <v>0.38850532996843778</v>
      </c>
      <c r="U3795" s="97">
        <v>15.062786676924995</v>
      </c>
      <c r="V3795" s="184">
        <v>7020537023968.4814</v>
      </c>
      <c r="W3795" s="199">
        <v>7288.4517158773242</v>
      </c>
      <c r="X3795" s="191">
        <v>4.9138789811852018E-2</v>
      </c>
      <c r="Y3795" s="198">
        <v>2.0000000000000001E-4</v>
      </c>
    </row>
    <row r="3796" spans="1:25" x14ac:dyDescent="0.2">
      <c r="A3796">
        <v>3792</v>
      </c>
      <c r="B3796" s="119">
        <v>0.31835620836940737</v>
      </c>
      <c r="C3796" s="97">
        <v>9163.3699518643862</v>
      </c>
      <c r="D3796" s="96">
        <v>0.82216804505221941</v>
      </c>
      <c r="E3796" s="98">
        <v>0.54676515530233949</v>
      </c>
      <c r="F3796" s="119">
        <v>0</v>
      </c>
      <c r="G3796" s="177">
        <v>0</v>
      </c>
      <c r="H3796" s="97">
        <v>6488590.922767696</v>
      </c>
      <c r="I3796" s="185">
        <v>35370.179476646015</v>
      </c>
      <c r="J3796" s="174">
        <v>229502625488.82959</v>
      </c>
      <c r="K3796" s="186">
        <v>0.29085184872901915</v>
      </c>
      <c r="L3796" s="182">
        <v>45446354387.258484</v>
      </c>
      <c r="M3796" s="189">
        <v>22760490972.782066</v>
      </c>
      <c r="N3796" s="187">
        <v>14860067.262411553</v>
      </c>
      <c r="O3796" s="185">
        <v>74086407349.992935</v>
      </c>
      <c r="P3796" s="185">
        <v>0</v>
      </c>
      <c r="Q3796" s="174">
        <v>326349523811.60455</v>
      </c>
      <c r="R3796" s="119">
        <v>0.38615159390988829</v>
      </c>
      <c r="S3796" s="174">
        <v>89954326281.888382</v>
      </c>
      <c r="T3796" s="119">
        <v>0.27563798847096627</v>
      </c>
      <c r="U3796" s="97">
        <v>16.703147130074921</v>
      </c>
      <c r="V3796" s="184">
        <v>1570812499636.1694</v>
      </c>
      <c r="W3796" s="199">
        <v>1628.6955743312267</v>
      </c>
      <c r="X3796" s="191">
        <v>4.4319567583473864E-2</v>
      </c>
      <c r="Y3796" s="198">
        <v>2.0000000000000001E-4</v>
      </c>
    </row>
    <row r="3797" spans="1:25" x14ac:dyDescent="0.2">
      <c r="A3797">
        <v>3793</v>
      </c>
      <c r="B3797" s="119">
        <v>0.57986464565269047</v>
      </c>
      <c r="C3797" s="97">
        <v>8079.1402254535733</v>
      </c>
      <c r="D3797" s="96">
        <v>0.67135161057326764</v>
      </c>
      <c r="E3797" s="98">
        <v>0.2224334270233056</v>
      </c>
      <c r="F3797" s="119">
        <v>0</v>
      </c>
      <c r="G3797" s="177">
        <v>0</v>
      </c>
      <c r="H3797" s="97">
        <v>5882890.446983926</v>
      </c>
      <c r="I3797" s="185">
        <v>37935.096775471015</v>
      </c>
      <c r="J3797" s="174">
        <v>223168018425.82916</v>
      </c>
      <c r="K3797" s="186">
        <v>0.38765880405000053</v>
      </c>
      <c r="L3797" s="182">
        <v>62911992968.227936</v>
      </c>
      <c r="M3797" s="189">
        <v>15162083578.03524</v>
      </c>
      <c r="N3797" s="187">
        <v>14608767.978605235</v>
      </c>
      <c r="O3797" s="185">
        <v>29268862895.744465</v>
      </c>
      <c r="P3797" s="185">
        <v>0</v>
      </c>
      <c r="Q3797" s="174">
        <v>267598964899.60889</v>
      </c>
      <c r="R3797" s="119">
        <v>0.41079432980243813</v>
      </c>
      <c r="S3797" s="174">
        <v>76457912977.963989</v>
      </c>
      <c r="T3797" s="119">
        <v>0.28571826877823525</v>
      </c>
      <c r="U3797" s="97">
        <v>14.702861925709009</v>
      </c>
      <c r="V3797" s="184">
        <v>1233657131113.6133</v>
      </c>
      <c r="W3797" s="199">
        <v>1279.8025079159138</v>
      </c>
      <c r="X3797" s="191">
        <v>4.8591455199339828E-2</v>
      </c>
      <c r="Y3797" s="198">
        <v>2.0000000000000001E-4</v>
      </c>
    </row>
    <row r="3798" spans="1:25" x14ac:dyDescent="0.2">
      <c r="A3798">
        <v>3794</v>
      </c>
      <c r="B3798" s="119">
        <v>0.57550637686356121</v>
      </c>
      <c r="C3798" s="97">
        <v>4870.2680273426286</v>
      </c>
      <c r="D3798" s="96">
        <v>0.95038122548773174</v>
      </c>
      <c r="E3798" s="98">
        <v>0</v>
      </c>
      <c r="F3798" s="119">
        <v>0.41640677633892742</v>
      </c>
      <c r="G3798" s="177">
        <v>1</v>
      </c>
      <c r="H3798" s="97">
        <v>13566647.670394</v>
      </c>
      <c r="I3798" s="185">
        <v>32112.332648977103</v>
      </c>
      <c r="J3798" s="174">
        <v>435656702923.16235</v>
      </c>
      <c r="K3798" s="186">
        <v>0.43451395124521397</v>
      </c>
      <c r="L3798" s="182">
        <v>132419467262.01151</v>
      </c>
      <c r="M3798" s="189">
        <v>14427729849.302475</v>
      </c>
      <c r="N3798" s="187">
        <v>27886030.58728449</v>
      </c>
      <c r="O3798" s="185">
        <v>0</v>
      </c>
      <c r="P3798" s="185">
        <v>234997840756.3829</v>
      </c>
      <c r="Q3798" s="174">
        <v>685082273528.84778</v>
      </c>
      <c r="R3798" s="119">
        <v>0.5507326675309524</v>
      </c>
      <c r="S3798" s="174">
        <v>228000610831.94312</v>
      </c>
      <c r="T3798" s="119">
        <v>0.33280763441376993</v>
      </c>
      <c r="U3798" s="97">
        <v>15.713074186756259</v>
      </c>
      <c r="V3798" s="184">
        <v>3830540756641.6934</v>
      </c>
      <c r="W3798" s="199">
        <v>3974.2449669965085</v>
      </c>
      <c r="X3798" s="191">
        <v>4.6692769800175705E-2</v>
      </c>
      <c r="Y3798" s="198">
        <v>2.0000000000000001E-4</v>
      </c>
    </row>
    <row r="3799" spans="1:25" x14ac:dyDescent="0.2">
      <c r="A3799">
        <v>3795</v>
      </c>
      <c r="B3799" s="119">
        <v>0.54690828435147687</v>
      </c>
      <c r="C3799" s="97">
        <v>15555.963822636353</v>
      </c>
      <c r="D3799" s="96">
        <v>0.889009067085899</v>
      </c>
      <c r="E3799" s="98">
        <v>0.7</v>
      </c>
      <c r="F3799" s="119">
        <v>0.66738203309777888</v>
      </c>
      <c r="G3799" s="177">
        <v>1</v>
      </c>
      <c r="H3799" s="97">
        <v>5452103.7138137752</v>
      </c>
      <c r="I3799" s="185">
        <v>40736.715413288613</v>
      </c>
      <c r="J3799" s="174">
        <v>222100797393.36572</v>
      </c>
      <c r="K3799" s="186">
        <v>0.39855188099273886</v>
      </c>
      <c r="L3799" s="182">
        <v>69041421264.040283</v>
      </c>
      <c r="M3799" s="189">
        <v>1516622365.7228174</v>
      </c>
      <c r="N3799" s="187">
        <v>12378849.202764589</v>
      </c>
      <c r="O3799" s="185">
        <v>0</v>
      </c>
      <c r="P3799" s="185">
        <v>234578760768.29401</v>
      </c>
      <c r="Q3799" s="174">
        <v>458196180527.38257</v>
      </c>
      <c r="R3799" s="119">
        <v>0.60275862375776224</v>
      </c>
      <c r="S3799" s="174">
        <v>193219897208.66809</v>
      </c>
      <c r="T3799" s="119">
        <v>0.42169687443983606</v>
      </c>
      <c r="U3799" s="97">
        <v>16.879951258198556</v>
      </c>
      <c r="V3799" s="184">
        <v>3416846230145.4224</v>
      </c>
      <c r="W3799" s="199">
        <v>3548.6701402007002</v>
      </c>
      <c r="X3799" s="191">
        <v>4.5408195220466449E-2</v>
      </c>
      <c r="Y3799" s="198">
        <v>2.0000000000000001E-4</v>
      </c>
    </row>
    <row r="3800" spans="1:25" x14ac:dyDescent="0.2">
      <c r="A3800">
        <v>3796</v>
      </c>
      <c r="B3800" s="119">
        <v>0.43696473437683947</v>
      </c>
      <c r="C3800" s="97">
        <v>4000</v>
      </c>
      <c r="D3800" s="96">
        <v>0.72491566578635425</v>
      </c>
      <c r="E3800" s="98">
        <v>0.22343468787766113</v>
      </c>
      <c r="F3800" s="119">
        <v>0.46882808693372535</v>
      </c>
      <c r="G3800" s="177">
        <v>1</v>
      </c>
      <c r="H3800" s="97">
        <v>8261644.5036651706</v>
      </c>
      <c r="I3800" s="185">
        <v>39339.518217332807</v>
      </c>
      <c r="J3800" s="174">
        <v>325009114457.06342</v>
      </c>
      <c r="K3800" s="186">
        <v>0.43696473437683947</v>
      </c>
      <c r="L3800" s="182">
        <v>89583468371.162079</v>
      </c>
      <c r="M3800" s="189">
        <v>5479070195.5828209</v>
      </c>
      <c r="N3800" s="187">
        <v>19479852.90978422</v>
      </c>
      <c r="O3800" s="185">
        <v>0</v>
      </c>
      <c r="P3800" s="185">
        <v>239506314055.19046</v>
      </c>
      <c r="Q3800" s="174">
        <v>569994498707.83667</v>
      </c>
      <c r="R3800" s="119">
        <v>0.5853084080096369</v>
      </c>
      <c r="S3800" s="174">
        <v>196752580140.68069</v>
      </c>
      <c r="T3800" s="119">
        <v>0.34518329665762371</v>
      </c>
      <c r="U3800" s="97">
        <v>16.372360230305116</v>
      </c>
      <c r="V3800" s="184">
        <v>3504331804131.8062</v>
      </c>
      <c r="W3800" s="199">
        <v>3636.2210613046195</v>
      </c>
      <c r="X3800" s="191">
        <v>4.4845355210570516E-2</v>
      </c>
      <c r="Y3800" s="198">
        <v>2.0000000000000001E-4</v>
      </c>
    </row>
    <row r="3801" spans="1:25" x14ac:dyDescent="0.2">
      <c r="A3801">
        <v>3797</v>
      </c>
      <c r="B3801" s="119">
        <v>0.53450029565431867</v>
      </c>
      <c r="C3801" s="97">
        <v>17000</v>
      </c>
      <c r="D3801" s="96">
        <v>0.80229859559588557</v>
      </c>
      <c r="E3801" s="98">
        <v>0</v>
      </c>
      <c r="F3801" s="119">
        <v>0</v>
      </c>
      <c r="G3801" s="177">
        <v>0</v>
      </c>
      <c r="H3801" s="97">
        <v>6403445.6526571959</v>
      </c>
      <c r="I3801" s="185">
        <v>32870.295546454407</v>
      </c>
      <c r="J3801" s="174">
        <v>210483151118.50067</v>
      </c>
      <c r="K3801" s="186">
        <v>0.25618595629456264</v>
      </c>
      <c r="L3801" s="182">
        <v>43071215200.949753</v>
      </c>
      <c r="M3801" s="189">
        <v>6562025449.8400145</v>
      </c>
      <c r="N3801" s="187">
        <v>14715027.755345218</v>
      </c>
      <c r="O3801" s="185">
        <v>0</v>
      </c>
      <c r="P3801" s="185">
        <v>0</v>
      </c>
      <c r="Q3801" s="174">
        <v>217045176568.3407</v>
      </c>
      <c r="R3801" s="119">
        <v>0.24844056986545118</v>
      </c>
      <c r="S3801" s="174">
        <v>43071215200.949753</v>
      </c>
      <c r="T3801" s="119">
        <v>0.19844354931973335</v>
      </c>
      <c r="U3801" s="97">
        <v>13.491564612023717</v>
      </c>
      <c r="V3801" s="184">
        <v>488707653188.83325</v>
      </c>
      <c r="W3801" s="199">
        <v>507.45719034281848</v>
      </c>
      <c r="X3801" s="191">
        <v>5.6078063992724331E-2</v>
      </c>
      <c r="Y3801" s="198">
        <v>2.0000000000000001E-4</v>
      </c>
    </row>
    <row r="3802" spans="1:25" x14ac:dyDescent="0.2">
      <c r="A3802">
        <v>3798</v>
      </c>
      <c r="B3802" s="119">
        <v>0.56526213308508622</v>
      </c>
      <c r="C3802" s="97">
        <v>10541.095330524597</v>
      </c>
      <c r="D3802" s="96">
        <v>0.90892942262022636</v>
      </c>
      <c r="E3802" s="98">
        <v>0.10314940265982037</v>
      </c>
      <c r="F3802" s="119">
        <v>0.36188266864424756</v>
      </c>
      <c r="G3802" s="177">
        <v>1</v>
      </c>
      <c r="H3802" s="97">
        <v>9462842.3573165983</v>
      </c>
      <c r="I3802" s="185">
        <v>37732.113961506351</v>
      </c>
      <c r="J3802" s="174">
        <v>357053046226.03931</v>
      </c>
      <c r="K3802" s="186">
        <v>0.4717297361013183</v>
      </c>
      <c r="L3802" s="182">
        <v>130592563932.83685</v>
      </c>
      <c r="M3802" s="189">
        <v>7630728327.1175556</v>
      </c>
      <c r="N3802" s="187">
        <v>20155775.811413445</v>
      </c>
      <c r="O3802" s="185">
        <v>0</v>
      </c>
      <c r="P3802" s="185">
        <v>233749397970.61594</v>
      </c>
      <c r="Q3802" s="174">
        <v>598433172523.77283</v>
      </c>
      <c r="R3802" s="119">
        <v>0.59393775941248395</v>
      </c>
      <c r="S3802" s="174">
        <v>259213630451.29596</v>
      </c>
      <c r="T3802" s="119">
        <v>0.43315384633193721</v>
      </c>
      <c r="U3802" s="97">
        <v>16.066355750651461</v>
      </c>
      <c r="V3802" s="184">
        <v>4398201969718.3916</v>
      </c>
      <c r="W3802" s="199">
        <v>4565.0234019965028</v>
      </c>
      <c r="X3802" s="191">
        <v>4.6751482168138146E-2</v>
      </c>
      <c r="Y3802" s="198">
        <v>2.0000000000000001E-4</v>
      </c>
    </row>
    <row r="3803" spans="1:25" x14ac:dyDescent="0.2">
      <c r="A3803">
        <v>3799</v>
      </c>
      <c r="B3803" s="119">
        <v>0.32582348317163629</v>
      </c>
      <c r="C3803" s="97">
        <v>8157.2160666492482</v>
      </c>
      <c r="D3803" s="96">
        <v>0.82136198250948167</v>
      </c>
      <c r="E3803" s="98">
        <v>0.7</v>
      </c>
      <c r="F3803" s="119">
        <v>0</v>
      </c>
      <c r="G3803" s="177">
        <v>0</v>
      </c>
      <c r="H3803" s="97">
        <v>8662996.3352860902</v>
      </c>
      <c r="I3803" s="185">
        <v>39114.506700696591</v>
      </c>
      <c r="J3803" s="174">
        <v>338848828204.65778</v>
      </c>
      <c r="K3803" s="186">
        <v>0.32582348317163623</v>
      </c>
      <c r="L3803" s="182">
        <v>68815301406.340424</v>
      </c>
      <c r="M3803" s="189">
        <v>45730328046.270966</v>
      </c>
      <c r="N3803" s="187">
        <v>19257294.489006653</v>
      </c>
      <c r="O3803" s="185">
        <v>107298869606.75563</v>
      </c>
      <c r="P3803" s="185">
        <v>0</v>
      </c>
      <c r="Q3803" s="174">
        <v>491878025857.68445</v>
      </c>
      <c r="R3803" s="119">
        <v>0.39896883138352063</v>
      </c>
      <c r="S3803" s="174">
        <v>122205366849.41866</v>
      </c>
      <c r="T3803" s="119">
        <v>0.24844648556180157</v>
      </c>
      <c r="U3803" s="97">
        <v>16.918769490795366</v>
      </c>
      <c r="V3803" s="184">
        <v>2155297291784.2522</v>
      </c>
      <c r="W3803" s="199">
        <v>2238.132449074913</v>
      </c>
      <c r="X3803" s="191">
        <v>4.3363119193598441E-2</v>
      </c>
      <c r="Y3803" s="198">
        <v>2.0000000000000001E-4</v>
      </c>
    </row>
    <row r="3804" spans="1:25" x14ac:dyDescent="0.2">
      <c r="A3804">
        <v>3800</v>
      </c>
      <c r="B3804" s="119">
        <v>0.4827644709044796</v>
      </c>
      <c r="C3804" s="97">
        <v>7665.9905583508098</v>
      </c>
      <c r="D3804" s="96">
        <v>0.83205147244318478</v>
      </c>
      <c r="E3804" s="98">
        <v>0.17662647103490009</v>
      </c>
      <c r="F3804" s="119">
        <v>0</v>
      </c>
      <c r="G3804" s="177">
        <v>0</v>
      </c>
      <c r="H3804" s="97">
        <v>29131512.667346805</v>
      </c>
      <c r="I3804" s="185">
        <v>23951.693099009281</v>
      </c>
      <c r="J3804" s="174">
        <v>697749050918.19189</v>
      </c>
      <c r="K3804" s="186">
        <v>0.34672448249603316</v>
      </c>
      <c r="L3804" s="182">
        <v>166774160342.72739</v>
      </c>
      <c r="M3804" s="189">
        <v>43215965459.177078</v>
      </c>
      <c r="N3804" s="187">
        <v>60294630.956392273</v>
      </c>
      <c r="O3804" s="185">
        <v>77693663421.320587</v>
      </c>
      <c r="P3804" s="185">
        <v>0</v>
      </c>
      <c r="Q3804" s="174">
        <v>818658679798.68958</v>
      </c>
      <c r="R3804" s="119">
        <v>0.37143881428526399</v>
      </c>
      <c r="S3804" s="174">
        <v>218672491797.10455</v>
      </c>
      <c r="T3804" s="119">
        <v>0.26711069850365077</v>
      </c>
      <c r="U3804" s="97">
        <v>15.087203689430776</v>
      </c>
      <c r="V3804" s="184">
        <v>3344562160192.624</v>
      </c>
      <c r="W3804" s="199">
        <v>3469.9186643484322</v>
      </c>
      <c r="X3804" s="191">
        <v>4.8948073548346127E-2</v>
      </c>
      <c r="Y3804" s="198">
        <v>2.0000000000000001E-4</v>
      </c>
    </row>
    <row r="3805" spans="1:25" x14ac:dyDescent="0.2">
      <c r="A3805">
        <v>3801</v>
      </c>
      <c r="B3805" s="119">
        <v>0.45709120068895198</v>
      </c>
      <c r="C3805" s="97">
        <v>9966.7509223973739</v>
      </c>
      <c r="D3805" s="96">
        <v>0.3488607923124209</v>
      </c>
      <c r="E3805" s="98">
        <v>0</v>
      </c>
      <c r="F3805" s="119">
        <v>0</v>
      </c>
      <c r="G3805" s="177">
        <v>0</v>
      </c>
      <c r="H3805" s="97">
        <v>2495022.1000922224</v>
      </c>
      <c r="I3805" s="185">
        <v>53687.780694724708</v>
      </c>
      <c r="J3805" s="174">
        <v>133952199338.24272</v>
      </c>
      <c r="K3805" s="186">
        <v>0.45709120068895204</v>
      </c>
      <c r="L3805" s="182">
        <v>42987960985.223289</v>
      </c>
      <c r="M3805" s="189">
        <v>5530894122.0921144</v>
      </c>
      <c r="N3805" s="187">
        <v>8480672.183754012</v>
      </c>
      <c r="O3805" s="185">
        <v>0</v>
      </c>
      <c r="P3805" s="185">
        <v>0</v>
      </c>
      <c r="Q3805" s="174">
        <v>139483093460.33484</v>
      </c>
      <c r="R3805" s="119">
        <v>0.43896625828602576</v>
      </c>
      <c r="S3805" s="174">
        <v>42987960985.223289</v>
      </c>
      <c r="T3805" s="119">
        <v>0.30819477772370946</v>
      </c>
      <c r="U3805" s="97">
        <v>13.386390263206115</v>
      </c>
      <c r="V3805" s="184">
        <v>668564033311.23413</v>
      </c>
      <c r="W3805" s="199">
        <v>693.96559905007723</v>
      </c>
      <c r="X3805" s="191">
        <v>5.1526352463862134E-2</v>
      </c>
      <c r="Y3805" s="198">
        <v>2.0000000000000001E-4</v>
      </c>
    </row>
    <row r="3806" spans="1:25" x14ac:dyDescent="0.2">
      <c r="A3806">
        <v>3802</v>
      </c>
      <c r="B3806" s="119">
        <v>0.22148022533510714</v>
      </c>
      <c r="C3806" s="97">
        <v>10079.519715732251</v>
      </c>
      <c r="D3806" s="96">
        <v>1.1272108109778856</v>
      </c>
      <c r="E3806" s="98">
        <v>0.69066227522919643</v>
      </c>
      <c r="F3806" s="119">
        <v>0.60890537371056364</v>
      </c>
      <c r="G3806" s="177">
        <v>1</v>
      </c>
      <c r="H3806" s="97">
        <v>8632541.8417217508</v>
      </c>
      <c r="I3806" s="185">
        <v>33373.552127736395</v>
      </c>
      <c r="J3806" s="174">
        <v>288098585149.56641</v>
      </c>
      <c r="K3806" s="186">
        <v>0.22148022533510714</v>
      </c>
      <c r="L3806" s="182">
        <v>37749488066.84063</v>
      </c>
      <c r="M3806" s="189">
        <v>149627197.11849925</v>
      </c>
      <c r="N3806" s="187">
        <v>17269897.25155443</v>
      </c>
      <c r="O3806" s="185">
        <v>0</v>
      </c>
      <c r="P3806" s="185">
        <v>277548093177.59027</v>
      </c>
      <c r="Q3806" s="174">
        <v>565796305524.27527</v>
      </c>
      <c r="R3806" s="119">
        <v>0.50521117106774682</v>
      </c>
      <c r="S3806" s="174">
        <v>178599046789.35834</v>
      </c>
      <c r="T3806" s="119">
        <v>0.31565961998261161</v>
      </c>
      <c r="U3806" s="97">
        <v>17.734715400134572</v>
      </c>
      <c r="V3806" s="184">
        <v>3260865552296.21</v>
      </c>
      <c r="W3806" s="199">
        <v>3386.650840381717</v>
      </c>
      <c r="X3806" s="191">
        <v>4.4465756400881046E-2</v>
      </c>
      <c r="Y3806" s="198">
        <v>2.0000000000000001E-4</v>
      </c>
    </row>
    <row r="3807" spans="1:25" x14ac:dyDescent="0.2">
      <c r="A3807">
        <v>3803</v>
      </c>
      <c r="B3807" s="119">
        <v>0.48366544852090937</v>
      </c>
      <c r="C3807" s="97">
        <v>14117.350659895337</v>
      </c>
      <c r="D3807" s="96">
        <v>0.40680945949345065</v>
      </c>
      <c r="E3807" s="98">
        <v>0</v>
      </c>
      <c r="F3807" s="119">
        <v>0.6671944355063768</v>
      </c>
      <c r="G3807" s="177">
        <v>1</v>
      </c>
      <c r="H3807" s="97">
        <v>2741696.7853247868</v>
      </c>
      <c r="I3807" s="185">
        <v>40483.231020805812</v>
      </c>
      <c r="J3807" s="174">
        <v>110992744349.30399</v>
      </c>
      <c r="K3807" s="186">
        <v>0.31644647317324448</v>
      </c>
      <c r="L3807" s="182">
        <v>24432381794.263779</v>
      </c>
      <c r="M3807" s="189">
        <v>1895555871.9824278</v>
      </c>
      <c r="N3807" s="187">
        <v>8769265.7533210889</v>
      </c>
      <c r="O3807" s="185">
        <v>0</v>
      </c>
      <c r="P3807" s="185">
        <v>223822838402.53336</v>
      </c>
      <c r="Q3807" s="174">
        <v>336711138623.81976</v>
      </c>
      <c r="R3807" s="119">
        <v>0.63609874652371179</v>
      </c>
      <c r="S3807" s="174">
        <v>132731145462.77548</v>
      </c>
      <c r="T3807" s="119">
        <v>0.39419885544999833</v>
      </c>
      <c r="U3807" s="97">
        <v>17.930778489896824</v>
      </c>
      <c r="V3807" s="184">
        <v>2565670496380.6362</v>
      </c>
      <c r="W3807" s="199">
        <v>2663.5920753453188</v>
      </c>
      <c r="X3807" s="191">
        <v>4.1573512034802231E-2</v>
      </c>
      <c r="Y3807" s="198">
        <v>2.0000000000000001E-4</v>
      </c>
    </row>
    <row r="3808" spans="1:25" x14ac:dyDescent="0.2">
      <c r="A3808">
        <v>3804</v>
      </c>
      <c r="B3808" s="119">
        <v>0.37682060845366</v>
      </c>
      <c r="C3808" s="97">
        <v>4000</v>
      </c>
      <c r="D3808" s="96">
        <v>0.51881401561588159</v>
      </c>
      <c r="E3808" s="98">
        <v>0</v>
      </c>
      <c r="F3808" s="119">
        <v>0</v>
      </c>
      <c r="G3808" s="177">
        <v>0</v>
      </c>
      <c r="H3808" s="97">
        <v>5923518.2178749116</v>
      </c>
      <c r="I3808" s="185">
        <v>42504.746032915362</v>
      </c>
      <c r="J3808" s="174">
        <v>251777637472.12051</v>
      </c>
      <c r="K3808" s="186">
        <v>0.37682060845366006</v>
      </c>
      <c r="L3808" s="182">
        <v>67210582562.412453</v>
      </c>
      <c r="M3808" s="189">
        <v>12180257063.746252</v>
      </c>
      <c r="N3808" s="187">
        <v>16125227.632774107</v>
      </c>
      <c r="O3808" s="185">
        <v>0</v>
      </c>
      <c r="P3808" s="185">
        <v>0</v>
      </c>
      <c r="Q3808" s="174">
        <v>263957894535.86676</v>
      </c>
      <c r="R3808" s="119">
        <v>0.35943233565373744</v>
      </c>
      <c r="S3808" s="174">
        <v>67210582562.412453</v>
      </c>
      <c r="T3808" s="119">
        <v>0.25462615043430664</v>
      </c>
      <c r="U3808" s="97">
        <v>13.665674532862759</v>
      </c>
      <c r="V3808" s="184">
        <v>1064769936573.356</v>
      </c>
      <c r="W3808" s="199">
        <v>1104.3820511333008</v>
      </c>
      <c r="X3808" s="191">
        <v>5.058476553097084E-2</v>
      </c>
      <c r="Y3808" s="198">
        <v>2.0000000000000001E-4</v>
      </c>
    </row>
    <row r="3809" spans="1:25" x14ac:dyDescent="0.2">
      <c r="A3809">
        <v>3805</v>
      </c>
      <c r="B3809" s="119">
        <v>0.42371153197597816</v>
      </c>
      <c r="C3809" s="97">
        <v>8655.9947534134808</v>
      </c>
      <c r="D3809" s="96">
        <v>0.74401196951314008</v>
      </c>
      <c r="E3809" s="98">
        <v>0.36249881012986757</v>
      </c>
      <c r="F3809" s="119">
        <v>0</v>
      </c>
      <c r="G3809" s="177">
        <v>0</v>
      </c>
      <c r="H3809" s="97">
        <v>6217467.1606558729</v>
      </c>
      <c r="I3809" s="185">
        <v>36250.973281501705</v>
      </c>
      <c r="J3809" s="174">
        <v>225389235919.55032</v>
      </c>
      <c r="K3809" s="186">
        <v>0.37851395475587768</v>
      </c>
      <c r="L3809" s="182">
        <v>61601313562.905319</v>
      </c>
      <c r="M3809" s="189">
        <v>21028015240.353642</v>
      </c>
      <c r="N3809" s="187">
        <v>14798689.175584674</v>
      </c>
      <c r="O3809" s="185">
        <v>49030817558.55352</v>
      </c>
      <c r="P3809" s="185">
        <v>0</v>
      </c>
      <c r="Q3809" s="174">
        <v>295448068718.45752</v>
      </c>
      <c r="R3809" s="119">
        <v>0.42152120213327054</v>
      </c>
      <c r="S3809" s="174">
        <v>84362869943.545425</v>
      </c>
      <c r="T3809" s="119">
        <v>0.28554212694460923</v>
      </c>
      <c r="U3809" s="97">
        <v>15.352542892324427</v>
      </c>
      <c r="V3809" s="184">
        <v>1389792413610.9868</v>
      </c>
      <c r="W3809" s="199">
        <v>1442.1382025851469</v>
      </c>
      <c r="X3809" s="191">
        <v>4.7756647740370375E-2</v>
      </c>
      <c r="Y3809" s="198">
        <v>2.0000000000000001E-4</v>
      </c>
    </row>
    <row r="3810" spans="1:25" x14ac:dyDescent="0.2">
      <c r="A3810">
        <v>3806</v>
      </c>
      <c r="B3810" s="119">
        <v>0.63343415540096859</v>
      </c>
      <c r="C3810" s="97">
        <v>5056.2634607217533</v>
      </c>
      <c r="D3810" s="96">
        <v>0.98935147108616495</v>
      </c>
      <c r="E3810" s="98">
        <v>0</v>
      </c>
      <c r="F3810" s="119">
        <v>0.57200131985578029</v>
      </c>
      <c r="G3810" s="177">
        <v>1</v>
      </c>
      <c r="H3810" s="97">
        <v>11868255.13522967</v>
      </c>
      <c r="I3810" s="185">
        <v>34945.743854294516</v>
      </c>
      <c r="J3810" s="174">
        <v>414745003953.15155</v>
      </c>
      <c r="K3810" s="186">
        <v>0.41952711881638061</v>
      </c>
      <c r="L3810" s="182">
        <v>129564046146.87527</v>
      </c>
      <c r="M3810" s="189">
        <v>15306675705.688093</v>
      </c>
      <c r="N3810" s="187">
        <v>24293551.22772086</v>
      </c>
      <c r="O3810" s="185">
        <v>0</v>
      </c>
      <c r="P3810" s="185">
        <v>412265140051.80646</v>
      </c>
      <c r="Q3810" s="174">
        <v>842316819710.64612</v>
      </c>
      <c r="R3810" s="119">
        <v>0.59812279275922375</v>
      </c>
      <c r="S3810" s="174">
        <v>346693300257.53326</v>
      </c>
      <c r="T3810" s="119">
        <v>0.41159489178505287</v>
      </c>
      <c r="U3810" s="97">
        <v>16.915013186205965</v>
      </c>
      <c r="V3810" s="184">
        <v>6271941081636.5938</v>
      </c>
      <c r="W3810" s="199">
        <v>6507.4595243349822</v>
      </c>
      <c r="X3810" s="191">
        <v>4.3855219046770755E-2</v>
      </c>
      <c r="Y3810" s="198">
        <v>2.0000000000000001E-4</v>
      </c>
    </row>
    <row r="3811" spans="1:25" x14ac:dyDescent="0.2">
      <c r="A3811">
        <v>3807</v>
      </c>
      <c r="B3811" s="119">
        <v>0.47228670991999366</v>
      </c>
      <c r="C3811" s="97">
        <v>15004.809305640956</v>
      </c>
      <c r="D3811" s="96">
        <v>0.88405001855469634</v>
      </c>
      <c r="E3811" s="98">
        <v>0.35702239535482527</v>
      </c>
      <c r="F3811" s="119">
        <v>0</v>
      </c>
      <c r="G3811" s="177">
        <v>0</v>
      </c>
      <c r="H3811" s="97">
        <v>6589123.8089138437</v>
      </c>
      <c r="I3811" s="185">
        <v>37591.206930698099</v>
      </c>
      <c r="J3811" s="174">
        <v>247693116592.86993</v>
      </c>
      <c r="K3811" s="186">
        <v>0.32398030316272197</v>
      </c>
      <c r="L3811" s="182">
        <v>67869234493.608276</v>
      </c>
      <c r="M3811" s="189">
        <v>17721367865.992043</v>
      </c>
      <c r="N3811" s="187">
        <v>14630556.247725651</v>
      </c>
      <c r="O3811" s="185">
        <v>39327299165.078568</v>
      </c>
      <c r="P3811" s="185">
        <v>0</v>
      </c>
      <c r="Q3811" s="174">
        <v>304741783623.94055</v>
      </c>
      <c r="R3811" s="119">
        <v>0.36657109835319734</v>
      </c>
      <c r="S3811" s="174">
        <v>78801726732.641098</v>
      </c>
      <c r="T3811" s="119">
        <v>0.25858523828122143</v>
      </c>
      <c r="U3811" s="97">
        <v>14.472703767874171</v>
      </c>
      <c r="V3811" s="184">
        <v>1123733841401.8108</v>
      </c>
      <c r="W3811" s="199">
        <v>1166.2624208738205</v>
      </c>
      <c r="X3811" s="191">
        <v>5.0933784755408669E-2</v>
      </c>
      <c r="Y3811" s="198">
        <v>2.0000000000000001E-4</v>
      </c>
    </row>
    <row r="3812" spans="1:25" x14ac:dyDescent="0.2">
      <c r="A3812">
        <v>3808</v>
      </c>
      <c r="B3812" s="119">
        <v>0.54314953572473867</v>
      </c>
      <c r="C3812" s="97">
        <v>10833.174629471214</v>
      </c>
      <c r="D3812" s="96">
        <v>1.265000557351363</v>
      </c>
      <c r="E3812" s="98">
        <v>0</v>
      </c>
      <c r="F3812" s="119">
        <v>0</v>
      </c>
      <c r="G3812" s="177">
        <v>0</v>
      </c>
      <c r="H3812" s="97">
        <v>10396860.297420779</v>
      </c>
      <c r="I3812" s="185">
        <v>36420.058369181919</v>
      </c>
      <c r="J3812" s="174">
        <v>378654258888.29486</v>
      </c>
      <c r="K3812" s="186">
        <v>0.37348692639205927</v>
      </c>
      <c r="L3812" s="182">
        <v>102388710731.06592</v>
      </c>
      <c r="M3812" s="189">
        <v>8242619567.7441435</v>
      </c>
      <c r="N3812" s="187">
        <v>19649848.287398361</v>
      </c>
      <c r="O3812" s="185">
        <v>0</v>
      </c>
      <c r="P3812" s="185">
        <v>0</v>
      </c>
      <c r="Q3812" s="174">
        <v>386896878456.039</v>
      </c>
      <c r="R3812" s="119">
        <v>0.36552999828227201</v>
      </c>
      <c r="S3812" s="174">
        <v>102388710731.06592</v>
      </c>
      <c r="T3812" s="119">
        <v>0.26464082920405313</v>
      </c>
      <c r="U3812" s="97">
        <v>13.254794610313256</v>
      </c>
      <c r="V3812" s="184">
        <v>1330770391796.9099</v>
      </c>
      <c r="W3812" s="199">
        <v>1382.2648800933855</v>
      </c>
      <c r="X3812" s="191">
        <v>6.0865499996201632E-2</v>
      </c>
      <c r="Y3812" s="198">
        <v>2.0000000000000001E-4</v>
      </c>
    </row>
    <row r="3813" spans="1:25" x14ac:dyDescent="0.2">
      <c r="A3813">
        <v>3809</v>
      </c>
      <c r="B3813" s="119">
        <v>0.57618439733894444</v>
      </c>
      <c r="C3813" s="97">
        <v>6114.926441907226</v>
      </c>
      <c r="D3813" s="96">
        <v>0.65976353418346034</v>
      </c>
      <c r="E3813" s="98">
        <v>0.44360407528179524</v>
      </c>
      <c r="F3813" s="119">
        <v>0.60694197896736202</v>
      </c>
      <c r="G3813" s="177">
        <v>1</v>
      </c>
      <c r="H3813" s="97">
        <v>6243944.2886798121</v>
      </c>
      <c r="I3813" s="185">
        <v>34110.729983557088</v>
      </c>
      <c r="J3813" s="174">
        <v>212985497663.53052</v>
      </c>
      <c r="K3813" s="186">
        <v>0.38614574188373807</v>
      </c>
      <c r="L3813" s="182">
        <v>56870097496.517113</v>
      </c>
      <c r="M3813" s="189">
        <v>1691993032.8662279</v>
      </c>
      <c r="N3813" s="187">
        <v>15552154.04876934</v>
      </c>
      <c r="O3813" s="185">
        <v>0</v>
      </c>
      <c r="P3813" s="185">
        <v>398925998013.51788</v>
      </c>
      <c r="Q3813" s="174">
        <v>613603488709.91455</v>
      </c>
      <c r="R3813" s="119">
        <v>0.65414269768979882</v>
      </c>
      <c r="S3813" s="174">
        <v>261077420912.09845</v>
      </c>
      <c r="T3813" s="119">
        <v>0.42548229551466038</v>
      </c>
      <c r="U3813" s="97">
        <v>17.714854283242619</v>
      </c>
      <c r="V3813" s="184">
        <v>4953479045905.9609</v>
      </c>
      <c r="W3813" s="199">
        <v>5144.8421312372029</v>
      </c>
      <c r="X3813" s="191">
        <v>4.1991692527177021E-2</v>
      </c>
      <c r="Y3813" s="198">
        <v>2.0000000000000001E-4</v>
      </c>
    </row>
    <row r="3814" spans="1:25" x14ac:dyDescent="0.2">
      <c r="A3814">
        <v>3810</v>
      </c>
      <c r="B3814" s="119">
        <v>0.41730791889321533</v>
      </c>
      <c r="C3814" s="97">
        <v>12982.055753086512</v>
      </c>
      <c r="D3814" s="96">
        <v>0.91043166540487686</v>
      </c>
      <c r="E3814" s="98">
        <v>2.3513810834068644E-2</v>
      </c>
      <c r="F3814" s="119">
        <v>0.52188117315497307</v>
      </c>
      <c r="G3814" s="177">
        <v>1</v>
      </c>
      <c r="H3814" s="97">
        <v>8820718.2894382793</v>
      </c>
      <c r="I3814" s="185">
        <v>38144.48846045851</v>
      </c>
      <c r="J3814" s="174">
        <v>336461787004.43378</v>
      </c>
      <c r="K3814" s="186">
        <v>0.41730791889321539</v>
      </c>
      <c r="L3814" s="182">
        <v>110056296962.88252</v>
      </c>
      <c r="M3814" s="189">
        <v>2447528032.7880812</v>
      </c>
      <c r="N3814" s="187">
        <v>18846143.76982563</v>
      </c>
      <c r="O3814" s="185">
        <v>0</v>
      </c>
      <c r="P3814" s="185">
        <v>306764712450.44653</v>
      </c>
      <c r="Q3814" s="174">
        <v>645674027487.66846</v>
      </c>
      <c r="R3814" s="119">
        <v>0.59754600875538311</v>
      </c>
      <c r="S3814" s="174">
        <v>273462004203.32904</v>
      </c>
      <c r="T3814" s="119">
        <v>0.42352950956905544</v>
      </c>
      <c r="U3814" s="97">
        <v>16.608318968038535</v>
      </c>
      <c r="V3814" s="184">
        <v>4736683280362.9121</v>
      </c>
      <c r="W3814" s="199">
        <v>4917.616932310063</v>
      </c>
      <c r="X3814" s="191">
        <v>4.6108164218548547E-2</v>
      </c>
      <c r="Y3814" s="198">
        <v>2.0000000000000001E-4</v>
      </c>
    </row>
    <row r="3815" spans="1:25" x14ac:dyDescent="0.2">
      <c r="A3815">
        <v>3811</v>
      </c>
      <c r="B3815" s="119">
        <v>0.5483493942415878</v>
      </c>
      <c r="C3815" s="97">
        <v>6627.4747898897522</v>
      </c>
      <c r="D3815" s="96">
        <v>0.53843371408736262</v>
      </c>
      <c r="E3815" s="98">
        <v>0.32662845706565447</v>
      </c>
      <c r="F3815" s="119">
        <v>0</v>
      </c>
      <c r="G3815" s="177">
        <v>0</v>
      </c>
      <c r="H3815" s="97">
        <v>6471593.5046891114</v>
      </c>
      <c r="I3815" s="185">
        <v>37662.061830393606</v>
      </c>
      <c r="J3815" s="174">
        <v>243733554714.77496</v>
      </c>
      <c r="K3815" s="186">
        <v>0.45125236843252492</v>
      </c>
      <c r="L3815" s="182">
        <v>84738379412.011475</v>
      </c>
      <c r="M3815" s="189">
        <v>25106255798.572926</v>
      </c>
      <c r="N3815" s="187">
        <v>17049661.016518235</v>
      </c>
      <c r="O3815" s="185">
        <v>41795414095.320145</v>
      </c>
      <c r="P3815" s="185">
        <v>0</v>
      </c>
      <c r="Q3815" s="174">
        <v>310635224608.66803</v>
      </c>
      <c r="R3815" s="119">
        <v>0.4617044808374724</v>
      </c>
      <c r="S3815" s="174">
        <v>107643087615.85384</v>
      </c>
      <c r="T3815" s="119">
        <v>0.34652569666386168</v>
      </c>
      <c r="U3815" s="97">
        <v>15.122533333245427</v>
      </c>
      <c r="V3815" s="184">
        <v>1813138238945.5613</v>
      </c>
      <c r="W3815" s="199">
        <v>1880.7476376217544</v>
      </c>
      <c r="X3815" s="191">
        <v>4.6218914047342609E-2</v>
      </c>
      <c r="Y3815" s="198">
        <v>2.0000000000000001E-4</v>
      </c>
    </row>
    <row r="3816" spans="1:25" x14ac:dyDescent="0.2">
      <c r="A3816">
        <v>3812</v>
      </c>
      <c r="B3816" s="119">
        <v>0.51554153746480291</v>
      </c>
      <c r="C3816" s="97">
        <v>4000</v>
      </c>
      <c r="D3816" s="96">
        <v>0.55853244591263063</v>
      </c>
      <c r="E3816" s="98">
        <v>0.49465133856590804</v>
      </c>
      <c r="F3816" s="119">
        <v>0.64560743349821115</v>
      </c>
      <c r="G3816" s="177">
        <v>1</v>
      </c>
      <c r="H3816" s="97">
        <v>8843714.6651778035</v>
      </c>
      <c r="I3816" s="185">
        <v>38110.198329053957</v>
      </c>
      <c r="J3816" s="174">
        <v>337035719855.48907</v>
      </c>
      <c r="K3816" s="186">
        <v>0.50493359080175637</v>
      </c>
      <c r="L3816" s="182">
        <v>131668355494.37178</v>
      </c>
      <c r="M3816" s="189">
        <v>7366898431.5233059</v>
      </c>
      <c r="N3816" s="187">
        <v>22544421.062921345</v>
      </c>
      <c r="O3816" s="185">
        <v>0</v>
      </c>
      <c r="P3816" s="185">
        <v>230980300133.28961</v>
      </c>
      <c r="Q3816" s="174">
        <v>575382918420.302</v>
      </c>
      <c r="R3816" s="119">
        <v>0.61691942009030265</v>
      </c>
      <c r="S3816" s="174">
        <v>229974751241.56784</v>
      </c>
      <c r="T3816" s="119">
        <v>0.39968991758211592</v>
      </c>
      <c r="U3816" s="97">
        <v>15.636546820398975</v>
      </c>
      <c r="V3816" s="184">
        <v>3983140011895.248</v>
      </c>
      <c r="W3816" s="199">
        <v>4131.3659468263268</v>
      </c>
      <c r="X3816" s="191">
        <v>4.5802023929194982E-2</v>
      </c>
      <c r="Y3816" s="198">
        <v>2.0000000000000001E-4</v>
      </c>
    </row>
    <row r="3817" spans="1:25" x14ac:dyDescent="0.2">
      <c r="A3817">
        <v>3813</v>
      </c>
      <c r="B3817" s="119">
        <v>0.67356322218620457</v>
      </c>
      <c r="C3817" s="97">
        <v>12347.653787453934</v>
      </c>
      <c r="D3817" s="96">
        <v>0.96911021048675217</v>
      </c>
      <c r="E3817" s="98">
        <v>0.4315873628756971</v>
      </c>
      <c r="F3817" s="119">
        <v>0.59748208003841941</v>
      </c>
      <c r="G3817" s="177">
        <v>1</v>
      </c>
      <c r="H3817" s="97">
        <v>6820448.566622233</v>
      </c>
      <c r="I3817" s="185">
        <v>39240.429338772999</v>
      </c>
      <c r="J3817" s="174">
        <v>267637330037.27533</v>
      </c>
      <c r="K3817" s="186">
        <v>0.40093959171304794</v>
      </c>
      <c r="L3817" s="182">
        <v>77283908714.557877</v>
      </c>
      <c r="M3817" s="189">
        <v>3356490116.4572554</v>
      </c>
      <c r="N3817" s="187">
        <v>14696756.445486503</v>
      </c>
      <c r="O3817" s="185">
        <v>0</v>
      </c>
      <c r="P3817" s="185">
        <v>326481343942.5365</v>
      </c>
      <c r="Q3817" s="174">
        <v>597475164096.26904</v>
      </c>
      <c r="R3817" s="119">
        <v>0.61674777317935658</v>
      </c>
      <c r="S3817" s="174">
        <v>210316550697.48904</v>
      </c>
      <c r="T3817" s="119">
        <v>0.35200885883785704</v>
      </c>
      <c r="U3817" s="97">
        <v>16.838040466980416</v>
      </c>
      <c r="V3817" s="184">
        <v>3715510920131.2744</v>
      </c>
      <c r="W3817" s="199">
        <v>3857.9035458595081</v>
      </c>
      <c r="X3817" s="191">
        <v>4.501171779490408E-2</v>
      </c>
      <c r="Y3817" s="198">
        <v>2.0000000000000001E-4</v>
      </c>
    </row>
    <row r="3818" spans="1:25" x14ac:dyDescent="0.2">
      <c r="A3818">
        <v>3814</v>
      </c>
      <c r="B3818" s="119">
        <v>0.50035479826396201</v>
      </c>
      <c r="C3818" s="97">
        <v>8908.0496382910842</v>
      </c>
      <c r="D3818" s="96">
        <v>0.80491035170084879</v>
      </c>
      <c r="E3818" s="98">
        <v>0</v>
      </c>
      <c r="F3818" s="119">
        <v>0</v>
      </c>
      <c r="G3818" s="177">
        <v>0</v>
      </c>
      <c r="H3818" s="97">
        <v>5948017.9696312379</v>
      </c>
      <c r="I3818" s="185">
        <v>37987.07705215746</v>
      </c>
      <c r="J3818" s="174">
        <v>225947816919.99899</v>
      </c>
      <c r="K3818" s="186">
        <v>0.41996148006415812</v>
      </c>
      <c r="L3818" s="182">
        <v>68596910440.914024</v>
      </c>
      <c r="M3818" s="189">
        <v>4634547684.6030817</v>
      </c>
      <c r="N3818" s="187">
        <v>13880679.470355749</v>
      </c>
      <c r="O3818" s="185">
        <v>0</v>
      </c>
      <c r="P3818" s="185">
        <v>0</v>
      </c>
      <c r="Q3818" s="174">
        <v>230582364604.60208</v>
      </c>
      <c r="R3818" s="119">
        <v>0.41152054179729908</v>
      </c>
      <c r="S3818" s="174">
        <v>68596910440.914024</v>
      </c>
      <c r="T3818" s="119">
        <v>0.29749417549144574</v>
      </c>
      <c r="U3818" s="97">
        <v>13.181941676680484</v>
      </c>
      <c r="V3818" s="184">
        <v>976452042281.34143</v>
      </c>
      <c r="W3818" s="199">
        <v>1013.4291859775184</v>
      </c>
      <c r="X3818" s="191">
        <v>5.5554771079241769E-2</v>
      </c>
      <c r="Y3818" s="198">
        <v>2.0000000000000001E-4</v>
      </c>
    </row>
    <row r="3819" spans="1:25" x14ac:dyDescent="0.2">
      <c r="A3819">
        <v>3815</v>
      </c>
      <c r="B3819" s="119">
        <v>0.59755918615741277</v>
      </c>
      <c r="C3819" s="97">
        <v>15833.881158551112</v>
      </c>
      <c r="D3819" s="96">
        <v>0.53562694598881366</v>
      </c>
      <c r="E3819" s="98">
        <v>0.30411849441574096</v>
      </c>
      <c r="F3819" s="119">
        <v>0.45081008028859637</v>
      </c>
      <c r="G3819" s="177">
        <v>1</v>
      </c>
      <c r="H3819" s="97">
        <v>2709411.6920455797</v>
      </c>
      <c r="I3819" s="185">
        <v>53699.781970268858</v>
      </c>
      <c r="J3819" s="174">
        <v>145494817130.54486</v>
      </c>
      <c r="K3819" s="186">
        <v>0.481914638303229</v>
      </c>
      <c r="L3819" s="182">
        <v>54253202436.769051</v>
      </c>
      <c r="M3819" s="189">
        <v>1431173620.5042138</v>
      </c>
      <c r="N3819" s="187">
        <v>8078913.1835470824</v>
      </c>
      <c r="O3819" s="185">
        <v>0</v>
      </c>
      <c r="P3819" s="185">
        <v>146908078406.01236</v>
      </c>
      <c r="Q3819" s="174">
        <v>293834069157.06146</v>
      </c>
      <c r="R3819" s="119">
        <v>0.63860036868962045</v>
      </c>
      <c r="S3819" s="174">
        <v>126609291782.15158</v>
      </c>
      <c r="T3819" s="119">
        <v>0.43088703820276142</v>
      </c>
      <c r="U3819" s="97">
        <v>16.461458873289512</v>
      </c>
      <c r="V3819" s="184">
        <v>2243828834204.9829</v>
      </c>
      <c r="W3819" s="199">
        <v>2328.1319845878484</v>
      </c>
      <c r="X3819" s="191">
        <v>4.5485329413141949E-2</v>
      </c>
      <c r="Y3819" s="198">
        <v>2.0000000000000001E-4</v>
      </c>
    </row>
    <row r="3820" spans="1:25" x14ac:dyDescent="0.2">
      <c r="A3820">
        <v>3816</v>
      </c>
      <c r="B3820" s="119">
        <v>0.45162295262803265</v>
      </c>
      <c r="C3820" s="97">
        <v>7506.4591114976602</v>
      </c>
      <c r="D3820" s="96">
        <v>0.52920911501064527</v>
      </c>
      <c r="E3820" s="98">
        <v>0.43896046741588762</v>
      </c>
      <c r="F3820" s="119">
        <v>0</v>
      </c>
      <c r="G3820" s="177">
        <v>0</v>
      </c>
      <c r="H3820" s="97">
        <v>4242427.6130094836</v>
      </c>
      <c r="I3820" s="185">
        <v>47646.292230506428</v>
      </c>
      <c r="J3820" s="174">
        <v>202135945816.2197</v>
      </c>
      <c r="K3820" s="186">
        <v>0.45162295262803265</v>
      </c>
      <c r="L3820" s="182">
        <v>66900404686.682762</v>
      </c>
      <c r="M3820" s="189">
        <v>22319074158.665123</v>
      </c>
      <c r="N3820" s="187">
        <v>11818256.961383104</v>
      </c>
      <c r="O3820" s="185">
        <v>38527620017.540619</v>
      </c>
      <c r="P3820" s="185">
        <v>0</v>
      </c>
      <c r="Q3820" s="174">
        <v>262982639992.42545</v>
      </c>
      <c r="R3820" s="119">
        <v>0.46433227949696898</v>
      </c>
      <c r="S3820" s="174">
        <v>83024191629.735092</v>
      </c>
      <c r="T3820" s="119">
        <v>0.31570217574865928</v>
      </c>
      <c r="U3820" s="97">
        <v>15.08998917414603</v>
      </c>
      <c r="V3820" s="184">
        <v>1394017703974.5862</v>
      </c>
      <c r="W3820" s="199">
        <v>1447.6337256572938</v>
      </c>
      <c r="X3820" s="191">
        <v>4.7752082629771417E-2</v>
      </c>
      <c r="Y3820" s="198">
        <v>2.0000000000000001E-4</v>
      </c>
    </row>
    <row r="3821" spans="1:25" x14ac:dyDescent="0.2">
      <c r="A3821">
        <v>3817</v>
      </c>
      <c r="B3821" s="119">
        <v>0.58553628050789253</v>
      </c>
      <c r="C3821" s="97">
        <v>7385.6442240464539</v>
      </c>
      <c r="D3821" s="96">
        <v>0.33142687499659551</v>
      </c>
      <c r="E3821" s="98">
        <v>0.31871995890575699</v>
      </c>
      <c r="F3821" s="119">
        <v>0.55019375356058842</v>
      </c>
      <c r="G3821" s="177">
        <v>1</v>
      </c>
      <c r="H3821" s="97">
        <v>2594309.5097202803</v>
      </c>
      <c r="I3821" s="185">
        <v>48431.706102696815</v>
      </c>
      <c r="J3821" s="174">
        <v>125646835714.20409</v>
      </c>
      <c r="K3821" s="186">
        <v>0.43712703096211658</v>
      </c>
      <c r="L3821" s="182">
        <v>39391018469.858894</v>
      </c>
      <c r="M3821" s="189">
        <v>4223098459.6853909</v>
      </c>
      <c r="N3821" s="187">
        <v>8931182.9339879025</v>
      </c>
      <c r="O3821" s="185">
        <v>0</v>
      </c>
      <c r="P3821" s="185">
        <v>195004872993.93265</v>
      </c>
      <c r="Q3821" s="174">
        <v>324874807167.82208</v>
      </c>
      <c r="R3821" s="119">
        <v>0.6492578740699988</v>
      </c>
      <c r="S3821" s="174">
        <v>92989078869.63118</v>
      </c>
      <c r="T3821" s="119">
        <v>0.28623050115915999</v>
      </c>
      <c r="U3821" s="97">
        <v>16.581189851010272</v>
      </c>
      <c r="V3821" s="184">
        <v>1708101895524.0149</v>
      </c>
      <c r="W3821" s="199">
        <v>1773.232389981709</v>
      </c>
      <c r="X3821" s="191">
        <v>4.32882514889288E-2</v>
      </c>
      <c r="Y3821" s="198">
        <v>2.0000000000000001E-4</v>
      </c>
    </row>
    <row r="3822" spans="1:25" x14ac:dyDescent="0.2">
      <c r="A3822">
        <v>3818</v>
      </c>
      <c r="B3822" s="119">
        <v>0.63916103039217442</v>
      </c>
      <c r="C3822" s="97">
        <v>12176.458418507331</v>
      </c>
      <c r="D3822" s="96">
        <v>0.43046931017499795</v>
      </c>
      <c r="E3822" s="98">
        <v>0</v>
      </c>
      <c r="F3822" s="119">
        <v>0.53951601808120875</v>
      </c>
      <c r="G3822" s="177">
        <v>1</v>
      </c>
      <c r="H3822" s="97">
        <v>2430471.3559722598</v>
      </c>
      <c r="I3822" s="185">
        <v>53966.557316138373</v>
      </c>
      <c r="J3822" s="174">
        <v>131164171737.30951</v>
      </c>
      <c r="K3822" s="186">
        <v>0.50030356066376813</v>
      </c>
      <c r="L3822" s="182">
        <v>47775344299.678085</v>
      </c>
      <c r="M3822" s="189">
        <v>4088275882.0484104</v>
      </c>
      <c r="N3822" s="187">
        <v>7880714.5381413661</v>
      </c>
      <c r="O3822" s="185">
        <v>0</v>
      </c>
      <c r="P3822" s="185">
        <v>101921047830.22197</v>
      </c>
      <c r="Q3822" s="174">
        <v>237173495449.5799</v>
      </c>
      <c r="R3822" s="119">
        <v>0.62046874224675574</v>
      </c>
      <c r="S3822" s="174">
        <v>80929014133.330154</v>
      </c>
      <c r="T3822" s="119">
        <v>0.34122284186908503</v>
      </c>
      <c r="U3822" s="97">
        <v>15.609203604737081</v>
      </c>
      <c r="V3822" s="184">
        <v>1391717815387.4639</v>
      </c>
      <c r="W3822" s="199">
        <v>1444.5376818589684</v>
      </c>
      <c r="X3822" s="191">
        <v>4.674992798223445E-2</v>
      </c>
      <c r="Y3822" s="198">
        <v>2.0000000000000001E-4</v>
      </c>
    </row>
    <row r="3823" spans="1:25" x14ac:dyDescent="0.2">
      <c r="A3823">
        <v>3819</v>
      </c>
      <c r="B3823" s="119">
        <v>0.52391358143685207</v>
      </c>
      <c r="C3823" s="97">
        <v>4000</v>
      </c>
      <c r="D3823" s="96">
        <v>0.98261407863644146</v>
      </c>
      <c r="E3823" s="98">
        <v>0</v>
      </c>
      <c r="F3823" s="119">
        <v>0</v>
      </c>
      <c r="G3823" s="177">
        <v>0</v>
      </c>
      <c r="H3823" s="97">
        <v>11804050.587207006</v>
      </c>
      <c r="I3823" s="185">
        <v>35477.287216049874</v>
      </c>
      <c r="J3823" s="174">
        <v>418775692995.12512</v>
      </c>
      <c r="K3823" s="186">
        <v>0.40801574386187223</v>
      </c>
      <c r="L3823" s="182">
        <v>120924772387.0311</v>
      </c>
      <c r="M3823" s="189">
        <v>4755363725.99821</v>
      </c>
      <c r="N3823" s="187">
        <v>24348384.969342545</v>
      </c>
      <c r="O3823" s="185">
        <v>0</v>
      </c>
      <c r="P3823" s="185">
        <v>0</v>
      </c>
      <c r="Q3823" s="174">
        <v>423531056721.12335</v>
      </c>
      <c r="R3823" s="119">
        <v>0.40343458449420272</v>
      </c>
      <c r="S3823" s="174">
        <v>120924772387.0311</v>
      </c>
      <c r="T3823" s="119">
        <v>0.28551571477001453</v>
      </c>
      <c r="U3823" s="97">
        <v>13.113209556689329</v>
      </c>
      <c r="V3823" s="184">
        <v>1760727929529.0618</v>
      </c>
      <c r="W3823" s="199">
        <v>1825.780383050738</v>
      </c>
      <c r="X3823" s="191">
        <v>5.4815923938122263E-2</v>
      </c>
      <c r="Y3823" s="198">
        <v>2.0000000000000001E-4</v>
      </c>
    </row>
    <row r="3824" spans="1:25" x14ac:dyDescent="0.2">
      <c r="A3824">
        <v>3820</v>
      </c>
      <c r="B3824" s="119">
        <v>0.66795125320017812</v>
      </c>
      <c r="C3824" s="97">
        <v>8439.5294607465403</v>
      </c>
      <c r="D3824" s="96">
        <v>0.55679300736443038</v>
      </c>
      <c r="E3824" s="98">
        <v>0</v>
      </c>
      <c r="F3824" s="119">
        <v>0</v>
      </c>
      <c r="G3824" s="177">
        <v>0</v>
      </c>
      <c r="H3824" s="97">
        <v>4061640.8421269557</v>
      </c>
      <c r="I3824" s="185">
        <v>49316.200005192673</v>
      </c>
      <c r="J3824" s="174">
        <v>200304692119.59216</v>
      </c>
      <c r="K3824" s="186">
        <v>0.52425407064191831</v>
      </c>
      <c r="L3824" s="182">
        <v>87674541836.582596</v>
      </c>
      <c r="M3824" s="189">
        <v>4046006705.8689451</v>
      </c>
      <c r="N3824" s="187">
        <v>11237357.322692828</v>
      </c>
      <c r="O3824" s="185">
        <v>0</v>
      </c>
      <c r="P3824" s="185">
        <v>0</v>
      </c>
      <c r="Q3824" s="174">
        <v>204350698825.46112</v>
      </c>
      <c r="R3824" s="119">
        <v>0.51387419184733696</v>
      </c>
      <c r="S3824" s="174">
        <v>87674541836.582596</v>
      </c>
      <c r="T3824" s="119">
        <v>0.42903959879024778</v>
      </c>
      <c r="U3824" s="97">
        <v>13.126955434956852</v>
      </c>
      <c r="V3824" s="184">
        <v>1294924598617.3442</v>
      </c>
      <c r="W3824" s="199">
        <v>1344.0291522052523</v>
      </c>
      <c r="X3824" s="191">
        <v>5.3831824713739887E-2</v>
      </c>
      <c r="Y3824" s="198">
        <v>2.0000000000000001E-4</v>
      </c>
    </row>
    <row r="3825" spans="1:25" x14ac:dyDescent="0.2">
      <c r="A3825">
        <v>3821</v>
      </c>
      <c r="B3825" s="119">
        <v>0.48055590279637328</v>
      </c>
      <c r="C3825" s="97">
        <v>11125.154992277465</v>
      </c>
      <c r="D3825" s="96">
        <v>0.51014271106849818</v>
      </c>
      <c r="E3825" s="98">
        <v>0.31410156228332575</v>
      </c>
      <c r="F3825" s="119">
        <v>0.70310626515877162</v>
      </c>
      <c r="G3825" s="177">
        <v>1</v>
      </c>
      <c r="H3825" s="97">
        <v>3435344.8103254167</v>
      </c>
      <c r="I3825" s="185">
        <v>41365.212418264317</v>
      </c>
      <c r="J3825" s="174">
        <v>142103767809.0928</v>
      </c>
      <c r="K3825" s="186">
        <v>0.33170296861182258</v>
      </c>
      <c r="L3825" s="182">
        <v>33004031061.032467</v>
      </c>
      <c r="M3825" s="189">
        <v>3889956838.0543842</v>
      </c>
      <c r="N3825" s="187">
        <v>9968837.1907400824</v>
      </c>
      <c r="O3825" s="185">
        <v>0</v>
      </c>
      <c r="P3825" s="185">
        <v>285165492246.88947</v>
      </c>
      <c r="Q3825" s="174">
        <v>431159216894.03668</v>
      </c>
      <c r="R3825" s="119">
        <v>0.63843848083239252</v>
      </c>
      <c r="S3825" s="174">
        <v>126145372554.05608</v>
      </c>
      <c r="T3825" s="119">
        <v>0.29257259873226377</v>
      </c>
      <c r="U3825" s="97">
        <v>17.534926440690008</v>
      </c>
      <c r="V3825" s="184">
        <v>2387778887490.7559</v>
      </c>
      <c r="W3825" s="199">
        <v>2476.0055854511588</v>
      </c>
      <c r="X3825" s="191">
        <v>4.2174619720129092E-2</v>
      </c>
      <c r="Y3825" s="198">
        <v>2.0000000000000001E-4</v>
      </c>
    </row>
    <row r="3826" spans="1:25" x14ac:dyDescent="0.2">
      <c r="A3826">
        <v>3822</v>
      </c>
      <c r="B3826" s="119">
        <v>0.44560535239273019</v>
      </c>
      <c r="C3826" s="97">
        <v>10634.770338612034</v>
      </c>
      <c r="D3826" s="96">
        <v>1.1312328381188612</v>
      </c>
      <c r="E3826" s="98">
        <v>0.7</v>
      </c>
      <c r="F3826" s="119">
        <v>0.51436448573540239</v>
      </c>
      <c r="G3826" s="177">
        <v>1</v>
      </c>
      <c r="H3826" s="97">
        <v>11133001.245494902</v>
      </c>
      <c r="I3826" s="185">
        <v>38683.150090828836</v>
      </c>
      <c r="J3826" s="174">
        <v>430659558140.86365</v>
      </c>
      <c r="K3826" s="186">
        <v>0.42834685147216223</v>
      </c>
      <c r="L3826" s="182">
        <v>140191688243.13129</v>
      </c>
      <c r="M3826" s="189">
        <v>5346845403.6459923</v>
      </c>
      <c r="N3826" s="187">
        <v>21742397.883791119</v>
      </c>
      <c r="O3826" s="185">
        <v>0</v>
      </c>
      <c r="P3826" s="185">
        <v>250504117590.60123</v>
      </c>
      <c r="Q3826" s="174">
        <v>686510521135.11084</v>
      </c>
      <c r="R3826" s="119">
        <v>0.56062499846636149</v>
      </c>
      <c r="S3826" s="174">
        <v>255919295290.12775</v>
      </c>
      <c r="T3826" s="119">
        <v>0.37278277231203677</v>
      </c>
      <c r="U3826" s="97">
        <v>15.787716988024352</v>
      </c>
      <c r="V3826" s="184">
        <v>4190207809131.7778</v>
      </c>
      <c r="W3826" s="199">
        <v>4348.8471295297086</v>
      </c>
      <c r="X3826" s="191">
        <v>4.7870815037650317E-2</v>
      </c>
      <c r="Y3826" s="198">
        <v>2.0000000000000001E-4</v>
      </c>
    </row>
    <row r="3827" spans="1:25" x14ac:dyDescent="0.2">
      <c r="A3827">
        <v>3823</v>
      </c>
      <c r="B3827" s="119">
        <v>0.37845510585484043</v>
      </c>
      <c r="C3827" s="97">
        <v>17000</v>
      </c>
      <c r="D3827" s="96">
        <v>0.7516000704528738</v>
      </c>
      <c r="E3827" s="98">
        <v>0.28574740977931679</v>
      </c>
      <c r="F3827" s="119">
        <v>0.55188410386628584</v>
      </c>
      <c r="G3827" s="177">
        <v>1</v>
      </c>
      <c r="H3827" s="97">
        <v>4863774.4862926444</v>
      </c>
      <c r="I3827" s="185">
        <v>41704.152994296026</v>
      </c>
      <c r="J3827" s="174">
        <v>202839595306.10199</v>
      </c>
      <c r="K3827" s="186">
        <v>0.37845510585484043</v>
      </c>
      <c r="L3827" s="182">
        <v>62614635542.255211</v>
      </c>
      <c r="M3827" s="189">
        <v>6814692403.5604048</v>
      </c>
      <c r="N3827" s="187">
        <v>11849782.068588872</v>
      </c>
      <c r="O3827" s="185">
        <v>0</v>
      </c>
      <c r="P3827" s="185">
        <v>260179270175.05298</v>
      </c>
      <c r="Q3827" s="174">
        <v>469833557884.71539</v>
      </c>
      <c r="R3827" s="119">
        <v>0.60640431461703992</v>
      </c>
      <c r="S3827" s="174">
        <v>196427947531.05527</v>
      </c>
      <c r="T3827" s="119">
        <v>0.41807985878108228</v>
      </c>
      <c r="U3827" s="97">
        <v>17.175006531467197</v>
      </c>
      <c r="V3827" s="184">
        <v>3546824433858.5649</v>
      </c>
      <c r="W3827" s="199">
        <v>3672.5733451981496</v>
      </c>
      <c r="X3827" s="191">
        <v>4.3971172797578825E-2</v>
      </c>
      <c r="Y3827" s="198">
        <v>2.0000000000000001E-4</v>
      </c>
    </row>
    <row r="3828" spans="1:25" x14ac:dyDescent="0.2">
      <c r="A3828">
        <v>3824</v>
      </c>
      <c r="B3828" s="119">
        <v>0.52135729423190125</v>
      </c>
      <c r="C3828" s="97">
        <v>9122.5976710260747</v>
      </c>
      <c r="D3828" s="96">
        <v>0.88245745919228114</v>
      </c>
      <c r="E3828" s="98">
        <v>0.21295450562577395</v>
      </c>
      <c r="F3828" s="119">
        <v>0</v>
      </c>
      <c r="G3828" s="177">
        <v>0</v>
      </c>
      <c r="H3828" s="97">
        <v>26290133.508460145</v>
      </c>
      <c r="I3828" s="185">
        <v>30059.109237000954</v>
      </c>
      <c r="J3828" s="174">
        <v>790257994986.1427</v>
      </c>
      <c r="K3828" s="186">
        <v>0.40468390831236922</v>
      </c>
      <c r="L3828" s="182">
        <v>252828195918.60947</v>
      </c>
      <c r="M3828" s="189">
        <v>67056007765.500816</v>
      </c>
      <c r="N3828" s="187">
        <v>53401808.870815247</v>
      </c>
      <c r="O3828" s="185">
        <v>56914940561.484573</v>
      </c>
      <c r="P3828" s="185">
        <v>0</v>
      </c>
      <c r="Q3828" s="174">
        <v>914228943313.12817</v>
      </c>
      <c r="R3828" s="119">
        <v>0.39961177023264172</v>
      </c>
      <c r="S3828" s="174">
        <v>281111078608.15942</v>
      </c>
      <c r="T3828" s="119">
        <v>0.30748433492974353</v>
      </c>
      <c r="U3828" s="97">
        <v>14.469608839542021</v>
      </c>
      <c r="V3828" s="184">
        <v>4135838375834.9121</v>
      </c>
      <c r="W3828" s="199">
        <v>4293.9817704567249</v>
      </c>
      <c r="X3828" s="191">
        <v>5.0294231951240893E-2</v>
      </c>
      <c r="Y3828" s="198">
        <v>2.0000000000000001E-4</v>
      </c>
    </row>
    <row r="3829" spans="1:25" x14ac:dyDescent="0.2">
      <c r="A3829">
        <v>3825</v>
      </c>
      <c r="B3829" s="119">
        <v>0.42645069334730606</v>
      </c>
      <c r="C3829" s="97">
        <v>9110.3743673098761</v>
      </c>
      <c r="D3829" s="96">
        <v>0.24327646265680025</v>
      </c>
      <c r="E3829" s="98">
        <v>0.30419024654647575</v>
      </c>
      <c r="F3829" s="119">
        <v>0.61730499011017714</v>
      </c>
      <c r="G3829" s="177">
        <v>1</v>
      </c>
      <c r="H3829" s="97">
        <v>2294361.9350349666</v>
      </c>
      <c r="I3829" s="185">
        <v>53731.132487648138</v>
      </c>
      <c r="J3829" s="174">
        <v>123278665105.98055</v>
      </c>
      <c r="K3829" s="186">
        <v>0.42645069334730601</v>
      </c>
      <c r="L3829" s="182">
        <v>37337580443.725945</v>
      </c>
      <c r="M3829" s="189">
        <v>4598488489.5842075</v>
      </c>
      <c r="N3829" s="187">
        <v>8622174.4718605727</v>
      </c>
      <c r="O3829" s="185">
        <v>0</v>
      </c>
      <c r="P3829" s="185">
        <v>122908171342.09041</v>
      </c>
      <c r="Q3829" s="174">
        <v>250785324937.65515</v>
      </c>
      <c r="R3829" s="119">
        <v>0.60170510104832198</v>
      </c>
      <c r="S3829" s="174">
        <v>76863057084.732712</v>
      </c>
      <c r="T3829" s="119">
        <v>0.30648945309635145</v>
      </c>
      <c r="U3829" s="97">
        <v>16.269481657854516</v>
      </c>
      <c r="V3829" s="184">
        <v>1404155113463.0842</v>
      </c>
      <c r="W3829" s="199">
        <v>1457.4298651535767</v>
      </c>
      <c r="X3829" s="191">
        <v>4.3752163022561526E-2</v>
      </c>
      <c r="Y3829" s="198">
        <v>2.0000000000000001E-4</v>
      </c>
    </row>
    <row r="3830" spans="1:25" x14ac:dyDescent="0.2">
      <c r="A3830">
        <v>3826</v>
      </c>
      <c r="B3830" s="119">
        <v>0.61145705548931228</v>
      </c>
      <c r="C3830" s="97">
        <v>11503.497661612979</v>
      </c>
      <c r="D3830" s="96">
        <v>0.68668066144312989</v>
      </c>
      <c r="E3830" s="98">
        <v>0</v>
      </c>
      <c r="F3830" s="119">
        <v>0.66726625796939909</v>
      </c>
      <c r="G3830" s="177">
        <v>1</v>
      </c>
      <c r="H3830" s="97">
        <v>6691773.0302363224</v>
      </c>
      <c r="I3830" s="185">
        <v>35977.394936624587</v>
      </c>
      <c r="J3830" s="174">
        <v>240752561135.06525</v>
      </c>
      <c r="K3830" s="186">
        <v>0.42900241338374367</v>
      </c>
      <c r="L3830" s="182">
        <v>76230559953.179199</v>
      </c>
      <c r="M3830" s="189">
        <v>8704727917.4309616</v>
      </c>
      <c r="N3830" s="187">
        <v>16177303.132257592</v>
      </c>
      <c r="O3830" s="185">
        <v>0</v>
      </c>
      <c r="P3830" s="185">
        <v>179019117006.22321</v>
      </c>
      <c r="Q3830" s="174">
        <v>428476406058.71942</v>
      </c>
      <c r="R3830" s="119">
        <v>0.57529124095215201</v>
      </c>
      <c r="S3830" s="174">
        <v>157613896747.14206</v>
      </c>
      <c r="T3830" s="119">
        <v>0.36784731788835595</v>
      </c>
      <c r="U3830" s="97">
        <v>16.265856716010983</v>
      </c>
      <c r="V3830" s="184">
        <v>2722704775244.3833</v>
      </c>
      <c r="W3830" s="199">
        <v>2824.3080220074335</v>
      </c>
      <c r="X3830" s="191">
        <v>4.5613714642722555E-2</v>
      </c>
      <c r="Y3830" s="198">
        <v>2.0000000000000001E-4</v>
      </c>
    </row>
    <row r="3831" spans="1:25" x14ac:dyDescent="0.2">
      <c r="A3831">
        <v>3827</v>
      </c>
      <c r="B3831" s="119">
        <v>0.51426976410575986</v>
      </c>
      <c r="C3831" s="97">
        <v>12848.344738972384</v>
      </c>
      <c r="D3831" s="96">
        <v>0.6779517326870752</v>
      </c>
      <c r="E3831" s="98">
        <v>0.49897789895125105</v>
      </c>
      <c r="F3831" s="119">
        <v>0</v>
      </c>
      <c r="G3831" s="177">
        <v>0</v>
      </c>
      <c r="H3831" s="97">
        <v>6688155.7759753456</v>
      </c>
      <c r="I3831" s="185">
        <v>39030.775181610494</v>
      </c>
      <c r="J3831" s="174">
        <v>261043904471.68338</v>
      </c>
      <c r="K3831" s="186">
        <v>0.38969814940829783</v>
      </c>
      <c r="L3831" s="182">
        <v>73165262591.709351</v>
      </c>
      <c r="M3831" s="189">
        <v>25942239046.810017</v>
      </c>
      <c r="N3831" s="187">
        <v>16207424.059178591</v>
      </c>
      <c r="O3831" s="185">
        <v>61302038236.788437</v>
      </c>
      <c r="P3831" s="185">
        <v>0</v>
      </c>
      <c r="Q3831" s="174">
        <v>348288181755.2818</v>
      </c>
      <c r="R3831" s="119">
        <v>0.43288852442974346</v>
      </c>
      <c r="S3831" s="174">
        <v>106703607736.60689</v>
      </c>
      <c r="T3831" s="119">
        <v>0.3063658582925452</v>
      </c>
      <c r="U3831" s="97">
        <v>15.69052157550237</v>
      </c>
      <c r="V3831" s="184">
        <v>1767779823905.375</v>
      </c>
      <c r="W3831" s="199">
        <v>1835.6394010648876</v>
      </c>
      <c r="X3831" s="191">
        <v>4.8017085818556633E-2</v>
      </c>
      <c r="Y3831" s="198">
        <v>2.0000000000000001E-4</v>
      </c>
    </row>
    <row r="3832" spans="1:25" x14ac:dyDescent="0.2">
      <c r="A3832">
        <v>3828</v>
      </c>
      <c r="B3832" s="119">
        <v>0.70954305042682064</v>
      </c>
      <c r="C3832" s="97">
        <v>11356.892525269928</v>
      </c>
      <c r="D3832" s="96">
        <v>0.62599070483883323</v>
      </c>
      <c r="E3832" s="98">
        <v>0</v>
      </c>
      <c r="F3832" s="119">
        <v>0</v>
      </c>
      <c r="G3832" s="177">
        <v>0</v>
      </c>
      <c r="H3832" s="97">
        <v>7908418.659815467</v>
      </c>
      <c r="I3832" s="185">
        <v>42435.634058369244</v>
      </c>
      <c r="J3832" s="174">
        <v>335598760228.30811</v>
      </c>
      <c r="K3832" s="186">
        <v>0.45444321746947114</v>
      </c>
      <c r="L3832" s="182">
        <v>122806545542.59523</v>
      </c>
      <c r="M3832" s="189">
        <v>2230566000.9046941</v>
      </c>
      <c r="N3832" s="187">
        <v>19314664.751868449</v>
      </c>
      <c r="O3832" s="185">
        <v>0</v>
      </c>
      <c r="P3832" s="185">
        <v>0</v>
      </c>
      <c r="Q3832" s="174">
        <v>337829326229.21283</v>
      </c>
      <c r="R3832" s="119">
        <v>0.45144269172606244</v>
      </c>
      <c r="S3832" s="174">
        <v>122806545542.59523</v>
      </c>
      <c r="T3832" s="119">
        <v>0.36351653337304585</v>
      </c>
      <c r="U3832" s="97">
        <v>13.061789032339471</v>
      </c>
      <c r="V3832" s="184">
        <v>1728155972245.5146</v>
      </c>
      <c r="W3832" s="199">
        <v>1794.8294744846403</v>
      </c>
      <c r="X3832" s="191">
        <v>5.4552935610409914E-2</v>
      </c>
      <c r="Y3832" s="198">
        <v>2.0000000000000001E-4</v>
      </c>
    </row>
    <row r="3833" spans="1:25" x14ac:dyDescent="0.2">
      <c r="A3833">
        <v>3829</v>
      </c>
      <c r="B3833" s="119">
        <v>0.51686133134701329</v>
      </c>
      <c r="C3833" s="97">
        <v>4000</v>
      </c>
      <c r="D3833" s="96">
        <v>0.41042919230700042</v>
      </c>
      <c r="E3833" s="98">
        <v>0.10603522874765273</v>
      </c>
      <c r="F3833" s="119">
        <v>0.64501542526650391</v>
      </c>
      <c r="G3833" s="177">
        <v>1</v>
      </c>
      <c r="H3833" s="97">
        <v>4131917.4482619115</v>
      </c>
      <c r="I3833" s="185">
        <v>48281.492478625056</v>
      </c>
      <c r="J3833" s="174">
        <v>199495141200.55713</v>
      </c>
      <c r="K3833" s="186">
        <v>0.50608714935316645</v>
      </c>
      <c r="L3833" s="182">
        <v>77284203088.022751</v>
      </c>
      <c r="M3833" s="189">
        <v>3904446464.6823049</v>
      </c>
      <c r="N3833" s="187">
        <v>12648504.41805465</v>
      </c>
      <c r="O3833" s="185">
        <v>0</v>
      </c>
      <c r="P3833" s="185">
        <v>250039937666.39835</v>
      </c>
      <c r="Q3833" s="174">
        <v>453439525331.63776</v>
      </c>
      <c r="R3833" s="119">
        <v>0.66380158904977338</v>
      </c>
      <c r="S3833" s="174">
        <v>225384586641.24689</v>
      </c>
      <c r="T3833" s="119">
        <v>0.49705544852183881</v>
      </c>
      <c r="U3833" s="97">
        <v>17.004063399708638</v>
      </c>
      <c r="V3833" s="184">
        <v>4197875769853.981</v>
      </c>
      <c r="W3833" s="199">
        <v>4355.9162936007742</v>
      </c>
      <c r="X3833" s="191">
        <v>4.3019419534862526E-2</v>
      </c>
      <c r="Y3833" s="198">
        <v>2.0000000000000001E-4</v>
      </c>
    </row>
    <row r="3834" spans="1:25" x14ac:dyDescent="0.2">
      <c r="A3834">
        <v>3830</v>
      </c>
      <c r="B3834" s="119">
        <v>0.38666009293274994</v>
      </c>
      <c r="C3834" s="97">
        <v>9859.9152786457435</v>
      </c>
      <c r="D3834" s="96">
        <v>1.2190981447192619</v>
      </c>
      <c r="E3834" s="98">
        <v>0.33081042243146486</v>
      </c>
      <c r="F3834" s="119">
        <v>0</v>
      </c>
      <c r="G3834" s="177">
        <v>0</v>
      </c>
      <c r="H3834" s="97">
        <v>8783742.6544748116</v>
      </c>
      <c r="I3834" s="185">
        <v>37596.310971182356</v>
      </c>
      <c r="J3834" s="174">
        <v>330236320328.47382</v>
      </c>
      <c r="K3834" s="186">
        <v>0.38666009293274994</v>
      </c>
      <c r="L3834" s="182">
        <v>86137239281.462036</v>
      </c>
      <c r="M3834" s="189">
        <v>26089961596.117222</v>
      </c>
      <c r="N3834" s="187">
        <v>17622233.697692759</v>
      </c>
      <c r="O3834" s="185">
        <v>41315959501.361038</v>
      </c>
      <c r="P3834" s="185">
        <v>0</v>
      </c>
      <c r="Q3834" s="174">
        <v>397642241425.95209</v>
      </c>
      <c r="R3834" s="119">
        <v>0.40423767186464482</v>
      </c>
      <c r="S3834" s="174">
        <v>104779660994.74239</v>
      </c>
      <c r="T3834" s="119">
        <v>0.26350233973885839</v>
      </c>
      <c r="U3834" s="97">
        <v>14.972376949900706</v>
      </c>
      <c r="V3834" s="184">
        <v>1616785414455.9492</v>
      </c>
      <c r="W3834" s="199">
        <v>1678.7361434530874</v>
      </c>
      <c r="X3834" s="191">
        <v>5.2267746394252496E-2</v>
      </c>
      <c r="Y3834" s="198">
        <v>2.0000000000000001E-4</v>
      </c>
    </row>
    <row r="3835" spans="1:25" x14ac:dyDescent="0.2">
      <c r="A3835">
        <v>3831</v>
      </c>
      <c r="B3835" s="119">
        <v>0.3684763853723203</v>
      </c>
      <c r="C3835" s="97">
        <v>4256.3211683732534</v>
      </c>
      <c r="D3835" s="96">
        <v>0.88164032412869964</v>
      </c>
      <c r="E3835" s="98">
        <v>0</v>
      </c>
      <c r="F3835" s="119">
        <v>0.72128467053333778</v>
      </c>
      <c r="G3835" s="177">
        <v>1</v>
      </c>
      <c r="H3835" s="97">
        <v>13963568.834018432</v>
      </c>
      <c r="I3835" s="185">
        <v>36298.577948907325</v>
      </c>
      <c r="J3835" s="174">
        <v>506857691766.55103</v>
      </c>
      <c r="K3835" s="186">
        <v>0.3684763853723203</v>
      </c>
      <c r="L3835" s="182">
        <v>117031864660.50816</v>
      </c>
      <c r="M3835" s="189">
        <v>10753127679.560928</v>
      </c>
      <c r="N3835" s="187">
        <v>29453129.537488431</v>
      </c>
      <c r="O3835" s="185">
        <v>0</v>
      </c>
      <c r="P3835" s="185">
        <v>580823783860.23962</v>
      </c>
      <c r="Q3835" s="174">
        <v>1098434603306.3516</v>
      </c>
      <c r="R3835" s="119">
        <v>0.59304770196392564</v>
      </c>
      <c r="S3835" s="174">
        <v>348487751673.81354</v>
      </c>
      <c r="T3835" s="119">
        <v>0.31725853375780888</v>
      </c>
      <c r="U3835" s="97">
        <v>17.073778287814925</v>
      </c>
      <c r="V3835" s="184">
        <v>6353641406970.6377</v>
      </c>
      <c r="W3835" s="199">
        <v>6592.7764153246662</v>
      </c>
      <c r="X3835" s="191">
        <v>4.3833138493527282E-2</v>
      </c>
      <c r="Y3835" s="198">
        <v>2.0000000000000001E-4</v>
      </c>
    </row>
    <row r="3836" spans="1:25" x14ac:dyDescent="0.2">
      <c r="A3836">
        <v>3832</v>
      </c>
      <c r="B3836" s="119">
        <v>0.41631902118841363</v>
      </c>
      <c r="C3836" s="97">
        <v>7536.0598362428555</v>
      </c>
      <c r="D3836" s="96">
        <v>0.40889685922912428</v>
      </c>
      <c r="E3836" s="98">
        <v>0.1203548335670802</v>
      </c>
      <c r="F3836" s="119">
        <v>0</v>
      </c>
      <c r="G3836" s="177">
        <v>0</v>
      </c>
      <c r="H3836" s="97">
        <v>3261556.5771336276</v>
      </c>
      <c r="I3836" s="185">
        <v>53828.813261345829</v>
      </c>
      <c r="J3836" s="174">
        <v>175565719931.84033</v>
      </c>
      <c r="K3836" s="186">
        <v>0.41631902118841357</v>
      </c>
      <c r="L3836" s="182">
        <v>50605238094.75824</v>
      </c>
      <c r="M3836" s="189">
        <v>5763187876.761446</v>
      </c>
      <c r="N3836" s="187">
        <v>10205532.401279129</v>
      </c>
      <c r="O3836" s="185">
        <v>13169952808.018202</v>
      </c>
      <c r="P3836" s="185">
        <v>0</v>
      </c>
      <c r="Q3836" s="174">
        <v>194498860616.61996</v>
      </c>
      <c r="R3836" s="119">
        <v>0.42996298619721335</v>
      </c>
      <c r="S3836" s="174">
        <v>59199482464.169952</v>
      </c>
      <c r="T3836" s="119">
        <v>0.30436930209508561</v>
      </c>
      <c r="U3836" s="97">
        <v>14.142007466663953</v>
      </c>
      <c r="V3836" s="184">
        <v>957458959971.1123</v>
      </c>
      <c r="W3836" s="199">
        <v>992.49572501765738</v>
      </c>
      <c r="X3836" s="191">
        <v>4.9295750399483217E-2</v>
      </c>
      <c r="Y3836" s="198">
        <v>2.0000000000000001E-4</v>
      </c>
    </row>
    <row r="3837" spans="1:25" x14ac:dyDescent="0.2">
      <c r="A3837">
        <v>3833</v>
      </c>
      <c r="B3837" s="119">
        <v>0.42502401635885895</v>
      </c>
      <c r="C3837" s="97">
        <v>10907.5882082068</v>
      </c>
      <c r="D3837" s="96">
        <v>0.75785404108996823</v>
      </c>
      <c r="E3837" s="98">
        <v>0.68262286878994738</v>
      </c>
      <c r="F3837" s="119">
        <v>0.49556186685847053</v>
      </c>
      <c r="G3837" s="177">
        <v>1</v>
      </c>
      <c r="H3837" s="97">
        <v>7412592.7647059141</v>
      </c>
      <c r="I3837" s="185">
        <v>35382.636338574637</v>
      </c>
      <c r="J3837" s="174">
        <v>262277074119.53891</v>
      </c>
      <c r="K3837" s="186">
        <v>0.36025001052121919</v>
      </c>
      <c r="L3837" s="182">
        <v>69384795806.997879</v>
      </c>
      <c r="M3837" s="189">
        <v>2113739700.2751756</v>
      </c>
      <c r="N3837" s="187">
        <v>17145474.764729463</v>
      </c>
      <c r="O3837" s="185">
        <v>0</v>
      </c>
      <c r="P3837" s="185">
        <v>166503929795.64041</v>
      </c>
      <c r="Q3837" s="174">
        <v>430894743615.45447</v>
      </c>
      <c r="R3837" s="119">
        <v>0.52840854041781482</v>
      </c>
      <c r="S3837" s="174">
        <v>158429384287.89355</v>
      </c>
      <c r="T3837" s="119">
        <v>0.36767536999541928</v>
      </c>
      <c r="U3837" s="97">
        <v>16.427040982494233</v>
      </c>
      <c r="V3837" s="184">
        <v>2745455190225.4575</v>
      </c>
      <c r="W3837" s="199">
        <v>2851.4256448252859</v>
      </c>
      <c r="X3837" s="191">
        <v>4.5606287340299145E-2</v>
      </c>
      <c r="Y3837" s="198">
        <v>2.0000000000000001E-4</v>
      </c>
    </row>
    <row r="3838" spans="1:25" x14ac:dyDescent="0.2">
      <c r="A3838">
        <v>3834</v>
      </c>
      <c r="B3838" s="119">
        <v>0.48433238940647594</v>
      </c>
      <c r="C3838" s="97">
        <v>9959.0792338494157</v>
      </c>
      <c r="D3838" s="96">
        <v>1.3912716518317572</v>
      </c>
      <c r="E3838" s="98">
        <v>0</v>
      </c>
      <c r="F3838" s="119">
        <v>0.57392881770298232</v>
      </c>
      <c r="G3838" s="177">
        <v>1</v>
      </c>
      <c r="H3838" s="97">
        <v>38377929.955572493</v>
      </c>
      <c r="I3838" s="185">
        <v>20739.219286902578</v>
      </c>
      <c r="J3838" s="174">
        <v>795928305126.00525</v>
      </c>
      <c r="K3838" s="186">
        <v>0.17132208836485585</v>
      </c>
      <c r="L3838" s="182">
        <v>72018556369.216553</v>
      </c>
      <c r="M3838" s="189">
        <v>22874469937.672966</v>
      </c>
      <c r="N3838" s="187">
        <v>65730941.264037527</v>
      </c>
      <c r="O3838" s="185">
        <v>0</v>
      </c>
      <c r="P3838" s="185">
        <v>663379292967.39844</v>
      </c>
      <c r="Q3838" s="174">
        <v>1482182068031.0767</v>
      </c>
      <c r="R3838" s="119">
        <v>0.45005505611259355</v>
      </c>
      <c r="S3838" s="174">
        <v>391196451004.59729</v>
      </c>
      <c r="T3838" s="119">
        <v>0.26393279168750217</v>
      </c>
      <c r="U3838" s="97">
        <v>18.091088603789522</v>
      </c>
      <c r="V3838" s="184">
        <v>6725983807808.3604</v>
      </c>
      <c r="W3838" s="199">
        <v>6965.7267819816725</v>
      </c>
      <c r="X3838" s="191">
        <v>4.5116223437640483E-2</v>
      </c>
      <c r="Y3838" s="198">
        <v>2.0000000000000001E-4</v>
      </c>
    </row>
    <row r="3839" spans="1:25" x14ac:dyDescent="0.2">
      <c r="A3839">
        <v>3835</v>
      </c>
      <c r="B3839" s="119">
        <v>0.49042788865006154</v>
      </c>
      <c r="C3839" s="97">
        <v>11225.539470026775</v>
      </c>
      <c r="D3839" s="96">
        <v>1.2987910691478808</v>
      </c>
      <c r="E3839" s="98">
        <v>0</v>
      </c>
      <c r="F3839" s="119">
        <v>0</v>
      </c>
      <c r="G3839" s="177">
        <v>0</v>
      </c>
      <c r="H3839" s="97">
        <v>21276828.254166026</v>
      </c>
      <c r="I3839" s="185">
        <v>33292.128683875322</v>
      </c>
      <c r="J3839" s="174">
        <v>708350904222.40967</v>
      </c>
      <c r="K3839" s="186">
        <v>0.44227527982214421</v>
      </c>
      <c r="L3839" s="182">
        <v>252863442384.54285</v>
      </c>
      <c r="M3839" s="189">
        <v>12736133793.017664</v>
      </c>
      <c r="N3839" s="187">
        <v>38056244.136433601</v>
      </c>
      <c r="O3839" s="185">
        <v>0</v>
      </c>
      <c r="P3839" s="185">
        <v>0</v>
      </c>
      <c r="Q3839" s="174">
        <v>721087038015.42737</v>
      </c>
      <c r="R3839" s="119">
        <v>0.43446363318283981</v>
      </c>
      <c r="S3839" s="174">
        <v>252863442384.54285</v>
      </c>
      <c r="T3839" s="119">
        <v>0.3506697930397869</v>
      </c>
      <c r="U3839" s="97">
        <v>13.156016267858181</v>
      </c>
      <c r="V3839" s="184">
        <v>3170332120887.5278</v>
      </c>
      <c r="W3839" s="199">
        <v>3291.5130467190334</v>
      </c>
      <c r="X3839" s="191">
        <v>6.0012072249119697E-2</v>
      </c>
      <c r="Y3839" s="198">
        <v>2.0000000000000001E-4</v>
      </c>
    </row>
    <row r="3840" spans="1:25" x14ac:dyDescent="0.2">
      <c r="A3840">
        <v>3836</v>
      </c>
      <c r="B3840" s="119">
        <v>0.49044232701199159</v>
      </c>
      <c r="C3840" s="97">
        <v>6840.4061404980002</v>
      </c>
      <c r="D3840" s="96">
        <v>0.55135102022690041</v>
      </c>
      <c r="E3840" s="98">
        <v>0.66594716510990493</v>
      </c>
      <c r="F3840" s="119">
        <v>0.68629769670201424</v>
      </c>
      <c r="G3840" s="177">
        <v>1</v>
      </c>
      <c r="H3840" s="97">
        <v>4558629.4645427233</v>
      </c>
      <c r="I3840" s="185">
        <v>43386.380267998582</v>
      </c>
      <c r="J3840" s="174">
        <v>197782431449.55334</v>
      </c>
      <c r="K3840" s="186">
        <v>0.46969474064269567</v>
      </c>
      <c r="L3840" s="182">
        <v>68142109109.357002</v>
      </c>
      <c r="M3840" s="189">
        <v>2219738015.897862</v>
      </c>
      <c r="N3840" s="187">
        <v>12488251.223777816</v>
      </c>
      <c r="O3840" s="185">
        <v>0</v>
      </c>
      <c r="P3840" s="185">
        <v>192803029982.49811</v>
      </c>
      <c r="Q3840" s="174">
        <v>392805199447.94934</v>
      </c>
      <c r="R3840" s="119">
        <v>0.62916629458242879</v>
      </c>
      <c r="S3840" s="174">
        <v>169382183447.52826</v>
      </c>
      <c r="T3840" s="119">
        <v>0.43121166340358769</v>
      </c>
      <c r="U3840" s="97">
        <v>16.62540104920458</v>
      </c>
      <c r="V3840" s="184">
        <v>3077002644568.7573</v>
      </c>
      <c r="W3840" s="199">
        <v>3195.5153723759604</v>
      </c>
      <c r="X3840" s="191">
        <v>4.3983953661742015E-2</v>
      </c>
      <c r="Y3840" s="198">
        <v>2.0000000000000001E-4</v>
      </c>
    </row>
    <row r="3841" spans="1:25" x14ac:dyDescent="0.2">
      <c r="A3841">
        <v>3837</v>
      </c>
      <c r="B3841" s="119">
        <v>0.61592967497853024</v>
      </c>
      <c r="C3841" s="97">
        <v>12893.854266887944</v>
      </c>
      <c r="D3841" s="96">
        <v>0.39684302870014598</v>
      </c>
      <c r="E3841" s="98">
        <v>0</v>
      </c>
      <c r="F3841" s="119">
        <v>0</v>
      </c>
      <c r="G3841" s="177">
        <v>0</v>
      </c>
      <c r="H3841" s="97">
        <v>2197140.7051896127</v>
      </c>
      <c r="I3841" s="185">
        <v>53951.507558447585</v>
      </c>
      <c r="J3841" s="174">
        <v>118539053363.01025</v>
      </c>
      <c r="K3841" s="186">
        <v>0.51151301358027101</v>
      </c>
      <c r="L3841" s="182">
        <v>47801832737.637474</v>
      </c>
      <c r="M3841" s="189">
        <v>5504121853.3032589</v>
      </c>
      <c r="N3841" s="187">
        <v>7420245.6015026513</v>
      </c>
      <c r="O3841" s="185">
        <v>0</v>
      </c>
      <c r="P3841" s="185">
        <v>0</v>
      </c>
      <c r="Q3841" s="174">
        <v>124043175216.31351</v>
      </c>
      <c r="R3841" s="119">
        <v>0.48881583615485868</v>
      </c>
      <c r="S3841" s="174">
        <v>47801832737.637474</v>
      </c>
      <c r="T3841" s="119">
        <v>0.38536447212253261</v>
      </c>
      <c r="U3841" s="97">
        <v>13.346508909464758</v>
      </c>
      <c r="V3841" s="184">
        <v>727680973032.2749</v>
      </c>
      <c r="W3841" s="199">
        <v>755.5995396477058</v>
      </c>
      <c r="X3841" s="191">
        <v>5.2044678428317774E-2</v>
      </c>
      <c r="Y3841" s="198">
        <v>2.0000000000000001E-4</v>
      </c>
    </row>
    <row r="3842" spans="1:25" x14ac:dyDescent="0.2">
      <c r="A3842">
        <v>3838</v>
      </c>
      <c r="B3842" s="119">
        <v>0.44238286715216746</v>
      </c>
      <c r="C3842" s="97">
        <v>7489.5651225332358</v>
      </c>
      <c r="D3842" s="96">
        <v>0.50503397767802072</v>
      </c>
      <c r="E3842" s="98">
        <v>0.63951236898934405</v>
      </c>
      <c r="F3842" s="119">
        <v>0.69255333402831953</v>
      </c>
      <c r="G3842" s="177">
        <v>1</v>
      </c>
      <c r="H3842" s="97">
        <v>4412916.6923755789</v>
      </c>
      <c r="I3842" s="185">
        <v>39848.244682030105</v>
      </c>
      <c r="J3842" s="174">
        <v>175846984119.19705</v>
      </c>
      <c r="K3842" s="186">
        <v>0.44238286715216746</v>
      </c>
      <c r="L3842" s="182">
        <v>58601251452.344482</v>
      </c>
      <c r="M3842" s="189">
        <v>928785186.42487586</v>
      </c>
      <c r="N3842" s="187">
        <v>12423169.304607563</v>
      </c>
      <c r="O3842" s="185">
        <v>0</v>
      </c>
      <c r="P3842" s="185">
        <v>273647268778.54349</v>
      </c>
      <c r="Q3842" s="174">
        <v>450423038084.16541</v>
      </c>
      <c r="R3842" s="119">
        <v>0.65873519547218218</v>
      </c>
      <c r="S3842" s="174">
        <v>207519483980.3403</v>
      </c>
      <c r="T3842" s="119">
        <v>0.46072129183934751</v>
      </c>
      <c r="U3842" s="97">
        <v>17.31873043762706</v>
      </c>
      <c r="V3842" s="184">
        <v>3891605542970.0063</v>
      </c>
      <c r="W3842" s="199">
        <v>4040.042882126455</v>
      </c>
      <c r="X3842" s="191">
        <v>4.2474881458561438E-2</v>
      </c>
      <c r="Y3842" s="198">
        <v>2.0000000000000001E-4</v>
      </c>
    </row>
    <row r="3843" spans="1:25" x14ac:dyDescent="0.2">
      <c r="A3843">
        <v>3839</v>
      </c>
      <c r="B3843" s="119">
        <v>0.39976449555974669</v>
      </c>
      <c r="C3843" s="97">
        <v>5181.9530027999908</v>
      </c>
      <c r="D3843" s="96">
        <v>0.85023951232808181</v>
      </c>
      <c r="E3843" s="98">
        <v>0</v>
      </c>
      <c r="F3843" s="119">
        <v>0.53390895545680528</v>
      </c>
      <c r="G3843" s="177">
        <v>1</v>
      </c>
      <c r="H3843" s="97">
        <v>8956277.5100513157</v>
      </c>
      <c r="I3843" s="185">
        <v>37774.516364100542</v>
      </c>
      <c r="J3843" s="174">
        <v>338319051364.85907</v>
      </c>
      <c r="K3843" s="186">
        <v>0.37642866325589852</v>
      </c>
      <c r="L3843" s="182">
        <v>85930289244.051804</v>
      </c>
      <c r="M3843" s="189">
        <v>12421287840.714331</v>
      </c>
      <c r="N3843" s="187">
        <v>19768376.435090341</v>
      </c>
      <c r="O3843" s="185">
        <v>0</v>
      </c>
      <c r="P3843" s="185">
        <v>335334974556.76135</v>
      </c>
      <c r="Q3843" s="174">
        <v>686075313762.33472</v>
      </c>
      <c r="R3843" s="119">
        <v>0.5766436424233955</v>
      </c>
      <c r="S3843" s="174">
        <v>248342936060.63898</v>
      </c>
      <c r="T3843" s="119">
        <v>0.36197620156125915</v>
      </c>
      <c r="U3843" s="97">
        <v>17.093503384293776</v>
      </c>
      <c r="V3843" s="184">
        <v>4544854712168.4902</v>
      </c>
      <c r="W3843" s="199">
        <v>4720.5637858158498</v>
      </c>
      <c r="X3843" s="191">
        <v>4.3396198351917645E-2</v>
      </c>
      <c r="Y3843" s="198">
        <v>2.0000000000000001E-4</v>
      </c>
    </row>
    <row r="3844" spans="1:25" x14ac:dyDescent="0.2">
      <c r="A3844">
        <v>3840</v>
      </c>
      <c r="B3844" s="119">
        <v>0.5371884442505932</v>
      </c>
      <c r="C3844" s="97">
        <v>8629.0598447821067</v>
      </c>
      <c r="D3844" s="96">
        <v>1.0604598080146341</v>
      </c>
      <c r="E3844" s="98">
        <v>0</v>
      </c>
      <c r="F3844" s="119">
        <v>0</v>
      </c>
      <c r="G3844" s="177">
        <v>0</v>
      </c>
      <c r="H3844" s="97">
        <v>15359276.274849711</v>
      </c>
      <c r="I3844" s="185">
        <v>36559.263336766046</v>
      </c>
      <c r="J3844" s="174">
        <v>561523825994.37366</v>
      </c>
      <c r="K3844" s="186">
        <v>0.42180613310070059</v>
      </c>
      <c r="L3844" s="182">
        <v>187392085825.36078</v>
      </c>
      <c r="M3844" s="189">
        <v>8528790257.0543461</v>
      </c>
      <c r="N3844" s="187">
        <v>30007008.15909433</v>
      </c>
      <c r="O3844" s="185">
        <v>0</v>
      </c>
      <c r="P3844" s="185">
        <v>0</v>
      </c>
      <c r="Q3844" s="174">
        <v>570052616251.42798</v>
      </c>
      <c r="R3844" s="119">
        <v>0.4154953190884581</v>
      </c>
      <c r="S3844" s="174">
        <v>187392085825.36078</v>
      </c>
      <c r="T3844" s="119">
        <v>0.32872770071229607</v>
      </c>
      <c r="U3844" s="97">
        <v>13.151908143541867</v>
      </c>
      <c r="V3844" s="184">
        <v>2557583102553.4072</v>
      </c>
      <c r="W3844" s="199">
        <v>2655.1235347102902</v>
      </c>
      <c r="X3844" s="191">
        <v>5.5963708164420645E-2</v>
      </c>
      <c r="Y3844" s="198">
        <v>2.0000000000000001E-4</v>
      </c>
    </row>
    <row r="3845" spans="1:25" x14ac:dyDescent="0.2">
      <c r="A3845">
        <v>3841</v>
      </c>
      <c r="B3845" s="119">
        <v>0.63960975667606768</v>
      </c>
      <c r="C3845" s="97">
        <v>11258.936524318178</v>
      </c>
      <c r="D3845" s="96">
        <v>0.85349545962874818</v>
      </c>
      <c r="E3845" s="98">
        <v>0.7</v>
      </c>
      <c r="F3845" s="119">
        <v>0</v>
      </c>
      <c r="G3845" s="177">
        <v>0</v>
      </c>
      <c r="H3845" s="97">
        <v>5868942.7756573176</v>
      </c>
      <c r="I3845" s="185">
        <v>38191.307372046162</v>
      </c>
      <c r="J3845" s="174">
        <v>224142597494.07837</v>
      </c>
      <c r="K3845" s="186">
        <v>0.41975505813234504</v>
      </c>
      <c r="L3845" s="182">
        <v>68737304887.492722</v>
      </c>
      <c r="M3845" s="189">
        <v>37676613656.2901</v>
      </c>
      <c r="N3845" s="187">
        <v>13405659.197583292</v>
      </c>
      <c r="O3845" s="185">
        <v>67117505250.279167</v>
      </c>
      <c r="P3845" s="185">
        <v>0</v>
      </c>
      <c r="Q3845" s="174">
        <v>328936716400.64764</v>
      </c>
      <c r="R3845" s="119">
        <v>0.44926268754166371</v>
      </c>
      <c r="S3845" s="174">
        <v>115160819159.68373</v>
      </c>
      <c r="T3845" s="119">
        <v>0.35010022724072221</v>
      </c>
      <c r="U3845" s="97">
        <v>16.525820913929856</v>
      </c>
      <c r="V3845" s="184">
        <v>2003932896324.5266</v>
      </c>
      <c r="W3845" s="199">
        <v>2079.7790204803309</v>
      </c>
      <c r="X3845" s="191">
        <v>4.5636024739434108E-2</v>
      </c>
      <c r="Y3845" s="198">
        <v>2.0000000000000001E-4</v>
      </c>
    </row>
    <row r="3846" spans="1:25" x14ac:dyDescent="0.2">
      <c r="A3846">
        <v>3842</v>
      </c>
      <c r="B3846" s="119">
        <v>0.46749033461066614</v>
      </c>
      <c r="C3846" s="97">
        <v>11237.295049587465</v>
      </c>
      <c r="D3846" s="96">
        <v>0.97285238940454088</v>
      </c>
      <c r="E3846" s="98">
        <v>0.7</v>
      </c>
      <c r="F3846" s="119">
        <v>0</v>
      </c>
      <c r="G3846" s="177">
        <v>0</v>
      </c>
      <c r="H3846" s="97">
        <v>6801436.8138128165</v>
      </c>
      <c r="I3846" s="185">
        <v>44968.742322623599</v>
      </c>
      <c r="J3846" s="174">
        <v>305852059503.95459</v>
      </c>
      <c r="K3846" s="186">
        <v>0.46749033461066614</v>
      </c>
      <c r="L3846" s="182">
        <v>110029436676.94791</v>
      </c>
      <c r="M3846" s="189">
        <v>18798690644.165131</v>
      </c>
      <c r="N3846" s="187">
        <v>14635201.298031276</v>
      </c>
      <c r="O3846" s="185">
        <v>47011704608.654305</v>
      </c>
      <c r="P3846" s="185">
        <v>0</v>
      </c>
      <c r="Q3846" s="174">
        <v>371662454756.77405</v>
      </c>
      <c r="R3846" s="119">
        <v>0.48590392441973462</v>
      </c>
      <c r="S3846" s="174">
        <v>133594002495.2437</v>
      </c>
      <c r="T3846" s="119">
        <v>0.35944982008653853</v>
      </c>
      <c r="U3846" s="97">
        <v>14.527492158627332</v>
      </c>
      <c r="V3846" s="184">
        <v>2032470596910.8066</v>
      </c>
      <c r="W3846" s="199">
        <v>2109.7614966983606</v>
      </c>
      <c r="X3846" s="191">
        <v>5.231467660507591E-2</v>
      </c>
      <c r="Y3846" s="198">
        <v>2.0000000000000001E-4</v>
      </c>
    </row>
    <row r="3847" spans="1:25" x14ac:dyDescent="0.2">
      <c r="A3847">
        <v>3843</v>
      </c>
      <c r="B3847" s="119">
        <v>0.6092510200044926</v>
      </c>
      <c r="C3847" s="97">
        <v>9691.02330810272</v>
      </c>
      <c r="D3847" s="96">
        <v>0.40364083448307414</v>
      </c>
      <c r="E3847" s="98">
        <v>0.63274240300948015</v>
      </c>
      <c r="F3847" s="119">
        <v>0.5934640005979378</v>
      </c>
      <c r="G3847" s="177">
        <v>1</v>
      </c>
      <c r="H3847" s="97">
        <v>3487260.7583234338</v>
      </c>
      <c r="I3847" s="185">
        <v>48960.206907948363</v>
      </c>
      <c r="J3847" s="174">
        <v>170737008269.48422</v>
      </c>
      <c r="K3847" s="186">
        <v>0.51304934356785648</v>
      </c>
      <c r="L3847" s="182">
        <v>66126839010.889938</v>
      </c>
      <c r="M3847" s="189">
        <v>3849001214.0142655</v>
      </c>
      <c r="N3847" s="187">
        <v>10789329.571219243</v>
      </c>
      <c r="O3847" s="185">
        <v>0</v>
      </c>
      <c r="P3847" s="185">
        <v>230895172538.49857</v>
      </c>
      <c r="Q3847" s="174">
        <v>405481182021.99707</v>
      </c>
      <c r="R3847" s="119">
        <v>0.67157900321851349</v>
      </c>
      <c r="S3847" s="174">
        <v>151143433557.43826</v>
      </c>
      <c r="T3847" s="119">
        <v>0.37275079648268078</v>
      </c>
      <c r="U3847" s="97">
        <v>16.454068990196571</v>
      </c>
      <c r="V3847" s="184">
        <v>2715335650371.7251</v>
      </c>
      <c r="W3847" s="199">
        <v>2818.7230048633169</v>
      </c>
      <c r="X3847" s="191">
        <v>4.3993889320383776E-2</v>
      </c>
      <c r="Y3847" s="198">
        <v>2.0000000000000001E-4</v>
      </c>
    </row>
    <row r="3848" spans="1:25" x14ac:dyDescent="0.2">
      <c r="A3848">
        <v>3844</v>
      </c>
      <c r="B3848" s="119">
        <v>0.34347765657691837</v>
      </c>
      <c r="C3848" s="97">
        <v>9418.5921029890887</v>
      </c>
      <c r="D3848" s="96">
        <v>0.81829787594877801</v>
      </c>
      <c r="E3848" s="98">
        <v>0.19031215472244051</v>
      </c>
      <c r="F3848" s="119">
        <v>0.35382254208208685</v>
      </c>
      <c r="G3848" s="177">
        <v>1</v>
      </c>
      <c r="H3848" s="97">
        <v>8263940.172592435</v>
      </c>
      <c r="I3848" s="185">
        <v>33257.799469804988</v>
      </c>
      <c r="J3848" s="174">
        <v>274840465090.54483</v>
      </c>
      <c r="K3848" s="186">
        <v>0.29565082321435032</v>
      </c>
      <c r="L3848" s="182">
        <v>58702502969.761581</v>
      </c>
      <c r="M3848" s="189">
        <v>7136915153.5700874</v>
      </c>
      <c r="N3848" s="187">
        <v>18459201.347643856</v>
      </c>
      <c r="O3848" s="185">
        <v>0</v>
      </c>
      <c r="P3848" s="185">
        <v>146127014153.29208</v>
      </c>
      <c r="Q3848" s="174">
        <v>428104394397.40698</v>
      </c>
      <c r="R3848" s="119">
        <v>0.46287406453323804</v>
      </c>
      <c r="S3848" s="174">
        <v>144411907304.86786</v>
      </c>
      <c r="T3848" s="119">
        <v>0.33732871980475648</v>
      </c>
      <c r="U3848" s="97">
        <v>16.715758997610962</v>
      </c>
      <c r="V3848" s="184">
        <v>2513010807481.5332</v>
      </c>
      <c r="W3848" s="199">
        <v>2608.4397033768059</v>
      </c>
      <c r="X3848" s="191">
        <v>4.475865123076328E-2</v>
      </c>
      <c r="Y3848" s="198">
        <v>2.0000000000000001E-4</v>
      </c>
    </row>
    <row r="3849" spans="1:25" x14ac:dyDescent="0.2">
      <c r="A3849">
        <v>3845</v>
      </c>
      <c r="B3849" s="119">
        <v>0.36104330398644829</v>
      </c>
      <c r="C3849" s="97">
        <v>5159.7375549355211</v>
      </c>
      <c r="D3849" s="96">
        <v>1.0945471908032611</v>
      </c>
      <c r="E3849" s="98">
        <v>0</v>
      </c>
      <c r="F3849" s="119">
        <v>0</v>
      </c>
      <c r="G3849" s="177">
        <v>0</v>
      </c>
      <c r="H3849" s="97">
        <v>19328827.38832682</v>
      </c>
      <c r="I3849" s="185">
        <v>25556.940679543619</v>
      </c>
      <c r="J3849" s="174">
        <v>493985694968.60657</v>
      </c>
      <c r="K3849" s="186">
        <v>0.14240207869925681</v>
      </c>
      <c r="L3849" s="182">
        <v>11504568742.703636</v>
      </c>
      <c r="M3849" s="189">
        <v>11724036312.221128</v>
      </c>
      <c r="N3849" s="187">
        <v>37018597.589157581</v>
      </c>
      <c r="O3849" s="185">
        <v>0</v>
      </c>
      <c r="P3849" s="185">
        <v>0</v>
      </c>
      <c r="Q3849" s="174">
        <v>505709731280.8277</v>
      </c>
      <c r="R3849" s="119">
        <v>0.13910072411116653</v>
      </c>
      <c r="S3849" s="174">
        <v>11504568742.703636</v>
      </c>
      <c r="T3849" s="119">
        <v>2.2749352110677475E-2</v>
      </c>
      <c r="U3849" s="97">
        <v>16.324335532925424</v>
      </c>
      <c r="V3849" s="184">
        <v>100362887613.54706</v>
      </c>
      <c r="W3849" s="199">
        <v>104.13425022634219</v>
      </c>
      <c r="X3849" s="191">
        <v>6.2182431095868976E-2</v>
      </c>
      <c r="Y3849" s="198">
        <v>2.0000000000000001E-4</v>
      </c>
    </row>
    <row r="3850" spans="1:25" x14ac:dyDescent="0.2">
      <c r="A3850">
        <v>3846</v>
      </c>
      <c r="B3850" s="119">
        <v>0.49859822603309362</v>
      </c>
      <c r="C3850" s="97">
        <v>11779.99480254952</v>
      </c>
      <c r="D3850" s="96">
        <v>0.7925379567434564</v>
      </c>
      <c r="E3850" s="98">
        <v>0.20661224515185717</v>
      </c>
      <c r="F3850" s="119">
        <v>0.66816696204944404</v>
      </c>
      <c r="G3850" s="177">
        <v>1</v>
      </c>
      <c r="H3850" s="97">
        <v>5447465.1042477554</v>
      </c>
      <c r="I3850" s="185">
        <v>48178.98424031098</v>
      </c>
      <c r="J3850" s="174">
        <v>262453335407.19662</v>
      </c>
      <c r="K3850" s="186">
        <v>0.49859822603309367</v>
      </c>
      <c r="L3850" s="182">
        <v>108202628241.65916</v>
      </c>
      <c r="M3850" s="189">
        <v>6083159850.4304304</v>
      </c>
      <c r="N3850" s="187">
        <v>12866577.306998406</v>
      </c>
      <c r="O3850" s="185">
        <v>0</v>
      </c>
      <c r="P3850" s="185">
        <v>250474546170.12955</v>
      </c>
      <c r="Q3850" s="174">
        <v>519011041427.75659</v>
      </c>
      <c r="R3850" s="119">
        <v>0.6382107083413695</v>
      </c>
      <c r="S3850" s="174">
        <v>216279336405.96436</v>
      </c>
      <c r="T3850" s="119">
        <v>0.41671432617502263</v>
      </c>
      <c r="U3850" s="97">
        <v>16.100415809158896</v>
      </c>
      <c r="V3850" s="184">
        <v>3715685545472.0122</v>
      </c>
      <c r="W3850" s="199">
        <v>3856.9261022141854</v>
      </c>
      <c r="X3850" s="191">
        <v>4.638355229122168E-2</v>
      </c>
      <c r="Y3850" s="198">
        <v>2.0000000000000001E-4</v>
      </c>
    </row>
    <row r="3851" spans="1:25" x14ac:dyDescent="0.2">
      <c r="A3851">
        <v>3847</v>
      </c>
      <c r="B3851" s="119">
        <v>0.52839412546526399</v>
      </c>
      <c r="C3851" s="97">
        <v>8099.6292614656104</v>
      </c>
      <c r="D3851" s="96">
        <v>0.70564544885476932</v>
      </c>
      <c r="E3851" s="98">
        <v>0.23297354923565311</v>
      </c>
      <c r="F3851" s="119">
        <v>0</v>
      </c>
      <c r="G3851" s="177">
        <v>0</v>
      </c>
      <c r="H3851" s="97">
        <v>6344326.1589770326</v>
      </c>
      <c r="I3851" s="185">
        <v>42466.731462223121</v>
      </c>
      <c r="J3851" s="174">
        <v>269422795302.03513</v>
      </c>
      <c r="K3851" s="186">
        <v>0.49801198077626918</v>
      </c>
      <c r="L3851" s="182">
        <v>106114965492.53365</v>
      </c>
      <c r="M3851" s="189">
        <v>14895281659.033342</v>
      </c>
      <c r="N3851" s="187">
        <v>15359304.236513406</v>
      </c>
      <c r="O3851" s="185">
        <v>34989842287.26371</v>
      </c>
      <c r="P3851" s="185">
        <v>0</v>
      </c>
      <c r="Q3851" s="174">
        <v>319307919248.33215</v>
      </c>
      <c r="R3851" s="119">
        <v>0.50787232012976091</v>
      </c>
      <c r="S3851" s="174">
        <v>126777085808.7585</v>
      </c>
      <c r="T3851" s="119">
        <v>0.3970370860428345</v>
      </c>
      <c r="U3851" s="97">
        <v>14.371727476388424</v>
      </c>
      <c r="V3851" s="184">
        <v>2002515654071.4578</v>
      </c>
      <c r="W3851" s="199">
        <v>2078.8919128687976</v>
      </c>
      <c r="X3851" s="191">
        <v>5.0427880961988705E-2</v>
      </c>
      <c r="Y3851" s="198">
        <v>2.0000000000000001E-4</v>
      </c>
    </row>
    <row r="3852" spans="1:25" x14ac:dyDescent="0.2">
      <c r="A3852">
        <v>3848</v>
      </c>
      <c r="B3852" s="119">
        <v>0.47672642776151725</v>
      </c>
      <c r="C3852" s="97">
        <v>4624.3452643970923</v>
      </c>
      <c r="D3852" s="96">
        <v>0.2</v>
      </c>
      <c r="E3852" s="98">
        <v>0.46605101456642661</v>
      </c>
      <c r="F3852" s="119">
        <v>0</v>
      </c>
      <c r="G3852" s="177">
        <v>0</v>
      </c>
      <c r="H3852" s="97">
        <v>2258623.1779135875</v>
      </c>
      <c r="I3852" s="185">
        <v>53867.26585102667</v>
      </c>
      <c r="J3852" s="174">
        <v>121665855181.96193</v>
      </c>
      <c r="K3852" s="186">
        <v>0.4767264277615173</v>
      </c>
      <c r="L3852" s="182">
        <v>42363946780.629082</v>
      </c>
      <c r="M3852" s="189">
        <v>7664689431.5876808</v>
      </c>
      <c r="N3852" s="187">
        <v>8966487.6800508481</v>
      </c>
      <c r="O3852" s="185">
        <v>16964011756.32613</v>
      </c>
      <c r="P3852" s="185">
        <v>0</v>
      </c>
      <c r="Q3852" s="174">
        <v>146294556369.87573</v>
      </c>
      <c r="R3852" s="119">
        <v>0.48923582464374987</v>
      </c>
      <c r="S3852" s="174">
        <v>49803389656.193916</v>
      </c>
      <c r="T3852" s="119">
        <v>0.34043228191127139</v>
      </c>
      <c r="U3852" s="97">
        <v>14.354514261966065</v>
      </c>
      <c r="V3852" s="184">
        <v>852633011885.56946</v>
      </c>
      <c r="W3852" s="199">
        <v>883.13435149667043</v>
      </c>
      <c r="X3852" s="191">
        <v>4.6653416960039509E-2</v>
      </c>
      <c r="Y3852" s="198">
        <v>2.0000000000000001E-4</v>
      </c>
    </row>
    <row r="3853" spans="1:25" x14ac:dyDescent="0.2">
      <c r="A3853">
        <v>3849</v>
      </c>
      <c r="B3853" s="119">
        <v>0.61560147780857766</v>
      </c>
      <c r="C3853" s="97">
        <v>17000</v>
      </c>
      <c r="D3853" s="96">
        <v>0.469392338313742</v>
      </c>
      <c r="E3853" s="98">
        <v>0</v>
      </c>
      <c r="F3853" s="119">
        <v>0.37147484931392349</v>
      </c>
      <c r="G3853" s="177">
        <v>1</v>
      </c>
      <c r="H3853" s="97">
        <v>2450760.7788372994</v>
      </c>
      <c r="I3853" s="185">
        <v>53617.323112313716</v>
      </c>
      <c r="J3853" s="174">
        <v>131403232549.90509</v>
      </c>
      <c r="K3853" s="186">
        <v>0.50732596520450746</v>
      </c>
      <c r="L3853" s="182">
        <v>54071936599.523201</v>
      </c>
      <c r="M3853" s="189">
        <v>4482641544.8411741</v>
      </c>
      <c r="N3853" s="187">
        <v>7719222.2274797093</v>
      </c>
      <c r="O3853" s="185">
        <v>0</v>
      </c>
      <c r="P3853" s="185">
        <v>113459040725.81915</v>
      </c>
      <c r="Q3853" s="174">
        <v>249344914820.56543</v>
      </c>
      <c r="R3853" s="119">
        <v>0.63138044935995496</v>
      </c>
      <c r="S3853" s="174">
        <v>94199899423.275406</v>
      </c>
      <c r="T3853" s="119">
        <v>0.37778953499438284</v>
      </c>
      <c r="U3853" s="97">
        <v>15.679766167668101</v>
      </c>
      <c r="V3853" s="184">
        <v>1599404875654.1938</v>
      </c>
      <c r="W3853" s="199">
        <v>1658.9472895243555</v>
      </c>
      <c r="X3853" s="191">
        <v>4.6901563504881755E-2</v>
      </c>
      <c r="Y3853" s="198">
        <v>2.0000000000000001E-4</v>
      </c>
    </row>
    <row r="3854" spans="1:25" x14ac:dyDescent="0.2">
      <c r="A3854">
        <v>3850</v>
      </c>
      <c r="B3854" s="119">
        <v>0.49041801164978754</v>
      </c>
      <c r="C3854" s="97">
        <v>6331.7425663670529</v>
      </c>
      <c r="D3854" s="96">
        <v>0.93139567261797374</v>
      </c>
      <c r="E3854" s="98">
        <v>0.6421360014113493</v>
      </c>
      <c r="F3854" s="119">
        <v>0.59337289756470246</v>
      </c>
      <c r="G3854" s="177">
        <v>1</v>
      </c>
      <c r="H3854" s="97">
        <v>12761667.42765169</v>
      </c>
      <c r="I3854" s="185">
        <v>35822.178744643381</v>
      </c>
      <c r="J3854" s="174">
        <v>457150731673.03217</v>
      </c>
      <c r="K3854" s="186">
        <v>0.48918220890477093</v>
      </c>
      <c r="L3854" s="182">
        <v>167721060496.91977</v>
      </c>
      <c r="M3854" s="189">
        <v>8302462183.5678368</v>
      </c>
      <c r="N3854" s="187">
        <v>26463100.450522207</v>
      </c>
      <c r="O3854" s="185">
        <v>0</v>
      </c>
      <c r="P3854" s="185">
        <v>398103308825.03839</v>
      </c>
      <c r="Q3854" s="174">
        <v>863556502681.63843</v>
      </c>
      <c r="R3854" s="119">
        <v>0.62776743629262421</v>
      </c>
      <c r="S3854" s="174">
        <v>427307529382.29504</v>
      </c>
      <c r="T3854" s="119">
        <v>0.49482289584452083</v>
      </c>
      <c r="U3854" s="97">
        <v>16.705790688855615</v>
      </c>
      <c r="V3854" s="184">
        <v>7596260644523.998</v>
      </c>
      <c r="W3854" s="199">
        <v>7887.9883880698908</v>
      </c>
      <c r="X3854" s="191">
        <v>4.4367170399996388E-2</v>
      </c>
      <c r="Y3854" s="198">
        <v>2.0000000000000001E-4</v>
      </c>
    </row>
    <row r="3855" spans="1:25" x14ac:dyDescent="0.2">
      <c r="A3855">
        <v>3851</v>
      </c>
      <c r="B3855" s="119">
        <v>0.42152442481838603</v>
      </c>
      <c r="C3855" s="97">
        <v>9317.9701426106003</v>
      </c>
      <c r="D3855" s="96">
        <v>0.89350308463338068</v>
      </c>
      <c r="E3855" s="98">
        <v>0.62027030670443195</v>
      </c>
      <c r="F3855" s="119">
        <v>0</v>
      </c>
      <c r="G3855" s="177">
        <v>0</v>
      </c>
      <c r="H3855" s="97">
        <v>6727851.3311644178</v>
      </c>
      <c r="I3855" s="185">
        <v>39222.07408393357</v>
      </c>
      <c r="J3855" s="174">
        <v>263880283336.62189</v>
      </c>
      <c r="K3855" s="186">
        <v>0.37503614293721443</v>
      </c>
      <c r="L3855" s="182">
        <v>80752834320.160873</v>
      </c>
      <c r="M3855" s="189">
        <v>34402501516.988739</v>
      </c>
      <c r="N3855" s="187">
        <v>14924186.172888545</v>
      </c>
      <c r="O3855" s="185">
        <v>56077708964.789757</v>
      </c>
      <c r="P3855" s="185">
        <v>0</v>
      </c>
      <c r="Q3855" s="174">
        <v>354360493818.40039</v>
      </c>
      <c r="R3855" s="119">
        <v>0.40587710351618628</v>
      </c>
      <c r="S3855" s="174">
        <v>108750621219.80312</v>
      </c>
      <c r="T3855" s="119">
        <v>0.30689262239129483</v>
      </c>
      <c r="U3855" s="97">
        <v>15.526479022089276</v>
      </c>
      <c r="V3855" s="184">
        <v>1790725702335.1592</v>
      </c>
      <c r="W3855" s="199">
        <v>1859.6768360572396</v>
      </c>
      <c r="X3855" s="191">
        <v>4.7562214749796002E-2</v>
      </c>
      <c r="Y3855" s="198">
        <v>2.0000000000000001E-4</v>
      </c>
    </row>
    <row r="3856" spans="1:25" x14ac:dyDescent="0.2">
      <c r="A3856">
        <v>3852</v>
      </c>
      <c r="B3856" s="119">
        <v>0.52453619236239257</v>
      </c>
      <c r="C3856" s="97">
        <v>6879.4383178906592</v>
      </c>
      <c r="D3856" s="96">
        <v>0.85407293140786822</v>
      </c>
      <c r="E3856" s="98">
        <v>0</v>
      </c>
      <c r="F3856" s="119">
        <v>0.42247425024049645</v>
      </c>
      <c r="G3856" s="177">
        <v>1</v>
      </c>
      <c r="H3856" s="97">
        <v>7199835.7915156186</v>
      </c>
      <c r="I3856" s="185">
        <v>36850.174565005131</v>
      </c>
      <c r="J3856" s="174">
        <v>265315205756.72244</v>
      </c>
      <c r="K3856" s="186">
        <v>0.41300577761571655</v>
      </c>
      <c r="L3856" s="182">
        <v>80772558838.94313</v>
      </c>
      <c r="M3856" s="189">
        <v>7967033016.6708632</v>
      </c>
      <c r="N3856" s="187">
        <v>16132419.310027124</v>
      </c>
      <c r="O3856" s="185">
        <v>0</v>
      </c>
      <c r="P3856" s="185">
        <v>199838816308.95682</v>
      </c>
      <c r="Q3856" s="174">
        <v>473121055082.3501</v>
      </c>
      <c r="R3856" s="119">
        <v>0.56951125514186884</v>
      </c>
      <c r="S3856" s="174">
        <v>161971414559.13318</v>
      </c>
      <c r="T3856" s="119">
        <v>0.3423466633311022</v>
      </c>
      <c r="U3856" s="97">
        <v>16.137813527213122</v>
      </c>
      <c r="V3856" s="184">
        <v>2807999263572.4565</v>
      </c>
      <c r="W3856" s="199">
        <v>2912.4625052330653</v>
      </c>
      <c r="X3856" s="191">
        <v>4.6434012461933669E-2</v>
      </c>
      <c r="Y3856" s="198">
        <v>2.0000000000000001E-4</v>
      </c>
    </row>
    <row r="3857" spans="1:25" x14ac:dyDescent="0.2">
      <c r="A3857">
        <v>3853</v>
      </c>
      <c r="B3857" s="119">
        <v>0.50526787858392264</v>
      </c>
      <c r="C3857" s="97">
        <v>6935.5342287169333</v>
      </c>
      <c r="D3857" s="96">
        <v>0.64668218208779571</v>
      </c>
      <c r="E3857" s="98">
        <v>5.5443998860287239E-2</v>
      </c>
      <c r="F3857" s="119">
        <v>0</v>
      </c>
      <c r="G3857" s="177">
        <v>0</v>
      </c>
      <c r="H3857" s="97">
        <v>4645946.7947881706</v>
      </c>
      <c r="I3857" s="185">
        <v>53601.613016383351</v>
      </c>
      <c r="J3857" s="174">
        <v>249030242188.94211</v>
      </c>
      <c r="K3857" s="186">
        <v>0.50526787858392264</v>
      </c>
      <c r="L3857" s="182">
        <v>95238016763.733292</v>
      </c>
      <c r="M3857" s="189">
        <v>10403446792.380581</v>
      </c>
      <c r="N3857" s="187">
        <v>12078298.943798587</v>
      </c>
      <c r="O3857" s="185">
        <v>16365343288.426121</v>
      </c>
      <c r="P3857" s="185">
        <v>0</v>
      </c>
      <c r="Q3857" s="174">
        <v>275799032269.74878</v>
      </c>
      <c r="R3857" s="119">
        <v>0.50369740481509884</v>
      </c>
      <c r="S3857" s="174">
        <v>104008096264.64136</v>
      </c>
      <c r="T3857" s="119">
        <v>0.37711552288158467</v>
      </c>
      <c r="U3857" s="97">
        <v>13.882993077238069</v>
      </c>
      <c r="V3857" s="184">
        <v>1594523820065.5989</v>
      </c>
      <c r="W3857" s="199">
        <v>1655.3982619649682</v>
      </c>
      <c r="X3857" s="191">
        <v>5.2225405489446985E-2</v>
      </c>
      <c r="Y3857" s="198">
        <v>2.0000000000000001E-4</v>
      </c>
    </row>
    <row r="3858" spans="1:25" x14ac:dyDescent="0.2">
      <c r="A3858">
        <v>3854</v>
      </c>
      <c r="B3858" s="119">
        <v>0.48330583372381958</v>
      </c>
      <c r="C3858" s="97">
        <v>12923.8791858898</v>
      </c>
      <c r="D3858" s="96">
        <v>0.84530085375747321</v>
      </c>
      <c r="E3858" s="98">
        <v>0</v>
      </c>
      <c r="F3858" s="119">
        <v>0</v>
      </c>
      <c r="G3858" s="177">
        <v>0</v>
      </c>
      <c r="H3858" s="97">
        <v>6451039.8408946767</v>
      </c>
      <c r="I3858" s="185">
        <v>35468.560664023185</v>
      </c>
      <c r="J3858" s="174">
        <v>228809097942.80331</v>
      </c>
      <c r="K3858" s="186">
        <v>0.31067351964356249</v>
      </c>
      <c r="L3858" s="182">
        <v>52549641085.656967</v>
      </c>
      <c r="M3858" s="189">
        <v>12626134498.944807</v>
      </c>
      <c r="N3858" s="187">
        <v>14606493.474071</v>
      </c>
      <c r="O3858" s="185">
        <v>0</v>
      </c>
      <c r="P3858" s="185">
        <v>0</v>
      </c>
      <c r="Q3858" s="174">
        <v>241435232441.74811</v>
      </c>
      <c r="R3858" s="119">
        <v>0.29442648889908896</v>
      </c>
      <c r="S3858" s="174">
        <v>52549641085.656967</v>
      </c>
      <c r="T3858" s="119">
        <v>0.21765523015923452</v>
      </c>
      <c r="U3858" s="97">
        <v>13.845529858404634</v>
      </c>
      <c r="V3858" s="184">
        <v>699164787962.78564</v>
      </c>
      <c r="W3858" s="199">
        <v>725.86391303864798</v>
      </c>
      <c r="X3858" s="191">
        <v>5.5162548849132444E-2</v>
      </c>
      <c r="Y3858" s="198">
        <v>2.0000000000000001E-4</v>
      </c>
    </row>
    <row r="3859" spans="1:25" x14ac:dyDescent="0.2">
      <c r="A3859">
        <v>3855</v>
      </c>
      <c r="B3859" s="119">
        <v>0.57111425159211471</v>
      </c>
      <c r="C3859" s="97">
        <v>15604.08422875219</v>
      </c>
      <c r="D3859" s="96">
        <v>1.3516570769048739</v>
      </c>
      <c r="E3859" s="98">
        <v>0.2556012645572685</v>
      </c>
      <c r="F3859" s="119">
        <v>0.57392601810948174</v>
      </c>
      <c r="G3859" s="177">
        <v>1</v>
      </c>
      <c r="H3859" s="97">
        <v>11485102.464215655</v>
      </c>
      <c r="I3859" s="185">
        <v>35753.075871139015</v>
      </c>
      <c r="J3859" s="174">
        <v>410627739790.90796</v>
      </c>
      <c r="K3859" s="186">
        <v>0.35625797083035526</v>
      </c>
      <c r="L3859" s="182">
        <v>129939615689.78043</v>
      </c>
      <c r="M3859" s="189">
        <v>4383130595.9003534</v>
      </c>
      <c r="N3859" s="187">
        <v>21042600.341821238</v>
      </c>
      <c r="O3859" s="185">
        <v>0</v>
      </c>
      <c r="P3859" s="185">
        <v>465628764924.45874</v>
      </c>
      <c r="Q3859" s="174">
        <v>880639635311.26709</v>
      </c>
      <c r="R3859" s="119">
        <v>0.58910863931392421</v>
      </c>
      <c r="S3859" s="174">
        <v>418568496876.052</v>
      </c>
      <c r="T3859" s="119">
        <v>0.47530054302871183</v>
      </c>
      <c r="U3859" s="97">
        <v>17.173311419704316</v>
      </c>
      <c r="V3859" s="184">
        <v>7326406068755.5742</v>
      </c>
      <c r="W3859" s="199">
        <v>7602.402172469182</v>
      </c>
      <c r="X3859" s="191">
        <v>4.4610773572697979E-2</v>
      </c>
      <c r="Y3859" s="198">
        <v>2.0000000000000001E-4</v>
      </c>
    </row>
    <row r="3860" spans="1:25" x14ac:dyDescent="0.2">
      <c r="A3860">
        <v>3856</v>
      </c>
      <c r="B3860" s="119">
        <v>0.55596008192593738</v>
      </c>
      <c r="C3860" s="97">
        <v>10158.396627411244</v>
      </c>
      <c r="D3860" s="96">
        <v>0.95294512492757555</v>
      </c>
      <c r="E3860" s="98">
        <v>0.29208128438851166</v>
      </c>
      <c r="F3860" s="119">
        <v>0</v>
      </c>
      <c r="G3860" s="177">
        <v>0</v>
      </c>
      <c r="H3860" s="97">
        <v>7860086.6546776919</v>
      </c>
      <c r="I3860" s="185">
        <v>29199.806260657577</v>
      </c>
      <c r="J3860" s="174">
        <v>229513007508.56873</v>
      </c>
      <c r="K3860" s="186">
        <v>0.2503188602668267</v>
      </c>
      <c r="L3860" s="182">
        <v>39051363875.078423</v>
      </c>
      <c r="M3860" s="189">
        <v>18859776041.753822</v>
      </c>
      <c r="N3860" s="187">
        <v>16748892.451458573</v>
      </c>
      <c r="O3860" s="185">
        <v>45350314299.058113</v>
      </c>
      <c r="P3860" s="185">
        <v>0</v>
      </c>
      <c r="Q3860" s="174">
        <v>293723097849.38068</v>
      </c>
      <c r="R3860" s="119">
        <v>0.31911581547893136</v>
      </c>
      <c r="S3860" s="174">
        <v>65964318363.872658</v>
      </c>
      <c r="T3860" s="119">
        <v>0.22457994909783616</v>
      </c>
      <c r="U3860" s="97">
        <v>16.388199268097864</v>
      </c>
      <c r="V3860" s="184">
        <v>1071871871535.9121</v>
      </c>
      <c r="W3860" s="199">
        <v>1111.7490503021165</v>
      </c>
      <c r="X3860" s="191">
        <v>4.9656639231415375E-2</v>
      </c>
      <c r="Y3860" s="198">
        <v>2.0000000000000001E-4</v>
      </c>
    </row>
    <row r="3861" spans="1:25" x14ac:dyDescent="0.2">
      <c r="A3861">
        <v>3857</v>
      </c>
      <c r="B3861" s="119">
        <v>0.32459047115177586</v>
      </c>
      <c r="C3861" s="97">
        <v>10768.120917949125</v>
      </c>
      <c r="D3861" s="96">
        <v>0.25825087935403557</v>
      </c>
      <c r="E3861" s="98">
        <v>0.68611569036397668</v>
      </c>
      <c r="F3861" s="119">
        <v>0.56512983730215327</v>
      </c>
      <c r="G3861" s="177">
        <v>1</v>
      </c>
      <c r="H3861" s="97">
        <v>2862110.7811751822</v>
      </c>
      <c r="I3861" s="185">
        <v>53482.386346976833</v>
      </c>
      <c r="J3861" s="174">
        <v>153072514566.65875</v>
      </c>
      <c r="K3861" s="186">
        <v>0.32459047115177586</v>
      </c>
      <c r="L3861" s="182">
        <v>32077184489.714512</v>
      </c>
      <c r="M3861" s="189">
        <v>2578258406.9969592</v>
      </c>
      <c r="N3861" s="187">
        <v>10122589.66096022</v>
      </c>
      <c r="O3861" s="185">
        <v>0</v>
      </c>
      <c r="P3861" s="185">
        <v>202213304994.38098</v>
      </c>
      <c r="Q3861" s="174">
        <v>357864077968.03668</v>
      </c>
      <c r="R3861" s="119">
        <v>0.59088502210040272</v>
      </c>
      <c r="S3861" s="174">
        <v>126450583612.30679</v>
      </c>
      <c r="T3861" s="119">
        <v>0.35334807653871581</v>
      </c>
      <c r="U3861" s="97">
        <v>17.53653314361317</v>
      </c>
      <c r="V3861" s="184">
        <v>2412429773769.0537</v>
      </c>
      <c r="W3861" s="199">
        <v>2504.2461830120069</v>
      </c>
      <c r="X3861" s="191">
        <v>4.1574651880296853E-2</v>
      </c>
      <c r="Y3861" s="198">
        <v>2.0000000000000001E-4</v>
      </c>
    </row>
    <row r="3862" spans="1:25" x14ac:dyDescent="0.2">
      <c r="A3862">
        <v>3858</v>
      </c>
      <c r="B3862" s="119">
        <v>0.49635444655180316</v>
      </c>
      <c r="C3862" s="97">
        <v>12398.829553524232</v>
      </c>
      <c r="D3862" s="96">
        <v>1.446054601997145</v>
      </c>
      <c r="E3862" s="98">
        <v>0.15747320461758502</v>
      </c>
      <c r="F3862" s="119">
        <v>0</v>
      </c>
      <c r="G3862" s="177">
        <v>0</v>
      </c>
      <c r="H3862" s="97">
        <v>14577555.369359381</v>
      </c>
      <c r="I3862" s="185">
        <v>33843.740996744476</v>
      </c>
      <c r="J3862" s="174">
        <v>493359008286.30066</v>
      </c>
      <c r="K3862" s="186">
        <v>0.3101741212317437</v>
      </c>
      <c r="L3862" s="182">
        <v>121902572710.92703</v>
      </c>
      <c r="M3862" s="189">
        <v>32341532370.829075</v>
      </c>
      <c r="N3862" s="187">
        <v>25702785.660871461</v>
      </c>
      <c r="O3862" s="185">
        <v>59979482769.404427</v>
      </c>
      <c r="P3862" s="185">
        <v>0</v>
      </c>
      <c r="Q3862" s="174">
        <v>585680023426.53418</v>
      </c>
      <c r="R3862" s="119">
        <v>0.34320921838254492</v>
      </c>
      <c r="S3862" s="174">
        <v>159963277218.29333</v>
      </c>
      <c r="T3862" s="119">
        <v>0.27312401109811563</v>
      </c>
      <c r="U3862" s="97">
        <v>15.047975631385974</v>
      </c>
      <c r="V3862" s="184">
        <v>2243590731730.7256</v>
      </c>
      <c r="W3862" s="199">
        <v>2327.5481472865376</v>
      </c>
      <c r="X3862" s="191">
        <v>5.7381968901814011E-2</v>
      </c>
      <c r="Y3862" s="198">
        <v>2.0000000000000001E-4</v>
      </c>
    </row>
    <row r="3863" spans="1:25" x14ac:dyDescent="0.2">
      <c r="A3863">
        <v>3859</v>
      </c>
      <c r="B3863" s="119">
        <v>0.54971101621076579</v>
      </c>
      <c r="C3863" s="97">
        <v>7353.4973758095748</v>
      </c>
      <c r="D3863" s="96">
        <v>0.8358749576708403</v>
      </c>
      <c r="E3863" s="98">
        <v>0.36094557482529827</v>
      </c>
      <c r="F3863" s="119">
        <v>0</v>
      </c>
      <c r="G3863" s="177">
        <v>0</v>
      </c>
      <c r="H3863" s="97">
        <v>14329984.476022631</v>
      </c>
      <c r="I3863" s="185">
        <v>30333.863802987475</v>
      </c>
      <c r="J3863" s="174">
        <v>434683797394.59534</v>
      </c>
      <c r="K3863" s="186">
        <v>0.3967935143591752</v>
      </c>
      <c r="L3863" s="182">
        <v>133722957388.91219</v>
      </c>
      <c r="M3863" s="189">
        <v>39448997085.151459</v>
      </c>
      <c r="N3863" s="187">
        <v>30546897.127928037</v>
      </c>
      <c r="O3863" s="185">
        <v>70313650015.995239</v>
      </c>
      <c r="P3863" s="185">
        <v>0</v>
      </c>
      <c r="Q3863" s="174">
        <v>544446444495.74207</v>
      </c>
      <c r="R3863" s="119">
        <v>0.42011594331897262</v>
      </c>
      <c r="S3863" s="174">
        <v>169557035464.2132</v>
      </c>
      <c r="T3863" s="119">
        <v>0.3114301455696975</v>
      </c>
      <c r="U3863" s="97">
        <v>14.9739321597503</v>
      </c>
      <c r="V3863" s="184">
        <v>2686389190579.626</v>
      </c>
      <c r="W3863" s="199">
        <v>2787.3287731585233</v>
      </c>
      <c r="X3863" s="191">
        <v>4.990842492659503E-2</v>
      </c>
      <c r="Y3863" s="198">
        <v>2.0000000000000001E-4</v>
      </c>
    </row>
    <row r="3864" spans="1:25" x14ac:dyDescent="0.2">
      <c r="A3864">
        <v>3860</v>
      </c>
      <c r="B3864" s="119">
        <v>0.647341352667131</v>
      </c>
      <c r="C3864" s="97">
        <v>9277.8401954250785</v>
      </c>
      <c r="D3864" s="96">
        <v>1.2980863220970853</v>
      </c>
      <c r="E3864" s="98">
        <v>0.59169648864235325</v>
      </c>
      <c r="F3864" s="119">
        <v>0</v>
      </c>
      <c r="G3864" s="177">
        <v>0</v>
      </c>
      <c r="H3864" s="97">
        <v>13178677.429870706</v>
      </c>
      <c r="I3864" s="185">
        <v>30639.610532339506</v>
      </c>
      <c r="J3864" s="174">
        <v>403789543782.57141</v>
      </c>
      <c r="K3864" s="186">
        <v>0.26707699639176696</v>
      </c>
      <c r="L3864" s="182">
        <v>76828504717.53096</v>
      </c>
      <c r="M3864" s="189">
        <v>38748822693.725983</v>
      </c>
      <c r="N3864" s="187">
        <v>24256092.695051178</v>
      </c>
      <c r="O3864" s="185">
        <v>82463067072.555099</v>
      </c>
      <c r="P3864" s="185">
        <v>0</v>
      </c>
      <c r="Q3864" s="174">
        <v>525001433548.85254</v>
      </c>
      <c r="R3864" s="119">
        <v>0.33107214776723354</v>
      </c>
      <c r="S3864" s="174">
        <v>108519286356.47717</v>
      </c>
      <c r="T3864" s="119">
        <v>0.20670283816735371</v>
      </c>
      <c r="U3864" s="97">
        <v>15.99733572159173</v>
      </c>
      <c r="V3864" s="184">
        <v>1650878893153.6609</v>
      </c>
      <c r="W3864" s="199">
        <v>1709.5979695678584</v>
      </c>
      <c r="X3864" s="191">
        <v>4.8376171197568353E-2</v>
      </c>
      <c r="Y3864" s="198">
        <v>2.0000000000000001E-4</v>
      </c>
    </row>
    <row r="3865" spans="1:25" x14ac:dyDescent="0.2">
      <c r="A3865">
        <v>3861</v>
      </c>
      <c r="B3865" s="119">
        <v>0.41789232796883596</v>
      </c>
      <c r="C3865" s="97">
        <v>9122.1045139468188</v>
      </c>
      <c r="D3865" s="96">
        <v>0.2</v>
      </c>
      <c r="E3865" s="98">
        <v>0.44965440168881254</v>
      </c>
      <c r="F3865" s="119">
        <v>0.4422854382984468</v>
      </c>
      <c r="G3865" s="177">
        <v>1</v>
      </c>
      <c r="H3865" s="97">
        <v>1480280.1913033985</v>
      </c>
      <c r="I3865" s="185">
        <v>53814.362072330776</v>
      </c>
      <c r="J3865" s="174">
        <v>79660334183.300156</v>
      </c>
      <c r="K3865" s="186">
        <v>0.41789232796883602</v>
      </c>
      <c r="L3865" s="182">
        <v>23106932201.93679</v>
      </c>
      <c r="M3865" s="189">
        <v>3343801494.4587145</v>
      </c>
      <c r="N3865" s="187">
        <v>6388662.1880673124</v>
      </c>
      <c r="O3865" s="185">
        <v>0</v>
      </c>
      <c r="P3865" s="185">
        <v>127318518982.16203</v>
      </c>
      <c r="Q3865" s="174">
        <v>210322654659.9209</v>
      </c>
      <c r="R3865" s="119">
        <v>0.64255682728465235</v>
      </c>
      <c r="S3865" s="174">
        <v>81742698355.609314</v>
      </c>
      <c r="T3865" s="119">
        <v>0.3886537971279525</v>
      </c>
      <c r="U3865" s="97">
        <v>17.420807714557526</v>
      </c>
      <c r="V3865" s="184">
        <v>1576856672548.0808</v>
      </c>
      <c r="W3865" s="199">
        <v>1637.0728763976517</v>
      </c>
      <c r="X3865" s="191">
        <v>4.1489670343889874E-2</v>
      </c>
      <c r="Y3865" s="198">
        <v>2.0000000000000001E-4</v>
      </c>
    </row>
    <row r="3866" spans="1:25" x14ac:dyDescent="0.2">
      <c r="A3866">
        <v>3862</v>
      </c>
      <c r="B3866" s="119">
        <v>0.53102084795039439</v>
      </c>
      <c r="C3866" s="97">
        <v>8287.2968646347017</v>
      </c>
      <c r="D3866" s="96">
        <v>0.91866085062716651</v>
      </c>
      <c r="E3866" s="98">
        <v>0.37680865348464343</v>
      </c>
      <c r="F3866" s="119">
        <v>0</v>
      </c>
      <c r="G3866" s="177">
        <v>0</v>
      </c>
      <c r="H3866" s="97">
        <v>6697286.1221083356</v>
      </c>
      <c r="I3866" s="185">
        <v>44128.579201623354</v>
      </c>
      <c r="J3866" s="174">
        <v>295541721075.39062</v>
      </c>
      <c r="K3866" s="186">
        <v>0.52249590327582451</v>
      </c>
      <c r="L3866" s="182">
        <v>127965794892.12688</v>
      </c>
      <c r="M3866" s="189">
        <v>26094366263.326431</v>
      </c>
      <c r="N3866" s="187">
        <v>14753657.473487156</v>
      </c>
      <c r="O3866" s="185">
        <v>30667272323.827015</v>
      </c>
      <c r="P3866" s="185">
        <v>0</v>
      </c>
      <c r="Q3866" s="174">
        <v>352303359662.54407</v>
      </c>
      <c r="R3866" s="119">
        <v>0.50795188708802264</v>
      </c>
      <c r="S3866" s="174">
        <v>137552285462.00861</v>
      </c>
      <c r="T3866" s="119">
        <v>0.39043705286763064</v>
      </c>
      <c r="U3866" s="97">
        <v>13.947844035583515</v>
      </c>
      <c r="V3866" s="184">
        <v>2074041723462.3862</v>
      </c>
      <c r="W3866" s="199">
        <v>2153.11976719311</v>
      </c>
      <c r="X3866" s="191">
        <v>5.3624198654471891E-2</v>
      </c>
      <c r="Y3866" s="198">
        <v>2.0000000000000001E-4</v>
      </c>
    </row>
    <row r="3867" spans="1:25" x14ac:dyDescent="0.2">
      <c r="A3867">
        <v>3863</v>
      </c>
      <c r="B3867" s="119">
        <v>0.52101860213613138</v>
      </c>
      <c r="C3867" s="97">
        <v>6369.3628873582547</v>
      </c>
      <c r="D3867" s="96">
        <v>0.8343982697521346</v>
      </c>
      <c r="E3867" s="98">
        <v>0.33866844243899957</v>
      </c>
      <c r="F3867" s="119">
        <v>0</v>
      </c>
      <c r="G3867" s="177">
        <v>0</v>
      </c>
      <c r="H3867" s="97">
        <v>9181756.0162796136</v>
      </c>
      <c r="I3867" s="185">
        <v>40178.121524347865</v>
      </c>
      <c r="J3867" s="174">
        <v>368905709028.99445</v>
      </c>
      <c r="K3867" s="186">
        <v>0.52101860213613138</v>
      </c>
      <c r="L3867" s="182">
        <v>142836314911.47443</v>
      </c>
      <c r="M3867" s="189">
        <v>17027667040.089703</v>
      </c>
      <c r="N3867" s="187">
        <v>20286260.3819905</v>
      </c>
      <c r="O3867" s="185">
        <v>52606984649.099159</v>
      </c>
      <c r="P3867" s="185">
        <v>0</v>
      </c>
      <c r="Q3867" s="174">
        <v>438540360718.18335</v>
      </c>
      <c r="R3867" s="119">
        <v>0.53425487262771321</v>
      </c>
      <c r="S3867" s="174">
        <v>168769262730.74615</v>
      </c>
      <c r="T3867" s="119">
        <v>0.38484317031699933</v>
      </c>
      <c r="U3867" s="97">
        <v>14.225979914814884</v>
      </c>
      <c r="V3867" s="184">
        <v>2621957085099.2524</v>
      </c>
      <c r="W3867" s="199">
        <v>2721.2174690415663</v>
      </c>
      <c r="X3867" s="191">
        <v>5.1636863840397305E-2</v>
      </c>
      <c r="Y3867" s="198">
        <v>2.0000000000000001E-4</v>
      </c>
    </row>
    <row r="3868" spans="1:25" x14ac:dyDescent="0.2">
      <c r="A3868">
        <v>3864</v>
      </c>
      <c r="B3868" s="119">
        <v>0.54620531313652576</v>
      </c>
      <c r="C3868" s="97">
        <v>7259.2969375865214</v>
      </c>
      <c r="D3868" s="96">
        <v>0.76430850235195547</v>
      </c>
      <c r="E3868" s="98">
        <v>0</v>
      </c>
      <c r="F3868" s="119">
        <v>0</v>
      </c>
      <c r="G3868" s="177">
        <v>0</v>
      </c>
      <c r="H3868" s="97">
        <v>5753949.2711040489</v>
      </c>
      <c r="I3868" s="185">
        <v>43396.838434900463</v>
      </c>
      <c r="J3868" s="174">
        <v>249703206880.7157</v>
      </c>
      <c r="K3868" s="186">
        <v>0.52734196103534403</v>
      </c>
      <c r="L3868" s="182">
        <v>100699385289.4438</v>
      </c>
      <c r="M3868" s="189">
        <v>6349005777.8012104</v>
      </c>
      <c r="N3868" s="187">
        <v>13757769.673009951</v>
      </c>
      <c r="O3868" s="185">
        <v>0</v>
      </c>
      <c r="P3868" s="185">
        <v>0</v>
      </c>
      <c r="Q3868" s="174">
        <v>256052212658.51691</v>
      </c>
      <c r="R3868" s="119">
        <v>0.51426612340547906</v>
      </c>
      <c r="S3868" s="174">
        <v>100699385289.4438</v>
      </c>
      <c r="T3868" s="119">
        <v>0.39327676275049872</v>
      </c>
      <c r="U3868" s="97">
        <v>13.182824981148505</v>
      </c>
      <c r="V3868" s="184">
        <v>1473211460210.0796</v>
      </c>
      <c r="W3868" s="199">
        <v>1528.5870975150999</v>
      </c>
      <c r="X3868" s="191">
        <v>5.4929862928711243E-2</v>
      </c>
      <c r="Y3868" s="198">
        <v>2.0000000000000001E-4</v>
      </c>
    </row>
    <row r="3869" spans="1:25" x14ac:dyDescent="0.2">
      <c r="A3869">
        <v>3865</v>
      </c>
      <c r="B3869" s="119">
        <v>0.50139002062177196</v>
      </c>
      <c r="C3869" s="97">
        <v>10714.875873608044</v>
      </c>
      <c r="D3869" s="96">
        <v>0.29853556231300094</v>
      </c>
      <c r="E3869" s="98">
        <v>0.56408020105759593</v>
      </c>
      <c r="F3869" s="119">
        <v>0.34428000591556729</v>
      </c>
      <c r="G3869" s="177">
        <v>1</v>
      </c>
      <c r="H3869" s="97">
        <v>2341515.3540032217</v>
      </c>
      <c r="I3869" s="185">
        <v>53754.612602137706</v>
      </c>
      <c r="J3869" s="174">
        <v>125867250756.40051</v>
      </c>
      <c r="K3869" s="186">
        <v>0.50139002062177196</v>
      </c>
      <c r="L3869" s="182">
        <v>48342564180.611931</v>
      </c>
      <c r="M3869" s="189">
        <v>1157925049.6492579</v>
      </c>
      <c r="N3869" s="187">
        <v>8375077.9678946659</v>
      </c>
      <c r="O3869" s="185">
        <v>0</v>
      </c>
      <c r="P3869" s="185">
        <v>175955058296.90088</v>
      </c>
      <c r="Q3869" s="174">
        <v>302980234102.95062</v>
      </c>
      <c r="R3869" s="119">
        <v>0.67289085934432136</v>
      </c>
      <c r="S3869" s="174">
        <v>87396571408.749969</v>
      </c>
      <c r="T3869" s="119">
        <v>0.28845634655841346</v>
      </c>
      <c r="U3869" s="97">
        <v>15.724713719339862</v>
      </c>
      <c r="V3869" s="184">
        <v>1533601387581.7012</v>
      </c>
      <c r="W3869" s="199">
        <v>1591.764928851889</v>
      </c>
      <c r="X3869" s="191">
        <v>4.5410199035093406E-2</v>
      </c>
      <c r="Y3869" s="198">
        <v>2.0000000000000001E-4</v>
      </c>
    </row>
    <row r="3870" spans="1:25" x14ac:dyDescent="0.2">
      <c r="A3870">
        <v>3866</v>
      </c>
      <c r="B3870" s="119">
        <v>0.4144818323152849</v>
      </c>
      <c r="C3870" s="97">
        <v>14589.555498197718</v>
      </c>
      <c r="D3870" s="96">
        <v>0.26348726278951673</v>
      </c>
      <c r="E3870" s="98">
        <v>0</v>
      </c>
      <c r="F3870" s="119">
        <v>0.57361318638520242</v>
      </c>
      <c r="G3870" s="177">
        <v>1</v>
      </c>
      <c r="H3870" s="97">
        <v>1809718.9516536384</v>
      </c>
      <c r="I3870" s="185">
        <v>54211.920483702103</v>
      </c>
      <c r="J3870" s="174">
        <v>98108339904.895767</v>
      </c>
      <c r="K3870" s="186">
        <v>0.4144818323152849</v>
      </c>
      <c r="L3870" s="182">
        <v>29404451259.759449</v>
      </c>
      <c r="M3870" s="189">
        <v>3381025258.084373</v>
      </c>
      <c r="N3870" s="187">
        <v>6969376.5761824343</v>
      </c>
      <c r="O3870" s="185">
        <v>0</v>
      </c>
      <c r="P3870" s="185">
        <v>140641595403.34119</v>
      </c>
      <c r="Q3870" s="174">
        <v>242130960566.32132</v>
      </c>
      <c r="R3870" s="119">
        <v>0.63262211678175129</v>
      </c>
      <c r="S3870" s="174">
        <v>101937199580.62328</v>
      </c>
      <c r="T3870" s="119">
        <v>0.4210002692022608</v>
      </c>
      <c r="U3870" s="97">
        <v>17.372718682793227</v>
      </c>
      <c r="V3870" s="184">
        <v>1940800606044.7073</v>
      </c>
      <c r="W3870" s="199">
        <v>2012.1196856520496</v>
      </c>
      <c r="X3870" s="191">
        <v>4.2006322791939672E-2</v>
      </c>
      <c r="Y3870" s="198">
        <v>2.0000000000000001E-4</v>
      </c>
    </row>
    <row r="3871" spans="1:25" x14ac:dyDescent="0.2">
      <c r="A3871">
        <v>3867</v>
      </c>
      <c r="B3871" s="119">
        <v>0.39461678332835592</v>
      </c>
      <c r="C3871" s="97">
        <v>4384.5791663179725</v>
      </c>
      <c r="D3871" s="96">
        <v>0.63837639593665174</v>
      </c>
      <c r="E3871" s="98">
        <v>0.20921132453850308</v>
      </c>
      <c r="F3871" s="119">
        <v>0.60773033497655538</v>
      </c>
      <c r="G3871" s="177">
        <v>1</v>
      </c>
      <c r="H3871" s="97">
        <v>10981769.177464029</v>
      </c>
      <c r="I3871" s="185">
        <v>31569.843971079092</v>
      </c>
      <c r="J3871" s="174">
        <v>346692739458.94495</v>
      </c>
      <c r="K3871" s="186">
        <v>0.36194921001034153</v>
      </c>
      <c r="L3871" s="182">
        <v>78627344813.739655</v>
      </c>
      <c r="M3871" s="189">
        <v>5531679748.3447027</v>
      </c>
      <c r="N3871" s="187">
        <v>26306269.421309691</v>
      </c>
      <c r="O3871" s="185">
        <v>0</v>
      </c>
      <c r="P3871" s="185">
        <v>456543183697.72229</v>
      </c>
      <c r="Q3871" s="174">
        <v>808767602905.01196</v>
      </c>
      <c r="R3871" s="119">
        <v>0.60674995927018871</v>
      </c>
      <c r="S3871" s="174">
        <v>424121026082.25854</v>
      </c>
      <c r="T3871" s="119">
        <v>0.52440407424686453</v>
      </c>
      <c r="U3871" s="97">
        <v>17.935746975888829</v>
      </c>
      <c r="V3871" s="184">
        <v>8144662981377.4385</v>
      </c>
      <c r="W3871" s="199">
        <v>8460.3374085321993</v>
      </c>
      <c r="X3871" s="191">
        <v>4.1665828791136277E-2</v>
      </c>
      <c r="Y3871" s="198">
        <v>2.0000000000000001E-4</v>
      </c>
    </row>
    <row r="3872" spans="1:25" x14ac:dyDescent="0.2">
      <c r="A3872">
        <v>3868</v>
      </c>
      <c r="B3872" s="119">
        <v>0.48305591958039096</v>
      </c>
      <c r="C3872" s="97">
        <v>10089.090960110056</v>
      </c>
      <c r="D3872" s="96">
        <v>0.64664044688368638</v>
      </c>
      <c r="E3872" s="98">
        <v>0.24676298350628151</v>
      </c>
      <c r="F3872" s="119">
        <v>0.62342911087774444</v>
      </c>
      <c r="G3872" s="177">
        <v>1</v>
      </c>
      <c r="H3872" s="97">
        <v>9146047.6566244476</v>
      </c>
      <c r="I3872" s="185">
        <v>35966.771242916686</v>
      </c>
      <c r="J3872" s="174">
        <v>328953803842.62573</v>
      </c>
      <c r="K3872" s="186">
        <v>0.46145109842698906</v>
      </c>
      <c r="L3872" s="182">
        <v>117285562156.35774</v>
      </c>
      <c r="M3872" s="189">
        <v>5668893426.9790688</v>
      </c>
      <c r="N3872" s="187">
        <v>21910955.950515822</v>
      </c>
      <c r="O3872" s="185">
        <v>0</v>
      </c>
      <c r="P3872" s="185">
        <v>464203306897.27563</v>
      </c>
      <c r="Q3872" s="174">
        <v>798826004166.88049</v>
      </c>
      <c r="R3872" s="119">
        <v>0.65490950082221511</v>
      </c>
      <c r="S3872" s="174">
        <v>347353976262.07391</v>
      </c>
      <c r="T3872" s="119">
        <v>0.43483058194173307</v>
      </c>
      <c r="U3872" s="97">
        <v>17.029489635188686</v>
      </c>
      <c r="V3872" s="184">
        <v>6316596288059.4434</v>
      </c>
      <c r="W3872" s="199">
        <v>6559.0644969956948</v>
      </c>
      <c r="X3872" s="191">
        <v>4.3818672613542796E-2</v>
      </c>
      <c r="Y3872" s="198">
        <v>2.0000000000000001E-4</v>
      </c>
    </row>
    <row r="3873" spans="1:25" x14ac:dyDescent="0.2">
      <c r="A3873">
        <v>3869</v>
      </c>
      <c r="B3873" s="119">
        <v>0.4293268460789843</v>
      </c>
      <c r="C3873" s="97">
        <v>9448.5094724285846</v>
      </c>
      <c r="D3873" s="96">
        <v>0.74232492713262532</v>
      </c>
      <c r="E3873" s="98">
        <v>0.59562568282701622</v>
      </c>
      <c r="F3873" s="119">
        <v>0.4853175710558037</v>
      </c>
      <c r="G3873" s="177">
        <v>1</v>
      </c>
      <c r="H3873" s="97">
        <v>5349862.7950434815</v>
      </c>
      <c r="I3873" s="185">
        <v>47667.043186284965</v>
      </c>
      <c r="J3873" s="174">
        <v>255012140892.03683</v>
      </c>
      <c r="K3873" s="186">
        <v>0.4293268460789843</v>
      </c>
      <c r="L3873" s="182">
        <v>78314948688.636353</v>
      </c>
      <c r="M3873" s="189">
        <v>5240508510.1448412</v>
      </c>
      <c r="N3873" s="187">
        <v>13000754.009631595</v>
      </c>
      <c r="O3873" s="185">
        <v>0</v>
      </c>
      <c r="P3873" s="185">
        <v>223644247806.54312</v>
      </c>
      <c r="Q3873" s="174">
        <v>483896897208.72479</v>
      </c>
      <c r="R3873" s="119">
        <v>0.59599257211575762</v>
      </c>
      <c r="S3873" s="174">
        <v>178490640156.6058</v>
      </c>
      <c r="T3873" s="119">
        <v>0.36886088996684635</v>
      </c>
      <c r="U3873" s="97">
        <v>16.463631237116275</v>
      </c>
      <c r="V3873" s="184">
        <v>3154885041421.2959</v>
      </c>
      <c r="W3873" s="199">
        <v>3273.616435344396</v>
      </c>
      <c r="X3873" s="191">
        <v>4.5504392224742909E-2</v>
      </c>
      <c r="Y3873" s="198">
        <v>2.0000000000000001E-4</v>
      </c>
    </row>
    <row r="3874" spans="1:25" x14ac:dyDescent="0.2">
      <c r="A3874">
        <v>3870</v>
      </c>
      <c r="B3874" s="119">
        <v>0.59577640395803977</v>
      </c>
      <c r="C3874" s="97">
        <v>7652.6964856441646</v>
      </c>
      <c r="D3874" s="96">
        <v>0.76106989554633142</v>
      </c>
      <c r="E3874" s="98">
        <v>0</v>
      </c>
      <c r="F3874" s="119">
        <v>0.68713541424227287</v>
      </c>
      <c r="G3874" s="177">
        <v>1</v>
      </c>
      <c r="H3874" s="97">
        <v>25740580.944778319</v>
      </c>
      <c r="I3874" s="185">
        <v>20030.866435072465</v>
      </c>
      <c r="J3874" s="174">
        <v>515606138866.02594</v>
      </c>
      <c r="K3874" s="186">
        <v>0.19311139840436387</v>
      </c>
      <c r="L3874" s="182">
        <v>55459360446.076973</v>
      </c>
      <c r="M3874" s="189">
        <v>18418387876.849922</v>
      </c>
      <c r="N3874" s="187">
        <v>55210291.31867519</v>
      </c>
      <c r="O3874" s="185">
        <v>0</v>
      </c>
      <c r="P3874" s="185">
        <v>481989357960.78833</v>
      </c>
      <c r="Q3874" s="174">
        <v>1016013884703.6642</v>
      </c>
      <c r="R3874" s="119">
        <v>0.47751405386790369</v>
      </c>
      <c r="S3874" s="174">
        <v>279484060516.92627</v>
      </c>
      <c r="T3874" s="119">
        <v>0.27507897748704685</v>
      </c>
      <c r="U3874" s="97">
        <v>18.017149340413635</v>
      </c>
      <c r="V3874" s="184">
        <v>5090501957338.6592</v>
      </c>
      <c r="W3874" s="199">
        <v>5282.0351022960112</v>
      </c>
      <c r="X3874" s="191">
        <v>4.1153350450287375E-2</v>
      </c>
      <c r="Y3874" s="198">
        <v>2.0000000000000001E-4</v>
      </c>
    </row>
    <row r="3875" spans="1:25" x14ac:dyDescent="0.2">
      <c r="A3875">
        <v>3871</v>
      </c>
      <c r="B3875" s="119">
        <v>0.41061734386944637</v>
      </c>
      <c r="C3875" s="97">
        <v>4868.6910137778132</v>
      </c>
      <c r="D3875" s="96">
        <v>0.98977959966872442</v>
      </c>
      <c r="E3875" s="98">
        <v>0</v>
      </c>
      <c r="F3875" s="119">
        <v>0.71248592339663874</v>
      </c>
      <c r="G3875" s="177">
        <v>1</v>
      </c>
      <c r="H3875" s="97">
        <v>13629975.254081212</v>
      </c>
      <c r="I3875" s="185">
        <v>23492.180846721873</v>
      </c>
      <c r="J3875" s="174">
        <v>320197843605.21973</v>
      </c>
      <c r="K3875" s="186">
        <v>0.20703261949227969</v>
      </c>
      <c r="L3875" s="182">
        <v>24973459309.334805</v>
      </c>
      <c r="M3875" s="189">
        <v>1699518579.0276299</v>
      </c>
      <c r="N3875" s="187">
        <v>27618068.077997226</v>
      </c>
      <c r="O3875" s="185">
        <v>0</v>
      </c>
      <c r="P3875" s="185">
        <v>386675231612.14514</v>
      </c>
      <c r="Q3875" s="174">
        <v>708572593796.39246</v>
      </c>
      <c r="R3875" s="119">
        <v>0.53012434702635614</v>
      </c>
      <c r="S3875" s="174">
        <v>202190025175.26425</v>
      </c>
      <c r="T3875" s="119">
        <v>0.28534835660517138</v>
      </c>
      <c r="U3875" s="97">
        <v>18.277334074301823</v>
      </c>
      <c r="V3875" s="184">
        <v>3880512692648.0996</v>
      </c>
      <c r="W3875" s="199">
        <v>4029.3289071373424</v>
      </c>
      <c r="X3875" s="191">
        <v>4.0820283923259142E-2</v>
      </c>
      <c r="Y3875" s="198">
        <v>2.0000000000000001E-4</v>
      </c>
    </row>
    <row r="3876" spans="1:25" x14ac:dyDescent="0.2">
      <c r="A3876">
        <v>3872</v>
      </c>
      <c r="B3876" s="119">
        <v>0.61047848276584138</v>
      </c>
      <c r="C3876" s="97">
        <v>11020.301794854229</v>
      </c>
      <c r="D3876" s="96">
        <v>1.2478380085410452</v>
      </c>
      <c r="E3876" s="98">
        <v>0.7</v>
      </c>
      <c r="F3876" s="119">
        <v>0</v>
      </c>
      <c r="G3876" s="177">
        <v>0</v>
      </c>
      <c r="H3876" s="97">
        <v>11043456.814741539</v>
      </c>
      <c r="I3876" s="185">
        <v>34729.673779486431</v>
      </c>
      <c r="J3876" s="174">
        <v>383535652573.81995</v>
      </c>
      <c r="K3876" s="186">
        <v>0.44622935313393719</v>
      </c>
      <c r="L3876" s="182">
        <v>146514678123.40567</v>
      </c>
      <c r="M3876" s="189">
        <v>78254210460.010452</v>
      </c>
      <c r="N3876" s="187">
        <v>20884608.121015318</v>
      </c>
      <c r="O3876" s="185">
        <v>120299016918.1512</v>
      </c>
      <c r="P3876" s="185">
        <v>0</v>
      </c>
      <c r="Q3876" s="174">
        <v>582088879951.98169</v>
      </c>
      <c r="R3876" s="119">
        <v>0.45935266742837699</v>
      </c>
      <c r="S3876" s="174">
        <v>195569176609.89917</v>
      </c>
      <c r="T3876" s="119">
        <v>0.33597820426673031</v>
      </c>
      <c r="U3876" s="97">
        <v>15.729233424024834</v>
      </c>
      <c r="V3876" s="184">
        <v>3130399689084.1548</v>
      </c>
      <c r="W3876" s="199">
        <v>3249.3362202531021</v>
      </c>
      <c r="X3876" s="191">
        <v>4.8626705331650283E-2</v>
      </c>
      <c r="Y3876" s="198">
        <v>2.0000000000000001E-4</v>
      </c>
    </row>
    <row r="3877" spans="1:25" x14ac:dyDescent="0.2">
      <c r="A3877">
        <v>3873</v>
      </c>
      <c r="B3877" s="119">
        <v>0.44874468803028589</v>
      </c>
      <c r="C3877" s="97">
        <v>12200.396494064389</v>
      </c>
      <c r="D3877" s="96">
        <v>0.49332832227029505</v>
      </c>
      <c r="E3877" s="98">
        <v>0.2208045317470923</v>
      </c>
      <c r="F3877" s="119">
        <v>0.44685720232781878</v>
      </c>
      <c r="G3877" s="177">
        <v>1</v>
      </c>
      <c r="H3877" s="97">
        <v>5023488.0650938209</v>
      </c>
      <c r="I3877" s="185">
        <v>34410.291619041476</v>
      </c>
      <c r="J3877" s="174">
        <v>172859689264.6528</v>
      </c>
      <c r="K3877" s="186">
        <v>0.27007117102379408</v>
      </c>
      <c r="L3877" s="182">
        <v>26918565924.677071</v>
      </c>
      <c r="M3877" s="189">
        <v>5895062906.7782297</v>
      </c>
      <c r="N3877" s="187">
        <v>13881320.919409996</v>
      </c>
      <c r="O3877" s="185">
        <v>0</v>
      </c>
      <c r="P3877" s="185">
        <v>213447831010.59583</v>
      </c>
      <c r="Q3877" s="174">
        <v>392202583182.02692</v>
      </c>
      <c r="R3877" s="119">
        <v>0.55441420540076436</v>
      </c>
      <c r="S3877" s="174">
        <v>155167626370.9227</v>
      </c>
      <c r="T3877" s="119">
        <v>0.39563132173177745</v>
      </c>
      <c r="U3877" s="97">
        <v>18.099525088746002</v>
      </c>
      <c r="V3877" s="184">
        <v>2971952968519.7261</v>
      </c>
      <c r="W3877" s="199">
        <v>3083.0963854823531</v>
      </c>
      <c r="X3877" s="191">
        <v>4.1100817908854753E-2</v>
      </c>
      <c r="Y3877" s="198">
        <v>2.0000000000000001E-4</v>
      </c>
    </row>
    <row r="3878" spans="1:25" x14ac:dyDescent="0.2">
      <c r="A3878">
        <v>3874</v>
      </c>
      <c r="B3878" s="119">
        <v>0.68936037585944354</v>
      </c>
      <c r="C3878" s="97">
        <v>7972.9621914735417</v>
      </c>
      <c r="D3878" s="96">
        <v>0.52160064150994501</v>
      </c>
      <c r="E3878" s="98">
        <v>0.17163801509742188</v>
      </c>
      <c r="F3878" s="119">
        <v>0</v>
      </c>
      <c r="G3878" s="177">
        <v>0</v>
      </c>
      <c r="H3878" s="97">
        <v>4757216.8429710399</v>
      </c>
      <c r="I3878" s="185">
        <v>40404.002433250818</v>
      </c>
      <c r="J3878" s="174">
        <v>192210600898.90369</v>
      </c>
      <c r="K3878" s="186">
        <v>0.49458001354826742</v>
      </c>
      <c r="L3878" s="182">
        <v>66607084052.671066</v>
      </c>
      <c r="M3878" s="189">
        <v>7616929950.3370695</v>
      </c>
      <c r="N3878" s="187">
        <v>13107942.584682489</v>
      </c>
      <c r="O3878" s="185">
        <v>25367855680.637794</v>
      </c>
      <c r="P3878" s="185">
        <v>0</v>
      </c>
      <c r="Q3878" s="174">
        <v>225195386529.87854</v>
      </c>
      <c r="R3878" s="119">
        <v>0.51225652496173657</v>
      </c>
      <c r="S3878" s="174">
        <v>74967489657.040863</v>
      </c>
      <c r="T3878" s="119">
        <v>0.33289975790465098</v>
      </c>
      <c r="U3878" s="97">
        <v>14.022626627132214</v>
      </c>
      <c r="V3878" s="184">
        <v>1177596196861.7549</v>
      </c>
      <c r="W3878" s="199">
        <v>1222.3138563120046</v>
      </c>
      <c r="X3878" s="191">
        <v>4.94529955574727E-2</v>
      </c>
      <c r="Y3878" s="198">
        <v>2.0000000000000001E-4</v>
      </c>
    </row>
    <row r="3879" spans="1:25" x14ac:dyDescent="0.2">
      <c r="A3879">
        <v>3875</v>
      </c>
      <c r="B3879" s="119">
        <v>0.3986859476494598</v>
      </c>
      <c r="C3879" s="97">
        <v>11634.458047403859</v>
      </c>
      <c r="D3879" s="96">
        <v>0.2</v>
      </c>
      <c r="E3879" s="98">
        <v>0</v>
      </c>
      <c r="F3879" s="119">
        <v>0</v>
      </c>
      <c r="G3879" s="177">
        <v>0</v>
      </c>
      <c r="H3879" s="97">
        <v>2340851.232268604</v>
      </c>
      <c r="I3879" s="185">
        <v>53839.775219452225</v>
      </c>
      <c r="J3879" s="174">
        <v>126030904167.51939</v>
      </c>
      <c r="K3879" s="186">
        <v>0.39868594764945975</v>
      </c>
      <c r="L3879" s="182">
        <v>36015969769.705429</v>
      </c>
      <c r="M3879" s="189">
        <v>5102553534.1115408</v>
      </c>
      <c r="N3879" s="187">
        <v>9005767.5332680549</v>
      </c>
      <c r="O3879" s="185">
        <v>0</v>
      </c>
      <c r="P3879" s="185">
        <v>0</v>
      </c>
      <c r="Q3879" s="174">
        <v>131133457701.63094</v>
      </c>
      <c r="R3879" s="119">
        <v>0.38317261926756002</v>
      </c>
      <c r="S3879" s="174">
        <v>36015969769.705429</v>
      </c>
      <c r="T3879" s="119">
        <v>0.27465126292675718</v>
      </c>
      <c r="U3879" s="97">
        <v>13.405856141728634</v>
      </c>
      <c r="V3879" s="184">
        <v>577030938482.24683</v>
      </c>
      <c r="W3879" s="199">
        <v>599.2438598482214</v>
      </c>
      <c r="X3879" s="191">
        <v>4.9417222317840237E-2</v>
      </c>
      <c r="Y3879" s="198">
        <v>2.0000000000000001E-4</v>
      </c>
    </row>
    <row r="3880" spans="1:25" x14ac:dyDescent="0.2">
      <c r="A3880">
        <v>3876</v>
      </c>
      <c r="B3880" s="119">
        <v>0.41740683149591418</v>
      </c>
      <c r="C3880" s="97">
        <v>7701.2308967069848</v>
      </c>
      <c r="D3880" s="96">
        <v>1.1054966895210132</v>
      </c>
      <c r="E3880" s="98">
        <v>0.31123619939052705</v>
      </c>
      <c r="F3880" s="119">
        <v>0</v>
      </c>
      <c r="G3880" s="177">
        <v>0</v>
      </c>
      <c r="H3880" s="97">
        <v>10582681.386568412</v>
      </c>
      <c r="I3880" s="185">
        <v>26231.787640545001</v>
      </c>
      <c r="J3880" s="174">
        <v>277602650800.01093</v>
      </c>
      <c r="K3880" s="186">
        <v>0.20823179489139598</v>
      </c>
      <c r="L3880" s="182">
        <v>31239003970.307072</v>
      </c>
      <c r="M3880" s="189">
        <v>13550792566.447174</v>
      </c>
      <c r="N3880" s="187">
        <v>20978277.368579254</v>
      </c>
      <c r="O3880" s="185">
        <v>40227334391.014351</v>
      </c>
      <c r="P3880" s="185">
        <v>0</v>
      </c>
      <c r="Q3880" s="174">
        <v>331380777757.47241</v>
      </c>
      <c r="R3880" s="119">
        <v>0.27155336638556138</v>
      </c>
      <c r="S3880" s="174">
        <v>53696395996.140862</v>
      </c>
      <c r="T3880" s="119">
        <v>0.16203835466714861</v>
      </c>
      <c r="U3880" s="97">
        <v>16.418620204050839</v>
      </c>
      <c r="V3880" s="184">
        <v>856369242718.52161</v>
      </c>
      <c r="W3880" s="199">
        <v>888.89871208605587</v>
      </c>
      <c r="X3880" s="191">
        <v>4.995151173741972E-2</v>
      </c>
      <c r="Y3880" s="198">
        <v>2.0000000000000001E-4</v>
      </c>
    </row>
    <row r="3881" spans="1:25" x14ac:dyDescent="0.2">
      <c r="A3881">
        <v>3877</v>
      </c>
      <c r="B3881" s="119">
        <v>0.55541950081965064</v>
      </c>
      <c r="C3881" s="97">
        <v>9129.6321365252934</v>
      </c>
      <c r="D3881" s="96">
        <v>1.3782419441696545</v>
      </c>
      <c r="E3881" s="98">
        <v>0.19490007778384724</v>
      </c>
      <c r="F3881" s="119">
        <v>0</v>
      </c>
      <c r="G3881" s="177">
        <v>0</v>
      </c>
      <c r="H3881" s="97">
        <v>14599734.37880151</v>
      </c>
      <c r="I3881" s="185">
        <v>34796.660697740102</v>
      </c>
      <c r="J3881" s="174">
        <v>508022003456.28748</v>
      </c>
      <c r="K3881" s="186">
        <v>0.38159525481430656</v>
      </c>
      <c r="L3881" s="182">
        <v>136877668545.77567</v>
      </c>
      <c r="M3881" s="189">
        <v>30354453815.064831</v>
      </c>
      <c r="N3881" s="187">
        <v>26174181.278411977</v>
      </c>
      <c r="O3881" s="185">
        <v>60647589379.080719</v>
      </c>
      <c r="P3881" s="185">
        <v>0</v>
      </c>
      <c r="Q3881" s="174">
        <v>599024046650.43298</v>
      </c>
      <c r="R3881" s="119">
        <v>0.40461957866089271</v>
      </c>
      <c r="S3881" s="174">
        <v>172135565259.04752</v>
      </c>
      <c r="T3881" s="119">
        <v>0.28736002539727606</v>
      </c>
      <c r="U3881" s="97">
        <v>14.833866308185284</v>
      </c>
      <c r="V3881" s="184">
        <v>2496492155974.1899</v>
      </c>
      <c r="W3881" s="199">
        <v>2590.1364177619275</v>
      </c>
      <c r="X3881" s="191">
        <v>5.2177337487735315E-2</v>
      </c>
      <c r="Y3881" s="198">
        <v>2.0000000000000001E-4</v>
      </c>
    </row>
    <row r="3882" spans="1:25" x14ac:dyDescent="0.2">
      <c r="A3882">
        <v>3878</v>
      </c>
      <c r="B3882" s="119">
        <v>0.36247672412973964</v>
      </c>
      <c r="C3882" s="97">
        <v>8339.1833880230624</v>
      </c>
      <c r="D3882" s="96">
        <v>0.51895883562937528</v>
      </c>
      <c r="E3882" s="98">
        <v>0.56056739432459302</v>
      </c>
      <c r="F3882" s="119">
        <v>0</v>
      </c>
      <c r="G3882" s="177">
        <v>0</v>
      </c>
      <c r="H3882" s="97">
        <v>3811088.3557093246</v>
      </c>
      <c r="I3882" s="185">
        <v>43998.327748831347</v>
      </c>
      <c r="J3882" s="174">
        <v>167681514554.2536</v>
      </c>
      <c r="K3882" s="186">
        <v>0.36247672412973964</v>
      </c>
      <c r="L3882" s="182">
        <v>41522786170.17041</v>
      </c>
      <c r="M3882" s="189">
        <v>17773885191.03017</v>
      </c>
      <c r="N3882" s="187">
        <v>10856999.821431566</v>
      </c>
      <c r="O3882" s="185">
        <v>54875230203.353951</v>
      </c>
      <c r="P3882" s="185">
        <v>0</v>
      </c>
      <c r="Q3882" s="174">
        <v>240330629948.63773</v>
      </c>
      <c r="R3882" s="119">
        <v>0.43557007393437175</v>
      </c>
      <c r="S3882" s="174">
        <v>72567117245.48204</v>
      </c>
      <c r="T3882" s="119">
        <v>0.30194701882565167</v>
      </c>
      <c r="U3882" s="97">
        <v>16.241356023712861</v>
      </c>
      <c r="V3882" s="184">
        <v>1294011772228.8511</v>
      </c>
      <c r="W3882" s="199">
        <v>1342.4680076949073</v>
      </c>
      <c r="X3882" s="191">
        <v>4.4540648246211199E-2</v>
      </c>
      <c r="Y3882" s="198">
        <v>2.0000000000000001E-4</v>
      </c>
    </row>
    <row r="3883" spans="1:25" x14ac:dyDescent="0.2">
      <c r="A3883">
        <v>3879</v>
      </c>
      <c r="B3883" s="119">
        <v>0.57087644550790695</v>
      </c>
      <c r="C3883" s="97">
        <v>13646.256122459457</v>
      </c>
      <c r="D3883" s="96">
        <v>0.79638557898834939</v>
      </c>
      <c r="E3883" s="98">
        <v>0.51935385553450086</v>
      </c>
      <c r="F3883" s="119">
        <v>0</v>
      </c>
      <c r="G3883" s="177">
        <v>0</v>
      </c>
      <c r="H3883" s="97">
        <v>5822467.8961098213</v>
      </c>
      <c r="I3883" s="185">
        <v>43287.958284197572</v>
      </c>
      <c r="J3883" s="174">
        <v>252042747397.88153</v>
      </c>
      <c r="K3883" s="186">
        <v>0.41869353630437522</v>
      </c>
      <c r="L3883" s="182">
        <v>84753057892.884659</v>
      </c>
      <c r="M3883" s="189">
        <v>31066469210.463493</v>
      </c>
      <c r="N3883" s="187">
        <v>13614085.34118811</v>
      </c>
      <c r="O3883" s="185">
        <v>53244919082.255127</v>
      </c>
      <c r="P3883" s="185">
        <v>0</v>
      </c>
      <c r="Q3883" s="174">
        <v>336354135690.60016</v>
      </c>
      <c r="R3883" s="119">
        <v>0.44038288445469831</v>
      </c>
      <c r="S3883" s="174">
        <v>107209783329.69333</v>
      </c>
      <c r="T3883" s="119">
        <v>0.31874079118893806</v>
      </c>
      <c r="U3883" s="97">
        <v>15.259259030228666</v>
      </c>
      <c r="V3883" s="184">
        <v>1722067408701.8853</v>
      </c>
      <c r="W3883" s="199">
        <v>1787.9475713222926</v>
      </c>
      <c r="X3883" s="191">
        <v>4.9415947001992491E-2</v>
      </c>
      <c r="Y3883" s="198">
        <v>2.0000000000000001E-4</v>
      </c>
    </row>
    <row r="3884" spans="1:25" x14ac:dyDescent="0.2">
      <c r="A3884">
        <v>3880</v>
      </c>
      <c r="B3884" s="119">
        <v>0.34272947628718126</v>
      </c>
      <c r="C3884" s="97">
        <v>12173.57602380557</v>
      </c>
      <c r="D3884" s="96">
        <v>0.64788417309823809</v>
      </c>
      <c r="E3884" s="98">
        <v>0</v>
      </c>
      <c r="F3884" s="119">
        <v>0.69819833830853639</v>
      </c>
      <c r="G3884" s="177">
        <v>1</v>
      </c>
      <c r="H3884" s="97">
        <v>4190672.3970398628</v>
      </c>
      <c r="I3884" s="185">
        <v>42298.014458385056</v>
      </c>
      <c r="J3884" s="174">
        <v>177257121640.34729</v>
      </c>
      <c r="K3884" s="186">
        <v>0.34272947628718131</v>
      </c>
      <c r="L3884" s="182">
        <v>41874406472.942398</v>
      </c>
      <c r="M3884" s="189">
        <v>3474559485.5410018</v>
      </c>
      <c r="N3884" s="187">
        <v>10956475.852815676</v>
      </c>
      <c r="O3884" s="185">
        <v>0</v>
      </c>
      <c r="P3884" s="185">
        <v>163497040520.87994</v>
      </c>
      <c r="Q3884" s="174">
        <v>344228721646.76825</v>
      </c>
      <c r="R3884" s="119">
        <v>0.55645813623080553</v>
      </c>
      <c r="S3884" s="174">
        <v>116145463856.97563</v>
      </c>
      <c r="T3884" s="119">
        <v>0.33740782379036571</v>
      </c>
      <c r="U3884" s="97">
        <v>16.932928649369511</v>
      </c>
      <c r="V3884" s="184">
        <v>2087567383240.6826</v>
      </c>
      <c r="W3884" s="199">
        <v>2168.5725524471445</v>
      </c>
      <c r="X3884" s="191">
        <v>4.3652237459125998E-2</v>
      </c>
      <c r="Y3884" s="198">
        <v>2.0000000000000001E-4</v>
      </c>
    </row>
    <row r="3885" spans="1:25" x14ac:dyDescent="0.2">
      <c r="A3885">
        <v>3881</v>
      </c>
      <c r="B3885" s="119">
        <v>0.69084188402349367</v>
      </c>
      <c r="C3885" s="97">
        <v>15441.284398941036</v>
      </c>
      <c r="D3885" s="96">
        <v>0.53652497927730769</v>
      </c>
      <c r="E3885" s="98">
        <v>0</v>
      </c>
      <c r="F3885" s="119">
        <v>0.49722575846067202</v>
      </c>
      <c r="G3885" s="177">
        <v>1</v>
      </c>
      <c r="H3885" s="97">
        <v>2982519.8867458673</v>
      </c>
      <c r="I3885" s="185">
        <v>53793.72479689282</v>
      </c>
      <c r="J3885" s="174">
        <v>160440853988.86713</v>
      </c>
      <c r="K3885" s="186">
        <v>0.54276695738716296</v>
      </c>
      <c r="L3885" s="182">
        <v>68761858066.554703</v>
      </c>
      <c r="M3885" s="189">
        <v>6411496906.5322142</v>
      </c>
      <c r="N3885" s="187">
        <v>8723433.4687692095</v>
      </c>
      <c r="O3885" s="185">
        <v>0</v>
      </c>
      <c r="P3885" s="185">
        <v>171735244299.15887</v>
      </c>
      <c r="Q3885" s="174">
        <v>338587595194.55823</v>
      </c>
      <c r="R3885" s="119">
        <v>0.66296046513599582</v>
      </c>
      <c r="S3885" s="174">
        <v>129178894618.72943</v>
      </c>
      <c r="T3885" s="119">
        <v>0.3815228214267597</v>
      </c>
      <c r="U3885" s="97">
        <v>15.981572882626866</v>
      </c>
      <c r="V3885" s="184">
        <v>2227447993570.9795</v>
      </c>
      <c r="W3885" s="199">
        <v>2311.6559487128598</v>
      </c>
      <c r="X3885" s="191">
        <v>4.6025456902604969E-2</v>
      </c>
      <c r="Y3885" s="198">
        <v>2.0000000000000001E-4</v>
      </c>
    </row>
    <row r="3886" spans="1:25" x14ac:dyDescent="0.2">
      <c r="A3886">
        <v>3882</v>
      </c>
      <c r="B3886" s="119">
        <v>0.58218102055897625</v>
      </c>
      <c r="C3886" s="97">
        <v>15090.900145201158</v>
      </c>
      <c r="D3886" s="96">
        <v>0.80065279193171091</v>
      </c>
      <c r="E3886" s="98">
        <v>0</v>
      </c>
      <c r="F3886" s="119">
        <v>0.54422032950454646</v>
      </c>
      <c r="G3886" s="177">
        <v>1</v>
      </c>
      <c r="H3886" s="97">
        <v>4316345.1816317141</v>
      </c>
      <c r="I3886" s="185">
        <v>41363.054672421007</v>
      </c>
      <c r="J3886" s="174">
        <v>178537221732.87357</v>
      </c>
      <c r="K3886" s="186">
        <v>0.331645157792123</v>
      </c>
      <c r="L3886" s="182">
        <v>45222402659.042961</v>
      </c>
      <c r="M3886" s="189">
        <v>4270681043.25702</v>
      </c>
      <c r="N3886" s="187">
        <v>10496051.059252562</v>
      </c>
      <c r="O3886" s="185">
        <v>0</v>
      </c>
      <c r="P3886" s="185">
        <v>188265587139.62375</v>
      </c>
      <c r="Q3886" s="174">
        <v>371073489915.75433</v>
      </c>
      <c r="R3886" s="119">
        <v>0.56544991891687502</v>
      </c>
      <c r="S3886" s="174">
        <v>142998688527.09311</v>
      </c>
      <c r="T3886" s="119">
        <v>0.38536487357142768</v>
      </c>
      <c r="U3886" s="97">
        <v>17.186060595365475</v>
      </c>
      <c r="V3886" s="184">
        <v>2588124460553.6997</v>
      </c>
      <c r="W3886" s="199">
        <v>2683.985850339117</v>
      </c>
      <c r="X3886" s="191">
        <v>4.4261060951245164E-2</v>
      </c>
      <c r="Y3886" s="198">
        <v>2.0000000000000001E-4</v>
      </c>
    </row>
    <row r="3887" spans="1:25" x14ac:dyDescent="0.2">
      <c r="A3887">
        <v>3883</v>
      </c>
      <c r="B3887" s="119">
        <v>0.49549152584270911</v>
      </c>
      <c r="C3887" s="97">
        <v>8218.7949563098155</v>
      </c>
      <c r="D3887" s="96">
        <v>1.3566792701883843</v>
      </c>
      <c r="E3887" s="98">
        <v>0.61672865041737568</v>
      </c>
      <c r="F3887" s="119">
        <v>0.55148719795765266</v>
      </c>
      <c r="G3887" s="177">
        <v>1</v>
      </c>
      <c r="H3887" s="97">
        <v>13024230.466290813</v>
      </c>
      <c r="I3887" s="185">
        <v>33526.942883059404</v>
      </c>
      <c r="J3887" s="174">
        <v>436662630939.13422</v>
      </c>
      <c r="K3887" s="186">
        <v>0.43876388689630119</v>
      </c>
      <c r="L3887" s="182">
        <v>151008672588.06125</v>
      </c>
      <c r="M3887" s="189">
        <v>6973030820.6080389</v>
      </c>
      <c r="N3887" s="187">
        <v>23726940.45570327</v>
      </c>
      <c r="O3887" s="185">
        <v>0</v>
      </c>
      <c r="P3887" s="185">
        <v>164086909410.38263</v>
      </c>
      <c r="Q3887" s="174">
        <v>607722571170.12488</v>
      </c>
      <c r="R3887" s="119">
        <v>0.53126432365327503</v>
      </c>
      <c r="S3887" s="174">
        <v>236996820125.55551</v>
      </c>
      <c r="T3887" s="119">
        <v>0.38997534626570751</v>
      </c>
      <c r="U3887" s="97">
        <v>15.27765729679966</v>
      </c>
      <c r="V3887" s="184">
        <v>3749130326064.582</v>
      </c>
      <c r="W3887" s="199">
        <v>3889.5143999295747</v>
      </c>
      <c r="X3887" s="191">
        <v>5.066240900198006E-2</v>
      </c>
      <c r="Y3887" s="198">
        <v>2.0000000000000001E-4</v>
      </c>
    </row>
    <row r="3888" spans="1:25" x14ac:dyDescent="0.2">
      <c r="A3888">
        <v>3884</v>
      </c>
      <c r="B3888" s="119">
        <v>0.68251422858983368</v>
      </c>
      <c r="C3888" s="97">
        <v>10346.507646203594</v>
      </c>
      <c r="D3888" s="96">
        <v>0.62634484342674979</v>
      </c>
      <c r="E3888" s="98">
        <v>0</v>
      </c>
      <c r="F3888" s="119">
        <v>0.67493821888384586</v>
      </c>
      <c r="G3888" s="177">
        <v>1</v>
      </c>
      <c r="H3888" s="97">
        <v>3791633.9783682781</v>
      </c>
      <c r="I3888" s="185">
        <v>48302.970103677813</v>
      </c>
      <c r="J3888" s="174">
        <v>183147182701.21191</v>
      </c>
      <c r="K3888" s="186">
        <v>0.47442109275872979</v>
      </c>
      <c r="L3888" s="182">
        <v>65317347981.595985</v>
      </c>
      <c r="M3888" s="189">
        <v>3205860634.3011322</v>
      </c>
      <c r="N3888" s="187">
        <v>10212028.140187956</v>
      </c>
      <c r="O3888" s="185">
        <v>0</v>
      </c>
      <c r="P3888" s="185">
        <v>185880433613.48764</v>
      </c>
      <c r="Q3888" s="174">
        <v>372233476949.00073</v>
      </c>
      <c r="R3888" s="119">
        <v>0.63291790779973334</v>
      </c>
      <c r="S3888" s="174">
        <v>152091131019.52969</v>
      </c>
      <c r="T3888" s="119">
        <v>0.40859068417526434</v>
      </c>
      <c r="U3888" s="97">
        <v>16.484178769839783</v>
      </c>
      <c r="V3888" s="184">
        <v>2707000548063.3755</v>
      </c>
      <c r="W3888" s="199">
        <v>2808.3779332542681</v>
      </c>
      <c r="X3888" s="191">
        <v>4.5208413930243198E-2</v>
      </c>
      <c r="Y3888" s="198">
        <v>2.0000000000000001E-4</v>
      </c>
    </row>
    <row r="3889" spans="1:25" x14ac:dyDescent="0.2">
      <c r="A3889">
        <v>3885</v>
      </c>
      <c r="B3889" s="119">
        <v>0.47929102277160363</v>
      </c>
      <c r="C3889" s="97">
        <v>11962.338274353824</v>
      </c>
      <c r="D3889" s="96">
        <v>0.599032826578629</v>
      </c>
      <c r="E3889" s="98">
        <v>0.28989084159427908</v>
      </c>
      <c r="F3889" s="119">
        <v>0.63593250524915224</v>
      </c>
      <c r="G3889" s="177">
        <v>1</v>
      </c>
      <c r="H3889" s="97">
        <v>4334018.6707871258</v>
      </c>
      <c r="I3889" s="185">
        <v>40122.925210497589</v>
      </c>
      <c r="J3889" s="174">
        <v>173893506988.89203</v>
      </c>
      <c r="K3889" s="186">
        <v>0.38411271089899179</v>
      </c>
      <c r="L3889" s="182">
        <v>50695515461.070274</v>
      </c>
      <c r="M3889" s="189">
        <v>4057624570.4427934</v>
      </c>
      <c r="N3889" s="187">
        <v>11531160.338621596</v>
      </c>
      <c r="O3889" s="185">
        <v>0</v>
      </c>
      <c r="P3889" s="185">
        <v>200138472377.86942</v>
      </c>
      <c r="Q3889" s="174">
        <v>378089603937.20428</v>
      </c>
      <c r="R3889" s="119">
        <v>0.60013679804117981</v>
      </c>
      <c r="S3889" s="174">
        <v>126411748233.4071</v>
      </c>
      <c r="T3889" s="119">
        <v>0.33434335913240937</v>
      </c>
      <c r="U3889" s="97">
        <v>16.697362871951437</v>
      </c>
      <c r="V3889" s="184">
        <v>2261344481381.6035</v>
      </c>
      <c r="W3889" s="199">
        <v>2349.1005101942628</v>
      </c>
      <c r="X3889" s="191">
        <v>4.3622622037277202E-2</v>
      </c>
      <c r="Y3889" s="198">
        <v>2.0000000000000001E-4</v>
      </c>
    </row>
    <row r="3890" spans="1:25" x14ac:dyDescent="0.2">
      <c r="A3890">
        <v>3886</v>
      </c>
      <c r="B3890" s="119">
        <v>0.38883753844645341</v>
      </c>
      <c r="C3890" s="97">
        <v>12266.617917106138</v>
      </c>
      <c r="D3890" s="96">
        <v>0.67150634784088314</v>
      </c>
      <c r="E3890" s="98">
        <v>0</v>
      </c>
      <c r="F3890" s="119">
        <v>0.53093271847643109</v>
      </c>
      <c r="G3890" s="177">
        <v>1</v>
      </c>
      <c r="H3890" s="97">
        <v>5095092.6939763343</v>
      </c>
      <c r="I3890" s="185">
        <v>36964.547047903528</v>
      </c>
      <c r="J3890" s="174">
        <v>188337793599.91776</v>
      </c>
      <c r="K3890" s="186">
        <v>0.35349115552179167</v>
      </c>
      <c r="L3890" s="182">
        <v>47341279498.333092</v>
      </c>
      <c r="M3890" s="189">
        <v>5231436970.5438499</v>
      </c>
      <c r="N3890" s="187">
        <v>12797405.880025078</v>
      </c>
      <c r="O3890" s="185">
        <v>0</v>
      </c>
      <c r="P3890" s="185">
        <v>213742597641.89938</v>
      </c>
      <c r="Q3890" s="174">
        <v>407311828212.36096</v>
      </c>
      <c r="R3890" s="119">
        <v>0.58326276318623604</v>
      </c>
      <c r="S3890" s="174">
        <v>152663915537.98926</v>
      </c>
      <c r="T3890" s="119">
        <v>0.37480845132342822</v>
      </c>
      <c r="U3890" s="97">
        <v>17.240789932479384</v>
      </c>
      <c r="V3890" s="184">
        <v>2783722039743.7422</v>
      </c>
      <c r="W3890" s="199">
        <v>2889.1827433482831</v>
      </c>
      <c r="X3890" s="191">
        <v>4.2746605251779375E-2</v>
      </c>
      <c r="Y3890" s="198">
        <v>2.0000000000000001E-4</v>
      </c>
    </row>
    <row r="3891" spans="1:25" x14ac:dyDescent="0.2">
      <c r="A3891">
        <v>3887</v>
      </c>
      <c r="B3891" s="119">
        <v>0.47870420743863978</v>
      </c>
      <c r="C3891" s="97">
        <v>14947.759830383427</v>
      </c>
      <c r="D3891" s="96">
        <v>1.5420994731561595</v>
      </c>
      <c r="E3891" s="98">
        <v>0</v>
      </c>
      <c r="F3891" s="119">
        <v>0.62293939510920537</v>
      </c>
      <c r="G3891" s="177">
        <v>1</v>
      </c>
      <c r="H3891" s="97">
        <v>20922840.43290811</v>
      </c>
      <c r="I3891" s="185">
        <v>31882.732475544391</v>
      </c>
      <c r="J3891" s="174">
        <v>667077324150.91272</v>
      </c>
      <c r="K3891" s="186">
        <v>0.33980687377841945</v>
      </c>
      <c r="L3891" s="182">
        <v>194374874387.96149</v>
      </c>
      <c r="M3891" s="189">
        <v>15272634120.686592</v>
      </c>
      <c r="N3891" s="187">
        <v>35381310.674974822</v>
      </c>
      <c r="O3891" s="185">
        <v>0</v>
      </c>
      <c r="P3891" s="185">
        <v>363354536518.37</v>
      </c>
      <c r="Q3891" s="174">
        <v>1045704494789.9694</v>
      </c>
      <c r="R3891" s="119">
        <v>0.49474884336879837</v>
      </c>
      <c r="S3891" s="174">
        <v>403402398149.66705</v>
      </c>
      <c r="T3891" s="119">
        <v>0.38577093257181683</v>
      </c>
      <c r="U3891" s="97">
        <v>16.233644576514074</v>
      </c>
      <c r="V3891" s="184">
        <v>6292683891928.2646</v>
      </c>
      <c r="W3891" s="199">
        <v>6531.4085248705996</v>
      </c>
      <c r="X3891" s="191">
        <v>4.9702599512409545E-2</v>
      </c>
      <c r="Y3891" s="198">
        <v>2.0000000000000001E-4</v>
      </c>
    </row>
    <row r="3892" spans="1:25" x14ac:dyDescent="0.2">
      <c r="A3892">
        <v>3888</v>
      </c>
      <c r="B3892" s="119">
        <v>0.26120638380678907</v>
      </c>
      <c r="C3892" s="97">
        <v>9295.9276784184094</v>
      </c>
      <c r="D3892" s="96">
        <v>0.7869145082677782</v>
      </c>
      <c r="E3892" s="98">
        <v>8.8375048635483233E-2</v>
      </c>
      <c r="F3892" s="119">
        <v>0.54468289149025906</v>
      </c>
      <c r="G3892" s="177">
        <v>1</v>
      </c>
      <c r="H3892" s="97">
        <v>5693253.2351910686</v>
      </c>
      <c r="I3892" s="185">
        <v>48171.574728000429</v>
      </c>
      <c r="J3892" s="174">
        <v>274252973664.43677</v>
      </c>
      <c r="K3892" s="186">
        <v>0.26120638380678896</v>
      </c>
      <c r="L3892" s="182">
        <v>38332102594.191551</v>
      </c>
      <c r="M3892" s="189">
        <v>3963252135.4628081</v>
      </c>
      <c r="N3892" s="187">
        <v>13444828.198215969</v>
      </c>
      <c r="O3892" s="185">
        <v>0</v>
      </c>
      <c r="P3892" s="185">
        <v>193853163448.23962</v>
      </c>
      <c r="Q3892" s="174">
        <v>472069389248.13922</v>
      </c>
      <c r="R3892" s="119">
        <v>0.48026659516905212</v>
      </c>
      <c r="S3892" s="174">
        <v>128237067903.17917</v>
      </c>
      <c r="T3892" s="119">
        <v>0.2716487677953896</v>
      </c>
      <c r="U3892" s="97">
        <v>17.32377645759609</v>
      </c>
      <c r="V3892" s="184">
        <v>2333401206182.6694</v>
      </c>
      <c r="W3892" s="199">
        <v>2421.6003162863899</v>
      </c>
      <c r="X3892" s="191">
        <v>4.3965605716333622E-2</v>
      </c>
      <c r="Y3892" s="198">
        <v>2.0000000000000001E-4</v>
      </c>
    </row>
    <row r="3893" spans="1:25" x14ac:dyDescent="0.2">
      <c r="A3893">
        <v>3889</v>
      </c>
      <c r="B3893" s="119">
        <v>0.27937328330070377</v>
      </c>
      <c r="C3893" s="97">
        <v>16129.933385147018</v>
      </c>
      <c r="D3893" s="96">
        <v>0.89060855930349669</v>
      </c>
      <c r="E3893" s="98">
        <v>0</v>
      </c>
      <c r="F3893" s="119">
        <v>0</v>
      </c>
      <c r="G3893" s="177">
        <v>0</v>
      </c>
      <c r="H3893" s="97">
        <v>4933067.00792538</v>
      </c>
      <c r="I3893" s="185">
        <v>45044.914955373861</v>
      </c>
      <c r="J3893" s="174">
        <v>222209583841.15933</v>
      </c>
      <c r="K3893" s="186">
        <v>0.27937328330070377</v>
      </c>
      <c r="L3893" s="182">
        <v>42495927582.137802</v>
      </c>
      <c r="M3893" s="189">
        <v>10100078689.260069</v>
      </c>
      <c r="N3893" s="187">
        <v>11324235.256983584</v>
      </c>
      <c r="O3893" s="185">
        <v>0</v>
      </c>
      <c r="P3893" s="185">
        <v>0</v>
      </c>
      <c r="Q3893" s="174">
        <v>232309662530.4194</v>
      </c>
      <c r="R3893" s="119">
        <v>0.26722702939856757</v>
      </c>
      <c r="S3893" s="174">
        <v>42495927582.137802</v>
      </c>
      <c r="T3893" s="119">
        <v>0.18292793816345562</v>
      </c>
      <c r="U3893" s="97">
        <v>13.768778399709339</v>
      </c>
      <c r="V3893" s="184">
        <v>569717602158.03528</v>
      </c>
      <c r="W3893" s="199">
        <v>590.97594218916925</v>
      </c>
      <c r="X3893" s="191">
        <v>6.0289173995364112E-2</v>
      </c>
      <c r="Y3893" s="198">
        <v>2.0000000000000001E-4</v>
      </c>
    </row>
    <row r="3894" spans="1:25" x14ac:dyDescent="0.2">
      <c r="A3894">
        <v>3890</v>
      </c>
      <c r="B3894" s="119">
        <v>0.57313304575447155</v>
      </c>
      <c r="C3894" s="97">
        <v>5891.5930085294385</v>
      </c>
      <c r="D3894" s="96">
        <v>1.0891036963554936</v>
      </c>
      <c r="E3894" s="98">
        <v>0.18421619284618984</v>
      </c>
      <c r="F3894" s="119">
        <v>0.64505007721908314</v>
      </c>
      <c r="G3894" s="177">
        <v>1</v>
      </c>
      <c r="H3894" s="97">
        <v>13166504.510752229</v>
      </c>
      <c r="I3894" s="185">
        <v>35828.907946093015</v>
      </c>
      <c r="J3894" s="174">
        <v>471741478087.56006</v>
      </c>
      <c r="K3894" s="186">
        <v>0.37394572407385618</v>
      </c>
      <c r="L3894" s="182">
        <v>118516180591.11327</v>
      </c>
      <c r="M3894" s="189">
        <v>459241007.92514569</v>
      </c>
      <c r="N3894" s="187">
        <v>25836779.813599519</v>
      </c>
      <c r="O3894" s="185">
        <v>0</v>
      </c>
      <c r="P3894" s="185">
        <v>334783372067.81995</v>
      </c>
      <c r="Q3894" s="174">
        <v>806984091163.30518</v>
      </c>
      <c r="R3894" s="119">
        <v>0.55048471353753459</v>
      </c>
      <c r="S3894" s="174">
        <v>311970844889.0401</v>
      </c>
      <c r="T3894" s="119">
        <v>0.3865885936354948</v>
      </c>
      <c r="U3894" s="97">
        <v>16.725129550904608</v>
      </c>
      <c r="V3894" s="184">
        <v>5509309041287.167</v>
      </c>
      <c r="W3894" s="199">
        <v>5721.2866551377938</v>
      </c>
      <c r="X3894" s="191">
        <v>4.4656894764046377E-2</v>
      </c>
      <c r="Y3894" s="198">
        <v>2.0000000000000001E-4</v>
      </c>
    </row>
    <row r="3895" spans="1:25" x14ac:dyDescent="0.2">
      <c r="A3895">
        <v>3891</v>
      </c>
      <c r="B3895" s="119">
        <v>0.49120919549587916</v>
      </c>
      <c r="C3895" s="97">
        <v>10248.740802290678</v>
      </c>
      <c r="D3895" s="96">
        <v>0.57949726510086808</v>
      </c>
      <c r="E3895" s="98">
        <v>0.16188529050102946</v>
      </c>
      <c r="F3895" s="119">
        <v>0</v>
      </c>
      <c r="G3895" s="177">
        <v>0</v>
      </c>
      <c r="H3895" s="97">
        <v>3765584.6237555058</v>
      </c>
      <c r="I3895" s="185">
        <v>48283.964021364409</v>
      </c>
      <c r="J3895" s="174">
        <v>181817352492.81387</v>
      </c>
      <c r="K3895" s="186">
        <v>0.49120919549587916</v>
      </c>
      <c r="L3895" s="182">
        <v>72118718718.818375</v>
      </c>
      <c r="M3895" s="189">
        <v>8675791069.9407673</v>
      </c>
      <c r="N3895" s="187">
        <v>10391607.981275054</v>
      </c>
      <c r="O3895" s="185">
        <v>19608820609.087399</v>
      </c>
      <c r="P3895" s="185">
        <v>0</v>
      </c>
      <c r="Q3895" s="174">
        <v>210101964171.84204</v>
      </c>
      <c r="R3895" s="119">
        <v>0.49974502783124142</v>
      </c>
      <c r="S3895" s="174">
        <v>80293621112.1064</v>
      </c>
      <c r="T3895" s="119">
        <v>0.38216501891640758</v>
      </c>
      <c r="U3895" s="97">
        <v>13.941007989901493</v>
      </c>
      <c r="V3895" s="184">
        <v>1242251025669.8123</v>
      </c>
      <c r="W3895" s="199">
        <v>1289.616691387823</v>
      </c>
      <c r="X3895" s="191">
        <v>5.146825745824081E-2</v>
      </c>
      <c r="Y3895" s="198">
        <v>2.0000000000000001E-4</v>
      </c>
    </row>
    <row r="3896" spans="1:25" x14ac:dyDescent="0.2">
      <c r="A3896">
        <v>3892</v>
      </c>
      <c r="B3896" s="119">
        <v>0.35616058800070394</v>
      </c>
      <c r="C3896" s="97">
        <v>4000</v>
      </c>
      <c r="D3896" s="96">
        <v>0.97984135647619119</v>
      </c>
      <c r="E3896" s="98">
        <v>0.30533955050994921</v>
      </c>
      <c r="F3896" s="119">
        <v>0.49346627483789007</v>
      </c>
      <c r="G3896" s="177">
        <v>1</v>
      </c>
      <c r="H3896" s="97">
        <v>12678468.161656745</v>
      </c>
      <c r="I3896" s="185">
        <v>36048.662478601989</v>
      </c>
      <c r="J3896" s="174">
        <v>457041819505.26544</v>
      </c>
      <c r="K3896" s="186">
        <v>0.35616058800070394</v>
      </c>
      <c r="L3896" s="182">
        <v>106190037292.85684</v>
      </c>
      <c r="M3896" s="189">
        <v>13164740426.800594</v>
      </c>
      <c r="N3896" s="187">
        <v>25970028.991971143</v>
      </c>
      <c r="O3896" s="185">
        <v>0</v>
      </c>
      <c r="P3896" s="185">
        <v>395483256064.11688</v>
      </c>
      <c r="Q3896" s="174">
        <v>865689815996.18286</v>
      </c>
      <c r="R3896" s="119">
        <v>0.55350875010098677</v>
      </c>
      <c r="S3896" s="174">
        <v>298129790504.33234</v>
      </c>
      <c r="T3896" s="119">
        <v>0.34438407960392003</v>
      </c>
      <c r="U3896" s="97">
        <v>17.007732097657385</v>
      </c>
      <c r="V3896" s="184">
        <v>5408827897907.249</v>
      </c>
      <c r="W3896" s="199">
        <v>5618.5693133225022</v>
      </c>
      <c r="X3896" s="191">
        <v>4.399160235417654E-2</v>
      </c>
      <c r="Y3896" s="198">
        <v>2.0000000000000001E-4</v>
      </c>
    </row>
    <row r="3897" spans="1:25" x14ac:dyDescent="0.2">
      <c r="A3897">
        <v>3893</v>
      </c>
      <c r="B3897" s="119">
        <v>0.60263317123283622</v>
      </c>
      <c r="C3897" s="97">
        <v>4000</v>
      </c>
      <c r="D3897" s="96">
        <v>0.42323014915699358</v>
      </c>
      <c r="E3897" s="98">
        <v>0.45306655565984644</v>
      </c>
      <c r="F3897" s="119">
        <v>0.61702374374594615</v>
      </c>
      <c r="G3897" s="177">
        <v>1</v>
      </c>
      <c r="H3897" s="97">
        <v>4362580.5599568905</v>
      </c>
      <c r="I3897" s="185">
        <v>49473.845089242444</v>
      </c>
      <c r="J3897" s="174">
        <v>215833634812.64777</v>
      </c>
      <c r="K3897" s="186">
        <v>0.58737044375399372</v>
      </c>
      <c r="L3897" s="182">
        <v>94936104005.859879</v>
      </c>
      <c r="M3897" s="189">
        <v>8631817324.1531925</v>
      </c>
      <c r="N3897" s="187">
        <v>13132610.076110154</v>
      </c>
      <c r="O3897" s="185">
        <v>0</v>
      </c>
      <c r="P3897" s="185">
        <v>219222765715.77734</v>
      </c>
      <c r="Q3897" s="174">
        <v>443688217852.57831</v>
      </c>
      <c r="R3897" s="119">
        <v>0.68100187986050753</v>
      </c>
      <c r="S3897" s="174">
        <v>190770675100.15128</v>
      </c>
      <c r="T3897" s="119">
        <v>0.42996560968751607</v>
      </c>
      <c r="U3897" s="97">
        <v>16.1648270154184</v>
      </c>
      <c r="V3897" s="184">
        <v>3404790031502.4609</v>
      </c>
      <c r="W3897" s="199">
        <v>3532.0282970954399</v>
      </c>
      <c r="X3897" s="191">
        <v>4.4874755770738038E-2</v>
      </c>
      <c r="Y3897" s="198">
        <v>2.0000000000000001E-4</v>
      </c>
    </row>
    <row r="3898" spans="1:25" x14ac:dyDescent="0.2">
      <c r="A3898">
        <v>3894</v>
      </c>
      <c r="B3898" s="119">
        <v>0.47304520903197722</v>
      </c>
      <c r="C3898" s="97">
        <v>9862.9541254741434</v>
      </c>
      <c r="D3898" s="96">
        <v>1.0203082930991303</v>
      </c>
      <c r="E3898" s="98">
        <v>0.3993077795056556</v>
      </c>
      <c r="F3898" s="119">
        <v>0.56528955875534381</v>
      </c>
      <c r="G3898" s="177">
        <v>1</v>
      </c>
      <c r="H3898" s="97">
        <v>7638892.2133178795</v>
      </c>
      <c r="I3898" s="185">
        <v>29687.978456007586</v>
      </c>
      <c r="J3898" s="174">
        <v>226783267456.7453</v>
      </c>
      <c r="K3898" s="186">
        <v>0.2826261508539063</v>
      </c>
      <c r="L3898" s="182">
        <v>50585432015.68605</v>
      </c>
      <c r="M3898" s="189">
        <v>4162914821.5112348</v>
      </c>
      <c r="N3898" s="187">
        <v>15974370.00625708</v>
      </c>
      <c r="O3898" s="185">
        <v>0</v>
      </c>
      <c r="P3898" s="185">
        <v>350875725111.8559</v>
      </c>
      <c r="Q3898" s="174">
        <v>581821907390.11243</v>
      </c>
      <c r="R3898" s="119">
        <v>0.59261340569919585</v>
      </c>
      <c r="S3898" s="174">
        <v>218439598416.15811</v>
      </c>
      <c r="T3898" s="119">
        <v>0.37544065570857588</v>
      </c>
      <c r="U3898" s="97">
        <v>17.672854822592043</v>
      </c>
      <c r="V3898" s="184">
        <v>4029641725536.4702</v>
      </c>
      <c r="W3898" s="199">
        <v>4180.8752920607076</v>
      </c>
      <c r="X3898" s="191">
        <v>4.2947032317566532E-2</v>
      </c>
      <c r="Y3898" s="198">
        <v>2.0000000000000001E-4</v>
      </c>
    </row>
    <row r="3899" spans="1:25" x14ac:dyDescent="0.2">
      <c r="A3899">
        <v>3895</v>
      </c>
      <c r="B3899" s="119">
        <v>0.40559156449338085</v>
      </c>
      <c r="C3899" s="97">
        <v>9572.4755609481781</v>
      </c>
      <c r="D3899" s="96">
        <v>0.87551032702904386</v>
      </c>
      <c r="E3899" s="98">
        <v>0.37678470026351774</v>
      </c>
      <c r="F3899" s="119">
        <v>0.48989363687406773</v>
      </c>
      <c r="G3899" s="177">
        <v>1</v>
      </c>
      <c r="H3899" s="97">
        <v>5935356.5432963967</v>
      </c>
      <c r="I3899" s="185">
        <v>39830.341272209524</v>
      </c>
      <c r="J3899" s="174">
        <v>236407276691.73734</v>
      </c>
      <c r="K3899" s="186">
        <v>0.40559156449338085</v>
      </c>
      <c r="L3899" s="182">
        <v>68070971158.428795</v>
      </c>
      <c r="M3899" s="189">
        <v>4547888652.9691496</v>
      </c>
      <c r="N3899" s="187">
        <v>13468759.678645445</v>
      </c>
      <c r="O3899" s="185">
        <v>0</v>
      </c>
      <c r="P3899" s="185">
        <v>216728727420.06116</v>
      </c>
      <c r="Q3899" s="174">
        <v>457683892764.76764</v>
      </c>
      <c r="R3899" s="119">
        <v>0.58832697283813695</v>
      </c>
      <c r="S3899" s="174">
        <v>193345154247.17465</v>
      </c>
      <c r="T3899" s="119">
        <v>0.42244255763343375</v>
      </c>
      <c r="U3899" s="97">
        <v>16.970188738194938</v>
      </c>
      <c r="V3899" s="184">
        <v>3482976093944.7046</v>
      </c>
      <c r="W3899" s="199">
        <v>3614.6042253580154</v>
      </c>
      <c r="X3899" s="191">
        <v>4.4722585800787432E-2</v>
      </c>
      <c r="Y3899" s="198">
        <v>2.0000000000000001E-4</v>
      </c>
    </row>
    <row r="3900" spans="1:25" x14ac:dyDescent="0.2">
      <c r="A3900">
        <v>3896</v>
      </c>
      <c r="B3900" s="119">
        <v>0.44884671856962194</v>
      </c>
      <c r="C3900" s="97">
        <v>7930.4394592987619</v>
      </c>
      <c r="D3900" s="96">
        <v>1.0199257096862686</v>
      </c>
      <c r="E3900" s="98">
        <v>0.66474131246769896</v>
      </c>
      <c r="F3900" s="119">
        <v>0.62300585730833735</v>
      </c>
      <c r="G3900" s="177">
        <v>1</v>
      </c>
      <c r="H3900" s="97">
        <v>10832348.183593377</v>
      </c>
      <c r="I3900" s="185">
        <v>29430.087148762399</v>
      </c>
      <c r="J3900" s="174">
        <v>318796951068.89117</v>
      </c>
      <c r="K3900" s="186">
        <v>0.30719492589783803</v>
      </c>
      <c r="L3900" s="182">
        <v>65053619556.472305</v>
      </c>
      <c r="M3900" s="189">
        <v>2073334273.7035275</v>
      </c>
      <c r="N3900" s="187">
        <v>21979842.979278017</v>
      </c>
      <c r="O3900" s="185">
        <v>0</v>
      </c>
      <c r="P3900" s="185">
        <v>253739146225.73157</v>
      </c>
      <c r="Q3900" s="174">
        <v>574609431568.32629</v>
      </c>
      <c r="R3900" s="119">
        <v>0.52370202472889171</v>
      </c>
      <c r="S3900" s="174">
        <v>188435283810.68924</v>
      </c>
      <c r="T3900" s="119">
        <v>0.32793628760387405</v>
      </c>
      <c r="U3900" s="97">
        <v>16.96357321492102</v>
      </c>
      <c r="V3900" s="184">
        <v>3320850428887.168</v>
      </c>
      <c r="W3900" s="199">
        <v>3449.3239038349575</v>
      </c>
      <c r="X3900" s="191">
        <v>4.3941353832363014E-2</v>
      </c>
      <c r="Y3900" s="198">
        <v>2.0000000000000001E-4</v>
      </c>
    </row>
    <row r="3901" spans="1:25" x14ac:dyDescent="0.2">
      <c r="A3901">
        <v>3897</v>
      </c>
      <c r="B3901" s="119">
        <v>0.4951871292922968</v>
      </c>
      <c r="C3901" s="97">
        <v>8347.2460053566647</v>
      </c>
      <c r="D3901" s="96">
        <v>1.2720573596814886</v>
      </c>
      <c r="E3901" s="98">
        <v>0</v>
      </c>
      <c r="F3901" s="119">
        <v>0</v>
      </c>
      <c r="G3901" s="177">
        <v>0</v>
      </c>
      <c r="H3901" s="97">
        <v>15044584.636217251</v>
      </c>
      <c r="I3901" s="185">
        <v>30927.62630737741</v>
      </c>
      <c r="J3901" s="174">
        <v>465293291578.63867</v>
      </c>
      <c r="K3901" s="186">
        <v>0.32510033346901346</v>
      </c>
      <c r="L3901" s="182">
        <v>106432039583.80478</v>
      </c>
      <c r="M3901" s="189">
        <v>6613713893.0224657</v>
      </c>
      <c r="N3901" s="187">
        <v>27679385.794855587</v>
      </c>
      <c r="O3901" s="185">
        <v>0</v>
      </c>
      <c r="P3901" s="185">
        <v>0</v>
      </c>
      <c r="Q3901" s="174">
        <v>471907005471.66113</v>
      </c>
      <c r="R3901" s="119">
        <v>0.32054409555103375</v>
      </c>
      <c r="S3901" s="174">
        <v>106432039583.80478</v>
      </c>
      <c r="T3901" s="119">
        <v>0.22553604491933363</v>
      </c>
      <c r="U3901" s="97">
        <v>13.179411485825302</v>
      </c>
      <c r="V3901" s="184">
        <v>1332549264523.4768</v>
      </c>
      <c r="W3901" s="199">
        <v>1381.8709740436432</v>
      </c>
      <c r="X3901" s="191">
        <v>5.8202046651289648E-2</v>
      </c>
      <c r="Y3901" s="198">
        <v>2.0000000000000001E-4</v>
      </c>
    </row>
    <row r="3902" spans="1:25" x14ac:dyDescent="0.2">
      <c r="A3902">
        <v>3898</v>
      </c>
      <c r="B3902" s="119">
        <v>0.64118137903218941</v>
      </c>
      <c r="C3902" s="97">
        <v>17000</v>
      </c>
      <c r="D3902" s="96">
        <v>1.0694169848511619</v>
      </c>
      <c r="E3902" s="98">
        <v>0.7</v>
      </c>
      <c r="F3902" s="119">
        <v>0</v>
      </c>
      <c r="G3902" s="177">
        <v>0</v>
      </c>
      <c r="H3902" s="97">
        <v>8006906.9960132036</v>
      </c>
      <c r="I3902" s="185">
        <v>34713.416549059744</v>
      </c>
      <c r="J3902" s="174">
        <v>277947097822.18701</v>
      </c>
      <c r="K3902" s="186">
        <v>0.23943477681633252</v>
      </c>
      <c r="L3902" s="182">
        <v>52528177408.092697</v>
      </c>
      <c r="M3902" s="189">
        <v>35069790685.7006</v>
      </c>
      <c r="N3902" s="187">
        <v>16335948.437335636</v>
      </c>
      <c r="O3902" s="185">
        <v>77012624442.32692</v>
      </c>
      <c r="P3902" s="185">
        <v>0</v>
      </c>
      <c r="Q3902" s="174">
        <v>390029512950.21454</v>
      </c>
      <c r="R3902" s="119">
        <v>0.32859129022890965</v>
      </c>
      <c r="S3902" s="174">
        <v>101969858937.80597</v>
      </c>
      <c r="T3902" s="119">
        <v>0.2614413923872011</v>
      </c>
      <c r="U3902" s="97">
        <v>17.044862818919519</v>
      </c>
      <c r="V3902" s="184">
        <v>1645060919900.0723</v>
      </c>
      <c r="W3902" s="199">
        <v>1707.7437563599824</v>
      </c>
      <c r="X3902" s="191">
        <v>4.6976867075560917E-2</v>
      </c>
      <c r="Y3902" s="198">
        <v>2.0000000000000001E-4</v>
      </c>
    </row>
    <row r="3903" spans="1:25" x14ac:dyDescent="0.2">
      <c r="A3903">
        <v>3899</v>
      </c>
      <c r="B3903" s="119">
        <v>0.66183589527785791</v>
      </c>
      <c r="C3903" s="97">
        <v>8608.8124397963493</v>
      </c>
      <c r="D3903" s="96">
        <v>0.22181015737287402</v>
      </c>
      <c r="E3903" s="98">
        <v>0</v>
      </c>
      <c r="F3903" s="119">
        <v>0.54058650348660064</v>
      </c>
      <c r="G3903" s="177">
        <v>1</v>
      </c>
      <c r="H3903" s="97">
        <v>2137221.7154393811</v>
      </c>
      <c r="I3903" s="185">
        <v>53899.00893856254</v>
      </c>
      <c r="J3903" s="174">
        <v>115194132344.15717</v>
      </c>
      <c r="K3903" s="186">
        <v>0.53002270750124247</v>
      </c>
      <c r="L3903" s="182">
        <v>47652916645.736275</v>
      </c>
      <c r="M3903" s="189">
        <v>4970545984.9425602</v>
      </c>
      <c r="N3903" s="187">
        <v>8308269.7546471283</v>
      </c>
      <c r="O3903" s="185">
        <v>0</v>
      </c>
      <c r="P3903" s="185">
        <v>191502653071.93359</v>
      </c>
      <c r="Q3903" s="174">
        <v>311667331401.03333</v>
      </c>
      <c r="R3903" s="119">
        <v>0.68745616490411277</v>
      </c>
      <c r="S3903" s="174">
        <v>135555244083.51028</v>
      </c>
      <c r="T3903" s="119">
        <v>0.43493568438549812</v>
      </c>
      <c r="U3903" s="97">
        <v>16.994956198615959</v>
      </c>
      <c r="V3903" s="184">
        <v>2539978989419.7886</v>
      </c>
      <c r="W3903" s="199">
        <v>2634.6178309829679</v>
      </c>
      <c r="X3903" s="191">
        <v>4.2814941680635467E-2</v>
      </c>
      <c r="Y3903" s="198">
        <v>2.0000000000000001E-4</v>
      </c>
    </row>
    <row r="3904" spans="1:25" x14ac:dyDescent="0.2">
      <c r="A3904">
        <v>3900</v>
      </c>
      <c r="B3904" s="119">
        <v>0.39121180049306487</v>
      </c>
      <c r="C3904" s="97">
        <v>15037.421061524103</v>
      </c>
      <c r="D3904" s="96">
        <v>0.55833350480588151</v>
      </c>
      <c r="E3904" s="98">
        <v>0</v>
      </c>
      <c r="F3904" s="119">
        <v>0.60470828576343638</v>
      </c>
      <c r="G3904" s="177">
        <v>1</v>
      </c>
      <c r="H3904" s="97">
        <v>10173707.837669153</v>
      </c>
      <c r="I3904" s="185">
        <v>29366.76037366486</v>
      </c>
      <c r="J3904" s="174">
        <v>298768840180.5061</v>
      </c>
      <c r="K3904" s="186">
        <v>0.33939567172303764</v>
      </c>
      <c r="L3904" s="182">
        <v>76491618355.773361</v>
      </c>
      <c r="M3904" s="189">
        <v>4976650346.5816679</v>
      </c>
      <c r="N3904" s="187">
        <v>25313423.633367345</v>
      </c>
      <c r="O3904" s="185">
        <v>0</v>
      </c>
      <c r="P3904" s="185">
        <v>431339463817.29688</v>
      </c>
      <c r="Q3904" s="174">
        <v>735084954344.38464</v>
      </c>
      <c r="R3904" s="119">
        <v>0.60737526950883913</v>
      </c>
      <c r="S3904" s="174">
        <v>259362602732.92831</v>
      </c>
      <c r="T3904" s="119">
        <v>0.35283350747431824</v>
      </c>
      <c r="U3904" s="97">
        <v>17.291389239107897</v>
      </c>
      <c r="V3904" s="184">
        <v>4674870776655.8809</v>
      </c>
      <c r="W3904" s="199">
        <v>4852.4808912456119</v>
      </c>
      <c r="X3904" s="191">
        <v>4.4557293023577735E-2</v>
      </c>
      <c r="Y3904" s="198">
        <v>2.0000000000000001E-4</v>
      </c>
    </row>
    <row r="3905" spans="1:25" x14ac:dyDescent="0.2">
      <c r="A3905">
        <v>3901</v>
      </c>
      <c r="B3905" s="119">
        <v>0.44978187045324564</v>
      </c>
      <c r="C3905" s="97">
        <v>13703.440339707355</v>
      </c>
      <c r="D3905" s="96">
        <v>1.1616013295279823</v>
      </c>
      <c r="E3905" s="98">
        <v>0</v>
      </c>
      <c r="F3905" s="119">
        <v>0</v>
      </c>
      <c r="G3905" s="177">
        <v>0</v>
      </c>
      <c r="H3905" s="97">
        <v>8220728.9909632364</v>
      </c>
      <c r="I3905" s="185">
        <v>38547.897465214155</v>
      </c>
      <c r="J3905" s="174">
        <v>316891818232.96423</v>
      </c>
      <c r="K3905" s="186">
        <v>0.39482498386251108</v>
      </c>
      <c r="L3905" s="182">
        <v>99685926079.727585</v>
      </c>
      <c r="M3905" s="189">
        <v>4608101208.5986567</v>
      </c>
      <c r="N3905" s="187">
        <v>16308112.407823931</v>
      </c>
      <c r="O3905" s="185">
        <v>0</v>
      </c>
      <c r="P3905" s="185">
        <v>0</v>
      </c>
      <c r="Q3905" s="174">
        <v>321499919441.56287</v>
      </c>
      <c r="R3905" s="119">
        <v>0.38916590472967022</v>
      </c>
      <c r="S3905" s="174">
        <v>99685926079.727585</v>
      </c>
      <c r="T3905" s="119">
        <v>0.31006516658815808</v>
      </c>
      <c r="U3905" s="97">
        <v>13.135172207367237</v>
      </c>
      <c r="V3905" s="184">
        <v>1283986456682.3228</v>
      </c>
      <c r="W3905" s="199">
        <v>1332.2714829898246</v>
      </c>
      <c r="X3905" s="191">
        <v>6.1298767536450506E-2</v>
      </c>
      <c r="Y3905" s="198">
        <v>2.0000000000000001E-4</v>
      </c>
    </row>
    <row r="3906" spans="1:25" x14ac:dyDescent="0.2">
      <c r="A3906">
        <v>3902</v>
      </c>
      <c r="B3906" s="119">
        <v>0.50013751174024357</v>
      </c>
      <c r="C3906" s="97">
        <v>15112.614126277876</v>
      </c>
      <c r="D3906" s="96">
        <v>0.62548123790682375</v>
      </c>
      <c r="E3906" s="98">
        <v>0.7</v>
      </c>
      <c r="F3906" s="119">
        <v>0.48605963912611183</v>
      </c>
      <c r="G3906" s="177">
        <v>1</v>
      </c>
      <c r="H3906" s="97">
        <v>3583571.2644434562</v>
      </c>
      <c r="I3906" s="185">
        <v>53841.421049593366</v>
      </c>
      <c r="J3906" s="174">
        <v>192944569310.12381</v>
      </c>
      <c r="K3906" s="186">
        <v>0.50013751174024357</v>
      </c>
      <c r="L3906" s="182">
        <v>78232973446.656052</v>
      </c>
      <c r="M3906" s="189">
        <v>3647006839.1977901</v>
      </c>
      <c r="N3906" s="187">
        <v>9711501.3679692894</v>
      </c>
      <c r="O3906" s="185">
        <v>0</v>
      </c>
      <c r="P3906" s="185">
        <v>223665140626.90454</v>
      </c>
      <c r="Q3906" s="174">
        <v>420256716776.22614</v>
      </c>
      <c r="R3906" s="119">
        <v>0.65538733422966433</v>
      </c>
      <c r="S3906" s="174">
        <v>149416000281.73022</v>
      </c>
      <c r="T3906" s="119">
        <v>0.35553506777451382</v>
      </c>
      <c r="U3906" s="97">
        <v>15.957723864195422</v>
      </c>
      <c r="V3906" s="184">
        <v>2563192750245.1699</v>
      </c>
      <c r="W3906" s="199">
        <v>2662.8160624454258</v>
      </c>
      <c r="X3906" s="191">
        <v>4.6686117617638197E-2</v>
      </c>
      <c r="Y3906" s="198">
        <v>2.0000000000000001E-4</v>
      </c>
    </row>
    <row r="3907" spans="1:25" x14ac:dyDescent="0.2">
      <c r="A3907">
        <v>3903</v>
      </c>
      <c r="B3907" s="119">
        <v>0.49698435568231125</v>
      </c>
      <c r="C3907" s="97">
        <v>4238.956197884715</v>
      </c>
      <c r="D3907" s="96">
        <v>1.1048922085920698</v>
      </c>
      <c r="E3907" s="98">
        <v>0.54445303104594789</v>
      </c>
      <c r="F3907" s="119">
        <v>0.43437006705957909</v>
      </c>
      <c r="G3907" s="177">
        <v>1</v>
      </c>
      <c r="H3907" s="97">
        <v>19007749.139334891</v>
      </c>
      <c r="I3907" s="185">
        <v>26750.460083244183</v>
      </c>
      <c r="J3907" s="174">
        <v>508466034624.09698</v>
      </c>
      <c r="K3907" s="186">
        <v>0.3723938482508542</v>
      </c>
      <c r="L3907" s="182">
        <v>136255328944.37628</v>
      </c>
      <c r="M3907" s="189">
        <v>10824948183.874985</v>
      </c>
      <c r="N3907" s="187">
        <v>36353011.295318708</v>
      </c>
      <c r="O3907" s="185">
        <v>0</v>
      </c>
      <c r="P3907" s="185">
        <v>417018860154.32831</v>
      </c>
      <c r="Q3907" s="174">
        <v>936309842962.30029</v>
      </c>
      <c r="R3907" s="119">
        <v>0.558538090134164</v>
      </c>
      <c r="S3907" s="174">
        <v>361067508643.67712</v>
      </c>
      <c r="T3907" s="119">
        <v>0.38562823125017087</v>
      </c>
      <c r="U3907" s="97">
        <v>16.840540254586006</v>
      </c>
      <c r="V3907" s="184">
        <v>6462097154135.9082</v>
      </c>
      <c r="W3907" s="199">
        <v>6710.6923479010566</v>
      </c>
      <c r="X3907" s="191">
        <v>4.4449983616433514E-2</v>
      </c>
      <c r="Y3907" s="198">
        <v>2.0000000000000001E-4</v>
      </c>
    </row>
    <row r="3908" spans="1:25" x14ac:dyDescent="0.2">
      <c r="A3908">
        <v>3904</v>
      </c>
      <c r="B3908" s="119">
        <v>0.38232702360810156</v>
      </c>
      <c r="C3908" s="97">
        <v>10197.362477805771</v>
      </c>
      <c r="D3908" s="96">
        <v>0.59843473721991236</v>
      </c>
      <c r="E3908" s="98">
        <v>0</v>
      </c>
      <c r="F3908" s="119">
        <v>0</v>
      </c>
      <c r="G3908" s="177">
        <v>0</v>
      </c>
      <c r="H3908" s="97">
        <v>3762903.8279938204</v>
      </c>
      <c r="I3908" s="185">
        <v>53561.001249613953</v>
      </c>
      <c r="J3908" s="174">
        <v>201544896633.35416</v>
      </c>
      <c r="K3908" s="186">
        <v>0.38232702360810156</v>
      </c>
      <c r="L3908" s="182">
        <v>54214766515.544693</v>
      </c>
      <c r="M3908" s="189">
        <v>5137225057.499649</v>
      </c>
      <c r="N3908" s="187">
        <v>10268472.939495252</v>
      </c>
      <c r="O3908" s="185">
        <v>0</v>
      </c>
      <c r="P3908" s="185">
        <v>0</v>
      </c>
      <c r="Q3908" s="174">
        <v>206682121690.85382</v>
      </c>
      <c r="R3908" s="119">
        <v>0.3728240247528033</v>
      </c>
      <c r="S3908" s="174">
        <v>54214766515.544693</v>
      </c>
      <c r="T3908" s="119">
        <v>0.26230989924051967</v>
      </c>
      <c r="U3908" s="97">
        <v>13.287220729552319</v>
      </c>
      <c r="V3908" s="184">
        <v>791537975017.51001</v>
      </c>
      <c r="W3908" s="199">
        <v>821.61329757615454</v>
      </c>
      <c r="X3908" s="191">
        <v>5.3698616532869572E-2</v>
      </c>
      <c r="Y3908" s="198">
        <v>2.0000000000000001E-4</v>
      </c>
    </row>
    <row r="3909" spans="1:25" x14ac:dyDescent="0.2">
      <c r="A3909">
        <v>3905</v>
      </c>
      <c r="B3909" s="119">
        <v>0.56517011104897663</v>
      </c>
      <c r="C3909" s="97">
        <v>12544.333866108329</v>
      </c>
      <c r="D3909" s="96">
        <v>1.0799518210795764</v>
      </c>
      <c r="E3909" s="98">
        <v>0</v>
      </c>
      <c r="F3909" s="119">
        <v>0</v>
      </c>
      <c r="G3909" s="177">
        <v>0</v>
      </c>
      <c r="H3909" s="97">
        <v>7561894.2719067205</v>
      </c>
      <c r="I3909" s="185">
        <v>40164.779981593732</v>
      </c>
      <c r="J3909" s="174">
        <v>303721819675.20734</v>
      </c>
      <c r="K3909" s="186">
        <v>0.43955108896917972</v>
      </c>
      <c r="L3909" s="182">
        <v>107655465575.29918</v>
      </c>
      <c r="M3909" s="189">
        <v>10548298580.900831</v>
      </c>
      <c r="N3909" s="187">
        <v>15520106.018089257</v>
      </c>
      <c r="O3909" s="185">
        <v>0</v>
      </c>
      <c r="P3909" s="185">
        <v>0</v>
      </c>
      <c r="Q3909" s="174">
        <v>314270118256.10815</v>
      </c>
      <c r="R3909" s="119">
        <v>0.42479780553983193</v>
      </c>
      <c r="S3909" s="174">
        <v>107655465575.29918</v>
      </c>
      <c r="T3909" s="119">
        <v>0.34255711670165062</v>
      </c>
      <c r="U3909" s="97">
        <v>13.363077094965499</v>
      </c>
      <c r="V3909" s="184">
        <v>1462996784984.4102</v>
      </c>
      <c r="W3909" s="199">
        <v>1519.3731464613929</v>
      </c>
      <c r="X3909" s="191">
        <v>5.924219766237792E-2</v>
      </c>
      <c r="Y3909" s="198">
        <v>2.0000000000000001E-4</v>
      </c>
    </row>
    <row r="3910" spans="1:25" x14ac:dyDescent="0.2">
      <c r="A3910">
        <v>3906</v>
      </c>
      <c r="B3910" s="119">
        <v>0.51888352522931913</v>
      </c>
      <c r="C3910" s="97">
        <v>15060.892059621541</v>
      </c>
      <c r="D3910" s="96">
        <v>0.74612858879161059</v>
      </c>
      <c r="E3910" s="98">
        <v>0</v>
      </c>
      <c r="F3910" s="119">
        <v>0</v>
      </c>
      <c r="G3910" s="177">
        <v>0</v>
      </c>
      <c r="H3910" s="97">
        <v>4288019.4680762347</v>
      </c>
      <c r="I3910" s="185">
        <v>42827.328068023438</v>
      </c>
      <c r="J3910" s="174">
        <v>183644416521.37225</v>
      </c>
      <c r="K3910" s="186">
        <v>0.38949518503256209</v>
      </c>
      <c r="L3910" s="182">
        <v>53841396736.52993</v>
      </c>
      <c r="M3910" s="189">
        <v>3669420129.6776118</v>
      </c>
      <c r="N3910" s="187">
        <v>10665827.251587149</v>
      </c>
      <c r="O3910" s="185">
        <v>0</v>
      </c>
      <c r="P3910" s="185">
        <v>0</v>
      </c>
      <c r="Q3910" s="174">
        <v>187313836651.04987</v>
      </c>
      <c r="R3910" s="119">
        <v>0.38186509481646386</v>
      </c>
      <c r="S3910" s="174">
        <v>53841396736.52993</v>
      </c>
      <c r="T3910" s="119">
        <v>0.28743950633413157</v>
      </c>
      <c r="U3910" s="97">
        <v>13.248471810506109</v>
      </c>
      <c r="V3910" s="184">
        <v>745666943726.80005</v>
      </c>
      <c r="W3910" s="199">
        <v>773.20608484780655</v>
      </c>
      <c r="X3910" s="191">
        <v>5.9258427873453721E-2</v>
      </c>
      <c r="Y3910" s="198">
        <v>2.0000000000000001E-4</v>
      </c>
    </row>
    <row r="3911" spans="1:25" x14ac:dyDescent="0.2">
      <c r="A3911">
        <v>3907</v>
      </c>
      <c r="B3911" s="119">
        <v>0.46958872896894988</v>
      </c>
      <c r="C3911" s="97">
        <v>6102.2965516646018</v>
      </c>
      <c r="D3911" s="96">
        <v>0.703452918696441</v>
      </c>
      <c r="E3911" s="98">
        <v>0.37676861385542942</v>
      </c>
      <c r="F3911" s="119">
        <v>0</v>
      </c>
      <c r="G3911" s="177">
        <v>0</v>
      </c>
      <c r="H3911" s="97">
        <v>6364200.9756074129</v>
      </c>
      <c r="I3911" s="185">
        <v>43811.364310130753</v>
      </c>
      <c r="J3911" s="174">
        <v>278824327485.22595</v>
      </c>
      <c r="K3911" s="186">
        <v>0.46958872896894988</v>
      </c>
      <c r="L3911" s="182">
        <v>95864140055.495026</v>
      </c>
      <c r="M3911" s="189">
        <v>31795368396.557034</v>
      </c>
      <c r="N3911" s="187">
        <v>15458519.198709164</v>
      </c>
      <c r="O3911" s="185">
        <v>76473280015.341324</v>
      </c>
      <c r="P3911" s="185">
        <v>0</v>
      </c>
      <c r="Q3911" s="174">
        <v>387092975897.12427</v>
      </c>
      <c r="R3911" s="119">
        <v>0.4962926157893886</v>
      </c>
      <c r="S3911" s="174">
        <v>116654462043.55293</v>
      </c>
      <c r="T3911" s="119">
        <v>0.30136031730670204</v>
      </c>
      <c r="U3911" s="97">
        <v>14.763669660635669</v>
      </c>
      <c r="V3911" s="184">
        <v>1896128628171.7175</v>
      </c>
      <c r="W3911" s="199">
        <v>1966.094494909858</v>
      </c>
      <c r="X3911" s="191">
        <v>4.8603146076453926E-2</v>
      </c>
      <c r="Y3911" s="198">
        <v>2.0000000000000001E-4</v>
      </c>
    </row>
    <row r="3912" spans="1:25" x14ac:dyDescent="0.2">
      <c r="A3912">
        <v>3908</v>
      </c>
      <c r="B3912" s="119">
        <v>0.51322167858546353</v>
      </c>
      <c r="C3912" s="97">
        <v>4000</v>
      </c>
      <c r="D3912" s="96">
        <v>0.3805284348625273</v>
      </c>
      <c r="E3912" s="98">
        <v>0</v>
      </c>
      <c r="F3912" s="119">
        <v>0</v>
      </c>
      <c r="G3912" s="177">
        <v>0</v>
      </c>
      <c r="H3912" s="97">
        <v>4574333.6147390474</v>
      </c>
      <c r="I3912" s="185">
        <v>44638.525705248489</v>
      </c>
      <c r="J3912" s="174">
        <v>204191508645.91119</v>
      </c>
      <c r="K3912" s="186">
        <v>0.48803638121481252</v>
      </c>
      <c r="L3912" s="182">
        <v>73491852876.83197</v>
      </c>
      <c r="M3912" s="189">
        <v>2759137805.0817428</v>
      </c>
      <c r="N3912" s="187">
        <v>14098719.22785756</v>
      </c>
      <c r="O3912" s="185">
        <v>0</v>
      </c>
      <c r="P3912" s="185">
        <v>0</v>
      </c>
      <c r="Q3912" s="174">
        <v>206950646450.99295</v>
      </c>
      <c r="R3912" s="119">
        <v>0.4815297108914417</v>
      </c>
      <c r="S3912" s="174">
        <v>73491852876.83197</v>
      </c>
      <c r="T3912" s="119">
        <v>0.35511777390961302</v>
      </c>
      <c r="U3912" s="97">
        <v>13.137144489203004</v>
      </c>
      <c r="V3912" s="184">
        <v>1147310498518.4524</v>
      </c>
      <c r="W3912" s="199">
        <v>1191.7369020583023</v>
      </c>
      <c r="X3912" s="191">
        <v>5.0797657059481097E-2</v>
      </c>
      <c r="Y3912" s="198">
        <v>2.0000000000000001E-4</v>
      </c>
    </row>
    <row r="3913" spans="1:25" x14ac:dyDescent="0.2">
      <c r="A3913">
        <v>3909</v>
      </c>
      <c r="B3913" s="119">
        <v>0.5832180168125759</v>
      </c>
      <c r="C3913" s="97">
        <v>4817.3620412401824</v>
      </c>
      <c r="D3913" s="96">
        <v>0.39637047765798666</v>
      </c>
      <c r="E3913" s="98">
        <v>4.5521345104291483E-2</v>
      </c>
      <c r="F3913" s="119">
        <v>0.46701058006385193</v>
      </c>
      <c r="G3913" s="177">
        <v>1</v>
      </c>
      <c r="H3913" s="97">
        <v>4689690.9545799224</v>
      </c>
      <c r="I3913" s="185">
        <v>51658.42014746902</v>
      </c>
      <c r="J3913" s="174">
        <v>242262025693.47467</v>
      </c>
      <c r="K3913" s="186">
        <v>0.55506491526417223</v>
      </c>
      <c r="L3913" s="182">
        <v>102398453989.64491</v>
      </c>
      <c r="M3913" s="189">
        <v>13899916516.483368</v>
      </c>
      <c r="N3913" s="187">
        <v>14149559.888440419</v>
      </c>
      <c r="O3913" s="185">
        <v>0</v>
      </c>
      <c r="P3913" s="185">
        <v>263168248240.21487</v>
      </c>
      <c r="Q3913" s="174">
        <v>519330190450.17297</v>
      </c>
      <c r="R3913" s="119">
        <v>0.66432831308417573</v>
      </c>
      <c r="S3913" s="174">
        <v>235990517184.22443</v>
      </c>
      <c r="T3913" s="119">
        <v>0.45441324522200388</v>
      </c>
      <c r="U3913" s="97">
        <v>16.610735810859779</v>
      </c>
      <c r="V3913" s="184">
        <v>4292879969675.8647</v>
      </c>
      <c r="W3913" s="199">
        <v>4450.8919303823632</v>
      </c>
      <c r="X3913" s="191">
        <v>4.3901953846551121E-2</v>
      </c>
      <c r="Y3913" s="198">
        <v>2.0000000000000001E-4</v>
      </c>
    </row>
    <row r="3914" spans="1:25" x14ac:dyDescent="0.2">
      <c r="A3914">
        <v>3910</v>
      </c>
      <c r="B3914" s="119">
        <v>0.61647368744932096</v>
      </c>
      <c r="C3914" s="97">
        <v>6260.9985680531408</v>
      </c>
      <c r="D3914" s="96">
        <v>1.1958487953741195</v>
      </c>
      <c r="E3914" s="98">
        <v>0</v>
      </c>
      <c r="F3914" s="119">
        <v>0.57991528579952256</v>
      </c>
      <c r="G3914" s="177">
        <v>1</v>
      </c>
      <c r="H3914" s="97">
        <v>17122793.758350693</v>
      </c>
      <c r="I3914" s="185">
        <v>34309.188458907105</v>
      </c>
      <c r="J3914" s="174">
        <v>587469157998.2522</v>
      </c>
      <c r="K3914" s="186">
        <v>0.34930147542209511</v>
      </c>
      <c r="L3914" s="182">
        <v>133505440021.50299</v>
      </c>
      <c r="M3914" s="189">
        <v>7633318269.3599405</v>
      </c>
      <c r="N3914" s="187">
        <v>31950985.181166738</v>
      </c>
      <c r="O3914" s="185">
        <v>0</v>
      </c>
      <c r="P3914" s="185">
        <v>490997107809.20178</v>
      </c>
      <c r="Q3914" s="174">
        <v>1086099584076.814</v>
      </c>
      <c r="R3914" s="119">
        <v>0.55059548743813291</v>
      </c>
      <c r="S3914" s="174">
        <v>361703800866.63147</v>
      </c>
      <c r="T3914" s="119">
        <v>0.33303005191193419</v>
      </c>
      <c r="U3914" s="97">
        <v>16.849289131202639</v>
      </c>
      <c r="V3914" s="184">
        <v>6387826531757.333</v>
      </c>
      <c r="W3914" s="199">
        <v>6626.576262458364</v>
      </c>
      <c r="X3914" s="191">
        <v>4.4777232021048684E-2</v>
      </c>
      <c r="Y3914" s="198">
        <v>2.0000000000000001E-4</v>
      </c>
    </row>
    <row r="3915" spans="1:25" x14ac:dyDescent="0.2">
      <c r="A3915">
        <v>3911</v>
      </c>
      <c r="B3915" s="119">
        <v>0.47479099660957791</v>
      </c>
      <c r="C3915" s="97">
        <v>16637.230480162088</v>
      </c>
      <c r="D3915" s="96">
        <v>0.6760613295239033</v>
      </c>
      <c r="E3915" s="98">
        <v>0.69427831590755351</v>
      </c>
      <c r="F3915" s="119">
        <v>0</v>
      </c>
      <c r="G3915" s="177">
        <v>0</v>
      </c>
      <c r="H3915" s="97">
        <v>4220919.8291044505</v>
      </c>
      <c r="I3915" s="185">
        <v>44644.002206429868</v>
      </c>
      <c r="J3915" s="174">
        <v>188438754163.70267</v>
      </c>
      <c r="K3915" s="186">
        <v>0.4165979901712703</v>
      </c>
      <c r="L3915" s="182">
        <v>61484287913.942101</v>
      </c>
      <c r="M3915" s="189">
        <v>21305790540.017601</v>
      </c>
      <c r="N3915" s="187">
        <v>10841440.221901465</v>
      </c>
      <c r="O3915" s="185">
        <v>56765285758.580681</v>
      </c>
      <c r="P3915" s="185">
        <v>0</v>
      </c>
      <c r="Q3915" s="174">
        <v>266509830462.30093</v>
      </c>
      <c r="R3915" s="119">
        <v>0.46495633818419158</v>
      </c>
      <c r="S3915" s="174">
        <v>101812582458.45084</v>
      </c>
      <c r="T3915" s="119">
        <v>0.38202186494149865</v>
      </c>
      <c r="U3915" s="97">
        <v>16.041743840646951</v>
      </c>
      <c r="V3915" s="184">
        <v>1727474520918.4722</v>
      </c>
      <c r="W3915" s="199">
        <v>1793.7126413915894</v>
      </c>
      <c r="X3915" s="191">
        <v>4.7255234893609055E-2</v>
      </c>
      <c r="Y3915" s="198">
        <v>2.0000000000000001E-4</v>
      </c>
    </row>
    <row r="3916" spans="1:25" x14ac:dyDescent="0.2">
      <c r="A3916">
        <v>3912</v>
      </c>
      <c r="B3916" s="119">
        <v>0.39280014827842896</v>
      </c>
      <c r="C3916" s="97">
        <v>8437.5659572425593</v>
      </c>
      <c r="D3916" s="96">
        <v>0.63928595016956646</v>
      </c>
      <c r="E3916" s="98">
        <v>0.47125147763206915</v>
      </c>
      <c r="F3916" s="119">
        <v>0</v>
      </c>
      <c r="G3916" s="177">
        <v>0</v>
      </c>
      <c r="H3916" s="97">
        <v>5192784.3986599082</v>
      </c>
      <c r="I3916" s="185">
        <v>47800.320625385997</v>
      </c>
      <c r="J3916" s="174">
        <v>248216759194.44583</v>
      </c>
      <c r="K3916" s="186">
        <v>0.39280014827842891</v>
      </c>
      <c r="L3916" s="182">
        <v>68924046109.949112</v>
      </c>
      <c r="M3916" s="189">
        <v>40546785513.837532</v>
      </c>
      <c r="N3916" s="187">
        <v>13281743.375805404</v>
      </c>
      <c r="O3916" s="185">
        <v>66606763791.340279</v>
      </c>
      <c r="P3916" s="185">
        <v>0</v>
      </c>
      <c r="Q3916" s="174">
        <v>355370308499.62366</v>
      </c>
      <c r="R3916" s="119">
        <v>0.42430385218860034</v>
      </c>
      <c r="S3916" s="174">
        <v>89041482783.969101</v>
      </c>
      <c r="T3916" s="119">
        <v>0.25055971378110614</v>
      </c>
      <c r="U3916" s="97">
        <v>15.818784136124993</v>
      </c>
      <c r="V3916" s="184">
        <v>1527835950136.9927</v>
      </c>
      <c r="W3916" s="199">
        <v>1585.4743516481205</v>
      </c>
      <c r="X3916" s="191">
        <v>4.5473909282962591E-2</v>
      </c>
      <c r="Y3916" s="198">
        <v>2.0000000000000001E-4</v>
      </c>
    </row>
    <row r="3917" spans="1:25" x14ac:dyDescent="0.2">
      <c r="A3917">
        <v>3913</v>
      </c>
      <c r="B3917" s="119">
        <v>0.46864104013245539</v>
      </c>
      <c r="C3917" s="97">
        <v>4091.9077553681718</v>
      </c>
      <c r="D3917" s="96">
        <v>0.80495213955899825</v>
      </c>
      <c r="E3917" s="98">
        <v>0</v>
      </c>
      <c r="F3917" s="119">
        <v>0.52947737453180743</v>
      </c>
      <c r="G3917" s="177">
        <v>1</v>
      </c>
      <c r="H3917" s="97">
        <v>8933796.259229131</v>
      </c>
      <c r="I3917" s="185">
        <v>40132.184324918577</v>
      </c>
      <c r="J3917" s="174">
        <v>358532758196.65155</v>
      </c>
      <c r="K3917" s="186">
        <v>0.42700844395352189</v>
      </c>
      <c r="L3917" s="182">
        <v>111278627637.05865</v>
      </c>
      <c r="M3917" s="189">
        <v>12936630941.229332</v>
      </c>
      <c r="N3917" s="187">
        <v>20195684.768512078</v>
      </c>
      <c r="O3917" s="185">
        <v>0</v>
      </c>
      <c r="P3917" s="185">
        <v>251816423682.82889</v>
      </c>
      <c r="Q3917" s="174">
        <v>623285812820.70984</v>
      </c>
      <c r="R3917" s="119">
        <v>0.56883960269470624</v>
      </c>
      <c r="S3917" s="174">
        <v>259674854136.68652</v>
      </c>
      <c r="T3917" s="119">
        <v>0.41662243676222233</v>
      </c>
      <c r="U3917" s="97">
        <v>16.569785884507983</v>
      </c>
      <c r="V3917" s="184">
        <v>4667094337865.3486</v>
      </c>
      <c r="W3917" s="199">
        <v>4843.5838952902641</v>
      </c>
      <c r="X3917" s="191">
        <v>4.4394335090401797E-2</v>
      </c>
      <c r="Y3917" s="198">
        <v>2.0000000000000001E-4</v>
      </c>
    </row>
    <row r="3918" spans="1:25" x14ac:dyDescent="0.2">
      <c r="A3918">
        <v>3914</v>
      </c>
      <c r="B3918" s="119">
        <v>0.57231126681587718</v>
      </c>
      <c r="C3918" s="97">
        <v>12231.111546586111</v>
      </c>
      <c r="D3918" s="96">
        <v>0.56852848895323027</v>
      </c>
      <c r="E3918" s="98">
        <v>0</v>
      </c>
      <c r="F3918" s="119">
        <v>0.48717069399610641</v>
      </c>
      <c r="G3918" s="177">
        <v>1</v>
      </c>
      <c r="H3918" s="97">
        <v>3237947.8374585425</v>
      </c>
      <c r="I3918" s="185">
        <v>44557.032993338136</v>
      </c>
      <c r="J3918" s="174">
        <v>144273348624.34814</v>
      </c>
      <c r="K3918" s="186">
        <v>0.37132580016622363</v>
      </c>
      <c r="L3918" s="182">
        <v>39878477389.35215</v>
      </c>
      <c r="M3918" s="189">
        <v>1853507821.8177569</v>
      </c>
      <c r="N3918" s="187">
        <v>9188914.9008317031</v>
      </c>
      <c r="O3918" s="185">
        <v>0</v>
      </c>
      <c r="P3918" s="185">
        <v>183387660335.35861</v>
      </c>
      <c r="Q3918" s="174">
        <v>329514516781.52454</v>
      </c>
      <c r="R3918" s="119">
        <v>0.60781099068140687</v>
      </c>
      <c r="S3918" s="174">
        <v>157141717732.43835</v>
      </c>
      <c r="T3918" s="119">
        <v>0.47688860347426459</v>
      </c>
      <c r="U3918" s="97">
        <v>17.519434423400583</v>
      </c>
      <c r="V3918" s="184">
        <v>2958477103920.9653</v>
      </c>
      <c r="W3918" s="199">
        <v>3067.8802925359596</v>
      </c>
      <c r="X3918" s="191">
        <v>4.2338260492831785E-2</v>
      </c>
      <c r="Y3918" s="198">
        <v>2.0000000000000001E-4</v>
      </c>
    </row>
    <row r="3919" spans="1:25" x14ac:dyDescent="0.2">
      <c r="A3919">
        <v>3915</v>
      </c>
      <c r="B3919" s="119">
        <v>0.67705113600552114</v>
      </c>
      <c r="C3919" s="97">
        <v>6416.2643361200317</v>
      </c>
      <c r="D3919" s="96">
        <v>0.70949118853448834</v>
      </c>
      <c r="E3919" s="98">
        <v>4.9898267138531308E-2</v>
      </c>
      <c r="F3919" s="119">
        <v>0</v>
      </c>
      <c r="G3919" s="177">
        <v>0</v>
      </c>
      <c r="H3919" s="97">
        <v>6398771.6901865564</v>
      </c>
      <c r="I3919" s="185">
        <v>46019.643979776993</v>
      </c>
      <c r="J3919" s="174">
        <v>294469195090.26123</v>
      </c>
      <c r="K3919" s="186">
        <v>0.52809545255734358</v>
      </c>
      <c r="L3919" s="182">
        <v>118011855085.55083</v>
      </c>
      <c r="M3919" s="189">
        <v>7901055521.201931</v>
      </c>
      <c r="N3919" s="187">
        <v>15497999.172363158</v>
      </c>
      <c r="O3919" s="185">
        <v>4662778095.2209673</v>
      </c>
      <c r="P3919" s="185">
        <v>0</v>
      </c>
      <c r="Q3919" s="174">
        <v>307033028706.68408</v>
      </c>
      <c r="R3919" s="119">
        <v>0.51863496898794204</v>
      </c>
      <c r="S3919" s="174">
        <v>120539915779.6577</v>
      </c>
      <c r="T3919" s="119">
        <v>0.39259592457335374</v>
      </c>
      <c r="U3919" s="97">
        <v>13.387933325714217</v>
      </c>
      <c r="V3919" s="184">
        <v>1793661776492.3103</v>
      </c>
      <c r="W3919" s="199">
        <v>1862.950523445508</v>
      </c>
      <c r="X3919" s="191">
        <v>5.3298599732536422E-2</v>
      </c>
      <c r="Y3919" s="198">
        <v>2.0000000000000001E-4</v>
      </c>
    </row>
    <row r="3920" spans="1:25" x14ac:dyDescent="0.2">
      <c r="A3920">
        <v>3916</v>
      </c>
      <c r="B3920" s="119">
        <v>0.47508045004413252</v>
      </c>
      <c r="C3920" s="97">
        <v>5186.0661511508497</v>
      </c>
      <c r="D3920" s="96">
        <v>0.62818155674661025</v>
      </c>
      <c r="E3920" s="98">
        <v>0</v>
      </c>
      <c r="F3920" s="119">
        <v>0</v>
      </c>
      <c r="G3920" s="177">
        <v>0</v>
      </c>
      <c r="H3920" s="97">
        <v>8721639.2888824176</v>
      </c>
      <c r="I3920" s="185">
        <v>33762.118221102974</v>
      </c>
      <c r="J3920" s="174">
        <v>294461016753.06464</v>
      </c>
      <c r="K3920" s="186">
        <v>0.42290783004596599</v>
      </c>
      <c r="L3920" s="182">
        <v>87947238367.423538</v>
      </c>
      <c r="M3920" s="189">
        <v>13943436749.099659</v>
      </c>
      <c r="N3920" s="187">
        <v>21342582.258387521</v>
      </c>
      <c r="O3920" s="185">
        <v>0</v>
      </c>
      <c r="P3920" s="185">
        <v>0</v>
      </c>
      <c r="Q3920" s="174">
        <v>308404453502.16431</v>
      </c>
      <c r="R3920" s="119">
        <v>0.40378752062117507</v>
      </c>
      <c r="S3920" s="174">
        <v>87947238367.423538</v>
      </c>
      <c r="T3920" s="119">
        <v>0.28516850962661711</v>
      </c>
      <c r="U3920" s="97">
        <v>13.573050109526818</v>
      </c>
      <c r="V3920" s="184">
        <v>1329820788056.2549</v>
      </c>
      <c r="W3920" s="199">
        <v>1381.5061986710864</v>
      </c>
      <c r="X3920" s="191">
        <v>5.2879646767454123E-2</v>
      </c>
      <c r="Y3920" s="198">
        <v>2.0000000000000001E-4</v>
      </c>
    </row>
    <row r="3921" spans="1:25" x14ac:dyDescent="0.2">
      <c r="A3921">
        <v>3917</v>
      </c>
      <c r="B3921" s="119">
        <v>0.47097454827772717</v>
      </c>
      <c r="C3921" s="97">
        <v>13018.539480471678</v>
      </c>
      <c r="D3921" s="96">
        <v>0.71969946451079148</v>
      </c>
      <c r="E3921" s="98">
        <v>0.7</v>
      </c>
      <c r="F3921" s="119">
        <v>0</v>
      </c>
      <c r="G3921" s="177">
        <v>0</v>
      </c>
      <c r="H3921" s="97">
        <v>4413706.7368911225</v>
      </c>
      <c r="I3921" s="185">
        <v>53626.49263709411</v>
      </c>
      <c r="J3921" s="174">
        <v>236691611828.18445</v>
      </c>
      <c r="K3921" s="186">
        <v>0.47097454827772722</v>
      </c>
      <c r="L3921" s="182">
        <v>80473548246.565125</v>
      </c>
      <c r="M3921" s="189">
        <v>36128130060.265724</v>
      </c>
      <c r="N3921" s="187">
        <v>11074291.130101874</v>
      </c>
      <c r="O3921" s="185">
        <v>45139446977.598984</v>
      </c>
      <c r="P3921" s="185">
        <v>0</v>
      </c>
      <c r="Q3921" s="174">
        <v>317959188866.04919</v>
      </c>
      <c r="R3921" s="119">
        <v>0.4641705216016308</v>
      </c>
      <c r="S3921" s="174">
        <v>99566670692.283722</v>
      </c>
      <c r="T3921" s="119">
        <v>0.3131429258181605</v>
      </c>
      <c r="U3921" s="97">
        <v>15.453309366323477</v>
      </c>
      <c r="V3921" s="184">
        <v>1639268779803.4854</v>
      </c>
      <c r="W3921" s="199">
        <v>1701.301866002641</v>
      </c>
      <c r="X3921" s="191">
        <v>4.8304026989121271E-2</v>
      </c>
      <c r="Y3921" s="198">
        <v>2.0000000000000001E-4</v>
      </c>
    </row>
    <row r="3922" spans="1:25" x14ac:dyDescent="0.2">
      <c r="A3922">
        <v>3918</v>
      </c>
      <c r="B3922" s="119">
        <v>0.62207047754362843</v>
      </c>
      <c r="C3922" s="97">
        <v>4000</v>
      </c>
      <c r="D3922" s="96">
        <v>0.73574719841808944</v>
      </c>
      <c r="E3922" s="98">
        <v>0.7</v>
      </c>
      <c r="F3922" s="119">
        <v>0.53818150377060314</v>
      </c>
      <c r="G3922" s="177">
        <v>1</v>
      </c>
      <c r="H3922" s="97">
        <v>8821363.8859572168</v>
      </c>
      <c r="I3922" s="185">
        <v>41643.596545838584</v>
      </c>
      <c r="J3922" s="174">
        <v>367353318650.83319</v>
      </c>
      <c r="K3922" s="186">
        <v>0.50707676620231112</v>
      </c>
      <c r="L3922" s="182">
        <v>142307958681.5278</v>
      </c>
      <c r="M3922" s="189">
        <v>2033882866.1169972</v>
      </c>
      <c r="N3922" s="187">
        <v>20536733.965502255</v>
      </c>
      <c r="O3922" s="185">
        <v>0</v>
      </c>
      <c r="P3922" s="185">
        <v>211436132338.69684</v>
      </c>
      <c r="Q3922" s="174">
        <v>580823333855.64697</v>
      </c>
      <c r="R3922" s="119">
        <v>0.61193347103793105</v>
      </c>
      <c r="S3922" s="174">
        <v>255582109926.07895</v>
      </c>
      <c r="T3922" s="119">
        <v>0.44003416362332165</v>
      </c>
      <c r="U3922" s="97">
        <v>15.679890992311639</v>
      </c>
      <c r="V3922" s="184">
        <v>4405396521770.7871</v>
      </c>
      <c r="W3922" s="199">
        <v>4573.8037042125861</v>
      </c>
      <c r="X3922" s="191">
        <v>4.6443826293233216E-2</v>
      </c>
      <c r="Y3922" s="198">
        <v>2.0000000000000001E-4</v>
      </c>
    </row>
    <row r="3923" spans="1:25" x14ac:dyDescent="0.2">
      <c r="A3923">
        <v>3919</v>
      </c>
      <c r="B3923" s="119">
        <v>0.4682856884570164</v>
      </c>
      <c r="C3923" s="97">
        <v>12970.851826847073</v>
      </c>
      <c r="D3923" s="96">
        <v>1.2684566344025843</v>
      </c>
      <c r="E3923" s="98">
        <v>0.33877139180288285</v>
      </c>
      <c r="F3923" s="119">
        <v>0.66291092879224944</v>
      </c>
      <c r="G3923" s="177">
        <v>1</v>
      </c>
      <c r="H3923" s="97">
        <v>11083764.426231617</v>
      </c>
      <c r="I3923" s="185">
        <v>32381.774700072441</v>
      </c>
      <c r="J3923" s="174">
        <v>358911962478.90991</v>
      </c>
      <c r="K3923" s="186">
        <v>0.39029888239451327</v>
      </c>
      <c r="L3923" s="182">
        <v>120257854202.87065</v>
      </c>
      <c r="M3923" s="189">
        <v>4528308467.8067465</v>
      </c>
      <c r="N3923" s="187">
        <v>20801216.59186659</v>
      </c>
      <c r="O3923" s="185">
        <v>0</v>
      </c>
      <c r="P3923" s="185">
        <v>343337081411.71979</v>
      </c>
      <c r="Q3923" s="174">
        <v>706777352358.4364</v>
      </c>
      <c r="R3923" s="119">
        <v>0.58682214643541308</v>
      </c>
      <c r="S3923" s="174">
        <v>299641453454.86713</v>
      </c>
      <c r="T3923" s="119">
        <v>0.42395452040872184</v>
      </c>
      <c r="U3923" s="97">
        <v>16.645167358713262</v>
      </c>
      <c r="V3923" s="184">
        <v>5074364038031.6045</v>
      </c>
      <c r="W3923" s="199">
        <v>5258.9174877199748</v>
      </c>
      <c r="X3923" s="191">
        <v>4.5673633445643042E-2</v>
      </c>
      <c r="Y3923" s="198">
        <v>2.0000000000000001E-4</v>
      </c>
    </row>
    <row r="3924" spans="1:25" x14ac:dyDescent="0.2">
      <c r="A3924">
        <v>3920</v>
      </c>
      <c r="B3924" s="119">
        <v>0.6623238747593615</v>
      </c>
      <c r="C3924" s="97">
        <v>17000</v>
      </c>
      <c r="D3924" s="96">
        <v>0.2</v>
      </c>
      <c r="E3924" s="98">
        <v>0.7</v>
      </c>
      <c r="F3924" s="119">
        <v>0.52720433223300822</v>
      </c>
      <c r="G3924" s="177">
        <v>1</v>
      </c>
      <c r="H3924" s="97">
        <v>1318499.6497994284</v>
      </c>
      <c r="I3924" s="185">
        <v>54085.484844184</v>
      </c>
      <c r="J3924" s="174">
        <v>71311692826.288895</v>
      </c>
      <c r="K3924" s="186">
        <v>0.50209527852647118</v>
      </c>
      <c r="L3924" s="182">
        <v>29109333566.231239</v>
      </c>
      <c r="M3924" s="189">
        <v>1743392052.7140255</v>
      </c>
      <c r="N3924" s="187">
        <v>5784046.5533157662</v>
      </c>
      <c r="O3924" s="185">
        <v>0</v>
      </c>
      <c r="P3924" s="185">
        <v>129512759155.14461</v>
      </c>
      <c r="Q3924" s="174">
        <v>202567844034.14752</v>
      </c>
      <c r="R3924" s="119">
        <v>0.6882408817681035</v>
      </c>
      <c r="S3924" s="174">
        <v>110371270919.33893</v>
      </c>
      <c r="T3924" s="119">
        <v>0.54486076724365629</v>
      </c>
      <c r="U3924" s="97">
        <v>17.475697348994906</v>
      </c>
      <c r="V3924" s="184">
        <v>2114527266379.2253</v>
      </c>
      <c r="W3924" s="199">
        <v>2195.9233290296579</v>
      </c>
      <c r="X3924" s="191">
        <v>4.1499866579666964E-2</v>
      </c>
      <c r="Y3924" s="198">
        <v>2.0000000000000001E-4</v>
      </c>
    </row>
    <row r="3925" spans="1:25" x14ac:dyDescent="0.2">
      <c r="A3925">
        <v>3921</v>
      </c>
      <c r="B3925" s="119">
        <v>0.59933992022788252</v>
      </c>
      <c r="C3925" s="97">
        <v>9305.1047187748518</v>
      </c>
      <c r="D3925" s="96">
        <v>0.68249023150799604</v>
      </c>
      <c r="E3925" s="98">
        <v>0</v>
      </c>
      <c r="F3925" s="119">
        <v>0.6727284155038622</v>
      </c>
      <c r="G3925" s="177">
        <v>1</v>
      </c>
      <c r="H3925" s="97">
        <v>5790784.2270092061</v>
      </c>
      <c r="I3925" s="185">
        <v>42083.901709466467</v>
      </c>
      <c r="J3925" s="174">
        <v>243698794230.18417</v>
      </c>
      <c r="K3925" s="186">
        <v>0.44182623108725094</v>
      </c>
      <c r="L3925" s="182">
        <v>80520562974.725647</v>
      </c>
      <c r="M3925" s="189">
        <v>224440218.17879611</v>
      </c>
      <c r="N3925" s="187">
        <v>14276798.59203086</v>
      </c>
      <c r="O3925" s="185">
        <v>0</v>
      </c>
      <c r="P3925" s="185">
        <v>342958667735.58087</v>
      </c>
      <c r="Q3925" s="174">
        <v>586881902183.94385</v>
      </c>
      <c r="R3925" s="119">
        <v>0.65096478958036341</v>
      </c>
      <c r="S3925" s="174">
        <v>279537278597.84052</v>
      </c>
      <c r="T3925" s="119">
        <v>0.47630924988078155</v>
      </c>
      <c r="U3925" s="97">
        <v>17.274488879390383</v>
      </c>
      <c r="V3925" s="184">
        <v>5171454616156.9336</v>
      </c>
      <c r="W3925" s="199">
        <v>5363.3121012277388</v>
      </c>
      <c r="X3925" s="191">
        <v>4.3015997555156935E-2</v>
      </c>
      <c r="Y3925" s="198">
        <v>2.0000000000000001E-4</v>
      </c>
    </row>
    <row r="3926" spans="1:25" x14ac:dyDescent="0.2">
      <c r="A3926">
        <v>3922</v>
      </c>
      <c r="B3926" s="119">
        <v>0.44294252688267755</v>
      </c>
      <c r="C3926" s="97">
        <v>6029.1630578571658</v>
      </c>
      <c r="D3926" s="96">
        <v>0.87578817696830724</v>
      </c>
      <c r="E3926" s="98">
        <v>0</v>
      </c>
      <c r="F3926" s="119">
        <v>0</v>
      </c>
      <c r="G3926" s="177">
        <v>0</v>
      </c>
      <c r="H3926" s="97">
        <v>13478193.541078914</v>
      </c>
      <c r="I3926" s="185">
        <v>33620.724988736059</v>
      </c>
      <c r="J3926" s="174">
        <v>453146638389.57281</v>
      </c>
      <c r="K3926" s="186">
        <v>0.37629943739103633</v>
      </c>
      <c r="L3926" s="182">
        <v>128027764247.98558</v>
      </c>
      <c r="M3926" s="189">
        <v>14406343512.233232</v>
      </c>
      <c r="N3926" s="187">
        <v>28406837.430475041</v>
      </c>
      <c r="O3926" s="185">
        <v>0</v>
      </c>
      <c r="P3926" s="185">
        <v>0</v>
      </c>
      <c r="Q3926" s="174">
        <v>467552981901.80603</v>
      </c>
      <c r="R3926" s="119">
        <v>0.36470481781131586</v>
      </c>
      <c r="S3926" s="174">
        <v>128027764247.98558</v>
      </c>
      <c r="T3926" s="119">
        <v>0.27382514753135201</v>
      </c>
      <c r="U3926" s="97">
        <v>13.334348966065939</v>
      </c>
      <c r="V3926" s="184">
        <v>1813682799656.3342</v>
      </c>
      <c r="W3926" s="199">
        <v>1882.6343347936124</v>
      </c>
      <c r="X3926" s="191">
        <v>5.3382559019656071E-2</v>
      </c>
      <c r="Y3926" s="198">
        <v>2.0000000000000001E-4</v>
      </c>
    </row>
    <row r="3927" spans="1:25" x14ac:dyDescent="0.2">
      <c r="A3927">
        <v>3923</v>
      </c>
      <c r="B3927" s="119">
        <v>0.64224937202005705</v>
      </c>
      <c r="C3927" s="97">
        <v>7288.8994506801955</v>
      </c>
      <c r="D3927" s="96">
        <v>0.38005156878347734</v>
      </c>
      <c r="E3927" s="98">
        <v>0.41700413851029272</v>
      </c>
      <c r="F3927" s="119">
        <v>0.5145860512179391</v>
      </c>
      <c r="G3927" s="177">
        <v>1</v>
      </c>
      <c r="H3927" s="97">
        <v>2955905.810051016</v>
      </c>
      <c r="I3927" s="185">
        <v>53471.809892897458</v>
      </c>
      <c r="J3927" s="174">
        <v>158057633536.35898</v>
      </c>
      <c r="K3927" s="186">
        <v>0.49413452194693841</v>
      </c>
      <c r="L3927" s="182">
        <v>58624114011.033295</v>
      </c>
      <c r="M3927" s="189">
        <v>1593230679.7458239</v>
      </c>
      <c r="N3927" s="187">
        <v>9583638.2301010378</v>
      </c>
      <c r="O3927" s="185">
        <v>0</v>
      </c>
      <c r="P3927" s="185">
        <v>158377464404.14111</v>
      </c>
      <c r="Q3927" s="174">
        <v>318028328620.24597</v>
      </c>
      <c r="R3927" s="119">
        <v>0.64397943918832401</v>
      </c>
      <c r="S3927" s="174">
        <v>153024303377.12161</v>
      </c>
      <c r="T3927" s="119">
        <v>0.48116563716512878</v>
      </c>
      <c r="U3927" s="97">
        <v>16.740296396258962</v>
      </c>
      <c r="V3927" s="184">
        <v>2800657187235.5366</v>
      </c>
      <c r="W3927" s="199">
        <v>2907.7409292109569</v>
      </c>
      <c r="X3927" s="191">
        <v>4.3458954817755871E-2</v>
      </c>
      <c r="Y3927" s="198">
        <v>2.0000000000000001E-4</v>
      </c>
    </row>
    <row r="3928" spans="1:25" x14ac:dyDescent="0.2">
      <c r="A3928">
        <v>3924</v>
      </c>
      <c r="B3928" s="119">
        <v>0.3750036669749916</v>
      </c>
      <c r="C3928" s="97">
        <v>11211.036629228394</v>
      </c>
      <c r="D3928" s="96">
        <v>1.2677396865122292</v>
      </c>
      <c r="E3928" s="98">
        <v>0.7</v>
      </c>
      <c r="F3928" s="119">
        <v>0.69474481099432595</v>
      </c>
      <c r="G3928" s="177">
        <v>1</v>
      </c>
      <c r="H3928" s="97">
        <v>11279264.142786775</v>
      </c>
      <c r="I3928" s="185">
        <v>37123.016030278734</v>
      </c>
      <c r="J3928" s="174">
        <v>418720303582.42157</v>
      </c>
      <c r="K3928" s="186">
        <v>0.33315760084198542</v>
      </c>
      <c r="L3928" s="182">
        <v>112155856805.83551</v>
      </c>
      <c r="M3928" s="189">
        <v>2628862838.1760268</v>
      </c>
      <c r="N3928" s="187">
        <v>21173928.914530199</v>
      </c>
      <c r="O3928" s="185">
        <v>0</v>
      </c>
      <c r="P3928" s="185">
        <v>284021068303.7262</v>
      </c>
      <c r="Q3928" s="174">
        <v>705370234724.32373</v>
      </c>
      <c r="R3928" s="119">
        <v>0.51989251651886093</v>
      </c>
      <c r="S3928" s="174">
        <v>232814088027.1951</v>
      </c>
      <c r="T3928" s="119">
        <v>0.33005941641155961</v>
      </c>
      <c r="U3928" s="97">
        <v>16.142940542322986</v>
      </c>
      <c r="V3928" s="184">
        <v>3829380095572.5215</v>
      </c>
      <c r="W3928" s="199">
        <v>3972.3251468474318</v>
      </c>
      <c r="X3928" s="191">
        <v>4.8182156136604981E-2</v>
      </c>
      <c r="Y3928" s="198">
        <v>2.0000000000000001E-4</v>
      </c>
    </row>
    <row r="3929" spans="1:25" x14ac:dyDescent="0.2">
      <c r="A3929">
        <v>3925</v>
      </c>
      <c r="B3929" s="119">
        <v>0.61729481988956203</v>
      </c>
      <c r="C3929" s="97">
        <v>11089.573463525947</v>
      </c>
      <c r="D3929" s="96">
        <v>0.75702551474133994</v>
      </c>
      <c r="E3929" s="98">
        <v>0</v>
      </c>
      <c r="F3929" s="119">
        <v>0.60015410713046202</v>
      </c>
      <c r="G3929" s="177">
        <v>1</v>
      </c>
      <c r="H3929" s="97">
        <v>5488095.6769958194</v>
      </c>
      <c r="I3929" s="185">
        <v>42110.592998147207</v>
      </c>
      <c r="J3929" s="174">
        <v>231106963388.86212</v>
      </c>
      <c r="K3929" s="186">
        <v>0.41161124821252759</v>
      </c>
      <c r="L3929" s="182">
        <v>67554402945.405014</v>
      </c>
      <c r="M3929" s="189">
        <v>4622625079.0729656</v>
      </c>
      <c r="N3929" s="187">
        <v>13147825.625206107</v>
      </c>
      <c r="O3929" s="185">
        <v>0</v>
      </c>
      <c r="P3929" s="185">
        <v>289511217555.14056</v>
      </c>
      <c r="Q3929" s="174">
        <v>525240806023.07562</v>
      </c>
      <c r="R3929" s="119">
        <v>0.62206743262985231</v>
      </c>
      <c r="S3929" s="174">
        <v>201105623539.78516</v>
      </c>
      <c r="T3929" s="119">
        <v>0.38288271062273466</v>
      </c>
      <c r="U3929" s="97">
        <v>17.07469772762634</v>
      </c>
      <c r="V3929" s="184">
        <v>3656217126219.1602</v>
      </c>
      <c r="W3929" s="199">
        <v>3798.3815447233073</v>
      </c>
      <c r="X3929" s="191">
        <v>4.4045761298895904E-2</v>
      </c>
      <c r="Y3929" s="198">
        <v>2.0000000000000001E-4</v>
      </c>
    </row>
    <row r="3930" spans="1:25" x14ac:dyDescent="0.2">
      <c r="A3930">
        <v>3926</v>
      </c>
      <c r="B3930" s="119">
        <v>0.24991475737126256</v>
      </c>
      <c r="C3930" s="97">
        <v>7587.8120054232095</v>
      </c>
      <c r="D3930" s="96">
        <v>1.2913856521344131</v>
      </c>
      <c r="E3930" s="98">
        <v>0.24002395158078682</v>
      </c>
      <c r="F3930" s="119">
        <v>0.69258990429874934</v>
      </c>
      <c r="G3930" s="177">
        <v>1</v>
      </c>
      <c r="H3930" s="97">
        <v>57947138.105306767</v>
      </c>
      <c r="I3930" s="185">
        <v>18872.646754868558</v>
      </c>
      <c r="J3930" s="174">
        <v>1093615867917.0378</v>
      </c>
      <c r="K3930" s="186">
        <v>0.24742510591240408</v>
      </c>
      <c r="L3930" s="182">
        <v>205289513158.3819</v>
      </c>
      <c r="M3930" s="189">
        <v>25749658719.591286</v>
      </c>
      <c r="N3930" s="187">
        <v>100942679.56662661</v>
      </c>
      <c r="O3930" s="185">
        <v>0</v>
      </c>
      <c r="P3930" s="185">
        <v>762621083503.59631</v>
      </c>
      <c r="Q3930" s="174">
        <v>1881986610140.2256</v>
      </c>
      <c r="R3930" s="119">
        <v>0.46795491742851275</v>
      </c>
      <c r="S3930" s="174">
        <v>609424014386.61218</v>
      </c>
      <c r="T3930" s="119">
        <v>0.32381952725009261</v>
      </c>
      <c r="U3930" s="97">
        <v>17.112385906308436</v>
      </c>
      <c r="V3930" s="184">
        <v>10235586253532.164</v>
      </c>
      <c r="W3930" s="199">
        <v>10628.998435919018</v>
      </c>
      <c r="X3930" s="191">
        <v>4.792292127823132E-2</v>
      </c>
      <c r="Y3930" s="198">
        <v>2.0000000000000001E-4</v>
      </c>
    </row>
    <row r="3931" spans="1:25" x14ac:dyDescent="0.2">
      <c r="A3931">
        <v>3927</v>
      </c>
      <c r="B3931" s="119">
        <v>0.39531447399911601</v>
      </c>
      <c r="C3931" s="97">
        <v>7704.0738023651529</v>
      </c>
      <c r="D3931" s="96">
        <v>0.57830825392390284</v>
      </c>
      <c r="E3931" s="98">
        <v>0.28899066329378786</v>
      </c>
      <c r="F3931" s="119">
        <v>0.54142590151027226</v>
      </c>
      <c r="G3931" s="177">
        <v>1</v>
      </c>
      <c r="H3931" s="97">
        <v>6028288.8185223388</v>
      </c>
      <c r="I3931" s="185">
        <v>48522.957214718583</v>
      </c>
      <c r="J3931" s="174">
        <v>292510400419.12585</v>
      </c>
      <c r="K3931" s="186">
        <v>0.39531447399911601</v>
      </c>
      <c r="L3931" s="182">
        <v>88674527313.723572</v>
      </c>
      <c r="M3931" s="189">
        <v>6902293849.6369934</v>
      </c>
      <c r="N3931" s="187">
        <v>15625030.902970951</v>
      </c>
      <c r="O3931" s="185">
        <v>0</v>
      </c>
      <c r="P3931" s="185">
        <v>252301877533.3046</v>
      </c>
      <c r="Q3931" s="174">
        <v>551714571802.06738</v>
      </c>
      <c r="R3931" s="119">
        <v>0.57543359072542</v>
      </c>
      <c r="S3931" s="174">
        <v>236888557062.68509</v>
      </c>
      <c r="T3931" s="119">
        <v>0.4293679543190877</v>
      </c>
      <c r="U3931" s="97">
        <v>16.864508881316681</v>
      </c>
      <c r="V3931" s="184">
        <v>4319923951609.1338</v>
      </c>
      <c r="W3931" s="199">
        <v>4481.9433450435899</v>
      </c>
      <c r="X3931" s="191">
        <v>4.4002780999991768E-2</v>
      </c>
      <c r="Y3931" s="198">
        <v>2.0000000000000001E-4</v>
      </c>
    </row>
    <row r="3932" spans="1:25" x14ac:dyDescent="0.2">
      <c r="A3932">
        <v>3928</v>
      </c>
      <c r="B3932" s="119">
        <v>0.56556805313865732</v>
      </c>
      <c r="C3932" s="97">
        <v>4000</v>
      </c>
      <c r="D3932" s="96">
        <v>0.800661517363772</v>
      </c>
      <c r="E3932" s="98">
        <v>0.69486232699426431</v>
      </c>
      <c r="F3932" s="119">
        <v>0</v>
      </c>
      <c r="G3932" s="177">
        <v>0</v>
      </c>
      <c r="H3932" s="97">
        <v>11910119.443908073</v>
      </c>
      <c r="I3932" s="185">
        <v>35551.389414517558</v>
      </c>
      <c r="J3932" s="174">
        <v>423421294323.79321</v>
      </c>
      <c r="K3932" s="186">
        <v>0.42925288462035638</v>
      </c>
      <c r="L3932" s="182">
        <v>135840693341.5582</v>
      </c>
      <c r="M3932" s="189">
        <v>75393803511.749802</v>
      </c>
      <c r="N3932" s="187">
        <v>26293141.671450086</v>
      </c>
      <c r="O3932" s="185">
        <v>77889228870.042465</v>
      </c>
      <c r="P3932" s="185">
        <v>0</v>
      </c>
      <c r="Q3932" s="174">
        <v>576704326705.58545</v>
      </c>
      <c r="R3932" s="119">
        <v>0.4232085382269134</v>
      </c>
      <c r="S3932" s="174">
        <v>178150085148.20163</v>
      </c>
      <c r="T3932" s="119">
        <v>0.30891060964616174</v>
      </c>
      <c r="U3932" s="97">
        <v>15.766637863162506</v>
      </c>
      <c r="V3932" s="184">
        <v>3092461495136.2847</v>
      </c>
      <c r="W3932" s="199">
        <v>3209.1689660523548</v>
      </c>
      <c r="X3932" s="191">
        <v>4.552435927002331E-2</v>
      </c>
      <c r="Y3932" s="198">
        <v>2.0000000000000001E-4</v>
      </c>
    </row>
    <row r="3933" spans="1:25" x14ac:dyDescent="0.2">
      <c r="A3933">
        <v>3929</v>
      </c>
      <c r="B3933" s="119">
        <v>0.4159384386119907</v>
      </c>
      <c r="C3933" s="97">
        <v>13500.792077114053</v>
      </c>
      <c r="D3933" s="96">
        <v>0.61569529228026654</v>
      </c>
      <c r="E3933" s="98">
        <v>0.48766838383029532</v>
      </c>
      <c r="F3933" s="119">
        <v>0</v>
      </c>
      <c r="G3933" s="177">
        <v>0</v>
      </c>
      <c r="H3933" s="97">
        <v>3739728.5870446968</v>
      </c>
      <c r="I3933" s="185">
        <v>53916.872369949953</v>
      </c>
      <c r="J3933" s="174">
        <v>201634468925.9422</v>
      </c>
      <c r="K3933" s="186">
        <v>0.41593843861199065</v>
      </c>
      <c r="L3933" s="182">
        <v>60479644804.718323</v>
      </c>
      <c r="M3933" s="189">
        <v>28112059242.045513</v>
      </c>
      <c r="N3933" s="187">
        <v>10089334.976739271</v>
      </c>
      <c r="O3933" s="185">
        <v>43138076534.374947</v>
      </c>
      <c r="P3933" s="185">
        <v>0</v>
      </c>
      <c r="Q3933" s="174">
        <v>272884604702.36264</v>
      </c>
      <c r="R3933" s="119">
        <v>0.43380236687236384</v>
      </c>
      <c r="S3933" s="174">
        <v>81272032676.841736</v>
      </c>
      <c r="T3933" s="119">
        <v>0.29782564232777359</v>
      </c>
      <c r="U3933" s="97">
        <v>15.534357235030523</v>
      </c>
      <c r="V3933" s="184">
        <v>1349486530371.9497</v>
      </c>
      <c r="W3933" s="199">
        <v>1401.8432595505562</v>
      </c>
      <c r="X3933" s="191">
        <v>4.680906671601693E-2</v>
      </c>
      <c r="Y3933" s="198">
        <v>2.0000000000000001E-4</v>
      </c>
    </row>
    <row r="3934" spans="1:25" x14ac:dyDescent="0.2">
      <c r="A3934">
        <v>3930</v>
      </c>
      <c r="B3934" s="119">
        <v>0.56254021555347011</v>
      </c>
      <c r="C3934" s="97">
        <v>8927.5661611531978</v>
      </c>
      <c r="D3934" s="96">
        <v>0.72884832352797568</v>
      </c>
      <c r="E3934" s="98">
        <v>0.7</v>
      </c>
      <c r="F3934" s="119">
        <v>0</v>
      </c>
      <c r="G3934" s="177">
        <v>0</v>
      </c>
      <c r="H3934" s="97">
        <v>6128312.9362881733</v>
      </c>
      <c r="I3934" s="185">
        <v>44648.539430775498</v>
      </c>
      <c r="J3934" s="174">
        <v>273620221779.99408</v>
      </c>
      <c r="K3934" s="186">
        <v>0.49167099296600081</v>
      </c>
      <c r="L3934" s="182">
        <v>106976187607.62862</v>
      </c>
      <c r="M3934" s="189">
        <v>23035352088.270817</v>
      </c>
      <c r="N3934" s="187">
        <v>14704471.662275612</v>
      </c>
      <c r="O3934" s="185">
        <v>53404634093.25016</v>
      </c>
      <c r="P3934" s="185">
        <v>0</v>
      </c>
      <c r="Q3934" s="174">
        <v>350060207961.51508</v>
      </c>
      <c r="R3934" s="119">
        <v>0.50635527655355284</v>
      </c>
      <c r="S3934" s="174">
        <v>136100394416.5136</v>
      </c>
      <c r="T3934" s="119">
        <v>0.38879138879868402</v>
      </c>
      <c r="U3934" s="97">
        <v>14.852521868752824</v>
      </c>
      <c r="V3934" s="184">
        <v>2199648519252.8442</v>
      </c>
      <c r="W3934" s="199">
        <v>2283.0452282434671</v>
      </c>
      <c r="X3934" s="191">
        <v>4.9298974251030574E-2</v>
      </c>
      <c r="Y3934" s="198">
        <v>2.0000000000000001E-4</v>
      </c>
    </row>
    <row r="3935" spans="1:25" x14ac:dyDescent="0.2">
      <c r="A3935">
        <v>3931</v>
      </c>
      <c r="B3935" s="119">
        <v>0.45942104159433034</v>
      </c>
      <c r="C3935" s="97">
        <v>7578.938263241379</v>
      </c>
      <c r="D3935" s="96">
        <v>0.63627164701497096</v>
      </c>
      <c r="E3935" s="98">
        <v>0</v>
      </c>
      <c r="F3935" s="119">
        <v>0.47775234013074763</v>
      </c>
      <c r="G3935" s="177">
        <v>1</v>
      </c>
      <c r="H3935" s="97">
        <v>4125283.8173643705</v>
      </c>
      <c r="I3935" s="185">
        <v>53663.86688799609</v>
      </c>
      <c r="J3935" s="174">
        <v>221378681650.24594</v>
      </c>
      <c r="K3935" s="186">
        <v>0.45942104159433028</v>
      </c>
      <c r="L3935" s="182">
        <v>76234394209.169968</v>
      </c>
      <c r="M3935" s="189">
        <v>7029153487.6317263</v>
      </c>
      <c r="N3935" s="187">
        <v>10948295.520801619</v>
      </c>
      <c r="O3935" s="185">
        <v>0</v>
      </c>
      <c r="P3935" s="185">
        <v>123814804195.19954</v>
      </c>
      <c r="Q3935" s="174">
        <v>352222639333.07721</v>
      </c>
      <c r="R3935" s="119">
        <v>0.56997434420122506</v>
      </c>
      <c r="S3935" s="174">
        <v>125004591920.12767</v>
      </c>
      <c r="T3935" s="119">
        <v>0.35490220661800742</v>
      </c>
      <c r="U3935" s="97">
        <v>15.519518217388283</v>
      </c>
      <c r="V3935" s="184">
        <v>2121710154359.6008</v>
      </c>
      <c r="W3935" s="199">
        <v>2201.4497528008801</v>
      </c>
      <c r="X3935" s="191">
        <v>4.7223833422841512E-2</v>
      </c>
      <c r="Y3935" s="198">
        <v>2.0000000000000001E-4</v>
      </c>
    </row>
    <row r="3936" spans="1:25" x14ac:dyDescent="0.2">
      <c r="A3936">
        <v>3932</v>
      </c>
      <c r="B3936" s="119">
        <v>0.49905812519650872</v>
      </c>
      <c r="C3936" s="97">
        <v>10872.747737030595</v>
      </c>
      <c r="D3936" s="96">
        <v>0.55192851883365868</v>
      </c>
      <c r="E3936" s="98">
        <v>0.7</v>
      </c>
      <c r="F3936" s="119">
        <v>0</v>
      </c>
      <c r="G3936" s="177">
        <v>0</v>
      </c>
      <c r="H3936" s="97">
        <v>5909398.8223632425</v>
      </c>
      <c r="I3936" s="185">
        <v>42466.197159643001</v>
      </c>
      <c r="J3936" s="174">
        <v>250949695485.43964</v>
      </c>
      <c r="K3936" s="186">
        <v>0.4872619067859667</v>
      </c>
      <c r="L3936" s="182">
        <v>92605767870.873062</v>
      </c>
      <c r="M3936" s="189">
        <v>37027013086.188873</v>
      </c>
      <c r="N3936" s="187">
        <v>15514146.531998023</v>
      </c>
      <c r="O3936" s="185">
        <v>68307096197.773018</v>
      </c>
      <c r="P3936" s="185">
        <v>0</v>
      </c>
      <c r="Q3936" s="174">
        <v>356283804769.40149</v>
      </c>
      <c r="R3936" s="119">
        <v>0.49658138180690631</v>
      </c>
      <c r="S3936" s="174">
        <v>117047532135.1786</v>
      </c>
      <c r="T3936" s="119">
        <v>0.32852330240195898</v>
      </c>
      <c r="U3936" s="97">
        <v>15.269878567876574</v>
      </c>
      <c r="V3936" s="184">
        <v>1941101767547.938</v>
      </c>
      <c r="W3936" s="199">
        <v>2013.1846440258519</v>
      </c>
      <c r="X3936" s="191">
        <v>4.6482946595064453E-2</v>
      </c>
      <c r="Y3936" s="198">
        <v>2.0000000000000001E-4</v>
      </c>
    </row>
    <row r="3937" spans="1:25" x14ac:dyDescent="0.2">
      <c r="A3937">
        <v>3933</v>
      </c>
      <c r="B3937" s="119">
        <v>0.38567428547032567</v>
      </c>
      <c r="C3937" s="97">
        <v>9136.9987438089756</v>
      </c>
      <c r="D3937" s="96">
        <v>0.6052287441364782</v>
      </c>
      <c r="E3937" s="98">
        <v>4.0121021585196578E-2</v>
      </c>
      <c r="F3937" s="119">
        <v>0</v>
      </c>
      <c r="G3937" s="177">
        <v>0</v>
      </c>
      <c r="H3937" s="97">
        <v>5519714.6493198005</v>
      </c>
      <c r="I3937" s="185">
        <v>45308.591876939165</v>
      </c>
      <c r="J3937" s="174">
        <v>250090498323.19324</v>
      </c>
      <c r="K3937" s="186">
        <v>0.38567428547032567</v>
      </c>
      <c r="L3937" s="182">
        <v>71200945955.656189</v>
      </c>
      <c r="M3937" s="189">
        <v>4200498813.2214823</v>
      </c>
      <c r="N3937" s="187">
        <v>14226182.224792141</v>
      </c>
      <c r="O3937" s="185">
        <v>6273735407.2689018</v>
      </c>
      <c r="P3937" s="185">
        <v>0</v>
      </c>
      <c r="Q3937" s="174">
        <v>260564732543.68362</v>
      </c>
      <c r="R3937" s="119">
        <v>0.38943283528410166</v>
      </c>
      <c r="S3937" s="174">
        <v>72922447595.432617</v>
      </c>
      <c r="T3937" s="119">
        <v>0.2798630761866715</v>
      </c>
      <c r="U3937" s="97">
        <v>13.339376782495458</v>
      </c>
      <c r="V3937" s="184">
        <v>1072410342600.0342</v>
      </c>
      <c r="W3937" s="199">
        <v>1113.3658892069766</v>
      </c>
      <c r="X3937" s="191">
        <v>5.465115946942304E-2</v>
      </c>
      <c r="Y3937" s="198">
        <v>2.0000000000000001E-4</v>
      </c>
    </row>
    <row r="3938" spans="1:25" x14ac:dyDescent="0.2">
      <c r="A3938">
        <v>3934</v>
      </c>
      <c r="B3938" s="119">
        <v>0.53439271167684432</v>
      </c>
      <c r="C3938" s="97">
        <v>7570.342446710576</v>
      </c>
      <c r="D3938" s="96">
        <v>0.85073825326567476</v>
      </c>
      <c r="E3938" s="98">
        <v>0.45462703843583357</v>
      </c>
      <c r="F3938" s="119">
        <v>0.57097831260116405</v>
      </c>
      <c r="G3938" s="177">
        <v>1</v>
      </c>
      <c r="H3938" s="97">
        <v>6965040.2869011573</v>
      </c>
      <c r="I3938" s="185">
        <v>35759.696322670796</v>
      </c>
      <c r="J3938" s="174">
        <v>249067725534.75327</v>
      </c>
      <c r="K3938" s="186">
        <v>0.34135008706971581</v>
      </c>
      <c r="L3938" s="182">
        <v>53534984826.139465</v>
      </c>
      <c r="M3938" s="189">
        <v>3073898776.3914175</v>
      </c>
      <c r="N3938" s="187">
        <v>15697139.765057849</v>
      </c>
      <c r="O3938" s="185">
        <v>0</v>
      </c>
      <c r="P3938" s="185">
        <v>403634867195.58453</v>
      </c>
      <c r="Q3938" s="174">
        <v>655776491506.72913</v>
      </c>
      <c r="R3938" s="119">
        <v>0.62205216081587134</v>
      </c>
      <c r="S3938" s="174">
        <v>310219314253.16553</v>
      </c>
      <c r="T3938" s="119">
        <v>0.47305647315962418</v>
      </c>
      <c r="U3938" s="97">
        <v>17.995829579552588</v>
      </c>
      <c r="V3938" s="184">
        <v>5935006836155.126</v>
      </c>
      <c r="W3938" s="199">
        <v>6154.8644791964489</v>
      </c>
      <c r="X3938" s="191">
        <v>4.1762389799757271E-2</v>
      </c>
      <c r="Y3938" s="198">
        <v>2.0000000000000001E-4</v>
      </c>
    </row>
    <row r="3939" spans="1:25" x14ac:dyDescent="0.2">
      <c r="A3939">
        <v>3935</v>
      </c>
      <c r="B3939" s="119">
        <v>0.46470656628861029</v>
      </c>
      <c r="C3939" s="97">
        <v>8918.9397105266489</v>
      </c>
      <c r="D3939" s="96">
        <v>0.84730200865758687</v>
      </c>
      <c r="E3939" s="98">
        <v>0.49592595514090931</v>
      </c>
      <c r="F3939" s="119">
        <v>0</v>
      </c>
      <c r="G3939" s="177">
        <v>0</v>
      </c>
      <c r="H3939" s="97">
        <v>6440283.8911807872</v>
      </c>
      <c r="I3939" s="185">
        <v>37637.311532811938</v>
      </c>
      <c r="J3939" s="174">
        <v>242394971172.12158</v>
      </c>
      <c r="K3939" s="186">
        <v>0.4588278411730381</v>
      </c>
      <c r="L3939" s="182">
        <v>83369568098.756561</v>
      </c>
      <c r="M3939" s="189">
        <v>24850084457.009163</v>
      </c>
      <c r="N3939" s="187">
        <v>14624330.719048338</v>
      </c>
      <c r="O3939" s="185">
        <v>45423663289.703224</v>
      </c>
      <c r="P3939" s="185">
        <v>0</v>
      </c>
      <c r="Q3939" s="174">
        <v>312668718918.83398</v>
      </c>
      <c r="R3939" s="119">
        <v>0.47192598119856138</v>
      </c>
      <c r="S3939" s="174">
        <v>108349590075.37886</v>
      </c>
      <c r="T3939" s="119">
        <v>0.34653159564550318</v>
      </c>
      <c r="U3939" s="97">
        <v>15.109241366276237</v>
      </c>
      <c r="V3939" s="184">
        <v>1744944279416.9248</v>
      </c>
      <c r="W3939" s="199">
        <v>1808.349662135447</v>
      </c>
      <c r="X3939" s="191">
        <v>4.8783410075242978E-2</v>
      </c>
      <c r="Y3939" s="198">
        <v>2.0000000000000001E-4</v>
      </c>
    </row>
    <row r="3940" spans="1:25" x14ac:dyDescent="0.2">
      <c r="A3940">
        <v>3936</v>
      </c>
      <c r="B3940" s="119">
        <v>0.50196807544713362</v>
      </c>
      <c r="C3940" s="97">
        <v>8284.6948494337539</v>
      </c>
      <c r="D3940" s="96">
        <v>1.5041002372214956</v>
      </c>
      <c r="E3940" s="98">
        <v>0.61962148260874805</v>
      </c>
      <c r="F3940" s="119">
        <v>0.53386864705321802</v>
      </c>
      <c r="G3940" s="177">
        <v>1</v>
      </c>
      <c r="H3940" s="97">
        <v>17424078.683188099</v>
      </c>
      <c r="I3940" s="185">
        <v>26768.558755476464</v>
      </c>
      <c r="J3940" s="174">
        <v>466417473990.96564</v>
      </c>
      <c r="K3940" s="186">
        <v>0.27670793950215788</v>
      </c>
      <c r="L3940" s="182">
        <v>94642758208.968613</v>
      </c>
      <c r="M3940" s="189">
        <v>6111800389.0095806</v>
      </c>
      <c r="N3940" s="187">
        <v>30086739.043045066</v>
      </c>
      <c r="O3940" s="185">
        <v>0</v>
      </c>
      <c r="P3940" s="185">
        <v>435056759612.27478</v>
      </c>
      <c r="Q3940" s="174">
        <v>907586033992.25</v>
      </c>
      <c r="R3940" s="119">
        <v>0.52568771223482191</v>
      </c>
      <c r="S3940" s="174">
        <v>236072671622.50854</v>
      </c>
      <c r="T3940" s="119">
        <v>0.2601105160070416</v>
      </c>
      <c r="U3940" s="97">
        <v>16.683151508640933</v>
      </c>
      <c r="V3940" s="184">
        <v>3941816114418.7622</v>
      </c>
      <c r="W3940" s="199">
        <v>4087.1102645909837</v>
      </c>
      <c r="X3940" s="191">
        <v>4.7249065046410688E-2</v>
      </c>
      <c r="Y3940" s="198">
        <v>2.0000000000000001E-4</v>
      </c>
    </row>
    <row r="3941" spans="1:25" x14ac:dyDescent="0.2">
      <c r="A3941">
        <v>3937</v>
      </c>
      <c r="B3941" s="119">
        <v>0.40493603267509393</v>
      </c>
      <c r="C3941" s="97">
        <v>14491.357983516777</v>
      </c>
      <c r="D3941" s="96">
        <v>0.9317481444038539</v>
      </c>
      <c r="E3941" s="98">
        <v>0</v>
      </c>
      <c r="F3941" s="119">
        <v>0</v>
      </c>
      <c r="G3941" s="177">
        <v>0</v>
      </c>
      <c r="H3941" s="97">
        <v>5753582.772953311</v>
      </c>
      <c r="I3941" s="185">
        <v>34517.855218363482</v>
      </c>
      <c r="J3941" s="174">
        <v>198601337143.67267</v>
      </c>
      <c r="K3941" s="186">
        <v>0.3185661995046275</v>
      </c>
      <c r="L3941" s="182">
        <v>53267811558.25</v>
      </c>
      <c r="M3941" s="189">
        <v>0</v>
      </c>
      <c r="N3941" s="187">
        <v>12768599.891695209</v>
      </c>
      <c r="O3941" s="185">
        <v>0</v>
      </c>
      <c r="P3941" s="185">
        <v>0</v>
      </c>
      <c r="Q3941" s="174">
        <v>198601337143.67267</v>
      </c>
      <c r="R3941" s="119">
        <v>0.3185661995046275</v>
      </c>
      <c r="S3941" s="174">
        <v>53267811558.25</v>
      </c>
      <c r="T3941" s="119">
        <v>0.26821476795856047</v>
      </c>
      <c r="U3941" s="97">
        <v>13</v>
      </c>
      <c r="V3941" s="184">
        <v>656104469496.78906</v>
      </c>
      <c r="W3941" s="199">
        <v>681.21433442313298</v>
      </c>
      <c r="X3941" s="191">
        <v>6.1276488621831833E-2</v>
      </c>
      <c r="Y3941" s="198">
        <v>2.0000000000000001E-4</v>
      </c>
    </row>
    <row r="3942" spans="1:25" x14ac:dyDescent="0.2">
      <c r="A3942">
        <v>3938</v>
      </c>
      <c r="B3942" s="119">
        <v>0.47051815046091189</v>
      </c>
      <c r="C3942" s="97">
        <v>9488.8246632976279</v>
      </c>
      <c r="D3942" s="96">
        <v>0.96892864691834513</v>
      </c>
      <c r="E3942" s="98">
        <v>0</v>
      </c>
      <c r="F3942" s="119">
        <v>0</v>
      </c>
      <c r="G3942" s="177">
        <v>0</v>
      </c>
      <c r="H3942" s="97">
        <v>7254539.1583560044</v>
      </c>
      <c r="I3942" s="185">
        <v>40460.677329163969</v>
      </c>
      <c r="J3942" s="174">
        <v>293523568058.02704</v>
      </c>
      <c r="K3942" s="186">
        <v>0.4354685593478359</v>
      </c>
      <c r="L3942" s="182">
        <v>101489507464.38907</v>
      </c>
      <c r="M3942" s="189">
        <v>5649516569.2086592</v>
      </c>
      <c r="N3942" s="187">
        <v>15562171.409974802</v>
      </c>
      <c r="O3942" s="185">
        <v>0</v>
      </c>
      <c r="P3942" s="185">
        <v>0</v>
      </c>
      <c r="Q3942" s="174">
        <v>299173084627.23572</v>
      </c>
      <c r="R3942" s="119">
        <v>0.42724526999521789</v>
      </c>
      <c r="S3942" s="174">
        <v>101489507464.38907</v>
      </c>
      <c r="T3942" s="119">
        <v>0.33923341597003343</v>
      </c>
      <c r="U3942" s="97">
        <v>13.193095470957918</v>
      </c>
      <c r="V3942" s="184">
        <v>1420585874359.1318</v>
      </c>
      <c r="W3942" s="199">
        <v>1475.0143058541651</v>
      </c>
      <c r="X3942" s="191">
        <v>5.6552620687465326E-2</v>
      </c>
      <c r="Y3942" s="198">
        <v>2.0000000000000001E-4</v>
      </c>
    </row>
    <row r="3943" spans="1:25" x14ac:dyDescent="0.2">
      <c r="A3943">
        <v>3939</v>
      </c>
      <c r="B3943" s="119">
        <v>0.51683591347426094</v>
      </c>
      <c r="C3943" s="97">
        <v>13638.87748602694</v>
      </c>
      <c r="D3943" s="96">
        <v>0.41904466945842611</v>
      </c>
      <c r="E3943" s="98">
        <v>7.3422766827194452E-3</v>
      </c>
      <c r="F3943" s="119">
        <v>0</v>
      </c>
      <c r="G3943" s="177">
        <v>0</v>
      </c>
      <c r="H3943" s="97">
        <v>3360122.7987203011</v>
      </c>
      <c r="I3943" s="185">
        <v>53590.928357092678</v>
      </c>
      <c r="J3943" s="174">
        <v>180072100177.25339</v>
      </c>
      <c r="K3943" s="186">
        <v>0.51683591347426094</v>
      </c>
      <c r="L3943" s="182">
        <v>72626296292.648041</v>
      </c>
      <c r="M3943" s="189">
        <v>4663762497.0697889</v>
      </c>
      <c r="N3943" s="187">
        <v>10290928.081345702</v>
      </c>
      <c r="O3943" s="185">
        <v>1361934572.935174</v>
      </c>
      <c r="P3943" s="185">
        <v>0</v>
      </c>
      <c r="Q3943" s="174">
        <v>186097797247.25836</v>
      </c>
      <c r="R3943" s="119">
        <v>0.50595588683720805</v>
      </c>
      <c r="S3943" s="174">
        <v>73443608451.546844</v>
      </c>
      <c r="T3943" s="119">
        <v>0.3946506059605111</v>
      </c>
      <c r="U3943" s="97">
        <v>13.280986233387628</v>
      </c>
      <c r="V3943" s="184">
        <v>1085571742019.5076</v>
      </c>
      <c r="W3943" s="199">
        <v>1125.8291017848369</v>
      </c>
      <c r="X3943" s="191">
        <v>5.3592195112671721E-2</v>
      </c>
      <c r="Y3943" s="198">
        <v>2.0000000000000001E-4</v>
      </c>
    </row>
    <row r="3944" spans="1:25" x14ac:dyDescent="0.2">
      <c r="A3944">
        <v>3940</v>
      </c>
      <c r="B3944" s="119">
        <v>0.2</v>
      </c>
      <c r="C3944" s="97">
        <v>4000</v>
      </c>
      <c r="D3944" s="96">
        <v>0.96129689241691574</v>
      </c>
      <c r="E3944" s="98">
        <v>0</v>
      </c>
      <c r="F3944" s="119">
        <v>0.48839246344187009</v>
      </c>
      <c r="G3944" s="177">
        <v>1</v>
      </c>
      <c r="H3944" s="97">
        <v>15201752.467313549</v>
      </c>
      <c r="I3944" s="185">
        <v>27868.00538855893</v>
      </c>
      <c r="J3944" s="174">
        <v>423642519674.633</v>
      </c>
      <c r="K3944" s="186">
        <v>0.19999999999999996</v>
      </c>
      <c r="L3944" s="182">
        <v>39852688267.502693</v>
      </c>
      <c r="M3944" s="189">
        <v>9920630373.641777</v>
      </c>
      <c r="N3944" s="187">
        <v>30979769.910184249</v>
      </c>
      <c r="O3944" s="185">
        <v>0</v>
      </c>
      <c r="P3944" s="185">
        <v>414418707674.34918</v>
      </c>
      <c r="Q3944" s="174">
        <v>847981857722.6239</v>
      </c>
      <c r="R3944" s="119">
        <v>0.49088723571556214</v>
      </c>
      <c r="S3944" s="174">
        <v>208367941380.23962</v>
      </c>
      <c r="T3944" s="119">
        <v>0.24572216903300434</v>
      </c>
      <c r="U3944" s="97">
        <v>18.017942519388523</v>
      </c>
      <c r="V3944" s="184">
        <v>3932106989037.6992</v>
      </c>
      <c r="W3944" s="199">
        <v>4079.7319390256034</v>
      </c>
      <c r="X3944" s="191">
        <v>4.2342274564064294E-2</v>
      </c>
      <c r="Y3944" s="198">
        <v>2.0000000000000001E-4</v>
      </c>
    </row>
    <row r="3945" spans="1:25" x14ac:dyDescent="0.2">
      <c r="A3945">
        <v>3941</v>
      </c>
      <c r="B3945" s="119">
        <v>0.29619494787851774</v>
      </c>
      <c r="C3945" s="97">
        <v>10312.837574449022</v>
      </c>
      <c r="D3945" s="96">
        <v>0.55354508343925579</v>
      </c>
      <c r="E3945" s="98">
        <v>0.62303023148636105</v>
      </c>
      <c r="F3945" s="119">
        <v>0.77217090982288594</v>
      </c>
      <c r="G3945" s="177">
        <v>1</v>
      </c>
      <c r="H3945" s="97">
        <v>3621005.0623572534</v>
      </c>
      <c r="I3945" s="185">
        <v>46487.82510405581</v>
      </c>
      <c r="J3945" s="174">
        <v>168332650039.76471</v>
      </c>
      <c r="K3945" s="186">
        <v>0.29619494787851774</v>
      </c>
      <c r="L3945" s="182">
        <v>34061810868.394028</v>
      </c>
      <c r="M3945" s="189">
        <v>1119032046.5114641</v>
      </c>
      <c r="N3945" s="187">
        <v>10194048.163726401</v>
      </c>
      <c r="O3945" s="185">
        <v>0</v>
      </c>
      <c r="P3945" s="185">
        <v>251390294889.78723</v>
      </c>
      <c r="Q3945" s="174">
        <v>420841976976.06342</v>
      </c>
      <c r="R3945" s="119">
        <v>0.59635571104373319</v>
      </c>
      <c r="S3945" s="174">
        <v>144515006755.52264</v>
      </c>
      <c r="T3945" s="119">
        <v>0.34339494314214369</v>
      </c>
      <c r="U3945" s="97">
        <v>17.612099926368533</v>
      </c>
      <c r="V3945" s="184">
        <v>2731897118258.5537</v>
      </c>
      <c r="W3945" s="199">
        <v>2835.3668386569921</v>
      </c>
      <c r="X3945" s="191">
        <v>4.2574062897622451E-2</v>
      </c>
      <c r="Y3945" s="198">
        <v>2.0000000000000001E-4</v>
      </c>
    </row>
    <row r="3946" spans="1:25" x14ac:dyDescent="0.2">
      <c r="A3946">
        <v>3942</v>
      </c>
      <c r="B3946" s="119">
        <v>0.45040249232265106</v>
      </c>
      <c r="C3946" s="97">
        <v>13270.9944332655</v>
      </c>
      <c r="D3946" s="96">
        <v>0.46659783757926643</v>
      </c>
      <c r="E3946" s="98">
        <v>0.49012373246635632</v>
      </c>
      <c r="F3946" s="119">
        <v>0</v>
      </c>
      <c r="G3946" s="177">
        <v>0</v>
      </c>
      <c r="H3946" s="97">
        <v>9177162.9583200552</v>
      </c>
      <c r="I3946" s="185">
        <v>27700.401358887309</v>
      </c>
      <c r="J3946" s="174">
        <v>254211097281.37915</v>
      </c>
      <c r="K3946" s="186">
        <v>0.25052032572672078</v>
      </c>
      <c r="L3946" s="182">
        <v>41887241200.821381</v>
      </c>
      <c r="M3946" s="189">
        <v>37109646639.07827</v>
      </c>
      <c r="N3946" s="187">
        <v>24345104.133988298</v>
      </c>
      <c r="O3946" s="185">
        <v>46204828515.38652</v>
      </c>
      <c r="P3946" s="185">
        <v>0</v>
      </c>
      <c r="Q3946" s="174">
        <v>337525572435.84393</v>
      </c>
      <c r="R3946" s="119">
        <v>0.29819639732843811</v>
      </c>
      <c r="S3946" s="174">
        <v>72582352523.29393</v>
      </c>
      <c r="T3946" s="119">
        <v>0.21504252848009084</v>
      </c>
      <c r="U3946" s="97">
        <v>17.182765790179062</v>
      </c>
      <c r="V3946" s="184">
        <v>1243775726444.4114</v>
      </c>
      <c r="W3946" s="199">
        <v>1291.6341815755063</v>
      </c>
      <c r="X3946" s="191">
        <v>4.3521661454187739E-2</v>
      </c>
      <c r="Y3946" s="198">
        <v>2.0000000000000001E-4</v>
      </c>
    </row>
    <row r="3947" spans="1:25" x14ac:dyDescent="0.2">
      <c r="A3947">
        <v>3943</v>
      </c>
      <c r="B3947" s="119">
        <v>0.58712679662639433</v>
      </c>
      <c r="C3947" s="97">
        <v>12295.264168735088</v>
      </c>
      <c r="D3947" s="96">
        <v>0.83497973407419734</v>
      </c>
      <c r="E3947" s="98">
        <v>0</v>
      </c>
      <c r="F3947" s="119">
        <v>0.37716015754018861</v>
      </c>
      <c r="G3947" s="177">
        <v>1</v>
      </c>
      <c r="H3947" s="97">
        <v>5899850.9362713546</v>
      </c>
      <c r="I3947" s="185">
        <v>39045.775562490679</v>
      </c>
      <c r="J3947" s="174">
        <v>230364255509.80182</v>
      </c>
      <c r="K3947" s="186">
        <v>0.38541601048901686</v>
      </c>
      <c r="L3947" s="182">
        <v>69987210675.831879</v>
      </c>
      <c r="M3947" s="189">
        <v>7557680949.2959814</v>
      </c>
      <c r="N3947" s="187">
        <v>13572088.161857003</v>
      </c>
      <c r="O3947" s="185">
        <v>0</v>
      </c>
      <c r="P3947" s="185">
        <v>176269273390.00381</v>
      </c>
      <c r="Q3947" s="174">
        <v>414191209849.10162</v>
      </c>
      <c r="R3947" s="119">
        <v>0.55481981646492406</v>
      </c>
      <c r="S3947" s="174">
        <v>151365141898.81439</v>
      </c>
      <c r="T3947" s="119">
        <v>0.36544749936619808</v>
      </c>
      <c r="U3947" s="97">
        <v>16.395850965960275</v>
      </c>
      <c r="V3947" s="184">
        <v>2613828865820.1904</v>
      </c>
      <c r="W3947" s="199">
        <v>2713.4488712919178</v>
      </c>
      <c r="X3947" s="191">
        <v>4.5241991082472913E-2</v>
      </c>
      <c r="Y3947" s="198">
        <v>2.0000000000000001E-4</v>
      </c>
    </row>
    <row r="3948" spans="1:25" x14ac:dyDescent="0.2">
      <c r="A3948">
        <v>3944</v>
      </c>
      <c r="B3948" s="119">
        <v>0.39018791711972084</v>
      </c>
      <c r="C3948" s="97">
        <v>10120.612381671384</v>
      </c>
      <c r="D3948" s="96">
        <v>0.61552903947527893</v>
      </c>
      <c r="E3948" s="98">
        <v>0.1771563093654821</v>
      </c>
      <c r="F3948" s="119">
        <v>0.41462049894749736</v>
      </c>
      <c r="G3948" s="177">
        <v>1</v>
      </c>
      <c r="H3948" s="97">
        <v>7500996.4783875598</v>
      </c>
      <c r="I3948" s="185">
        <v>43595.939963408906</v>
      </c>
      <c r="J3948" s="174">
        <v>327012992137.5257</v>
      </c>
      <c r="K3948" s="186">
        <v>0.3901879171197209</v>
      </c>
      <c r="L3948" s="182">
        <v>91355370024.801041</v>
      </c>
      <c r="M3948" s="189">
        <v>5022007571.0843258</v>
      </c>
      <c r="N3948" s="187">
        <v>18580972.680757456</v>
      </c>
      <c r="O3948" s="185">
        <v>0</v>
      </c>
      <c r="P3948" s="185">
        <v>251918376894.13797</v>
      </c>
      <c r="Q3948" s="174">
        <v>583953376602.74805</v>
      </c>
      <c r="R3948" s="119">
        <v>0.56362585263795928</v>
      </c>
      <c r="S3948" s="174">
        <v>200809504975.18582</v>
      </c>
      <c r="T3948" s="119">
        <v>0.34387934554541083</v>
      </c>
      <c r="U3948" s="97">
        <v>16.348368447945841</v>
      </c>
      <c r="V3948" s="184">
        <v>3506486858390.0464</v>
      </c>
      <c r="W3948" s="199">
        <v>3632.9962546718998</v>
      </c>
      <c r="X3948" s="191">
        <v>4.485935149426163E-2</v>
      </c>
      <c r="Y3948" s="198">
        <v>2.0000000000000001E-4</v>
      </c>
    </row>
    <row r="3949" spans="1:25" x14ac:dyDescent="0.2">
      <c r="A3949">
        <v>3945</v>
      </c>
      <c r="B3949" s="119">
        <v>0.43092626621246755</v>
      </c>
      <c r="C3949" s="97">
        <v>10370.49968466324</v>
      </c>
      <c r="D3949" s="96">
        <v>1.1182129412396653</v>
      </c>
      <c r="E3949" s="98">
        <v>3.3072931982849885E-4</v>
      </c>
      <c r="F3949" s="119">
        <v>0</v>
      </c>
      <c r="G3949" s="177">
        <v>0</v>
      </c>
      <c r="H3949" s="97">
        <v>8898911.2567296568</v>
      </c>
      <c r="I3949" s="185">
        <v>37253.225380720665</v>
      </c>
      <c r="J3949" s="174">
        <v>331513146689.98206</v>
      </c>
      <c r="K3949" s="186">
        <v>0.38639124470652009</v>
      </c>
      <c r="L3949" s="182">
        <v>97960543453.359879</v>
      </c>
      <c r="M3949" s="189">
        <v>7455878021.1917944</v>
      </c>
      <c r="N3949" s="187">
        <v>17791854.125891298</v>
      </c>
      <c r="O3949" s="185">
        <v>139574977.8732816</v>
      </c>
      <c r="P3949" s="185">
        <v>0</v>
      </c>
      <c r="Q3949" s="174">
        <v>339108599689.04712</v>
      </c>
      <c r="R3949" s="119">
        <v>0.37806601627318415</v>
      </c>
      <c r="S3949" s="174">
        <v>98052374888.021835</v>
      </c>
      <c r="T3949" s="119">
        <v>0.28914741465693605</v>
      </c>
      <c r="U3949" s="97">
        <v>13.212419738991667</v>
      </c>
      <c r="V3949" s="184">
        <v>1310372704495.6799</v>
      </c>
      <c r="W3949" s="199">
        <v>1358.1151830582839</v>
      </c>
      <c r="X3949" s="191">
        <v>6.1585994943728857E-2</v>
      </c>
      <c r="Y3949" s="198">
        <v>2.0000000000000001E-4</v>
      </c>
    </row>
    <row r="3950" spans="1:25" x14ac:dyDescent="0.2">
      <c r="A3950">
        <v>3946</v>
      </c>
      <c r="B3950" s="119">
        <v>0.46314653630399721</v>
      </c>
      <c r="C3950" s="97">
        <v>6764.8946357341865</v>
      </c>
      <c r="D3950" s="96">
        <v>0.72891952751722788</v>
      </c>
      <c r="E3950" s="98">
        <v>0.51030833782000307</v>
      </c>
      <c r="F3950" s="119">
        <v>0.53840439654656569</v>
      </c>
      <c r="G3950" s="177">
        <v>1</v>
      </c>
      <c r="H3950" s="97">
        <v>5855759.2009091098</v>
      </c>
      <c r="I3950" s="185">
        <v>44018.535664480485</v>
      </c>
      <c r="J3950" s="174">
        <v>257761945227.82739</v>
      </c>
      <c r="K3950" s="186">
        <v>0.46314653630399727</v>
      </c>
      <c r="L3950" s="182">
        <v>90056300058.984924</v>
      </c>
      <c r="M3950" s="189">
        <v>2059151975.4680612</v>
      </c>
      <c r="N3950" s="187">
        <v>14219605.579844134</v>
      </c>
      <c r="O3950" s="185">
        <v>0</v>
      </c>
      <c r="P3950" s="185">
        <v>280145683248.82373</v>
      </c>
      <c r="Q3950" s="174">
        <v>539966780452.1192</v>
      </c>
      <c r="R3950" s="119">
        <v>0.63614672449792886</v>
      </c>
      <c r="S3950" s="174">
        <v>243113820559.47913</v>
      </c>
      <c r="T3950" s="119">
        <v>0.45023847644093523</v>
      </c>
      <c r="U3950" s="97">
        <v>16.802825566423188</v>
      </c>
      <c r="V3950" s="184">
        <v>4413535974297.2783</v>
      </c>
      <c r="W3950" s="199">
        <v>4576.3348582892559</v>
      </c>
      <c r="X3950" s="191">
        <v>4.4104342623562033E-2</v>
      </c>
      <c r="Y3950" s="198">
        <v>2.0000000000000001E-4</v>
      </c>
    </row>
    <row r="3951" spans="1:25" x14ac:dyDescent="0.2">
      <c r="A3951">
        <v>3947</v>
      </c>
      <c r="B3951" s="119">
        <v>0.47122377537823895</v>
      </c>
      <c r="C3951" s="97">
        <v>13236.484643002685</v>
      </c>
      <c r="D3951" s="96">
        <v>1.0572857112566305</v>
      </c>
      <c r="E3951" s="98">
        <v>0.7</v>
      </c>
      <c r="F3951" s="119">
        <v>0.71283049396514286</v>
      </c>
      <c r="G3951" s="177">
        <v>1</v>
      </c>
      <c r="H3951" s="97">
        <v>8899226.0718147736</v>
      </c>
      <c r="I3951" s="185">
        <v>44231.249742700486</v>
      </c>
      <c r="J3951" s="174">
        <v>393623890899.19067</v>
      </c>
      <c r="K3951" s="186">
        <v>0.4712237753782389</v>
      </c>
      <c r="L3951" s="182">
        <v>141969336884.14371</v>
      </c>
      <c r="M3951" s="189">
        <v>3140135497.9352818</v>
      </c>
      <c r="N3951" s="187">
        <v>18080575.507526331</v>
      </c>
      <c r="O3951" s="185">
        <v>0</v>
      </c>
      <c r="P3951" s="185">
        <v>411320107141.21124</v>
      </c>
      <c r="Q3951" s="174">
        <v>808084133538.33716</v>
      </c>
      <c r="R3951" s="119">
        <v>0.63674189395174752</v>
      </c>
      <c r="S3951" s="174">
        <v>345149401174.97241</v>
      </c>
      <c r="T3951" s="119">
        <v>0.4271206262442942</v>
      </c>
      <c r="U3951" s="97">
        <v>16.560594092938214</v>
      </c>
      <c r="V3951" s="184">
        <v>5956604209494.0605</v>
      </c>
      <c r="W3951" s="199">
        <v>6179.4923785007195</v>
      </c>
      <c r="X3951" s="191">
        <v>4.5493473211793381E-2</v>
      </c>
      <c r="Y3951" s="198">
        <v>2.0000000000000001E-4</v>
      </c>
    </row>
    <row r="3952" spans="1:25" x14ac:dyDescent="0.2">
      <c r="A3952">
        <v>3948</v>
      </c>
      <c r="B3952" s="119">
        <v>0.67722465103367979</v>
      </c>
      <c r="C3952" s="97">
        <v>6028.7492647353311</v>
      </c>
      <c r="D3952" s="96">
        <v>1.0221204106943114</v>
      </c>
      <c r="E3952" s="98">
        <v>0</v>
      </c>
      <c r="F3952" s="119">
        <v>0</v>
      </c>
      <c r="G3952" s="177">
        <v>0</v>
      </c>
      <c r="H3952" s="97">
        <v>24480534.573870998</v>
      </c>
      <c r="I3952" s="185">
        <v>29038.556945326523</v>
      </c>
      <c r="J3952" s="174">
        <v>710879397275.3877</v>
      </c>
      <c r="K3952" s="186">
        <v>0.34933521450787275</v>
      </c>
      <c r="L3952" s="182">
        <v>160976942566.15878</v>
      </c>
      <c r="M3952" s="189">
        <v>14242153498.698792</v>
      </c>
      <c r="N3952" s="187">
        <v>47412759.779537082</v>
      </c>
      <c r="O3952" s="185">
        <v>0</v>
      </c>
      <c r="P3952" s="185">
        <v>0</v>
      </c>
      <c r="Q3952" s="174">
        <v>725121550774.08643</v>
      </c>
      <c r="R3952" s="119">
        <v>0.34247390174974179</v>
      </c>
      <c r="S3952" s="174">
        <v>160976942566.15878</v>
      </c>
      <c r="T3952" s="119">
        <v>0.22199994248455537</v>
      </c>
      <c r="U3952" s="97">
        <v>13.260693010153817</v>
      </c>
      <c r="V3952" s="184">
        <v>2182422818228.5032</v>
      </c>
      <c r="W3952" s="199">
        <v>2264.53518841506</v>
      </c>
      <c r="X3952" s="191">
        <v>5.7525997948502147E-2</v>
      </c>
      <c r="Y3952" s="198">
        <v>2.0000000000000001E-4</v>
      </c>
    </row>
    <row r="3953" spans="1:25" x14ac:dyDescent="0.2">
      <c r="A3953">
        <v>3949</v>
      </c>
      <c r="B3953" s="119">
        <v>0.45321292402355107</v>
      </c>
      <c r="C3953" s="97">
        <v>6290.7351068855442</v>
      </c>
      <c r="D3953" s="96">
        <v>0.87997162730118272</v>
      </c>
      <c r="E3953" s="98">
        <v>0</v>
      </c>
      <c r="F3953" s="119">
        <v>0</v>
      </c>
      <c r="G3953" s="177">
        <v>0</v>
      </c>
      <c r="H3953" s="97">
        <v>7813220.4114219183</v>
      </c>
      <c r="I3953" s="185">
        <v>34709.861279163211</v>
      </c>
      <c r="J3953" s="174">
        <v>271195796623.98129</v>
      </c>
      <c r="K3953" s="186">
        <v>0.29484181735279691</v>
      </c>
      <c r="L3953" s="182">
        <v>47472801224.43737</v>
      </c>
      <c r="M3953" s="189">
        <v>10319850220.525805</v>
      </c>
      <c r="N3953" s="187">
        <v>17225660.810686782</v>
      </c>
      <c r="O3953" s="185">
        <v>0</v>
      </c>
      <c r="P3953" s="185">
        <v>0</v>
      </c>
      <c r="Q3953" s="174">
        <v>281515646844.50708</v>
      </c>
      <c r="R3953" s="119">
        <v>0.28403345402402924</v>
      </c>
      <c r="S3953" s="174">
        <v>47472801224.43737</v>
      </c>
      <c r="T3953" s="119">
        <v>0.16863290462380087</v>
      </c>
      <c r="U3953" s="97">
        <v>13.680264793781625</v>
      </c>
      <c r="V3953" s="184">
        <v>695929485994.85791</v>
      </c>
      <c r="W3953" s="199">
        <v>722.54931465503796</v>
      </c>
      <c r="X3953" s="191">
        <v>5.3505949547410205E-2</v>
      </c>
      <c r="Y3953" s="198">
        <v>2.0000000000000001E-4</v>
      </c>
    </row>
    <row r="3954" spans="1:25" x14ac:dyDescent="0.2">
      <c r="A3954">
        <v>3950</v>
      </c>
      <c r="B3954" s="119">
        <v>0.56338771605060511</v>
      </c>
      <c r="C3954" s="97">
        <v>4000</v>
      </c>
      <c r="D3954" s="96">
        <v>0.50302569184947465</v>
      </c>
      <c r="E3954" s="98">
        <v>0</v>
      </c>
      <c r="F3954" s="119">
        <v>0.42068835891608392</v>
      </c>
      <c r="G3954" s="177">
        <v>1</v>
      </c>
      <c r="H3954" s="97">
        <v>6332125.8254875867</v>
      </c>
      <c r="I3954" s="185">
        <v>46089.665109972011</v>
      </c>
      <c r="J3954" s="174">
        <v>291845558730.92792</v>
      </c>
      <c r="K3954" s="186">
        <v>0.55515079381651966</v>
      </c>
      <c r="L3954" s="182">
        <v>129045168558.96786</v>
      </c>
      <c r="M3954" s="189">
        <v>4874812913.3661518</v>
      </c>
      <c r="N3954" s="187">
        <v>17288168.493729364</v>
      </c>
      <c r="O3954" s="185">
        <v>0</v>
      </c>
      <c r="P3954" s="185">
        <v>202573001566.53589</v>
      </c>
      <c r="Q3954" s="174">
        <v>499293373210.82996</v>
      </c>
      <c r="R3954" s="119">
        <v>0.64907069118597238</v>
      </c>
      <c r="S3954" s="174">
        <v>207811247408.48297</v>
      </c>
      <c r="T3954" s="119">
        <v>0.41621070608668642</v>
      </c>
      <c r="U3954" s="97">
        <v>15.344454651517077</v>
      </c>
      <c r="V3954" s="184">
        <v>3550455475940.4912</v>
      </c>
      <c r="W3954" s="199">
        <v>3687.5270539835715</v>
      </c>
      <c r="X3954" s="191">
        <v>4.6818135671409578E-2</v>
      </c>
      <c r="Y3954" s="198">
        <v>2.0000000000000001E-4</v>
      </c>
    </row>
    <row r="3955" spans="1:25" x14ac:dyDescent="0.2">
      <c r="A3955">
        <v>3951</v>
      </c>
      <c r="B3955" s="119">
        <v>0.59917282242169501</v>
      </c>
      <c r="C3955" s="97">
        <v>7195.4311673629036</v>
      </c>
      <c r="D3955" s="96">
        <v>1.1702195257118382</v>
      </c>
      <c r="E3955" s="98">
        <v>0.68830817891291618</v>
      </c>
      <c r="F3955" s="119">
        <v>0.57108855725633079</v>
      </c>
      <c r="G3955" s="177">
        <v>1</v>
      </c>
      <c r="H3955" s="97">
        <v>12368678.166640714</v>
      </c>
      <c r="I3955" s="185">
        <v>34199.238914177666</v>
      </c>
      <c r="J3955" s="174">
        <v>422999379673.51874</v>
      </c>
      <c r="K3955" s="186">
        <v>0.37638944925803519</v>
      </c>
      <c r="L3955" s="182">
        <v>119789705784.45302</v>
      </c>
      <c r="M3955" s="189">
        <v>1783651108.0490825</v>
      </c>
      <c r="N3955" s="187">
        <v>23745445.515979178</v>
      </c>
      <c r="O3955" s="185">
        <v>0</v>
      </c>
      <c r="P3955" s="185">
        <v>294046003850.40399</v>
      </c>
      <c r="Q3955" s="174">
        <v>718829034631.9718</v>
      </c>
      <c r="R3955" s="119">
        <v>0.54873869533397568</v>
      </c>
      <c r="S3955" s="174">
        <v>254241792488.73846</v>
      </c>
      <c r="T3955" s="119">
        <v>0.35368881923210838</v>
      </c>
      <c r="U3955" s="97">
        <v>16.193019521248019</v>
      </c>
      <c r="V3955" s="184">
        <v>4329405610087.8501</v>
      </c>
      <c r="W3955" s="199">
        <v>4496.9519835335323</v>
      </c>
      <c r="X3955" s="191">
        <v>4.7160826518312091E-2</v>
      </c>
      <c r="Y3955" s="198">
        <v>2.0000000000000001E-4</v>
      </c>
    </row>
    <row r="3956" spans="1:25" x14ac:dyDescent="0.2">
      <c r="A3956">
        <v>3952</v>
      </c>
      <c r="B3956" s="119">
        <v>0.52685718194856923</v>
      </c>
      <c r="C3956" s="97">
        <v>12547.228717310794</v>
      </c>
      <c r="D3956" s="96">
        <v>0.50664535997394444</v>
      </c>
      <c r="E3956" s="98">
        <v>0</v>
      </c>
      <c r="F3956" s="119">
        <v>0.53100001687126042</v>
      </c>
      <c r="G3956" s="177">
        <v>1</v>
      </c>
      <c r="H3956" s="97">
        <v>3078083.6540058069</v>
      </c>
      <c r="I3956" s="185">
        <v>45648.627732719426</v>
      </c>
      <c r="J3956" s="174">
        <v>140510294851.87982</v>
      </c>
      <c r="K3956" s="186">
        <v>0.41429774710509759</v>
      </c>
      <c r="L3956" s="182">
        <v>43951046940.679382</v>
      </c>
      <c r="M3956" s="189">
        <v>1058415507.1698804</v>
      </c>
      <c r="N3956" s="187">
        <v>9112668.9359293729</v>
      </c>
      <c r="O3956" s="185">
        <v>0</v>
      </c>
      <c r="P3956" s="185">
        <v>242057790425.97205</v>
      </c>
      <c r="Q3956" s="174">
        <v>383626500785.02173</v>
      </c>
      <c r="R3956" s="119">
        <v>0.65652224345189969</v>
      </c>
      <c r="S3956" s="174">
        <v>182041186086.2034</v>
      </c>
      <c r="T3956" s="119">
        <v>0.47452713958417703</v>
      </c>
      <c r="U3956" s="97">
        <v>17.567629553436884</v>
      </c>
      <c r="V3956" s="184">
        <v>3439784682900.3267</v>
      </c>
      <c r="W3956" s="199">
        <v>3571.6195247760347</v>
      </c>
      <c r="X3956" s="191">
        <v>4.2073107761378778E-2</v>
      </c>
      <c r="Y3956" s="198">
        <v>2.0000000000000001E-4</v>
      </c>
    </row>
    <row r="3957" spans="1:25" x14ac:dyDescent="0.2">
      <c r="A3957">
        <v>3953</v>
      </c>
      <c r="B3957" s="119">
        <v>0.68516763740992292</v>
      </c>
      <c r="C3957" s="97">
        <v>11767.512617104432</v>
      </c>
      <c r="D3957" s="96">
        <v>0.95675503012168728</v>
      </c>
      <c r="E3957" s="98">
        <v>0.15266769977047243</v>
      </c>
      <c r="F3957" s="119">
        <v>0</v>
      </c>
      <c r="G3957" s="177">
        <v>0</v>
      </c>
      <c r="H3957" s="97">
        <v>6690996.9805442169</v>
      </c>
      <c r="I3957" s="185">
        <v>35437.832670804244</v>
      </c>
      <c r="J3957" s="174">
        <v>237114431397.38239</v>
      </c>
      <c r="K3957" s="186">
        <v>0.38384535499846606</v>
      </c>
      <c r="L3957" s="182">
        <v>66620548126.191551</v>
      </c>
      <c r="M3957" s="189">
        <v>11948928175.448372</v>
      </c>
      <c r="N3957" s="187">
        <v>14518685.994862437</v>
      </c>
      <c r="O3957" s="185">
        <v>24196467175.438084</v>
      </c>
      <c r="P3957" s="185">
        <v>0</v>
      </c>
      <c r="Q3957" s="174">
        <v>273259826748.26883</v>
      </c>
      <c r="R3957" s="119">
        <v>0.40391025694755689</v>
      </c>
      <c r="S3957" s="174">
        <v>81793465500.073578</v>
      </c>
      <c r="T3957" s="119">
        <v>0.29932488237805616</v>
      </c>
      <c r="U3957" s="97">
        <v>14.58280174318498</v>
      </c>
      <c r="V3957" s="184">
        <v>1219025626266.302</v>
      </c>
      <c r="W3957" s="199">
        <v>1266.2999981467474</v>
      </c>
      <c r="X3957" s="191">
        <v>5.3593332395495477E-2</v>
      </c>
      <c r="Y3957" s="198">
        <v>2.0000000000000001E-4</v>
      </c>
    </row>
    <row r="3958" spans="1:25" x14ac:dyDescent="0.2">
      <c r="A3958">
        <v>3954</v>
      </c>
      <c r="B3958" s="119">
        <v>0.44027969138431172</v>
      </c>
      <c r="C3958" s="97">
        <v>5950.0464366628166</v>
      </c>
      <c r="D3958" s="96">
        <v>0.38401012648515703</v>
      </c>
      <c r="E3958" s="98">
        <v>0.29670653927805818</v>
      </c>
      <c r="F3958" s="119">
        <v>0.43229014290513573</v>
      </c>
      <c r="G3958" s="177">
        <v>1</v>
      </c>
      <c r="H3958" s="97">
        <v>3717044.140668897</v>
      </c>
      <c r="I3958" s="185">
        <v>50388.709621635855</v>
      </c>
      <c r="J3958" s="174">
        <v>187297057854.96802</v>
      </c>
      <c r="K3958" s="186">
        <v>0.44027969138431167</v>
      </c>
      <c r="L3958" s="182">
        <v>64595366018.57402</v>
      </c>
      <c r="M3958" s="189">
        <v>4170767702.1421237</v>
      </c>
      <c r="N3958" s="187">
        <v>11651434.01264425</v>
      </c>
      <c r="O3958" s="185">
        <v>0</v>
      </c>
      <c r="P3958" s="185">
        <v>143198790906.2959</v>
      </c>
      <c r="Q3958" s="174">
        <v>334666616463.40607</v>
      </c>
      <c r="R3958" s="119">
        <v>0.58871161287805029</v>
      </c>
      <c r="S3958" s="174">
        <v>129887269009.07849</v>
      </c>
      <c r="T3958" s="119">
        <v>0.38810942776923474</v>
      </c>
      <c r="U3958" s="97">
        <v>16.117968802230081</v>
      </c>
      <c r="V3958" s="184">
        <v>2322423366455.1865</v>
      </c>
      <c r="W3958" s="199">
        <v>2410.0445722564364</v>
      </c>
      <c r="X3958" s="191">
        <v>4.4500096994781906E-2</v>
      </c>
      <c r="Y3958" s="198">
        <v>2.0000000000000001E-4</v>
      </c>
    </row>
    <row r="3959" spans="1:25" x14ac:dyDescent="0.2">
      <c r="A3959">
        <v>3955</v>
      </c>
      <c r="B3959" s="119">
        <v>0.4274182614590919</v>
      </c>
      <c r="C3959" s="97">
        <v>4608.4200661080031</v>
      </c>
      <c r="D3959" s="96">
        <v>0.72893557078715809</v>
      </c>
      <c r="E3959" s="98">
        <v>0.35452696883898127</v>
      </c>
      <c r="F3959" s="119">
        <v>0.57106920831055907</v>
      </c>
      <c r="G3959" s="177">
        <v>1</v>
      </c>
      <c r="H3959" s="97">
        <v>37670138.562935673</v>
      </c>
      <c r="I3959" s="185">
        <v>19757.314785847604</v>
      </c>
      <c r="J3959" s="174">
        <v>744260785614.41699</v>
      </c>
      <c r="K3959" s="186">
        <v>0.26571680947231247</v>
      </c>
      <c r="L3959" s="182">
        <v>123010005274.58301</v>
      </c>
      <c r="M3959" s="189">
        <v>20800864602.28265</v>
      </c>
      <c r="N3959" s="187">
        <v>81323241.88912189</v>
      </c>
      <c r="O3959" s="185">
        <v>0</v>
      </c>
      <c r="P3959" s="185">
        <v>630989109839.89294</v>
      </c>
      <c r="Q3959" s="174">
        <v>1396050760056.5928</v>
      </c>
      <c r="R3959" s="119">
        <v>0.50324379982591327</v>
      </c>
      <c r="S3959" s="174">
        <v>477302358003.68317</v>
      </c>
      <c r="T3959" s="119">
        <v>0.34189470158258028</v>
      </c>
      <c r="U3959" s="97">
        <v>17.588596630536333</v>
      </c>
      <c r="V3959" s="184">
        <v>8786226816638.2305</v>
      </c>
      <c r="W3959" s="199">
        <v>9118.6500545465806</v>
      </c>
      <c r="X3959" s="191">
        <v>4.1918389611508539E-2</v>
      </c>
      <c r="Y3959" s="198">
        <v>2.0000000000000001E-4</v>
      </c>
    </row>
    <row r="3960" spans="1:25" x14ac:dyDescent="0.2">
      <c r="A3960">
        <v>3956</v>
      </c>
      <c r="B3960" s="119">
        <v>0.63312384148640222</v>
      </c>
      <c r="C3960" s="97">
        <v>8816.9082900112953</v>
      </c>
      <c r="D3960" s="96">
        <v>0.61301667803032878</v>
      </c>
      <c r="E3960" s="98">
        <v>0</v>
      </c>
      <c r="F3960" s="119">
        <v>0.58850543431149627</v>
      </c>
      <c r="G3960" s="177">
        <v>1</v>
      </c>
      <c r="H3960" s="97">
        <v>4345390.0319409911</v>
      </c>
      <c r="I3960" s="185">
        <v>43891.118261521304</v>
      </c>
      <c r="J3960" s="174">
        <v>190724027784.35788</v>
      </c>
      <c r="K3960" s="186">
        <v>0.47887727078256992</v>
      </c>
      <c r="L3960" s="182">
        <v>67442228828.772202</v>
      </c>
      <c r="M3960" s="189">
        <v>6877530732.4828444</v>
      </c>
      <c r="N3960" s="187">
        <v>11558176.606553562</v>
      </c>
      <c r="O3960" s="185">
        <v>0</v>
      </c>
      <c r="P3960" s="185">
        <v>187806318832.5423</v>
      </c>
      <c r="Q3960" s="174">
        <v>385407877349.383</v>
      </c>
      <c r="R3960" s="119">
        <v>0.62681245288888721</v>
      </c>
      <c r="S3960" s="174">
        <v>142525571199.44553</v>
      </c>
      <c r="T3960" s="119">
        <v>0.36980450991208497</v>
      </c>
      <c r="U3960" s="97">
        <v>16.310255258214124</v>
      </c>
      <c r="V3960" s="184">
        <v>2526231827871.6162</v>
      </c>
      <c r="W3960" s="199">
        <v>2621.7025140010137</v>
      </c>
      <c r="X3960" s="191">
        <v>4.4832672402499614E-2</v>
      </c>
      <c r="Y3960" s="198">
        <v>2.0000000000000001E-4</v>
      </c>
    </row>
    <row r="3961" spans="1:25" x14ac:dyDescent="0.2">
      <c r="A3961">
        <v>3957</v>
      </c>
      <c r="B3961" s="119">
        <v>0.52604886989853383</v>
      </c>
      <c r="C3961" s="97">
        <v>7364.2011376912651</v>
      </c>
      <c r="D3961" s="96">
        <v>1.0837683561684934</v>
      </c>
      <c r="E3961" s="98">
        <v>0</v>
      </c>
      <c r="F3961" s="119">
        <v>0</v>
      </c>
      <c r="G3961" s="177">
        <v>0</v>
      </c>
      <c r="H3961" s="97">
        <v>10906242.569866028</v>
      </c>
      <c r="I3961" s="185">
        <v>41762.963404113274</v>
      </c>
      <c r="J3961" s="174">
        <v>455477009321.6972</v>
      </c>
      <c r="K3961" s="186">
        <v>0.52604886989853383</v>
      </c>
      <c r="L3961" s="182">
        <v>181302859086.29156</v>
      </c>
      <c r="M3961" s="189">
        <v>5315256485.6013069</v>
      </c>
      <c r="N3961" s="187">
        <v>21697384.370188162</v>
      </c>
      <c r="O3961" s="185">
        <v>0</v>
      </c>
      <c r="P3961" s="185">
        <v>0</v>
      </c>
      <c r="Q3961" s="174">
        <v>460792265807.29852</v>
      </c>
      <c r="R3961" s="119">
        <v>0.51998087597816556</v>
      </c>
      <c r="S3961" s="174">
        <v>181302859086.29156</v>
      </c>
      <c r="T3961" s="119">
        <v>0.3934589890927373</v>
      </c>
      <c r="U3961" s="97">
        <v>13.096488428308978</v>
      </c>
      <c r="V3961" s="184">
        <v>2536889149704.2568</v>
      </c>
      <c r="W3961" s="199">
        <v>2633.2644946291971</v>
      </c>
      <c r="X3961" s="191">
        <v>5.6941286953318869E-2</v>
      </c>
      <c r="Y3961" s="198">
        <v>2.0000000000000001E-4</v>
      </c>
    </row>
    <row r="3962" spans="1:25" x14ac:dyDescent="0.2">
      <c r="A3962">
        <v>3958</v>
      </c>
      <c r="B3962" s="119">
        <v>0.60538766049924408</v>
      </c>
      <c r="C3962" s="97">
        <v>4000</v>
      </c>
      <c r="D3962" s="96">
        <v>0.67593155452938858</v>
      </c>
      <c r="E3962" s="98">
        <v>0.26966090685488242</v>
      </c>
      <c r="F3962" s="119">
        <v>0</v>
      </c>
      <c r="G3962" s="177">
        <v>0</v>
      </c>
      <c r="H3962" s="97">
        <v>8106178.2704242375</v>
      </c>
      <c r="I3962" s="185">
        <v>39536.917992110102</v>
      </c>
      <c r="J3962" s="174">
        <v>320493305507.18799</v>
      </c>
      <c r="K3962" s="186">
        <v>0.44517513810391274</v>
      </c>
      <c r="L3962" s="182">
        <v>95496848270.046753</v>
      </c>
      <c r="M3962" s="189">
        <v>22221444196.391052</v>
      </c>
      <c r="N3962" s="187">
        <v>19625542.850307308</v>
      </c>
      <c r="O3962" s="185">
        <v>31635033029.458134</v>
      </c>
      <c r="P3962" s="185">
        <v>0</v>
      </c>
      <c r="Q3962" s="174">
        <v>374349782733.03717</v>
      </c>
      <c r="R3962" s="119">
        <v>0.44873454109603117</v>
      </c>
      <c r="S3962" s="174">
        <v>115429044414.9982</v>
      </c>
      <c r="T3962" s="119">
        <v>0.30834542916594926</v>
      </c>
      <c r="U3962" s="97">
        <v>14.577061232018394</v>
      </c>
      <c r="V3962" s="184">
        <v>1893249978537.906</v>
      </c>
      <c r="W3962" s="199">
        <v>1961.6557157955863</v>
      </c>
      <c r="X3962" s="191">
        <v>4.8276570840053636E-2</v>
      </c>
      <c r="Y3962" s="198">
        <v>2.0000000000000001E-4</v>
      </c>
    </row>
    <row r="3963" spans="1:25" x14ac:dyDescent="0.2">
      <c r="A3963">
        <v>3959</v>
      </c>
      <c r="B3963" s="119">
        <v>0.77543991469754792</v>
      </c>
      <c r="C3963" s="97">
        <v>11729.806194746203</v>
      </c>
      <c r="D3963" s="96">
        <v>0.80973800282679353</v>
      </c>
      <c r="E3963" s="98">
        <v>0</v>
      </c>
      <c r="F3963" s="119">
        <v>0</v>
      </c>
      <c r="G3963" s="177">
        <v>0</v>
      </c>
      <c r="H3963" s="97">
        <v>5052380.132652523</v>
      </c>
      <c r="I3963" s="185">
        <v>47776.050418259983</v>
      </c>
      <c r="J3963" s="174">
        <v>241382767949.82199</v>
      </c>
      <c r="K3963" s="186">
        <v>0.49989561853615594</v>
      </c>
      <c r="L3963" s="182">
        <v>99078576129.541367</v>
      </c>
      <c r="M3963" s="189">
        <v>6364145783.8590326</v>
      </c>
      <c r="N3963" s="187">
        <v>11986972.592360536</v>
      </c>
      <c r="O3963" s="185">
        <v>0</v>
      </c>
      <c r="P3963" s="185">
        <v>0</v>
      </c>
      <c r="Q3963" s="174">
        <v>247746913733.68103</v>
      </c>
      <c r="R3963" s="119">
        <v>0.48705425334968028</v>
      </c>
      <c r="S3963" s="174">
        <v>99078576129.541367</v>
      </c>
      <c r="T3963" s="119">
        <v>0.3999185081112544</v>
      </c>
      <c r="U3963" s="97">
        <v>13.175233549868002</v>
      </c>
      <c r="V3963" s="184">
        <v>1395964593975.1846</v>
      </c>
      <c r="W3963" s="199">
        <v>1447.5663352020085</v>
      </c>
      <c r="X3963" s="191">
        <v>5.6190001942071771E-2</v>
      </c>
      <c r="Y3963" s="198">
        <v>2.0000000000000001E-4</v>
      </c>
    </row>
    <row r="3964" spans="1:25" x14ac:dyDescent="0.2">
      <c r="A3964">
        <v>3960</v>
      </c>
      <c r="B3964" s="119">
        <v>0.46280902258834256</v>
      </c>
      <c r="C3964" s="97">
        <v>6951.4273697326726</v>
      </c>
      <c r="D3964" s="96">
        <v>0.94772118277360085</v>
      </c>
      <c r="E3964" s="98">
        <v>0</v>
      </c>
      <c r="F3964" s="119">
        <v>0</v>
      </c>
      <c r="G3964" s="177">
        <v>0</v>
      </c>
      <c r="H3964" s="97">
        <v>10722748.897155087</v>
      </c>
      <c r="I3964" s="185">
        <v>36028.90280384224</v>
      </c>
      <c r="J3964" s="174">
        <v>386328877805.60724</v>
      </c>
      <c r="K3964" s="186">
        <v>0.46280902258834256</v>
      </c>
      <c r="L3964" s="182">
        <v>130303543286.61728</v>
      </c>
      <c r="M3964" s="189">
        <v>13742598842.569712</v>
      </c>
      <c r="N3964" s="187">
        <v>22368233.667551707</v>
      </c>
      <c r="O3964" s="185">
        <v>0</v>
      </c>
      <c r="P3964" s="185">
        <v>0</v>
      </c>
      <c r="Q3964" s="174">
        <v>400071476648.17694</v>
      </c>
      <c r="R3964" s="119">
        <v>0.44691136652088309</v>
      </c>
      <c r="S3964" s="174">
        <v>130303543286.61728</v>
      </c>
      <c r="T3964" s="119">
        <v>0.32570065823814348</v>
      </c>
      <c r="U3964" s="97">
        <v>13.316532618082645</v>
      </c>
      <c r="V3964" s="184">
        <v>1840438431016.2439</v>
      </c>
      <c r="W3964" s="199">
        <v>1911.0080033171505</v>
      </c>
      <c r="X3964" s="191">
        <v>5.5682984656889992E-2</v>
      </c>
      <c r="Y3964" s="198">
        <v>2.0000000000000001E-4</v>
      </c>
    </row>
    <row r="3965" spans="1:25" x14ac:dyDescent="0.2">
      <c r="A3965">
        <v>3961</v>
      </c>
      <c r="B3965" s="119">
        <v>0.62352793758437852</v>
      </c>
      <c r="C3965" s="97">
        <v>16869.369756448166</v>
      </c>
      <c r="D3965" s="96">
        <v>0.8913469412568793</v>
      </c>
      <c r="E3965" s="98">
        <v>0.66463461234431986</v>
      </c>
      <c r="F3965" s="119">
        <v>0</v>
      </c>
      <c r="G3965" s="177">
        <v>0</v>
      </c>
      <c r="H3965" s="97">
        <v>5194747.5075447066</v>
      </c>
      <c r="I3965" s="185">
        <v>41881.590456561011</v>
      </c>
      <c r="J3965" s="174">
        <v>217564287636.22849</v>
      </c>
      <c r="K3965" s="186">
        <v>0.4553447977960885</v>
      </c>
      <c r="L3965" s="182">
        <v>82205820865.951035</v>
      </c>
      <c r="M3965" s="189">
        <v>21433760710.010677</v>
      </c>
      <c r="N3965" s="187">
        <v>11872439.470923156</v>
      </c>
      <c r="O3965" s="185">
        <v>54923130045.634636</v>
      </c>
      <c r="P3965" s="185">
        <v>0</v>
      </c>
      <c r="Q3965" s="174">
        <v>293921178391.87378</v>
      </c>
      <c r="R3965" s="119">
        <v>0.48654292753009043</v>
      </c>
      <c r="S3965" s="174">
        <v>111564944670.34772</v>
      </c>
      <c r="T3965" s="119">
        <v>0.37957436507553216</v>
      </c>
      <c r="U3965" s="97">
        <v>15.297025161380207</v>
      </c>
      <c r="V3965" s="184">
        <v>1768534599454.21</v>
      </c>
      <c r="W3965" s="199">
        <v>1835.9645552965439</v>
      </c>
      <c r="X3965" s="191">
        <v>5.1275028165632057E-2</v>
      </c>
      <c r="Y3965" s="198">
        <v>2.0000000000000001E-4</v>
      </c>
    </row>
    <row r="3966" spans="1:25" x14ac:dyDescent="0.2">
      <c r="A3966">
        <v>3962</v>
      </c>
      <c r="B3966" s="119">
        <v>0.41771198607774329</v>
      </c>
      <c r="C3966" s="97">
        <v>12376.362216799796</v>
      </c>
      <c r="D3966" s="96">
        <v>0.98580498762373281</v>
      </c>
      <c r="E3966" s="98">
        <v>0.55178575728925816</v>
      </c>
      <c r="F3966" s="119">
        <v>0</v>
      </c>
      <c r="G3966" s="177">
        <v>0</v>
      </c>
      <c r="H3966" s="97">
        <v>24185488.366143826</v>
      </c>
      <c r="I3966" s="185">
        <v>24868.268475894642</v>
      </c>
      <c r="J3966" s="174">
        <v>601451217909.89111</v>
      </c>
      <c r="K3966" s="186">
        <v>0.30665150180583045</v>
      </c>
      <c r="L3966" s="182">
        <v>148385624063.91641</v>
      </c>
      <c r="M3966" s="189">
        <v>59727348043.078445</v>
      </c>
      <c r="N3966" s="187">
        <v>47331870.983951509</v>
      </c>
      <c r="O3966" s="185">
        <v>108822744672.61842</v>
      </c>
      <c r="P3966" s="185">
        <v>0</v>
      </c>
      <c r="Q3966" s="174">
        <v>770001310625.58801</v>
      </c>
      <c r="R3966" s="119">
        <v>0.3525891595593949</v>
      </c>
      <c r="S3966" s="174">
        <v>207020843916.07047</v>
      </c>
      <c r="T3966" s="119">
        <v>0.26885778122621151</v>
      </c>
      <c r="U3966" s="97">
        <v>15.581126372611646</v>
      </c>
      <c r="V3966" s="184">
        <v>3035418923353.7188</v>
      </c>
      <c r="W3966" s="199">
        <v>3151.607430546931</v>
      </c>
      <c r="X3966" s="191">
        <v>4.9992302275801585E-2</v>
      </c>
      <c r="Y3966" s="198">
        <v>2.0000000000000001E-4</v>
      </c>
    </row>
    <row r="3967" spans="1:25" x14ac:dyDescent="0.2">
      <c r="A3967">
        <v>3963</v>
      </c>
      <c r="B3967" s="119">
        <v>0.49984291282748117</v>
      </c>
      <c r="C3967" s="97">
        <v>8013.6167845950513</v>
      </c>
      <c r="D3967" s="96">
        <v>0.85928976896502374</v>
      </c>
      <c r="E3967" s="98">
        <v>0</v>
      </c>
      <c r="F3967" s="119">
        <v>0.49928679402987342</v>
      </c>
      <c r="G3967" s="177">
        <v>1</v>
      </c>
      <c r="H3967" s="97">
        <v>6671579.7327769827</v>
      </c>
      <c r="I3967" s="185">
        <v>39254.286369994355</v>
      </c>
      <c r="J3967" s="174">
        <v>261888101370.6781</v>
      </c>
      <c r="K3967" s="186">
        <v>0.42465950269301034</v>
      </c>
      <c r="L3967" s="182">
        <v>78298915533.103531</v>
      </c>
      <c r="M3967" s="189">
        <v>9666369557.3001022</v>
      </c>
      <c r="N3967" s="187">
        <v>15069586.839499561</v>
      </c>
      <c r="O3967" s="185">
        <v>0</v>
      </c>
      <c r="P3967" s="185">
        <v>240375108398.70514</v>
      </c>
      <c r="Q3967" s="174">
        <v>511929579326.68335</v>
      </c>
      <c r="R3967" s="119">
        <v>0.59288107166507087</v>
      </c>
      <c r="S3967" s="174">
        <v>205989087227.20297</v>
      </c>
      <c r="T3967" s="119">
        <v>0.40237777918230594</v>
      </c>
      <c r="U3967" s="97">
        <v>16.890924830203321</v>
      </c>
      <c r="V3967" s="184">
        <v>3720740741357.7725</v>
      </c>
      <c r="W3967" s="199">
        <v>3862.4930301775344</v>
      </c>
      <c r="X3967" s="191">
        <v>4.4245176544673859E-2</v>
      </c>
      <c r="Y3967" s="198">
        <v>2.0000000000000001E-4</v>
      </c>
    </row>
    <row r="3968" spans="1:25" x14ac:dyDescent="0.2">
      <c r="A3968">
        <v>3964</v>
      </c>
      <c r="B3968" s="119">
        <v>0.62082638092645204</v>
      </c>
      <c r="C3968" s="97">
        <v>5520.8874873827353</v>
      </c>
      <c r="D3968" s="96">
        <v>0.66366054530963803</v>
      </c>
      <c r="E3968" s="98">
        <v>0.7</v>
      </c>
      <c r="F3968" s="119">
        <v>0</v>
      </c>
      <c r="G3968" s="177">
        <v>0</v>
      </c>
      <c r="H3968" s="97">
        <v>6067477.6516755847</v>
      </c>
      <c r="I3968" s="185">
        <v>43499.686420124031</v>
      </c>
      <c r="J3968" s="174">
        <v>263933375208.99847</v>
      </c>
      <c r="K3968" s="186">
        <v>0.47162650222799873</v>
      </c>
      <c r="L3968" s="182">
        <v>89237005552.798569</v>
      </c>
      <c r="M3968" s="189">
        <v>38519912099.821289</v>
      </c>
      <c r="N3968" s="187">
        <v>15162357.461650115</v>
      </c>
      <c r="O3968" s="185">
        <v>69822988784.912476</v>
      </c>
      <c r="P3968" s="185">
        <v>0</v>
      </c>
      <c r="Q3968" s="174">
        <v>372276276093.73224</v>
      </c>
      <c r="R3968" s="119">
        <v>0.48441541183133191</v>
      </c>
      <c r="S3968" s="174">
        <v>122376340984.50438</v>
      </c>
      <c r="T3968" s="119">
        <v>0.32872452219784293</v>
      </c>
      <c r="U3968" s="97">
        <v>15.512505066659106</v>
      </c>
      <c r="V3968" s="184">
        <v>2105933351170.0776</v>
      </c>
      <c r="W3968" s="199">
        <v>2185.8456371330208</v>
      </c>
      <c r="X3968" s="191">
        <v>4.6506230999859004E-2</v>
      </c>
      <c r="Y3968" s="198">
        <v>2.0000000000000001E-4</v>
      </c>
    </row>
    <row r="3969" spans="1:25" x14ac:dyDescent="0.2">
      <c r="A3969">
        <v>3965</v>
      </c>
      <c r="B3969" s="119">
        <v>0.40367728207325915</v>
      </c>
      <c r="C3969" s="97">
        <v>8902.3782710634787</v>
      </c>
      <c r="D3969" s="96">
        <v>0.25887200695879309</v>
      </c>
      <c r="E3969" s="98">
        <v>0.23963344787897783</v>
      </c>
      <c r="F3969" s="119">
        <v>0</v>
      </c>
      <c r="G3969" s="177">
        <v>0</v>
      </c>
      <c r="H3969" s="97">
        <v>2485994.5497746193</v>
      </c>
      <c r="I3969" s="185">
        <v>53611.023954933065</v>
      </c>
      <c r="J3969" s="174">
        <v>133276713359.80016</v>
      </c>
      <c r="K3969" s="186">
        <v>0.40367728207325915</v>
      </c>
      <c r="L3969" s="182">
        <v>36889950252.955322</v>
      </c>
      <c r="M3969" s="189">
        <v>10984455852.644012</v>
      </c>
      <c r="N3969" s="187">
        <v>9083194.0054301694</v>
      </c>
      <c r="O3969" s="185">
        <v>39031734493.549683</v>
      </c>
      <c r="P3969" s="185">
        <v>0</v>
      </c>
      <c r="Q3969" s="174">
        <v>183292903705.99387</v>
      </c>
      <c r="R3969" s="119">
        <v>0.46388140123506733</v>
      </c>
      <c r="S3969" s="174">
        <v>51759723117.976799</v>
      </c>
      <c r="T3969" s="119">
        <v>0.28238803615114644</v>
      </c>
      <c r="U3969" s="97">
        <v>15.329115420184882</v>
      </c>
      <c r="V3969" s="184">
        <v>908334120671.88281</v>
      </c>
      <c r="W3969" s="199">
        <v>942.51894737342468</v>
      </c>
      <c r="X3969" s="191">
        <v>4.506701147166562E-2</v>
      </c>
      <c r="Y3969" s="198">
        <v>2.0000000000000001E-4</v>
      </c>
    </row>
    <row r="3970" spans="1:25" x14ac:dyDescent="0.2">
      <c r="A3970">
        <v>3966</v>
      </c>
      <c r="B3970" s="119">
        <v>0.33603584854056279</v>
      </c>
      <c r="C3970" s="97">
        <v>15910.91567267022</v>
      </c>
      <c r="D3970" s="96">
        <v>0.59099665197247597</v>
      </c>
      <c r="E3970" s="98">
        <v>0.57421236115750074</v>
      </c>
      <c r="F3970" s="119">
        <v>0.50228908922143489</v>
      </c>
      <c r="G3970" s="177">
        <v>1</v>
      </c>
      <c r="H3970" s="97">
        <v>3117666.8237527013</v>
      </c>
      <c r="I3970" s="185">
        <v>53156.541857049306</v>
      </c>
      <c r="J3970" s="174">
        <v>165724387013.14444</v>
      </c>
      <c r="K3970" s="186">
        <v>0.33603584854056279</v>
      </c>
      <c r="L3970" s="182">
        <v>38472786197.83181</v>
      </c>
      <c r="M3970" s="189">
        <v>1880010960.6840873</v>
      </c>
      <c r="N3970" s="187">
        <v>8781517.2011805307</v>
      </c>
      <c r="O3970" s="185">
        <v>0</v>
      </c>
      <c r="P3970" s="185">
        <v>210686409882.82236</v>
      </c>
      <c r="Q3970" s="174">
        <v>378290807856.65088</v>
      </c>
      <c r="R3970" s="119">
        <v>0.59276741137484157</v>
      </c>
      <c r="S3970" s="174">
        <v>160779622301.82098</v>
      </c>
      <c r="T3970" s="119">
        <v>0.4250159373757415</v>
      </c>
      <c r="U3970" s="97">
        <v>17.595115594742506</v>
      </c>
      <c r="V3970" s="184">
        <v>3008984531484.0342</v>
      </c>
      <c r="W3970" s="199">
        <v>3120.557823061295</v>
      </c>
      <c r="X3970" s="191">
        <v>4.2357687540490532E-2</v>
      </c>
      <c r="Y3970" s="198">
        <v>2.0000000000000001E-4</v>
      </c>
    </row>
    <row r="3971" spans="1:25" x14ac:dyDescent="0.2">
      <c r="A3971">
        <v>3967</v>
      </c>
      <c r="B3971" s="119">
        <v>0.31971771067859245</v>
      </c>
      <c r="C3971" s="97">
        <v>4000</v>
      </c>
      <c r="D3971" s="96">
        <v>1.047942215682252</v>
      </c>
      <c r="E3971" s="98">
        <v>0.14693263402984683</v>
      </c>
      <c r="F3971" s="119">
        <v>0</v>
      </c>
      <c r="G3971" s="177">
        <v>0</v>
      </c>
      <c r="H3971" s="97">
        <v>11446954.861092445</v>
      </c>
      <c r="I3971" s="185">
        <v>35298.481800526155</v>
      </c>
      <c r="J3971" s="174">
        <v>404060127835.71606</v>
      </c>
      <c r="K3971" s="186">
        <v>0.31971771067859245</v>
      </c>
      <c r="L3971" s="182">
        <v>68370464759.639046</v>
      </c>
      <c r="M3971" s="189">
        <v>19754811163.42606</v>
      </c>
      <c r="N3971" s="187">
        <v>23131127.01303719</v>
      </c>
      <c r="O3971" s="185">
        <v>46210314871.564522</v>
      </c>
      <c r="P3971" s="185">
        <v>0</v>
      </c>
      <c r="Q3971" s="174">
        <v>470025253870.70667</v>
      </c>
      <c r="R3971" s="119">
        <v>0.35349894410373794</v>
      </c>
      <c r="S3971" s="174">
        <v>98192464921.601807</v>
      </c>
      <c r="T3971" s="119">
        <v>0.20890891311259699</v>
      </c>
      <c r="U3971" s="97">
        <v>15.572959648041078</v>
      </c>
      <c r="V3971" s="184">
        <v>1620260075343.4114</v>
      </c>
      <c r="W3971" s="199">
        <v>1681.7530923147888</v>
      </c>
      <c r="X3971" s="191">
        <v>4.906756829710926E-2</v>
      </c>
      <c r="Y3971" s="198">
        <v>2.0000000000000001E-4</v>
      </c>
    </row>
    <row r="3972" spans="1:25" x14ac:dyDescent="0.2">
      <c r="A3972">
        <v>3968</v>
      </c>
      <c r="B3972" s="119">
        <v>0.35367206827207742</v>
      </c>
      <c r="C3972" s="97">
        <v>5143.9220992927621</v>
      </c>
      <c r="D3972" s="96">
        <v>0.79094429687266632</v>
      </c>
      <c r="E3972" s="98">
        <v>0.17149806368551526</v>
      </c>
      <c r="F3972" s="119">
        <v>0.42416138594015551</v>
      </c>
      <c r="G3972" s="177">
        <v>1</v>
      </c>
      <c r="H3972" s="97">
        <v>7370283.0661250139</v>
      </c>
      <c r="I3972" s="185">
        <v>35968.095020779176</v>
      </c>
      <c r="J3972" s="174">
        <v>265095041652.42419</v>
      </c>
      <c r="K3972" s="186">
        <v>0.35367206827207742</v>
      </c>
      <c r="L3972" s="182">
        <v>62275049020.607689</v>
      </c>
      <c r="M3972" s="189">
        <v>2955854468.3357506</v>
      </c>
      <c r="N3972" s="187">
        <v>17015483.93925919</v>
      </c>
      <c r="O3972" s="185">
        <v>0</v>
      </c>
      <c r="P3972" s="185">
        <v>219063683593.10663</v>
      </c>
      <c r="Q3972" s="174">
        <v>487114579713.86658</v>
      </c>
      <c r="R3972" s="119">
        <v>0.55224719141518419</v>
      </c>
      <c r="S3972" s="174">
        <v>164172703037.25092</v>
      </c>
      <c r="T3972" s="119">
        <v>0.33703097766789641</v>
      </c>
      <c r="U3972" s="97">
        <v>16.776436630665629</v>
      </c>
      <c r="V3972" s="184">
        <v>2962514451259.9072</v>
      </c>
      <c r="W3972" s="199">
        <v>3075.2327501429977</v>
      </c>
      <c r="X3972" s="191">
        <v>4.4464251411644749E-2</v>
      </c>
      <c r="Y3972" s="198">
        <v>2.0000000000000001E-4</v>
      </c>
    </row>
    <row r="3973" spans="1:25" x14ac:dyDescent="0.2">
      <c r="A3973">
        <v>3969</v>
      </c>
      <c r="B3973" s="119">
        <v>0.54596263218255869</v>
      </c>
      <c r="C3973" s="97">
        <v>11221.743955887228</v>
      </c>
      <c r="D3973" s="96">
        <v>0.77764230169174997</v>
      </c>
      <c r="E3973" s="98">
        <v>0</v>
      </c>
      <c r="F3973" s="119">
        <v>0.58097337006484184</v>
      </c>
      <c r="G3973" s="177">
        <v>1</v>
      </c>
      <c r="H3973" s="97">
        <v>4741666.8675984275</v>
      </c>
      <c r="I3973" s="185">
        <v>47571.690015549721</v>
      </c>
      <c r="J3973" s="174">
        <v>225569106382.39502</v>
      </c>
      <c r="K3973" s="186">
        <v>0.45291826374284105</v>
      </c>
      <c r="L3973" s="182">
        <v>76998643546.197601</v>
      </c>
      <c r="M3973" s="189">
        <v>1872468277.3701975</v>
      </c>
      <c r="N3973" s="187">
        <v>11524773.76796104</v>
      </c>
      <c r="O3973" s="185">
        <v>0</v>
      </c>
      <c r="P3973" s="185">
        <v>223509391412.84854</v>
      </c>
      <c r="Q3973" s="174">
        <v>450950966072.61371</v>
      </c>
      <c r="R3973" s="119">
        <v>0.62306526049613631</v>
      </c>
      <c r="S3973" s="174">
        <v>197089909021.57434</v>
      </c>
      <c r="T3973" s="119">
        <v>0.43705396783613548</v>
      </c>
      <c r="U3973" s="97">
        <v>16.682858716021027</v>
      </c>
      <c r="V3973" s="184">
        <v>3510157350689.814</v>
      </c>
      <c r="W3973" s="199">
        <v>3641.4698451003783</v>
      </c>
      <c r="X3973" s="191">
        <v>4.510559115673804E-2</v>
      </c>
      <c r="Y3973" s="198">
        <v>2.0000000000000001E-4</v>
      </c>
    </row>
    <row r="3974" spans="1:25" x14ac:dyDescent="0.2">
      <c r="A3974">
        <v>3970</v>
      </c>
      <c r="B3974" s="119">
        <v>0.48890180752753915</v>
      </c>
      <c r="C3974" s="97">
        <v>9598.8789717178279</v>
      </c>
      <c r="D3974" s="96">
        <v>0.68286639923927828</v>
      </c>
      <c r="E3974" s="98">
        <v>0.7</v>
      </c>
      <c r="F3974" s="119">
        <v>0.62355272447056997</v>
      </c>
      <c r="G3974" s="177">
        <v>1</v>
      </c>
      <c r="H3974" s="97">
        <v>4793602.5093600731</v>
      </c>
      <c r="I3974" s="185">
        <v>43253.423026302873</v>
      </c>
      <c r="J3974" s="174">
        <v>207339717157.29822</v>
      </c>
      <c r="K3974" s="186">
        <v>0.44024776778833574</v>
      </c>
      <c r="L3974" s="182">
        <v>71473922434.097305</v>
      </c>
      <c r="M3974" s="189">
        <v>2974247020.9705606</v>
      </c>
      <c r="N3974" s="187">
        <v>12116580.532250056</v>
      </c>
      <c r="O3974" s="185">
        <v>0</v>
      </c>
      <c r="P3974" s="185">
        <v>217076404440.75064</v>
      </c>
      <c r="Q3974" s="174">
        <v>427390368619.01941</v>
      </c>
      <c r="R3974" s="119">
        <v>0.61990627458696479</v>
      </c>
      <c r="S3974" s="174">
        <v>168281040343.42984</v>
      </c>
      <c r="T3974" s="119">
        <v>0.39374083437391977</v>
      </c>
      <c r="U3974" s="97">
        <v>16.506814562597011</v>
      </c>
      <c r="V3974" s="184">
        <v>3002113003049.4336</v>
      </c>
      <c r="W3974" s="199">
        <v>3109.5387372970558</v>
      </c>
      <c r="X3974" s="191">
        <v>4.4742526550944038E-2</v>
      </c>
      <c r="Y3974" s="198">
        <v>2.0000000000000001E-4</v>
      </c>
    </row>
    <row r="3975" spans="1:25" x14ac:dyDescent="0.2">
      <c r="A3975">
        <v>3971</v>
      </c>
      <c r="B3975" s="119">
        <v>0.4021871141779107</v>
      </c>
      <c r="C3975" s="97">
        <v>8150.6169628928801</v>
      </c>
      <c r="D3975" s="96">
        <v>0.42816925285457558</v>
      </c>
      <c r="E3975" s="98">
        <v>0.62170253747847948</v>
      </c>
      <c r="F3975" s="119">
        <v>0</v>
      </c>
      <c r="G3975" s="177">
        <v>0</v>
      </c>
      <c r="H3975" s="97">
        <v>7356816.8440956743</v>
      </c>
      <c r="I3975" s="185">
        <v>35664.458656451607</v>
      </c>
      <c r="J3975" s="174">
        <v>262376890179.33698</v>
      </c>
      <c r="K3975" s="186">
        <v>0.40218711417791075</v>
      </c>
      <c r="L3975" s="182">
        <v>77698777996.663452</v>
      </c>
      <c r="M3975" s="189">
        <v>44656229312.705452</v>
      </c>
      <c r="N3975" s="187">
        <v>20468595.594802827</v>
      </c>
      <c r="O3975" s="185">
        <v>108279582367.16351</v>
      </c>
      <c r="P3975" s="185">
        <v>0</v>
      </c>
      <c r="Q3975" s="174">
        <v>415312701859.20593</v>
      </c>
      <c r="R3975" s="119">
        <v>0.46265926691322978</v>
      </c>
      <c r="S3975" s="174">
        <v>143362005643.87662</v>
      </c>
      <c r="T3975" s="119">
        <v>0.34519051548892282</v>
      </c>
      <c r="U3975" s="97">
        <v>16.685770686567121</v>
      </c>
      <c r="V3975" s="184">
        <v>2613323086623.1963</v>
      </c>
      <c r="W3975" s="199">
        <v>2713.2262157343848</v>
      </c>
      <c r="X3975" s="191">
        <v>4.3244977406857628E-2</v>
      </c>
      <c r="Y3975" s="198">
        <v>2.0000000000000001E-4</v>
      </c>
    </row>
    <row r="3976" spans="1:25" x14ac:dyDescent="0.2">
      <c r="A3976">
        <v>3972</v>
      </c>
      <c r="B3976" s="119">
        <v>0.37353116727760149</v>
      </c>
      <c r="C3976" s="97">
        <v>12891.349560789098</v>
      </c>
      <c r="D3976" s="96">
        <v>1.1507321056626725</v>
      </c>
      <c r="E3976" s="98">
        <v>0.62744651136054452</v>
      </c>
      <c r="F3976" s="119">
        <v>0</v>
      </c>
      <c r="G3976" s="177">
        <v>0</v>
      </c>
      <c r="H3976" s="97">
        <v>8244111.7401661035</v>
      </c>
      <c r="I3976" s="185">
        <v>40460.809424041283</v>
      </c>
      <c r="J3976" s="174">
        <v>333563433989.36206</v>
      </c>
      <c r="K3976" s="186">
        <v>0.37353116727760149</v>
      </c>
      <c r="L3976" s="182">
        <v>93889053891.993347</v>
      </c>
      <c r="M3976" s="189">
        <v>31406807974.16618</v>
      </c>
      <c r="N3976" s="187">
        <v>16408136.742376452</v>
      </c>
      <c r="O3976" s="185">
        <v>56744471806.368896</v>
      </c>
      <c r="P3976" s="185">
        <v>0</v>
      </c>
      <c r="Q3976" s="174">
        <v>421714713769.89716</v>
      </c>
      <c r="R3976" s="119">
        <v>0.40309695335178769</v>
      </c>
      <c r="S3976" s="174">
        <v>124749443286.08942</v>
      </c>
      <c r="T3976" s="119">
        <v>0.29581477527994726</v>
      </c>
      <c r="U3976" s="97">
        <v>15.3094775675106</v>
      </c>
      <c r="V3976" s="184">
        <v>1913784450986.0176</v>
      </c>
      <c r="W3976" s="199">
        <v>1984.4866215122681</v>
      </c>
      <c r="X3976" s="191">
        <v>5.2354813674063055E-2</v>
      </c>
      <c r="Y3976" s="198">
        <v>2.0000000000000001E-4</v>
      </c>
    </row>
    <row r="3977" spans="1:25" x14ac:dyDescent="0.2">
      <c r="A3977">
        <v>3973</v>
      </c>
      <c r="B3977" s="119">
        <v>0.55308806322412252</v>
      </c>
      <c r="C3977" s="97">
        <v>8088.2342274503253</v>
      </c>
      <c r="D3977" s="96">
        <v>0.80016507097483769</v>
      </c>
      <c r="E3977" s="98">
        <v>0</v>
      </c>
      <c r="F3977" s="119">
        <v>0</v>
      </c>
      <c r="G3977" s="177">
        <v>0</v>
      </c>
      <c r="H3977" s="97">
        <v>25914296.284390893</v>
      </c>
      <c r="I3977" s="185">
        <v>23771.494709969687</v>
      </c>
      <c r="J3977" s="174">
        <v>616021557036.98523</v>
      </c>
      <c r="K3977" s="186">
        <v>0.26650088630582036</v>
      </c>
      <c r="L3977" s="182">
        <v>111575396709.07663</v>
      </c>
      <c r="M3977" s="189">
        <v>16743583043.064991</v>
      </c>
      <c r="N3977" s="187">
        <v>54569408.485896289</v>
      </c>
      <c r="O3977" s="185">
        <v>0</v>
      </c>
      <c r="P3977" s="185">
        <v>0</v>
      </c>
      <c r="Q3977" s="174">
        <v>632765140080.05017</v>
      </c>
      <c r="R3977" s="119">
        <v>0.25944901280920607</v>
      </c>
      <c r="S3977" s="174">
        <v>111575396709.07663</v>
      </c>
      <c r="T3977" s="119">
        <v>0.17632987287346674</v>
      </c>
      <c r="U3977" s="97">
        <v>13.510349778463882</v>
      </c>
      <c r="V3977" s="184">
        <v>1424830316386.6235</v>
      </c>
      <c r="W3977" s="199">
        <v>1479.7910229984661</v>
      </c>
      <c r="X3977" s="191">
        <v>5.8764367393628461E-2</v>
      </c>
      <c r="Y3977" s="198">
        <v>2.0000000000000001E-4</v>
      </c>
    </row>
    <row r="3978" spans="1:25" x14ac:dyDescent="0.2">
      <c r="A3978">
        <v>3974</v>
      </c>
      <c r="B3978" s="119">
        <v>0.78361166812468308</v>
      </c>
      <c r="C3978" s="97">
        <v>6251.7623976868726</v>
      </c>
      <c r="D3978" s="96">
        <v>1.0235000530769554</v>
      </c>
      <c r="E3978" s="98">
        <v>0</v>
      </c>
      <c r="F3978" s="119">
        <v>0</v>
      </c>
      <c r="G3978" s="177">
        <v>0</v>
      </c>
      <c r="H3978" s="97">
        <v>17213257.636033684</v>
      </c>
      <c r="I3978" s="185">
        <v>34335.481419024371</v>
      </c>
      <c r="J3978" s="174">
        <v>591025487722.91394</v>
      </c>
      <c r="K3978" s="186">
        <v>0.44140672141976101</v>
      </c>
      <c r="L3978" s="182">
        <v>191850490940.83218</v>
      </c>
      <c r="M3978" s="189">
        <v>22585076510.595375</v>
      </c>
      <c r="N3978" s="187">
        <v>33883103.214261815</v>
      </c>
      <c r="O3978" s="185">
        <v>0</v>
      </c>
      <c r="P3978" s="185">
        <v>0</v>
      </c>
      <c r="Q3978" s="174">
        <v>613610564233.50928</v>
      </c>
      <c r="R3978" s="119">
        <v>0.4251599271879678</v>
      </c>
      <c r="S3978" s="174">
        <v>191850490940.83218</v>
      </c>
      <c r="T3978" s="119">
        <v>0.31265838974021243</v>
      </c>
      <c r="U3978" s="97">
        <v>13.334694952887157</v>
      </c>
      <c r="V3978" s="184">
        <v>2696411763238.7056</v>
      </c>
      <c r="W3978" s="199">
        <v>2799.1804196087965</v>
      </c>
      <c r="X3978" s="191">
        <v>5.5030054968230629E-2</v>
      </c>
      <c r="Y3978" s="198">
        <v>2.0000000000000001E-4</v>
      </c>
    </row>
    <row r="3979" spans="1:25" x14ac:dyDescent="0.2">
      <c r="A3979">
        <v>3975</v>
      </c>
      <c r="B3979" s="119">
        <v>0.47225697163727542</v>
      </c>
      <c r="C3979" s="97">
        <v>4000</v>
      </c>
      <c r="D3979" s="96">
        <v>0.2624255896532024</v>
      </c>
      <c r="E3979" s="98">
        <v>5.7890326367972519E-2</v>
      </c>
      <c r="F3979" s="119">
        <v>0.58386461824232705</v>
      </c>
      <c r="G3979" s="177">
        <v>1</v>
      </c>
      <c r="H3979" s="97">
        <v>5340057.6771020908</v>
      </c>
      <c r="I3979" s="185">
        <v>36882.561862789938</v>
      </c>
      <c r="J3979" s="174">
        <v>196955007626.5842</v>
      </c>
      <c r="K3979" s="186">
        <v>0.44906367998402152</v>
      </c>
      <c r="L3979" s="182">
        <v>62395659240.24147</v>
      </c>
      <c r="M3979" s="189">
        <v>4522683686.7822342</v>
      </c>
      <c r="N3979" s="187">
        <v>17636738.507982068</v>
      </c>
      <c r="O3979" s="185">
        <v>0</v>
      </c>
      <c r="P3979" s="185">
        <v>329677567924.79358</v>
      </c>
      <c r="Q3979" s="174">
        <v>531155259238.16003</v>
      </c>
      <c r="R3979" s="119">
        <v>0.66305922558510444</v>
      </c>
      <c r="S3979" s="174">
        <v>262284507869.63943</v>
      </c>
      <c r="T3979" s="119">
        <v>0.49380007692258582</v>
      </c>
      <c r="U3979" s="97">
        <v>17.620011458830838</v>
      </c>
      <c r="V3979" s="184">
        <v>5030802946796.4492</v>
      </c>
      <c r="W3979" s="199">
        <v>5221.4197270885561</v>
      </c>
      <c r="X3979" s="191">
        <v>4.1541881832338819E-2</v>
      </c>
      <c r="Y3979" s="198">
        <v>2.0000000000000001E-4</v>
      </c>
    </row>
    <row r="3980" spans="1:25" x14ac:dyDescent="0.2">
      <c r="A3980">
        <v>3976</v>
      </c>
      <c r="B3980" s="119">
        <v>0.63530368323192343</v>
      </c>
      <c r="C3980" s="97">
        <v>4000</v>
      </c>
      <c r="D3980" s="96">
        <v>0.99916767701408338</v>
      </c>
      <c r="E3980" s="98">
        <v>5.3643023162459794E-2</v>
      </c>
      <c r="F3980" s="119">
        <v>0</v>
      </c>
      <c r="G3980" s="177">
        <v>0</v>
      </c>
      <c r="H3980" s="97">
        <v>12702193.074151814</v>
      </c>
      <c r="I3980" s="185">
        <v>32152.536584810459</v>
      </c>
      <c r="J3980" s="174">
        <v>408407727523.99225</v>
      </c>
      <c r="K3980" s="186">
        <v>0.41527033807309899</v>
      </c>
      <c r="L3980" s="182">
        <v>121580020220.79544</v>
      </c>
      <c r="M3980" s="189">
        <v>21966052220.814781</v>
      </c>
      <c r="N3980" s="187">
        <v>25860021.142346956</v>
      </c>
      <c r="O3980" s="185">
        <v>17826436392.715775</v>
      </c>
      <c r="P3980" s="185">
        <v>0</v>
      </c>
      <c r="Q3980" s="174">
        <v>448200216137.52277</v>
      </c>
      <c r="R3980" s="119">
        <v>0.41022015959562219</v>
      </c>
      <c r="S3980" s="174">
        <v>129716133111.66949</v>
      </c>
      <c r="T3980" s="119">
        <v>0.28941559696139962</v>
      </c>
      <c r="U3980" s="97">
        <v>13.886702727627465</v>
      </c>
      <c r="V3980" s="184">
        <v>1966119226436.5391</v>
      </c>
      <c r="W3980" s="199">
        <v>2041.2957444681556</v>
      </c>
      <c r="X3980" s="191">
        <v>5.3290200933216063E-2</v>
      </c>
      <c r="Y3980" s="198">
        <v>2.0000000000000001E-4</v>
      </c>
    </row>
    <row r="3981" spans="1:25" x14ac:dyDescent="0.2">
      <c r="A3981">
        <v>3977</v>
      </c>
      <c r="B3981" s="119">
        <v>0.46674557010285522</v>
      </c>
      <c r="C3981" s="97">
        <v>4000</v>
      </c>
      <c r="D3981" s="96">
        <v>1.2120282111261436</v>
      </c>
      <c r="E3981" s="98">
        <v>0</v>
      </c>
      <c r="F3981" s="119">
        <v>0</v>
      </c>
      <c r="G3981" s="177">
        <v>0</v>
      </c>
      <c r="H3981" s="97">
        <v>23375425.372935079</v>
      </c>
      <c r="I3981" s="185">
        <v>24387.180613741399</v>
      </c>
      <c r="J3981" s="174">
        <v>570060720492.80115</v>
      </c>
      <c r="K3981" s="186">
        <v>0.28998588882613507</v>
      </c>
      <c r="L3981" s="182">
        <v>100635323572.68407</v>
      </c>
      <c r="M3981" s="189">
        <v>9944768136.2012405</v>
      </c>
      <c r="N3981" s="187">
        <v>42938614.001624621</v>
      </c>
      <c r="O3981" s="185">
        <v>0</v>
      </c>
      <c r="P3981" s="185">
        <v>0</v>
      </c>
      <c r="Q3981" s="174">
        <v>580005488629.00244</v>
      </c>
      <c r="R3981" s="119">
        <v>0.28501379376206443</v>
      </c>
      <c r="S3981" s="174">
        <v>100635323572.68407</v>
      </c>
      <c r="T3981" s="119">
        <v>0.17350753664514879</v>
      </c>
      <c r="U3981" s="97">
        <v>13.312802071803596</v>
      </c>
      <c r="V3981" s="184">
        <v>1411891000090.5969</v>
      </c>
      <c r="W3981" s="199">
        <v>1466.4198617028833</v>
      </c>
      <c r="X3981" s="191">
        <v>5.6521233274217209E-2</v>
      </c>
      <c r="Y3981" s="198">
        <v>2.0000000000000001E-4</v>
      </c>
    </row>
    <row r="3982" spans="1:25" x14ac:dyDescent="0.2">
      <c r="A3982">
        <v>3978</v>
      </c>
      <c r="B3982" s="119">
        <v>0.69401975264094029</v>
      </c>
      <c r="C3982" s="97">
        <v>4000</v>
      </c>
      <c r="D3982" s="96">
        <v>0.70069270997677813</v>
      </c>
      <c r="E3982" s="98">
        <v>0.57130418104304748</v>
      </c>
      <c r="F3982" s="119">
        <v>0.55030866515645938</v>
      </c>
      <c r="G3982" s="177">
        <v>1</v>
      </c>
      <c r="H3982" s="97">
        <v>21246458.994091749</v>
      </c>
      <c r="I3982" s="185">
        <v>31311.277876949163</v>
      </c>
      <c r="J3982" s="174">
        <v>665253781465.21252</v>
      </c>
      <c r="K3982" s="186">
        <v>0.47952239886884407</v>
      </c>
      <c r="L3982" s="182">
        <v>239542348572.17914</v>
      </c>
      <c r="M3982" s="189">
        <v>16979049819.314253</v>
      </c>
      <c r="N3982" s="187">
        <v>47454611.859107301</v>
      </c>
      <c r="O3982" s="185">
        <v>0</v>
      </c>
      <c r="P3982" s="185">
        <v>427922271584.61334</v>
      </c>
      <c r="Q3982" s="174">
        <v>1110155102869.1401</v>
      </c>
      <c r="R3982" s="119">
        <v>0.59572027791725157</v>
      </c>
      <c r="S3982" s="174">
        <v>454075270617.54199</v>
      </c>
      <c r="T3982" s="119">
        <v>0.40901966711138582</v>
      </c>
      <c r="U3982" s="97">
        <v>15.972394025828727</v>
      </c>
      <c r="V3982" s="184">
        <v>7873531807759.5498</v>
      </c>
      <c r="W3982" s="199">
        <v>8169.5677805779069</v>
      </c>
      <c r="X3982" s="191">
        <v>4.5471715848917134E-2</v>
      </c>
      <c r="Y3982" s="198">
        <v>2.0000000000000001E-4</v>
      </c>
    </row>
    <row r="3983" spans="1:25" x14ac:dyDescent="0.2">
      <c r="A3983">
        <v>3979</v>
      </c>
      <c r="B3983" s="119">
        <v>0.36578263188961113</v>
      </c>
      <c r="C3983" s="97">
        <v>4000</v>
      </c>
      <c r="D3983" s="96">
        <v>0.99179523344961706</v>
      </c>
      <c r="E3983" s="98">
        <v>0.46972772930218765</v>
      </c>
      <c r="F3983" s="119">
        <v>0.46724408941418272</v>
      </c>
      <c r="G3983" s="177">
        <v>1</v>
      </c>
      <c r="H3983" s="97">
        <v>12618202.271377189</v>
      </c>
      <c r="I3983" s="185">
        <v>36707.032197434848</v>
      </c>
      <c r="J3983" s="174">
        <v>463176757049.18799</v>
      </c>
      <c r="K3983" s="186">
        <v>0.36578263188961113</v>
      </c>
      <c r="L3983" s="182">
        <v>107468359782.02019</v>
      </c>
      <c r="M3983" s="189">
        <v>8660186367.8741932</v>
      </c>
      <c r="N3983" s="187">
        <v>25782943.788493112</v>
      </c>
      <c r="O3983" s="185">
        <v>0</v>
      </c>
      <c r="P3983" s="185">
        <v>291815573792.82367</v>
      </c>
      <c r="Q3983" s="174">
        <v>763652517209.88586</v>
      </c>
      <c r="R3983" s="119">
        <v>0.52756255388218409</v>
      </c>
      <c r="S3983" s="174">
        <v>212218849695.99005</v>
      </c>
      <c r="T3983" s="119">
        <v>0.27789975795714272</v>
      </c>
      <c r="U3983" s="97">
        <v>16.117980683334871</v>
      </c>
      <c r="V3983" s="184">
        <v>3656403986639.0288</v>
      </c>
      <c r="W3983" s="199">
        <v>3794.4748216555649</v>
      </c>
      <c r="X3983" s="191">
        <v>4.6191871496460479E-2</v>
      </c>
      <c r="Y3983" s="198">
        <v>2.0000000000000001E-4</v>
      </c>
    </row>
    <row r="3984" spans="1:25" x14ac:dyDescent="0.2">
      <c r="A3984">
        <v>3980</v>
      </c>
      <c r="B3984" s="119">
        <v>0.59219646438760154</v>
      </c>
      <c r="C3984" s="97">
        <v>12556.117633453872</v>
      </c>
      <c r="D3984" s="96">
        <v>1.0510782800396885</v>
      </c>
      <c r="E3984" s="98">
        <v>0.15580628672293118</v>
      </c>
      <c r="F3984" s="119">
        <v>0</v>
      </c>
      <c r="G3984" s="177">
        <v>0</v>
      </c>
      <c r="H3984" s="97">
        <v>7996169.1029909477</v>
      </c>
      <c r="I3984" s="185">
        <v>34776.628994987768</v>
      </c>
      <c r="J3984" s="174">
        <v>278079806275.90033</v>
      </c>
      <c r="K3984" s="186">
        <v>0.32090770262806645</v>
      </c>
      <c r="L3984" s="182">
        <v>70728828465.321991</v>
      </c>
      <c r="M3984" s="189">
        <v>9747110708.6244965</v>
      </c>
      <c r="N3984" s="187">
        <v>16450837.108861845</v>
      </c>
      <c r="O3984" s="185">
        <v>31776123447.742851</v>
      </c>
      <c r="P3984" s="185">
        <v>0</v>
      </c>
      <c r="Q3984" s="174">
        <v>319603040432.2677</v>
      </c>
      <c r="R3984" s="119">
        <v>0.35875394170960795</v>
      </c>
      <c r="S3984" s="174">
        <v>85137622173.452759</v>
      </c>
      <c r="T3984" s="119">
        <v>0.26638552016996742</v>
      </c>
      <c r="U3984" s="97">
        <v>14.408516491359109</v>
      </c>
      <c r="V3984" s="184">
        <v>1191032312621.1128</v>
      </c>
      <c r="W3984" s="199">
        <v>1236.3000394667883</v>
      </c>
      <c r="X3984" s="191">
        <v>5.3342307453749613E-2</v>
      </c>
      <c r="Y3984" s="198">
        <v>2.0000000000000001E-4</v>
      </c>
    </row>
    <row r="3985" spans="1:25" x14ac:dyDescent="0.2">
      <c r="A3985">
        <v>3981</v>
      </c>
      <c r="B3985" s="119">
        <v>0.71396713638542142</v>
      </c>
      <c r="C3985" s="97">
        <v>4000</v>
      </c>
      <c r="D3985" s="96">
        <v>0.79690149052325476</v>
      </c>
      <c r="E3985" s="98">
        <v>0</v>
      </c>
      <c r="F3985" s="119">
        <v>0.53104298960361274</v>
      </c>
      <c r="G3985" s="177">
        <v>1</v>
      </c>
      <c r="H3985" s="97">
        <v>14870983.00786032</v>
      </c>
      <c r="I3985" s="185">
        <v>24814.56527562872</v>
      </c>
      <c r="J3985" s="174">
        <v>369016978561.31543</v>
      </c>
      <c r="K3985" s="186">
        <v>0.31149038280743413</v>
      </c>
      <c r="L3985" s="182">
        <v>68453531906.312744</v>
      </c>
      <c r="M3985" s="189">
        <v>7678576050.2542744</v>
      </c>
      <c r="N3985" s="187">
        <v>32378120.076393746</v>
      </c>
      <c r="O3985" s="185">
        <v>0</v>
      </c>
      <c r="P3985" s="185">
        <v>355385292826.31989</v>
      </c>
      <c r="Q3985" s="174">
        <v>732080847437.88953</v>
      </c>
      <c r="R3985" s="119">
        <v>0.54536800897449489</v>
      </c>
      <c r="S3985" s="174">
        <v>209267956578.40421</v>
      </c>
      <c r="T3985" s="119">
        <v>0.2858536148169874</v>
      </c>
      <c r="U3985" s="97">
        <v>17.177909300215131</v>
      </c>
      <c r="V3985" s="184">
        <v>3852097614075.4541</v>
      </c>
      <c r="W3985" s="199">
        <v>3996.7141295126189</v>
      </c>
      <c r="X3985" s="191">
        <v>4.2911851575027735E-2</v>
      </c>
      <c r="Y3985" s="198">
        <v>2.0000000000000001E-4</v>
      </c>
    </row>
    <row r="3986" spans="1:25" x14ac:dyDescent="0.2">
      <c r="A3986">
        <v>3982</v>
      </c>
      <c r="B3986" s="119">
        <v>0.28706475159877631</v>
      </c>
      <c r="C3986" s="97">
        <v>4000</v>
      </c>
      <c r="D3986" s="96">
        <v>0.62928197173046252</v>
      </c>
      <c r="E3986" s="98">
        <v>0.12098747406152649</v>
      </c>
      <c r="F3986" s="119">
        <v>0</v>
      </c>
      <c r="G3986" s="177">
        <v>0</v>
      </c>
      <c r="H3986" s="97">
        <v>8083203.6644704929</v>
      </c>
      <c r="I3986" s="185">
        <v>34854.346837362253</v>
      </c>
      <c r="J3986" s="174">
        <v>281734784078.49207</v>
      </c>
      <c r="K3986" s="186">
        <v>0.28706475159877631</v>
      </c>
      <c r="L3986" s="182">
        <v>42226758960.673042</v>
      </c>
      <c r="M3986" s="189">
        <v>10773178709.034168</v>
      </c>
      <c r="N3986" s="187">
        <v>20007896.226998053</v>
      </c>
      <c r="O3986" s="185">
        <v>41005006889.298683</v>
      </c>
      <c r="P3986" s="185">
        <v>0</v>
      </c>
      <c r="Q3986" s="174">
        <v>333512969676.82495</v>
      </c>
      <c r="R3986" s="119">
        <v>0.34085670320354416</v>
      </c>
      <c r="S3986" s="174">
        <v>64552351194.341667</v>
      </c>
      <c r="T3986" s="119">
        <v>0.19355274626019217</v>
      </c>
      <c r="U3986" s="97">
        <v>15.674786102754759</v>
      </c>
      <c r="V3986" s="184">
        <v>1105600867042.4895</v>
      </c>
      <c r="W3986" s="199">
        <v>1147.1269764986828</v>
      </c>
      <c r="X3986" s="191">
        <v>4.6315643390862637E-2</v>
      </c>
      <c r="Y3986" s="198">
        <v>2.0000000000000001E-4</v>
      </c>
    </row>
    <row r="3987" spans="1:25" x14ac:dyDescent="0.2">
      <c r="A3987">
        <v>3983</v>
      </c>
      <c r="B3987" s="119">
        <v>0.31555576846836264</v>
      </c>
      <c r="C3987" s="97">
        <v>9601.7089208019861</v>
      </c>
      <c r="D3987" s="96">
        <v>0.64259838253378265</v>
      </c>
      <c r="E3987" s="98">
        <v>0</v>
      </c>
      <c r="F3987" s="119">
        <v>0.63281122080393737</v>
      </c>
      <c r="G3987" s="177">
        <v>1</v>
      </c>
      <c r="H3987" s="97">
        <v>4147655.4352892386</v>
      </c>
      <c r="I3987" s="185">
        <v>53712.788642952393</v>
      </c>
      <c r="J3987" s="174">
        <v>222782139759.48358</v>
      </c>
      <c r="K3987" s="186">
        <v>0.31555576846836264</v>
      </c>
      <c r="L3987" s="182">
        <v>40347992934.261993</v>
      </c>
      <c r="M3987" s="189">
        <v>3618507713.8628826</v>
      </c>
      <c r="N3987" s="187">
        <v>10933683.758364027</v>
      </c>
      <c r="O3987" s="185">
        <v>0</v>
      </c>
      <c r="P3987" s="185">
        <v>145918599127.71301</v>
      </c>
      <c r="Q3987" s="174">
        <v>372319246601.05945</v>
      </c>
      <c r="R3987" s="119">
        <v>0.50235132973238084</v>
      </c>
      <c r="S3987" s="174">
        <v>114216147573.92244</v>
      </c>
      <c r="T3987" s="119">
        <v>0.30676938841226542</v>
      </c>
      <c r="U3987" s="97">
        <v>16.983293623089189</v>
      </c>
      <c r="V3987" s="184">
        <v>2070681336190.3064</v>
      </c>
      <c r="W3987" s="199">
        <v>2148.7216774778385</v>
      </c>
      <c r="X3987" s="191">
        <v>4.3832529084551312E-2</v>
      </c>
      <c r="Y3987" s="198">
        <v>2.0000000000000001E-4</v>
      </c>
    </row>
    <row r="3988" spans="1:25" x14ac:dyDescent="0.2">
      <c r="A3988">
        <v>3984</v>
      </c>
      <c r="B3988" s="119">
        <v>0.49670435025308785</v>
      </c>
      <c r="C3988" s="97">
        <v>7867.4325581782268</v>
      </c>
      <c r="D3988" s="96">
        <v>1.07243636087401</v>
      </c>
      <c r="E3988" s="98">
        <v>0</v>
      </c>
      <c r="F3988" s="119">
        <v>0</v>
      </c>
      <c r="G3988" s="177">
        <v>0</v>
      </c>
      <c r="H3988" s="97">
        <v>11795824.366635831</v>
      </c>
      <c r="I3988" s="185">
        <v>35655.560838599296</v>
      </c>
      <c r="J3988" s="174">
        <v>420586733346.01587</v>
      </c>
      <c r="K3988" s="186">
        <v>0.40490731170703276</v>
      </c>
      <c r="L3988" s="182">
        <v>125308849998.82024</v>
      </c>
      <c r="M3988" s="189">
        <v>13094648559.317646</v>
      </c>
      <c r="N3988" s="187">
        <v>23387825.452793814</v>
      </c>
      <c r="O3988" s="185">
        <v>0</v>
      </c>
      <c r="P3988" s="185">
        <v>0</v>
      </c>
      <c r="Q3988" s="174">
        <v>433681381905.3335</v>
      </c>
      <c r="R3988" s="119">
        <v>0.39268147226101513</v>
      </c>
      <c r="S3988" s="174">
        <v>125308849998.82024</v>
      </c>
      <c r="T3988" s="119">
        <v>0.28894219403260751</v>
      </c>
      <c r="U3988" s="97">
        <v>13.278506433029188</v>
      </c>
      <c r="V3988" s="184">
        <v>1708500528018.1519</v>
      </c>
      <c r="W3988" s="199">
        <v>1774.6341493066609</v>
      </c>
      <c r="X3988" s="191">
        <v>5.6427787764671604E-2</v>
      </c>
      <c r="Y3988" s="198">
        <v>2.0000000000000001E-4</v>
      </c>
    </row>
    <row r="3989" spans="1:25" x14ac:dyDescent="0.2">
      <c r="A3989">
        <v>3985</v>
      </c>
      <c r="B3989" s="119">
        <v>0.28304444660300887</v>
      </c>
      <c r="C3989" s="97">
        <v>7422.9140022583015</v>
      </c>
      <c r="D3989" s="96">
        <v>0.90487587166113714</v>
      </c>
      <c r="E3989" s="98">
        <v>0</v>
      </c>
      <c r="F3989" s="119">
        <v>0.68517233165298663</v>
      </c>
      <c r="G3989" s="177">
        <v>1</v>
      </c>
      <c r="H3989" s="97">
        <v>12616392.447654024</v>
      </c>
      <c r="I3989" s="185">
        <v>34949.480109811127</v>
      </c>
      <c r="J3989" s="174">
        <v>440936356906.85565</v>
      </c>
      <c r="K3989" s="186">
        <v>0.28304444660300887</v>
      </c>
      <c r="L3989" s="182">
        <v>84318600224.58606</v>
      </c>
      <c r="M3989" s="189">
        <v>0</v>
      </c>
      <c r="N3989" s="187">
        <v>26381873.052565791</v>
      </c>
      <c r="O3989" s="185">
        <v>0</v>
      </c>
      <c r="P3989" s="185">
        <v>600067692668.63379</v>
      </c>
      <c r="Q3989" s="174">
        <v>1041004049575.4895</v>
      </c>
      <c r="R3989" s="119">
        <v>0.58103399454537163</v>
      </c>
      <c r="S3989" s="174">
        <v>417722331684.86334</v>
      </c>
      <c r="T3989" s="119">
        <v>0.40126869041019209</v>
      </c>
      <c r="U3989" s="97">
        <v>17.788880643974803</v>
      </c>
      <c r="V3989" s="184">
        <v>7820734271133.1572</v>
      </c>
      <c r="W3989" s="199">
        <v>8111.0250081613649</v>
      </c>
      <c r="X3989" s="191">
        <v>4.2416877944883566E-2</v>
      </c>
      <c r="Y3989" s="198">
        <v>2.0000000000000001E-4</v>
      </c>
    </row>
    <row r="3990" spans="1:25" x14ac:dyDescent="0.2">
      <c r="A3990">
        <v>3986</v>
      </c>
      <c r="B3990" s="119">
        <v>0.38777097619327272</v>
      </c>
      <c r="C3990" s="97">
        <v>14443.819414626196</v>
      </c>
      <c r="D3990" s="96">
        <v>0.6449856962688888</v>
      </c>
      <c r="E3990" s="98">
        <v>0.13139729144480738</v>
      </c>
      <c r="F3990" s="119">
        <v>0</v>
      </c>
      <c r="G3990" s="177">
        <v>0</v>
      </c>
      <c r="H3990" s="97">
        <v>3330938.8749739546</v>
      </c>
      <c r="I3990" s="185">
        <v>51402.35951146212</v>
      </c>
      <c r="J3990" s="174">
        <v>171218117562.11639</v>
      </c>
      <c r="K3990" s="186">
        <v>0.38777097619327272</v>
      </c>
      <c r="L3990" s="182">
        <v>51407188164.334496</v>
      </c>
      <c r="M3990" s="189">
        <v>6322987568.0861073</v>
      </c>
      <c r="N3990" s="187">
        <v>9055426.0506727044</v>
      </c>
      <c r="O3990" s="185">
        <v>16064271860.827543</v>
      </c>
      <c r="P3990" s="185">
        <v>0</v>
      </c>
      <c r="Q3990" s="174">
        <v>193605376991.03006</v>
      </c>
      <c r="R3990" s="119">
        <v>0.40931112198071823</v>
      </c>
      <c r="S3990" s="174">
        <v>59436647553.753662</v>
      </c>
      <c r="T3990" s="119">
        <v>0.30699895053280168</v>
      </c>
      <c r="U3990" s="97">
        <v>14.17640139904104</v>
      </c>
      <c r="V3990" s="184">
        <v>906695984109.92944</v>
      </c>
      <c r="W3990" s="199">
        <v>940.76799105841246</v>
      </c>
      <c r="X3990" s="191">
        <v>5.3497013827198313E-2</v>
      </c>
      <c r="Y3990" s="198">
        <v>2.0000000000000001E-4</v>
      </c>
    </row>
    <row r="3991" spans="1:25" x14ac:dyDescent="0.2">
      <c r="A3991">
        <v>3987</v>
      </c>
      <c r="B3991" s="119">
        <v>0.45497109773492056</v>
      </c>
      <c r="C3991" s="97">
        <v>7654.6976102358713</v>
      </c>
      <c r="D3991" s="96">
        <v>1.0610447252547224</v>
      </c>
      <c r="E3991" s="98">
        <v>0.59027324878039544</v>
      </c>
      <c r="F3991" s="119">
        <v>0.62589069711555967</v>
      </c>
      <c r="G3991" s="177">
        <v>1</v>
      </c>
      <c r="H3991" s="97">
        <v>40471034.448908098</v>
      </c>
      <c r="I3991" s="185">
        <v>19443.32751089352</v>
      </c>
      <c r="J3991" s="174">
        <v>786891577494.77417</v>
      </c>
      <c r="K3991" s="186">
        <v>0.16736034220982976</v>
      </c>
      <c r="L3991" s="182">
        <v>79658144282.788803</v>
      </c>
      <c r="M3991" s="189">
        <v>11447977566.186741</v>
      </c>
      <c r="N3991" s="187">
        <v>76083566.752611801</v>
      </c>
      <c r="O3991" s="185">
        <v>0</v>
      </c>
      <c r="P3991" s="185">
        <v>668952002511.3623</v>
      </c>
      <c r="Q3991" s="174">
        <v>1467291557572.3232</v>
      </c>
      <c r="R3991" s="119">
        <v>0.45448093956458174</v>
      </c>
      <c r="S3991" s="174">
        <v>561056976330.59387</v>
      </c>
      <c r="T3991" s="119">
        <v>0.38237593165115669</v>
      </c>
      <c r="U3991" s="97">
        <v>18.213475362294695</v>
      </c>
      <c r="V3991" s="184">
        <v>10311475296658.398</v>
      </c>
      <c r="W3991" s="199">
        <v>10707.965495009321</v>
      </c>
      <c r="X3991" s="191">
        <v>4.1093268125632944E-2</v>
      </c>
      <c r="Y3991" s="198">
        <v>2.0000000000000001E-4</v>
      </c>
    </row>
    <row r="3992" spans="1:25" x14ac:dyDescent="0.2">
      <c r="A3992">
        <v>3988</v>
      </c>
      <c r="B3992" s="119">
        <v>0.3286827190884144</v>
      </c>
      <c r="C3992" s="97">
        <v>8743.5710221415975</v>
      </c>
      <c r="D3992" s="96">
        <v>0.95494262757034842</v>
      </c>
      <c r="E3992" s="98">
        <v>0</v>
      </c>
      <c r="F3992" s="119">
        <v>0.49346353021795208</v>
      </c>
      <c r="G3992" s="177">
        <v>1</v>
      </c>
      <c r="H3992" s="97">
        <v>11770993.555277292</v>
      </c>
      <c r="I3992" s="185">
        <v>36809.582324365758</v>
      </c>
      <c r="J3992" s="174">
        <v>433285356312.55823</v>
      </c>
      <c r="K3992" s="186">
        <v>0.3286827190884144</v>
      </c>
      <c r="L3992" s="182">
        <v>100659574709.26657</v>
      </c>
      <c r="M3992" s="189">
        <v>9897311808.9494648</v>
      </c>
      <c r="N3992" s="187">
        <v>24235049.327858556</v>
      </c>
      <c r="O3992" s="185">
        <v>0</v>
      </c>
      <c r="P3992" s="185">
        <v>451231026073.55743</v>
      </c>
      <c r="Q3992" s="174">
        <v>894413694195.06519</v>
      </c>
      <c r="R3992" s="119">
        <v>0.5628248238818474</v>
      </c>
      <c r="S3992" s="174">
        <v>256768823400.06601</v>
      </c>
      <c r="T3992" s="119">
        <v>0.28708060382633921</v>
      </c>
      <c r="U3992" s="97">
        <v>16.751395788609685</v>
      </c>
      <c r="V3992" s="184">
        <v>4476097062047.5518</v>
      </c>
      <c r="W3992" s="199">
        <v>4651.1668648352816</v>
      </c>
      <c r="X3992" s="191">
        <v>4.5274793443118556E-2</v>
      </c>
      <c r="Y3992" s="198">
        <v>2.0000000000000001E-4</v>
      </c>
    </row>
    <row r="3993" spans="1:25" x14ac:dyDescent="0.2">
      <c r="A3993">
        <v>3989</v>
      </c>
      <c r="B3993" s="119">
        <v>0.49845273615815167</v>
      </c>
      <c r="C3993" s="97">
        <v>4000</v>
      </c>
      <c r="D3993" s="96">
        <v>0.39075388794940513</v>
      </c>
      <c r="E3993" s="98">
        <v>0</v>
      </c>
      <c r="F3993" s="119">
        <v>0</v>
      </c>
      <c r="G3993" s="177">
        <v>0</v>
      </c>
      <c r="H3993" s="97">
        <v>4151593.072167425</v>
      </c>
      <c r="I3993" s="185">
        <v>49935.849558479313</v>
      </c>
      <c r="J3993" s="174">
        <v>207313327079.77747</v>
      </c>
      <c r="K3993" s="186">
        <v>0.49845273615815167</v>
      </c>
      <c r="L3993" s="182">
        <v>76624186787.535797</v>
      </c>
      <c r="M3993" s="189">
        <v>12668350166.343094</v>
      </c>
      <c r="N3993" s="187">
        <v>12860338.378860712</v>
      </c>
      <c r="O3993" s="185">
        <v>0</v>
      </c>
      <c r="P3993" s="185">
        <v>0</v>
      </c>
      <c r="Q3993" s="174">
        <v>219981677246.12054</v>
      </c>
      <c r="R3993" s="119">
        <v>0.46974773725972802</v>
      </c>
      <c r="S3993" s="174">
        <v>76624186787.535797</v>
      </c>
      <c r="T3993" s="119">
        <v>0.34832076810564044</v>
      </c>
      <c r="U3993" s="97">
        <v>13.624745660753309</v>
      </c>
      <c r="V3993" s="184">
        <v>1218149203778.3542</v>
      </c>
      <c r="W3993" s="199">
        <v>1264.0745254342007</v>
      </c>
      <c r="X3993" s="191">
        <v>4.9976937998710509E-2</v>
      </c>
      <c r="Y3993" s="198">
        <v>2.0000000000000001E-4</v>
      </c>
    </row>
    <row r="3994" spans="1:25" x14ac:dyDescent="0.2">
      <c r="A3994">
        <v>3990</v>
      </c>
      <c r="B3994" s="119">
        <v>0.49531589836885354</v>
      </c>
      <c r="C3994" s="97">
        <v>9963.4316287178935</v>
      </c>
      <c r="D3994" s="96">
        <v>0.58378726023230865</v>
      </c>
      <c r="E3994" s="98">
        <v>0</v>
      </c>
      <c r="F3994" s="119">
        <v>0.54536715799015012</v>
      </c>
      <c r="G3994" s="177">
        <v>1</v>
      </c>
      <c r="H3994" s="97">
        <v>4825191.7183821639</v>
      </c>
      <c r="I3994" s="185">
        <v>44006.279340060275</v>
      </c>
      <c r="J3994" s="174">
        <v>212338734628.47095</v>
      </c>
      <c r="K3994" s="186">
        <v>0.46197400499478136</v>
      </c>
      <c r="L3994" s="182">
        <v>75537790422.597565</v>
      </c>
      <c r="M3994" s="189">
        <v>6508660319.0978403</v>
      </c>
      <c r="N3994" s="187">
        <v>12793194.973031893</v>
      </c>
      <c r="O3994" s="185">
        <v>0</v>
      </c>
      <c r="P3994" s="185">
        <v>232303438539.41107</v>
      </c>
      <c r="Q3994" s="174">
        <v>451150833486.97986</v>
      </c>
      <c r="R3994" s="119">
        <v>0.62936318722674389</v>
      </c>
      <c r="S3994" s="174">
        <v>180086823638.81714</v>
      </c>
      <c r="T3994" s="119">
        <v>0.39917209560916045</v>
      </c>
      <c r="U3994" s="97">
        <v>16.589645177233141</v>
      </c>
      <c r="V3994" s="184">
        <v>3226552177687.7617</v>
      </c>
      <c r="W3994" s="199">
        <v>3350.1086161798726</v>
      </c>
      <c r="X3994" s="191">
        <v>4.3955453664900952E-2</v>
      </c>
      <c r="Y3994" s="198">
        <v>2.0000000000000001E-4</v>
      </c>
    </row>
    <row r="3995" spans="1:25" x14ac:dyDescent="0.2">
      <c r="A3995">
        <v>3991</v>
      </c>
      <c r="B3995" s="119">
        <v>0.61242939956622278</v>
      </c>
      <c r="C3995" s="97">
        <v>8888.2188021925995</v>
      </c>
      <c r="D3995" s="96">
        <v>1.368506541128963</v>
      </c>
      <c r="E3995" s="98">
        <v>0</v>
      </c>
      <c r="F3995" s="119">
        <v>0</v>
      </c>
      <c r="G3995" s="177">
        <v>0</v>
      </c>
      <c r="H3995" s="97">
        <v>15699225.052352699</v>
      </c>
      <c r="I3995" s="185">
        <v>31260.243129539376</v>
      </c>
      <c r="J3995" s="174">
        <v>490761592081.90088</v>
      </c>
      <c r="K3995" s="186">
        <v>0.4153877411817446</v>
      </c>
      <c r="L3995" s="182">
        <v>157778141715.4202</v>
      </c>
      <c r="M3995" s="189">
        <v>17453379566.21769</v>
      </c>
      <c r="N3995" s="187">
        <v>28110026.595172428</v>
      </c>
      <c r="O3995" s="185">
        <v>0</v>
      </c>
      <c r="P3995" s="185">
        <v>0</v>
      </c>
      <c r="Q3995" s="174">
        <v>508214971648.11859</v>
      </c>
      <c r="R3995" s="119">
        <v>0.40112228203856426</v>
      </c>
      <c r="S3995" s="174">
        <v>157778141715.4202</v>
      </c>
      <c r="T3995" s="119">
        <v>0.31045551689229595</v>
      </c>
      <c r="U3995" s="97">
        <v>13.309480573687361</v>
      </c>
      <c r="V3995" s="184">
        <v>2044560828760.1018</v>
      </c>
      <c r="W3995" s="199">
        <v>2121.9024612790245</v>
      </c>
      <c r="X3995" s="191">
        <v>5.8713612672652161E-2</v>
      </c>
      <c r="Y3995" s="198">
        <v>2.0000000000000001E-4</v>
      </c>
    </row>
    <row r="3996" spans="1:25" x14ac:dyDescent="0.2">
      <c r="A3996">
        <v>3992</v>
      </c>
      <c r="B3996" s="119">
        <v>0.32542944533688933</v>
      </c>
      <c r="C3996" s="97">
        <v>6896.1828904212543</v>
      </c>
      <c r="D3996" s="96">
        <v>1.0410719532324049</v>
      </c>
      <c r="E3996" s="98">
        <v>0.37710186826526193</v>
      </c>
      <c r="F3996" s="119">
        <v>0.43289058897309107</v>
      </c>
      <c r="G3996" s="177">
        <v>1</v>
      </c>
      <c r="H3996" s="97">
        <v>9415046.0517745987</v>
      </c>
      <c r="I3996" s="185">
        <v>36210.394248060256</v>
      </c>
      <c r="J3996" s="174">
        <v>340922529398.40137</v>
      </c>
      <c r="K3996" s="186">
        <v>0.32542944533688933</v>
      </c>
      <c r="L3996" s="182">
        <v>66596903146.227478</v>
      </c>
      <c r="M3996" s="189">
        <v>2096260402.680783</v>
      </c>
      <c r="N3996" s="187">
        <v>19270894.265591677</v>
      </c>
      <c r="O3996" s="185">
        <v>0</v>
      </c>
      <c r="P3996" s="185">
        <v>345590646961.14081</v>
      </c>
      <c r="Q3996" s="174">
        <v>688609436762.22302</v>
      </c>
      <c r="R3996" s="119">
        <v>0.56261027881855696</v>
      </c>
      <c r="S3996" s="174">
        <v>196062294773.28882</v>
      </c>
      <c r="T3996" s="119">
        <v>0.28472205622849917</v>
      </c>
      <c r="U3996" s="97">
        <v>16.999484735337198</v>
      </c>
      <c r="V3996" s="184">
        <v>3499014237740.4702</v>
      </c>
      <c r="W3996" s="199">
        <v>3623.0680891116531</v>
      </c>
      <c r="X3996" s="191">
        <v>4.4892105020072598E-2</v>
      </c>
      <c r="Y3996" s="198">
        <v>2.0000000000000001E-4</v>
      </c>
    </row>
    <row r="3997" spans="1:25" x14ac:dyDescent="0.2">
      <c r="A3997">
        <v>3993</v>
      </c>
      <c r="B3997" s="119">
        <v>0.49707686262785039</v>
      </c>
      <c r="C3997" s="97">
        <v>7134.8266573938181</v>
      </c>
      <c r="D3997" s="96">
        <v>1.353861452643184</v>
      </c>
      <c r="E3997" s="98">
        <v>0</v>
      </c>
      <c r="F3997" s="119">
        <v>0.36008441785092071</v>
      </c>
      <c r="G3997" s="177">
        <v>1</v>
      </c>
      <c r="H3997" s="97">
        <v>21788621.715515874</v>
      </c>
      <c r="I3997" s="185">
        <v>27508.220262802995</v>
      </c>
      <c r="J3997" s="174">
        <v>599366205373.3031</v>
      </c>
      <c r="K3997" s="186">
        <v>0.31539085554090218</v>
      </c>
      <c r="L3997" s="182">
        <v>131998463200.97876</v>
      </c>
      <c r="M3997" s="189">
        <v>916113163.81299853</v>
      </c>
      <c r="N3997" s="187">
        <v>38515458.091983095</v>
      </c>
      <c r="O3997" s="185">
        <v>0</v>
      </c>
      <c r="P3997" s="185">
        <v>332344033954.30914</v>
      </c>
      <c r="Q3997" s="174">
        <v>932626352491.42529</v>
      </c>
      <c r="R3997" s="119">
        <v>0.48777288593999923</v>
      </c>
      <c r="S3997" s="174">
        <v>257713089741.21967</v>
      </c>
      <c r="T3997" s="119">
        <v>0.27633048224807599</v>
      </c>
      <c r="U3997" s="97">
        <v>15.939390397270982</v>
      </c>
      <c r="V3997" s="184">
        <v>4168240836443.1709</v>
      </c>
      <c r="W3997" s="199">
        <v>4324.3544939858712</v>
      </c>
      <c r="X3997" s="191">
        <v>4.852824191521557E-2</v>
      </c>
      <c r="Y3997" s="198">
        <v>2.0000000000000001E-4</v>
      </c>
    </row>
    <row r="3998" spans="1:25" x14ac:dyDescent="0.2">
      <c r="A3998">
        <v>3994</v>
      </c>
      <c r="B3998" s="119">
        <v>0.54092063261506107</v>
      </c>
      <c r="C3998" s="97">
        <v>10036.435942226202</v>
      </c>
      <c r="D3998" s="96">
        <v>0.29354675331404223</v>
      </c>
      <c r="E3998" s="98">
        <v>0</v>
      </c>
      <c r="F3998" s="119">
        <v>0</v>
      </c>
      <c r="G3998" s="177">
        <v>0</v>
      </c>
      <c r="H3998" s="97">
        <v>2039265.5752983533</v>
      </c>
      <c r="I3998" s="185">
        <v>53843.655853713375</v>
      </c>
      <c r="J3998" s="174">
        <v>109801513830.68936</v>
      </c>
      <c r="K3998" s="186">
        <v>0.49938890144264447</v>
      </c>
      <c r="L3998" s="182">
        <v>41797852929.17939</v>
      </c>
      <c r="M3998" s="189">
        <v>1070021057.9802902</v>
      </c>
      <c r="N3998" s="187">
        <v>7540924.3553118417</v>
      </c>
      <c r="O3998" s="185">
        <v>0</v>
      </c>
      <c r="P3998" s="185">
        <v>0</v>
      </c>
      <c r="Q3998" s="174">
        <v>110871534888.66965</v>
      </c>
      <c r="R3998" s="119">
        <v>0.49456929971888519</v>
      </c>
      <c r="S3998" s="174">
        <v>41797852929.17939</v>
      </c>
      <c r="T3998" s="119">
        <v>0.37699354456624251</v>
      </c>
      <c r="U3998" s="97">
        <v>13.079827496654525</v>
      </c>
      <c r="V3998" s="184">
        <v>642238125621.46143</v>
      </c>
      <c r="W3998" s="199">
        <v>667.04240585727348</v>
      </c>
      <c r="X3998" s="191">
        <v>5.1664263932702979E-2</v>
      </c>
      <c r="Y3998" s="198">
        <v>2.0000000000000001E-4</v>
      </c>
    </row>
    <row r="3999" spans="1:25" x14ac:dyDescent="0.2">
      <c r="A3999">
        <v>3995</v>
      </c>
      <c r="B3999" s="119">
        <v>0.8</v>
      </c>
      <c r="C3999" s="97">
        <v>16344.700963579453</v>
      </c>
      <c r="D3999" s="96">
        <v>0.972696525860128</v>
      </c>
      <c r="E3999" s="98">
        <v>9.5252626346645899E-2</v>
      </c>
      <c r="F3999" s="119">
        <v>0.49068323697600175</v>
      </c>
      <c r="G3999" s="177">
        <v>1</v>
      </c>
      <c r="H3999" s="97">
        <v>5343948.8455690416</v>
      </c>
      <c r="I3999" s="185">
        <v>36850.75743432685</v>
      </c>
      <c r="J3999" s="174">
        <v>196928562649.51575</v>
      </c>
      <c r="K3999" s="186">
        <v>0.29302452957111702</v>
      </c>
      <c r="L3999" s="182">
        <v>42736356246.823669</v>
      </c>
      <c r="M3999" s="189">
        <v>4132833221.3835511</v>
      </c>
      <c r="N3999" s="187">
        <v>12150920.571228962</v>
      </c>
      <c r="O3999" s="185">
        <v>0</v>
      </c>
      <c r="P3999" s="185">
        <v>96332731186.69397</v>
      </c>
      <c r="Q3999" s="174">
        <v>297394127057.59326</v>
      </c>
      <c r="R3999" s="119">
        <v>0.45317332158595736</v>
      </c>
      <c r="S3999" s="174">
        <v>77876790679.886688</v>
      </c>
      <c r="T3999" s="119">
        <v>0.26186391590982927</v>
      </c>
      <c r="U3999" s="97">
        <v>15.883031325281905</v>
      </c>
      <c r="V3999" s="184">
        <v>1265622348870.3191</v>
      </c>
      <c r="W3999" s="199">
        <v>1314.8219340149481</v>
      </c>
      <c r="X3999" s="191">
        <v>4.9026096419642014E-2</v>
      </c>
      <c r="Y3999" s="198">
        <v>2.0000000000000001E-4</v>
      </c>
    </row>
    <row r="4000" spans="1:25" x14ac:dyDescent="0.2">
      <c r="A4000">
        <v>3996</v>
      </c>
      <c r="B4000" s="119">
        <v>0.4940485623103405</v>
      </c>
      <c r="C4000" s="97">
        <v>10362.154142688669</v>
      </c>
      <c r="D4000" s="96">
        <v>0.84473343161525294</v>
      </c>
      <c r="E4000" s="98">
        <v>0.56169360275126956</v>
      </c>
      <c r="F4000" s="119">
        <v>0</v>
      </c>
      <c r="G4000" s="177">
        <v>0</v>
      </c>
      <c r="H4000" s="97">
        <v>7356654.8905377546</v>
      </c>
      <c r="I4000" s="185">
        <v>38290.328474528324</v>
      </c>
      <c r="J4000" s="174">
        <v>281688732232.43585</v>
      </c>
      <c r="K4000" s="186">
        <v>0.41203659576883478</v>
      </c>
      <c r="L4000" s="182">
        <v>93804251793.614014</v>
      </c>
      <c r="M4000" s="189">
        <v>27480890399.801373</v>
      </c>
      <c r="N4000" s="187">
        <v>16465565.46568447</v>
      </c>
      <c r="O4000" s="185">
        <v>66538128918.085449</v>
      </c>
      <c r="P4000" s="185">
        <v>0</v>
      </c>
      <c r="Q4000" s="174">
        <v>375707751550.32269</v>
      </c>
      <c r="R4000" s="119">
        <v>0.45060707087190432</v>
      </c>
      <c r="S4000" s="174">
        <v>126568728517.05626</v>
      </c>
      <c r="T4000" s="119">
        <v>0.33688080161982897</v>
      </c>
      <c r="U4000" s="97">
        <v>15.39570092960774</v>
      </c>
      <c r="V4000" s="184">
        <v>2065283706232.9849</v>
      </c>
      <c r="W4000" s="199">
        <v>2144.456981836538</v>
      </c>
      <c r="X4000" s="191">
        <v>4.71794272639489E-2</v>
      </c>
      <c r="Y4000" s="198">
        <v>2.0000000000000001E-4</v>
      </c>
    </row>
    <row r="4001" spans="1:25" x14ac:dyDescent="0.2">
      <c r="A4001">
        <v>3997</v>
      </c>
      <c r="B4001" s="119">
        <v>0.38793251443304388</v>
      </c>
      <c r="C4001" s="97">
        <v>6738.7878997252774</v>
      </c>
      <c r="D4001" s="96">
        <v>0.30649744803290291</v>
      </c>
      <c r="E4001" s="98">
        <v>5.0094033456539414E-2</v>
      </c>
      <c r="F4001" s="119">
        <v>0.43897034576283028</v>
      </c>
      <c r="G4001" s="177">
        <v>1</v>
      </c>
      <c r="H4001" s="97">
        <v>2695453.3230621833</v>
      </c>
      <c r="I4001" s="185">
        <v>41030.713939706133</v>
      </c>
      <c r="J4001" s="174">
        <v>110596374236.39474</v>
      </c>
      <c r="K4001" s="186">
        <v>0.38793251443304388</v>
      </c>
      <c r="L4001" s="182">
        <v>29172289884.135178</v>
      </c>
      <c r="M4001" s="189">
        <v>1640394057.3181834</v>
      </c>
      <c r="N4001" s="187">
        <v>9409424.058243826</v>
      </c>
      <c r="O4001" s="185">
        <v>0</v>
      </c>
      <c r="P4001" s="185">
        <v>168831158048.30615</v>
      </c>
      <c r="Q4001" s="174">
        <v>281067926342.0191</v>
      </c>
      <c r="R4001" s="119">
        <v>0.63318806346756573</v>
      </c>
      <c r="S4001" s="174">
        <v>121529628184.03362</v>
      </c>
      <c r="T4001" s="119">
        <v>0.43238525919940646</v>
      </c>
      <c r="U4001" s="97">
        <v>17.60541497622933</v>
      </c>
      <c r="V4001" s="184">
        <v>2342224842515.5225</v>
      </c>
      <c r="W4001" s="199">
        <v>2430.6801073555216</v>
      </c>
      <c r="X4001" s="191">
        <v>4.1355108799852783E-2</v>
      </c>
      <c r="Y4001" s="198">
        <v>2.0000000000000001E-4</v>
      </c>
    </row>
    <row r="4002" spans="1:25" x14ac:dyDescent="0.2">
      <c r="A4002">
        <v>3998</v>
      </c>
      <c r="B4002" s="119">
        <v>0.46946912404451241</v>
      </c>
      <c r="C4002" s="97">
        <v>12706.316466809805</v>
      </c>
      <c r="D4002" s="96">
        <v>0.2</v>
      </c>
      <c r="E4002" s="98">
        <v>0</v>
      </c>
      <c r="F4002" s="119">
        <v>0.66399075566705201</v>
      </c>
      <c r="G4002" s="177">
        <v>1</v>
      </c>
      <c r="H4002" s="97">
        <v>5283910.235440284</v>
      </c>
      <c r="I4002" s="185">
        <v>43671.665683317478</v>
      </c>
      <c r="J4002" s="174">
        <v>230757161302.80743</v>
      </c>
      <c r="K4002" s="186">
        <v>0.46946912404451235</v>
      </c>
      <c r="L4002" s="182">
        <v>78724437981.334503</v>
      </c>
      <c r="M4002" s="189">
        <v>11457644643.635876</v>
      </c>
      <c r="N4002" s="187">
        <v>18163912.037460931</v>
      </c>
      <c r="O4002" s="185">
        <v>0</v>
      </c>
      <c r="P4002" s="185">
        <v>304840361066.81305</v>
      </c>
      <c r="Q4002" s="174">
        <v>547055167013.25635</v>
      </c>
      <c r="R4002" s="119">
        <v>0.64382108510226899</v>
      </c>
      <c r="S4002" s="174">
        <v>230319074040.05856</v>
      </c>
      <c r="T4002" s="119">
        <v>0.42101617520135298</v>
      </c>
      <c r="U4002" s="97">
        <v>17.125300128120209</v>
      </c>
      <c r="V4002" s="184">
        <v>4306128678875.5361</v>
      </c>
      <c r="W4002" s="199">
        <v>4468.0873360155283</v>
      </c>
      <c r="X4002" s="191">
        <v>4.2659179922325867E-2</v>
      </c>
      <c r="Y4002" s="198">
        <v>2.0000000000000001E-4</v>
      </c>
    </row>
    <row r="4003" spans="1:25" x14ac:dyDescent="0.2">
      <c r="A4003">
        <v>3999</v>
      </c>
      <c r="B4003" s="119">
        <v>0.54395382181587382</v>
      </c>
      <c r="C4003" s="97">
        <v>7907.5725871319319</v>
      </c>
      <c r="D4003" s="96">
        <v>0.76290203932082923</v>
      </c>
      <c r="E4003" s="98">
        <v>0</v>
      </c>
      <c r="F4003" s="119">
        <v>0.56963211241919576</v>
      </c>
      <c r="G4003" s="177">
        <v>1</v>
      </c>
      <c r="H4003" s="97">
        <v>5804496.6638284847</v>
      </c>
      <c r="I4003" s="185">
        <v>46540.2931744448</v>
      </c>
      <c r="J4003" s="174">
        <v>270142976464.66443</v>
      </c>
      <c r="K4003" s="186">
        <v>0.48783465031884865</v>
      </c>
      <c r="L4003" s="182">
        <v>100370175424.68147</v>
      </c>
      <c r="M4003" s="189">
        <v>3633076562.3013325</v>
      </c>
      <c r="N4003" s="187">
        <v>13869241.056313679</v>
      </c>
      <c r="O4003" s="185">
        <v>0</v>
      </c>
      <c r="P4003" s="185">
        <v>216580193409.17871</v>
      </c>
      <c r="Q4003" s="174">
        <v>490356246436.14447</v>
      </c>
      <c r="R4003" s="119">
        <v>0.62209722299683168</v>
      </c>
      <c r="S4003" s="174">
        <v>212088485571.60574</v>
      </c>
      <c r="T4003" s="119">
        <v>0.43251918806590439</v>
      </c>
      <c r="U4003" s="97">
        <v>16.22445937725713</v>
      </c>
      <c r="V4003" s="184">
        <v>3707590984359.0503</v>
      </c>
      <c r="W4003" s="199">
        <v>3849.1216240413964</v>
      </c>
      <c r="X4003" s="191">
        <v>4.5599656067808185E-2</v>
      </c>
      <c r="Y4003" s="198">
        <v>2.0000000000000001E-4</v>
      </c>
    </row>
    <row r="4004" spans="1:25" x14ac:dyDescent="0.2">
      <c r="A4004">
        <v>4000</v>
      </c>
      <c r="B4004" s="119">
        <v>0.39076978559406306</v>
      </c>
      <c r="C4004" s="97">
        <v>5795.7292789343892</v>
      </c>
      <c r="D4004" s="96">
        <v>1.1215074980169684</v>
      </c>
      <c r="E4004" s="98">
        <v>0.7</v>
      </c>
      <c r="F4004" s="119">
        <v>0.62217996827486</v>
      </c>
      <c r="G4004" s="177">
        <v>1</v>
      </c>
      <c r="H4004" s="97">
        <v>13821856.99052353</v>
      </c>
      <c r="I4004" s="185">
        <v>23457.007218053059</v>
      </c>
      <c r="J4004" s="174">
        <v>324219399193.6076</v>
      </c>
      <c r="K4004" s="186">
        <v>0.12482767037588127</v>
      </c>
      <c r="L4004" s="182">
        <v>10302448555.286369</v>
      </c>
      <c r="M4004" s="189">
        <v>980010148.53635812</v>
      </c>
      <c r="N4004" s="187">
        <v>26769436.782906979</v>
      </c>
      <c r="O4004" s="185">
        <v>0</v>
      </c>
      <c r="P4004" s="185">
        <v>373282691259.70728</v>
      </c>
      <c r="Q4004" s="174">
        <v>698482100601.85132</v>
      </c>
      <c r="R4004" s="119">
        <v>0.48547801727143208</v>
      </c>
      <c r="S4004" s="174">
        <v>235176498124.02917</v>
      </c>
      <c r="T4004" s="119">
        <v>0.33669652797314048</v>
      </c>
      <c r="U4004" s="97">
        <v>18.750835044236617</v>
      </c>
      <c r="V4004" s="184">
        <v>4603836709831.8672</v>
      </c>
      <c r="W4004" s="199">
        <v>4780.15149064243</v>
      </c>
      <c r="X4004" s="191">
        <v>4.0829541109980785E-2</v>
      </c>
      <c r="Y4004" s="198">
        <v>2.0000000000000001E-4</v>
      </c>
    </row>
    <row r="4005" spans="1:25" x14ac:dyDescent="0.2">
      <c r="A4005">
        <v>4001</v>
      </c>
      <c r="B4005" s="119">
        <v>0.4395045816460153</v>
      </c>
      <c r="C4005" s="97">
        <v>6958.9648735416376</v>
      </c>
      <c r="D4005" s="96">
        <v>0.34273296967944594</v>
      </c>
      <c r="E4005" s="98">
        <v>0</v>
      </c>
      <c r="F4005" s="119">
        <v>0</v>
      </c>
      <c r="G4005" s="177">
        <v>0</v>
      </c>
      <c r="H4005" s="97">
        <v>12437114.937431831</v>
      </c>
      <c r="I4005" s="185">
        <v>34192.305063202184</v>
      </c>
      <c r="J4005" s="174">
        <v>425253628046.77789</v>
      </c>
      <c r="K4005" s="186">
        <v>0.41954377658979625</v>
      </c>
      <c r="L4005" s="182">
        <v>123963524323.07321</v>
      </c>
      <c r="M4005" s="189">
        <v>20060159079.377213</v>
      </c>
      <c r="N4005" s="187">
        <v>35600614.930980921</v>
      </c>
      <c r="O4005" s="185">
        <v>0</v>
      </c>
      <c r="P4005" s="185">
        <v>0</v>
      </c>
      <c r="Q4005" s="174">
        <v>445313787126.15509</v>
      </c>
      <c r="R4005" s="119">
        <v>0.40064448547763992</v>
      </c>
      <c r="S4005" s="174">
        <v>123963524323.07321</v>
      </c>
      <c r="T4005" s="119">
        <v>0.27837342545146709</v>
      </c>
      <c r="U4005" s="97">
        <v>13.535348246610029</v>
      </c>
      <c r="V4005" s="184">
        <v>1862306321132.561</v>
      </c>
      <c r="W4005" s="199">
        <v>1933.661053468132</v>
      </c>
      <c r="X4005" s="191">
        <v>5.0507758251978507E-2</v>
      </c>
      <c r="Y4005" s="198">
        <v>2.0000000000000001E-4</v>
      </c>
    </row>
    <row r="4006" spans="1:25" x14ac:dyDescent="0.2">
      <c r="A4006">
        <v>4002</v>
      </c>
      <c r="B4006" s="119">
        <v>0.65713004758609306</v>
      </c>
      <c r="C4006" s="97">
        <v>14278.483541763915</v>
      </c>
      <c r="D4006" s="96">
        <v>0.85881342396344651</v>
      </c>
      <c r="E4006" s="98">
        <v>0.55828133879710906</v>
      </c>
      <c r="F4006" s="119">
        <v>0</v>
      </c>
      <c r="G4006" s="177">
        <v>0</v>
      </c>
      <c r="H4006" s="97">
        <v>6136923.9167367434</v>
      </c>
      <c r="I4006" s="185">
        <v>33724.824689397094</v>
      </c>
      <c r="J4006" s="174">
        <v>206966683224.11484</v>
      </c>
      <c r="K4006" s="186">
        <v>0.27661507596690127</v>
      </c>
      <c r="L4006" s="182">
        <v>44587726473.82486</v>
      </c>
      <c r="M4006" s="189">
        <v>28163728749.156914</v>
      </c>
      <c r="N4006" s="187">
        <v>13886278.344475888</v>
      </c>
      <c r="O4006" s="185">
        <v>63658938787.150917</v>
      </c>
      <c r="P4006" s="185">
        <v>0</v>
      </c>
      <c r="Q4006" s="174">
        <v>298789350760.42267</v>
      </c>
      <c r="R4006" s="119">
        <v>0.36205191234916634</v>
      </c>
      <c r="S4006" s="174">
        <v>85232257673.554672</v>
      </c>
      <c r="T4006" s="119">
        <v>0.28525868628395723</v>
      </c>
      <c r="U4006" s="97">
        <v>17.081850428493521</v>
      </c>
      <c r="V4006" s="184">
        <v>1470555586870.9675</v>
      </c>
      <c r="W4006" s="199">
        <v>1527.3108454698481</v>
      </c>
      <c r="X4006" s="191">
        <v>4.7234823692632821E-2</v>
      </c>
      <c r="Y4006" s="198">
        <v>2.0000000000000001E-4</v>
      </c>
    </row>
    <row r="4007" spans="1:25" x14ac:dyDescent="0.2">
      <c r="A4007">
        <v>4003</v>
      </c>
      <c r="B4007" s="119">
        <v>0.44746022847954292</v>
      </c>
      <c r="C4007" s="97">
        <v>17000</v>
      </c>
      <c r="D4007" s="96">
        <v>0.8403664516371836</v>
      </c>
      <c r="E4007" s="98">
        <v>0.13670976651375066</v>
      </c>
      <c r="F4007" s="119">
        <v>0</v>
      </c>
      <c r="G4007" s="177">
        <v>0</v>
      </c>
      <c r="H4007" s="97">
        <v>5369324.9922288852</v>
      </c>
      <c r="I4007" s="185">
        <v>36367.783912158695</v>
      </c>
      <c r="J4007" s="174">
        <v>195270451071.53326</v>
      </c>
      <c r="K4007" s="186">
        <v>0.29248698177225563</v>
      </c>
      <c r="L4007" s="182">
        <v>48689994086.88398</v>
      </c>
      <c r="M4007" s="189">
        <v>10004306328.246065</v>
      </c>
      <c r="N4007" s="187">
        <v>12439316.718750065</v>
      </c>
      <c r="O4007" s="185">
        <v>29266391134.361889</v>
      </c>
      <c r="P4007" s="185">
        <v>0</v>
      </c>
      <c r="Q4007" s="174">
        <v>234541148534.1412</v>
      </c>
      <c r="R4007" s="119">
        <v>0.34333923183200915</v>
      </c>
      <c r="S4007" s="174">
        <v>62904463955.091316</v>
      </c>
      <c r="T4007" s="119">
        <v>0.26820225085550209</v>
      </c>
      <c r="U4007" s="97">
        <v>14.779261286583155</v>
      </c>
      <c r="V4007" s="184">
        <v>913304242667.85547</v>
      </c>
      <c r="W4007" s="199">
        <v>948.09919743771491</v>
      </c>
      <c r="X4007" s="191">
        <v>5.2765622994616575E-2</v>
      </c>
      <c r="Y4007" s="198">
        <v>2.0000000000000001E-4</v>
      </c>
    </row>
    <row r="4008" spans="1:25" x14ac:dyDescent="0.2">
      <c r="A4008">
        <v>4004</v>
      </c>
      <c r="B4008" s="119">
        <v>0.6123817742220139</v>
      </c>
      <c r="C4008" s="97">
        <v>10785.543887772177</v>
      </c>
      <c r="D4008" s="96">
        <v>1.1372294074632132</v>
      </c>
      <c r="E4008" s="98">
        <v>7.6934531543971077E-2</v>
      </c>
      <c r="F4008" s="119">
        <v>0</v>
      </c>
      <c r="G4008" s="177">
        <v>0</v>
      </c>
      <c r="H4008" s="97">
        <v>8542358.5383232087</v>
      </c>
      <c r="I4008" s="185">
        <v>43497.59710719523</v>
      </c>
      <c r="J4008" s="174">
        <v>371572070045.19208</v>
      </c>
      <c r="K4008" s="186">
        <v>0.51026870828053372</v>
      </c>
      <c r="L4008" s="182">
        <v>146061901888.5712</v>
      </c>
      <c r="M4008" s="189">
        <v>17318434897.819832</v>
      </c>
      <c r="N4008" s="187">
        <v>17061612.648502849</v>
      </c>
      <c r="O4008" s="185">
        <v>17188271358.431496</v>
      </c>
      <c r="P4008" s="185">
        <v>0</v>
      </c>
      <c r="Q4008" s="174">
        <v>406078776301.44342</v>
      </c>
      <c r="R4008" s="119">
        <v>0.5007703656762289</v>
      </c>
      <c r="S4008" s="174">
        <v>153818498004.83179</v>
      </c>
      <c r="T4008" s="119">
        <v>0.37878979888042241</v>
      </c>
      <c r="U4008" s="97">
        <v>13.602713711186478</v>
      </c>
      <c r="V4008" s="184">
        <v>2175110681591.8855</v>
      </c>
      <c r="W4008" s="199">
        <v>2258.606417219582</v>
      </c>
      <c r="X4008" s="191">
        <v>5.7690590224241702E-2</v>
      </c>
      <c r="Y4008" s="198">
        <v>2.0000000000000001E-4</v>
      </c>
    </row>
    <row r="4009" spans="1:25" x14ac:dyDescent="0.2">
      <c r="A4009">
        <v>4005</v>
      </c>
      <c r="B4009" s="119">
        <v>0.61190542836221773</v>
      </c>
      <c r="C4009" s="97">
        <v>7226.4006221777363</v>
      </c>
      <c r="D4009" s="96">
        <v>0.60353998551803367</v>
      </c>
      <c r="E4009" s="98">
        <v>7.2457316444255737E-2</v>
      </c>
      <c r="F4009" s="119">
        <v>0</v>
      </c>
      <c r="G4009" s="177">
        <v>0</v>
      </c>
      <c r="H4009" s="97">
        <v>8496734.2196482532</v>
      </c>
      <c r="I4009" s="185">
        <v>34089.470835192136</v>
      </c>
      <c r="J4009" s="174">
        <v>289649173375.07812</v>
      </c>
      <c r="K4009" s="186">
        <v>0.40222375864292037</v>
      </c>
      <c r="L4009" s="182">
        <v>90788942887.026077</v>
      </c>
      <c r="M4009" s="189">
        <v>11143517900.779911</v>
      </c>
      <c r="N4009" s="187">
        <v>20986079.096162789</v>
      </c>
      <c r="O4009" s="185">
        <v>26119178265.366856</v>
      </c>
      <c r="P4009" s="185">
        <v>0</v>
      </c>
      <c r="Q4009" s="174">
        <v>326911869541.22491</v>
      </c>
      <c r="R4009" s="119">
        <v>0.42029407499902882</v>
      </c>
      <c r="S4009" s="174">
        <v>103501118121.50633</v>
      </c>
      <c r="T4009" s="119">
        <v>0.31660250900879089</v>
      </c>
      <c r="U4009" s="97">
        <v>14.071083166275169</v>
      </c>
      <c r="V4009" s="184">
        <v>1585373323157.3335</v>
      </c>
      <c r="W4009" s="199">
        <v>1641.5810586039322</v>
      </c>
      <c r="X4009" s="191">
        <v>5.203654163140007E-2</v>
      </c>
      <c r="Y4009" s="198">
        <v>2.0000000000000001E-4</v>
      </c>
    </row>
    <row r="4010" spans="1:25" x14ac:dyDescent="0.2">
      <c r="A4010">
        <v>4006</v>
      </c>
      <c r="B4010" s="119">
        <v>0.4362567909387407</v>
      </c>
      <c r="C4010" s="97">
        <v>8829.862503661745</v>
      </c>
      <c r="D4010" s="96">
        <v>0.25958500308247501</v>
      </c>
      <c r="E4010" s="98">
        <v>0</v>
      </c>
      <c r="F4010" s="119">
        <v>0.55173616044670204</v>
      </c>
      <c r="G4010" s="177">
        <v>1</v>
      </c>
      <c r="H4010" s="97">
        <v>2390068.2400288889</v>
      </c>
      <c r="I4010" s="185">
        <v>53744.697783188371</v>
      </c>
      <c r="J4010" s="174">
        <v>128453495241.54956</v>
      </c>
      <c r="K4010" s="186">
        <v>0.4362567909387407</v>
      </c>
      <c r="L4010" s="182">
        <v>41560411066.343452</v>
      </c>
      <c r="M4010" s="189">
        <v>6529842339.4986229</v>
      </c>
      <c r="N4010" s="187">
        <v>8807791.5124103799</v>
      </c>
      <c r="O4010" s="185">
        <v>0</v>
      </c>
      <c r="P4010" s="185">
        <v>129647402229.89658</v>
      </c>
      <c r="Q4010" s="174">
        <v>264630739810.94476</v>
      </c>
      <c r="R4010" s="119">
        <v>0.60369642437228743</v>
      </c>
      <c r="S4010" s="174">
        <v>99587125810.200073</v>
      </c>
      <c r="T4010" s="119">
        <v>0.37632485886313227</v>
      </c>
      <c r="U4010" s="97">
        <v>16.732063595302034</v>
      </c>
      <c r="V4010" s="184">
        <v>1850185877051.1665</v>
      </c>
      <c r="W4010" s="199">
        <v>1920.5176085501073</v>
      </c>
      <c r="X4010" s="191">
        <v>4.3114119593585409E-2</v>
      </c>
      <c r="Y4010" s="198">
        <v>2.0000000000000001E-4</v>
      </c>
    </row>
    <row r="4011" spans="1:25" x14ac:dyDescent="0.2">
      <c r="A4011">
        <v>4007</v>
      </c>
      <c r="B4011" s="119">
        <v>0.38622278265804511</v>
      </c>
      <c r="C4011" s="97">
        <v>12954.858410549523</v>
      </c>
      <c r="D4011" s="96">
        <v>0.2</v>
      </c>
      <c r="E4011" s="98">
        <v>0</v>
      </c>
      <c r="F4011" s="119">
        <v>0</v>
      </c>
      <c r="G4011" s="177">
        <v>0</v>
      </c>
      <c r="H4011" s="97">
        <v>1448216.8324299559</v>
      </c>
      <c r="I4011" s="185">
        <v>54206.353817675328</v>
      </c>
      <c r="J4011" s="174">
        <v>78502554023.411209</v>
      </c>
      <c r="K4011" s="186">
        <v>0.38622278265804511</v>
      </c>
      <c r="L4011" s="182">
        <v>20912871979.616516</v>
      </c>
      <c r="M4011" s="189">
        <v>2762719214.548224</v>
      </c>
      <c r="N4011" s="187">
        <v>6242472.4038657984</v>
      </c>
      <c r="O4011" s="185">
        <v>0</v>
      </c>
      <c r="P4011" s="185">
        <v>0</v>
      </c>
      <c r="Q4011" s="174">
        <v>81265273237.959427</v>
      </c>
      <c r="R4011" s="119">
        <v>0.37309263419203037</v>
      </c>
      <c r="S4011" s="174">
        <v>20912871979.616516</v>
      </c>
      <c r="T4011" s="119">
        <v>0.25734081910215012</v>
      </c>
      <c r="U4011" s="97">
        <v>13.410624890782628</v>
      </c>
      <c r="V4011" s="184">
        <v>349758842953.04504</v>
      </c>
      <c r="W4011" s="199">
        <v>362.31312580344439</v>
      </c>
      <c r="X4011" s="191">
        <v>4.7569127525011683E-2</v>
      </c>
      <c r="Y4011" s="198">
        <v>2.0000000000000001E-4</v>
      </c>
    </row>
    <row r="4012" spans="1:25" x14ac:dyDescent="0.2">
      <c r="A4012">
        <v>4008</v>
      </c>
      <c r="B4012" s="119">
        <v>0.58310507552306323</v>
      </c>
      <c r="C4012" s="97">
        <v>5237.7600657478833</v>
      </c>
      <c r="D4012" s="96">
        <v>0.38595044319633703</v>
      </c>
      <c r="E4012" s="98">
        <v>0.7</v>
      </c>
      <c r="F4012" s="119">
        <v>0</v>
      </c>
      <c r="G4012" s="177">
        <v>0</v>
      </c>
      <c r="H4012" s="97">
        <v>4223954.9305413514</v>
      </c>
      <c r="I4012" s="185">
        <v>41872.912118104454</v>
      </c>
      <c r="J4012" s="174">
        <v>176869293597.392</v>
      </c>
      <c r="K4012" s="186">
        <v>0.49130494076333142</v>
      </c>
      <c r="L4012" s="182">
        <v>61306877272.728714</v>
      </c>
      <c r="M4012" s="189">
        <v>19361228710.340782</v>
      </c>
      <c r="N4012" s="187">
        <v>13011508.503597265</v>
      </c>
      <c r="O4012" s="185">
        <v>55591202999.387497</v>
      </c>
      <c r="P4012" s="185">
        <v>0</v>
      </c>
      <c r="Q4012" s="174">
        <v>251821725307.12027</v>
      </c>
      <c r="R4012" s="119">
        <v>0.52167746866562537</v>
      </c>
      <c r="S4012" s="174">
        <v>91323245973.236649</v>
      </c>
      <c r="T4012" s="119">
        <v>0.36265038634716429</v>
      </c>
      <c r="U4012" s="97">
        <v>15.635213551632862</v>
      </c>
      <c r="V4012" s="184">
        <v>1623648749467.8306</v>
      </c>
      <c r="W4012" s="199">
        <v>1684.857814639061</v>
      </c>
      <c r="X4012" s="191">
        <v>4.5009987209963014E-2</v>
      </c>
      <c r="Y4012" s="198">
        <v>2.0000000000000001E-4</v>
      </c>
    </row>
    <row r="4013" spans="1:25" x14ac:dyDescent="0.2">
      <c r="A4013">
        <v>4009</v>
      </c>
      <c r="B4013" s="119">
        <v>0.54861374254611306</v>
      </c>
      <c r="C4013" s="97">
        <v>15165.131225663139</v>
      </c>
      <c r="D4013" s="96">
        <v>1.0291921440180436</v>
      </c>
      <c r="E4013" s="98">
        <v>4.3250960451807485E-3</v>
      </c>
      <c r="F4013" s="119">
        <v>0</v>
      </c>
      <c r="G4013" s="177">
        <v>0</v>
      </c>
      <c r="H4013" s="97">
        <v>7598421.3314216901</v>
      </c>
      <c r="I4013" s="185">
        <v>40046.456278647129</v>
      </c>
      <c r="J4013" s="174">
        <v>304289847635.51843</v>
      </c>
      <c r="K4013" s="186">
        <v>0.43988266722189284</v>
      </c>
      <c r="L4013" s="182">
        <v>104405018696.19305</v>
      </c>
      <c r="M4013" s="189">
        <v>10404586824.20052</v>
      </c>
      <c r="N4013" s="187">
        <v>15807796.753426088</v>
      </c>
      <c r="O4013" s="185">
        <v>1770752316.0741029</v>
      </c>
      <c r="P4013" s="185">
        <v>0</v>
      </c>
      <c r="Q4013" s="174">
        <v>316465186775.79303</v>
      </c>
      <c r="R4013" s="119">
        <v>0.4274354251014299</v>
      </c>
      <c r="S4013" s="174">
        <v>105326035769.11974</v>
      </c>
      <c r="T4013" s="119">
        <v>0.33282029167947741</v>
      </c>
      <c r="U4013" s="97">
        <v>13.375698584397163</v>
      </c>
      <c r="V4013" s="184">
        <v>1384464317028.5977</v>
      </c>
      <c r="W4013" s="199">
        <v>1436.9183680270485</v>
      </c>
      <c r="X4013" s="191">
        <v>5.7623363573950662E-2</v>
      </c>
      <c r="Y4013" s="198">
        <v>2.0000000000000001E-4</v>
      </c>
    </row>
    <row r="4014" spans="1:25" x14ac:dyDescent="0.2">
      <c r="A4014">
        <v>4010</v>
      </c>
      <c r="B4014" s="119">
        <v>0.55527615906058536</v>
      </c>
      <c r="C4014" s="97">
        <v>7944.4189470705323</v>
      </c>
      <c r="D4014" s="96">
        <v>0.89521276369764236</v>
      </c>
      <c r="E4014" s="98">
        <v>0.42723224299548884</v>
      </c>
      <c r="F4014" s="119">
        <v>0</v>
      </c>
      <c r="G4014" s="177">
        <v>0</v>
      </c>
      <c r="H4014" s="97">
        <v>6246623.0820049159</v>
      </c>
      <c r="I4014" s="185">
        <v>43546.574652573952</v>
      </c>
      <c r="J4014" s="174">
        <v>272019038367.01865</v>
      </c>
      <c r="K4014" s="186">
        <v>0.4622706463533468</v>
      </c>
      <c r="L4014" s="182">
        <v>98771071679.204086</v>
      </c>
      <c r="M4014" s="189">
        <v>24588185909.907139</v>
      </c>
      <c r="N4014" s="187">
        <v>13987754.663478857</v>
      </c>
      <c r="O4014" s="185">
        <v>36051768706.89019</v>
      </c>
      <c r="P4014" s="185">
        <v>0</v>
      </c>
      <c r="Q4014" s="174">
        <v>332658992983.81598</v>
      </c>
      <c r="R4014" s="119">
        <v>0.46470360011992962</v>
      </c>
      <c r="S4014" s="174">
        <v>118195637161.07458</v>
      </c>
      <c r="T4014" s="119">
        <v>0.35530570239784515</v>
      </c>
      <c r="U4014" s="97">
        <v>14.583229481489738</v>
      </c>
      <c r="V4014" s="184">
        <v>1861314368371.783</v>
      </c>
      <c r="W4014" s="199">
        <v>1929.6523460180363</v>
      </c>
      <c r="X4014" s="191">
        <v>5.1223493365558946E-2</v>
      </c>
      <c r="Y4014" s="198">
        <v>2.0000000000000001E-4</v>
      </c>
    </row>
    <row r="4015" spans="1:25" x14ac:dyDescent="0.2">
      <c r="A4015">
        <v>4011</v>
      </c>
      <c r="B4015" s="119">
        <v>0.36900308684200522</v>
      </c>
      <c r="C4015" s="97">
        <v>7129.6734941636241</v>
      </c>
      <c r="D4015" s="96">
        <v>1.3200878535253051</v>
      </c>
      <c r="E4015" s="98">
        <v>0</v>
      </c>
      <c r="F4015" s="119">
        <v>0.5601489092759947</v>
      </c>
      <c r="G4015" s="177">
        <v>1</v>
      </c>
      <c r="H4015" s="97">
        <v>15884286.474267513</v>
      </c>
      <c r="I4015" s="185">
        <v>34921.146727697633</v>
      </c>
      <c r="J4015" s="174">
        <v>554697498632.67871</v>
      </c>
      <c r="K4015" s="186">
        <v>0.36900308684200522</v>
      </c>
      <c r="L4015" s="182">
        <v>153619894406.38776</v>
      </c>
      <c r="M4015" s="189">
        <v>23528681169.287094</v>
      </c>
      <c r="N4015" s="187">
        <v>28785814.753290664</v>
      </c>
      <c r="O4015" s="185">
        <v>0</v>
      </c>
      <c r="P4015" s="185">
        <v>421369853956.01221</v>
      </c>
      <c r="Q4015" s="174">
        <v>999596033757.97803</v>
      </c>
      <c r="R4015" s="119">
        <v>0.5419999220955124</v>
      </c>
      <c r="S4015" s="174">
        <v>298717816038.14246</v>
      </c>
      <c r="T4015" s="119">
        <v>0.29883853671879207</v>
      </c>
      <c r="U4015" s="97">
        <v>16.126793736664535</v>
      </c>
      <c r="V4015" s="184">
        <v>4973857869373</v>
      </c>
      <c r="W4015" s="199">
        <v>5161.1415642471447</v>
      </c>
      <c r="X4015" s="191">
        <v>4.7108298559859228E-2</v>
      </c>
      <c r="Y4015" s="198">
        <v>2.0000000000000001E-4</v>
      </c>
    </row>
    <row r="4016" spans="1:25" x14ac:dyDescent="0.2">
      <c r="A4016">
        <v>4012</v>
      </c>
      <c r="B4016" s="119">
        <v>0.67923948267022671</v>
      </c>
      <c r="C4016" s="97">
        <v>4000</v>
      </c>
      <c r="D4016" s="96">
        <v>0.77908553544739778</v>
      </c>
      <c r="E4016" s="98">
        <v>8.323223282659882E-2</v>
      </c>
      <c r="F4016" s="119">
        <v>0.47068149261543807</v>
      </c>
      <c r="G4016" s="177">
        <v>1</v>
      </c>
      <c r="H4016" s="97">
        <v>18070729.510235861</v>
      </c>
      <c r="I4016" s="185">
        <v>33381.823126984484</v>
      </c>
      <c r="J4016" s="174">
        <v>603233896286.27246</v>
      </c>
      <c r="K4016" s="186">
        <v>0.52267099513004545</v>
      </c>
      <c r="L4016" s="182">
        <v>237377670152.86172</v>
      </c>
      <c r="M4016" s="189">
        <v>25358180446.839279</v>
      </c>
      <c r="N4016" s="187">
        <v>39152288.011074603</v>
      </c>
      <c r="O4016" s="185">
        <v>0</v>
      </c>
      <c r="P4016" s="185">
        <v>636964725411.52881</v>
      </c>
      <c r="Q4016" s="174">
        <v>1265556802144.6406</v>
      </c>
      <c r="R4016" s="119">
        <v>0.65178002267421731</v>
      </c>
      <c r="S4016" s="174">
        <v>478305715011.48444</v>
      </c>
      <c r="T4016" s="119">
        <v>0.37794093019051928</v>
      </c>
      <c r="U4016" s="97">
        <v>16.205286004107766</v>
      </c>
      <c r="V4016" s="184">
        <v>8362893730301.6699</v>
      </c>
      <c r="W4016" s="199">
        <v>8682.553260369541</v>
      </c>
      <c r="X4016" s="191">
        <v>4.5140685180929833E-2</v>
      </c>
      <c r="Y4016" s="198">
        <v>2.0000000000000001E-4</v>
      </c>
    </row>
    <row r="4017" spans="1:25" x14ac:dyDescent="0.2">
      <c r="A4017">
        <v>4013</v>
      </c>
      <c r="B4017" s="119">
        <v>0.5544429109051846</v>
      </c>
      <c r="C4017" s="97">
        <v>8204.7680335706718</v>
      </c>
      <c r="D4017" s="96">
        <v>0.79427106883941712</v>
      </c>
      <c r="E4017" s="98">
        <v>0</v>
      </c>
      <c r="F4017" s="119">
        <v>0</v>
      </c>
      <c r="G4017" s="177">
        <v>0</v>
      </c>
      <c r="H4017" s="97">
        <v>6613549.5892612534</v>
      </c>
      <c r="I4017" s="185">
        <v>36540.790300715526</v>
      </c>
      <c r="J4017" s="174">
        <v>241664328684.57877</v>
      </c>
      <c r="K4017" s="186">
        <v>0.44238898917461777</v>
      </c>
      <c r="L4017" s="182">
        <v>74238962744.317307</v>
      </c>
      <c r="M4017" s="189">
        <v>9464677057.3802586</v>
      </c>
      <c r="N4017" s="187">
        <v>15314181.927304603</v>
      </c>
      <c r="O4017" s="185">
        <v>0</v>
      </c>
      <c r="P4017" s="185">
        <v>0</v>
      </c>
      <c r="Q4017" s="174">
        <v>251129005741.95901</v>
      </c>
      <c r="R4017" s="119">
        <v>0.42571600907059526</v>
      </c>
      <c r="S4017" s="174">
        <v>74238962744.317307</v>
      </c>
      <c r="T4017" s="119">
        <v>0.29562082056184141</v>
      </c>
      <c r="U4017" s="97">
        <v>13.422592242859491</v>
      </c>
      <c r="V4017" s="184">
        <v>1073078348152.2059</v>
      </c>
      <c r="W4017" s="199">
        <v>1112.9671488970137</v>
      </c>
      <c r="X4017" s="191">
        <v>5.3434951013252151E-2</v>
      </c>
      <c r="Y4017" s="198">
        <v>2.0000000000000001E-4</v>
      </c>
    </row>
    <row r="4018" spans="1:25" x14ac:dyDescent="0.2">
      <c r="A4018">
        <v>4014</v>
      </c>
      <c r="B4018" s="119">
        <v>0.48349865124149899</v>
      </c>
      <c r="C4018" s="97">
        <v>13573.477964253845</v>
      </c>
      <c r="D4018" s="96">
        <v>0.80355920732048047</v>
      </c>
      <c r="E4018" s="98">
        <v>0.65120009692198921</v>
      </c>
      <c r="F4018" s="119">
        <v>0.5427728397003071</v>
      </c>
      <c r="G4018" s="177">
        <v>1</v>
      </c>
      <c r="H4018" s="97">
        <v>5312850.3794519799</v>
      </c>
      <c r="I4018" s="185">
        <v>50806.505225127032</v>
      </c>
      <c r="J4018" s="174">
        <v>269927360563.94516</v>
      </c>
      <c r="K4018" s="186">
        <v>0.48349865124149893</v>
      </c>
      <c r="L4018" s="182">
        <v>102014766432.1048</v>
      </c>
      <c r="M4018" s="189">
        <v>1152891637.8605952</v>
      </c>
      <c r="N4018" s="187">
        <v>12519636.293016348</v>
      </c>
      <c r="O4018" s="185">
        <v>0</v>
      </c>
      <c r="P4018" s="185">
        <v>279007368469.79065</v>
      </c>
      <c r="Q4018" s="174">
        <v>550087620671.59644</v>
      </c>
      <c r="R4018" s="119">
        <v>0.64301648728220828</v>
      </c>
      <c r="S4018" s="174">
        <v>252082006147.2728</v>
      </c>
      <c r="T4018" s="119">
        <v>0.45825791505634761</v>
      </c>
      <c r="U4018" s="97">
        <v>16.587957401098691</v>
      </c>
      <c r="V4018" s="184">
        <v>4433708962420.0586</v>
      </c>
      <c r="W4018" s="199">
        <v>4603.8141451488882</v>
      </c>
      <c r="X4018" s="191">
        <v>4.4945375417578821E-2</v>
      </c>
      <c r="Y4018" s="198">
        <v>2.0000000000000001E-4</v>
      </c>
    </row>
    <row r="4019" spans="1:25" x14ac:dyDescent="0.2">
      <c r="A4019">
        <v>4015</v>
      </c>
      <c r="B4019" s="119">
        <v>0.43194457344860426</v>
      </c>
      <c r="C4019" s="97">
        <v>15921.209174445474</v>
      </c>
      <c r="D4019" s="96">
        <v>0.84223995759319215</v>
      </c>
      <c r="E4019" s="98">
        <v>0</v>
      </c>
      <c r="F4019" s="119">
        <v>0</v>
      </c>
      <c r="G4019" s="177">
        <v>0</v>
      </c>
      <c r="H4019" s="97">
        <v>6455243.6534836367</v>
      </c>
      <c r="I4019" s="185">
        <v>39384.819824663493</v>
      </c>
      <c r="J4019" s="174">
        <v>254238608216.75552</v>
      </c>
      <c r="K4019" s="186">
        <v>0.41955114336598576</v>
      </c>
      <c r="L4019" s="182">
        <v>81404466275.680939</v>
      </c>
      <c r="M4019" s="189">
        <v>2693705337.2620621</v>
      </c>
      <c r="N4019" s="187">
        <v>14605470.480452165</v>
      </c>
      <c r="O4019" s="185">
        <v>0</v>
      </c>
      <c r="P4019" s="185">
        <v>0</v>
      </c>
      <c r="Q4019" s="174">
        <v>256932313554.01758</v>
      </c>
      <c r="R4019" s="119">
        <v>0.41515252515208118</v>
      </c>
      <c r="S4019" s="174">
        <v>81404466275.680939</v>
      </c>
      <c r="T4019" s="119">
        <v>0.31683234058672199</v>
      </c>
      <c r="U4019" s="97">
        <v>13.096264093883102</v>
      </c>
      <c r="V4019" s="184">
        <v>1046880469603.9213</v>
      </c>
      <c r="W4019" s="199">
        <v>1086.5465819005981</v>
      </c>
      <c r="X4019" s="191">
        <v>5.6384684390595921E-2</v>
      </c>
      <c r="Y4019" s="198">
        <v>2.0000000000000001E-4</v>
      </c>
    </row>
    <row r="4020" spans="1:25" x14ac:dyDescent="0.2">
      <c r="A4020">
        <v>4016</v>
      </c>
      <c r="B4020" s="119">
        <v>0.42858282589687041</v>
      </c>
      <c r="C4020" s="97">
        <v>6147.0477278830112</v>
      </c>
      <c r="D4020" s="96">
        <v>0.24110269140933671</v>
      </c>
      <c r="E4020" s="98">
        <v>8.0189342063975239E-2</v>
      </c>
      <c r="F4020" s="119">
        <v>0</v>
      </c>
      <c r="G4020" s="177">
        <v>0</v>
      </c>
      <c r="H4020" s="97">
        <v>2390178.6171652386</v>
      </c>
      <c r="I4020" s="185">
        <v>53484.193814135477</v>
      </c>
      <c r="J4020" s="174">
        <v>127836776410.86794</v>
      </c>
      <c r="K4020" s="186">
        <v>0.42858282589687047</v>
      </c>
      <c r="L4020" s="182">
        <v>36638784877.12307</v>
      </c>
      <c r="M4020" s="189">
        <v>2975468923.3246937</v>
      </c>
      <c r="N4020" s="187">
        <v>9028963.9911725745</v>
      </c>
      <c r="O4020" s="185">
        <v>7776198232.0684481</v>
      </c>
      <c r="P4020" s="185">
        <v>0</v>
      </c>
      <c r="Q4020" s="174">
        <v>138588443566.26108</v>
      </c>
      <c r="R4020" s="119">
        <v>0.44022144923073175</v>
      </c>
      <c r="S4020" s="174">
        <v>39050191864.639282</v>
      </c>
      <c r="T4020" s="119">
        <v>0.28177091003961552</v>
      </c>
      <c r="U4020" s="97">
        <v>13.616288066144199</v>
      </c>
      <c r="V4020" s="184">
        <v>638649202059.18823</v>
      </c>
      <c r="W4020" s="199">
        <v>662.25630937899132</v>
      </c>
      <c r="X4020" s="191">
        <v>4.8442278051152005E-2</v>
      </c>
      <c r="Y4020" s="198">
        <v>2.0000000000000001E-4</v>
      </c>
    </row>
    <row r="4021" spans="1:25" x14ac:dyDescent="0.2">
      <c r="A4021">
        <v>4017</v>
      </c>
      <c r="B4021" s="119">
        <v>0.63161534156109589</v>
      </c>
      <c r="C4021" s="97">
        <v>7368.4765735495603</v>
      </c>
      <c r="D4021" s="96">
        <v>0.66025799449112221</v>
      </c>
      <c r="E4021" s="98">
        <v>0</v>
      </c>
      <c r="F4021" s="119">
        <v>0.4454819231165279</v>
      </c>
      <c r="G4021" s="177">
        <v>1</v>
      </c>
      <c r="H4021" s="97">
        <v>5225365.6003277125</v>
      </c>
      <c r="I4021" s="185">
        <v>46364.515298263534</v>
      </c>
      <c r="J4021" s="174">
        <v>242271543315.41425</v>
      </c>
      <c r="K4021" s="186">
        <v>0.48800574318870305</v>
      </c>
      <c r="L4021" s="182">
        <v>86306612184.278397</v>
      </c>
      <c r="M4021" s="189">
        <v>7972057968.6851578</v>
      </c>
      <c r="N4021" s="187">
        <v>13272425.472228961</v>
      </c>
      <c r="O4021" s="185">
        <v>0</v>
      </c>
      <c r="P4021" s="185">
        <v>182993667178.9805</v>
      </c>
      <c r="Q4021" s="174">
        <v>433237268463.07996</v>
      </c>
      <c r="R4021" s="119">
        <v>0.61080811267936497</v>
      </c>
      <c r="S4021" s="174">
        <v>179892798826.3667</v>
      </c>
      <c r="T4021" s="119">
        <v>0.41522927947667315</v>
      </c>
      <c r="U4021" s="97">
        <v>16.26679304465431</v>
      </c>
      <c r="V4021" s="184">
        <v>3174205766197.7539</v>
      </c>
      <c r="W4021" s="199">
        <v>3297.6809970025483</v>
      </c>
      <c r="X4021" s="191">
        <v>4.529821314145064E-2</v>
      </c>
      <c r="Y4021" s="198">
        <v>2.0000000000000001E-4</v>
      </c>
    </row>
    <row r="4022" spans="1:25" x14ac:dyDescent="0.2">
      <c r="A4022">
        <v>4018</v>
      </c>
      <c r="B4022" s="119">
        <v>0.4599899911155273</v>
      </c>
      <c r="C4022" s="97">
        <v>5977.0068026244553</v>
      </c>
      <c r="D4022" s="96">
        <v>1.0839125943569217</v>
      </c>
      <c r="E4022" s="98">
        <v>0</v>
      </c>
      <c r="F4022" s="119">
        <v>0</v>
      </c>
      <c r="G4022" s="177">
        <v>0</v>
      </c>
      <c r="H4022" s="97">
        <v>29673456.853308138</v>
      </c>
      <c r="I4022" s="185">
        <v>30197.216304801492</v>
      </c>
      <c r="J4022" s="174">
        <v>896055795110.54004</v>
      </c>
      <c r="K4022" s="186">
        <v>0.42900181240005819</v>
      </c>
      <c r="L4022" s="182">
        <v>277774535587.54633</v>
      </c>
      <c r="M4022" s="189">
        <v>15177895344.790781</v>
      </c>
      <c r="N4022" s="187">
        <v>55929619.017485693</v>
      </c>
      <c r="O4022" s="185">
        <v>0</v>
      </c>
      <c r="P4022" s="185">
        <v>0</v>
      </c>
      <c r="Q4022" s="174">
        <v>911233690455.33081</v>
      </c>
      <c r="R4022" s="119">
        <v>0.42185617601771591</v>
      </c>
      <c r="S4022" s="174">
        <v>277774535587.54633</v>
      </c>
      <c r="T4022" s="119">
        <v>0.30483347849962206</v>
      </c>
      <c r="U4022" s="97">
        <v>13.200970624651232</v>
      </c>
      <c r="V4022" s="184">
        <v>3804456409356.5728</v>
      </c>
      <c r="W4022" s="199">
        <v>3948.9685417797077</v>
      </c>
      <c r="X4022" s="191">
        <v>5.5375626995213423E-2</v>
      </c>
      <c r="Y4022" s="198">
        <v>2.0000000000000001E-4</v>
      </c>
    </row>
    <row r="4023" spans="1:25" x14ac:dyDescent="0.2">
      <c r="A4023">
        <v>4019</v>
      </c>
      <c r="B4023" s="119">
        <v>0.43738169085279144</v>
      </c>
      <c r="C4023" s="97">
        <v>13180.66009948994</v>
      </c>
      <c r="D4023" s="96">
        <v>1.1843971973988103</v>
      </c>
      <c r="E4023" s="98">
        <v>0.17770102951543199</v>
      </c>
      <c r="F4023" s="119">
        <v>0</v>
      </c>
      <c r="G4023" s="177">
        <v>0</v>
      </c>
      <c r="H4023" s="97">
        <v>7835148.2228366816</v>
      </c>
      <c r="I4023" s="185">
        <v>38829.009604699248</v>
      </c>
      <c r="J4023" s="174">
        <v>304231045598.76776</v>
      </c>
      <c r="K4023" s="186">
        <v>0.37020415678350516</v>
      </c>
      <c r="L4023" s="182">
        <v>81354934819.99469</v>
      </c>
      <c r="M4023" s="189">
        <v>16493191119.010139</v>
      </c>
      <c r="N4023" s="187">
        <v>15982794.469249722</v>
      </c>
      <c r="O4023" s="185">
        <v>36719057365.278625</v>
      </c>
      <c r="P4023" s="185">
        <v>0</v>
      </c>
      <c r="Q4023" s="174">
        <v>357443294083.05652</v>
      </c>
      <c r="R4023" s="119">
        <v>0.39727376606618514</v>
      </c>
      <c r="S4023" s="174">
        <v>103861830862.02495</v>
      </c>
      <c r="T4023" s="119">
        <v>0.29056869322016521</v>
      </c>
      <c r="U4023" s="97">
        <v>14.914919453633427</v>
      </c>
      <c r="V4023" s="184">
        <v>1559547850721.7039</v>
      </c>
      <c r="W4023" s="199">
        <v>1617.3245578914002</v>
      </c>
      <c r="X4023" s="191">
        <v>5.2267372281899788E-2</v>
      </c>
      <c r="Y4023" s="198">
        <v>2.0000000000000001E-4</v>
      </c>
    </row>
    <row r="4024" spans="1:25" x14ac:dyDescent="0.2">
      <c r="A4024">
        <v>4020</v>
      </c>
      <c r="B4024" s="119">
        <v>0.63087219101170589</v>
      </c>
      <c r="C4024" s="97">
        <v>7807.0921845915827</v>
      </c>
      <c r="D4024" s="96">
        <v>1.186623692831436</v>
      </c>
      <c r="E4024" s="98">
        <v>0.37785685021892368</v>
      </c>
      <c r="F4024" s="119">
        <v>0</v>
      </c>
      <c r="G4024" s="177">
        <v>0</v>
      </c>
      <c r="H4024" s="97">
        <v>12731584.736393992</v>
      </c>
      <c r="I4024" s="185">
        <v>34564.114734662311</v>
      </c>
      <c r="J4024" s="174">
        <v>440055955582.79736</v>
      </c>
      <c r="K4024" s="186">
        <v>0.41465110344304601</v>
      </c>
      <c r="L4024" s="182">
        <v>134492454139.71225</v>
      </c>
      <c r="M4024" s="189">
        <v>18699319250.751255</v>
      </c>
      <c r="N4024" s="187">
        <v>24279238.067073539</v>
      </c>
      <c r="O4024" s="185">
        <v>32649038584.550617</v>
      </c>
      <c r="P4024" s="185">
        <v>0</v>
      </c>
      <c r="Q4024" s="174">
        <v>491404313418.09924</v>
      </c>
      <c r="R4024" s="119">
        <v>0.42447514751312071</v>
      </c>
      <c r="S4024" s="174">
        <v>149192980032.62216</v>
      </c>
      <c r="T4024" s="119">
        <v>0.30360535298290103</v>
      </c>
      <c r="U4024" s="97">
        <v>14.050052589052516</v>
      </c>
      <c r="V4024" s="184">
        <v>2149353162705.0857</v>
      </c>
      <c r="W4024" s="199">
        <v>2233.0849423493255</v>
      </c>
      <c r="X4024" s="191">
        <v>5.452155733013779E-2</v>
      </c>
      <c r="Y4024" s="198">
        <v>2.0000000000000001E-4</v>
      </c>
    </row>
    <row r="4025" spans="1:25" x14ac:dyDescent="0.2">
      <c r="A4025">
        <v>4021</v>
      </c>
      <c r="B4025" s="119">
        <v>0.34947463650695343</v>
      </c>
      <c r="C4025" s="97">
        <v>10704.737291599276</v>
      </c>
      <c r="D4025" s="96">
        <v>0.21729681049177896</v>
      </c>
      <c r="E4025" s="98">
        <v>0.12407417267119898</v>
      </c>
      <c r="F4025" s="119">
        <v>0.63246864593722119</v>
      </c>
      <c r="G4025" s="177">
        <v>1</v>
      </c>
      <c r="H4025" s="97">
        <v>1693803.4591730575</v>
      </c>
      <c r="I4025" s="185">
        <v>53659.818492377148</v>
      </c>
      <c r="J4025" s="174">
        <v>90889186180.986816</v>
      </c>
      <c r="K4025" s="186">
        <v>0.34947463650695343</v>
      </c>
      <c r="L4025" s="182">
        <v>19074759037.917679</v>
      </c>
      <c r="M4025" s="189">
        <v>4356481653.2391405</v>
      </c>
      <c r="N4025" s="187">
        <v>6950745.4517421015</v>
      </c>
      <c r="O4025" s="185">
        <v>0</v>
      </c>
      <c r="P4025" s="185">
        <v>174436262792.98859</v>
      </c>
      <c r="Q4025" s="174">
        <v>269681930627.21454</v>
      </c>
      <c r="R4025" s="119">
        <v>0.63523898371304643</v>
      </c>
      <c r="S4025" s="174">
        <v>115405466037.81528</v>
      </c>
      <c r="T4025" s="119">
        <v>0.42793177047275749</v>
      </c>
      <c r="U4025" s="97">
        <v>18.13374702992736</v>
      </c>
      <c r="V4025" s="184">
        <v>2282131639270.2725</v>
      </c>
      <c r="W4025" s="199">
        <v>2369.9242863615987</v>
      </c>
      <c r="X4025" s="191">
        <v>4.0456171296157209E-2</v>
      </c>
      <c r="Y4025" s="198">
        <v>2.0000000000000001E-4</v>
      </c>
    </row>
    <row r="4026" spans="1:25" x14ac:dyDescent="0.2">
      <c r="A4026">
        <v>4022</v>
      </c>
      <c r="B4026" s="119">
        <v>0.44426646546919718</v>
      </c>
      <c r="C4026" s="97">
        <v>4000</v>
      </c>
      <c r="D4026" s="96">
        <v>1.2629624659538012</v>
      </c>
      <c r="E4026" s="98">
        <v>0.7</v>
      </c>
      <c r="F4026" s="119">
        <v>0</v>
      </c>
      <c r="G4026" s="177">
        <v>0</v>
      </c>
      <c r="H4026" s="97">
        <v>21506337.577057548</v>
      </c>
      <c r="I4026" s="185">
        <v>26853.404235099344</v>
      </c>
      <c r="J4026" s="174">
        <v>577518376573.23328</v>
      </c>
      <c r="K4026" s="186">
        <v>0.35152364654917323</v>
      </c>
      <c r="L4026" s="182">
        <v>127134006846.32437</v>
      </c>
      <c r="M4026" s="189">
        <v>52755155628.121895</v>
      </c>
      <c r="N4026" s="187">
        <v>39122968.926004693</v>
      </c>
      <c r="O4026" s="185">
        <v>117771522419.24927</v>
      </c>
      <c r="P4026" s="185">
        <v>0</v>
      </c>
      <c r="Q4026" s="174">
        <v>748045054620.60449</v>
      </c>
      <c r="R4026" s="119">
        <v>0.39734048341290107</v>
      </c>
      <c r="S4026" s="174">
        <v>190560230460.30408</v>
      </c>
      <c r="T4026" s="119">
        <v>0.25474432226138161</v>
      </c>
      <c r="U4026" s="97">
        <v>15.90832725237567</v>
      </c>
      <c r="V4026" s="184">
        <v>3197205323405.0508</v>
      </c>
      <c r="W4026" s="199">
        <v>3316.358334119197</v>
      </c>
      <c r="X4026" s="191">
        <v>4.757849193840126E-2</v>
      </c>
      <c r="Y4026" s="198">
        <v>2.0000000000000001E-4</v>
      </c>
    </row>
    <row r="4027" spans="1:25" x14ac:dyDescent="0.2">
      <c r="A4027">
        <v>4023</v>
      </c>
      <c r="B4027" s="119">
        <v>0.36785099056967419</v>
      </c>
      <c r="C4027" s="97">
        <v>5042.0687845738721</v>
      </c>
      <c r="D4027" s="96">
        <v>0.49238313293320624</v>
      </c>
      <c r="E4027" s="98">
        <v>0</v>
      </c>
      <c r="F4027" s="119">
        <v>0.45641984665576429</v>
      </c>
      <c r="G4027" s="177">
        <v>1</v>
      </c>
      <c r="H4027" s="97">
        <v>4188944.38137588</v>
      </c>
      <c r="I4027" s="185">
        <v>49927.909938556215</v>
      </c>
      <c r="J4027" s="174">
        <v>209145237810.95602</v>
      </c>
      <c r="K4027" s="186">
        <v>0.36785099056967419</v>
      </c>
      <c r="L4027" s="182">
        <v>51696243985.055305</v>
      </c>
      <c r="M4027" s="189">
        <v>6440997435.0816011</v>
      </c>
      <c r="N4027" s="187">
        <v>12087439.363316938</v>
      </c>
      <c r="O4027" s="185">
        <v>0</v>
      </c>
      <c r="P4027" s="185">
        <v>275977065405.1441</v>
      </c>
      <c r="Q4027" s="174">
        <v>491563300651.1817</v>
      </c>
      <c r="R4027" s="119">
        <v>0.60565126573000161</v>
      </c>
      <c r="S4027" s="174">
        <v>226997832687.55783</v>
      </c>
      <c r="T4027" s="119">
        <v>0.46178759152046178</v>
      </c>
      <c r="U4027" s="97">
        <v>17.738749463977776</v>
      </c>
      <c r="V4027" s="184">
        <v>4356124373490.0342</v>
      </c>
      <c r="W4027" s="199">
        <v>4524.1169398207439</v>
      </c>
      <c r="X4027" s="191">
        <v>4.1666863108145047E-2</v>
      </c>
      <c r="Y4027" s="198">
        <v>2.0000000000000001E-4</v>
      </c>
    </row>
    <row r="4028" spans="1:25" x14ac:dyDescent="0.2">
      <c r="A4028">
        <v>4024</v>
      </c>
      <c r="B4028" s="119">
        <v>0.54193611489603966</v>
      </c>
      <c r="C4028" s="97">
        <v>4000</v>
      </c>
      <c r="D4028" s="96">
        <v>0.26668868890449882</v>
      </c>
      <c r="E4028" s="98">
        <v>0</v>
      </c>
      <c r="F4028" s="119">
        <v>0</v>
      </c>
      <c r="G4028" s="177">
        <v>0</v>
      </c>
      <c r="H4028" s="97">
        <v>16938016.508765172</v>
      </c>
      <c r="I4028" s="185">
        <v>34648.071603255521</v>
      </c>
      <c r="J4028" s="174">
        <v>586869608812.81982</v>
      </c>
      <c r="K4028" s="186">
        <v>0.53924899590168096</v>
      </c>
      <c r="L4028" s="182">
        <v>239918453556.99921</v>
      </c>
      <c r="M4028" s="189">
        <v>13122112769.978443</v>
      </c>
      <c r="N4028" s="187">
        <v>51234674.548900187</v>
      </c>
      <c r="O4028" s="185">
        <v>0</v>
      </c>
      <c r="P4028" s="185">
        <v>0</v>
      </c>
      <c r="Q4028" s="174">
        <v>599991721582.79822</v>
      </c>
      <c r="R4028" s="119">
        <v>0.52745535628836682</v>
      </c>
      <c r="S4028" s="174">
        <v>239918453556.99921</v>
      </c>
      <c r="T4028" s="119">
        <v>0.39986960640737895</v>
      </c>
      <c r="U4028" s="97">
        <v>13.181476824947501</v>
      </c>
      <c r="V4028" s="184">
        <v>3617392787591.4077</v>
      </c>
      <c r="W4028" s="199">
        <v>3753.8982038489708</v>
      </c>
      <c r="X4028" s="191">
        <v>5.225117255588356E-2</v>
      </c>
      <c r="Y4028" s="198">
        <v>2.0000000000000001E-4</v>
      </c>
    </row>
    <row r="4029" spans="1:25" x14ac:dyDescent="0.2">
      <c r="A4029">
        <v>4025</v>
      </c>
      <c r="B4029" s="119">
        <v>0.23952635563050378</v>
      </c>
      <c r="C4029" s="97">
        <v>4000</v>
      </c>
      <c r="D4029" s="96">
        <v>0.94310813869643373</v>
      </c>
      <c r="E4029" s="98">
        <v>0</v>
      </c>
      <c r="F4029" s="119">
        <v>0</v>
      </c>
      <c r="G4029" s="177">
        <v>0</v>
      </c>
      <c r="H4029" s="97">
        <v>17955699.333141681</v>
      </c>
      <c r="I4029" s="185">
        <v>30728.759699722501</v>
      </c>
      <c r="J4029" s="174">
        <v>551756370048.57825</v>
      </c>
      <c r="K4029" s="186">
        <v>0.23952635563050384</v>
      </c>
      <c r="L4029" s="182">
        <v>56088957246.920509</v>
      </c>
      <c r="M4029" s="189">
        <v>11695065726.736418</v>
      </c>
      <c r="N4029" s="187">
        <v>36447904.449797735</v>
      </c>
      <c r="O4029" s="185">
        <v>0</v>
      </c>
      <c r="P4029" s="185">
        <v>0</v>
      </c>
      <c r="Q4029" s="174">
        <v>563451435775.3147</v>
      </c>
      <c r="R4029" s="119">
        <v>0.23455471780242765</v>
      </c>
      <c r="S4029" s="174">
        <v>56088957246.920509</v>
      </c>
      <c r="T4029" s="119">
        <v>9.9545326687723409E-2</v>
      </c>
      <c r="U4029" s="97">
        <v>13.593454092645752</v>
      </c>
      <c r="V4029" s="184">
        <v>740690417381.26758</v>
      </c>
      <c r="W4029" s="199">
        <v>769.31289688129641</v>
      </c>
      <c r="X4029" s="191">
        <v>5.4849196498328666E-2</v>
      </c>
      <c r="Y4029" s="198">
        <v>2.0000000000000001E-4</v>
      </c>
    </row>
    <row r="4030" spans="1:25" x14ac:dyDescent="0.2">
      <c r="A4030">
        <v>4026</v>
      </c>
      <c r="B4030" s="119">
        <v>0.55040861575113176</v>
      </c>
      <c r="C4030" s="97">
        <v>15059.852245234792</v>
      </c>
      <c r="D4030" s="96">
        <v>0.51387814996493431</v>
      </c>
      <c r="E4030" s="98">
        <v>0.7</v>
      </c>
      <c r="F4030" s="119">
        <v>0</v>
      </c>
      <c r="G4030" s="177">
        <v>0</v>
      </c>
      <c r="H4030" s="97">
        <v>9316360.0275633559</v>
      </c>
      <c r="I4030" s="185">
        <v>34953.435400284121</v>
      </c>
      <c r="J4030" s="174">
        <v>325638788389.22498</v>
      </c>
      <c r="K4030" s="186">
        <v>0.45406124499793366</v>
      </c>
      <c r="L4030" s="182">
        <v>121814422772.31879</v>
      </c>
      <c r="M4030" s="189">
        <v>69339593454.55545</v>
      </c>
      <c r="N4030" s="187">
        <v>23953606.207571603</v>
      </c>
      <c r="O4030" s="185">
        <v>76979717835.052032</v>
      </c>
      <c r="P4030" s="185">
        <v>0</v>
      </c>
      <c r="Q4030" s="174">
        <v>471958099678.8324</v>
      </c>
      <c r="R4030" s="119">
        <v>0.44377610657852529</v>
      </c>
      <c r="S4030" s="174">
        <v>160740544358.1835</v>
      </c>
      <c r="T4030" s="119">
        <v>0.34058223487967998</v>
      </c>
      <c r="U4030" s="97">
        <v>15.876607959393738</v>
      </c>
      <c r="V4030" s="184">
        <v>2685063731576.4531</v>
      </c>
      <c r="W4030" s="199">
        <v>2786.8007785274203</v>
      </c>
      <c r="X4030" s="191">
        <v>4.5739414295369568E-2</v>
      </c>
      <c r="Y4030" s="198">
        <v>2.0000000000000001E-4</v>
      </c>
    </row>
    <row r="4031" spans="1:25" x14ac:dyDescent="0.2">
      <c r="A4031">
        <v>4027</v>
      </c>
      <c r="B4031" s="119">
        <v>0.51130602107978218</v>
      </c>
      <c r="C4031" s="97">
        <v>11539.768399896115</v>
      </c>
      <c r="D4031" s="96">
        <v>1.2149712072191279</v>
      </c>
      <c r="E4031" s="98">
        <v>0</v>
      </c>
      <c r="F4031" s="119">
        <v>0.61003739304145121</v>
      </c>
      <c r="G4031" s="177">
        <v>1</v>
      </c>
      <c r="H4031" s="97">
        <v>11239007.948708145</v>
      </c>
      <c r="I4031" s="185">
        <v>37230.047172096041</v>
      </c>
      <c r="J4031" s="174">
        <v>418428796097.96661</v>
      </c>
      <c r="K4031" s="186">
        <v>0.41723776702412418</v>
      </c>
      <c r="L4031" s="182">
        <v>133256492920.08493</v>
      </c>
      <c r="M4031" s="189">
        <v>5911080046.4353342</v>
      </c>
      <c r="N4031" s="187">
        <v>21408264.922126822</v>
      </c>
      <c r="O4031" s="185">
        <v>0</v>
      </c>
      <c r="P4031" s="185">
        <v>455227767943.72864</v>
      </c>
      <c r="Q4031" s="174">
        <v>879567644088.13062</v>
      </c>
      <c r="R4031" s="119">
        <v>0.61253561851521221</v>
      </c>
      <c r="S4031" s="174">
        <v>372684461162.8335</v>
      </c>
      <c r="T4031" s="119">
        <v>0.42371324555623535</v>
      </c>
      <c r="U4031" s="97">
        <v>16.897292567593155</v>
      </c>
      <c r="V4031" s="184">
        <v>6546022258036.0928</v>
      </c>
      <c r="W4031" s="199">
        <v>6795.2702804958017</v>
      </c>
      <c r="X4031" s="191">
        <v>4.5110212823258763E-2</v>
      </c>
      <c r="Y4031" s="198">
        <v>2.0000000000000001E-4</v>
      </c>
    </row>
    <row r="4032" spans="1:25" x14ac:dyDescent="0.2">
      <c r="A4032">
        <v>4028</v>
      </c>
      <c r="B4032" s="119">
        <v>0.61100855085731709</v>
      </c>
      <c r="C4032" s="97">
        <v>10503.863469963428</v>
      </c>
      <c r="D4032" s="96">
        <v>0.33187594719699554</v>
      </c>
      <c r="E4032" s="98">
        <v>0.44845813075029423</v>
      </c>
      <c r="F4032" s="119">
        <v>0</v>
      </c>
      <c r="G4032" s="177">
        <v>0</v>
      </c>
      <c r="H4032" s="97">
        <v>2266241.8932893556</v>
      </c>
      <c r="I4032" s="185">
        <v>53720.838713279583</v>
      </c>
      <c r="J4032" s="174">
        <v>121744415234.67484</v>
      </c>
      <c r="K4032" s="186">
        <v>0.5645070809715953</v>
      </c>
      <c r="L4032" s="182">
        <v>57296682948.19516</v>
      </c>
      <c r="M4032" s="189">
        <v>13090840012.804314</v>
      </c>
      <c r="N4032" s="187">
        <v>7964946.8505290337</v>
      </c>
      <c r="O4032" s="185">
        <v>29148764931.800579</v>
      </c>
      <c r="P4032" s="185">
        <v>0</v>
      </c>
      <c r="Q4032" s="174">
        <v>163984020179.27972</v>
      </c>
      <c r="R4032" s="119">
        <v>0.56130223123893697</v>
      </c>
      <c r="S4032" s="174">
        <v>70294288529.929901</v>
      </c>
      <c r="T4032" s="119">
        <v>0.42866547882579581</v>
      </c>
      <c r="U4032" s="97">
        <v>14.826254688007934</v>
      </c>
      <c r="V4032" s="184">
        <v>1178266150661.2837</v>
      </c>
      <c r="W4032" s="199">
        <v>1223.8935102951546</v>
      </c>
      <c r="X4032" s="191">
        <v>4.7138866707589155E-2</v>
      </c>
      <c r="Y4032" s="198">
        <v>2.0000000000000001E-4</v>
      </c>
    </row>
    <row r="4033" spans="1:25" x14ac:dyDescent="0.2">
      <c r="A4033">
        <v>4029</v>
      </c>
      <c r="B4033" s="119">
        <v>0.54974118158224605</v>
      </c>
      <c r="C4033" s="97">
        <v>15218.796323209805</v>
      </c>
      <c r="D4033" s="96">
        <v>0.50269204069047135</v>
      </c>
      <c r="E4033" s="98">
        <v>0</v>
      </c>
      <c r="F4033" s="119">
        <v>0</v>
      </c>
      <c r="G4033" s="177">
        <v>0</v>
      </c>
      <c r="H4033" s="97">
        <v>2663073.602289041</v>
      </c>
      <c r="I4033" s="185">
        <v>40980.834448228874</v>
      </c>
      <c r="J4033" s="174">
        <v>109134978418.8557</v>
      </c>
      <c r="K4033" s="186">
        <v>0.34526096811689655</v>
      </c>
      <c r="L4033" s="182">
        <v>27513156268.532021</v>
      </c>
      <c r="M4033" s="189">
        <v>2114667723.6065106</v>
      </c>
      <c r="N4033" s="187">
        <v>8103340.6113790981</v>
      </c>
      <c r="O4033" s="185">
        <v>0</v>
      </c>
      <c r="P4033" s="185">
        <v>0</v>
      </c>
      <c r="Q4033" s="174">
        <v>111249646142.4622</v>
      </c>
      <c r="R4033" s="119">
        <v>0.33869814072090665</v>
      </c>
      <c r="S4033" s="174">
        <v>27513156268.532021</v>
      </c>
      <c r="T4033" s="119">
        <v>0.24731005645896334</v>
      </c>
      <c r="U4033" s="97">
        <v>13.226961149802818</v>
      </c>
      <c r="V4033" s="184">
        <v>402026921175.55762</v>
      </c>
      <c r="W4033" s="199">
        <v>417.55355869558741</v>
      </c>
      <c r="X4033" s="191">
        <v>5.336709044646034E-2</v>
      </c>
      <c r="Y4033" s="198">
        <v>2.0000000000000001E-4</v>
      </c>
    </row>
    <row r="4034" spans="1:25" x14ac:dyDescent="0.2">
      <c r="A4034">
        <v>4030</v>
      </c>
      <c r="B4034" s="119">
        <v>0.61725395135481187</v>
      </c>
      <c r="C4034" s="97">
        <v>9910.7685890641587</v>
      </c>
      <c r="D4034" s="96">
        <v>0.53948083558056126</v>
      </c>
      <c r="E4034" s="98">
        <v>0.22848859624300066</v>
      </c>
      <c r="F4034" s="119">
        <v>0.40480133426596265</v>
      </c>
      <c r="G4034" s="177">
        <v>1</v>
      </c>
      <c r="H4034" s="97">
        <v>3895381.7323377291</v>
      </c>
      <c r="I4034" s="185">
        <v>51837.309339572472</v>
      </c>
      <c r="J4034" s="174">
        <v>201926107854.91055</v>
      </c>
      <c r="K4034" s="186">
        <v>0.53854598320629643</v>
      </c>
      <c r="L4034" s="182">
        <v>86223258108.216278</v>
      </c>
      <c r="M4034" s="189">
        <v>5525426501.868289</v>
      </c>
      <c r="N4034" s="187">
        <v>10915639.498142449</v>
      </c>
      <c r="O4034" s="185">
        <v>0</v>
      </c>
      <c r="P4034" s="185">
        <v>143411893677.42709</v>
      </c>
      <c r="Q4034" s="174">
        <v>350863428034.20593</v>
      </c>
      <c r="R4034" s="119">
        <v>0.63693161320278235</v>
      </c>
      <c r="S4034" s="174">
        <v>185651883997.47531</v>
      </c>
      <c r="T4034" s="119">
        <v>0.52912862716309084</v>
      </c>
      <c r="U4034" s="97">
        <v>16.324974432592612</v>
      </c>
      <c r="V4034" s="184">
        <v>3281159717348.751</v>
      </c>
      <c r="W4034" s="199">
        <v>3404.3444957876995</v>
      </c>
      <c r="X4034" s="191">
        <v>4.4975873244097318E-2</v>
      </c>
      <c r="Y4034" s="198">
        <v>2.0000000000000001E-4</v>
      </c>
    </row>
    <row r="4035" spans="1:25" x14ac:dyDescent="0.2">
      <c r="A4035">
        <v>4031</v>
      </c>
      <c r="B4035" s="119">
        <v>0.67085387316461331</v>
      </c>
      <c r="C4035" s="97">
        <v>12065.158674204937</v>
      </c>
      <c r="D4035" s="96">
        <v>1.2999924480091232</v>
      </c>
      <c r="E4035" s="98">
        <v>0</v>
      </c>
      <c r="F4035" s="119">
        <v>0.42852788873059483</v>
      </c>
      <c r="G4035" s="177">
        <v>1</v>
      </c>
      <c r="H4035" s="97">
        <v>10641581.946756108</v>
      </c>
      <c r="I4035" s="185">
        <v>35325.578889591547</v>
      </c>
      <c r="J4035" s="174">
        <v>375920042570.1861</v>
      </c>
      <c r="K4035" s="186">
        <v>0.32387362976254863</v>
      </c>
      <c r="L4035" s="182">
        <v>84050961906.566391</v>
      </c>
      <c r="M4035" s="189">
        <v>9462739686.0558014</v>
      </c>
      <c r="N4035" s="187">
        <v>19884553.244456876</v>
      </c>
      <c r="O4035" s="185">
        <v>0</v>
      </c>
      <c r="P4035" s="185">
        <v>275785458750.40295</v>
      </c>
      <c r="Q4035" s="174">
        <v>661168241006.6449</v>
      </c>
      <c r="R4035" s="119">
        <v>0.51783938558019671</v>
      </c>
      <c r="S4035" s="174">
        <v>206670626802.16068</v>
      </c>
      <c r="T4035" s="119">
        <v>0.31258402019960846</v>
      </c>
      <c r="U4035" s="97">
        <v>16.691653371221392</v>
      </c>
      <c r="V4035" s="184">
        <v>3465036212207.1294</v>
      </c>
      <c r="W4035" s="199">
        <v>3596.6953892997267</v>
      </c>
      <c r="X4035" s="191">
        <v>4.7424705582537099E-2</v>
      </c>
      <c r="Y4035" s="198">
        <v>2.0000000000000001E-4</v>
      </c>
    </row>
    <row r="4036" spans="1:25" x14ac:dyDescent="0.2">
      <c r="A4036">
        <v>4032</v>
      </c>
      <c r="B4036" s="119">
        <v>0.44376173900753269</v>
      </c>
      <c r="C4036" s="97">
        <v>4000</v>
      </c>
      <c r="D4036" s="96">
        <v>0.89302717306340673</v>
      </c>
      <c r="E4036" s="98">
        <v>0.7</v>
      </c>
      <c r="F4036" s="119">
        <v>0</v>
      </c>
      <c r="G4036" s="177">
        <v>0</v>
      </c>
      <c r="H4036" s="97">
        <v>16050929.603336085</v>
      </c>
      <c r="I4036" s="185">
        <v>35722.58660710392</v>
      </c>
      <c r="J4036" s="174">
        <v>573380722879.70142</v>
      </c>
      <c r="K4036" s="186">
        <v>0.44376173900753269</v>
      </c>
      <c r="L4036" s="182">
        <v>190832533309.03745</v>
      </c>
      <c r="M4036" s="189">
        <v>46715656065.419067</v>
      </c>
      <c r="N4036" s="187">
        <v>33429705.198212534</v>
      </c>
      <c r="O4036" s="185">
        <v>72370749341.177567</v>
      </c>
      <c r="P4036" s="185">
        <v>0</v>
      </c>
      <c r="Q4036" s="174">
        <v>692467128286.2981</v>
      </c>
      <c r="R4036" s="119">
        <v>0.45105538358825642</v>
      </c>
      <c r="S4036" s="174">
        <v>234665475569.73651</v>
      </c>
      <c r="T4036" s="119">
        <v>0.33888319890430219</v>
      </c>
      <c r="U4036" s="97">
        <v>14.863361200905764</v>
      </c>
      <c r="V4036" s="184">
        <v>3798338532946.8296</v>
      </c>
      <c r="W4036" s="199">
        <v>3944.0071199754998</v>
      </c>
      <c r="X4036" s="191">
        <v>4.947419979485336E-2</v>
      </c>
      <c r="Y4036" s="198">
        <v>2.0000000000000001E-4</v>
      </c>
    </row>
    <row r="4037" spans="1:25" x14ac:dyDescent="0.2">
      <c r="A4037">
        <v>4033</v>
      </c>
      <c r="B4037" s="119">
        <v>0.53202568048613097</v>
      </c>
      <c r="C4037" s="97">
        <v>6378.3061029964301</v>
      </c>
      <c r="D4037" s="96">
        <v>0.33834057138772933</v>
      </c>
      <c r="E4037" s="98">
        <v>0</v>
      </c>
      <c r="F4037" s="119">
        <v>0</v>
      </c>
      <c r="G4037" s="177">
        <v>0</v>
      </c>
      <c r="H4037" s="97">
        <v>2636329.6556704948</v>
      </c>
      <c r="I4037" s="185">
        <v>53553.495978775674</v>
      </c>
      <c r="J4037" s="174">
        <v>141184669613.67691</v>
      </c>
      <c r="K4037" s="186">
        <v>0.53202568048613097</v>
      </c>
      <c r="L4037" s="182">
        <v>52930625645.117157</v>
      </c>
      <c r="M4037" s="189">
        <v>5027974631.0569038</v>
      </c>
      <c r="N4037" s="187">
        <v>9051339.1667915098</v>
      </c>
      <c r="O4037" s="185">
        <v>0</v>
      </c>
      <c r="P4037" s="185">
        <v>0</v>
      </c>
      <c r="Q4037" s="174">
        <v>146212644244.73383</v>
      </c>
      <c r="R4037" s="119">
        <v>0.5137303296402933</v>
      </c>
      <c r="S4037" s="174">
        <v>52930625645.117157</v>
      </c>
      <c r="T4037" s="119">
        <v>0.36201127418584095</v>
      </c>
      <c r="U4037" s="97">
        <v>13.306253531537621</v>
      </c>
      <c r="V4037" s="184">
        <v>824078607234.5647</v>
      </c>
      <c r="W4037" s="199">
        <v>856.14331531666448</v>
      </c>
      <c r="X4037" s="191">
        <v>5.1030383429618437E-2</v>
      </c>
      <c r="Y4037" s="198">
        <v>2.0000000000000001E-4</v>
      </c>
    </row>
    <row r="4038" spans="1:25" x14ac:dyDescent="0.2">
      <c r="A4038">
        <v>4034</v>
      </c>
      <c r="B4038" s="119">
        <v>0.60599622715857371</v>
      </c>
      <c r="C4038" s="97">
        <v>15036.460505767627</v>
      </c>
      <c r="D4038" s="96">
        <v>0.4414304918929195</v>
      </c>
      <c r="E4038" s="98">
        <v>0.7</v>
      </c>
      <c r="F4038" s="119">
        <v>0.44609262628564778</v>
      </c>
      <c r="G4038" s="177">
        <v>1</v>
      </c>
      <c r="H4038" s="97">
        <v>2289578.7302648141</v>
      </c>
      <c r="I4038" s="185">
        <v>53608.658776371776</v>
      </c>
      <c r="J4038" s="174">
        <v>122741244892.40497</v>
      </c>
      <c r="K4038" s="186">
        <v>0.46402470218168668</v>
      </c>
      <c r="L4038" s="182">
        <v>46116102023.158997</v>
      </c>
      <c r="M4038" s="189">
        <v>659721888.94693375</v>
      </c>
      <c r="N4038" s="187">
        <v>7446844.6757679991</v>
      </c>
      <c r="O4038" s="185">
        <v>0</v>
      </c>
      <c r="P4038" s="185">
        <v>123331273002.39688</v>
      </c>
      <c r="Q4038" s="174">
        <v>246732239783.74878</v>
      </c>
      <c r="R4038" s="119">
        <v>0.63072417348020704</v>
      </c>
      <c r="S4038" s="174">
        <v>87762259243.448349</v>
      </c>
      <c r="T4038" s="119">
        <v>0.35569838510106566</v>
      </c>
      <c r="U4038" s="97">
        <v>15.867006998356104</v>
      </c>
      <c r="V4038" s="184">
        <v>1516767530586.217</v>
      </c>
      <c r="W4038" s="199">
        <v>1575.2804114147023</v>
      </c>
      <c r="X4038" s="191">
        <v>4.58926297380454E-2</v>
      </c>
      <c r="Y4038" s="198">
        <v>2.0000000000000001E-4</v>
      </c>
    </row>
    <row r="4039" spans="1:25" x14ac:dyDescent="0.2">
      <c r="A4039">
        <v>4035</v>
      </c>
      <c r="B4039" s="119">
        <v>0.60463913055325968</v>
      </c>
      <c r="C4039" s="97">
        <v>8758.0379164000842</v>
      </c>
      <c r="D4039" s="96">
        <v>0.97474072414895407</v>
      </c>
      <c r="E4039" s="98">
        <v>0</v>
      </c>
      <c r="F4039" s="119">
        <v>0</v>
      </c>
      <c r="G4039" s="177">
        <v>0</v>
      </c>
      <c r="H4039" s="97">
        <v>8769915.1138661709</v>
      </c>
      <c r="I4039" s="185">
        <v>38028.369650910332</v>
      </c>
      <c r="J4039" s="174">
        <v>333505573757.20813</v>
      </c>
      <c r="K4039" s="186">
        <v>0.41770841614564036</v>
      </c>
      <c r="L4039" s="182">
        <v>114055407646.41966</v>
      </c>
      <c r="M4039" s="189">
        <v>10262505182.765142</v>
      </c>
      <c r="N4039" s="187">
        <v>18393326.9717682</v>
      </c>
      <c r="O4039" s="185">
        <v>0</v>
      </c>
      <c r="P4039" s="185">
        <v>0</v>
      </c>
      <c r="Q4039" s="174">
        <v>343768078939.97327</v>
      </c>
      <c r="R4039" s="119">
        <v>0.40523857078129583</v>
      </c>
      <c r="S4039" s="174">
        <v>114055407646.41966</v>
      </c>
      <c r="T4039" s="119">
        <v>0.33178010011317932</v>
      </c>
      <c r="U4039" s="97">
        <v>13.238787618303428</v>
      </c>
      <c r="V4039" s="184">
        <v>1600709434764.5645</v>
      </c>
      <c r="W4039" s="199">
        <v>1661.9072577475629</v>
      </c>
      <c r="X4039" s="191">
        <v>5.6275439385287153E-2</v>
      </c>
      <c r="Y4039" s="198">
        <v>2.0000000000000001E-4</v>
      </c>
    </row>
    <row r="4040" spans="1:25" x14ac:dyDescent="0.2">
      <c r="A4040">
        <v>4036</v>
      </c>
      <c r="B4040" s="119">
        <v>0.4065850699233538</v>
      </c>
      <c r="C4040" s="97">
        <v>10636.013501042185</v>
      </c>
      <c r="D4040" s="96">
        <v>0.24291037871754695</v>
      </c>
      <c r="E4040" s="98">
        <v>0.51901597528164678</v>
      </c>
      <c r="F4040" s="119">
        <v>0.53327844568947502</v>
      </c>
      <c r="G4040" s="177">
        <v>1</v>
      </c>
      <c r="H4040" s="97">
        <v>1839252.0426437655</v>
      </c>
      <c r="I4040" s="185">
        <v>53873.85753423116</v>
      </c>
      <c r="J4040" s="174">
        <v>99087602514.933868</v>
      </c>
      <c r="K4040" s="186">
        <v>0.40658506992335375</v>
      </c>
      <c r="L4040" s="182">
        <v>29317478525.780163</v>
      </c>
      <c r="M4040" s="189">
        <v>1485060024.5094151</v>
      </c>
      <c r="N4040" s="187">
        <v>7230282.4103084113</v>
      </c>
      <c r="O4040" s="185">
        <v>0</v>
      </c>
      <c r="P4040" s="185">
        <v>182390337676.78738</v>
      </c>
      <c r="Q4040" s="174">
        <v>282963000216.23065</v>
      </c>
      <c r="R4040" s="119">
        <v>0.65803589089815362</v>
      </c>
      <c r="S4040" s="174">
        <v>92316352576.721771</v>
      </c>
      <c r="T4040" s="119">
        <v>0.32624884704423113</v>
      </c>
      <c r="U4040" s="97">
        <v>17.150526478920359</v>
      </c>
      <c r="V4040" s="184">
        <v>1749667970627.949</v>
      </c>
      <c r="W4040" s="199">
        <v>1818.0647514405773</v>
      </c>
      <c r="X4040" s="191">
        <v>4.2217864054701591E-2</v>
      </c>
      <c r="Y4040" s="198">
        <v>2.0000000000000001E-4</v>
      </c>
    </row>
    <row r="4041" spans="1:25" x14ac:dyDescent="0.2">
      <c r="A4041">
        <v>4037</v>
      </c>
      <c r="B4041" s="119">
        <v>0.53128251796072912</v>
      </c>
      <c r="C4041" s="97">
        <v>11734.103763989691</v>
      </c>
      <c r="D4041" s="96">
        <v>1.0958775715819002</v>
      </c>
      <c r="E4041" s="98">
        <v>0.33964307939546573</v>
      </c>
      <c r="F4041" s="119">
        <v>0.67445550054901937</v>
      </c>
      <c r="G4041" s="177">
        <v>1</v>
      </c>
      <c r="H4041" s="97">
        <v>7964542.1206114404</v>
      </c>
      <c r="I4041" s="185">
        <v>41497.19700140223</v>
      </c>
      <c r="J4041" s="174">
        <v>330506173404.97882</v>
      </c>
      <c r="K4041" s="186">
        <v>0.46268769468624027</v>
      </c>
      <c r="L4041" s="182">
        <v>121893064007.94864</v>
      </c>
      <c r="M4041" s="189">
        <v>4863287843.231348</v>
      </c>
      <c r="N4041" s="187">
        <v>16190135.709634146</v>
      </c>
      <c r="O4041" s="185">
        <v>0</v>
      </c>
      <c r="P4041" s="185">
        <v>205238325751.96594</v>
      </c>
      <c r="Q4041" s="174">
        <v>540607787000.17609</v>
      </c>
      <c r="R4041" s="119">
        <v>0.58658385557770354</v>
      </c>
      <c r="S4041" s="174">
        <v>249700918194.35608</v>
      </c>
      <c r="T4041" s="119">
        <v>0.4618892368900982</v>
      </c>
      <c r="U4041" s="97">
        <v>16.131711343884209</v>
      </c>
      <c r="V4041" s="184">
        <v>4219455551222.6191</v>
      </c>
      <c r="W4041" s="199">
        <v>4376.9393259335639</v>
      </c>
      <c r="X4041" s="191">
        <v>4.7413021862087366E-2</v>
      </c>
      <c r="Y4041" s="198">
        <v>2.0000000000000001E-4</v>
      </c>
    </row>
    <row r="4042" spans="1:25" x14ac:dyDescent="0.2">
      <c r="A4042">
        <v>4038</v>
      </c>
      <c r="B4042" s="119">
        <v>0.44330469379755322</v>
      </c>
      <c r="C4042" s="97">
        <v>11794.469482745184</v>
      </c>
      <c r="D4042" s="96">
        <v>0.22812736699268421</v>
      </c>
      <c r="E4042" s="98">
        <v>0.51275002784290158</v>
      </c>
      <c r="F4042" s="119">
        <v>0.49946199555520787</v>
      </c>
      <c r="G4042" s="177">
        <v>1</v>
      </c>
      <c r="H4042" s="97">
        <v>1484257.0739455558</v>
      </c>
      <c r="I4042" s="185">
        <v>54116.458742261253</v>
      </c>
      <c r="J4042" s="174">
        <v>80322736705.084076</v>
      </c>
      <c r="K4042" s="186">
        <v>0.44330469379755322</v>
      </c>
      <c r="L4042" s="182">
        <v>26968466537.242607</v>
      </c>
      <c r="M4042" s="189">
        <v>657448023.99202096</v>
      </c>
      <c r="N4042" s="187">
        <v>6216406.862502181</v>
      </c>
      <c r="O4042" s="185">
        <v>0</v>
      </c>
      <c r="P4042" s="185">
        <v>186228617130.55136</v>
      </c>
      <c r="Q4042" s="174">
        <v>267208801859.62747</v>
      </c>
      <c r="R4042" s="119">
        <v>0.69080935440682278</v>
      </c>
      <c r="S4042" s="174">
        <v>137002865669.79497</v>
      </c>
      <c r="T4042" s="119">
        <v>0.51271838620707766</v>
      </c>
      <c r="U4042" s="97">
        <v>17.832743977858822</v>
      </c>
      <c r="V4042" s="184">
        <v>2666091123267.9678</v>
      </c>
      <c r="W4042" s="199">
        <v>2766.7655994334064</v>
      </c>
      <c r="X4042" s="191">
        <v>4.1019162519787093E-2</v>
      </c>
      <c r="Y4042" s="198">
        <v>2.0000000000000001E-4</v>
      </c>
    </row>
    <row r="4043" spans="1:25" x14ac:dyDescent="0.2">
      <c r="A4043">
        <v>4039</v>
      </c>
      <c r="B4043" s="119">
        <v>0.49907062795392687</v>
      </c>
      <c r="C4043" s="97">
        <v>4000</v>
      </c>
      <c r="D4043" s="96">
        <v>0.85237983114026328</v>
      </c>
      <c r="E4043" s="98">
        <v>0</v>
      </c>
      <c r="F4043" s="119">
        <v>0.46124545670645262</v>
      </c>
      <c r="G4043" s="177">
        <v>1</v>
      </c>
      <c r="H4043" s="97">
        <v>12880230.944246994</v>
      </c>
      <c r="I4043" s="185">
        <v>34464.759393005086</v>
      </c>
      <c r="J4043" s="174">
        <v>443914060419.81134</v>
      </c>
      <c r="K4043" s="186">
        <v>0.45294566637708811</v>
      </c>
      <c r="L4043" s="182">
        <v>138878113660.63058</v>
      </c>
      <c r="M4043" s="189">
        <v>8817512801.3501911</v>
      </c>
      <c r="N4043" s="187">
        <v>27663813.03197398</v>
      </c>
      <c r="O4043" s="185">
        <v>0</v>
      </c>
      <c r="P4043" s="185">
        <v>436903280246.62262</v>
      </c>
      <c r="Q4043" s="174">
        <v>889634853467.78418</v>
      </c>
      <c r="R4043" s="119">
        <v>0.61889613695114376</v>
      </c>
      <c r="S4043" s="174">
        <v>407681652017.44177</v>
      </c>
      <c r="T4043" s="119">
        <v>0.45825728435470398</v>
      </c>
      <c r="U4043" s="97">
        <v>17.020702106790544</v>
      </c>
      <c r="V4043" s="184">
        <v>7461969841216.4658</v>
      </c>
      <c r="W4043" s="199">
        <v>7746.7601851252421</v>
      </c>
      <c r="X4043" s="191">
        <v>4.3660656317783555E-2</v>
      </c>
      <c r="Y4043" s="198">
        <v>2.0000000000000001E-4</v>
      </c>
    </row>
    <row r="4044" spans="1:25" x14ac:dyDescent="0.2">
      <c r="A4044">
        <v>4040</v>
      </c>
      <c r="B4044" s="119">
        <v>0.49545943105840612</v>
      </c>
      <c r="C4044" s="97">
        <v>11554.119038569082</v>
      </c>
      <c r="D4044" s="96">
        <v>1.0562420010290836</v>
      </c>
      <c r="E4044" s="98">
        <v>0</v>
      </c>
      <c r="F4044" s="119">
        <v>0.56519728525826485</v>
      </c>
      <c r="G4044" s="177">
        <v>1</v>
      </c>
      <c r="H4044" s="97">
        <v>7059095.5497963382</v>
      </c>
      <c r="I4044" s="185">
        <v>42366.58340774689</v>
      </c>
      <c r="J4044" s="174">
        <v>299069760393.70148</v>
      </c>
      <c r="K4044" s="186">
        <v>0.44613310250960603</v>
      </c>
      <c r="L4044" s="182">
        <v>104639641572.93845</v>
      </c>
      <c r="M4044" s="189">
        <v>6167321485.7341423</v>
      </c>
      <c r="N4044" s="187">
        <v>14704362.518878374</v>
      </c>
      <c r="O4044" s="185">
        <v>0</v>
      </c>
      <c r="P4044" s="185">
        <v>247347883080.59625</v>
      </c>
      <c r="Q4044" s="174">
        <v>552584964960.03186</v>
      </c>
      <c r="R4044" s="119">
        <v>0.59955164824234142</v>
      </c>
      <c r="S4044" s="174">
        <v>234169613265.35574</v>
      </c>
      <c r="T4044" s="119">
        <v>0.42377123540140671</v>
      </c>
      <c r="U4044" s="97">
        <v>16.416509903083188</v>
      </c>
      <c r="V4044" s="184">
        <v>4030306864198.5894</v>
      </c>
      <c r="W4044" s="199">
        <v>4184.0068850404132</v>
      </c>
      <c r="X4044" s="191">
        <v>4.6348922597741933E-2</v>
      </c>
      <c r="Y4044" s="198">
        <v>2.0000000000000001E-4</v>
      </c>
    </row>
    <row r="4045" spans="1:25" x14ac:dyDescent="0.2">
      <c r="A4045">
        <v>4041</v>
      </c>
      <c r="B4045" s="119">
        <v>0.53457333808775331</v>
      </c>
      <c r="C4045" s="97">
        <v>8248.3454929814015</v>
      </c>
      <c r="D4045" s="96">
        <v>0.90081171378103009</v>
      </c>
      <c r="E4045" s="98">
        <v>0.30060888769087191</v>
      </c>
      <c r="F4045" s="119">
        <v>0.50002544356428147</v>
      </c>
      <c r="G4045" s="177">
        <v>1</v>
      </c>
      <c r="H4045" s="97">
        <v>9549185.1089381836</v>
      </c>
      <c r="I4045" s="185">
        <v>33662.864637840918</v>
      </c>
      <c r="J4045" s="174">
        <v>321452925723.87225</v>
      </c>
      <c r="K4045" s="186">
        <v>0.33628512580105308</v>
      </c>
      <c r="L4045" s="182">
        <v>76578521614.034012</v>
      </c>
      <c r="M4045" s="189">
        <v>5589180915.7164574</v>
      </c>
      <c r="N4045" s="187">
        <v>20428213.384041842</v>
      </c>
      <c r="O4045" s="185">
        <v>0</v>
      </c>
      <c r="P4045" s="185">
        <v>233724236564.78055</v>
      </c>
      <c r="Q4045" s="174">
        <v>560766343204.36926</v>
      </c>
      <c r="R4045" s="119">
        <v>0.52620709212295369</v>
      </c>
      <c r="S4045" s="174">
        <v>202540227353.38425</v>
      </c>
      <c r="T4045" s="119">
        <v>0.36118470697798138</v>
      </c>
      <c r="U4045" s="97">
        <v>16.817828330964762</v>
      </c>
      <c r="V4045" s="184">
        <v>3583659864044.7056</v>
      </c>
      <c r="W4045" s="199">
        <v>3711.9702256727187</v>
      </c>
      <c r="X4045" s="191">
        <v>4.4705505837538545E-2</v>
      </c>
      <c r="Y4045" s="198">
        <v>2.0000000000000001E-4</v>
      </c>
    </row>
    <row r="4046" spans="1:25" x14ac:dyDescent="0.2">
      <c r="A4046">
        <v>4042</v>
      </c>
      <c r="B4046" s="119">
        <v>0.56293288030278887</v>
      </c>
      <c r="C4046" s="97">
        <v>8573.7529495121162</v>
      </c>
      <c r="D4046" s="96">
        <v>1.0661949206619883</v>
      </c>
      <c r="E4046" s="98">
        <v>0.32965692231258859</v>
      </c>
      <c r="F4046" s="119">
        <v>0</v>
      </c>
      <c r="G4046" s="177">
        <v>0</v>
      </c>
      <c r="H4046" s="97">
        <v>11113612.893412365</v>
      </c>
      <c r="I4046" s="185">
        <v>38609.687332203772</v>
      </c>
      <c r="J4046" s="174">
        <v>429093118945.79987</v>
      </c>
      <c r="K4046" s="186">
        <v>0.41842718104431198</v>
      </c>
      <c r="L4046" s="182">
        <v>143761007353.64426</v>
      </c>
      <c r="M4046" s="189">
        <v>35958765860.587669</v>
      </c>
      <c r="N4046" s="187">
        <v>22168955.527643271</v>
      </c>
      <c r="O4046" s="185">
        <v>61943227338.626953</v>
      </c>
      <c r="P4046" s="185">
        <v>0</v>
      </c>
      <c r="Q4046" s="174">
        <v>526995112145.01447</v>
      </c>
      <c r="R4046" s="119">
        <v>0.43472662413207086</v>
      </c>
      <c r="S4046" s="174">
        <v>177227190250.06839</v>
      </c>
      <c r="T4046" s="119">
        <v>0.33629759776842177</v>
      </c>
      <c r="U4046" s="97">
        <v>14.577054659489459</v>
      </c>
      <c r="V4046" s="184">
        <v>2726883623728.0566</v>
      </c>
      <c r="W4046" s="199">
        <v>2831.1806421157148</v>
      </c>
      <c r="X4046" s="191">
        <v>5.1689668601592652E-2</v>
      </c>
      <c r="Y4046" s="198">
        <v>2.0000000000000001E-4</v>
      </c>
    </row>
    <row r="4047" spans="1:25" x14ac:dyDescent="0.2">
      <c r="A4047">
        <v>4043</v>
      </c>
      <c r="B4047" s="119">
        <v>0.40014189102844022</v>
      </c>
      <c r="C4047" s="97">
        <v>6263.9404138306018</v>
      </c>
      <c r="D4047" s="96">
        <v>0.57150735128881514</v>
      </c>
      <c r="E4047" s="98">
        <v>0.36253605739700417</v>
      </c>
      <c r="F4047" s="119">
        <v>0</v>
      </c>
      <c r="G4047" s="177">
        <v>0</v>
      </c>
      <c r="H4047" s="97">
        <v>5395227.7062826855</v>
      </c>
      <c r="I4047" s="185">
        <v>34804.702983912488</v>
      </c>
      <c r="J4047" s="174">
        <v>187779297847.74432</v>
      </c>
      <c r="K4047" s="186">
        <v>0.35010664021881521</v>
      </c>
      <c r="L4047" s="182">
        <v>42621980604.400429</v>
      </c>
      <c r="M4047" s="189">
        <v>11111476062.27914</v>
      </c>
      <c r="N4047" s="187">
        <v>14288989.253009796</v>
      </c>
      <c r="O4047" s="185">
        <v>43246372209.037735</v>
      </c>
      <c r="P4047" s="185">
        <v>0</v>
      </c>
      <c r="Q4047" s="174">
        <v>242137146119.06119</v>
      </c>
      <c r="R4047" s="119">
        <v>0.41439274579545121</v>
      </c>
      <c r="S4047" s="174">
        <v>68897800623.035919</v>
      </c>
      <c r="T4047" s="119">
        <v>0.2845404008733059</v>
      </c>
      <c r="U4047" s="97">
        <v>15.769968767895191</v>
      </c>
      <c r="V4047" s="184">
        <v>1197106087438.291</v>
      </c>
      <c r="W4047" s="199">
        <v>1243.2685913206035</v>
      </c>
      <c r="X4047" s="191">
        <v>4.5268884729728995E-2</v>
      </c>
      <c r="Y4047" s="198">
        <v>2.0000000000000001E-4</v>
      </c>
    </row>
    <row r="4048" spans="1:25" x14ac:dyDescent="0.2">
      <c r="A4048">
        <v>4044</v>
      </c>
      <c r="B4048" s="119">
        <v>0.44786424732084418</v>
      </c>
      <c r="C4048" s="97">
        <v>12342.392746851716</v>
      </c>
      <c r="D4048" s="96">
        <v>1.1817522104603848</v>
      </c>
      <c r="E4048" s="98">
        <v>0.39176030627098585</v>
      </c>
      <c r="F4048" s="119">
        <v>0</v>
      </c>
      <c r="G4048" s="177">
        <v>0</v>
      </c>
      <c r="H4048" s="97">
        <v>8725299.5007371418</v>
      </c>
      <c r="I4048" s="185">
        <v>34610.757993495732</v>
      </c>
      <c r="J4048" s="174">
        <v>301989229440.78235</v>
      </c>
      <c r="K4048" s="186">
        <v>0.36910761481956234</v>
      </c>
      <c r="L4048" s="182">
        <v>86085034094.129822</v>
      </c>
      <c r="M4048" s="189">
        <v>35588531977.111755</v>
      </c>
      <c r="N4048" s="187">
        <v>17150336.37481999</v>
      </c>
      <c r="O4048" s="185">
        <v>55229776044.87664</v>
      </c>
      <c r="P4048" s="185">
        <v>0</v>
      </c>
      <c r="Q4048" s="174">
        <v>392807537462.77075</v>
      </c>
      <c r="R4048" s="119">
        <v>0.39625091214228081</v>
      </c>
      <c r="S4048" s="174">
        <v>109899096583.23738</v>
      </c>
      <c r="T4048" s="119">
        <v>0.27977848208590783</v>
      </c>
      <c r="U4048" s="97">
        <v>15.222375234602518</v>
      </c>
      <c r="V4048" s="184">
        <v>1702705892438.335</v>
      </c>
      <c r="W4048" s="199">
        <v>1766.3115137539749</v>
      </c>
      <c r="X4048" s="191">
        <v>5.2556680735562161E-2</v>
      </c>
      <c r="Y4048" s="198">
        <v>2.0000000000000001E-4</v>
      </c>
    </row>
    <row r="4049" spans="1:25" x14ac:dyDescent="0.2">
      <c r="A4049">
        <v>4045</v>
      </c>
      <c r="B4049" s="119">
        <v>0.44009766467257883</v>
      </c>
      <c r="C4049" s="97">
        <v>8138.3960277825872</v>
      </c>
      <c r="D4049" s="96">
        <v>0.8393541492071408</v>
      </c>
      <c r="E4049" s="98">
        <v>0.3788724211641642</v>
      </c>
      <c r="F4049" s="119">
        <v>0</v>
      </c>
      <c r="G4049" s="177">
        <v>0</v>
      </c>
      <c r="H4049" s="97">
        <v>8637863.1221366059</v>
      </c>
      <c r="I4049" s="185">
        <v>40304.487880388479</v>
      </c>
      <c r="J4049" s="174">
        <v>348144649518.60944</v>
      </c>
      <c r="K4049" s="186">
        <v>0.44009766467257883</v>
      </c>
      <c r="L4049" s="182">
        <v>116968823152.8956</v>
      </c>
      <c r="M4049" s="189">
        <v>26987741171.9496</v>
      </c>
      <c r="N4049" s="187">
        <v>19085460.292059429</v>
      </c>
      <c r="O4049" s="185">
        <v>48885203437.09198</v>
      </c>
      <c r="P4049" s="185">
        <v>0</v>
      </c>
      <c r="Q4049" s="174">
        <v>424017594127.651</v>
      </c>
      <c r="R4049" s="119">
        <v>0.45357978686414396</v>
      </c>
      <c r="S4049" s="174">
        <v>149851617485.15939</v>
      </c>
      <c r="T4049" s="119">
        <v>0.35340896123297749</v>
      </c>
      <c r="U4049" s="97">
        <v>14.898791302906229</v>
      </c>
      <c r="V4049" s="184">
        <v>2389373343211.4409</v>
      </c>
      <c r="W4049" s="199">
        <v>2476.569368581756</v>
      </c>
      <c r="X4049" s="191">
        <v>4.9609162314712338E-2</v>
      </c>
      <c r="Y4049" s="198">
        <v>2.0000000000000001E-4</v>
      </c>
    </row>
    <row r="4050" spans="1:25" x14ac:dyDescent="0.2">
      <c r="A4050">
        <v>4046</v>
      </c>
      <c r="B4050" s="119">
        <v>0.41951262520142907</v>
      </c>
      <c r="C4050" s="97">
        <v>4000</v>
      </c>
      <c r="D4050" s="96">
        <v>1.3233514277914411</v>
      </c>
      <c r="E4050" s="98">
        <v>0.44034845233661118</v>
      </c>
      <c r="F4050" s="119">
        <v>0.57436429114291088</v>
      </c>
      <c r="G4050" s="177">
        <v>1</v>
      </c>
      <c r="H4050" s="97">
        <v>24700683.142728232</v>
      </c>
      <c r="I4050" s="185">
        <v>26380.16541511787</v>
      </c>
      <c r="J4050" s="174">
        <v>651608107171.58423</v>
      </c>
      <c r="K4050" s="186">
        <v>0.27600555731655663</v>
      </c>
      <c r="L4050" s="182">
        <v>107819163646.35555</v>
      </c>
      <c r="M4050" s="189">
        <v>2842658167.8121061</v>
      </c>
      <c r="N4050" s="187">
        <v>43922163.598633401</v>
      </c>
      <c r="O4050" s="185">
        <v>0</v>
      </c>
      <c r="P4050" s="185">
        <v>434870480721.55048</v>
      </c>
      <c r="Q4050" s="174">
        <v>1089321246060.9469</v>
      </c>
      <c r="R4050" s="119">
        <v>0.48447034817091333</v>
      </c>
      <c r="S4050" s="174">
        <v>331799457387.03223</v>
      </c>
      <c r="T4050" s="119">
        <v>0.30459284493609173</v>
      </c>
      <c r="U4050" s="97">
        <v>17.072130260026078</v>
      </c>
      <c r="V4050" s="184">
        <v>5957443227201.0371</v>
      </c>
      <c r="W4050" s="199">
        <v>6173.3856943926985</v>
      </c>
      <c r="X4050" s="191">
        <v>4.4072164435648938E-2</v>
      </c>
      <c r="Y4050" s="198">
        <v>2.0000000000000001E-4</v>
      </c>
    </row>
    <row r="4051" spans="1:25" x14ac:dyDescent="0.2">
      <c r="A4051">
        <v>4047</v>
      </c>
      <c r="B4051" s="119">
        <v>0.54634365079849345</v>
      </c>
      <c r="C4051" s="97">
        <v>7987.5787413908865</v>
      </c>
      <c r="D4051" s="96">
        <v>0.66120017484115601</v>
      </c>
      <c r="E4051" s="98">
        <v>0</v>
      </c>
      <c r="F4051" s="119">
        <v>0</v>
      </c>
      <c r="G4051" s="177">
        <v>0</v>
      </c>
      <c r="H4051" s="97">
        <v>5579849.3719220925</v>
      </c>
      <c r="I4051" s="185">
        <v>37173.097243554963</v>
      </c>
      <c r="J4051" s="174">
        <v>207420283306.84903</v>
      </c>
      <c r="K4051" s="186">
        <v>0.4174837095178513</v>
      </c>
      <c r="L4051" s="182">
        <v>61549547952.361473</v>
      </c>
      <c r="M4051" s="189">
        <v>8073360776.3681669</v>
      </c>
      <c r="N4051" s="187">
        <v>14020598.033108661</v>
      </c>
      <c r="O4051" s="185">
        <v>0</v>
      </c>
      <c r="P4051" s="185">
        <v>0</v>
      </c>
      <c r="Q4051" s="174">
        <v>215493644083.21719</v>
      </c>
      <c r="R4051" s="119">
        <v>0.40184289273398127</v>
      </c>
      <c r="S4051" s="174">
        <v>61549547952.361473</v>
      </c>
      <c r="T4051" s="119">
        <v>0.28562117557672784</v>
      </c>
      <c r="U4051" s="97">
        <v>13.399156193310453</v>
      </c>
      <c r="V4051" s="184">
        <v>918949573866.77014</v>
      </c>
      <c r="W4051" s="199">
        <v>953.03381122849203</v>
      </c>
      <c r="X4051" s="191">
        <v>5.3422779027711795E-2</v>
      </c>
      <c r="Y4051" s="198">
        <v>2.0000000000000001E-4</v>
      </c>
    </row>
    <row r="4052" spans="1:25" x14ac:dyDescent="0.2">
      <c r="A4052">
        <v>4048</v>
      </c>
      <c r="B4052" s="119">
        <v>0.37584160034662478</v>
      </c>
      <c r="C4052" s="97">
        <v>8347.5727800287714</v>
      </c>
      <c r="D4052" s="96">
        <v>0.52718903999677003</v>
      </c>
      <c r="E4052" s="98">
        <v>0.26450006904648915</v>
      </c>
      <c r="F4052" s="119">
        <v>0.46135518974902967</v>
      </c>
      <c r="G4052" s="177">
        <v>1</v>
      </c>
      <c r="H4052" s="97">
        <v>3767301.4322296632</v>
      </c>
      <c r="I4052" s="185">
        <v>53742.898785840807</v>
      </c>
      <c r="J4052" s="174">
        <v>202465699568.0719</v>
      </c>
      <c r="K4052" s="186">
        <v>0.37584160034662462</v>
      </c>
      <c r="L4052" s="182">
        <v>50828751604.350044</v>
      </c>
      <c r="M4052" s="189">
        <v>4763836798.2548809</v>
      </c>
      <c r="N4052" s="187">
        <v>10711154.426884588</v>
      </c>
      <c r="O4052" s="185">
        <v>0</v>
      </c>
      <c r="P4052" s="185">
        <v>266925389956.95227</v>
      </c>
      <c r="Q4052" s="174">
        <v>474154926323.27905</v>
      </c>
      <c r="R4052" s="119">
        <v>0.61084537653638415</v>
      </c>
      <c r="S4052" s="174">
        <v>228161799311.05069</v>
      </c>
      <c r="T4052" s="119">
        <v>0.48119672842013217</v>
      </c>
      <c r="U4052" s="97">
        <v>17.731997640444408</v>
      </c>
      <c r="V4052" s="184">
        <v>4354987466494.5854</v>
      </c>
      <c r="W4052" s="199">
        <v>4516.7751143358682</v>
      </c>
      <c r="X4052" s="191">
        <v>4.1791505712706976E-2</v>
      </c>
      <c r="Y4052" s="198">
        <v>2.0000000000000001E-4</v>
      </c>
    </row>
    <row r="4053" spans="1:25" x14ac:dyDescent="0.2">
      <c r="A4053">
        <v>4049</v>
      </c>
      <c r="B4053" s="119">
        <v>0.57823614093568498</v>
      </c>
      <c r="C4053" s="97">
        <v>7548.3784255406972</v>
      </c>
      <c r="D4053" s="96">
        <v>0.98027199313263325</v>
      </c>
      <c r="E4053" s="98">
        <v>0.48917890790282959</v>
      </c>
      <c r="F4053" s="119">
        <v>0.50877636757222988</v>
      </c>
      <c r="G4053" s="177">
        <v>1</v>
      </c>
      <c r="H4053" s="97">
        <v>8700929.6487556566</v>
      </c>
      <c r="I4053" s="185">
        <v>41164.793598533848</v>
      </c>
      <c r="J4053" s="174">
        <v>358171973106.3902</v>
      </c>
      <c r="K4053" s="186">
        <v>0.47899445835906318</v>
      </c>
      <c r="L4053" s="182">
        <v>130540831593.55272</v>
      </c>
      <c r="M4053" s="189">
        <v>9503760236.5556126</v>
      </c>
      <c r="N4053" s="187">
        <v>18262949.331026882</v>
      </c>
      <c r="O4053" s="185">
        <v>0</v>
      </c>
      <c r="P4053" s="185">
        <v>229782648316.6362</v>
      </c>
      <c r="Q4053" s="174">
        <v>597458381659.58203</v>
      </c>
      <c r="R4053" s="119">
        <v>0.59483391616940007</v>
      </c>
      <c r="S4053" s="174">
        <v>252970537867.54404</v>
      </c>
      <c r="T4053" s="119">
        <v>0.42341114566818616</v>
      </c>
      <c r="U4053" s="97">
        <v>16.037852879139606</v>
      </c>
      <c r="V4053" s="184">
        <v>4340183769333.9307</v>
      </c>
      <c r="W4053" s="199">
        <v>4507.8927351019256</v>
      </c>
      <c r="X4053" s="191">
        <v>4.6656350575510382E-2</v>
      </c>
      <c r="Y4053" s="198">
        <v>2.0000000000000001E-4</v>
      </c>
    </row>
    <row r="4054" spans="1:25" x14ac:dyDescent="0.2">
      <c r="A4054">
        <v>4050</v>
      </c>
      <c r="B4054" s="119">
        <v>0.49130019110550077</v>
      </c>
      <c r="C4054" s="97">
        <v>4000</v>
      </c>
      <c r="D4054" s="96">
        <v>0.70926604327797604</v>
      </c>
      <c r="E4054" s="98">
        <v>0.12138277093522898</v>
      </c>
      <c r="F4054" s="119">
        <v>0</v>
      </c>
      <c r="G4054" s="177">
        <v>0</v>
      </c>
      <c r="H4054" s="97">
        <v>8758226.6646694168</v>
      </c>
      <c r="I4054" s="185">
        <v>38603.129696948978</v>
      </c>
      <c r="J4054" s="174">
        <v>338094959851.51038</v>
      </c>
      <c r="K4054" s="186">
        <v>0.49130019110550083</v>
      </c>
      <c r="L4054" s="182">
        <v>128495046177.59256</v>
      </c>
      <c r="M4054" s="189">
        <v>15967801284.722807</v>
      </c>
      <c r="N4054" s="187">
        <v>20697089.557629339</v>
      </c>
      <c r="O4054" s="185">
        <v>39023675451.48761</v>
      </c>
      <c r="P4054" s="185">
        <v>0</v>
      </c>
      <c r="Q4054" s="174">
        <v>393086436587.72076</v>
      </c>
      <c r="R4054" s="119">
        <v>0.50198897845718193</v>
      </c>
      <c r="S4054" s="174">
        <v>148275131554.06299</v>
      </c>
      <c r="T4054" s="119">
        <v>0.37720744791196598</v>
      </c>
      <c r="U4054" s="97">
        <v>14.19031163536348</v>
      </c>
      <c r="V4054" s="184">
        <v>2360004632790.0874</v>
      </c>
      <c r="W4054" s="199">
        <v>2448.3366631879248</v>
      </c>
      <c r="X4054" s="191">
        <v>5.051687546519907E-2</v>
      </c>
      <c r="Y4054" s="198">
        <v>2.0000000000000001E-4</v>
      </c>
    </row>
    <row r="4055" spans="1:25" x14ac:dyDescent="0.2">
      <c r="A4055">
        <v>4051</v>
      </c>
      <c r="B4055" s="119">
        <v>0.61641750118537086</v>
      </c>
      <c r="C4055" s="97">
        <v>12583.729663881146</v>
      </c>
      <c r="D4055" s="96">
        <v>0.82289283943908198</v>
      </c>
      <c r="E4055" s="98">
        <v>0.50625335978128816</v>
      </c>
      <c r="F4055" s="119">
        <v>0.43770193435644367</v>
      </c>
      <c r="G4055" s="177">
        <v>1</v>
      </c>
      <c r="H4055" s="97">
        <v>5458180.8049909156</v>
      </c>
      <c r="I4055" s="185">
        <v>44147.494570547897</v>
      </c>
      <c r="J4055" s="174">
        <v>240965007453.40518</v>
      </c>
      <c r="K4055" s="186">
        <v>0.47104552021016</v>
      </c>
      <c r="L4055" s="182">
        <v>90338226413.431091</v>
      </c>
      <c r="M4055" s="189">
        <v>4920165129.7994728</v>
      </c>
      <c r="N4055" s="187">
        <v>12734392.196142629</v>
      </c>
      <c r="O4055" s="185">
        <v>0</v>
      </c>
      <c r="P4055" s="185">
        <v>151171884631.81662</v>
      </c>
      <c r="Q4055" s="174">
        <v>397057057215.0213</v>
      </c>
      <c r="R4055" s="119">
        <v>0.59045165105031228</v>
      </c>
      <c r="S4055" s="174">
        <v>161057759495.39349</v>
      </c>
      <c r="T4055" s="119">
        <v>0.40562875427793915</v>
      </c>
      <c r="U4055" s="97">
        <v>15.741680881926635</v>
      </c>
      <c r="V4055" s="184">
        <v>2693261818544.3237</v>
      </c>
      <c r="W4055" s="199">
        <v>2795.820521549786</v>
      </c>
      <c r="X4055" s="191">
        <v>4.7593061678890942E-2</v>
      </c>
      <c r="Y4055" s="198">
        <v>2.0000000000000001E-4</v>
      </c>
    </row>
    <row r="4056" spans="1:25" x14ac:dyDescent="0.2">
      <c r="A4056">
        <v>4052</v>
      </c>
      <c r="B4056" s="119">
        <v>0.49021655065079656</v>
      </c>
      <c r="C4056" s="97">
        <v>7670.1395900556718</v>
      </c>
      <c r="D4056" s="96">
        <v>1.041084648022067</v>
      </c>
      <c r="E4056" s="98">
        <v>0.7</v>
      </c>
      <c r="F4056" s="119">
        <v>0.67409023267942447</v>
      </c>
      <c r="G4056" s="177">
        <v>1</v>
      </c>
      <c r="H4056" s="97">
        <v>8405471.3274050225</v>
      </c>
      <c r="I4056" s="185">
        <v>39314.559071760195</v>
      </c>
      <c r="J4056" s="174">
        <v>330457399027.25134</v>
      </c>
      <c r="K4056" s="186">
        <v>0.42042725407730608</v>
      </c>
      <c r="L4056" s="182">
        <v>103927984810.9736</v>
      </c>
      <c r="M4056" s="189">
        <v>3302977723.3068447</v>
      </c>
      <c r="N4056" s="187">
        <v>17326721.085625224</v>
      </c>
      <c r="O4056" s="185">
        <v>0</v>
      </c>
      <c r="P4056" s="185">
        <v>292611992568.53296</v>
      </c>
      <c r="Q4056" s="174">
        <v>626372369319.09119</v>
      </c>
      <c r="R4056" s="119">
        <v>0.59552896837209346</v>
      </c>
      <c r="S4056" s="174">
        <v>304397923081.52441</v>
      </c>
      <c r="T4056" s="119">
        <v>0.48596958932340101</v>
      </c>
      <c r="U4056" s="97">
        <v>16.989657004599586</v>
      </c>
      <c r="V4056" s="184">
        <v>5496537765378.9609</v>
      </c>
      <c r="W4056" s="199">
        <v>5706.5633182671327</v>
      </c>
      <c r="X4056" s="191">
        <v>4.4450511310094844E-2</v>
      </c>
      <c r="Y4056" s="198">
        <v>2.0000000000000001E-4</v>
      </c>
    </row>
    <row r="4057" spans="1:25" x14ac:dyDescent="0.2">
      <c r="A4057">
        <v>4053</v>
      </c>
      <c r="B4057" s="119">
        <v>0.50865431547053352</v>
      </c>
      <c r="C4057" s="97">
        <v>10098.033816074363</v>
      </c>
      <c r="D4057" s="96">
        <v>1.0773678965010329</v>
      </c>
      <c r="E4057" s="98">
        <v>0.58016933005462867</v>
      </c>
      <c r="F4057" s="119">
        <v>0</v>
      </c>
      <c r="G4057" s="177">
        <v>0</v>
      </c>
      <c r="H4057" s="97">
        <v>9103851.423619207</v>
      </c>
      <c r="I4057" s="185">
        <v>40279.394326919122</v>
      </c>
      <c r="J4057" s="174">
        <v>366697621385.64209</v>
      </c>
      <c r="K4057" s="186">
        <v>0.47571026918895365</v>
      </c>
      <c r="L4057" s="182">
        <v>137715984477.92725</v>
      </c>
      <c r="M4057" s="189">
        <v>31561963607.204712</v>
      </c>
      <c r="N4057" s="187">
        <v>18380331.992582176</v>
      </c>
      <c r="O4057" s="185">
        <v>52551081959.728432</v>
      </c>
      <c r="P4057" s="185">
        <v>0</v>
      </c>
      <c r="Q4057" s="174">
        <v>450810666952.57526</v>
      </c>
      <c r="R4057" s="119">
        <v>0.48020755855555047</v>
      </c>
      <c r="S4057" s="174">
        <v>167244854645.82251</v>
      </c>
      <c r="T4057" s="119">
        <v>0.37098690626904901</v>
      </c>
      <c r="U4057" s="97">
        <v>14.651289093250734</v>
      </c>
      <c r="V4057" s="184">
        <v>2560056774645.0278</v>
      </c>
      <c r="W4057" s="199">
        <v>2658.0355498778799</v>
      </c>
      <c r="X4057" s="191">
        <v>5.1834707861852708E-2</v>
      </c>
      <c r="Y4057" s="198">
        <v>2.0000000000000001E-4</v>
      </c>
    </row>
    <row r="4058" spans="1:25" x14ac:dyDescent="0.2">
      <c r="A4058">
        <v>4054</v>
      </c>
      <c r="B4058" s="119">
        <v>0.52850699847860638</v>
      </c>
      <c r="C4058" s="97">
        <v>12239.832560658349</v>
      </c>
      <c r="D4058" s="96">
        <v>0.9451928491106999</v>
      </c>
      <c r="E4058" s="98">
        <v>0</v>
      </c>
      <c r="F4058" s="119">
        <v>0</v>
      </c>
      <c r="G4058" s="177">
        <v>0</v>
      </c>
      <c r="H4058" s="97">
        <v>6812543.4019503938</v>
      </c>
      <c r="I4058" s="185">
        <v>35639.868392708049</v>
      </c>
      <c r="J4058" s="174">
        <v>242798150265.1236</v>
      </c>
      <c r="K4058" s="186">
        <v>0.38302057548277257</v>
      </c>
      <c r="L4058" s="182">
        <v>74128507771.881989</v>
      </c>
      <c r="M4058" s="189">
        <v>3272288688.8785496</v>
      </c>
      <c r="N4058" s="187">
        <v>14779135.885049939</v>
      </c>
      <c r="O4058" s="185">
        <v>0</v>
      </c>
      <c r="P4058" s="185">
        <v>0</v>
      </c>
      <c r="Q4058" s="174">
        <v>246070438954.00214</v>
      </c>
      <c r="R4058" s="119">
        <v>0.37792709939483699</v>
      </c>
      <c r="S4058" s="174">
        <v>74128507771.881989</v>
      </c>
      <c r="T4058" s="119">
        <v>0.30124913860839175</v>
      </c>
      <c r="U4058" s="97">
        <v>13.154220716940882</v>
      </c>
      <c r="V4058" s="184">
        <v>981654240049.64172</v>
      </c>
      <c r="W4058" s="199">
        <v>1019.4937396048606</v>
      </c>
      <c r="X4058" s="191">
        <v>5.9362958557108721E-2</v>
      </c>
      <c r="Y4058" s="198">
        <v>2.0000000000000001E-4</v>
      </c>
    </row>
    <row r="4059" spans="1:25" x14ac:dyDescent="0.2">
      <c r="A4059">
        <v>4055</v>
      </c>
      <c r="B4059" s="119">
        <v>0.57707405488597363</v>
      </c>
      <c r="C4059" s="97">
        <v>8373.742024123856</v>
      </c>
      <c r="D4059" s="96">
        <v>0.65685049178214405</v>
      </c>
      <c r="E4059" s="98">
        <v>0.40305006614097066</v>
      </c>
      <c r="F4059" s="119">
        <v>0</v>
      </c>
      <c r="G4059" s="177">
        <v>0</v>
      </c>
      <c r="H4059" s="97">
        <v>6924220.420986156</v>
      </c>
      <c r="I4059" s="185">
        <v>38189.575061976124</v>
      </c>
      <c r="J4059" s="174">
        <v>264433035512.91873</v>
      </c>
      <c r="K4059" s="186">
        <v>0.44711242788491834</v>
      </c>
      <c r="L4059" s="182">
        <v>90767875530.518082</v>
      </c>
      <c r="M4059" s="189">
        <v>25468898386.849686</v>
      </c>
      <c r="N4059" s="187">
        <v>16952123.136834696</v>
      </c>
      <c r="O4059" s="185">
        <v>51191224084.348976</v>
      </c>
      <c r="P4059" s="185">
        <v>0</v>
      </c>
      <c r="Q4059" s="174">
        <v>341093157984.11737</v>
      </c>
      <c r="R4059" s="119">
        <v>0.46668856311697504</v>
      </c>
      <c r="S4059" s="174">
        <v>126345987739.0421</v>
      </c>
      <c r="T4059" s="119">
        <v>0.37041489921919002</v>
      </c>
      <c r="U4059" s="97">
        <v>15.461456323599371</v>
      </c>
      <c r="V4059" s="184">
        <v>2130044156303.4673</v>
      </c>
      <c r="W4059" s="199">
        <v>2212.2804623112606</v>
      </c>
      <c r="X4059" s="191">
        <v>4.7230626227446497E-2</v>
      </c>
      <c r="Y4059" s="198">
        <v>2.0000000000000001E-4</v>
      </c>
    </row>
    <row r="4060" spans="1:25" x14ac:dyDescent="0.2">
      <c r="A4060">
        <v>4056</v>
      </c>
      <c r="B4060" s="119">
        <v>0.38767215468824534</v>
      </c>
      <c r="C4060" s="97">
        <v>5309.6281173612497</v>
      </c>
      <c r="D4060" s="96">
        <v>1.0919770639898443</v>
      </c>
      <c r="E4060" s="98">
        <v>0.7</v>
      </c>
      <c r="F4060" s="119">
        <v>0.47672407121300564</v>
      </c>
      <c r="G4060" s="177">
        <v>1</v>
      </c>
      <c r="H4060" s="97">
        <v>14084958.083050704</v>
      </c>
      <c r="I4060" s="185">
        <v>35438.454884058709</v>
      </c>
      <c r="J4060" s="174">
        <v>499149151570.05042</v>
      </c>
      <c r="K4060" s="186">
        <v>0.38767215468824534</v>
      </c>
      <c r="L4060" s="182">
        <v>130623511755.46104</v>
      </c>
      <c r="M4060" s="189">
        <v>4517216356.6006041</v>
      </c>
      <c r="N4060" s="187">
        <v>27507254.339339137</v>
      </c>
      <c r="O4060" s="185">
        <v>0</v>
      </c>
      <c r="P4060" s="185">
        <v>290479247024.37262</v>
      </c>
      <c r="Q4060" s="174">
        <v>794145614951.02368</v>
      </c>
      <c r="R4060" s="119">
        <v>0.53628656596653812</v>
      </c>
      <c r="S4060" s="174">
        <v>315320078313.48468</v>
      </c>
      <c r="T4060" s="119">
        <v>0.39705574440895325</v>
      </c>
      <c r="U4060" s="97">
        <v>16.555454966470375</v>
      </c>
      <c r="V4060" s="184">
        <v>5530589301293.2119</v>
      </c>
      <c r="W4060" s="199">
        <v>5741.7558254061423</v>
      </c>
      <c r="X4060" s="191">
        <v>4.5411581193185765E-2</v>
      </c>
      <c r="Y4060" s="198">
        <v>2.0000000000000001E-4</v>
      </c>
    </row>
    <row r="4061" spans="1:25" x14ac:dyDescent="0.2">
      <c r="A4061">
        <v>4057</v>
      </c>
      <c r="B4061" s="119">
        <v>0.43566220992832699</v>
      </c>
      <c r="C4061" s="97">
        <v>4507.6956863199694</v>
      </c>
      <c r="D4061" s="96">
        <v>0.69172761738731681</v>
      </c>
      <c r="E4061" s="98">
        <v>0</v>
      </c>
      <c r="F4061" s="119">
        <v>0.38989182643235254</v>
      </c>
      <c r="G4061" s="177">
        <v>1</v>
      </c>
      <c r="H4061" s="97">
        <v>7180540.3350285077</v>
      </c>
      <c r="I4061" s="185">
        <v>39809.620010836523</v>
      </c>
      <c r="J4061" s="174">
        <v>285854582209.96967</v>
      </c>
      <c r="K4061" s="186">
        <v>0.43566220992832694</v>
      </c>
      <c r="L4061" s="182">
        <v>80703202275.909561</v>
      </c>
      <c r="M4061" s="189">
        <v>6307820556.9502602</v>
      </c>
      <c r="N4061" s="187">
        <v>17405045.933104776</v>
      </c>
      <c r="O4061" s="185">
        <v>0</v>
      </c>
      <c r="P4061" s="185">
        <v>262979338630.74011</v>
      </c>
      <c r="Q4061" s="174">
        <v>555141741397.66003</v>
      </c>
      <c r="R4061" s="119">
        <v>0.60330449853241364</v>
      </c>
      <c r="S4061" s="174">
        <v>230973958969.35358</v>
      </c>
      <c r="T4061" s="119">
        <v>0.41606303714045878</v>
      </c>
      <c r="U4061" s="97">
        <v>16.993732819408727</v>
      </c>
      <c r="V4061" s="184">
        <v>4242304493738.8145</v>
      </c>
      <c r="W4061" s="199">
        <v>4406.1823665454531</v>
      </c>
      <c r="X4061" s="191">
        <v>4.3394263919549918E-2</v>
      </c>
      <c r="Y4061" s="198">
        <v>2.0000000000000001E-4</v>
      </c>
    </row>
    <row r="4062" spans="1:25" x14ac:dyDescent="0.2">
      <c r="A4062">
        <v>4058</v>
      </c>
      <c r="B4062" s="119">
        <v>0.59298859749731703</v>
      </c>
      <c r="C4062" s="97">
        <v>13676.976824264271</v>
      </c>
      <c r="D4062" s="96">
        <v>0.8768298853245583</v>
      </c>
      <c r="E4062" s="98">
        <v>0.23396418436668376</v>
      </c>
      <c r="F4062" s="119">
        <v>0</v>
      </c>
      <c r="G4062" s="177">
        <v>0</v>
      </c>
      <c r="H4062" s="97">
        <v>5783843.7990989871</v>
      </c>
      <c r="I4062" s="185">
        <v>39926.729056285454</v>
      </c>
      <c r="J4062" s="174">
        <v>230929964270.50198</v>
      </c>
      <c r="K4062" s="186">
        <v>0.3706928375114118</v>
      </c>
      <c r="L4062" s="182">
        <v>60396006883.523499</v>
      </c>
      <c r="M4062" s="189">
        <v>12970711906.935816</v>
      </c>
      <c r="N4062" s="187">
        <v>13127969.673748896</v>
      </c>
      <c r="O4062" s="185">
        <v>29877533267.145699</v>
      </c>
      <c r="P4062" s="185">
        <v>0</v>
      </c>
      <c r="Q4062" s="174">
        <v>273778209444.5835</v>
      </c>
      <c r="R4062" s="119">
        <v>0.39998110352797617</v>
      </c>
      <c r="S4062" s="174">
        <v>71916409935.284561</v>
      </c>
      <c r="T4062" s="119">
        <v>0.26268127796285207</v>
      </c>
      <c r="U4062" s="97">
        <v>14.42970177352084</v>
      </c>
      <c r="V4062" s="184">
        <v>1060752587479.6797</v>
      </c>
      <c r="W4062" s="199">
        <v>1101.7232382906732</v>
      </c>
      <c r="X4062" s="191">
        <v>5.3657047818994823E-2</v>
      </c>
      <c r="Y4062" s="198">
        <v>2.0000000000000001E-4</v>
      </c>
    </row>
    <row r="4063" spans="1:25" x14ac:dyDescent="0.2">
      <c r="A4063">
        <v>4059</v>
      </c>
      <c r="B4063" s="119">
        <v>0.63082181018525385</v>
      </c>
      <c r="C4063" s="97">
        <v>12228.901309855701</v>
      </c>
      <c r="D4063" s="96">
        <v>0.93161967099629517</v>
      </c>
      <c r="E4063" s="98">
        <v>7.3861956732174786E-2</v>
      </c>
      <c r="F4063" s="119">
        <v>0.67636901471676081</v>
      </c>
      <c r="G4063" s="177">
        <v>1</v>
      </c>
      <c r="H4063" s="97">
        <v>6743124.4558173325</v>
      </c>
      <c r="I4063" s="185">
        <v>43505.960648165208</v>
      </c>
      <c r="J4063" s="174">
        <v>293366107220.4693</v>
      </c>
      <c r="K4063" s="186">
        <v>0.49998276661735397</v>
      </c>
      <c r="L4063" s="182">
        <v>118241571488.55548</v>
      </c>
      <c r="M4063" s="189">
        <v>12637047935.043682</v>
      </c>
      <c r="N4063" s="187">
        <v>14710890.989506843</v>
      </c>
      <c r="O4063" s="185">
        <v>0</v>
      </c>
      <c r="P4063" s="185">
        <v>300260872923.20239</v>
      </c>
      <c r="Q4063" s="174">
        <v>606264028078.71533</v>
      </c>
      <c r="R4063" s="119">
        <v>0.63814885650478237</v>
      </c>
      <c r="S4063" s="174">
        <v>346979329633.44525</v>
      </c>
      <c r="T4063" s="119">
        <v>0.57232379551371737</v>
      </c>
      <c r="U4063" s="97">
        <v>17.077598422108846</v>
      </c>
      <c r="V4063" s="184">
        <v>6261826939329.1553</v>
      </c>
      <c r="W4063" s="199">
        <v>6490.6973274231323</v>
      </c>
      <c r="X4063" s="191">
        <v>4.3815834882071768E-2</v>
      </c>
      <c r="Y4063" s="198">
        <v>2.0000000000000001E-4</v>
      </c>
    </row>
    <row r="4064" spans="1:25" x14ac:dyDescent="0.2">
      <c r="A4064">
        <v>4060</v>
      </c>
      <c r="B4064" s="119">
        <v>0.40957441794326899</v>
      </c>
      <c r="C4064" s="97">
        <v>7199.009243183189</v>
      </c>
      <c r="D4064" s="96">
        <v>0.39093971352590445</v>
      </c>
      <c r="E4064" s="98">
        <v>0.22453121185062599</v>
      </c>
      <c r="F4064" s="119">
        <v>0.59998266014859436</v>
      </c>
      <c r="G4064" s="177">
        <v>1</v>
      </c>
      <c r="H4064" s="97">
        <v>3185364.6026379559</v>
      </c>
      <c r="I4064" s="185">
        <v>53630.509089419844</v>
      </c>
      <c r="J4064" s="174">
        <v>170832725274.89111</v>
      </c>
      <c r="K4064" s="186">
        <v>0.40957441794326899</v>
      </c>
      <c r="L4064" s="182">
        <v>50221577776.180962</v>
      </c>
      <c r="M4064" s="189">
        <v>5786239164.0183086</v>
      </c>
      <c r="N4064" s="187">
        <v>10155285.228388112</v>
      </c>
      <c r="O4064" s="185">
        <v>0</v>
      </c>
      <c r="P4064" s="185">
        <v>159234577984.41089</v>
      </c>
      <c r="Q4064" s="174">
        <v>335853542423.32031</v>
      </c>
      <c r="R4064" s="119">
        <v>0.58762630575115526</v>
      </c>
      <c r="S4064" s="174">
        <v>137593948492.0351</v>
      </c>
      <c r="T4064" s="119">
        <v>0.40968437462126683</v>
      </c>
      <c r="U4064" s="97">
        <v>16.948478507879813</v>
      </c>
      <c r="V4064" s="184">
        <v>2557136168258.479</v>
      </c>
      <c r="W4064" s="199">
        <v>2652.7056298374664</v>
      </c>
      <c r="X4064" s="191">
        <v>4.3215521939833634E-2</v>
      </c>
      <c r="Y4064" s="198">
        <v>2.0000000000000001E-4</v>
      </c>
    </row>
    <row r="4065" spans="1:25" x14ac:dyDescent="0.2">
      <c r="A4065">
        <v>4061</v>
      </c>
      <c r="B4065" s="119">
        <v>0.53106964081549668</v>
      </c>
      <c r="C4065" s="97">
        <v>11468.122824530456</v>
      </c>
      <c r="D4065" s="96">
        <v>1.1147867269002503</v>
      </c>
      <c r="E4065" s="98">
        <v>0</v>
      </c>
      <c r="F4065" s="119">
        <v>0</v>
      </c>
      <c r="G4065" s="177">
        <v>0</v>
      </c>
      <c r="H4065" s="97">
        <v>8300827.2005085936</v>
      </c>
      <c r="I4065" s="185">
        <v>40971.206480235218</v>
      </c>
      <c r="J4065" s="174">
        <v>340094905188.79047</v>
      </c>
      <c r="K4065" s="186">
        <v>0.41988823086919347</v>
      </c>
      <c r="L4065" s="182">
        <v>112055462868.22668</v>
      </c>
      <c r="M4065" s="189">
        <v>7736946138.2892647</v>
      </c>
      <c r="N4065" s="187">
        <v>16721591.189368207</v>
      </c>
      <c r="O4065" s="185">
        <v>0</v>
      </c>
      <c r="P4065" s="185">
        <v>0</v>
      </c>
      <c r="Q4065" s="174">
        <v>347831851327.07971</v>
      </c>
      <c r="R4065" s="119">
        <v>0.41054850935162124</v>
      </c>
      <c r="S4065" s="174">
        <v>112055462868.22668</v>
      </c>
      <c r="T4065" s="119">
        <v>0.32215411682599648</v>
      </c>
      <c r="U4065" s="97">
        <v>13.236839639544137</v>
      </c>
      <c r="V4065" s="184">
        <v>1509886604432.1599</v>
      </c>
      <c r="W4065" s="199">
        <v>1566.580531947445</v>
      </c>
      <c r="X4065" s="191">
        <v>5.8531136707860087E-2</v>
      </c>
      <c r="Y4065" s="198">
        <v>2.0000000000000001E-4</v>
      </c>
    </row>
    <row r="4066" spans="1:25" x14ac:dyDescent="0.2">
      <c r="A4066">
        <v>4062</v>
      </c>
      <c r="B4066" s="119">
        <v>0.6287225162165343</v>
      </c>
      <c r="C4066" s="97">
        <v>7495.386718796628</v>
      </c>
      <c r="D4066" s="96">
        <v>0.64223758562420896</v>
      </c>
      <c r="E4066" s="98">
        <v>0.11198061770542737</v>
      </c>
      <c r="F4066" s="119">
        <v>0</v>
      </c>
      <c r="G4066" s="177">
        <v>0</v>
      </c>
      <c r="H4066" s="97">
        <v>14860154.930065442</v>
      </c>
      <c r="I4066" s="185">
        <v>30416.831681109099</v>
      </c>
      <c r="J4066" s="174">
        <v>451998831263.00409</v>
      </c>
      <c r="K4066" s="186">
        <v>0.33958065326581377</v>
      </c>
      <c r="L4066" s="182">
        <v>100713506952.80818</v>
      </c>
      <c r="M4066" s="189">
        <v>16148614935.665453</v>
      </c>
      <c r="N4066" s="187">
        <v>34583990.975119814</v>
      </c>
      <c r="O4066" s="185">
        <v>34755319137.560127</v>
      </c>
      <c r="P4066" s="185">
        <v>0</v>
      </c>
      <c r="Q4066" s="174">
        <v>502902765336.22968</v>
      </c>
      <c r="R4066" s="119">
        <v>0.36049575822975238</v>
      </c>
      <c r="S4066" s="174">
        <v>122061164578.209</v>
      </c>
      <c r="T4066" s="119">
        <v>0.2427132499392832</v>
      </c>
      <c r="U4066" s="97">
        <v>14.555250590242158</v>
      </c>
      <c r="V4066" s="184">
        <v>1858122467275.6953</v>
      </c>
      <c r="W4066" s="199">
        <v>1930.5333834959515</v>
      </c>
      <c r="X4066" s="191">
        <v>5.0123908713398321E-2</v>
      </c>
      <c r="Y4066" s="198">
        <v>2.0000000000000001E-4</v>
      </c>
    </row>
    <row r="4067" spans="1:25" x14ac:dyDescent="0.2">
      <c r="A4067">
        <v>4063</v>
      </c>
      <c r="B4067" s="119">
        <v>0.33478013825039454</v>
      </c>
      <c r="C4067" s="97">
        <v>9346.8574992825179</v>
      </c>
      <c r="D4067" s="96">
        <v>0.2</v>
      </c>
      <c r="E4067" s="98">
        <v>0.31018089225770573</v>
      </c>
      <c r="F4067" s="119">
        <v>0.75194508803033022</v>
      </c>
      <c r="G4067" s="177">
        <v>1</v>
      </c>
      <c r="H4067" s="97">
        <v>2894200.3389403005</v>
      </c>
      <c r="I4067" s="185">
        <v>53636.358681111735</v>
      </c>
      <c r="J4067" s="174">
        <v>155234367474.39713</v>
      </c>
      <c r="K4067" s="186">
        <v>0.33478013825039454</v>
      </c>
      <c r="L4067" s="182">
        <v>30712653697.762512</v>
      </c>
      <c r="M4067" s="189">
        <v>3188949336.2381458</v>
      </c>
      <c r="N4067" s="187">
        <v>10767835.179405523</v>
      </c>
      <c r="O4067" s="185">
        <v>0</v>
      </c>
      <c r="P4067" s="185">
        <v>274278693289.84338</v>
      </c>
      <c r="Q4067" s="174">
        <v>432702010100.47864</v>
      </c>
      <c r="R4067" s="119">
        <v>0.62720378297559876</v>
      </c>
      <c r="S4067" s="174">
        <v>179678188429.14944</v>
      </c>
      <c r="T4067" s="119">
        <v>0.4152469464780762</v>
      </c>
      <c r="U4067" s="97">
        <v>18.018904725096775</v>
      </c>
      <c r="V4067" s="184">
        <v>3507712799416.3389</v>
      </c>
      <c r="W4067" s="199">
        <v>3637.6161948041827</v>
      </c>
      <c r="X4067" s="191">
        <v>4.0793606003007257E-2</v>
      </c>
      <c r="Y4067" s="198">
        <v>2.0000000000000001E-4</v>
      </c>
    </row>
    <row r="4068" spans="1:25" x14ac:dyDescent="0.2">
      <c r="A4068">
        <v>4064</v>
      </c>
      <c r="B4068" s="119">
        <v>0.3788383384103432</v>
      </c>
      <c r="C4068" s="97">
        <v>12916.095336478867</v>
      </c>
      <c r="D4068" s="96">
        <v>0.57298198449725013</v>
      </c>
      <c r="E4068" s="98">
        <v>0</v>
      </c>
      <c r="F4068" s="119">
        <v>0</v>
      </c>
      <c r="G4068" s="177">
        <v>0</v>
      </c>
      <c r="H4068" s="97">
        <v>3468121.225018193</v>
      </c>
      <c r="I4068" s="185">
        <v>53466.644694183262</v>
      </c>
      <c r="J4068" s="174">
        <v>185428805294.40332</v>
      </c>
      <c r="K4068" s="186">
        <v>0.3788383384103432</v>
      </c>
      <c r="L4068" s="182">
        <v>49129663299.424225</v>
      </c>
      <c r="M4068" s="189">
        <v>4247499992.4846487</v>
      </c>
      <c r="N4068" s="187">
        <v>9685242.6023875009</v>
      </c>
      <c r="O4068" s="185">
        <v>0</v>
      </c>
      <c r="P4068" s="185">
        <v>0</v>
      </c>
      <c r="Q4068" s="174">
        <v>189676305286.88797</v>
      </c>
      <c r="R4068" s="119">
        <v>0.37035485473473584</v>
      </c>
      <c r="S4068" s="174">
        <v>49129663299.424225</v>
      </c>
      <c r="T4068" s="119">
        <v>0.25901845370255894</v>
      </c>
      <c r="U4068" s="97">
        <v>13.224137939990792</v>
      </c>
      <c r="V4068" s="184">
        <v>703610145569.17529</v>
      </c>
      <c r="W4068" s="199">
        <v>730.63813635759391</v>
      </c>
      <c r="X4068" s="191">
        <v>5.3891579147590102E-2</v>
      </c>
      <c r="Y4068" s="198">
        <v>2.0000000000000001E-4</v>
      </c>
    </row>
    <row r="4069" spans="1:25" x14ac:dyDescent="0.2">
      <c r="A4069">
        <v>4065</v>
      </c>
      <c r="B4069" s="119">
        <v>0.42023999876426615</v>
      </c>
      <c r="C4069" s="97">
        <v>10672.11545494082</v>
      </c>
      <c r="D4069" s="96">
        <v>0.69686271751702211</v>
      </c>
      <c r="E4069" s="98">
        <v>0.64775784367430433</v>
      </c>
      <c r="F4069" s="119">
        <v>0</v>
      </c>
      <c r="G4069" s="177">
        <v>0</v>
      </c>
      <c r="H4069" s="97">
        <v>16214403.412505481</v>
      </c>
      <c r="I4069" s="185">
        <v>21822.797867855679</v>
      </c>
      <c r="J4069" s="174">
        <v>353843648218.97644</v>
      </c>
      <c r="K4069" s="186">
        <v>4.4704270367174836E-2</v>
      </c>
      <c r="L4069" s="182">
        <v>-10764436964.538498</v>
      </c>
      <c r="M4069" s="189">
        <v>49209807172.032936</v>
      </c>
      <c r="N4069" s="187">
        <v>36453909.230863005</v>
      </c>
      <c r="O4069" s="185">
        <v>125402115668.9281</v>
      </c>
      <c r="P4069" s="185">
        <v>0</v>
      </c>
      <c r="Q4069" s="174">
        <v>528455571059.9375</v>
      </c>
      <c r="R4069" s="119">
        <v>0.21977252396050245</v>
      </c>
      <c r="S4069" s="174">
        <v>56572975985.625191</v>
      </c>
      <c r="T4069" s="119">
        <v>0.10705341959430054</v>
      </c>
      <c r="U4069" s="97">
        <v>22.35642876948905</v>
      </c>
      <c r="V4069" s="184">
        <v>1100009587663.9102</v>
      </c>
      <c r="W4069" s="199">
        <v>1141.3389772615762</v>
      </c>
      <c r="X4069" s="191">
        <v>3.8020132365001964E-2</v>
      </c>
      <c r="Y4069" s="198">
        <v>2.0000000000000001E-4</v>
      </c>
    </row>
    <row r="4070" spans="1:25" x14ac:dyDescent="0.2">
      <c r="A4070">
        <v>4066</v>
      </c>
      <c r="B4070" s="119">
        <v>0.8</v>
      </c>
      <c r="C4070" s="97">
        <v>11419.384543648175</v>
      </c>
      <c r="D4070" s="96">
        <v>0.96597428560515075</v>
      </c>
      <c r="E4070" s="98">
        <v>0.50685331658400468</v>
      </c>
      <c r="F4070" s="119">
        <v>0</v>
      </c>
      <c r="G4070" s="177">
        <v>0</v>
      </c>
      <c r="H4070" s="97">
        <v>7040631.8273409326</v>
      </c>
      <c r="I4070" s="185">
        <v>37651.437634693888</v>
      </c>
      <c r="J4070" s="174">
        <v>265089910155.96799</v>
      </c>
      <c r="K4070" s="186">
        <v>0.38901731744290546</v>
      </c>
      <c r="L4070" s="182">
        <v>81922666408.661133</v>
      </c>
      <c r="M4070" s="189">
        <v>37711834243.626511</v>
      </c>
      <c r="N4070" s="187">
        <v>15116103.793283269</v>
      </c>
      <c r="O4070" s="185">
        <v>75839882605.480225</v>
      </c>
      <c r="P4070" s="185">
        <v>0</v>
      </c>
      <c r="Q4070" s="174">
        <v>378641627005.07477</v>
      </c>
      <c r="R4070" s="119">
        <v>0.4325897105133778</v>
      </c>
      <c r="S4070" s="174">
        <v>127506395121.96024</v>
      </c>
      <c r="T4070" s="119">
        <v>0.33674690268603596</v>
      </c>
      <c r="U4070" s="97">
        <v>15.986260864643633</v>
      </c>
      <c r="V4070" s="184">
        <v>2124249822072.9341</v>
      </c>
      <c r="W4070" s="199">
        <v>2205.5215635983773</v>
      </c>
      <c r="X4070" s="191">
        <v>4.7513912615732276E-2</v>
      </c>
      <c r="Y4070" s="198">
        <v>2.0000000000000001E-4</v>
      </c>
    </row>
    <row r="4071" spans="1:25" x14ac:dyDescent="0.2">
      <c r="A4071">
        <v>4067</v>
      </c>
      <c r="B4071" s="119">
        <v>0.47232211703704685</v>
      </c>
      <c r="C4071" s="97">
        <v>11794.943800599136</v>
      </c>
      <c r="D4071" s="96">
        <v>1.0432058059252958</v>
      </c>
      <c r="E4071" s="98">
        <v>0.47995818422762482</v>
      </c>
      <c r="F4071" s="119">
        <v>0.55549352653526562</v>
      </c>
      <c r="G4071" s="177">
        <v>1</v>
      </c>
      <c r="H4071" s="97">
        <v>8107112.9584194897</v>
      </c>
      <c r="I4071" s="185">
        <v>38754.963854204827</v>
      </c>
      <c r="J4071" s="174">
        <v>314190869665.50287</v>
      </c>
      <c r="K4071" s="186">
        <v>0.43422220323342442</v>
      </c>
      <c r="L4071" s="182">
        <v>105557788715.89384</v>
      </c>
      <c r="M4071" s="189">
        <v>2814225479.650928</v>
      </c>
      <c r="N4071" s="187">
        <v>16700883.324331041</v>
      </c>
      <c r="O4071" s="185">
        <v>0</v>
      </c>
      <c r="P4071" s="185">
        <v>189947371304.40225</v>
      </c>
      <c r="Q4071" s="174">
        <v>506952466449.55609</v>
      </c>
      <c r="R4071" s="119">
        <v>0.56886309425658521</v>
      </c>
      <c r="S4071" s="174">
        <v>173041322628.71674</v>
      </c>
      <c r="T4071" s="119">
        <v>0.34133638571799924</v>
      </c>
      <c r="U4071" s="97">
        <v>15.39969458745659</v>
      </c>
      <c r="V4071" s="184">
        <v>2763426671972.7495</v>
      </c>
      <c r="W4071" s="199">
        <v>2867.1908132986036</v>
      </c>
      <c r="X4071" s="191">
        <v>5.0204943480692862E-2</v>
      </c>
      <c r="Y4071" s="198">
        <v>2.0000000000000001E-4</v>
      </c>
    </row>
    <row r="4072" spans="1:25" x14ac:dyDescent="0.2">
      <c r="A4072">
        <v>4068</v>
      </c>
      <c r="B4072" s="119">
        <v>0.37225941940183704</v>
      </c>
      <c r="C4072" s="97">
        <v>13264.736973156452</v>
      </c>
      <c r="D4072" s="96">
        <v>0.61615764894422032</v>
      </c>
      <c r="E4072" s="98">
        <v>5.3401794790132059E-2</v>
      </c>
      <c r="F4072" s="119">
        <v>0</v>
      </c>
      <c r="G4072" s="177">
        <v>0</v>
      </c>
      <c r="H4072" s="97">
        <v>4064889.9497398343</v>
      </c>
      <c r="I4072" s="185">
        <v>53643.809236282381</v>
      </c>
      <c r="J4072" s="174">
        <v>218056181030.32513</v>
      </c>
      <c r="K4072" s="186">
        <v>0.37225941940183704</v>
      </c>
      <c r="L4072" s="182">
        <v>60981006962.879997</v>
      </c>
      <c r="M4072" s="189">
        <v>3206703803.8429098</v>
      </c>
      <c r="N4072" s="187">
        <v>10849050.291256234</v>
      </c>
      <c r="O4072" s="185">
        <v>1559055910.5137179</v>
      </c>
      <c r="P4072" s="185">
        <v>0</v>
      </c>
      <c r="Q4072" s="174">
        <v>222821940744.68176</v>
      </c>
      <c r="R4072" s="119">
        <v>0.36989495648537868</v>
      </c>
      <c r="S4072" s="174">
        <v>61667707062.098747</v>
      </c>
      <c r="T4072" s="119">
        <v>0.27675778631135817</v>
      </c>
      <c r="U4072" s="97">
        <v>13.221588021557125</v>
      </c>
      <c r="V4072" s="184">
        <v>877495517974.24341</v>
      </c>
      <c r="W4072" s="199">
        <v>910.49408703506867</v>
      </c>
      <c r="X4072" s="191">
        <v>5.4759300191742605E-2</v>
      </c>
      <c r="Y4072" s="198">
        <v>2.0000000000000001E-4</v>
      </c>
    </row>
    <row r="4073" spans="1:25" x14ac:dyDescent="0.2">
      <c r="A4073">
        <v>4069</v>
      </c>
      <c r="B4073" s="119">
        <v>0.63451925544451493</v>
      </c>
      <c r="C4073" s="97">
        <v>7332.3350298003152</v>
      </c>
      <c r="D4073" s="96">
        <v>0.64252608016386781</v>
      </c>
      <c r="E4073" s="98">
        <v>0.7</v>
      </c>
      <c r="F4073" s="119">
        <v>0</v>
      </c>
      <c r="G4073" s="177">
        <v>0</v>
      </c>
      <c r="H4073" s="97">
        <v>5674737.9617729103</v>
      </c>
      <c r="I4073" s="185">
        <v>41697.206455150386</v>
      </c>
      <c r="J4073" s="174">
        <v>236620720370.92435</v>
      </c>
      <c r="K4073" s="186">
        <v>0.42038350583193373</v>
      </c>
      <c r="L4073" s="182">
        <v>67965722997.899841</v>
      </c>
      <c r="M4073" s="189">
        <v>29267681986.538582</v>
      </c>
      <c r="N4073" s="187">
        <v>14330460.570650984</v>
      </c>
      <c r="O4073" s="185">
        <v>35992966744.923866</v>
      </c>
      <c r="P4073" s="185">
        <v>0</v>
      </c>
      <c r="Q4073" s="174">
        <v>301881369102.38678</v>
      </c>
      <c r="R4073" s="119">
        <v>0.4248881663659177</v>
      </c>
      <c r="S4073" s="174">
        <v>78618715376.974365</v>
      </c>
      <c r="T4073" s="119">
        <v>0.26042917325682946</v>
      </c>
      <c r="U4073" s="97">
        <v>14.987834199024887</v>
      </c>
      <c r="V4073" s="184">
        <v>1301577283809.719</v>
      </c>
      <c r="W4073" s="199">
        <v>1351.2871717777921</v>
      </c>
      <c r="X4073" s="191">
        <v>4.8179561239174731E-2</v>
      </c>
      <c r="Y4073" s="198">
        <v>2.0000000000000001E-4</v>
      </c>
    </row>
    <row r="4074" spans="1:25" x14ac:dyDescent="0.2">
      <c r="A4074">
        <v>4070</v>
      </c>
      <c r="B4074" s="119">
        <v>0.3750329081954013</v>
      </c>
      <c r="C4074" s="97">
        <v>4000</v>
      </c>
      <c r="D4074" s="96">
        <v>0.87999723366093452</v>
      </c>
      <c r="E4074" s="98">
        <v>0.2166261809791063</v>
      </c>
      <c r="F4074" s="119">
        <v>0.59221888748875773</v>
      </c>
      <c r="G4074" s="177">
        <v>1</v>
      </c>
      <c r="H4074" s="97">
        <v>10581187.519698553</v>
      </c>
      <c r="I4074" s="185">
        <v>35519.084048031269</v>
      </c>
      <c r="J4074" s="174">
        <v>375834088840.1524</v>
      </c>
      <c r="K4074" s="186">
        <v>0.37503290819540136</v>
      </c>
      <c r="L4074" s="182">
        <v>97281198501.426529</v>
      </c>
      <c r="M4074" s="189">
        <v>8352892455.3741398</v>
      </c>
      <c r="N4074" s="187">
        <v>22828454.249369133</v>
      </c>
      <c r="O4074" s="185">
        <v>0</v>
      </c>
      <c r="P4074" s="185">
        <v>377151964377.02142</v>
      </c>
      <c r="Q4074" s="174">
        <v>761338945672.54797</v>
      </c>
      <c r="R4074" s="119">
        <v>0.58143843206032642</v>
      </c>
      <c r="S4074" s="174">
        <v>177350039979.69855</v>
      </c>
      <c r="T4074" s="119">
        <v>0.23294492024578081</v>
      </c>
      <c r="U4074" s="97">
        <v>15.854004843782617</v>
      </c>
      <c r="V4074" s="184">
        <v>3040149318258.8501</v>
      </c>
      <c r="W4074" s="199">
        <v>3148.8610409884668</v>
      </c>
      <c r="X4074" s="191">
        <v>4.6782130232088638E-2</v>
      </c>
      <c r="Y4074" s="198">
        <v>2.0000000000000001E-4</v>
      </c>
    </row>
    <row r="4075" spans="1:25" x14ac:dyDescent="0.2">
      <c r="A4075">
        <v>4071</v>
      </c>
      <c r="B4075" s="119">
        <v>0.49752627318485859</v>
      </c>
      <c r="C4075" s="97">
        <v>12200.907836471</v>
      </c>
      <c r="D4075" s="96">
        <v>1.0977376266280396</v>
      </c>
      <c r="E4075" s="98">
        <v>0</v>
      </c>
      <c r="F4075" s="119">
        <v>0.5621677290689161</v>
      </c>
      <c r="G4075" s="177">
        <v>1</v>
      </c>
      <c r="H4075" s="97">
        <v>9083123.3136866949</v>
      </c>
      <c r="I4075" s="185">
        <v>36739.516518261255</v>
      </c>
      <c r="J4075" s="174">
        <v>333709559020.59625</v>
      </c>
      <c r="K4075" s="186">
        <v>0.37731156904254171</v>
      </c>
      <c r="L4075" s="182">
        <v>97788208679.349365</v>
      </c>
      <c r="M4075" s="189">
        <v>8669291609.4977093</v>
      </c>
      <c r="N4075" s="187">
        <v>18200861.707670249</v>
      </c>
      <c r="O4075" s="185">
        <v>0</v>
      </c>
      <c r="P4075" s="185">
        <v>341798663113.61011</v>
      </c>
      <c r="Q4075" s="174">
        <v>684177513743.70398</v>
      </c>
      <c r="R4075" s="119">
        <v>0.58369560499622442</v>
      </c>
      <c r="S4075" s="174">
        <v>277510813577.09253</v>
      </c>
      <c r="T4075" s="119">
        <v>0.40561229798185</v>
      </c>
      <c r="U4075" s="97">
        <v>16.981632650952889</v>
      </c>
      <c r="V4075" s="184">
        <v>4864896286484.2256</v>
      </c>
      <c r="W4075" s="199">
        <v>5053.7623264746771</v>
      </c>
      <c r="X4075" s="191">
        <v>4.446511972948148E-2</v>
      </c>
      <c r="Y4075" s="198">
        <v>2.0000000000000001E-4</v>
      </c>
    </row>
    <row r="4076" spans="1:25" x14ac:dyDescent="0.2">
      <c r="A4076">
        <v>4072</v>
      </c>
      <c r="B4076" s="119">
        <v>0.36534529464207011</v>
      </c>
      <c r="C4076" s="97">
        <v>6836.7575736744893</v>
      </c>
      <c r="D4076" s="96">
        <v>0.90656914485112261</v>
      </c>
      <c r="E4076" s="98">
        <v>0.53695215887370318</v>
      </c>
      <c r="F4076" s="119">
        <v>0</v>
      </c>
      <c r="G4076" s="177">
        <v>0</v>
      </c>
      <c r="H4076" s="97">
        <v>15004333.533083778</v>
      </c>
      <c r="I4076" s="185">
        <v>26280.022912536901</v>
      </c>
      <c r="J4076" s="174">
        <v>394314229036.78741</v>
      </c>
      <c r="K4076" s="186">
        <v>0.2777355906040021</v>
      </c>
      <c r="L4076" s="182">
        <v>68051965732.046432</v>
      </c>
      <c r="M4076" s="189">
        <v>57316250187.729538</v>
      </c>
      <c r="N4076" s="187">
        <v>31048811.162066005</v>
      </c>
      <c r="O4076" s="185">
        <v>129234156953.15552</v>
      </c>
      <c r="P4076" s="185">
        <v>0</v>
      </c>
      <c r="Q4076" s="174">
        <v>580864636177.67249</v>
      </c>
      <c r="R4076" s="119">
        <v>0.36652673891219056</v>
      </c>
      <c r="S4076" s="174">
        <v>118807789762.12425</v>
      </c>
      <c r="T4076" s="119">
        <v>0.20453610421858048</v>
      </c>
      <c r="U4076" s="97">
        <v>17.087556315731405</v>
      </c>
      <c r="V4076" s="184">
        <v>2096073039066.7661</v>
      </c>
      <c r="W4076" s="199">
        <v>2175.3901417505372</v>
      </c>
      <c r="X4076" s="191">
        <v>4.3381062791496783E-2</v>
      </c>
      <c r="Y4076" s="198">
        <v>2.0000000000000001E-4</v>
      </c>
    </row>
    <row r="4077" spans="1:25" x14ac:dyDescent="0.2">
      <c r="A4077">
        <v>4073</v>
      </c>
      <c r="B4077" s="119">
        <v>0.54111850272713635</v>
      </c>
      <c r="C4077" s="97">
        <v>8773.244916463902</v>
      </c>
      <c r="D4077" s="96">
        <v>1.0511845019953947</v>
      </c>
      <c r="E4077" s="98">
        <v>0</v>
      </c>
      <c r="F4077" s="119">
        <v>0.49185785186092107</v>
      </c>
      <c r="G4077" s="177">
        <v>1</v>
      </c>
      <c r="H4077" s="97">
        <v>35200367.129294865</v>
      </c>
      <c r="I4077" s="185">
        <v>22324.92880750445</v>
      </c>
      <c r="J4077" s="174">
        <v>785845690159.52759</v>
      </c>
      <c r="K4077" s="186">
        <v>0.19259744441122029</v>
      </c>
      <c r="L4077" s="182">
        <v>99806337039.757263</v>
      </c>
      <c r="M4077" s="189">
        <v>36468352933.719315</v>
      </c>
      <c r="N4077" s="187">
        <v>66600186.107310623</v>
      </c>
      <c r="O4077" s="185">
        <v>0</v>
      </c>
      <c r="P4077" s="185">
        <v>575567971545.54553</v>
      </c>
      <c r="Q4077" s="174">
        <v>1397882014638.7925</v>
      </c>
      <c r="R4077" s="119">
        <v>0.43766658591771179</v>
      </c>
      <c r="S4077" s="174">
        <v>407069635426.7536</v>
      </c>
      <c r="T4077" s="119">
        <v>0.29120457317847309</v>
      </c>
      <c r="U4077" s="97">
        <v>17.773570323514818</v>
      </c>
      <c r="V4077" s="184">
        <v>7222200623207.9629</v>
      </c>
      <c r="W4077" s="199">
        <v>7501.2599541465788</v>
      </c>
      <c r="X4077" s="191">
        <v>4.3407949708007043E-2</v>
      </c>
      <c r="Y4077" s="198">
        <v>2.0000000000000001E-4</v>
      </c>
    </row>
    <row r="4078" spans="1:25" x14ac:dyDescent="0.2">
      <c r="A4078">
        <v>4074</v>
      </c>
      <c r="B4078" s="119">
        <v>0.53971076642252203</v>
      </c>
      <c r="C4078" s="97">
        <v>6300.7770631837047</v>
      </c>
      <c r="D4078" s="96">
        <v>0.647787585311139</v>
      </c>
      <c r="E4078" s="98">
        <v>0.7</v>
      </c>
      <c r="F4078" s="119">
        <v>0.37802655809813546</v>
      </c>
      <c r="G4078" s="177">
        <v>1</v>
      </c>
      <c r="H4078" s="97">
        <v>10435449.051011609</v>
      </c>
      <c r="I4078" s="185">
        <v>35060.009809586198</v>
      </c>
      <c r="J4078" s="174">
        <v>365866946095.90399</v>
      </c>
      <c r="K4078" s="186">
        <v>0.45053979992284487</v>
      </c>
      <c r="L4078" s="182">
        <v>119963522105.12941</v>
      </c>
      <c r="M4078" s="189">
        <v>6870537341.1442852</v>
      </c>
      <c r="N4078" s="187">
        <v>24849341.568916164</v>
      </c>
      <c r="O4078" s="185">
        <v>4902742464.2083569</v>
      </c>
      <c r="P4078" s="185">
        <v>337032359196.33942</v>
      </c>
      <c r="Q4078" s="174">
        <v>714672585097.59595</v>
      </c>
      <c r="R4078" s="119">
        <v>0.61340774945355281</v>
      </c>
      <c r="S4078" s="174">
        <v>253383262960.12833</v>
      </c>
      <c r="T4078" s="119">
        <v>0.35454454003650665</v>
      </c>
      <c r="U4078" s="97">
        <v>16.250127842622128</v>
      </c>
      <c r="V4078" s="184">
        <v>4451015116907.2959</v>
      </c>
      <c r="W4078" s="199">
        <v>4623.5807864153112</v>
      </c>
      <c r="X4078" s="191">
        <v>4.4867956857873599E-2</v>
      </c>
      <c r="Y4078" s="198">
        <v>2.0000000000000001E-4</v>
      </c>
    </row>
    <row r="4079" spans="1:25" x14ac:dyDescent="0.2">
      <c r="A4079">
        <v>4075</v>
      </c>
      <c r="B4079" s="119">
        <v>0.39397426593408647</v>
      </c>
      <c r="C4079" s="97">
        <v>11066.787379720898</v>
      </c>
      <c r="D4079" s="96">
        <v>0.6976693321302152</v>
      </c>
      <c r="E4079" s="98">
        <v>0.43693063565053608</v>
      </c>
      <c r="F4079" s="119">
        <v>0.4571500252480718</v>
      </c>
      <c r="G4079" s="177">
        <v>1</v>
      </c>
      <c r="H4079" s="97">
        <v>6305478.2318861773</v>
      </c>
      <c r="I4079" s="185">
        <v>47990.400220134994</v>
      </c>
      <c r="J4079" s="174">
        <v>302602423927.56683</v>
      </c>
      <c r="K4079" s="186">
        <v>0.39397426593408647</v>
      </c>
      <c r="L4079" s="182">
        <v>86097320807.966141</v>
      </c>
      <c r="M4079" s="189">
        <v>4542811341.5865097</v>
      </c>
      <c r="N4079" s="187">
        <v>15257375.879389521</v>
      </c>
      <c r="O4079" s="185">
        <v>0</v>
      </c>
      <c r="P4079" s="185">
        <v>341915844355.33301</v>
      </c>
      <c r="Q4079" s="174">
        <v>649061079624.48645</v>
      </c>
      <c r="R4079" s="119">
        <v>0.60510521374695592</v>
      </c>
      <c r="S4079" s="174">
        <v>256622632920.23575</v>
      </c>
      <c r="T4079" s="119">
        <v>0.39537516726269351</v>
      </c>
      <c r="U4079" s="97">
        <v>17.040574557956763</v>
      </c>
      <c r="V4079" s="184">
        <v>4652596084682.5371</v>
      </c>
      <c r="W4079" s="199">
        <v>4828.7473152110388</v>
      </c>
      <c r="X4079" s="191">
        <v>4.3797826908009513E-2</v>
      </c>
      <c r="Y4079" s="198">
        <v>2.0000000000000001E-4</v>
      </c>
    </row>
    <row r="4080" spans="1:25" x14ac:dyDescent="0.2">
      <c r="A4080">
        <v>4076</v>
      </c>
      <c r="B4080" s="119">
        <v>0.5784369794393589</v>
      </c>
      <c r="C4080" s="97">
        <v>4000</v>
      </c>
      <c r="D4080" s="96">
        <v>0.88704729378230018</v>
      </c>
      <c r="E4080" s="98">
        <v>0</v>
      </c>
      <c r="F4080" s="119">
        <v>0.55155793853413659</v>
      </c>
      <c r="G4080" s="177">
        <v>1</v>
      </c>
      <c r="H4080" s="97">
        <v>12775462.235096248</v>
      </c>
      <c r="I4080" s="185">
        <v>36056.086047086923</v>
      </c>
      <c r="J4080" s="174">
        <v>460633165639.93976</v>
      </c>
      <c r="K4080" s="186">
        <v>0.46479005176421384</v>
      </c>
      <c r="L4080" s="182">
        <v>153457241959.94025</v>
      </c>
      <c r="M4080" s="189">
        <v>16312858815.829647</v>
      </c>
      <c r="N4080" s="187">
        <v>27099146.44797197</v>
      </c>
      <c r="O4080" s="185">
        <v>0</v>
      </c>
      <c r="P4080" s="185">
        <v>162158252210.0993</v>
      </c>
      <c r="Q4080" s="174">
        <v>639104276665.86865</v>
      </c>
      <c r="R4080" s="119">
        <v>0.53797842890971015</v>
      </c>
      <c r="S4080" s="174">
        <v>264451374366.1713</v>
      </c>
      <c r="T4080" s="119">
        <v>0.413784391720523</v>
      </c>
      <c r="U4080" s="97">
        <v>15.716171305266984</v>
      </c>
      <c r="V4080" s="184">
        <v>4514803942864.4424</v>
      </c>
      <c r="W4080" s="199">
        <v>4681.4594825888171</v>
      </c>
      <c r="X4080" s="191">
        <v>4.6383170437980591E-2</v>
      </c>
      <c r="Y4080" s="198">
        <v>2.0000000000000001E-4</v>
      </c>
    </row>
    <row r="4081" spans="1:25" x14ac:dyDescent="0.2">
      <c r="A4081">
        <v>4077</v>
      </c>
      <c r="B4081" s="119">
        <v>0.47289607061193595</v>
      </c>
      <c r="C4081" s="97">
        <v>8659.6945520674235</v>
      </c>
      <c r="D4081" s="96">
        <v>1.1886332124931112</v>
      </c>
      <c r="E4081" s="98">
        <v>0.37963244549728925</v>
      </c>
      <c r="F4081" s="119">
        <v>0.69872987663351727</v>
      </c>
      <c r="G4081" s="177">
        <v>1</v>
      </c>
      <c r="H4081" s="97">
        <v>11698098.770527169</v>
      </c>
      <c r="I4081" s="185">
        <v>37713.066037656376</v>
      </c>
      <c r="J4081" s="174">
        <v>441171171447.91797</v>
      </c>
      <c r="K4081" s="186">
        <v>0.44258547937713266</v>
      </c>
      <c r="L4081" s="182">
        <v>144740646571.08237</v>
      </c>
      <c r="M4081" s="189">
        <v>6181447105.0769243</v>
      </c>
      <c r="N4081" s="187">
        <v>22391685.021477602</v>
      </c>
      <c r="O4081" s="185">
        <v>0</v>
      </c>
      <c r="P4081" s="185">
        <v>257105894534.63019</v>
      </c>
      <c r="Q4081" s="174">
        <v>704458513087.625</v>
      </c>
      <c r="R4081" s="119">
        <v>0.56914731326482049</v>
      </c>
      <c r="S4081" s="174">
        <v>282889039387.21527</v>
      </c>
      <c r="T4081" s="119">
        <v>0.40156948085887884</v>
      </c>
      <c r="U4081" s="97">
        <v>16.002284278156456</v>
      </c>
      <c r="V4081" s="184">
        <v>4735207763117.2783</v>
      </c>
      <c r="W4081" s="199">
        <v>4915.0045561983625</v>
      </c>
      <c r="X4081" s="191">
        <v>4.8007105647912864E-2</v>
      </c>
      <c r="Y4081" s="198">
        <v>2.0000000000000001E-4</v>
      </c>
    </row>
    <row r="4082" spans="1:25" x14ac:dyDescent="0.2">
      <c r="A4082">
        <v>4078</v>
      </c>
      <c r="B4082" s="119">
        <v>0.46124487136748232</v>
      </c>
      <c r="C4082" s="97">
        <v>11070.065154531858</v>
      </c>
      <c r="D4082" s="96">
        <v>1.5200769734021717</v>
      </c>
      <c r="E4082" s="98">
        <v>0.16896061763091216</v>
      </c>
      <c r="F4082" s="119">
        <v>0</v>
      </c>
      <c r="G4082" s="177">
        <v>0</v>
      </c>
      <c r="H4082" s="97">
        <v>15212071.506015135</v>
      </c>
      <c r="I4082" s="185">
        <v>29967.078503248169</v>
      </c>
      <c r="J4082" s="174">
        <v>455861341017.78015</v>
      </c>
      <c r="K4082" s="186">
        <v>0.26927901397578846</v>
      </c>
      <c r="L4082" s="182">
        <v>82007240949.230865</v>
      </c>
      <c r="M4082" s="189">
        <v>26052664055.410801</v>
      </c>
      <c r="N4082" s="187">
        <v>26342428.9574828</v>
      </c>
      <c r="O4082" s="185">
        <v>75915183675.340683</v>
      </c>
      <c r="P4082" s="185">
        <v>0</v>
      </c>
      <c r="Q4082" s="174">
        <v>557829188748.53162</v>
      </c>
      <c r="R4082" s="119">
        <v>0.3289287169982355</v>
      </c>
      <c r="S4082" s="174">
        <v>119116938471.69006</v>
      </c>
      <c r="T4082" s="119">
        <v>0.21353658229847086</v>
      </c>
      <c r="U4082" s="97">
        <v>15.561432421483889</v>
      </c>
      <c r="V4082" s="184">
        <v>1786530638661.6816</v>
      </c>
      <c r="W4082" s="199">
        <v>1855.0527902488382</v>
      </c>
      <c r="X4082" s="191">
        <v>5.4966760589460886E-2</v>
      </c>
      <c r="Y4082" s="198">
        <v>2.0000000000000001E-4</v>
      </c>
    </row>
    <row r="4083" spans="1:25" x14ac:dyDescent="0.2">
      <c r="A4083">
        <v>4079</v>
      </c>
      <c r="B4083" s="119">
        <v>0.42088568677332933</v>
      </c>
      <c r="C4083" s="97">
        <v>6825.9195112133657</v>
      </c>
      <c r="D4083" s="96">
        <v>1.0633412727211664</v>
      </c>
      <c r="E4083" s="98">
        <v>0.7</v>
      </c>
      <c r="F4083" s="119">
        <v>0.66766018557754148</v>
      </c>
      <c r="G4083" s="177">
        <v>1</v>
      </c>
      <c r="H4083" s="97">
        <v>13728849.416902279</v>
      </c>
      <c r="I4083" s="185">
        <v>29299.932502468761</v>
      </c>
      <c r="J4083" s="174">
        <v>402254361251.79437</v>
      </c>
      <c r="K4083" s="186">
        <v>0.3223776864017055</v>
      </c>
      <c r="L4083" s="182">
        <v>94301928408.371246</v>
      </c>
      <c r="M4083" s="189">
        <v>8644058623.5205154</v>
      </c>
      <c r="N4083" s="187">
        <v>27028848.291334987</v>
      </c>
      <c r="O4083" s="185">
        <v>0</v>
      </c>
      <c r="P4083" s="185">
        <v>387497947766.14038</v>
      </c>
      <c r="Q4083" s="174">
        <v>798396367641.45532</v>
      </c>
      <c r="R4083" s="119">
        <v>0.55069913436243467</v>
      </c>
      <c r="S4083" s="174">
        <v>291825933542.69373</v>
      </c>
      <c r="T4083" s="119">
        <v>0.36551510674425713</v>
      </c>
      <c r="U4083" s="97">
        <v>17.132518855457281</v>
      </c>
      <c r="V4083" s="184">
        <v>5248955874180.6436</v>
      </c>
      <c r="W4083" s="199">
        <v>5451.7680045533989</v>
      </c>
      <c r="X4083" s="191">
        <v>4.3546215603321954E-2</v>
      </c>
      <c r="Y4083" s="198">
        <v>2.0000000000000001E-4</v>
      </c>
    </row>
    <row r="4084" spans="1:25" x14ac:dyDescent="0.2">
      <c r="A4084">
        <v>4080</v>
      </c>
      <c r="B4084" s="119">
        <v>0.6048113059337068</v>
      </c>
      <c r="C4084" s="97">
        <v>8710.2610555667361</v>
      </c>
      <c r="D4084" s="96">
        <v>0.51781474622237988</v>
      </c>
      <c r="E4084" s="98">
        <v>0.40505212754866848</v>
      </c>
      <c r="F4084" s="119">
        <v>0</v>
      </c>
      <c r="G4084" s="177">
        <v>0</v>
      </c>
      <c r="H4084" s="97">
        <v>4401707.4264298165</v>
      </c>
      <c r="I4084" s="185">
        <v>45189.137616488988</v>
      </c>
      <c r="J4084" s="174">
        <v>198909362640.45856</v>
      </c>
      <c r="K4084" s="186">
        <v>0.49092743283180518</v>
      </c>
      <c r="L4084" s="182">
        <v>73597818514.985062</v>
      </c>
      <c r="M4084" s="189">
        <v>25368958745.530434</v>
      </c>
      <c r="N4084" s="187">
        <v>12263669.982303482</v>
      </c>
      <c r="O4084" s="185">
        <v>37475819326.54303</v>
      </c>
      <c r="P4084" s="185">
        <v>0</v>
      </c>
      <c r="Q4084" s="174">
        <v>261754140712.53201</v>
      </c>
      <c r="R4084" s="119">
        <v>0.48759770478165632</v>
      </c>
      <c r="S4084" s="174">
        <v>95788522907.521896</v>
      </c>
      <c r="T4084" s="119">
        <v>0.36594845318118718</v>
      </c>
      <c r="U4084" s="97">
        <v>15.299568304728018</v>
      </c>
      <c r="V4084" s="184">
        <v>1625997731798.7097</v>
      </c>
      <c r="W4084" s="199">
        <v>1688.3735266403485</v>
      </c>
      <c r="X4084" s="191">
        <v>4.6892591622640221E-2</v>
      </c>
      <c r="Y4084" s="198">
        <v>2.0000000000000001E-4</v>
      </c>
    </row>
    <row r="4085" spans="1:25" x14ac:dyDescent="0.2">
      <c r="A4085">
        <v>4081</v>
      </c>
      <c r="B4085" s="119">
        <v>0.56347583204685614</v>
      </c>
      <c r="C4085" s="97">
        <v>7225.7399425729509</v>
      </c>
      <c r="D4085" s="96">
        <v>0.93575956803023574</v>
      </c>
      <c r="E4085" s="98">
        <v>0.35657001670048294</v>
      </c>
      <c r="F4085" s="119">
        <v>0</v>
      </c>
      <c r="G4085" s="177">
        <v>0</v>
      </c>
      <c r="H4085" s="97">
        <v>10624282.400629135</v>
      </c>
      <c r="I4085" s="185">
        <v>36644.235292962097</v>
      </c>
      <c r="J4085" s="174">
        <v>389318704107.53021</v>
      </c>
      <c r="K4085" s="186">
        <v>0.45043467355211486</v>
      </c>
      <c r="L4085" s="182">
        <v>127735619140.86566</v>
      </c>
      <c r="M4085" s="189">
        <v>26376597084.75087</v>
      </c>
      <c r="N4085" s="187">
        <v>22269898.296469964</v>
      </c>
      <c r="O4085" s="185">
        <v>37040501131.206543</v>
      </c>
      <c r="P4085" s="185">
        <v>0</v>
      </c>
      <c r="Q4085" s="174">
        <v>452735802323.48761</v>
      </c>
      <c r="R4085" s="119">
        <v>0.45279176783748259</v>
      </c>
      <c r="S4085" s="174">
        <v>148365067584.35999</v>
      </c>
      <c r="T4085" s="119">
        <v>0.32770783053369074</v>
      </c>
      <c r="U4085" s="97">
        <v>14.39498627693593</v>
      </c>
      <c r="V4085" s="184">
        <v>2286321639460.6353</v>
      </c>
      <c r="W4085" s="199">
        <v>2373.5727773100193</v>
      </c>
      <c r="X4085" s="191">
        <v>5.1654415486858285E-2</v>
      </c>
      <c r="Y4085" s="198">
        <v>2.0000000000000001E-4</v>
      </c>
    </row>
    <row r="4086" spans="1:25" x14ac:dyDescent="0.2">
      <c r="A4086">
        <v>4082</v>
      </c>
      <c r="B4086" s="119">
        <v>0.25076394145222869</v>
      </c>
      <c r="C4086" s="97">
        <v>4000</v>
      </c>
      <c r="D4086" s="96">
        <v>1.2939228027781104</v>
      </c>
      <c r="E4086" s="98">
        <v>0.31821888692469513</v>
      </c>
      <c r="F4086" s="119">
        <v>0</v>
      </c>
      <c r="G4086" s="177">
        <v>0</v>
      </c>
      <c r="H4086" s="97">
        <v>29855872.798677873</v>
      </c>
      <c r="I4086" s="185">
        <v>26201.300891624443</v>
      </c>
      <c r="J4086" s="174">
        <v>782262706580.22449</v>
      </c>
      <c r="K4086" s="186">
        <v>0.25076394145222869</v>
      </c>
      <c r="L4086" s="182">
        <v>115489941387.62381</v>
      </c>
      <c r="M4086" s="189">
        <v>40546630497.024452</v>
      </c>
      <c r="N4086" s="187">
        <v>53064260.36107403</v>
      </c>
      <c r="O4086" s="185">
        <v>73062919101.781891</v>
      </c>
      <c r="P4086" s="185">
        <v>0</v>
      </c>
      <c r="Q4086" s="174">
        <v>895872256179.03076</v>
      </c>
      <c r="R4086" s="119">
        <v>0.2842075006547462</v>
      </c>
      <c r="S4086" s="174">
        <v>152165534123.24503</v>
      </c>
      <c r="T4086" s="119">
        <v>0.16985182103109611</v>
      </c>
      <c r="U4086" s="97">
        <v>15.195145683619131</v>
      </c>
      <c r="V4086" s="184">
        <v>2283178583763.1143</v>
      </c>
      <c r="W4086" s="199">
        <v>2369.3940542323262</v>
      </c>
      <c r="X4086" s="191">
        <v>5.0263348001663655E-2</v>
      </c>
      <c r="Y4086" s="198">
        <v>2.0000000000000001E-4</v>
      </c>
    </row>
    <row r="4087" spans="1:25" x14ac:dyDescent="0.2">
      <c r="A4087">
        <v>4083</v>
      </c>
      <c r="B4087" s="119">
        <v>0.47943213890531006</v>
      </c>
      <c r="C4087" s="97">
        <v>12857.903264193919</v>
      </c>
      <c r="D4087" s="96">
        <v>0.87811826172896479</v>
      </c>
      <c r="E4087" s="98">
        <v>0.51785848552119051</v>
      </c>
      <c r="F4087" s="119">
        <v>0</v>
      </c>
      <c r="G4087" s="177">
        <v>0</v>
      </c>
      <c r="H4087" s="97">
        <v>6609537.029166434</v>
      </c>
      <c r="I4087" s="185">
        <v>40722.883086663962</v>
      </c>
      <c r="J4087" s="174">
        <v>269159403695.72095</v>
      </c>
      <c r="K4087" s="186">
        <v>0.46546437011161002</v>
      </c>
      <c r="L4087" s="182">
        <v>103997160896.82869</v>
      </c>
      <c r="M4087" s="189">
        <v>31925092668.971287</v>
      </c>
      <c r="N4087" s="187">
        <v>14722449.097132424</v>
      </c>
      <c r="O4087" s="185">
        <v>39742743614.291985</v>
      </c>
      <c r="P4087" s="185">
        <v>0</v>
      </c>
      <c r="Q4087" s="174">
        <v>340827239978.98425</v>
      </c>
      <c r="R4087" s="119">
        <v>0.46087368838818316</v>
      </c>
      <c r="S4087" s="174">
        <v>126193286579.40295</v>
      </c>
      <c r="T4087" s="119">
        <v>0.37025587094266338</v>
      </c>
      <c r="U4087" s="97">
        <v>15.037346858818333</v>
      </c>
      <c r="V4087" s="184">
        <v>1975347894625.752</v>
      </c>
      <c r="W4087" s="199">
        <v>2050.2145267835813</v>
      </c>
      <c r="X4087" s="191">
        <v>4.882143764374338E-2</v>
      </c>
      <c r="Y4087" s="198">
        <v>2.0000000000000001E-4</v>
      </c>
    </row>
    <row r="4088" spans="1:25" x14ac:dyDescent="0.2">
      <c r="A4088">
        <v>4084</v>
      </c>
      <c r="B4088" s="119">
        <v>0.34550334556491824</v>
      </c>
      <c r="C4088" s="97">
        <v>6172.2022502477475</v>
      </c>
      <c r="D4088" s="96">
        <v>0.45352710352787079</v>
      </c>
      <c r="E4088" s="98">
        <v>0.42260250509146807</v>
      </c>
      <c r="F4088" s="119">
        <v>0.45312387376989849</v>
      </c>
      <c r="G4088" s="177">
        <v>1</v>
      </c>
      <c r="H4088" s="97">
        <v>5210992.4933057986</v>
      </c>
      <c r="I4088" s="185">
        <v>49236.748661840415</v>
      </c>
      <c r="J4088" s="174">
        <v>256572327671.63474</v>
      </c>
      <c r="K4088" s="186">
        <v>0.34550334556491824</v>
      </c>
      <c r="L4088" s="182">
        <v>56869263844.359436</v>
      </c>
      <c r="M4088" s="189">
        <v>4186129845.5299597</v>
      </c>
      <c r="N4088" s="187">
        <v>14855616.468718482</v>
      </c>
      <c r="O4088" s="185">
        <v>0</v>
      </c>
      <c r="P4088" s="185">
        <v>237511457655.59915</v>
      </c>
      <c r="Q4088" s="174">
        <v>498269915172.76385</v>
      </c>
      <c r="R4088" s="119">
        <v>0.55924661559747191</v>
      </c>
      <c r="S4088" s="174">
        <v>174495628663.81537</v>
      </c>
      <c r="T4088" s="119">
        <v>0.350203019187528</v>
      </c>
      <c r="U4088" s="97">
        <v>17.115546665966708</v>
      </c>
      <c r="V4088" s="184">
        <v>3245816548723.1143</v>
      </c>
      <c r="W4088" s="199">
        <v>3367.8001434936496</v>
      </c>
      <c r="X4088" s="191">
        <v>4.285417851577613E-2</v>
      </c>
      <c r="Y4088" s="198">
        <v>2.0000000000000001E-4</v>
      </c>
    </row>
    <row r="4089" spans="1:25" x14ac:dyDescent="0.2">
      <c r="A4089">
        <v>4085</v>
      </c>
      <c r="B4089" s="119">
        <v>0.38569805978596999</v>
      </c>
      <c r="C4089" s="97">
        <v>5843.4160564802678</v>
      </c>
      <c r="D4089" s="96">
        <v>1.0835754389347423</v>
      </c>
      <c r="E4089" s="98">
        <v>6.1688183304792282E-2</v>
      </c>
      <c r="F4089" s="119">
        <v>0.65208011426370516</v>
      </c>
      <c r="G4089" s="177">
        <v>1</v>
      </c>
      <c r="H4089" s="97">
        <v>13647797.621054571</v>
      </c>
      <c r="I4089" s="185">
        <v>29391.138878816862</v>
      </c>
      <c r="J4089" s="174">
        <v>401124315270.40131</v>
      </c>
      <c r="K4089" s="186">
        <v>0.34669284093569885</v>
      </c>
      <c r="L4089" s="182">
        <v>99437351941.552078</v>
      </c>
      <c r="M4089" s="189">
        <v>1923374414.3577392</v>
      </c>
      <c r="N4089" s="187">
        <v>26745655.534581695</v>
      </c>
      <c r="O4089" s="185">
        <v>0</v>
      </c>
      <c r="P4089" s="185">
        <v>486213977152.62982</v>
      </c>
      <c r="Q4089" s="174">
        <v>889261666837.38892</v>
      </c>
      <c r="R4089" s="119">
        <v>0.59379385151001196</v>
      </c>
      <c r="S4089" s="174">
        <v>368112767883.9198</v>
      </c>
      <c r="T4089" s="119">
        <v>0.41395326214059464</v>
      </c>
      <c r="U4089" s="97">
        <v>17.398306900702988</v>
      </c>
      <c r="V4089" s="184">
        <v>6767574538833.0781</v>
      </c>
      <c r="W4089" s="199">
        <v>7025.5229360188996</v>
      </c>
      <c r="X4089" s="191">
        <v>4.3576987760466486E-2</v>
      </c>
      <c r="Y4089" s="198">
        <v>2.0000000000000001E-4</v>
      </c>
    </row>
    <row r="4090" spans="1:25" x14ac:dyDescent="0.2">
      <c r="A4090">
        <v>4086</v>
      </c>
      <c r="B4090" s="119">
        <v>0.44243046122568047</v>
      </c>
      <c r="C4090" s="97">
        <v>6314.6775895875098</v>
      </c>
      <c r="D4090" s="96">
        <v>0.82722041561952642</v>
      </c>
      <c r="E4090" s="98">
        <v>9.7702648379308824E-2</v>
      </c>
      <c r="F4090" s="119">
        <v>0.55844302907016574</v>
      </c>
      <c r="G4090" s="177">
        <v>1</v>
      </c>
      <c r="H4090" s="97">
        <v>7830334.6816828018</v>
      </c>
      <c r="I4090" s="185">
        <v>34036.197650861315</v>
      </c>
      <c r="J4090" s="174">
        <v>266514818898.15005</v>
      </c>
      <c r="K4090" s="186">
        <v>0.39590580530284403</v>
      </c>
      <c r="L4090" s="182">
        <v>76185013668.020889</v>
      </c>
      <c r="M4090" s="189">
        <v>2537582491.027504</v>
      </c>
      <c r="N4090" s="187">
        <v>17612351.137915693</v>
      </c>
      <c r="O4090" s="185">
        <v>0</v>
      </c>
      <c r="P4090" s="185">
        <v>281716217117.21991</v>
      </c>
      <c r="Q4090" s="174">
        <v>550768618506.39746</v>
      </c>
      <c r="R4090" s="119">
        <v>0.600774493274704</v>
      </c>
      <c r="S4090" s="174">
        <v>213282226966.03772</v>
      </c>
      <c r="T4090" s="119">
        <v>0.38724469731849898</v>
      </c>
      <c r="U4090" s="97">
        <v>16.890596872054193</v>
      </c>
      <c r="V4090" s="184">
        <v>3849255187846.7705</v>
      </c>
      <c r="W4090" s="199">
        <v>3999.6894212588286</v>
      </c>
      <c r="X4090" s="191">
        <v>4.4428104470140874E-2</v>
      </c>
      <c r="Y4090" s="198">
        <v>2.0000000000000001E-4</v>
      </c>
    </row>
    <row r="4091" spans="1:25" x14ac:dyDescent="0.2">
      <c r="A4091">
        <v>4087</v>
      </c>
      <c r="B4091" s="119">
        <v>0.51608221386431419</v>
      </c>
      <c r="C4091" s="97">
        <v>11498.606417088051</v>
      </c>
      <c r="D4091" s="96">
        <v>0.87078109388352287</v>
      </c>
      <c r="E4091" s="98">
        <v>0.22762550667753487</v>
      </c>
      <c r="F4091" s="119">
        <v>0.6523141099270704</v>
      </c>
      <c r="G4091" s="177">
        <v>1</v>
      </c>
      <c r="H4091" s="97">
        <v>6113986.1149220262</v>
      </c>
      <c r="I4091" s="185">
        <v>37407.639200836777</v>
      </c>
      <c r="J4091" s="174">
        <v>228709786665.92892</v>
      </c>
      <c r="K4091" s="186">
        <v>0.39148580259255039</v>
      </c>
      <c r="L4091" s="182">
        <v>76884993092.303329</v>
      </c>
      <c r="M4091" s="189">
        <v>3822879393.3309975</v>
      </c>
      <c r="N4091" s="187">
        <v>13808724.085883718</v>
      </c>
      <c r="O4091" s="185">
        <v>0</v>
      </c>
      <c r="P4091" s="185">
        <v>297411122411.46411</v>
      </c>
      <c r="Q4091" s="174">
        <v>529943788470.72406</v>
      </c>
      <c r="R4091" s="119">
        <v>0.61792503176201263</v>
      </c>
      <c r="S4091" s="174">
        <v>261992009698.10123</v>
      </c>
      <c r="T4091" s="119">
        <v>0.49437697997015884</v>
      </c>
      <c r="U4091" s="97">
        <v>17.284763492042014</v>
      </c>
      <c r="V4091" s="184">
        <v>4794959488173.7656</v>
      </c>
      <c r="W4091" s="199">
        <v>4970.4449440220051</v>
      </c>
      <c r="X4091" s="191">
        <v>4.3402124599268496E-2</v>
      </c>
      <c r="Y4091" s="198">
        <v>2.0000000000000001E-4</v>
      </c>
    </row>
    <row r="4092" spans="1:25" x14ac:dyDescent="0.2">
      <c r="A4092">
        <v>4088</v>
      </c>
      <c r="B4092" s="119">
        <v>0.52461993302023813</v>
      </c>
      <c r="C4092" s="97">
        <v>13781.427514031033</v>
      </c>
      <c r="D4092" s="96">
        <v>0.52503632662028865</v>
      </c>
      <c r="E4092" s="98">
        <v>0.60082690039864528</v>
      </c>
      <c r="F4092" s="119">
        <v>0.59025689675773285</v>
      </c>
      <c r="G4092" s="177">
        <v>1</v>
      </c>
      <c r="H4092" s="97">
        <v>9919743.5475467741</v>
      </c>
      <c r="I4092" s="185">
        <v>28059.476661982422</v>
      </c>
      <c r="J4092" s="174">
        <v>278342812565.23944</v>
      </c>
      <c r="K4092" s="186">
        <v>0.26314260542913737</v>
      </c>
      <c r="L4092" s="182">
        <v>51952958787.53875</v>
      </c>
      <c r="M4092" s="189">
        <v>5176122916.138834</v>
      </c>
      <c r="N4092" s="187">
        <v>25210726.071294047</v>
      </c>
      <c r="O4092" s="185">
        <v>0</v>
      </c>
      <c r="P4092" s="185">
        <v>306999957251.69867</v>
      </c>
      <c r="Q4092" s="174">
        <v>590518892733.0769</v>
      </c>
      <c r="R4092" s="119">
        <v>0.53993838745202039</v>
      </c>
      <c r="S4092" s="174">
        <v>200716724096.79349</v>
      </c>
      <c r="T4092" s="119">
        <v>0.33989890343359491</v>
      </c>
      <c r="U4092" s="97">
        <v>17.523855833762369</v>
      </c>
      <c r="V4092" s="184">
        <v>3650051206496.8452</v>
      </c>
      <c r="W4092" s="199">
        <v>3790.3361037519244</v>
      </c>
      <c r="X4092" s="191">
        <v>4.3735377493399098E-2</v>
      </c>
      <c r="Y4092" s="198">
        <v>2.0000000000000001E-4</v>
      </c>
    </row>
    <row r="4093" spans="1:25" x14ac:dyDescent="0.2">
      <c r="A4093">
        <v>4089</v>
      </c>
      <c r="B4093" s="119">
        <v>0.60431187680109855</v>
      </c>
      <c r="C4093" s="97">
        <v>8301.7785198298843</v>
      </c>
      <c r="D4093" s="96">
        <v>0.62543849221688697</v>
      </c>
      <c r="E4093" s="98">
        <v>0.13439639516122584</v>
      </c>
      <c r="F4093" s="119">
        <v>0.66668162208320358</v>
      </c>
      <c r="G4093" s="177">
        <v>1</v>
      </c>
      <c r="H4093" s="97">
        <v>4850195.7526101023</v>
      </c>
      <c r="I4093" s="185">
        <v>42358.357182814718</v>
      </c>
      <c r="J4093" s="174">
        <v>205446324095.62958</v>
      </c>
      <c r="K4093" s="186">
        <v>0.47024825073503462</v>
      </c>
      <c r="L4093" s="182">
        <v>74542400216.611511</v>
      </c>
      <c r="M4093" s="189">
        <v>6127289977.1999474</v>
      </c>
      <c r="N4093" s="187">
        <v>12596422.18349044</v>
      </c>
      <c r="O4093" s="185">
        <v>0</v>
      </c>
      <c r="P4093" s="185">
        <v>183043087362.35736</v>
      </c>
      <c r="Q4093" s="174">
        <v>394616701435.18689</v>
      </c>
      <c r="R4093" s="119">
        <v>0.6159020729022977</v>
      </c>
      <c r="S4093" s="174">
        <v>162774026996.63004</v>
      </c>
      <c r="T4093" s="119">
        <v>0.41248641125587171</v>
      </c>
      <c r="U4093" s="97">
        <v>16.358427582604424</v>
      </c>
      <c r="V4093" s="184">
        <v>2891685615525.0356</v>
      </c>
      <c r="W4093" s="199">
        <v>3002.7356065253243</v>
      </c>
      <c r="X4093" s="191">
        <v>4.488157538881956E-2</v>
      </c>
      <c r="Y4093" s="198">
        <v>2.0000000000000001E-4</v>
      </c>
    </row>
    <row r="4094" spans="1:25" x14ac:dyDescent="0.2">
      <c r="A4094">
        <v>4090</v>
      </c>
      <c r="B4094" s="119">
        <v>0.53638451233312212</v>
      </c>
      <c r="C4094" s="97">
        <v>11001.945849300957</v>
      </c>
      <c r="D4094" s="96">
        <v>0.77440136824305184</v>
      </c>
      <c r="E4094" s="98">
        <v>0.3955119334056777</v>
      </c>
      <c r="F4094" s="119">
        <v>0.55816908944851606</v>
      </c>
      <c r="G4094" s="177">
        <v>1</v>
      </c>
      <c r="H4094" s="97">
        <v>5186260.3251191964</v>
      </c>
      <c r="I4094" s="185">
        <v>36896.698855296265</v>
      </c>
      <c r="J4094" s="174">
        <v>191355885401.0939</v>
      </c>
      <c r="K4094" s="186">
        <v>0.33982257378244907</v>
      </c>
      <c r="L4094" s="182">
        <v>43227882600.765549</v>
      </c>
      <c r="M4094" s="189">
        <v>2139718247.5094359</v>
      </c>
      <c r="N4094" s="187">
        <v>12448396.808930431</v>
      </c>
      <c r="O4094" s="185">
        <v>0</v>
      </c>
      <c r="P4094" s="185">
        <v>168290761127.69186</v>
      </c>
      <c r="Q4094" s="174">
        <v>361786364776.29523</v>
      </c>
      <c r="R4094" s="119">
        <v>0.55187170614080205</v>
      </c>
      <c r="S4094" s="174">
        <v>114363491618.98376</v>
      </c>
      <c r="T4094" s="119">
        <v>0.31610779939066691</v>
      </c>
      <c r="U4094" s="97">
        <v>16.7968043038871</v>
      </c>
      <c r="V4094" s="184">
        <v>2034475464671.8101</v>
      </c>
      <c r="W4094" s="199">
        <v>2112.433270406887</v>
      </c>
      <c r="X4094" s="191">
        <v>4.485925139991255E-2</v>
      </c>
      <c r="Y4094" s="198">
        <v>2.0000000000000001E-4</v>
      </c>
    </row>
    <row r="4095" spans="1:25" x14ac:dyDescent="0.2">
      <c r="A4095">
        <v>4091</v>
      </c>
      <c r="B4095" s="119">
        <v>0.57821454239077186</v>
      </c>
      <c r="C4095" s="97">
        <v>4000</v>
      </c>
      <c r="D4095" s="96">
        <v>0.70821966343082321</v>
      </c>
      <c r="E4095" s="98">
        <v>0.11040478719040447</v>
      </c>
      <c r="F4095" s="119">
        <v>0.54475953027998814</v>
      </c>
      <c r="G4095" s="177">
        <v>1</v>
      </c>
      <c r="H4095" s="97">
        <v>7794239.4536520671</v>
      </c>
      <c r="I4095" s="185">
        <v>36068.155073526257</v>
      </c>
      <c r="J4095" s="174">
        <v>281123837294.51935</v>
      </c>
      <c r="K4095" s="186">
        <v>0.49189358354646806</v>
      </c>
      <c r="L4095" s="182">
        <v>110693859606.3674</v>
      </c>
      <c r="M4095" s="189">
        <v>9229362242.3869343</v>
      </c>
      <c r="N4095" s="187">
        <v>18648878.145072907</v>
      </c>
      <c r="O4095" s="185">
        <v>0</v>
      </c>
      <c r="P4095" s="185">
        <v>323269661668.19287</v>
      </c>
      <c r="Q4095" s="174">
        <v>613622861205.09912</v>
      </c>
      <c r="R4095" s="119">
        <v>0.64681218086010828</v>
      </c>
      <c r="S4095" s="174">
        <v>232418042619.44943</v>
      </c>
      <c r="T4095" s="119">
        <v>0.3787636630144478</v>
      </c>
      <c r="U4095" s="97">
        <v>16.278253158010109</v>
      </c>
      <c r="V4095" s="184">
        <v>4136650674643.6948</v>
      </c>
      <c r="W4095" s="199">
        <v>4295.9042511981579</v>
      </c>
      <c r="X4095" s="191">
        <v>4.4838492232822963E-2</v>
      </c>
      <c r="Y4095" s="198">
        <v>2.0000000000000001E-4</v>
      </c>
    </row>
    <row r="4096" spans="1:25" x14ac:dyDescent="0.2">
      <c r="A4096">
        <v>4092</v>
      </c>
      <c r="B4096" s="119">
        <v>0.56264840668914839</v>
      </c>
      <c r="C4096" s="97">
        <v>9312.4791811753166</v>
      </c>
      <c r="D4096" s="96">
        <v>0.51834877219174336</v>
      </c>
      <c r="E4096" s="98">
        <v>9.6092940170744434E-3</v>
      </c>
      <c r="F4096" s="119">
        <v>0.31505874339334172</v>
      </c>
      <c r="G4096" s="177">
        <v>1</v>
      </c>
      <c r="H4096" s="97">
        <v>3437639.7047792897</v>
      </c>
      <c r="I4096" s="185">
        <v>38605.322277600826</v>
      </c>
      <c r="J4096" s="174">
        <v>132711188677.28104</v>
      </c>
      <c r="K4096" s="186">
        <v>0.32870911138995629</v>
      </c>
      <c r="L4096" s="182">
        <v>27291350207.409775</v>
      </c>
      <c r="M4096" s="189">
        <v>1681409287.1825867</v>
      </c>
      <c r="N4096" s="187">
        <v>9984366.3085489869</v>
      </c>
      <c r="O4096" s="185">
        <v>0</v>
      </c>
      <c r="P4096" s="185">
        <v>127497244638.62604</v>
      </c>
      <c r="Q4096" s="174">
        <v>261889842603.08966</v>
      </c>
      <c r="R4096" s="119">
        <v>0.55603978819908895</v>
      </c>
      <c r="S4096" s="174">
        <v>92988135677.209259</v>
      </c>
      <c r="T4096" s="119">
        <v>0.35506583513488366</v>
      </c>
      <c r="U4096" s="97">
        <v>17.290906323181744</v>
      </c>
      <c r="V4096" s="184">
        <v>1746590838067.9397</v>
      </c>
      <c r="W4096" s="199">
        <v>1811.6769547286031</v>
      </c>
      <c r="X4096" s="191">
        <v>4.2723975561494903E-2</v>
      </c>
      <c r="Y4096" s="198">
        <v>2.0000000000000001E-4</v>
      </c>
    </row>
    <row r="4097" spans="1:25" x14ac:dyDescent="0.2">
      <c r="A4097">
        <v>4093</v>
      </c>
      <c r="B4097" s="119">
        <v>0.6393813397220004</v>
      </c>
      <c r="C4097" s="97">
        <v>4000</v>
      </c>
      <c r="D4097" s="96">
        <v>0.85858272908322186</v>
      </c>
      <c r="E4097" s="98">
        <v>0.33492455366763885</v>
      </c>
      <c r="F4097" s="119">
        <v>0.41313388384707161</v>
      </c>
      <c r="G4097" s="177">
        <v>1</v>
      </c>
      <c r="H4097" s="97">
        <v>10749019.343079619</v>
      </c>
      <c r="I4097" s="185">
        <v>35054.22008222228</v>
      </c>
      <c r="J4097" s="174">
        <v>376798489720.37732</v>
      </c>
      <c r="K4097" s="186">
        <v>0.45443596494581684</v>
      </c>
      <c r="L4097" s="182">
        <v>119806559160.43259</v>
      </c>
      <c r="M4097" s="189">
        <v>3370647433.4999561</v>
      </c>
      <c r="N4097" s="187">
        <v>23345766.018497564</v>
      </c>
      <c r="O4097" s="185">
        <v>0</v>
      </c>
      <c r="P4097" s="185">
        <v>300695631348.95001</v>
      </c>
      <c r="Q4097" s="174">
        <v>680864768502.82739</v>
      </c>
      <c r="R4097" s="119">
        <v>0.60480040882546582</v>
      </c>
      <c r="S4097" s="174">
        <v>262396563002.01312</v>
      </c>
      <c r="T4097" s="119">
        <v>0.38538719455113574</v>
      </c>
      <c r="U4097" s="97">
        <v>16.305375971096574</v>
      </c>
      <c r="V4097" s="184">
        <v>4635491932745.1094</v>
      </c>
      <c r="W4097" s="199">
        <v>4813.5934864123556</v>
      </c>
      <c r="X4097" s="191">
        <v>4.5255610193554494E-2</v>
      </c>
      <c r="Y4097" s="198">
        <v>2.0000000000000001E-4</v>
      </c>
    </row>
    <row r="4098" spans="1:25" x14ac:dyDescent="0.2">
      <c r="A4098">
        <v>4094</v>
      </c>
      <c r="B4098" s="119">
        <v>0.47545720166363153</v>
      </c>
      <c r="C4098" s="97">
        <v>10437.38647635814</v>
      </c>
      <c r="D4098" s="96">
        <v>0.29141040329908685</v>
      </c>
      <c r="E4098" s="98">
        <v>0.7</v>
      </c>
      <c r="F4098" s="119">
        <v>0.55071232898599698</v>
      </c>
      <c r="G4098" s="177">
        <v>1</v>
      </c>
      <c r="H4098" s="97">
        <v>1866991.0540883671</v>
      </c>
      <c r="I4098" s="185">
        <v>54054.24921745123</v>
      </c>
      <c r="J4098" s="174">
        <v>100918799724.44456</v>
      </c>
      <c r="K4098" s="186">
        <v>0.47545720166363159</v>
      </c>
      <c r="L4098" s="182">
        <v>36613814350.017815</v>
      </c>
      <c r="M4098" s="189">
        <v>1725218583.9551373</v>
      </c>
      <c r="N4098" s="187">
        <v>7060443.9907924403</v>
      </c>
      <c r="O4098" s="185">
        <v>0</v>
      </c>
      <c r="P4098" s="185">
        <v>209034213514.22372</v>
      </c>
      <c r="Q4098" s="174">
        <v>311678231822.62341</v>
      </c>
      <c r="R4098" s="119">
        <v>0.69048755719999144</v>
      </c>
      <c r="S4098" s="174">
        <v>98621664348.367615</v>
      </c>
      <c r="T4098" s="119">
        <v>0.31642140604959978</v>
      </c>
      <c r="U4098" s="97">
        <v>16.823011571383049</v>
      </c>
      <c r="V4098" s="184">
        <v>1834227524908.2654</v>
      </c>
      <c r="W4098" s="199">
        <v>1905.9474320507634</v>
      </c>
      <c r="X4098" s="191">
        <v>4.291418292532196E-2</v>
      </c>
      <c r="Y4098" s="198">
        <v>2.0000000000000001E-4</v>
      </c>
    </row>
    <row r="4099" spans="1:25" x14ac:dyDescent="0.2">
      <c r="A4099">
        <v>4095</v>
      </c>
      <c r="B4099" s="119">
        <v>0.57647300277286184</v>
      </c>
      <c r="C4099" s="97">
        <v>9805.9426722696408</v>
      </c>
      <c r="D4099" s="96">
        <v>0.47328573579748912</v>
      </c>
      <c r="E4099" s="98">
        <v>0.2768756250017495</v>
      </c>
      <c r="F4099" s="119">
        <v>0.69529176334834164</v>
      </c>
      <c r="G4099" s="177">
        <v>1</v>
      </c>
      <c r="H4099" s="97">
        <v>3314613.1437638947</v>
      </c>
      <c r="I4099" s="185">
        <v>46887.144645695829</v>
      </c>
      <c r="J4099" s="174">
        <v>155412745916.18231</v>
      </c>
      <c r="K4099" s="186">
        <v>0.44666641067778645</v>
      </c>
      <c r="L4099" s="182">
        <v>50773978246.114403</v>
      </c>
      <c r="M4099" s="189">
        <v>1985468530.2985897</v>
      </c>
      <c r="N4099" s="187">
        <v>9898799.976643499</v>
      </c>
      <c r="O4099" s="185">
        <v>0</v>
      </c>
      <c r="P4099" s="185">
        <v>215085128437.55832</v>
      </c>
      <c r="Q4099" s="174">
        <v>372483342884.03918</v>
      </c>
      <c r="R4099" s="119">
        <v>0.64831289977223361</v>
      </c>
      <c r="S4099" s="174">
        <v>178674128666.23459</v>
      </c>
      <c r="T4099" s="119">
        <v>0.4796835404311196</v>
      </c>
      <c r="U4099" s="97">
        <v>17.331285842627231</v>
      </c>
      <c r="V4099" s="184">
        <v>3354016240017.854</v>
      </c>
      <c r="W4099" s="199">
        <v>3482.248878080653</v>
      </c>
      <c r="X4099" s="191">
        <v>4.2637197309472144E-2</v>
      </c>
      <c r="Y4099" s="198">
        <v>2.0000000000000001E-4</v>
      </c>
    </row>
    <row r="4100" spans="1:25" x14ac:dyDescent="0.2">
      <c r="A4100">
        <v>4096</v>
      </c>
      <c r="B4100" s="119">
        <v>0.77394240669782499</v>
      </c>
      <c r="C4100" s="97">
        <v>4000</v>
      </c>
      <c r="D4100" s="96">
        <v>0.79809781117494016</v>
      </c>
      <c r="E4100" s="98">
        <v>6.2020664665437222E-2</v>
      </c>
      <c r="F4100" s="119">
        <v>0</v>
      </c>
      <c r="G4100" s="177">
        <v>0</v>
      </c>
      <c r="H4100" s="97">
        <v>8775322.0175423212</v>
      </c>
      <c r="I4100" s="185">
        <v>36620.549505226198</v>
      </c>
      <c r="J4100" s="174">
        <v>321357114367.71002</v>
      </c>
      <c r="K4100" s="186">
        <v>0.4695376658069278</v>
      </c>
      <c r="L4100" s="182">
        <v>121860814534.69824</v>
      </c>
      <c r="M4100" s="189">
        <v>14050820720.728455</v>
      </c>
      <c r="N4100" s="187">
        <v>19942983.228649084</v>
      </c>
      <c r="O4100" s="185">
        <v>13406943549.010666</v>
      </c>
      <c r="P4100" s="185">
        <v>0</v>
      </c>
      <c r="Q4100" s="174">
        <v>348814878637.44916</v>
      </c>
      <c r="R4100" s="119">
        <v>0.46332548898480924</v>
      </c>
      <c r="S4100" s="174">
        <v>128740115631.52261</v>
      </c>
      <c r="T4100" s="119">
        <v>0.36907862455412166</v>
      </c>
      <c r="U4100" s="97">
        <v>13.723043021629787</v>
      </c>
      <c r="V4100" s="184">
        <v>1966338744370.365</v>
      </c>
      <c r="W4100" s="199">
        <v>2041.8942104560233</v>
      </c>
      <c r="X4100" s="191">
        <v>5.2589072323542208E-2</v>
      </c>
      <c r="Y4100" s="198">
        <v>2.0000000000000001E-4</v>
      </c>
    </row>
    <row r="4101" spans="1:25" x14ac:dyDescent="0.2">
      <c r="A4101">
        <v>4097</v>
      </c>
      <c r="B4101" s="119">
        <v>0.60909853429831229</v>
      </c>
      <c r="C4101" s="97">
        <v>10353.359807323592</v>
      </c>
      <c r="D4101" s="96">
        <v>1.0589950219965505</v>
      </c>
      <c r="E4101" s="98">
        <v>0.12716047920104931</v>
      </c>
      <c r="F4101" s="119">
        <v>0.5248466277450532</v>
      </c>
      <c r="G4101" s="177">
        <v>1</v>
      </c>
      <c r="H4101" s="97">
        <v>8325832.3364153588</v>
      </c>
      <c r="I4101" s="185">
        <v>40560.909630245631</v>
      </c>
      <c r="J4101" s="174">
        <v>337703332993.92023</v>
      </c>
      <c r="K4101" s="186">
        <v>0.51111248040139534</v>
      </c>
      <c r="L4101" s="182">
        <v>135081908778.84006</v>
      </c>
      <c r="M4101" s="189">
        <v>5258634029.3088579</v>
      </c>
      <c r="N4101" s="187">
        <v>17045051.454294667</v>
      </c>
      <c r="O4101" s="185">
        <v>0</v>
      </c>
      <c r="P4101" s="185">
        <v>250809839330.11148</v>
      </c>
      <c r="Q4101" s="174">
        <v>593771806353.34058</v>
      </c>
      <c r="R4101" s="119">
        <v>0.6286122979175538</v>
      </c>
      <c r="S4101" s="174">
        <v>257361361037.18634</v>
      </c>
      <c r="T4101" s="119">
        <v>0.43343479478720187</v>
      </c>
      <c r="U4101" s="97">
        <v>15.919353591493259</v>
      </c>
      <c r="V4101" s="184">
        <v>4315080241542.7749</v>
      </c>
      <c r="W4101" s="199">
        <v>4478.9744250513413</v>
      </c>
      <c r="X4101" s="191">
        <v>4.7018660995969443E-2</v>
      </c>
      <c r="Y4101" s="198">
        <v>2.0000000000000001E-4</v>
      </c>
    </row>
    <row r="4102" spans="1:25" x14ac:dyDescent="0.2">
      <c r="A4102">
        <v>4098</v>
      </c>
      <c r="B4102" s="119">
        <v>0.48981508409455621</v>
      </c>
      <c r="C4102" s="97">
        <v>8442.1987390564609</v>
      </c>
      <c r="D4102" s="96">
        <v>1.284544443243165</v>
      </c>
      <c r="E4102" s="98">
        <v>0.27381911568533723</v>
      </c>
      <c r="F4102" s="119">
        <v>0.53377887658367318</v>
      </c>
      <c r="G4102" s="177">
        <v>1</v>
      </c>
      <c r="H4102" s="97">
        <v>11535618.034562789</v>
      </c>
      <c r="I4102" s="185">
        <v>35081.260474613373</v>
      </c>
      <c r="J4102" s="174">
        <v>404684021006.14478</v>
      </c>
      <c r="K4102" s="186">
        <v>0.35424099132009546</v>
      </c>
      <c r="L4102" s="182">
        <v>93176407881.5401</v>
      </c>
      <c r="M4102" s="189">
        <v>8096274352.5732994</v>
      </c>
      <c r="N4102" s="187">
        <v>21570009.684692793</v>
      </c>
      <c r="O4102" s="185">
        <v>0</v>
      </c>
      <c r="P4102" s="185">
        <v>332836563585.45764</v>
      </c>
      <c r="Q4102" s="174">
        <v>745616858944.17566</v>
      </c>
      <c r="R4102" s="119">
        <v>0.54937722333831218</v>
      </c>
      <c r="S4102" s="174">
        <v>291232155381.4588</v>
      </c>
      <c r="T4102" s="119">
        <v>0.39059223499030798</v>
      </c>
      <c r="U4102" s="97">
        <v>17.178211103915103</v>
      </c>
      <c r="V4102" s="184">
        <v>5206137958692.0156</v>
      </c>
      <c r="W4102" s="199">
        <v>5404.7921452015253</v>
      </c>
      <c r="X4102" s="191">
        <v>4.5339086373586072E-2</v>
      </c>
      <c r="Y4102" s="198">
        <v>2.0000000000000001E-4</v>
      </c>
    </row>
    <row r="4103" spans="1:25" x14ac:dyDescent="0.2">
      <c r="A4103">
        <v>4099</v>
      </c>
      <c r="B4103" s="119">
        <v>0.44876150956238209</v>
      </c>
      <c r="C4103" s="97">
        <v>7574.4119043315095</v>
      </c>
      <c r="D4103" s="96">
        <v>0.40857369051694686</v>
      </c>
      <c r="E4103" s="98">
        <v>0.23732126153977257</v>
      </c>
      <c r="F4103" s="119">
        <v>0.63502493564134721</v>
      </c>
      <c r="G4103" s="177">
        <v>1</v>
      </c>
      <c r="H4103" s="97">
        <v>3863574.508669571</v>
      </c>
      <c r="I4103" s="185">
        <v>48852.017871189571</v>
      </c>
      <c r="J4103" s="174">
        <v>188743410944.19836</v>
      </c>
      <c r="K4103" s="186">
        <v>0.44876150956238203</v>
      </c>
      <c r="L4103" s="182">
        <v>59766216717.21254</v>
      </c>
      <c r="M4103" s="189">
        <v>4206376695.985806</v>
      </c>
      <c r="N4103" s="187">
        <v>11791593.067412969</v>
      </c>
      <c r="O4103" s="185">
        <v>0</v>
      </c>
      <c r="P4103" s="185">
        <v>274446769683.00479</v>
      </c>
      <c r="Q4103" s="174">
        <v>467396557323.1889</v>
      </c>
      <c r="R4103" s="119">
        <v>0.65096370307941964</v>
      </c>
      <c r="S4103" s="174">
        <v>189152586786.71005</v>
      </c>
      <c r="T4103" s="119">
        <v>0.40469400945098838</v>
      </c>
      <c r="U4103" s="97">
        <v>17.18061167309698</v>
      </c>
      <c r="V4103" s="184">
        <v>3540124299209.709</v>
      </c>
      <c r="W4103" s="199">
        <v>3675.1367519741502</v>
      </c>
      <c r="X4103" s="191">
        <v>4.2864759443422884E-2</v>
      </c>
      <c r="Y4103" s="198">
        <v>2.0000000000000001E-4</v>
      </c>
    </row>
    <row r="4104" spans="1:25" x14ac:dyDescent="0.2">
      <c r="A4104">
        <v>4100</v>
      </c>
      <c r="B4104" s="119">
        <v>0.46575989456425521</v>
      </c>
      <c r="C4104" s="97">
        <v>4000</v>
      </c>
      <c r="D4104" s="96">
        <v>1.2354979643617578</v>
      </c>
      <c r="E4104" s="98">
        <v>0</v>
      </c>
      <c r="F4104" s="119">
        <v>0</v>
      </c>
      <c r="G4104" s="177">
        <v>0</v>
      </c>
      <c r="H4104" s="97">
        <v>93958348.67269747</v>
      </c>
      <c r="I4104" s="185">
        <v>17819.899230367555</v>
      </c>
      <c r="J4104" s="174">
        <v>1674328305199.208</v>
      </c>
      <c r="K4104" s="186">
        <v>0.31331935914834208</v>
      </c>
      <c r="L4104" s="182">
        <v>359400744906.20923</v>
      </c>
      <c r="M4104" s="189">
        <v>31908925919.323437</v>
      </c>
      <c r="N4104" s="187">
        <v>165242864.74412543</v>
      </c>
      <c r="O4104" s="185">
        <v>0</v>
      </c>
      <c r="P4104" s="185">
        <v>0</v>
      </c>
      <c r="Q4104" s="174">
        <v>1706237231118.5315</v>
      </c>
      <c r="R4104" s="119">
        <v>0.30745986667108538</v>
      </c>
      <c r="S4104" s="174">
        <v>359400744906.20923</v>
      </c>
      <c r="T4104" s="119">
        <v>0.21063937555189935</v>
      </c>
      <c r="U4104" s="97">
        <v>13.273237163917782</v>
      </c>
      <c r="V4104" s="184">
        <v>4519874728052.2393</v>
      </c>
      <c r="W4104" s="199">
        <v>4690.2374857843806</v>
      </c>
      <c r="X4104" s="191">
        <v>6.0685070892991938E-2</v>
      </c>
      <c r="Y4104" s="198">
        <v>2.0000000000000001E-4</v>
      </c>
    </row>
    <row r="4105" spans="1:25" x14ac:dyDescent="0.2">
      <c r="A4105">
        <v>4101</v>
      </c>
      <c r="B4105" s="119">
        <v>0.51354103284628461</v>
      </c>
      <c r="C4105" s="97">
        <v>14784.821975568888</v>
      </c>
      <c r="D4105" s="96">
        <v>0.8253384755556854</v>
      </c>
      <c r="E4105" s="98">
        <v>0</v>
      </c>
      <c r="F4105" s="119">
        <v>0.65368091803146322</v>
      </c>
      <c r="G4105" s="177">
        <v>1</v>
      </c>
      <c r="H4105" s="97">
        <v>4897377.411248331</v>
      </c>
      <c r="I4105" s="185">
        <v>41401.734688536526</v>
      </c>
      <c r="J4105" s="174">
        <v>202759920250.13522</v>
      </c>
      <c r="K4105" s="186">
        <v>0.44367098492113743</v>
      </c>
      <c r="L4105" s="182">
        <v>74496050005.244415</v>
      </c>
      <c r="M4105" s="189">
        <v>2262509287.3523374</v>
      </c>
      <c r="N4105" s="187">
        <v>11588596.599588178</v>
      </c>
      <c r="O4105" s="185">
        <v>0</v>
      </c>
      <c r="P4105" s="185">
        <v>248897190198.47504</v>
      </c>
      <c r="Q4105" s="174">
        <v>453919619735.96259</v>
      </c>
      <c r="R4105" s="119">
        <v>0.63684501200199206</v>
      </c>
      <c r="S4105" s="174">
        <v>172884590856.56915</v>
      </c>
      <c r="T4105" s="119">
        <v>0.38087049631635927</v>
      </c>
      <c r="U4105" s="97">
        <v>16.448086627670808</v>
      </c>
      <c r="V4105" s="184">
        <v>3012519308653.8306</v>
      </c>
      <c r="W4105" s="199">
        <v>3129.4360925848682</v>
      </c>
      <c r="X4105" s="191">
        <v>4.6256247494672019E-2</v>
      </c>
      <c r="Y4105" s="198">
        <v>2.0000000000000001E-4</v>
      </c>
    </row>
    <row r="4106" spans="1:25" x14ac:dyDescent="0.2">
      <c r="A4106">
        <v>4102</v>
      </c>
      <c r="B4106" s="119">
        <v>0.39522348807799657</v>
      </c>
      <c r="C4106" s="97">
        <v>10687.784839470749</v>
      </c>
      <c r="D4106" s="96">
        <v>0.97875728870355272</v>
      </c>
      <c r="E4106" s="98">
        <v>8.3285186668867167E-2</v>
      </c>
      <c r="F4106" s="119">
        <v>0.59142094742460349</v>
      </c>
      <c r="G4106" s="177">
        <v>1</v>
      </c>
      <c r="H4106" s="97">
        <v>12940705.705456456</v>
      </c>
      <c r="I4106" s="185">
        <v>24145.729774929838</v>
      </c>
      <c r="J4106" s="174">
        <v>312462783060.84436</v>
      </c>
      <c r="K4106" s="186">
        <v>0.16629513189197187</v>
      </c>
      <c r="L4106" s="182">
        <v>31615015776.597473</v>
      </c>
      <c r="M4106" s="189">
        <v>8404538777.1105413</v>
      </c>
      <c r="N4106" s="187">
        <v>26233883.615545645</v>
      </c>
      <c r="O4106" s="185">
        <v>0</v>
      </c>
      <c r="P4106" s="185">
        <v>361945253336.48181</v>
      </c>
      <c r="Q4106" s="174">
        <v>682812575174.43677</v>
      </c>
      <c r="R4106" s="119">
        <v>0.50016249671789437</v>
      </c>
      <c r="S4106" s="174">
        <v>180118819417.85519</v>
      </c>
      <c r="T4106" s="119">
        <v>0.26378954630681867</v>
      </c>
      <c r="U4106" s="97">
        <v>18.105899105898686</v>
      </c>
      <c r="V4106" s="184">
        <v>3286137058434.7939</v>
      </c>
      <c r="W4106" s="199">
        <v>3412.2174812153394</v>
      </c>
      <c r="X4106" s="191">
        <v>4.212946711045136E-2</v>
      </c>
      <c r="Y4106" s="198">
        <v>2.0000000000000001E-4</v>
      </c>
    </row>
    <row r="4107" spans="1:25" x14ac:dyDescent="0.2">
      <c r="A4107">
        <v>4103</v>
      </c>
      <c r="B4107" s="119">
        <v>0.33795495529935127</v>
      </c>
      <c r="C4107" s="97">
        <v>6219.1610362546453</v>
      </c>
      <c r="D4107" s="96">
        <v>0.59020507576245751</v>
      </c>
      <c r="E4107" s="98">
        <v>0</v>
      </c>
      <c r="F4107" s="119">
        <v>0.36295793435399815</v>
      </c>
      <c r="G4107" s="177">
        <v>1</v>
      </c>
      <c r="H4107" s="97">
        <v>8717001.50132736</v>
      </c>
      <c r="I4107" s="185">
        <v>35201.134133804822</v>
      </c>
      <c r="J4107" s="174">
        <v>306848339092.80243</v>
      </c>
      <c r="K4107" s="186">
        <v>0.33795495529935127</v>
      </c>
      <c r="L4107" s="182">
        <v>63586617789.854347</v>
      </c>
      <c r="M4107" s="189">
        <v>14722562265.116341</v>
      </c>
      <c r="N4107" s="187">
        <v>21703680.585160233</v>
      </c>
      <c r="O4107" s="185">
        <v>0</v>
      </c>
      <c r="P4107" s="185">
        <v>244340186889.91223</v>
      </c>
      <c r="Q4107" s="174">
        <v>565911088247.83093</v>
      </c>
      <c r="R4107" s="119">
        <v>0.52865736764412075</v>
      </c>
      <c r="S4107" s="174">
        <v>168137789378.58203</v>
      </c>
      <c r="T4107" s="119">
        <v>0.29710990448900521</v>
      </c>
      <c r="U4107" s="97">
        <v>16.998228798386723</v>
      </c>
      <c r="V4107" s="184">
        <v>3064873194390.3809</v>
      </c>
      <c r="W4107" s="199">
        <v>3181.9115521217773</v>
      </c>
      <c r="X4107" s="191">
        <v>4.3928335798424506E-2</v>
      </c>
      <c r="Y4107" s="198">
        <v>2.0000000000000001E-4</v>
      </c>
    </row>
    <row r="4108" spans="1:25" x14ac:dyDescent="0.2">
      <c r="A4108">
        <v>4104</v>
      </c>
      <c r="B4108" s="119">
        <v>0.53242443536759865</v>
      </c>
      <c r="C4108" s="97">
        <v>13038.891898316961</v>
      </c>
      <c r="D4108" s="96">
        <v>0.73619957361984478</v>
      </c>
      <c r="E4108" s="98">
        <v>0.7</v>
      </c>
      <c r="F4108" s="119">
        <v>0.52610561962437563</v>
      </c>
      <c r="G4108" s="177">
        <v>1</v>
      </c>
      <c r="H4108" s="97">
        <v>4924611.9148700126</v>
      </c>
      <c r="I4108" s="185">
        <v>42200.864456513496</v>
      </c>
      <c r="J4108" s="174">
        <v>207822879920.36078</v>
      </c>
      <c r="K4108" s="186">
        <v>0.37313466803370976</v>
      </c>
      <c r="L4108" s="182">
        <v>57495293963.976028</v>
      </c>
      <c r="M4108" s="189">
        <v>862376956.68410087</v>
      </c>
      <c r="N4108" s="187">
        <v>12075806.839866243</v>
      </c>
      <c r="O4108" s="185">
        <v>0</v>
      </c>
      <c r="P4108" s="185">
        <v>214297818701.72888</v>
      </c>
      <c r="Q4108" s="174">
        <v>422983075578.77374</v>
      </c>
      <c r="R4108" s="119">
        <v>0.58863862562252134</v>
      </c>
      <c r="S4108" s="174">
        <v>185283072135.16849</v>
      </c>
      <c r="T4108" s="119">
        <v>0.4380389732654032</v>
      </c>
      <c r="U4108" s="97">
        <v>17.151402530218636</v>
      </c>
      <c r="V4108" s="184">
        <v>3375137950939.0498</v>
      </c>
      <c r="W4108" s="199">
        <v>3507.2611562302291</v>
      </c>
      <c r="X4108" s="191">
        <v>4.3170262049544939E-2</v>
      </c>
      <c r="Y4108" s="198">
        <v>2.0000000000000001E-4</v>
      </c>
    </row>
    <row r="4109" spans="1:25" x14ac:dyDescent="0.2">
      <c r="A4109">
        <v>4105</v>
      </c>
      <c r="B4109" s="119">
        <v>0.48327415855022721</v>
      </c>
      <c r="C4109" s="97">
        <v>8205.4941638859946</v>
      </c>
      <c r="D4109" s="96">
        <v>0.62321487064594128</v>
      </c>
      <c r="E4109" s="98">
        <v>0.68297849820118073</v>
      </c>
      <c r="F4109" s="119">
        <v>0.45888502758156124</v>
      </c>
      <c r="G4109" s="177">
        <v>1</v>
      </c>
      <c r="H4109" s="97">
        <v>5049922.0012100218</v>
      </c>
      <c r="I4109" s="185">
        <v>47612.554180047955</v>
      </c>
      <c r="J4109" s="174">
        <v>240439684887.62836</v>
      </c>
      <c r="K4109" s="186">
        <v>0.48327415855022715</v>
      </c>
      <c r="L4109" s="182">
        <v>93782298238.301498</v>
      </c>
      <c r="M4109" s="189">
        <v>1731767175.6812</v>
      </c>
      <c r="N4109" s="187">
        <v>13062362.953957655</v>
      </c>
      <c r="O4109" s="185">
        <v>0</v>
      </c>
      <c r="P4109" s="185">
        <v>233369780295.0545</v>
      </c>
      <c r="Q4109" s="174">
        <v>475541232358.36407</v>
      </c>
      <c r="R4109" s="119">
        <v>0.63694605224880985</v>
      </c>
      <c r="S4109" s="174">
        <v>227411493849.84497</v>
      </c>
      <c r="T4109" s="119">
        <v>0.47821614273495738</v>
      </c>
      <c r="U4109" s="97">
        <v>16.547032499695622</v>
      </c>
      <c r="V4109" s="184">
        <v>4072056955338.3394</v>
      </c>
      <c r="W4109" s="199">
        <v>4226.4960945474832</v>
      </c>
      <c r="X4109" s="191">
        <v>4.4310705925142344E-2</v>
      </c>
      <c r="Y4109" s="198">
        <v>2.0000000000000001E-4</v>
      </c>
    </row>
    <row r="4110" spans="1:25" x14ac:dyDescent="0.2">
      <c r="A4110">
        <v>4106</v>
      </c>
      <c r="B4110" s="119">
        <v>0.53174652251958632</v>
      </c>
      <c r="C4110" s="97">
        <v>8137.7044135150936</v>
      </c>
      <c r="D4110" s="96">
        <v>0.74062999259642548</v>
      </c>
      <c r="E4110" s="98">
        <v>0.41150389544618354</v>
      </c>
      <c r="F4110" s="119">
        <v>0.54962156835577769</v>
      </c>
      <c r="G4110" s="177">
        <v>1</v>
      </c>
      <c r="H4110" s="97">
        <v>13979297.311391871</v>
      </c>
      <c r="I4110" s="185">
        <v>34975.737096925484</v>
      </c>
      <c r="J4110" s="174">
        <v>488936227562.99939</v>
      </c>
      <c r="K4110" s="186">
        <v>0.37603407969033698</v>
      </c>
      <c r="L4110" s="182">
        <v>132666892070.16312</v>
      </c>
      <c r="M4110" s="189">
        <v>12880544673.699306</v>
      </c>
      <c r="N4110" s="187">
        <v>31087081.218737956</v>
      </c>
      <c r="O4110" s="185">
        <v>0</v>
      </c>
      <c r="P4110" s="185">
        <v>276395519991.48798</v>
      </c>
      <c r="Q4110" s="174">
        <v>778212292228.18665</v>
      </c>
      <c r="R4110" s="119">
        <v>0.52038897919818805</v>
      </c>
      <c r="S4110" s="174">
        <v>222457764753.96716</v>
      </c>
      <c r="T4110" s="119">
        <v>0.28585742859062718</v>
      </c>
      <c r="U4110" s="97">
        <v>15.634848788214434</v>
      </c>
      <c r="V4110" s="184">
        <v>3694158346067.8154</v>
      </c>
      <c r="W4110" s="199">
        <v>3834.9239538162319</v>
      </c>
      <c r="X4110" s="191">
        <v>4.6786847795887335E-2</v>
      </c>
      <c r="Y4110" s="198">
        <v>2.0000000000000001E-4</v>
      </c>
    </row>
    <row r="4111" spans="1:25" x14ac:dyDescent="0.2">
      <c r="A4111">
        <v>4107</v>
      </c>
      <c r="B4111" s="119">
        <v>0.62750354351054694</v>
      </c>
      <c r="C4111" s="97">
        <v>12093.650251684654</v>
      </c>
      <c r="D4111" s="96">
        <v>0.58955724717192359</v>
      </c>
      <c r="E4111" s="98">
        <v>0</v>
      </c>
      <c r="F4111" s="119">
        <v>0</v>
      </c>
      <c r="G4111" s="177">
        <v>0</v>
      </c>
      <c r="H4111" s="97">
        <v>3694362.8735248591</v>
      </c>
      <c r="I4111" s="185">
        <v>52068.180510654376</v>
      </c>
      <c r="J4111" s="174">
        <v>192358752970.55215</v>
      </c>
      <c r="K4111" s="186">
        <v>0.48349590517067786</v>
      </c>
      <c r="L4111" s="182">
        <v>75477659282.922028</v>
      </c>
      <c r="M4111" s="189">
        <v>8714462567.3097019</v>
      </c>
      <c r="N4111" s="187">
        <v>10148194.505378162</v>
      </c>
      <c r="O4111" s="185">
        <v>0</v>
      </c>
      <c r="P4111" s="185">
        <v>0</v>
      </c>
      <c r="Q4111" s="174">
        <v>201073215537.86185</v>
      </c>
      <c r="R4111" s="119">
        <v>0.46254131429796164</v>
      </c>
      <c r="S4111" s="174">
        <v>75477659282.922028</v>
      </c>
      <c r="T4111" s="119">
        <v>0.37537401031272449</v>
      </c>
      <c r="U4111" s="97">
        <v>13.353363961321122</v>
      </c>
      <c r="V4111" s="184">
        <v>1103240760473.0391</v>
      </c>
      <c r="W4111" s="199">
        <v>1144.9367002945762</v>
      </c>
      <c r="X4111" s="191">
        <v>5.4460232751516256E-2</v>
      </c>
      <c r="Y4111" s="198">
        <v>2.0000000000000001E-4</v>
      </c>
    </row>
    <row r="4112" spans="1:25" x14ac:dyDescent="0.2">
      <c r="A4112">
        <v>4108</v>
      </c>
      <c r="B4112" s="119">
        <v>0.58016658961619938</v>
      </c>
      <c r="C4112" s="97">
        <v>12771.359483510314</v>
      </c>
      <c r="D4112" s="96">
        <v>1.0614873661659052</v>
      </c>
      <c r="E4112" s="98">
        <v>0</v>
      </c>
      <c r="F4112" s="119">
        <v>0</v>
      </c>
      <c r="G4112" s="177">
        <v>0</v>
      </c>
      <c r="H4112" s="97">
        <v>7445324.1944404822</v>
      </c>
      <c r="I4112" s="185">
        <v>37348.020067136102</v>
      </c>
      <c r="J4112" s="174">
        <v>278068117420.29706</v>
      </c>
      <c r="K4112" s="186">
        <v>0.36803620752561617</v>
      </c>
      <c r="L4112" s="182">
        <v>76992630050.315506</v>
      </c>
      <c r="M4112" s="189">
        <v>8965537749.796093</v>
      </c>
      <c r="N4112" s="187">
        <v>15412127.743506778</v>
      </c>
      <c r="O4112" s="185">
        <v>0</v>
      </c>
      <c r="P4112" s="185">
        <v>0</v>
      </c>
      <c r="Q4112" s="174">
        <v>287033655170.09314</v>
      </c>
      <c r="R4112" s="119">
        <v>0.35654054333283236</v>
      </c>
      <c r="S4112" s="174">
        <v>76992630050.315506</v>
      </c>
      <c r="T4112" s="119">
        <v>0.26823554891042473</v>
      </c>
      <c r="U4112" s="97">
        <v>13.384137592833996</v>
      </c>
      <c r="V4112" s="184">
        <v>1027142683638.3464</v>
      </c>
      <c r="W4112" s="199">
        <v>1064.4115053866008</v>
      </c>
      <c r="X4112" s="191">
        <v>6.0045249373841501E-2</v>
      </c>
      <c r="Y4112" s="198">
        <v>2.0000000000000001E-4</v>
      </c>
    </row>
    <row r="4113" spans="1:25" x14ac:dyDescent="0.2">
      <c r="A4113">
        <v>4109</v>
      </c>
      <c r="B4113" s="119">
        <v>0.7002483417683486</v>
      </c>
      <c r="C4113" s="97">
        <v>7890.8331035893989</v>
      </c>
      <c r="D4113" s="96">
        <v>1.0054550400675288</v>
      </c>
      <c r="E4113" s="98">
        <v>0</v>
      </c>
      <c r="F4113" s="119">
        <v>0.51013096575470573</v>
      </c>
      <c r="G4113" s="177">
        <v>1</v>
      </c>
      <c r="H4113" s="97">
        <v>8708374.4148119688</v>
      </c>
      <c r="I4113" s="185">
        <v>34750.7697066115</v>
      </c>
      <c r="J4113" s="174">
        <v>302622713808.07843</v>
      </c>
      <c r="K4113" s="186">
        <v>0.37237607003611772</v>
      </c>
      <c r="L4113" s="182">
        <v>86244689415.558121</v>
      </c>
      <c r="M4113" s="189">
        <v>6477824390.9539413</v>
      </c>
      <c r="N4113" s="187">
        <v>18125611.797232073</v>
      </c>
      <c r="O4113" s="185">
        <v>0</v>
      </c>
      <c r="P4113" s="185">
        <v>343396902634.5448</v>
      </c>
      <c r="Q4113" s="174">
        <v>652497440833.57727</v>
      </c>
      <c r="R4113" s="119">
        <v>0.59372949951226395</v>
      </c>
      <c r="S4113" s="174">
        <v>309195219420.09521</v>
      </c>
      <c r="T4113" s="119">
        <v>0.47386426378177476</v>
      </c>
      <c r="U4113" s="97">
        <v>17.401363881595422</v>
      </c>
      <c r="V4113" s="184">
        <v>5695486875520.4336</v>
      </c>
      <c r="W4113" s="199">
        <v>5903.0367559298666</v>
      </c>
      <c r="X4113" s="191">
        <v>4.3142918320525109E-2</v>
      </c>
      <c r="Y4113" s="198">
        <v>2.0000000000000001E-4</v>
      </c>
    </row>
    <row r="4114" spans="1:25" x14ac:dyDescent="0.2">
      <c r="A4114">
        <v>4110</v>
      </c>
      <c r="B4114" s="119">
        <v>0.30014579459372093</v>
      </c>
      <c r="C4114" s="97">
        <v>7410.1198670566391</v>
      </c>
      <c r="D4114" s="96">
        <v>0.95184817663270571</v>
      </c>
      <c r="E4114" s="98">
        <v>0.15850195919130572</v>
      </c>
      <c r="F4114" s="119">
        <v>0</v>
      </c>
      <c r="G4114" s="177">
        <v>0</v>
      </c>
      <c r="H4114" s="97">
        <v>9073349.7708739601</v>
      </c>
      <c r="I4114" s="185">
        <v>38528.487169052831</v>
      </c>
      <c r="J4114" s="174">
        <v>349582440227.4458</v>
      </c>
      <c r="K4114" s="186">
        <v>0.30014579459372093</v>
      </c>
      <c r="L4114" s="182">
        <v>57858100556.204651</v>
      </c>
      <c r="M4114" s="189">
        <v>14726315569.04657</v>
      </c>
      <c r="N4114" s="187">
        <v>19176027.054722298</v>
      </c>
      <c r="O4114" s="185">
        <v>18252568943.80304</v>
      </c>
      <c r="P4114" s="185">
        <v>0</v>
      </c>
      <c r="Q4114" s="174">
        <v>382561324740.29541</v>
      </c>
      <c r="R4114" s="119">
        <v>0.31244076889963568</v>
      </c>
      <c r="S4114" s="174">
        <v>67260190879.066818</v>
      </c>
      <c r="T4114" s="119">
        <v>0.17581544847672959</v>
      </c>
      <c r="U4114" s="97">
        <v>14.476562335193774</v>
      </c>
      <c r="V4114" s="184">
        <v>983329459470.48962</v>
      </c>
      <c r="W4114" s="199">
        <v>1020.281212143595</v>
      </c>
      <c r="X4114" s="191">
        <v>5.2959296519542919E-2</v>
      </c>
      <c r="Y4114" s="198">
        <v>2.0000000000000001E-4</v>
      </c>
    </row>
    <row r="4115" spans="1:25" x14ac:dyDescent="0.2">
      <c r="A4115">
        <v>4111</v>
      </c>
      <c r="B4115" s="119">
        <v>0.47020223354089002</v>
      </c>
      <c r="C4115" s="97">
        <v>6321.1607411953973</v>
      </c>
      <c r="D4115" s="96">
        <v>1.2244255799117911</v>
      </c>
      <c r="E4115" s="98">
        <v>3.1598607688077193E-2</v>
      </c>
      <c r="F4115" s="119">
        <v>0</v>
      </c>
      <c r="G4115" s="177">
        <v>0</v>
      </c>
      <c r="H4115" s="97">
        <v>12842014.153831789</v>
      </c>
      <c r="I4115" s="185">
        <v>34259.595560722053</v>
      </c>
      <c r="J4115" s="174">
        <v>439962211095.34534</v>
      </c>
      <c r="K4115" s="186">
        <v>0.39662291368266511</v>
      </c>
      <c r="L4115" s="182">
        <v>136764199158.97514</v>
      </c>
      <c r="M4115" s="189">
        <v>16027159745.841734</v>
      </c>
      <c r="N4115" s="187">
        <v>24274683.609387331</v>
      </c>
      <c r="O4115" s="185">
        <v>12226631857.786037</v>
      </c>
      <c r="P4115" s="185">
        <v>0</v>
      </c>
      <c r="Q4115" s="174">
        <v>468216002698.97308</v>
      </c>
      <c r="R4115" s="119">
        <v>0.39357988300030528</v>
      </c>
      <c r="S4115" s="174">
        <v>144039850584.65314</v>
      </c>
      <c r="T4115" s="119">
        <v>0.30763547113800743</v>
      </c>
      <c r="U4115" s="97">
        <v>13.612456470971059</v>
      </c>
      <c r="V4115" s="184">
        <v>2059249958946.4414</v>
      </c>
      <c r="W4115" s="199">
        <v>2136.5805402458004</v>
      </c>
      <c r="X4115" s="191">
        <v>5.5672713908587794E-2</v>
      </c>
      <c r="Y4115" s="198">
        <v>2.0000000000000001E-4</v>
      </c>
    </row>
    <row r="4116" spans="1:25" x14ac:dyDescent="0.2">
      <c r="A4116">
        <v>4112</v>
      </c>
      <c r="B4116" s="119">
        <v>0.41957898411736683</v>
      </c>
      <c r="C4116" s="97">
        <v>15881.146737161274</v>
      </c>
      <c r="D4116" s="96">
        <v>0.7469833540910038</v>
      </c>
      <c r="E4116" s="98">
        <v>0.44195524796993624</v>
      </c>
      <c r="F4116" s="119">
        <v>0.55628245251268948</v>
      </c>
      <c r="G4116" s="177">
        <v>1</v>
      </c>
      <c r="H4116" s="97">
        <v>5506875.9780334914</v>
      </c>
      <c r="I4116" s="185">
        <v>45524.496943047387</v>
      </c>
      <c r="J4116" s="174">
        <v>250697758627.72678</v>
      </c>
      <c r="K4116" s="186">
        <v>0.41957898411736683</v>
      </c>
      <c r="L4116" s="182">
        <v>87237737831.881851</v>
      </c>
      <c r="M4116" s="189">
        <v>5741348967.0801201</v>
      </c>
      <c r="N4116" s="187">
        <v>13187757.883356772</v>
      </c>
      <c r="O4116" s="185">
        <v>0</v>
      </c>
      <c r="P4116" s="185">
        <v>222455414419.84265</v>
      </c>
      <c r="Q4116" s="174">
        <v>478894522014.6496</v>
      </c>
      <c r="R4116" s="119">
        <v>0.59126139349060014</v>
      </c>
      <c r="S4116" s="174">
        <v>207583122908.276</v>
      </c>
      <c r="T4116" s="119">
        <v>0.4334631393046629</v>
      </c>
      <c r="U4116" s="97">
        <v>16.565978782361775</v>
      </c>
      <c r="V4116" s="184">
        <v>3621324963666.4292</v>
      </c>
      <c r="W4116" s="199">
        <v>3756.3831749160281</v>
      </c>
      <c r="X4116" s="191">
        <v>4.5464993436257178E-2</v>
      </c>
      <c r="Y4116" s="198">
        <v>2.0000000000000001E-4</v>
      </c>
    </row>
    <row r="4117" spans="1:25" x14ac:dyDescent="0.2">
      <c r="A4117">
        <v>4113</v>
      </c>
      <c r="B4117" s="119">
        <v>0.61878509478728316</v>
      </c>
      <c r="C4117" s="97">
        <v>8424.5415539085152</v>
      </c>
      <c r="D4117" s="96">
        <v>0.2</v>
      </c>
      <c r="E4117" s="98">
        <v>0</v>
      </c>
      <c r="F4117" s="119">
        <v>0.76453446412250725</v>
      </c>
      <c r="G4117" s="177">
        <v>1</v>
      </c>
      <c r="H4117" s="97">
        <v>2189580.8374007745</v>
      </c>
      <c r="I4117" s="185">
        <v>53653.843729446467</v>
      </c>
      <c r="J4117" s="174">
        <v>117479428082.89169</v>
      </c>
      <c r="K4117" s="186">
        <v>0.54483183083061459</v>
      </c>
      <c r="L4117" s="182">
        <v>49209247275.646927</v>
      </c>
      <c r="M4117" s="189">
        <v>3146714613.3983965</v>
      </c>
      <c r="N4117" s="187">
        <v>8608627.1992710792</v>
      </c>
      <c r="O4117" s="185">
        <v>0</v>
      </c>
      <c r="P4117" s="185">
        <v>176345881561.41074</v>
      </c>
      <c r="Q4117" s="174">
        <v>296972024257.70081</v>
      </c>
      <c r="R4117" s="119">
        <v>0.69058099883004709</v>
      </c>
      <c r="S4117" s="174">
        <v>145118479167.89859</v>
      </c>
      <c r="T4117" s="119">
        <v>0.48866043705844292</v>
      </c>
      <c r="U4117" s="97">
        <v>17.031652709485364</v>
      </c>
      <c r="V4117" s="184">
        <v>2718248877506.2764</v>
      </c>
      <c r="W4117" s="199">
        <v>2821.4263684662287</v>
      </c>
      <c r="X4117" s="191">
        <v>4.2563426754880673E-2</v>
      </c>
      <c r="Y4117" s="198">
        <v>2.0000000000000001E-4</v>
      </c>
    </row>
    <row r="4118" spans="1:25" x14ac:dyDescent="0.2">
      <c r="A4118">
        <v>4114</v>
      </c>
      <c r="B4118" s="119">
        <v>0.56640985781562625</v>
      </c>
      <c r="C4118" s="97">
        <v>15677.223550525465</v>
      </c>
      <c r="D4118" s="96">
        <v>0.80399425129040547</v>
      </c>
      <c r="E4118" s="98">
        <v>0</v>
      </c>
      <c r="F4118" s="119">
        <v>0.43076371825344828</v>
      </c>
      <c r="G4118" s="177">
        <v>1</v>
      </c>
      <c r="H4118" s="97">
        <v>4303534.7865526089</v>
      </c>
      <c r="I4118" s="185">
        <v>46120.455617277388</v>
      </c>
      <c r="J4118" s="174">
        <v>198480985120.60892</v>
      </c>
      <c r="K4118" s="186">
        <v>0.42309001506454036</v>
      </c>
      <c r="L4118" s="182">
        <v>65085503321.96138</v>
      </c>
      <c r="M4118" s="189">
        <v>5780497807.3009863</v>
      </c>
      <c r="N4118" s="187">
        <v>10440457.129666638</v>
      </c>
      <c r="O4118" s="185">
        <v>0</v>
      </c>
      <c r="P4118" s="185">
        <v>162815678391.27695</v>
      </c>
      <c r="Q4118" s="174">
        <v>367077161319.18683</v>
      </c>
      <c r="R4118" s="119">
        <v>0.58360445233868952</v>
      </c>
      <c r="S4118" s="174">
        <v>151196786500.15857</v>
      </c>
      <c r="T4118" s="119">
        <v>0.41189374451081012</v>
      </c>
      <c r="U4118" s="97">
        <v>16.535394332376512</v>
      </c>
      <c r="V4118" s="184">
        <v>2627623314777.7231</v>
      </c>
      <c r="W4118" s="199">
        <v>2727.1213204568498</v>
      </c>
      <c r="X4118" s="191">
        <v>4.5958456776535164E-2</v>
      </c>
      <c r="Y4118" s="198">
        <v>2.0000000000000001E-4</v>
      </c>
    </row>
    <row r="4119" spans="1:25" x14ac:dyDescent="0.2">
      <c r="A4119">
        <v>4115</v>
      </c>
      <c r="B4119" s="119">
        <v>0.58497257647342793</v>
      </c>
      <c r="C4119" s="97">
        <v>6029.5976740215647</v>
      </c>
      <c r="D4119" s="96">
        <v>0.79802319877476113</v>
      </c>
      <c r="E4119" s="98">
        <v>0.20926339864726284</v>
      </c>
      <c r="F4119" s="119">
        <v>0.67728327902901708</v>
      </c>
      <c r="G4119" s="177">
        <v>1</v>
      </c>
      <c r="H4119" s="97">
        <v>7932252.2091244264</v>
      </c>
      <c r="I4119" s="185">
        <v>41124.373718987321</v>
      </c>
      <c r="J4119" s="174">
        <v>326208904281.29565</v>
      </c>
      <c r="K4119" s="186">
        <v>0.52611666911332167</v>
      </c>
      <c r="L4119" s="182">
        <v>124708664791.91026</v>
      </c>
      <c r="M4119" s="189">
        <v>9569718229.4614964</v>
      </c>
      <c r="N4119" s="187">
        <v>18050048.390171278</v>
      </c>
      <c r="O4119" s="185">
        <v>0</v>
      </c>
      <c r="P4119" s="185">
        <v>350303781765.85785</v>
      </c>
      <c r="Q4119" s="174">
        <v>686082404276.61511</v>
      </c>
      <c r="R4119" s="119">
        <v>0.65861908824888615</v>
      </c>
      <c r="S4119" s="174">
        <v>284069503112.51477</v>
      </c>
      <c r="T4119" s="119">
        <v>0.41404574923041382</v>
      </c>
      <c r="U4119" s="97">
        <v>16.484695009690604</v>
      </c>
      <c r="V4119" s="184">
        <v>5051762851929.3672</v>
      </c>
      <c r="W4119" s="199">
        <v>5242.9154186636024</v>
      </c>
      <c r="X4119" s="191">
        <v>4.4770205528128708E-2</v>
      </c>
      <c r="Y4119" s="198">
        <v>2.0000000000000001E-4</v>
      </c>
    </row>
    <row r="4120" spans="1:25" x14ac:dyDescent="0.2">
      <c r="A4120">
        <v>4116</v>
      </c>
      <c r="B4120" s="119">
        <v>0.41476507961456915</v>
      </c>
      <c r="C4120" s="97">
        <v>12477.667462933201</v>
      </c>
      <c r="D4120" s="96">
        <v>0.47629557883012152</v>
      </c>
      <c r="E4120" s="98">
        <v>0</v>
      </c>
      <c r="F4120" s="119">
        <v>0</v>
      </c>
      <c r="G4120" s="177">
        <v>0</v>
      </c>
      <c r="H4120" s="97">
        <v>2784305.1687011607</v>
      </c>
      <c r="I4120" s="185">
        <v>53680.090472314267</v>
      </c>
      <c r="J4120" s="174">
        <v>149461753358.41055</v>
      </c>
      <c r="K4120" s="186">
        <v>0.41476507961456921</v>
      </c>
      <c r="L4120" s="182">
        <v>46816681890.167374</v>
      </c>
      <c r="M4120" s="189">
        <v>4206745338.5263548</v>
      </c>
      <c r="N4120" s="187">
        <v>8554784.6655505449</v>
      </c>
      <c r="O4120" s="185">
        <v>0</v>
      </c>
      <c r="P4120" s="185">
        <v>0</v>
      </c>
      <c r="Q4120" s="174">
        <v>153668498696.93692</v>
      </c>
      <c r="R4120" s="119">
        <v>0.40341069611991948</v>
      </c>
      <c r="S4120" s="174">
        <v>46816681890.167374</v>
      </c>
      <c r="T4120" s="119">
        <v>0.30466024128015101</v>
      </c>
      <c r="U4120" s="97">
        <v>13.342091583784065</v>
      </c>
      <c r="V4120" s="184">
        <v>701358010089.62476</v>
      </c>
      <c r="W4120" s="199">
        <v>728.18120419189449</v>
      </c>
      <c r="X4120" s="191">
        <v>5.2263063065223596E-2</v>
      </c>
      <c r="Y4120" s="198">
        <v>2.0000000000000001E-4</v>
      </c>
    </row>
    <row r="4121" spans="1:25" x14ac:dyDescent="0.2">
      <c r="A4121">
        <v>4117</v>
      </c>
      <c r="B4121" s="119">
        <v>0.61765201911193823</v>
      </c>
      <c r="C4121" s="97">
        <v>12902.009983523041</v>
      </c>
      <c r="D4121" s="96">
        <v>0.99834044187215687</v>
      </c>
      <c r="E4121" s="98">
        <v>0</v>
      </c>
      <c r="F4121" s="119">
        <v>0</v>
      </c>
      <c r="G4121" s="177">
        <v>0</v>
      </c>
      <c r="H4121" s="97">
        <v>22959864.301640011</v>
      </c>
      <c r="I4121" s="185">
        <v>27552.28324876479</v>
      </c>
      <c r="J4121" s="174">
        <v>632596684591.98877</v>
      </c>
      <c r="K4121" s="186">
        <v>0.24358104139963921</v>
      </c>
      <c r="L4121" s="182">
        <v>117412321500.20041</v>
      </c>
      <c r="M4121" s="189">
        <v>14735346242.391584</v>
      </c>
      <c r="N4121" s="187">
        <v>44805213.529625557</v>
      </c>
      <c r="O4121" s="185">
        <v>0</v>
      </c>
      <c r="P4121" s="185">
        <v>0</v>
      </c>
      <c r="Q4121" s="174">
        <v>647332030834.38037</v>
      </c>
      <c r="R4121" s="119">
        <v>0.23803635828164238</v>
      </c>
      <c r="S4121" s="174">
        <v>117412321500.20041</v>
      </c>
      <c r="T4121" s="119">
        <v>0.18137882247053569</v>
      </c>
      <c r="U4121" s="97">
        <v>13.353643181511254</v>
      </c>
      <c r="V4121" s="184">
        <v>1233613403048.1746</v>
      </c>
      <c r="W4121" s="199">
        <v>1280.5581564666675</v>
      </c>
      <c r="X4121" s="191">
        <v>6.3997547407465008E-2</v>
      </c>
      <c r="Y4121" s="198">
        <v>2.0000000000000001E-4</v>
      </c>
    </row>
    <row r="4122" spans="1:25" x14ac:dyDescent="0.2">
      <c r="A4122">
        <v>4118</v>
      </c>
      <c r="B4122" s="119">
        <v>0.55456070053056805</v>
      </c>
      <c r="C4122" s="97">
        <v>8033.4357929659718</v>
      </c>
      <c r="D4122" s="96">
        <v>0.55660152208759672</v>
      </c>
      <c r="E4122" s="98">
        <v>0.18465744328695016</v>
      </c>
      <c r="F4122" s="119">
        <v>0</v>
      </c>
      <c r="G4122" s="177">
        <v>0</v>
      </c>
      <c r="H4122" s="97">
        <v>16833824.927660149</v>
      </c>
      <c r="I4122" s="185">
        <v>31632.660342918331</v>
      </c>
      <c r="J4122" s="174">
        <v>532498666208.8252</v>
      </c>
      <c r="K4122" s="186">
        <v>0.37850874751286157</v>
      </c>
      <c r="L4122" s="182">
        <v>130771421570.32596</v>
      </c>
      <c r="M4122" s="189">
        <v>59203398154.892075</v>
      </c>
      <c r="N4122" s="187">
        <v>40880188.369963765</v>
      </c>
      <c r="O4122" s="185">
        <v>87852333825.416473</v>
      </c>
      <c r="P4122" s="185">
        <v>0</v>
      </c>
      <c r="Q4122" s="174">
        <v>679554398189.13379</v>
      </c>
      <c r="R4122" s="119">
        <v>0.40002282522737365</v>
      </c>
      <c r="S4122" s="174">
        <v>167123739116.06253</v>
      </c>
      <c r="T4122" s="119">
        <v>0.24593136261263457</v>
      </c>
      <c r="U4122" s="97">
        <v>15.461244143962816</v>
      </c>
      <c r="V4122" s="184">
        <v>2718085011789.2275</v>
      </c>
      <c r="W4122" s="199">
        <v>2819.8345491638065</v>
      </c>
      <c r="X4122" s="191">
        <v>4.6424235543052347E-2</v>
      </c>
      <c r="Y4122" s="198">
        <v>2.0000000000000001E-4</v>
      </c>
    </row>
    <row r="4123" spans="1:25" x14ac:dyDescent="0.2">
      <c r="A4123">
        <v>4119</v>
      </c>
      <c r="B4123" s="119">
        <v>0.47133652546226479</v>
      </c>
      <c r="C4123" s="97">
        <v>4000</v>
      </c>
      <c r="D4123" s="96">
        <v>0.59463336845567938</v>
      </c>
      <c r="E4123" s="98">
        <v>0.31968779273489645</v>
      </c>
      <c r="F4123" s="119">
        <v>0.38749890475881632</v>
      </c>
      <c r="G4123" s="177">
        <v>1</v>
      </c>
      <c r="H4123" s="97">
        <v>7486557.6109673148</v>
      </c>
      <c r="I4123" s="185">
        <v>30660.77910713579</v>
      </c>
      <c r="J4123" s="174">
        <v>229543689182.71509</v>
      </c>
      <c r="K4123" s="186">
        <v>0.35567999791277283</v>
      </c>
      <c r="L4123" s="182">
        <v>55108999436.449997</v>
      </c>
      <c r="M4123" s="189">
        <v>5465315765.6921301</v>
      </c>
      <c r="N4123" s="187">
        <v>19030116.255987149</v>
      </c>
      <c r="O4123" s="185">
        <v>0</v>
      </c>
      <c r="P4123" s="185">
        <v>176608041380.83505</v>
      </c>
      <c r="Q4123" s="174">
        <v>411617046329.24231</v>
      </c>
      <c r="R4123" s="119">
        <v>0.54159693817867227</v>
      </c>
      <c r="S4123" s="174">
        <v>135228005723.40495</v>
      </c>
      <c r="T4123" s="119">
        <v>0.328528682010024</v>
      </c>
      <c r="U4123" s="97">
        <v>16.678850129283838</v>
      </c>
      <c r="V4123" s="184">
        <v>2460555826832.584</v>
      </c>
      <c r="W4123" s="199">
        <v>2555.3556936787227</v>
      </c>
      <c r="X4123" s="191">
        <v>4.3659523592456791E-2</v>
      </c>
      <c r="Y4123" s="198">
        <v>2.0000000000000001E-4</v>
      </c>
    </row>
    <row r="4124" spans="1:25" x14ac:dyDescent="0.2">
      <c r="A4124">
        <v>4120</v>
      </c>
      <c r="B4124" s="119">
        <v>0.66862137049269765</v>
      </c>
      <c r="C4124" s="97">
        <v>7340.1689436536999</v>
      </c>
      <c r="D4124" s="96">
        <v>1.1399485714541371</v>
      </c>
      <c r="E4124" s="98">
        <v>0.47363483599017464</v>
      </c>
      <c r="F4124" s="119">
        <v>0.51639977682685934</v>
      </c>
      <c r="G4124" s="177">
        <v>1</v>
      </c>
      <c r="H4124" s="97">
        <v>17489524.872320294</v>
      </c>
      <c r="I4124" s="185">
        <v>36108.82578236924</v>
      </c>
      <c r="J4124" s="174">
        <v>631526206631.0271</v>
      </c>
      <c r="K4124" s="186">
        <v>0.46363320718983969</v>
      </c>
      <c r="L4124" s="182">
        <v>228638773260.93787</v>
      </c>
      <c r="M4124" s="189">
        <v>13058790175.238468</v>
      </c>
      <c r="N4124" s="187">
        <v>33114945.156066701</v>
      </c>
      <c r="O4124" s="185">
        <v>0</v>
      </c>
      <c r="P4124" s="185">
        <v>602556622675.30481</v>
      </c>
      <c r="Q4124" s="174">
        <v>1247141619481.5706</v>
      </c>
      <c r="R4124" s="119">
        <v>0.62129417111997076</v>
      </c>
      <c r="S4124" s="174">
        <v>560493269146.32593</v>
      </c>
      <c r="T4124" s="119">
        <v>0.44942231130039562</v>
      </c>
      <c r="U4124" s="97">
        <v>16.638562849740214</v>
      </c>
      <c r="V4124" s="184">
        <v>9827835670291.9043</v>
      </c>
      <c r="W4124" s="199">
        <v>10198.772499855191</v>
      </c>
      <c r="X4124" s="191">
        <v>4.5129731313115373E-2</v>
      </c>
      <c r="Y4124" s="198">
        <v>2.0000000000000001E-4</v>
      </c>
    </row>
    <row r="4125" spans="1:25" x14ac:dyDescent="0.2">
      <c r="A4125">
        <v>4121</v>
      </c>
      <c r="B4125" s="119">
        <v>0.42703431700876976</v>
      </c>
      <c r="C4125" s="97">
        <v>10542.245359363022</v>
      </c>
      <c r="D4125" s="96">
        <v>0.75573264344089519</v>
      </c>
      <c r="E4125" s="98">
        <v>0</v>
      </c>
      <c r="F4125" s="119">
        <v>0</v>
      </c>
      <c r="G4125" s="177">
        <v>0</v>
      </c>
      <c r="H4125" s="97">
        <v>19458764.080538698</v>
      </c>
      <c r="I4125" s="185">
        <v>33729.612178462805</v>
      </c>
      <c r="J4125" s="174">
        <v>656336565908.77258</v>
      </c>
      <c r="K4125" s="186">
        <v>0.42703431700876981</v>
      </c>
      <c r="L4125" s="182">
        <v>205552874999.42615</v>
      </c>
      <c r="M4125" s="189">
        <v>16043933812.232016</v>
      </c>
      <c r="N4125" s="187">
        <v>42231461.929780282</v>
      </c>
      <c r="O4125" s="185">
        <v>0</v>
      </c>
      <c r="P4125" s="185">
        <v>0</v>
      </c>
      <c r="Q4125" s="174">
        <v>672380499721.00464</v>
      </c>
      <c r="R4125" s="119">
        <v>0.41684468432239163</v>
      </c>
      <c r="S4125" s="174">
        <v>205552874999.42615</v>
      </c>
      <c r="T4125" s="119">
        <v>0.30570915587932368</v>
      </c>
      <c r="U4125" s="97">
        <v>13.286599393301385</v>
      </c>
      <c r="V4125" s="184">
        <v>2768392572298.0928</v>
      </c>
      <c r="W4125" s="199">
        <v>2871.7091600593017</v>
      </c>
      <c r="X4125" s="191">
        <v>5.5614014504995597E-2</v>
      </c>
      <c r="Y4125" s="198">
        <v>2.0000000000000001E-4</v>
      </c>
    </row>
    <row r="4126" spans="1:25" x14ac:dyDescent="0.2">
      <c r="A4126">
        <v>4122</v>
      </c>
      <c r="B4126" s="119">
        <v>0.34095210295841172</v>
      </c>
      <c r="C4126" s="97">
        <v>12596.196738627261</v>
      </c>
      <c r="D4126" s="96">
        <v>1.8051784927432728</v>
      </c>
      <c r="E4126" s="98">
        <v>0</v>
      </c>
      <c r="F4126" s="119">
        <v>0</v>
      </c>
      <c r="G4126" s="177">
        <v>0</v>
      </c>
      <c r="H4126" s="97">
        <v>11975516.56952421</v>
      </c>
      <c r="I4126" s="185">
        <v>34519.411346117115</v>
      </c>
      <c r="J4126" s="174">
        <v>413387782545.64752</v>
      </c>
      <c r="K4126" s="186">
        <v>0.34095210295841172</v>
      </c>
      <c r="L4126" s="182">
        <v>101009683414.56168</v>
      </c>
      <c r="M4126" s="189">
        <v>11993504530.04472</v>
      </c>
      <c r="N4126" s="187">
        <v>24328837.021849513</v>
      </c>
      <c r="O4126" s="185">
        <v>0</v>
      </c>
      <c r="P4126" s="185">
        <v>0</v>
      </c>
      <c r="Q4126" s="174">
        <v>425381287075.69226</v>
      </c>
      <c r="R4126" s="119">
        <v>0.33133905528658891</v>
      </c>
      <c r="S4126" s="174">
        <v>101009683414.56168</v>
      </c>
      <c r="T4126" s="119">
        <v>0.23745680988686282</v>
      </c>
      <c r="U4126" s="97">
        <v>13.412331580232156</v>
      </c>
      <c r="V4126" s="184">
        <v>1288503154856.4531</v>
      </c>
      <c r="W4126" s="199">
        <v>1337.8116044961089</v>
      </c>
      <c r="X4126" s="191">
        <v>6.3027865191510393E-2</v>
      </c>
      <c r="Y4126" s="198">
        <v>2.0000000000000001E-4</v>
      </c>
    </row>
    <row r="4127" spans="1:25" x14ac:dyDescent="0.2">
      <c r="A4127">
        <v>4123</v>
      </c>
      <c r="B4127" s="119">
        <v>0.4205190476043712</v>
      </c>
      <c r="C4127" s="97">
        <v>8286.7277002726369</v>
      </c>
      <c r="D4127" s="96">
        <v>0.4953961183294992</v>
      </c>
      <c r="E4127" s="98">
        <v>0</v>
      </c>
      <c r="F4127" s="119">
        <v>0</v>
      </c>
      <c r="G4127" s="177">
        <v>0</v>
      </c>
      <c r="H4127" s="97">
        <v>14362148.715005977</v>
      </c>
      <c r="I4127" s="185">
        <v>22994.923228657728</v>
      </c>
      <c r="J4127" s="174">
        <v>330256507100.12769</v>
      </c>
      <c r="K4127" s="186">
        <v>0.24406662758944531</v>
      </c>
      <c r="L4127" s="182">
        <v>35387345721.212204</v>
      </c>
      <c r="M4127" s="189">
        <v>6288518658.1127634</v>
      </c>
      <c r="N4127" s="187">
        <v>36490316.839528874</v>
      </c>
      <c r="O4127" s="185">
        <v>0</v>
      </c>
      <c r="P4127" s="185">
        <v>0</v>
      </c>
      <c r="Q4127" s="174">
        <v>336545025758.24048</v>
      </c>
      <c r="R4127" s="119">
        <v>0.23950611584822751</v>
      </c>
      <c r="S4127" s="174">
        <v>35387345721.212204</v>
      </c>
      <c r="T4127" s="119">
        <v>0.10514891920177408</v>
      </c>
      <c r="U4127" s="97">
        <v>13.528346962140649</v>
      </c>
      <c r="V4127" s="184">
        <v>413101041807.51306</v>
      </c>
      <c r="W4127" s="199">
        <v>428.79889712927127</v>
      </c>
      <c r="X4127" s="191">
        <v>5.7737219821649824E-2</v>
      </c>
      <c r="Y4127" s="198">
        <v>2.0000000000000001E-4</v>
      </c>
    </row>
    <row r="4128" spans="1:25" x14ac:dyDescent="0.2">
      <c r="A4128">
        <v>4124</v>
      </c>
      <c r="B4128" s="119">
        <v>0.53595442185849484</v>
      </c>
      <c r="C4128" s="97">
        <v>13825.70709736032</v>
      </c>
      <c r="D4128" s="96">
        <v>1.1348083892992786</v>
      </c>
      <c r="E4128" s="98">
        <v>0</v>
      </c>
      <c r="F4128" s="119">
        <v>0.45540150969976667</v>
      </c>
      <c r="G4128" s="177">
        <v>1</v>
      </c>
      <c r="H4128" s="97">
        <v>8820537.9921365958</v>
      </c>
      <c r="I4128" s="185">
        <v>39625.914653795277</v>
      </c>
      <c r="J4128" s="174">
        <v>349521885676.9635</v>
      </c>
      <c r="K4128" s="186">
        <v>0.39661089561564811</v>
      </c>
      <c r="L4128" s="182">
        <v>111872464803.98096</v>
      </c>
      <c r="M4128" s="189">
        <v>4171157247.1914177</v>
      </c>
      <c r="N4128" s="187">
        <v>17522088.697699986</v>
      </c>
      <c r="O4128" s="185">
        <v>0</v>
      </c>
      <c r="P4128" s="185">
        <v>275535809068.29138</v>
      </c>
      <c r="Q4128" s="174">
        <v>629228851992.44629</v>
      </c>
      <c r="R4128" s="119">
        <v>0.57062360416771563</v>
      </c>
      <c r="S4128" s="174">
        <v>239982719332.01761</v>
      </c>
      <c r="T4128" s="119">
        <v>0.38139179182918098</v>
      </c>
      <c r="U4128" s="97">
        <v>16.262254562830805</v>
      </c>
      <c r="V4128" s="184">
        <v>4013112017321.397</v>
      </c>
      <c r="W4128" s="199">
        <v>4166.827976393628</v>
      </c>
      <c r="X4128" s="191">
        <v>4.6418501829223545E-2</v>
      </c>
      <c r="Y4128" s="198">
        <v>2.0000000000000001E-4</v>
      </c>
    </row>
    <row r="4129" spans="1:25" x14ac:dyDescent="0.2">
      <c r="A4129">
        <v>4125</v>
      </c>
      <c r="B4129" s="119">
        <v>0.47764628060904835</v>
      </c>
      <c r="C4129" s="97">
        <v>12398.43414659665</v>
      </c>
      <c r="D4129" s="96">
        <v>0.96604206823443017</v>
      </c>
      <c r="E4129" s="98">
        <v>0</v>
      </c>
      <c r="F4129" s="119">
        <v>0</v>
      </c>
      <c r="G4129" s="177">
        <v>0</v>
      </c>
      <c r="H4129" s="97">
        <v>14170147.309509663</v>
      </c>
      <c r="I4129" s="185">
        <v>36804.847922331355</v>
      </c>
      <c r="J4129" s="174">
        <v>521530116763.53595</v>
      </c>
      <c r="K4129" s="186">
        <v>0.43255771901791096</v>
      </c>
      <c r="L4129" s="182">
        <v>182970781631.37158</v>
      </c>
      <c r="M4129" s="189">
        <v>2242883068.1774135</v>
      </c>
      <c r="N4129" s="187">
        <v>28660273.343443312</v>
      </c>
      <c r="O4129" s="185">
        <v>0</v>
      </c>
      <c r="P4129" s="185">
        <v>0</v>
      </c>
      <c r="Q4129" s="174">
        <v>523772999831.71338</v>
      </c>
      <c r="R4129" s="119">
        <v>0.43070543494770031</v>
      </c>
      <c r="S4129" s="174">
        <v>182970781631.37158</v>
      </c>
      <c r="T4129" s="119">
        <v>0.3493322139364945</v>
      </c>
      <c r="U4129" s="97">
        <v>13.041189004499527</v>
      </c>
      <c r="V4129" s="184">
        <v>2364699861755.9683</v>
      </c>
      <c r="W4129" s="199">
        <v>2456.362943854997</v>
      </c>
      <c r="X4129" s="191">
        <v>5.7506317478378921E-2</v>
      </c>
      <c r="Y4129" s="198">
        <v>2.0000000000000001E-4</v>
      </c>
    </row>
    <row r="4130" spans="1:25" x14ac:dyDescent="0.2">
      <c r="A4130">
        <v>4126</v>
      </c>
      <c r="B4130" s="119">
        <v>0.5213989947756591</v>
      </c>
      <c r="C4130" s="97">
        <v>9390.4029003713658</v>
      </c>
      <c r="D4130" s="96">
        <v>0.4988245634109168</v>
      </c>
      <c r="E4130" s="98">
        <v>0</v>
      </c>
      <c r="F4130" s="119">
        <v>0.54818148222903185</v>
      </c>
      <c r="G4130" s="177">
        <v>1</v>
      </c>
      <c r="H4130" s="97">
        <v>2968666.7904586527</v>
      </c>
      <c r="I4130" s="185">
        <v>53531.393521485174</v>
      </c>
      <c r="J4130" s="174">
        <v>158916870194.20651</v>
      </c>
      <c r="K4130" s="186">
        <v>0.51715657677397386</v>
      </c>
      <c r="L4130" s="182">
        <v>61291015214.019127</v>
      </c>
      <c r="M4130" s="189">
        <v>2231932787.2928333</v>
      </c>
      <c r="N4130" s="187">
        <v>8933565.3093305025</v>
      </c>
      <c r="O4130" s="185">
        <v>0</v>
      </c>
      <c r="P4130" s="185">
        <v>147171371309.63803</v>
      </c>
      <c r="Q4130" s="174">
        <v>308320174291.13739</v>
      </c>
      <c r="R4130" s="119">
        <v>0.64842335435436005</v>
      </c>
      <c r="S4130" s="174">
        <v>104929333024.51842</v>
      </c>
      <c r="T4130" s="119">
        <v>0.34032587476885906</v>
      </c>
      <c r="U4130" s="97">
        <v>15.574868840704569</v>
      </c>
      <c r="V4130" s="184">
        <v>1790698628956.7466</v>
      </c>
      <c r="W4130" s="199">
        <v>1859.3338177347546</v>
      </c>
      <c r="X4130" s="191">
        <v>4.7001925069542712E-2</v>
      </c>
      <c r="Y4130" s="198">
        <v>2.0000000000000001E-4</v>
      </c>
    </row>
    <row r="4131" spans="1:25" x14ac:dyDescent="0.2">
      <c r="A4131">
        <v>4127</v>
      </c>
      <c r="B4131" s="119">
        <v>0.48195368898214469</v>
      </c>
      <c r="C4131" s="97">
        <v>13240.32023151362</v>
      </c>
      <c r="D4131" s="96">
        <v>1.2674259896415581</v>
      </c>
      <c r="E4131" s="98">
        <v>0</v>
      </c>
      <c r="F4131" s="119">
        <v>0.68914526231387929</v>
      </c>
      <c r="G4131" s="177">
        <v>1</v>
      </c>
      <c r="H4131" s="97">
        <v>13584439.979896937</v>
      </c>
      <c r="I4131" s="185">
        <v>30179.624115815041</v>
      </c>
      <c r="J4131" s="174">
        <v>409973292417.13959</v>
      </c>
      <c r="K4131" s="186">
        <v>0.24423964930052933</v>
      </c>
      <c r="L4131" s="182">
        <v>74146317490.795044</v>
      </c>
      <c r="M4131" s="189">
        <v>3323267154.7788715</v>
      </c>
      <c r="N4131" s="187">
        <v>25117636.346646842</v>
      </c>
      <c r="O4131" s="185">
        <v>0</v>
      </c>
      <c r="P4131" s="185">
        <v>333513788255.58264</v>
      </c>
      <c r="Q4131" s="174">
        <v>746810347827.5011</v>
      </c>
      <c r="R4131" s="119">
        <v>0.49134665157554619</v>
      </c>
      <c r="S4131" s="174">
        <v>173128252993.0968</v>
      </c>
      <c r="T4131" s="119">
        <v>0.23182358613098131</v>
      </c>
      <c r="U4131" s="97">
        <v>16.496410879967176</v>
      </c>
      <c r="V4131" s="184">
        <v>2721184785776.3735</v>
      </c>
      <c r="W4131" s="199">
        <v>2819.8948181266719</v>
      </c>
      <c r="X4131" s="191">
        <v>4.7656060168012528E-2</v>
      </c>
      <c r="Y4131" s="198">
        <v>2.0000000000000001E-4</v>
      </c>
    </row>
    <row r="4132" spans="1:25" x14ac:dyDescent="0.2">
      <c r="A4132">
        <v>4128</v>
      </c>
      <c r="B4132" s="119">
        <v>0.4173078553771446</v>
      </c>
      <c r="C4132" s="97">
        <v>15196.576157435529</v>
      </c>
      <c r="D4132" s="96">
        <v>0.58367066488491381</v>
      </c>
      <c r="E4132" s="98">
        <v>1.3048578516496601E-3</v>
      </c>
      <c r="F4132" s="119">
        <v>0</v>
      </c>
      <c r="G4132" s="177">
        <v>0</v>
      </c>
      <c r="H4132" s="97">
        <v>3401621.8103341856</v>
      </c>
      <c r="I4132" s="185">
        <v>43994.015043221683</v>
      </c>
      <c r="J4132" s="174">
        <v>149651001095.19315</v>
      </c>
      <c r="K4132" s="186">
        <v>0.41730785537714454</v>
      </c>
      <c r="L4132" s="182">
        <v>48926226731.026253</v>
      </c>
      <c r="M4132" s="189">
        <v>4879607522.9105625</v>
      </c>
      <c r="N4132" s="187">
        <v>9475465.5590376947</v>
      </c>
      <c r="O4132" s="185">
        <v>264212935.95444217</v>
      </c>
      <c r="P4132" s="185">
        <v>0</v>
      </c>
      <c r="Q4132" s="174">
        <v>154794821554.05814</v>
      </c>
      <c r="R4132" s="119">
        <v>0.40480623344985894</v>
      </c>
      <c r="S4132" s="174">
        <v>49010704656.058723</v>
      </c>
      <c r="T4132" s="119">
        <v>0.31661721086026762</v>
      </c>
      <c r="U4132" s="97">
        <v>13.328553675211133</v>
      </c>
      <c r="V4132" s="184">
        <v>701269989548.21887</v>
      </c>
      <c r="W4132" s="199">
        <v>728.01886946536945</v>
      </c>
      <c r="X4132" s="191">
        <v>5.3365953086275023E-2</v>
      </c>
      <c r="Y4132" s="198">
        <v>2.0000000000000001E-4</v>
      </c>
    </row>
    <row r="4133" spans="1:25" x14ac:dyDescent="0.2">
      <c r="A4133">
        <v>4129</v>
      </c>
      <c r="B4133" s="119">
        <v>0.67817868540624826</v>
      </c>
      <c r="C4133" s="97">
        <v>4000</v>
      </c>
      <c r="D4133" s="96">
        <v>0.72761721088298859</v>
      </c>
      <c r="E4133" s="98">
        <v>0</v>
      </c>
      <c r="F4133" s="119">
        <v>0.41687061780017332</v>
      </c>
      <c r="G4133" s="177">
        <v>1</v>
      </c>
      <c r="H4133" s="97">
        <v>8476025.6067802105</v>
      </c>
      <c r="I4133" s="185">
        <v>34296.139780767531</v>
      </c>
      <c r="J4133" s="174">
        <v>290694958995.49902</v>
      </c>
      <c r="K4133" s="186">
        <v>0.41728804439160982</v>
      </c>
      <c r="L4133" s="182">
        <v>79139202477.766708</v>
      </c>
      <c r="M4133" s="189">
        <v>5175361308.5165815</v>
      </c>
      <c r="N4133" s="187">
        <v>19887086.382183783</v>
      </c>
      <c r="O4133" s="185">
        <v>0</v>
      </c>
      <c r="P4133" s="185">
        <v>282100513626.47369</v>
      </c>
      <c r="Q4133" s="174">
        <v>577970833930.48926</v>
      </c>
      <c r="R4133" s="119">
        <v>0.60034853228708174</v>
      </c>
      <c r="S4133" s="174">
        <v>265135603851.33197</v>
      </c>
      <c r="T4133" s="119">
        <v>0.45873526532174286</v>
      </c>
      <c r="U4133" s="97">
        <v>17.27026268372834</v>
      </c>
      <c r="V4133" s="184">
        <v>4936326413378.4404</v>
      </c>
      <c r="W4133" s="199">
        <v>5128.0314764849818</v>
      </c>
      <c r="X4133" s="191">
        <v>4.2930011027863264E-2</v>
      </c>
      <c r="Y4133" s="198">
        <v>2.0000000000000001E-4</v>
      </c>
    </row>
    <row r="4134" spans="1:25" x14ac:dyDescent="0.2">
      <c r="A4134">
        <v>4130</v>
      </c>
      <c r="B4134" s="119">
        <v>0.52846402555782368</v>
      </c>
      <c r="C4134" s="97">
        <v>4000</v>
      </c>
      <c r="D4134" s="96">
        <v>0.90261334027423912</v>
      </c>
      <c r="E4134" s="98">
        <v>1.8036706385101964E-3</v>
      </c>
      <c r="F4134" s="119">
        <v>0.59390922090924347</v>
      </c>
      <c r="G4134" s="177">
        <v>1</v>
      </c>
      <c r="H4134" s="97">
        <v>14073650.338278547</v>
      </c>
      <c r="I4134" s="185">
        <v>29985.167133712959</v>
      </c>
      <c r="J4134" s="174">
        <v>422000757574.71814</v>
      </c>
      <c r="K4134" s="186">
        <v>0.41501410005903061</v>
      </c>
      <c r="L4134" s="182">
        <v>130550094272.26807</v>
      </c>
      <c r="M4134" s="189">
        <v>13001578068.925404</v>
      </c>
      <c r="N4134" s="187">
        <v>29433581.761132903</v>
      </c>
      <c r="O4134" s="185">
        <v>0</v>
      </c>
      <c r="P4134" s="185">
        <v>401664996229.40613</v>
      </c>
      <c r="Q4134" s="174">
        <v>836667331873.04968</v>
      </c>
      <c r="R4134" s="119">
        <v>0.59338788870981818</v>
      </c>
      <c r="S4134" s="174">
        <v>347044931704.06873</v>
      </c>
      <c r="T4134" s="119">
        <v>0.41479440929901995</v>
      </c>
      <c r="U4134" s="97">
        <v>16.870704872201852</v>
      </c>
      <c r="V4134" s="184">
        <v>6280452961829.8184</v>
      </c>
      <c r="W4134" s="199">
        <v>6524.0426442806192</v>
      </c>
      <c r="X4134" s="191">
        <v>4.3733728815280877E-2</v>
      </c>
      <c r="Y4134" s="198">
        <v>2.0000000000000001E-4</v>
      </c>
    </row>
    <row r="4135" spans="1:25" x14ac:dyDescent="0.2">
      <c r="A4135">
        <v>4131</v>
      </c>
      <c r="B4135" s="119">
        <v>0.44834166570349171</v>
      </c>
      <c r="C4135" s="97">
        <v>6884.4886148678215</v>
      </c>
      <c r="D4135" s="96">
        <v>0.79889599212058149</v>
      </c>
      <c r="E4135" s="98">
        <v>0</v>
      </c>
      <c r="F4135" s="119">
        <v>0.66369261364539223</v>
      </c>
      <c r="G4135" s="177">
        <v>1</v>
      </c>
      <c r="H4135" s="97">
        <v>7983500.7492147656</v>
      </c>
      <c r="I4135" s="185">
        <v>38930.605305239929</v>
      </c>
      <c r="J4135" s="174">
        <v>310802516621.76733</v>
      </c>
      <c r="K4135" s="186">
        <v>0.4399953073872328</v>
      </c>
      <c r="L4135" s="182">
        <v>101863721729.70143</v>
      </c>
      <c r="M4135" s="189">
        <v>4669670941.7269173</v>
      </c>
      <c r="N4135" s="187">
        <v>18137010.867338914</v>
      </c>
      <c r="O4135" s="185">
        <v>0</v>
      </c>
      <c r="P4135" s="185">
        <v>376853799462.65283</v>
      </c>
      <c r="Q4135" s="174">
        <v>692325987026.14709</v>
      </c>
      <c r="R4135" s="119">
        <v>0.63298893385507349</v>
      </c>
      <c r="S4135" s="174">
        <v>306429889953.82031</v>
      </c>
      <c r="T4135" s="119">
        <v>0.44260925589414191</v>
      </c>
      <c r="U4135" s="97">
        <v>17.053262665057549</v>
      </c>
      <c r="V4135" s="184">
        <v>5598591219271.9443</v>
      </c>
      <c r="W4135" s="199">
        <v>5811.1353090025968</v>
      </c>
      <c r="X4135" s="191">
        <v>4.3935792008968973E-2</v>
      </c>
      <c r="Y4135" s="198">
        <v>2.0000000000000001E-4</v>
      </c>
    </row>
    <row r="4136" spans="1:25" x14ac:dyDescent="0.2">
      <c r="A4136">
        <v>4132</v>
      </c>
      <c r="B4136" s="119">
        <v>0.55482298218808423</v>
      </c>
      <c r="C4136" s="97">
        <v>12759.604354761876</v>
      </c>
      <c r="D4136" s="96">
        <v>0.63388281469590602</v>
      </c>
      <c r="E4136" s="98">
        <v>0</v>
      </c>
      <c r="F4136" s="119">
        <v>0</v>
      </c>
      <c r="G4136" s="177">
        <v>0</v>
      </c>
      <c r="H4136" s="97">
        <v>3627437.0800460479</v>
      </c>
      <c r="I4136" s="185">
        <v>43035.926207899982</v>
      </c>
      <c r="J4136" s="174">
        <v>156110114500.6619</v>
      </c>
      <c r="K4136" s="186">
        <v>0.44703063906755769</v>
      </c>
      <c r="L4136" s="182">
        <v>53246951131.099686</v>
      </c>
      <c r="M4136" s="189">
        <v>2909473974.109478</v>
      </c>
      <c r="N4136" s="187">
        <v>9771728.2555479202</v>
      </c>
      <c r="O4136" s="185">
        <v>0</v>
      </c>
      <c r="P4136" s="185">
        <v>0</v>
      </c>
      <c r="Q4136" s="174">
        <v>159019588474.77136</v>
      </c>
      <c r="R4136" s="119">
        <v>0.43885162148568957</v>
      </c>
      <c r="S4136" s="174">
        <v>53246951131.099686</v>
      </c>
      <c r="T4136" s="119">
        <v>0.33484523285348189</v>
      </c>
      <c r="U4136" s="97">
        <v>13.196131922400099</v>
      </c>
      <c r="V4136" s="184">
        <v>771482412527.3894</v>
      </c>
      <c r="W4136" s="199">
        <v>801.35300264214584</v>
      </c>
      <c r="X4136" s="191">
        <v>5.5786992344391689E-2</v>
      </c>
      <c r="Y4136" s="198">
        <v>2.0000000000000001E-4</v>
      </c>
    </row>
    <row r="4137" spans="1:25" x14ac:dyDescent="0.2">
      <c r="A4137">
        <v>4133</v>
      </c>
      <c r="B4137" s="119">
        <v>0.59979439066047113</v>
      </c>
      <c r="C4137" s="97">
        <v>16204.336542172567</v>
      </c>
      <c r="D4137" s="96">
        <v>0.8715414189571985</v>
      </c>
      <c r="E4137" s="98">
        <v>0</v>
      </c>
      <c r="F4137" s="119">
        <v>0</v>
      </c>
      <c r="G4137" s="177">
        <v>0</v>
      </c>
      <c r="H4137" s="97">
        <v>4887663.4823933626</v>
      </c>
      <c r="I4137" s="185">
        <v>50340.439308771412</v>
      </c>
      <c r="J4137" s="174">
        <v>246047126897.1214</v>
      </c>
      <c r="K4137" s="186">
        <v>0.46421488128510413</v>
      </c>
      <c r="L4137" s="182">
        <v>93143192999.777588</v>
      </c>
      <c r="M4137" s="189">
        <v>2418695509.6042433</v>
      </c>
      <c r="N4137" s="187">
        <v>11349207.322494118</v>
      </c>
      <c r="O4137" s="185">
        <v>0</v>
      </c>
      <c r="P4137" s="185">
        <v>0</v>
      </c>
      <c r="Q4137" s="174">
        <v>248465822406.72565</v>
      </c>
      <c r="R4137" s="119">
        <v>0.45969597225375336</v>
      </c>
      <c r="S4137" s="174">
        <v>93143192999.777588</v>
      </c>
      <c r="T4137" s="119">
        <v>0.37487326062619197</v>
      </c>
      <c r="U4137" s="97">
        <v>13.074662786214724</v>
      </c>
      <c r="V4137" s="184">
        <v>1252379899113.302</v>
      </c>
      <c r="W4137" s="199">
        <v>1300.3266058003317</v>
      </c>
      <c r="X4137" s="191">
        <v>5.9719079783155049E-2</v>
      </c>
      <c r="Y4137" s="198">
        <v>2.0000000000000001E-4</v>
      </c>
    </row>
    <row r="4138" spans="1:25" x14ac:dyDescent="0.2">
      <c r="A4138">
        <v>4134</v>
      </c>
      <c r="B4138" s="119">
        <v>0.56126944989965788</v>
      </c>
      <c r="C4138" s="97">
        <v>8620.840627252639</v>
      </c>
      <c r="D4138" s="96">
        <v>0.57082644351989864</v>
      </c>
      <c r="E4138" s="98">
        <v>0</v>
      </c>
      <c r="F4138" s="119">
        <v>0</v>
      </c>
      <c r="G4138" s="177">
        <v>0</v>
      </c>
      <c r="H4138" s="97">
        <v>15740125.927087935</v>
      </c>
      <c r="I4138" s="185">
        <v>30729.289197443701</v>
      </c>
      <c r="J4138" s="174">
        <v>483682881617.66681</v>
      </c>
      <c r="K4138" s="186">
        <v>0.4341835278804359</v>
      </c>
      <c r="L4138" s="182">
        <v>158432183854.53888</v>
      </c>
      <c r="M4138" s="189">
        <v>13941597714.766569</v>
      </c>
      <c r="N4138" s="187">
        <v>37983854.108440049</v>
      </c>
      <c r="O4138" s="185">
        <v>0</v>
      </c>
      <c r="P4138" s="185">
        <v>0</v>
      </c>
      <c r="Q4138" s="174">
        <v>497624479332.43335</v>
      </c>
      <c r="R4138" s="119">
        <v>0.42201931102316315</v>
      </c>
      <c r="S4138" s="174">
        <v>158432183854.53888</v>
      </c>
      <c r="T4138" s="119">
        <v>0.3183769899484783</v>
      </c>
      <c r="U4138" s="97">
        <v>13.312768189733001</v>
      </c>
      <c r="V4138" s="184">
        <v>2224621627556.7432</v>
      </c>
      <c r="W4138" s="199">
        <v>2308.7699922506381</v>
      </c>
      <c r="X4138" s="191">
        <v>5.2611670173907492E-2</v>
      </c>
      <c r="Y4138" s="198">
        <v>2.0000000000000001E-4</v>
      </c>
    </row>
    <row r="4139" spans="1:25" x14ac:dyDescent="0.2">
      <c r="A4139">
        <v>4135</v>
      </c>
      <c r="B4139" s="119">
        <v>0.45479593116853012</v>
      </c>
      <c r="C4139" s="97">
        <v>9302.6600470347967</v>
      </c>
      <c r="D4139" s="96">
        <v>0.63900352250384929</v>
      </c>
      <c r="E4139" s="98">
        <v>0</v>
      </c>
      <c r="F4139" s="119">
        <v>0</v>
      </c>
      <c r="G4139" s="177">
        <v>0</v>
      </c>
      <c r="H4139" s="97">
        <v>4080750.3024086724</v>
      </c>
      <c r="I4139" s="185">
        <v>53582.761657469084</v>
      </c>
      <c r="J4139" s="174">
        <v>218657870837.6088</v>
      </c>
      <c r="K4139" s="186">
        <v>0.45479593116853012</v>
      </c>
      <c r="L4139" s="182">
        <v>75368763591.418182</v>
      </c>
      <c r="M4139" s="189">
        <v>1962750216.4694071</v>
      </c>
      <c r="N4139" s="187">
        <v>10794013.604647122</v>
      </c>
      <c r="O4139" s="185">
        <v>0</v>
      </c>
      <c r="P4139" s="185">
        <v>0</v>
      </c>
      <c r="Q4139" s="174">
        <v>220620621054.07822</v>
      </c>
      <c r="R4139" s="119">
        <v>0.45074984151432845</v>
      </c>
      <c r="S4139" s="174">
        <v>75368763591.418182</v>
      </c>
      <c r="T4139" s="119">
        <v>0.34162157295778756</v>
      </c>
      <c r="U4139" s="97">
        <v>13.077634453951934</v>
      </c>
      <c r="V4139" s="184">
        <v>1094975966903.9789</v>
      </c>
      <c r="W4139" s="199">
        <v>1136.9307238204842</v>
      </c>
      <c r="X4139" s="191">
        <v>5.5062030657463755E-2</v>
      </c>
      <c r="Y4139" s="198">
        <v>2.0000000000000001E-4</v>
      </c>
    </row>
    <row r="4140" spans="1:25" x14ac:dyDescent="0.2">
      <c r="A4140">
        <v>4136</v>
      </c>
      <c r="B4140" s="119">
        <v>0.77182370544380097</v>
      </c>
      <c r="C4140" s="97">
        <v>4000</v>
      </c>
      <c r="D4140" s="96">
        <v>0.93736214999191825</v>
      </c>
      <c r="E4140" s="98">
        <v>0.51350129565907099</v>
      </c>
      <c r="F4140" s="119">
        <v>0</v>
      </c>
      <c r="G4140" s="177">
        <v>0</v>
      </c>
      <c r="H4140" s="97">
        <v>19249556.388317633</v>
      </c>
      <c r="I4140" s="185">
        <v>21178.349592683007</v>
      </c>
      <c r="J4140" s="174">
        <v>407673834695.85535</v>
      </c>
      <c r="K4140" s="186">
        <v>0.13684072809068604</v>
      </c>
      <c r="L4140" s="182">
        <v>5998183743.4251881</v>
      </c>
      <c r="M4140" s="189">
        <v>45264214576.237465</v>
      </c>
      <c r="N4140" s="187">
        <v>39033381.029221147</v>
      </c>
      <c r="O4140" s="185">
        <v>89790506974.63765</v>
      </c>
      <c r="P4140" s="185">
        <v>0</v>
      </c>
      <c r="Q4140" s="174">
        <v>542728556246.73047</v>
      </c>
      <c r="R4140" s="119">
        <v>0.23514294295765051</v>
      </c>
      <c r="S4140" s="174">
        <v>51161663999.549194</v>
      </c>
      <c r="T4140" s="119">
        <v>9.4267499674902916E-2</v>
      </c>
      <c r="U4140" s="97">
        <v>20.729932701107067</v>
      </c>
      <c r="V4140" s="184">
        <v>1067317780847.3301</v>
      </c>
      <c r="W4140" s="199">
        <v>1108.1158355810992</v>
      </c>
      <c r="X4140" s="191">
        <v>3.8389212528022881E-2</v>
      </c>
      <c r="Y4140" s="198">
        <v>2.0000000000000001E-4</v>
      </c>
    </row>
    <row r="4141" spans="1:25" x14ac:dyDescent="0.2">
      <c r="A4141">
        <v>4137</v>
      </c>
      <c r="B4141" s="119">
        <v>0.56675978477769395</v>
      </c>
      <c r="C4141" s="97">
        <v>5780.9264092667672</v>
      </c>
      <c r="D4141" s="96">
        <v>0.53298601493628195</v>
      </c>
      <c r="E4141" s="98">
        <v>0.7</v>
      </c>
      <c r="F4141" s="119">
        <v>0.5633744778716534</v>
      </c>
      <c r="G4141" s="177">
        <v>1</v>
      </c>
      <c r="H4141" s="97">
        <v>8940132.4051666837</v>
      </c>
      <c r="I4141" s="185">
        <v>29884.951491355445</v>
      </c>
      <c r="J4141" s="174">
        <v>267175423254.70123</v>
      </c>
      <c r="K4141" s="186">
        <v>0.33544553983876124</v>
      </c>
      <c r="L4141" s="182">
        <v>58678312033.419113</v>
      </c>
      <c r="M4141" s="189">
        <v>2126373001.9939487</v>
      </c>
      <c r="N4141" s="187">
        <v>22988508.579799816</v>
      </c>
      <c r="O4141" s="185">
        <v>0</v>
      </c>
      <c r="P4141" s="185">
        <v>368890761055.02435</v>
      </c>
      <c r="Q4141" s="174">
        <v>638192557311.71948</v>
      </c>
      <c r="R4141" s="119">
        <v>0.60285161354744798</v>
      </c>
      <c r="S4141" s="174">
        <v>231039004235.12186</v>
      </c>
      <c r="T4141" s="119">
        <v>0.36202083773639637</v>
      </c>
      <c r="U4141" s="97">
        <v>17.500671395206279</v>
      </c>
      <c r="V4141" s="184">
        <v>4343117523156.4985</v>
      </c>
      <c r="W4141" s="199">
        <v>4508.6345643468212</v>
      </c>
      <c r="X4141" s="191">
        <v>4.2140232207189508E-2</v>
      </c>
      <c r="Y4141" s="198">
        <v>2.0000000000000001E-4</v>
      </c>
    </row>
    <row r="4142" spans="1:25" x14ac:dyDescent="0.2">
      <c r="A4142">
        <v>4138</v>
      </c>
      <c r="B4142" s="119">
        <v>0.55671596167555493</v>
      </c>
      <c r="C4142" s="97">
        <v>7404.9371747816385</v>
      </c>
      <c r="D4142" s="96">
        <v>0.67425654407212021</v>
      </c>
      <c r="E4142" s="98">
        <v>0.7</v>
      </c>
      <c r="F4142" s="119">
        <v>0.54649861954303958</v>
      </c>
      <c r="G4142" s="177">
        <v>1</v>
      </c>
      <c r="H4142" s="97">
        <v>5635240.7172999447</v>
      </c>
      <c r="I4142" s="185">
        <v>46700.774553396957</v>
      </c>
      <c r="J4142" s="174">
        <v>263170106292.74768</v>
      </c>
      <c r="K4142" s="186">
        <v>0.50574188367851236</v>
      </c>
      <c r="L4142" s="182">
        <v>96477065950.143311</v>
      </c>
      <c r="M4142" s="189">
        <v>3762816319.3045678</v>
      </c>
      <c r="N4142" s="187">
        <v>14055494.245649621</v>
      </c>
      <c r="O4142" s="185">
        <v>0</v>
      </c>
      <c r="P4142" s="185">
        <v>312933289458.52142</v>
      </c>
      <c r="Q4142" s="174">
        <v>579866212070.57361</v>
      </c>
      <c r="R4142" s="119">
        <v>0.66126076820719826</v>
      </c>
      <c r="S4142" s="174">
        <v>330357161944.64587</v>
      </c>
      <c r="T4142" s="119">
        <v>0.56971272867410871</v>
      </c>
      <c r="U4142" s="97">
        <v>17.28824260136593</v>
      </c>
      <c r="V4142" s="184">
        <v>6141990196716.3281</v>
      </c>
      <c r="W4142" s="199">
        <v>6374.0089856743662</v>
      </c>
      <c r="X4142" s="191">
        <v>4.2872514610711031E-2</v>
      </c>
      <c r="Y4142" s="198">
        <v>2.0000000000000001E-4</v>
      </c>
    </row>
    <row r="4143" spans="1:25" x14ac:dyDescent="0.2">
      <c r="A4143">
        <v>4139</v>
      </c>
      <c r="B4143" s="119">
        <v>0.49420546134072935</v>
      </c>
      <c r="C4143" s="97">
        <v>14795.308723933889</v>
      </c>
      <c r="D4143" s="96">
        <v>0.37996605553620827</v>
      </c>
      <c r="E4143" s="98">
        <v>0.50338229246946131</v>
      </c>
      <c r="F4143" s="119">
        <v>0.57812974906692871</v>
      </c>
      <c r="G4143" s="177">
        <v>1</v>
      </c>
      <c r="H4143" s="97">
        <v>2096290.9451564474</v>
      </c>
      <c r="I4143" s="185">
        <v>44261.026177974876</v>
      </c>
      <c r="J4143" s="174">
        <v>92783988400.221207</v>
      </c>
      <c r="K4143" s="186">
        <v>0.38153758588182063</v>
      </c>
      <c r="L4143" s="182">
        <v>24284543954.03207</v>
      </c>
      <c r="M4143" s="189">
        <v>1931950551.6958342</v>
      </c>
      <c r="N4143" s="187">
        <v>7204044.6686713183</v>
      </c>
      <c r="O4143" s="185">
        <v>0</v>
      </c>
      <c r="P4143" s="185">
        <v>131181951021.37939</v>
      </c>
      <c r="Q4143" s="174">
        <v>225897889973.29642</v>
      </c>
      <c r="R4143" s="119">
        <v>0.62128132217791499</v>
      </c>
      <c r="S4143" s="174">
        <v>98794129139.91539</v>
      </c>
      <c r="T4143" s="119">
        <v>0.43733976068388214</v>
      </c>
      <c r="U4143" s="97">
        <v>17.58873098573309</v>
      </c>
      <c r="V4143" s="184">
        <v>1880708152744.7791</v>
      </c>
      <c r="W4143" s="199">
        <v>1948.2483442326259</v>
      </c>
      <c r="X4143" s="191">
        <v>4.1591254887456429E-2</v>
      </c>
      <c r="Y4143" s="198">
        <v>2.0000000000000001E-4</v>
      </c>
    </row>
    <row r="4144" spans="1:25" x14ac:dyDescent="0.2">
      <c r="A4144">
        <v>4140</v>
      </c>
      <c r="B4144" s="119">
        <v>0.53445462851986081</v>
      </c>
      <c r="C4144" s="97">
        <v>11990.919668775168</v>
      </c>
      <c r="D4144" s="96">
        <v>1.175101994899667</v>
      </c>
      <c r="E4144" s="98">
        <v>1.0885285098967967E-3</v>
      </c>
      <c r="F4144" s="119">
        <v>0.42416583687617326</v>
      </c>
      <c r="G4144" s="177">
        <v>1</v>
      </c>
      <c r="H4144" s="97">
        <v>9191985.4548895434</v>
      </c>
      <c r="I4144" s="185">
        <v>41101.3339612481</v>
      </c>
      <c r="J4144" s="174">
        <v>377802863948.35016</v>
      </c>
      <c r="K4144" s="186">
        <v>0.43283376275720342</v>
      </c>
      <c r="L4144" s="182">
        <v>138412661671.21729</v>
      </c>
      <c r="M4144" s="189">
        <v>20555812647.000999</v>
      </c>
      <c r="N4144" s="187">
        <v>17986283.158550292</v>
      </c>
      <c r="O4144" s="185">
        <v>0</v>
      </c>
      <c r="P4144" s="185">
        <v>270790860314.86008</v>
      </c>
      <c r="Q4144" s="174">
        <v>669149536910.21118</v>
      </c>
      <c r="R4144" s="119">
        <v>0.5681219256169211</v>
      </c>
      <c r="S4144" s="174">
        <v>261382369999.03992</v>
      </c>
      <c r="T4144" s="119">
        <v>0.39061877141239526</v>
      </c>
      <c r="U4144" s="97">
        <v>16.08476145741594</v>
      </c>
      <c r="V4144" s="184">
        <v>4362207552576.0566</v>
      </c>
      <c r="W4144" s="199">
        <v>4528.9545771340499</v>
      </c>
      <c r="X4144" s="191">
        <v>4.7623172239440077E-2</v>
      </c>
      <c r="Y4144" s="198">
        <v>2.0000000000000001E-4</v>
      </c>
    </row>
    <row r="4145" spans="1:25" x14ac:dyDescent="0.2">
      <c r="A4145">
        <v>4141</v>
      </c>
      <c r="B4145" s="119">
        <v>0.69531491891640718</v>
      </c>
      <c r="C4145" s="97">
        <v>5767.4562350355154</v>
      </c>
      <c r="D4145" s="96">
        <v>0.89451203574673566</v>
      </c>
      <c r="E4145" s="98">
        <v>0.41348693431153583</v>
      </c>
      <c r="F4145" s="119">
        <v>0.29229854536397493</v>
      </c>
      <c r="G4145" s="177">
        <v>1</v>
      </c>
      <c r="H4145" s="97">
        <v>9218121.7328384463</v>
      </c>
      <c r="I4145" s="185">
        <v>36389.885249496874</v>
      </c>
      <c r="J4145" s="174">
        <v>335446392073.88434</v>
      </c>
      <c r="K4145" s="186">
        <v>0.40748178862311302</v>
      </c>
      <c r="L4145" s="182">
        <v>94549729852.477005</v>
      </c>
      <c r="M4145" s="189">
        <v>4977527354.2615271</v>
      </c>
      <c r="N4145" s="187">
        <v>19889335.133873977</v>
      </c>
      <c r="O4145" s="185">
        <v>0</v>
      </c>
      <c r="P4145" s="185">
        <v>258155698817.65289</v>
      </c>
      <c r="Q4145" s="174">
        <v>598579618245.79871</v>
      </c>
      <c r="R4145" s="119">
        <v>0.57337878608259418</v>
      </c>
      <c r="S4145" s="174">
        <v>183308372154.08182</v>
      </c>
      <c r="T4145" s="119">
        <v>0.30623891386627317</v>
      </c>
      <c r="U4145" s="97">
        <v>15.997291193901313</v>
      </c>
      <c r="V4145" s="184">
        <v>3148301158686.0259</v>
      </c>
      <c r="W4145" s="199">
        <v>3270.4878545437587</v>
      </c>
      <c r="X4145" s="191">
        <v>4.6028455633376826E-2</v>
      </c>
      <c r="Y4145" s="198">
        <v>2.0000000000000001E-4</v>
      </c>
    </row>
    <row r="4146" spans="1:25" x14ac:dyDescent="0.2">
      <c r="A4146">
        <v>4142</v>
      </c>
      <c r="B4146" s="119">
        <v>0.54288640205197503</v>
      </c>
      <c r="C4146" s="97">
        <v>4606.3524585399673</v>
      </c>
      <c r="D4146" s="96">
        <v>0.70487075245769615</v>
      </c>
      <c r="E4146" s="98">
        <v>0.7</v>
      </c>
      <c r="F4146" s="119">
        <v>0</v>
      </c>
      <c r="G4146" s="177">
        <v>0</v>
      </c>
      <c r="H4146" s="97">
        <v>8428570.005111143</v>
      </c>
      <c r="I4146" s="185">
        <v>43214.977515196944</v>
      </c>
      <c r="J4146" s="174">
        <v>364240463256.14142</v>
      </c>
      <c r="K4146" s="186">
        <v>0.51583963061637061</v>
      </c>
      <c r="L4146" s="182">
        <v>130932621842.14304</v>
      </c>
      <c r="M4146" s="189">
        <v>45660126724.22467</v>
      </c>
      <c r="N4146" s="187">
        <v>19980203.110006411</v>
      </c>
      <c r="O4146" s="185">
        <v>65559355750.159668</v>
      </c>
      <c r="P4146" s="185">
        <v>0</v>
      </c>
      <c r="Q4146" s="174">
        <v>475459945730.52576</v>
      </c>
      <c r="R4146" s="119">
        <v>0.50548348558035261</v>
      </c>
      <c r="S4146" s="174">
        <v>175743263201.88907</v>
      </c>
      <c r="T4146" s="119">
        <v>0.36962790405376073</v>
      </c>
      <c r="U4146" s="97">
        <v>15.456316203025407</v>
      </c>
      <c r="V4146" s="184">
        <v>2999430643922.0361</v>
      </c>
      <c r="W4146" s="199">
        <v>3110.0342967291685</v>
      </c>
      <c r="X4146" s="191">
        <v>4.6569355293291849E-2</v>
      </c>
      <c r="Y4146" s="198">
        <v>2.0000000000000001E-4</v>
      </c>
    </row>
    <row r="4147" spans="1:25" x14ac:dyDescent="0.2">
      <c r="A4147">
        <v>4143</v>
      </c>
      <c r="B4147" s="119">
        <v>0.54396044893303186</v>
      </c>
      <c r="C4147" s="97">
        <v>13149.527012730192</v>
      </c>
      <c r="D4147" s="96">
        <v>0.41180127556579466</v>
      </c>
      <c r="E4147" s="98">
        <v>8.4723738390704642E-2</v>
      </c>
      <c r="F4147" s="119">
        <v>0</v>
      </c>
      <c r="G4147" s="177">
        <v>0</v>
      </c>
      <c r="H4147" s="97">
        <v>2766489.3970012935</v>
      </c>
      <c r="I4147" s="185">
        <v>53712.025524324257</v>
      </c>
      <c r="J4147" s="174">
        <v>148593749104.50589</v>
      </c>
      <c r="K4147" s="186">
        <v>0.52623492667356042</v>
      </c>
      <c r="L4147" s="182">
        <v>65031247047.151169</v>
      </c>
      <c r="M4147" s="189">
        <v>8667069480.8071899</v>
      </c>
      <c r="N4147" s="187">
        <v>8845219.4779460523</v>
      </c>
      <c r="O4147" s="185">
        <v>12767409474.243271</v>
      </c>
      <c r="P4147" s="185">
        <v>0</v>
      </c>
      <c r="Q4147" s="174">
        <v>170028228059.55637</v>
      </c>
      <c r="R4147" s="119">
        <v>0.51996747394548115</v>
      </c>
      <c r="S4147" s="174">
        <v>70694051028.232239</v>
      </c>
      <c r="T4147" s="119">
        <v>0.41577832007676979</v>
      </c>
      <c r="U4147" s="97">
        <v>13.874243334883939</v>
      </c>
      <c r="V4147" s="184">
        <v>1101331025016.1846</v>
      </c>
      <c r="W4147" s="199">
        <v>1142.7241557507944</v>
      </c>
      <c r="X4147" s="191">
        <v>5.1801481647608255E-2</v>
      </c>
      <c r="Y4147" s="198">
        <v>2.0000000000000001E-4</v>
      </c>
    </row>
    <row r="4148" spans="1:25" x14ac:dyDescent="0.2">
      <c r="A4148">
        <v>4144</v>
      </c>
      <c r="B4148" s="119">
        <v>0.47140552453764756</v>
      </c>
      <c r="C4148" s="97">
        <v>8415.5173827910148</v>
      </c>
      <c r="D4148" s="96">
        <v>1.2428055515134511</v>
      </c>
      <c r="E4148" s="98">
        <v>0</v>
      </c>
      <c r="F4148" s="119">
        <v>0</v>
      </c>
      <c r="G4148" s="177">
        <v>0</v>
      </c>
      <c r="H4148" s="97">
        <v>11500205.123513384</v>
      </c>
      <c r="I4148" s="185">
        <v>35001.335198942732</v>
      </c>
      <c r="J4148" s="174">
        <v>402522534384.69055</v>
      </c>
      <c r="K4148" s="186">
        <v>0.41126970871112911</v>
      </c>
      <c r="L4148" s="182">
        <v>127963708249.18015</v>
      </c>
      <c r="M4148" s="189">
        <v>9816380933.4864101</v>
      </c>
      <c r="N4148" s="187">
        <v>21742537.753671959</v>
      </c>
      <c r="O4148" s="185">
        <v>0</v>
      </c>
      <c r="P4148" s="185">
        <v>0</v>
      </c>
      <c r="Q4148" s="174">
        <v>412338915318.17694</v>
      </c>
      <c r="R4148" s="119">
        <v>0.40147878193431208</v>
      </c>
      <c r="S4148" s="174">
        <v>127963708249.18015</v>
      </c>
      <c r="T4148" s="119">
        <v>0.31033623918430864</v>
      </c>
      <c r="U4148" s="97">
        <v>13.254914375043638</v>
      </c>
      <c r="V4148" s="184">
        <v>1713857662760.2512</v>
      </c>
      <c r="W4148" s="199">
        <v>1778.9512154914771</v>
      </c>
      <c r="X4148" s="191">
        <v>5.9967855298284231E-2</v>
      </c>
      <c r="Y4148" s="198">
        <v>2.0000000000000001E-4</v>
      </c>
    </row>
    <row r="4149" spans="1:25" x14ac:dyDescent="0.2">
      <c r="A4149">
        <v>4145</v>
      </c>
      <c r="B4149" s="119">
        <v>0.38734826351551482</v>
      </c>
      <c r="C4149" s="97">
        <v>8663.5973110241266</v>
      </c>
      <c r="D4149" s="96">
        <v>0.8194105116095457</v>
      </c>
      <c r="E4149" s="98">
        <v>0</v>
      </c>
      <c r="F4149" s="119">
        <v>0.88937570208959205</v>
      </c>
      <c r="G4149" s="177">
        <v>1</v>
      </c>
      <c r="H4149" s="97">
        <v>7592733.0897990204</v>
      </c>
      <c r="I4149" s="185">
        <v>37878.463668254139</v>
      </c>
      <c r="J4149" s="174">
        <v>287601064484.70319</v>
      </c>
      <c r="K4149" s="186">
        <v>0.38734826351551477</v>
      </c>
      <c r="L4149" s="182">
        <v>80355332446.543945</v>
      </c>
      <c r="M4149" s="189">
        <v>6303436634.365592</v>
      </c>
      <c r="N4149" s="187">
        <v>17100596.201947354</v>
      </c>
      <c r="O4149" s="185">
        <v>0</v>
      </c>
      <c r="P4149" s="185">
        <v>455508871269.67267</v>
      </c>
      <c r="Q4149" s="174">
        <v>749413372388.74146</v>
      </c>
      <c r="R4149" s="119">
        <v>0.63490843299535671</v>
      </c>
      <c r="S4149" s="174">
        <v>265165422559.07797</v>
      </c>
      <c r="T4149" s="119">
        <v>0.35383065251940732</v>
      </c>
      <c r="U4149" s="97">
        <v>17.261684807501684</v>
      </c>
      <c r="V4149" s="184">
        <v>4860915015270.7539</v>
      </c>
      <c r="W4149" s="199">
        <v>5046.1870543709274</v>
      </c>
      <c r="X4149" s="191">
        <v>4.3840120783784069E-2</v>
      </c>
      <c r="Y4149" s="198">
        <v>2.0000000000000001E-4</v>
      </c>
    </row>
    <row r="4150" spans="1:25" x14ac:dyDescent="0.2">
      <c r="A4150">
        <v>4146</v>
      </c>
      <c r="B4150" s="119">
        <v>0.52315375329458735</v>
      </c>
      <c r="C4150" s="97">
        <v>13286.895251600217</v>
      </c>
      <c r="D4150" s="96">
        <v>0.71961666521743839</v>
      </c>
      <c r="E4150" s="98">
        <v>0</v>
      </c>
      <c r="F4150" s="119">
        <v>0</v>
      </c>
      <c r="G4150" s="177">
        <v>0</v>
      </c>
      <c r="H4150" s="97">
        <v>6014535.4483485473</v>
      </c>
      <c r="I4150" s="185">
        <v>38581.752463184843</v>
      </c>
      <c r="J4150" s="174">
        <v>232051317849.23413</v>
      </c>
      <c r="K4150" s="186">
        <v>0.35493836538438162</v>
      </c>
      <c r="L4150" s="182">
        <v>59180158806.314224</v>
      </c>
      <c r="M4150" s="189">
        <v>7130973081.9787197</v>
      </c>
      <c r="N4150" s="187">
        <v>14462980.685046978</v>
      </c>
      <c r="O4150" s="185">
        <v>0</v>
      </c>
      <c r="P4150" s="185">
        <v>0</v>
      </c>
      <c r="Q4150" s="174">
        <v>239182290931.21286</v>
      </c>
      <c r="R4150" s="119">
        <v>0.34435624444447699</v>
      </c>
      <c r="S4150" s="174">
        <v>59180158806.314224</v>
      </c>
      <c r="T4150" s="119">
        <v>0.24742700881368354</v>
      </c>
      <c r="U4150" s="97">
        <v>13.426527258587898</v>
      </c>
      <c r="V4150" s="184">
        <v>810884215685.13184</v>
      </c>
      <c r="W4150" s="199">
        <v>841.92891332893123</v>
      </c>
      <c r="X4150" s="191">
        <v>5.334842639057167E-2</v>
      </c>
      <c r="Y4150" s="198">
        <v>2.0000000000000001E-4</v>
      </c>
    </row>
    <row r="4151" spans="1:25" x14ac:dyDescent="0.2">
      <c r="A4151">
        <v>4147</v>
      </c>
      <c r="B4151" s="119">
        <v>0.48617029885201946</v>
      </c>
      <c r="C4151" s="97">
        <v>11115.539071853029</v>
      </c>
      <c r="D4151" s="96">
        <v>1.0875801294493359</v>
      </c>
      <c r="E4151" s="98">
        <v>0.7</v>
      </c>
      <c r="F4151" s="119">
        <v>0.48941667832072683</v>
      </c>
      <c r="G4151" s="177">
        <v>1</v>
      </c>
      <c r="H4151" s="97">
        <v>8983526.3232119586</v>
      </c>
      <c r="I4151" s="185">
        <v>32134.120263300909</v>
      </c>
      <c r="J4151" s="174">
        <v>288677715258.6225</v>
      </c>
      <c r="K4151" s="186">
        <v>0.30013114837930954</v>
      </c>
      <c r="L4151" s="182">
        <v>61259451485.755646</v>
      </c>
      <c r="M4151" s="189">
        <v>2458451740.8212647</v>
      </c>
      <c r="N4151" s="187">
        <v>18110664.970896959</v>
      </c>
      <c r="O4151" s="185">
        <v>0</v>
      </c>
      <c r="P4151" s="185">
        <v>276847082914.02972</v>
      </c>
      <c r="Q4151" s="174">
        <v>567983249913.47351</v>
      </c>
      <c r="R4151" s="119">
        <v>0.54247874487539594</v>
      </c>
      <c r="S4151" s="174">
        <v>158753374423.53143</v>
      </c>
      <c r="T4151" s="119">
        <v>0.27950361995308121</v>
      </c>
      <c r="U4151" s="97">
        <v>16.728014156219221</v>
      </c>
      <c r="V4151" s="184">
        <v>2709701648535.6582</v>
      </c>
      <c r="W4151" s="199">
        <v>2810.5217051036739</v>
      </c>
      <c r="X4151" s="191">
        <v>4.5779845936594295E-2</v>
      </c>
      <c r="Y4151" s="198">
        <v>2.0000000000000001E-4</v>
      </c>
    </row>
    <row r="4152" spans="1:25" x14ac:dyDescent="0.2">
      <c r="A4152">
        <v>4148</v>
      </c>
      <c r="B4152" s="119">
        <v>0.47936645711597914</v>
      </c>
      <c r="C4152" s="97">
        <v>7786.7185276852015</v>
      </c>
      <c r="D4152" s="96">
        <v>0.60928270648075911</v>
      </c>
      <c r="E4152" s="98">
        <v>0</v>
      </c>
      <c r="F4152" s="119">
        <v>0.53039715051993641</v>
      </c>
      <c r="G4152" s="177">
        <v>1</v>
      </c>
      <c r="H4152" s="97">
        <v>6432306.5500837229</v>
      </c>
      <c r="I4152" s="185">
        <v>41852.295851234747</v>
      </c>
      <c r="J4152" s="174">
        <v>269206796739.93909</v>
      </c>
      <c r="K4152" s="186">
        <v>0.46616872083220817</v>
      </c>
      <c r="L4152" s="182">
        <v>92658216198.308563</v>
      </c>
      <c r="M4152" s="189">
        <v>9797916570.2329292</v>
      </c>
      <c r="N4152" s="187">
        <v>16291143.114512641</v>
      </c>
      <c r="O4152" s="185">
        <v>0</v>
      </c>
      <c r="P4152" s="185">
        <v>304371657825.09601</v>
      </c>
      <c r="Q4152" s="174">
        <v>583376371135.26807</v>
      </c>
      <c r="R4152" s="119">
        <v>0.63251295834556809</v>
      </c>
      <c r="S4152" s="174">
        <v>265390354659.21039</v>
      </c>
      <c r="T4152" s="119">
        <v>0.45492133002019386</v>
      </c>
      <c r="U4152" s="97">
        <v>17.024017301229616</v>
      </c>
      <c r="V4152" s="184">
        <v>4874291196101.4424</v>
      </c>
      <c r="W4152" s="199">
        <v>5057.3008006173477</v>
      </c>
      <c r="X4152" s="191">
        <v>4.364930317698288E-2</v>
      </c>
      <c r="Y4152" s="198">
        <v>2.0000000000000001E-4</v>
      </c>
    </row>
    <row r="4153" spans="1:25" x14ac:dyDescent="0.2">
      <c r="A4153">
        <v>4149</v>
      </c>
      <c r="B4153" s="119">
        <v>0.63921800517726424</v>
      </c>
      <c r="C4153" s="97">
        <v>10218.76799880605</v>
      </c>
      <c r="D4153" s="96">
        <v>0.75598527668987925</v>
      </c>
      <c r="E4153" s="98">
        <v>0.13596234817662736</v>
      </c>
      <c r="F4153" s="119">
        <v>0</v>
      </c>
      <c r="G4153" s="177">
        <v>0</v>
      </c>
      <c r="H4153" s="97">
        <v>12967775.997035475</v>
      </c>
      <c r="I4153" s="185">
        <v>37297.5477833732</v>
      </c>
      <c r="J4153" s="174">
        <v>483666244893.51068</v>
      </c>
      <c r="K4153" s="186">
        <v>0.36959765910190345</v>
      </c>
      <c r="L4153" s="182">
        <v>128679772407.30118</v>
      </c>
      <c r="M4153" s="189">
        <v>22911321257.719013</v>
      </c>
      <c r="N4153" s="187">
        <v>28729469.618354745</v>
      </c>
      <c r="O4153" s="185">
        <v>43441937552.708565</v>
      </c>
      <c r="P4153" s="185">
        <v>0</v>
      </c>
      <c r="Q4153" s="174">
        <v>550019503703.93823</v>
      </c>
      <c r="R4153" s="119">
        <v>0.38819616486972147</v>
      </c>
      <c r="S4153" s="174">
        <v>150576583945.18011</v>
      </c>
      <c r="T4153" s="119">
        <v>0.27376589908388366</v>
      </c>
      <c r="U4153" s="97">
        <v>14.311751086747568</v>
      </c>
      <c r="V4153" s="184">
        <v>2266766074840.5918</v>
      </c>
      <c r="W4153" s="199">
        <v>2351.5705902904006</v>
      </c>
      <c r="X4153" s="191">
        <v>5.3447460580127421E-2</v>
      </c>
      <c r="Y4153" s="198">
        <v>2.0000000000000001E-4</v>
      </c>
    </row>
    <row r="4154" spans="1:25" x14ac:dyDescent="0.2">
      <c r="A4154">
        <v>4150</v>
      </c>
      <c r="B4154" s="119">
        <v>0.52007729142373338</v>
      </c>
      <c r="C4154" s="97">
        <v>11568.186352736444</v>
      </c>
      <c r="D4154" s="96">
        <v>1.055408674934843</v>
      </c>
      <c r="E4154" s="98">
        <v>0.21624531877481329</v>
      </c>
      <c r="F4154" s="119">
        <v>0</v>
      </c>
      <c r="G4154" s="177">
        <v>0</v>
      </c>
      <c r="H4154" s="97">
        <v>7558832.3014387945</v>
      </c>
      <c r="I4154" s="185">
        <v>41895.678787156634</v>
      </c>
      <c r="J4154" s="174">
        <v>316682410107.06366</v>
      </c>
      <c r="K4154" s="186">
        <v>0.36229900259343251</v>
      </c>
      <c r="L4154" s="182">
        <v>83239951359.744263</v>
      </c>
      <c r="M4154" s="189">
        <v>8118024944.3276272</v>
      </c>
      <c r="N4154" s="187">
        <v>15647017.932898205</v>
      </c>
      <c r="O4154" s="185">
        <v>10903301353.953472</v>
      </c>
      <c r="P4154" s="185">
        <v>0</v>
      </c>
      <c r="Q4154" s="174">
        <v>335703736405.34479</v>
      </c>
      <c r="R4154" s="119">
        <v>0.36775391220182657</v>
      </c>
      <c r="S4154" s="174">
        <v>89811084672.388123</v>
      </c>
      <c r="T4154" s="119">
        <v>0.26753078662176671</v>
      </c>
      <c r="U4154" s="97">
        <v>13.709118404266704</v>
      </c>
      <c r="V4154" s="184">
        <v>1246438141099.5376</v>
      </c>
      <c r="W4154" s="199">
        <v>1294.3258755942388</v>
      </c>
      <c r="X4154" s="191">
        <v>5.8101369058403726E-2</v>
      </c>
      <c r="Y4154" s="198">
        <v>2.0000000000000001E-4</v>
      </c>
    </row>
    <row r="4155" spans="1:25" x14ac:dyDescent="0.2">
      <c r="A4155">
        <v>4151</v>
      </c>
      <c r="B4155" s="119">
        <v>0.58179552793507472</v>
      </c>
      <c r="C4155" s="97">
        <v>11902.227773183</v>
      </c>
      <c r="D4155" s="96">
        <v>0.91889364694676845</v>
      </c>
      <c r="E4155" s="98">
        <v>0.10518090120671958</v>
      </c>
      <c r="F4155" s="119">
        <v>0</v>
      </c>
      <c r="G4155" s="177">
        <v>0</v>
      </c>
      <c r="H4155" s="97">
        <v>6869338.5239898562</v>
      </c>
      <c r="I4155" s="185">
        <v>40399.772063288365</v>
      </c>
      <c r="J4155" s="174">
        <v>277519710594.75592</v>
      </c>
      <c r="K4155" s="186">
        <v>0.38520730474493581</v>
      </c>
      <c r="L4155" s="182">
        <v>83671529103.957123</v>
      </c>
      <c r="M4155" s="189">
        <v>14151810095.920338</v>
      </c>
      <c r="N4155" s="187">
        <v>15018246.890640775</v>
      </c>
      <c r="O4155" s="185">
        <v>25616114287.185684</v>
      </c>
      <c r="P4155" s="185">
        <v>0</v>
      </c>
      <c r="Q4155" s="174">
        <v>317287634977.86194</v>
      </c>
      <c r="R4155" s="119">
        <v>0.40151426377027843</v>
      </c>
      <c r="S4155" s="174">
        <v>96504033238.614014</v>
      </c>
      <c r="T4155" s="119">
        <v>0.30415314875206961</v>
      </c>
      <c r="U4155" s="97">
        <v>14.161208021269378</v>
      </c>
      <c r="V4155" s="184">
        <v>1414798555804.136</v>
      </c>
      <c r="W4155" s="199">
        <v>1470.0150057461187</v>
      </c>
      <c r="X4155" s="191">
        <v>5.360750006525946E-2</v>
      </c>
      <c r="Y4155" s="198">
        <v>2.0000000000000001E-4</v>
      </c>
    </row>
    <row r="4156" spans="1:25" x14ac:dyDescent="0.2">
      <c r="A4156">
        <v>4152</v>
      </c>
      <c r="B4156" s="119">
        <v>0.32025333374569981</v>
      </c>
      <c r="C4156" s="97">
        <v>14040.049017775758</v>
      </c>
      <c r="D4156" s="96">
        <v>0.77148462728101741</v>
      </c>
      <c r="E4156" s="98">
        <v>0</v>
      </c>
      <c r="F4156" s="119">
        <v>0.62518230354232451</v>
      </c>
      <c r="G4156" s="177">
        <v>1</v>
      </c>
      <c r="H4156" s="97">
        <v>4974455.3373202328</v>
      </c>
      <c r="I4156" s="185">
        <v>44494.174224435686</v>
      </c>
      <c r="J4156" s="174">
        <v>221334282450.40042</v>
      </c>
      <c r="K4156" s="186">
        <v>0.32025333374569986</v>
      </c>
      <c r="L4156" s="182">
        <v>52564756799.190361</v>
      </c>
      <c r="M4156" s="189">
        <v>5831802189.6123667</v>
      </c>
      <c r="N4156" s="187">
        <v>11994121.490130166</v>
      </c>
      <c r="O4156" s="185">
        <v>0</v>
      </c>
      <c r="P4156" s="185">
        <v>174813205893.95752</v>
      </c>
      <c r="Q4156" s="174">
        <v>401979290533.97028</v>
      </c>
      <c r="R4156" s="119">
        <v>0.52423995838738491</v>
      </c>
      <c r="S4156" s="174">
        <v>146735759510.31607</v>
      </c>
      <c r="T4156" s="119">
        <v>0.36503313221782951</v>
      </c>
      <c r="U4156" s="97">
        <v>16.975849884424498</v>
      </c>
      <c r="V4156" s="184">
        <v>2612798351712.3066</v>
      </c>
      <c r="W4156" s="199">
        <v>2712.0695846526546</v>
      </c>
      <c r="X4156" s="191">
        <v>4.4813710481047493E-2</v>
      </c>
      <c r="Y4156" s="198">
        <v>2.0000000000000001E-4</v>
      </c>
    </row>
    <row r="4157" spans="1:25" x14ac:dyDescent="0.2">
      <c r="A4157">
        <v>4153</v>
      </c>
      <c r="B4157" s="119">
        <v>0.40096268562259441</v>
      </c>
      <c r="C4157" s="97">
        <v>4754.4251924495802</v>
      </c>
      <c r="D4157" s="96">
        <v>0.5296286390298125</v>
      </c>
      <c r="E4157" s="98">
        <v>0.15474216360457319</v>
      </c>
      <c r="F4157" s="119">
        <v>0</v>
      </c>
      <c r="G4157" s="177">
        <v>0</v>
      </c>
      <c r="H4157" s="97">
        <v>5587625.9711548556</v>
      </c>
      <c r="I4157" s="185">
        <v>45945.175808597225</v>
      </c>
      <c r="J4157" s="174">
        <v>256724457597.39365</v>
      </c>
      <c r="K4157" s="186">
        <v>0.40096268562259441</v>
      </c>
      <c r="L4157" s="182">
        <v>64830959507.886246</v>
      </c>
      <c r="M4157" s="189">
        <v>11099701422.267035</v>
      </c>
      <c r="N4157" s="187">
        <v>15178861.709548276</v>
      </c>
      <c r="O4157" s="185">
        <v>27319790047.119698</v>
      </c>
      <c r="P4157" s="185">
        <v>0</v>
      </c>
      <c r="Q4157" s="174">
        <v>295143949066.7804</v>
      </c>
      <c r="R4157" s="119">
        <v>0.4228199846736973</v>
      </c>
      <c r="S4157" s="174">
        <v>76159308710.049683</v>
      </c>
      <c r="T4157" s="119">
        <v>0.25804123361112036</v>
      </c>
      <c r="U4157" s="97">
        <v>14.326133309080959</v>
      </c>
      <c r="V4157" s="184">
        <v>1235041717481.8101</v>
      </c>
      <c r="W4157" s="199">
        <v>1281.5093071634089</v>
      </c>
      <c r="X4157" s="191">
        <v>4.8914659658240496E-2</v>
      </c>
      <c r="Y4157" s="198">
        <v>2.0000000000000001E-4</v>
      </c>
    </row>
    <row r="4158" spans="1:25" x14ac:dyDescent="0.2">
      <c r="A4158">
        <v>4154</v>
      </c>
      <c r="B4158" s="119">
        <v>0.46169973461932601</v>
      </c>
      <c r="C4158" s="97">
        <v>7454.7630677038569</v>
      </c>
      <c r="D4158" s="96">
        <v>0.5059549463624704</v>
      </c>
      <c r="E4158" s="98">
        <v>2.0915730517142711E-2</v>
      </c>
      <c r="F4158" s="119">
        <v>0.56118271109368312</v>
      </c>
      <c r="G4158" s="177">
        <v>1</v>
      </c>
      <c r="H4158" s="97">
        <v>4880574.7753007645</v>
      </c>
      <c r="I4158" s="185">
        <v>46149.065357720065</v>
      </c>
      <c r="J4158" s="174">
        <v>225233964288.59491</v>
      </c>
      <c r="K4158" s="186">
        <v>0.45259656792458636</v>
      </c>
      <c r="L4158" s="182">
        <v>76206471548.639618</v>
      </c>
      <c r="M4158" s="189">
        <v>7135673615.381259</v>
      </c>
      <c r="N4158" s="187">
        <v>13530385.004909094</v>
      </c>
      <c r="O4158" s="185">
        <v>0</v>
      </c>
      <c r="P4158" s="185">
        <v>208602373962.27658</v>
      </c>
      <c r="Q4158" s="174">
        <v>440972011866.25275</v>
      </c>
      <c r="R4158" s="119">
        <v>0.60961242698645957</v>
      </c>
      <c r="S4158" s="174">
        <v>150296733753.39822</v>
      </c>
      <c r="T4158" s="119">
        <v>0.34083055093978021</v>
      </c>
      <c r="U4158" s="97">
        <v>16.102872992617474</v>
      </c>
      <c r="V4158" s="184">
        <v>2644618367141.4092</v>
      </c>
      <c r="W4158" s="199">
        <v>2745.6898826566385</v>
      </c>
      <c r="X4158" s="191">
        <v>4.4833294884078764E-2</v>
      </c>
      <c r="Y4158" s="198">
        <v>2.0000000000000001E-4</v>
      </c>
    </row>
    <row r="4159" spans="1:25" x14ac:dyDescent="0.2">
      <c r="A4159">
        <v>4155</v>
      </c>
      <c r="B4159" s="119">
        <v>0.51623749151602483</v>
      </c>
      <c r="C4159" s="97">
        <v>12113.225939393309</v>
      </c>
      <c r="D4159" s="96">
        <v>0.441261656944481</v>
      </c>
      <c r="E4159" s="98">
        <v>0.24216640060394173</v>
      </c>
      <c r="F4159" s="119">
        <v>0</v>
      </c>
      <c r="G4159" s="177">
        <v>0</v>
      </c>
      <c r="H4159" s="97">
        <v>2582387.9170394335</v>
      </c>
      <c r="I4159" s="185">
        <v>53638.798401453008</v>
      </c>
      <c r="J4159" s="174">
        <v>138516184876.42633</v>
      </c>
      <c r="K4159" s="186">
        <v>0.49816806148357839</v>
      </c>
      <c r="L4159" s="182">
        <v>56780468348.132629</v>
      </c>
      <c r="M4159" s="189">
        <v>10473993390.626122</v>
      </c>
      <c r="N4159" s="187">
        <v>8238602.6630203146</v>
      </c>
      <c r="O4159" s="185">
        <v>26244468802.891254</v>
      </c>
      <c r="P4159" s="185">
        <v>0</v>
      </c>
      <c r="Q4159" s="174">
        <v>175234647069.94373</v>
      </c>
      <c r="R4159" s="119">
        <v>0.51359657380073021</v>
      </c>
      <c r="S4159" s="174">
        <v>66637387643.080254</v>
      </c>
      <c r="T4159" s="119">
        <v>0.38027518391658238</v>
      </c>
      <c r="U4159" s="97">
        <v>14.480613225307511</v>
      </c>
      <c r="V4159" s="184">
        <v>1073981449834.6208</v>
      </c>
      <c r="W4159" s="199">
        <v>1115.6340552623678</v>
      </c>
      <c r="X4159" s="191">
        <v>4.9324793696010685E-2</v>
      </c>
      <c r="Y4159" s="198">
        <v>2.0000000000000001E-4</v>
      </c>
    </row>
    <row r="4160" spans="1:25" x14ac:dyDescent="0.2">
      <c r="A4160">
        <v>4156</v>
      </c>
      <c r="B4160" s="119">
        <v>0.46336835076572436</v>
      </c>
      <c r="C4160" s="97">
        <v>4436.7754650713068</v>
      </c>
      <c r="D4160" s="96">
        <v>0.35196094848305387</v>
      </c>
      <c r="E4160" s="98">
        <v>0</v>
      </c>
      <c r="F4160" s="119">
        <v>0</v>
      </c>
      <c r="G4160" s="177">
        <v>0</v>
      </c>
      <c r="H4160" s="97">
        <v>4794611.3375024442</v>
      </c>
      <c r="I4160" s="185">
        <v>39239.216524757627</v>
      </c>
      <c r="J4160" s="174">
        <v>188136792424.31616</v>
      </c>
      <c r="K4160" s="186">
        <v>0.46336835076572436</v>
      </c>
      <c r="L4160" s="182">
        <v>63322705924.513443</v>
      </c>
      <c r="M4160" s="189">
        <v>3817305771.6310768</v>
      </c>
      <c r="N4160" s="187">
        <v>14888686.870002737</v>
      </c>
      <c r="O4160" s="185">
        <v>0</v>
      </c>
      <c r="P4160" s="185">
        <v>0</v>
      </c>
      <c r="Q4160" s="174">
        <v>191954098195.94724</v>
      </c>
      <c r="R4160" s="119">
        <v>0.45415355047548228</v>
      </c>
      <c r="S4160" s="174">
        <v>63322705924.513443</v>
      </c>
      <c r="T4160" s="119">
        <v>0.3298846261665821</v>
      </c>
      <c r="U4160" s="97">
        <v>13.188868492921015</v>
      </c>
      <c r="V4160" s="184">
        <v>996331522447.21973</v>
      </c>
      <c r="W4160" s="199">
        <v>1034.3315395092707</v>
      </c>
      <c r="X4160" s="191">
        <v>5.0912473316125473E-2</v>
      </c>
      <c r="Y4160" s="198">
        <v>2.0000000000000001E-4</v>
      </c>
    </row>
    <row r="4161" spans="1:25" x14ac:dyDescent="0.2">
      <c r="A4161">
        <v>4157</v>
      </c>
      <c r="B4161" s="119">
        <v>0.35386846384523152</v>
      </c>
      <c r="C4161" s="97">
        <v>4585.5058351936723</v>
      </c>
      <c r="D4161" s="96">
        <v>0.55125293770278438</v>
      </c>
      <c r="E4161" s="98">
        <v>0</v>
      </c>
      <c r="F4161" s="119">
        <v>0</v>
      </c>
      <c r="G4161" s="177">
        <v>0</v>
      </c>
      <c r="H4161" s="97">
        <v>26193915.661242507</v>
      </c>
      <c r="I4161" s="185">
        <v>25319.548449019185</v>
      </c>
      <c r="J4161" s="174">
        <v>663218116654.35205</v>
      </c>
      <c r="K4161" s="186">
        <v>0.32912016063844085</v>
      </c>
      <c r="L4161" s="182">
        <v>132267736829.56491</v>
      </c>
      <c r="M4161" s="189">
        <v>5710766515.2184858</v>
      </c>
      <c r="N4161" s="187">
        <v>62988809.847786807</v>
      </c>
      <c r="O4161" s="185">
        <v>0</v>
      </c>
      <c r="P4161" s="185">
        <v>0</v>
      </c>
      <c r="Q4161" s="174">
        <v>668928883169.57056</v>
      </c>
      <c r="R4161" s="119">
        <v>0.32631040247109783</v>
      </c>
      <c r="S4161" s="174">
        <v>132267736829.56491</v>
      </c>
      <c r="T4161" s="119">
        <v>0.19773064096566392</v>
      </c>
      <c r="U4161" s="97">
        <v>13.112348999596858</v>
      </c>
      <c r="V4161" s="184">
        <v>1881457056390.4531</v>
      </c>
      <c r="W4161" s="199">
        <v>1953.5343691063424</v>
      </c>
      <c r="X4161" s="191">
        <v>5.3201490832324415E-2</v>
      </c>
      <c r="Y4161" s="198">
        <v>2.0000000000000001E-4</v>
      </c>
    </row>
    <row r="4162" spans="1:25" x14ac:dyDescent="0.2">
      <c r="A4162">
        <v>4158</v>
      </c>
      <c r="B4162" s="119">
        <v>0.55189465117021919</v>
      </c>
      <c r="C4162" s="97">
        <v>9705.1008561719264</v>
      </c>
      <c r="D4162" s="96">
        <v>0.90859975937294846</v>
      </c>
      <c r="E4162" s="98">
        <v>0.7</v>
      </c>
      <c r="F4162" s="119">
        <v>0.56102342268725358</v>
      </c>
      <c r="G4162" s="177">
        <v>1</v>
      </c>
      <c r="H4162" s="97">
        <v>7850593.9487035293</v>
      </c>
      <c r="I4162" s="185">
        <v>36508.037806568893</v>
      </c>
      <c r="J4162" s="174">
        <v>286609780683.28943</v>
      </c>
      <c r="K4162" s="186">
        <v>0.41007025269537034</v>
      </c>
      <c r="L4162" s="182">
        <v>88214389327.0327</v>
      </c>
      <c r="M4162" s="189">
        <v>4577308882.2854519</v>
      </c>
      <c r="N4162" s="187">
        <v>17049511.919193678</v>
      </c>
      <c r="O4162" s="185">
        <v>0</v>
      </c>
      <c r="P4162" s="185">
        <v>174434539196.47559</v>
      </c>
      <c r="Q4162" s="174">
        <v>465621628762.05048</v>
      </c>
      <c r="R4162" s="119">
        <v>0.55211734306766436</v>
      </c>
      <c r="S4162" s="174">
        <v>159484615457.37601</v>
      </c>
      <c r="T4162" s="119">
        <v>0.34251977486827279</v>
      </c>
      <c r="U4162" s="97">
        <v>15.774207162164771</v>
      </c>
      <c r="V4162" s="184">
        <v>2663331728511.7729</v>
      </c>
      <c r="W4162" s="199">
        <v>2764.6598143758606</v>
      </c>
      <c r="X4162" s="191">
        <v>4.7419567171392264E-2</v>
      </c>
      <c r="Y4162" s="198">
        <v>2.0000000000000001E-4</v>
      </c>
    </row>
    <row r="4163" spans="1:25" x14ac:dyDescent="0.2">
      <c r="A4163">
        <v>4159</v>
      </c>
      <c r="B4163" s="119">
        <v>0.43458015137694328</v>
      </c>
      <c r="C4163" s="97">
        <v>4428.9689554261904</v>
      </c>
      <c r="D4163" s="96">
        <v>0.6301327085506826</v>
      </c>
      <c r="E4163" s="98">
        <v>0</v>
      </c>
      <c r="F4163" s="119">
        <v>0</v>
      </c>
      <c r="G4163" s="177">
        <v>0</v>
      </c>
      <c r="H4163" s="97">
        <v>7302651.8504950162</v>
      </c>
      <c r="I4163" s="185">
        <v>36842.485695330957</v>
      </c>
      <c r="J4163" s="174">
        <v>269047846339.84479</v>
      </c>
      <c r="K4163" s="186">
        <v>0.37806487702311331</v>
      </c>
      <c r="L4163" s="182">
        <v>62727297544.221642</v>
      </c>
      <c r="M4163" s="189">
        <v>12170863181.924133</v>
      </c>
      <c r="N4163" s="187">
        <v>18201189.266242389</v>
      </c>
      <c r="O4163" s="185">
        <v>0</v>
      </c>
      <c r="P4163" s="185">
        <v>0</v>
      </c>
      <c r="Q4163" s="174">
        <v>281218709521.76892</v>
      </c>
      <c r="R4163" s="119">
        <v>0.36170260902194001</v>
      </c>
      <c r="S4163" s="174">
        <v>62727297544.221642</v>
      </c>
      <c r="T4163" s="119">
        <v>0.22305520728294917</v>
      </c>
      <c r="U4163" s="97">
        <v>13.630770901113788</v>
      </c>
      <c r="V4163" s="184">
        <v>952370967470.34326</v>
      </c>
      <c r="W4163" s="199">
        <v>989.36383593593359</v>
      </c>
      <c r="X4163" s="191">
        <v>5.1337975680099499E-2</v>
      </c>
      <c r="Y4163" s="198">
        <v>2.0000000000000001E-4</v>
      </c>
    </row>
    <row r="4164" spans="1:25" x14ac:dyDescent="0.2">
      <c r="A4164">
        <v>4160</v>
      </c>
      <c r="B4164" s="119">
        <v>0.56578542424375367</v>
      </c>
      <c r="C4164" s="97">
        <v>7753.2375063539557</v>
      </c>
      <c r="D4164" s="96">
        <v>0.99285545093160288</v>
      </c>
      <c r="E4164" s="98">
        <v>0</v>
      </c>
      <c r="F4164" s="119">
        <v>0</v>
      </c>
      <c r="G4164" s="177">
        <v>0</v>
      </c>
      <c r="H4164" s="97">
        <v>7678475.6339225136</v>
      </c>
      <c r="I4164" s="185">
        <v>38492.384943895842</v>
      </c>
      <c r="J4164" s="174">
        <v>295562839883.27002</v>
      </c>
      <c r="K4164" s="186">
        <v>0.36640742599153475</v>
      </c>
      <c r="L4164" s="182">
        <v>80279012027.387817</v>
      </c>
      <c r="M4164" s="189">
        <v>7795266130.5169277</v>
      </c>
      <c r="N4164" s="187">
        <v>16272474.436721794</v>
      </c>
      <c r="O4164" s="185">
        <v>0</v>
      </c>
      <c r="P4164" s="185">
        <v>0</v>
      </c>
      <c r="Q4164" s="174">
        <v>303358106013.78693</v>
      </c>
      <c r="R4164" s="119">
        <v>0.35699200790584862</v>
      </c>
      <c r="S4164" s="174">
        <v>80279012027.387817</v>
      </c>
      <c r="T4164" s="119">
        <v>0.26463447139183854</v>
      </c>
      <c r="U4164" s="97">
        <v>13.314279509344457</v>
      </c>
      <c r="V4164" s="184">
        <v>1144027497978.1987</v>
      </c>
      <c r="W4164" s="199">
        <v>1188.2283769195253</v>
      </c>
      <c r="X4164" s="191">
        <v>5.6859880339888098E-2</v>
      </c>
      <c r="Y4164" s="198">
        <v>2.0000000000000001E-4</v>
      </c>
    </row>
    <row r="4165" spans="1:25" x14ac:dyDescent="0.2">
      <c r="A4165">
        <v>4161</v>
      </c>
      <c r="B4165" s="119">
        <v>0.54611468125388585</v>
      </c>
      <c r="C4165" s="97">
        <v>8689.7220132673901</v>
      </c>
      <c r="D4165" s="96">
        <v>0.89956497021970516</v>
      </c>
      <c r="E4165" s="98">
        <v>8.9665262640638926E-2</v>
      </c>
      <c r="F4165" s="119">
        <v>0</v>
      </c>
      <c r="G4165" s="177">
        <v>0</v>
      </c>
      <c r="H4165" s="97">
        <v>7216651.607908031</v>
      </c>
      <c r="I4165" s="185">
        <v>34381.397671688326</v>
      </c>
      <c r="J4165" s="174">
        <v>248118568789.51498</v>
      </c>
      <c r="K4165" s="186">
        <v>0.36789115184332255</v>
      </c>
      <c r="L4165" s="182">
        <v>69659100860.041901</v>
      </c>
      <c r="M4165" s="189">
        <v>11848189391.94722</v>
      </c>
      <c r="N4165" s="187">
        <v>15880172.951691892</v>
      </c>
      <c r="O4165" s="185">
        <v>35727813202.602348</v>
      </c>
      <c r="P4165" s="185">
        <v>0</v>
      </c>
      <c r="Q4165" s="174">
        <v>295694571384.06451</v>
      </c>
      <c r="R4165" s="119">
        <v>0.40536042331358413</v>
      </c>
      <c r="S4165" s="174">
        <v>88329291633.029922</v>
      </c>
      <c r="T4165" s="119">
        <v>0.29871800222636802</v>
      </c>
      <c r="U4165" s="97">
        <v>14.640786551804538</v>
      </c>
      <c r="V4165" s="184">
        <v>1364129296758.6069</v>
      </c>
      <c r="W4165" s="199">
        <v>1416.4163312647861</v>
      </c>
      <c r="X4165" s="191">
        <v>5.047835579589028E-2</v>
      </c>
      <c r="Y4165" s="198">
        <v>2.0000000000000001E-4</v>
      </c>
    </row>
    <row r="4166" spans="1:25" x14ac:dyDescent="0.2">
      <c r="A4166">
        <v>4162</v>
      </c>
      <c r="B4166" s="119">
        <v>0.60230707328010891</v>
      </c>
      <c r="C4166" s="97">
        <v>12505.484444485142</v>
      </c>
      <c r="D4166" s="96">
        <v>0.81058580767577915</v>
      </c>
      <c r="E4166" s="98">
        <v>7.6016397712987835E-2</v>
      </c>
      <c r="F4166" s="119">
        <v>0</v>
      </c>
      <c r="G4166" s="177">
        <v>0</v>
      </c>
      <c r="H4166" s="97">
        <v>4994252.6563238334</v>
      </c>
      <c r="I4166" s="185">
        <v>36729.026303423139</v>
      </c>
      <c r="J4166" s="174">
        <v>183434037180.05896</v>
      </c>
      <c r="K4166" s="186">
        <v>0.30511965541976271</v>
      </c>
      <c r="L4166" s="182">
        <v>41292124268.286545</v>
      </c>
      <c r="M4166" s="189">
        <v>8321639144.3897409</v>
      </c>
      <c r="N4166" s="187">
        <v>11834812.308668135</v>
      </c>
      <c r="O4166" s="185">
        <v>4240969905.4864855</v>
      </c>
      <c r="P4166" s="185">
        <v>0</v>
      </c>
      <c r="Q4166" s="174">
        <v>195996646229.93518</v>
      </c>
      <c r="R4166" s="119">
        <v>0.30287307095746702</v>
      </c>
      <c r="S4166" s="174">
        <v>43989179943.975914</v>
      </c>
      <c r="T4166" s="119">
        <v>0.22443843193301186</v>
      </c>
      <c r="U4166" s="97">
        <v>13.863270273513491</v>
      </c>
      <c r="V4166" s="184">
        <v>622215594998.43872</v>
      </c>
      <c r="W4166" s="199">
        <v>645.63290232188206</v>
      </c>
      <c r="X4166" s="191">
        <v>5.8686719918682642E-2</v>
      </c>
      <c r="Y4166" s="198">
        <v>2.0000000000000001E-4</v>
      </c>
    </row>
    <row r="4167" spans="1:25" x14ac:dyDescent="0.2">
      <c r="A4167">
        <v>4163</v>
      </c>
      <c r="B4167" s="119">
        <v>0.41559264679589591</v>
      </c>
      <c r="C4167" s="97">
        <v>15591.223213242638</v>
      </c>
      <c r="D4167" s="96">
        <v>0.64756570651588041</v>
      </c>
      <c r="E4167" s="98">
        <v>0</v>
      </c>
      <c r="F4167" s="119">
        <v>0.46326991790580641</v>
      </c>
      <c r="G4167" s="177">
        <v>1</v>
      </c>
      <c r="H4167" s="97">
        <v>3398296.3314786204</v>
      </c>
      <c r="I4167" s="185">
        <v>49963.652509801665</v>
      </c>
      <c r="J4167" s="174">
        <v>169791297031.33157</v>
      </c>
      <c r="K4167" s="186">
        <v>0.41559264679589591</v>
      </c>
      <c r="L4167" s="182">
        <v>52569212201.822502</v>
      </c>
      <c r="M4167" s="189">
        <v>3563478194.6553478</v>
      </c>
      <c r="N4167" s="187">
        <v>9158615.0971200522</v>
      </c>
      <c r="O4167" s="185">
        <v>0</v>
      </c>
      <c r="P4167" s="185">
        <v>202040989857.67203</v>
      </c>
      <c r="Q4167" s="174">
        <v>375395765083.65894</v>
      </c>
      <c r="R4167" s="119">
        <v>0.61853869441108533</v>
      </c>
      <c r="S4167" s="174">
        <v>176542655652.13315</v>
      </c>
      <c r="T4167" s="119">
        <v>0.47028408968009983</v>
      </c>
      <c r="U4167" s="97">
        <v>17.274835482466177</v>
      </c>
      <c r="V4167" s="184">
        <v>3240605743470.021</v>
      </c>
      <c r="W4167" s="199">
        <v>3360.1871811836422</v>
      </c>
      <c r="X4167" s="191">
        <v>4.3184147264646096E-2</v>
      </c>
      <c r="Y4167" s="198">
        <v>2.0000000000000001E-4</v>
      </c>
    </row>
    <row r="4168" spans="1:25" x14ac:dyDescent="0.2">
      <c r="A4168">
        <v>4164</v>
      </c>
      <c r="B4168" s="119">
        <v>0.39337994879416516</v>
      </c>
      <c r="C4168" s="97">
        <v>4111.0330145467997</v>
      </c>
      <c r="D4168" s="96">
        <v>0.59722867806332691</v>
      </c>
      <c r="E4168" s="98">
        <v>0.4465816918723694</v>
      </c>
      <c r="F4168" s="119">
        <v>0</v>
      </c>
      <c r="G4168" s="177">
        <v>0</v>
      </c>
      <c r="H4168" s="97">
        <v>13331155.663831769</v>
      </c>
      <c r="I4168" s="185">
        <v>33853.80296331257</v>
      </c>
      <c r="J4168" s="174">
        <v>451310317116.60907</v>
      </c>
      <c r="K4168" s="186">
        <v>0.39337994879416516</v>
      </c>
      <c r="L4168" s="182">
        <v>122540088365.2608</v>
      </c>
      <c r="M4168" s="189">
        <v>47191546745.184143</v>
      </c>
      <c r="N4168" s="187">
        <v>32178175.155090556</v>
      </c>
      <c r="O4168" s="185">
        <v>73532988319.371368</v>
      </c>
      <c r="P4168" s="185">
        <v>0</v>
      </c>
      <c r="Q4168" s="174">
        <v>572034852181.16455</v>
      </c>
      <c r="R4168" s="119">
        <v>0.41319653722471206</v>
      </c>
      <c r="S4168" s="174">
        <v>168511919950.66086</v>
      </c>
      <c r="T4168" s="119">
        <v>0.29458330958004775</v>
      </c>
      <c r="U4168" s="97">
        <v>15.533381444446801</v>
      </c>
      <c r="V4168" s="184">
        <v>2867372288652.3335</v>
      </c>
      <c r="W4168" s="199">
        <v>2976.8940933980834</v>
      </c>
      <c r="X4168" s="191">
        <v>4.5777826590615057E-2</v>
      </c>
      <c r="Y4168" s="198">
        <v>2.0000000000000001E-4</v>
      </c>
    </row>
    <row r="4169" spans="1:25" x14ac:dyDescent="0.2">
      <c r="A4169">
        <v>4165</v>
      </c>
      <c r="B4169" s="119">
        <v>0.2193155905009127</v>
      </c>
      <c r="C4169" s="97">
        <v>6284.5004191413282</v>
      </c>
      <c r="D4169" s="96">
        <v>1.1253183663596298</v>
      </c>
      <c r="E4169" s="98">
        <v>0.50507517716040873</v>
      </c>
      <c r="F4169" s="119">
        <v>0.42554553891931302</v>
      </c>
      <c r="G4169" s="177">
        <v>1</v>
      </c>
      <c r="H4169" s="97">
        <v>12065998.391646825</v>
      </c>
      <c r="I4169" s="185">
        <v>30602.370446406952</v>
      </c>
      <c r="J4169" s="174">
        <v>369248152586.92664</v>
      </c>
      <c r="K4169" s="186">
        <v>0.21931559050091276</v>
      </c>
      <c r="L4169" s="182">
        <v>45616907810.766556</v>
      </c>
      <c r="M4169" s="189">
        <v>5692687863.4000769</v>
      </c>
      <c r="N4169" s="187">
        <v>23567857.057040974</v>
      </c>
      <c r="O4169" s="185">
        <v>0</v>
      </c>
      <c r="P4169" s="185">
        <v>293314392756.79077</v>
      </c>
      <c r="Q4169" s="174">
        <v>668255233207.11743</v>
      </c>
      <c r="R4169" s="119">
        <v>0.47232460764520329</v>
      </c>
      <c r="S4169" s="174">
        <v>158472655065.82071</v>
      </c>
      <c r="T4169" s="119">
        <v>0.23714390429128757</v>
      </c>
      <c r="U4169" s="97">
        <v>17.381303515061713</v>
      </c>
      <c r="V4169" s="184">
        <v>2832112798360.9629</v>
      </c>
      <c r="W4169" s="199">
        <v>2932.5223641080215</v>
      </c>
      <c r="X4169" s="191">
        <v>4.5130025776674854E-2</v>
      </c>
      <c r="Y4169" s="198">
        <v>2.0000000000000001E-4</v>
      </c>
    </row>
    <row r="4170" spans="1:25" x14ac:dyDescent="0.2">
      <c r="A4170">
        <v>4166</v>
      </c>
      <c r="B4170" s="119">
        <v>0.53033454536948688</v>
      </c>
      <c r="C4170" s="97">
        <v>6084.3347762281073</v>
      </c>
      <c r="D4170" s="96">
        <v>0.64355635341866835</v>
      </c>
      <c r="E4170" s="98">
        <v>0.60671863234197898</v>
      </c>
      <c r="F4170" s="119">
        <v>0.66144273628853933</v>
      </c>
      <c r="G4170" s="177">
        <v>1</v>
      </c>
      <c r="H4170" s="97">
        <v>11064206.212469181</v>
      </c>
      <c r="I4170" s="185">
        <v>32745.706807937524</v>
      </c>
      <c r="J4170" s="174">
        <v>362305252696.07672</v>
      </c>
      <c r="K4170" s="186">
        <v>0.43586780103248235</v>
      </c>
      <c r="L4170" s="182">
        <v>110955722050.13162</v>
      </c>
      <c r="M4170" s="189">
        <v>3420506654.962254</v>
      </c>
      <c r="N4170" s="187">
        <v>26280291.095669053</v>
      </c>
      <c r="O4170" s="185">
        <v>0</v>
      </c>
      <c r="P4170" s="185">
        <v>518068826123.0603</v>
      </c>
      <c r="Q4170" s="174">
        <v>883794585474.09924</v>
      </c>
      <c r="R4170" s="119">
        <v>0.64763041559771939</v>
      </c>
      <c r="S4170" s="174">
        <v>324172092478.12762</v>
      </c>
      <c r="T4170" s="119">
        <v>0.36679574395019632</v>
      </c>
      <c r="U4170" s="97">
        <v>16.979855446220707</v>
      </c>
      <c r="V4170" s="184">
        <v>5901042890934.1934</v>
      </c>
      <c r="W4170" s="199">
        <v>6119.8013139566656</v>
      </c>
      <c r="X4170" s="191">
        <v>4.3467374474061939E-2</v>
      </c>
      <c r="Y4170" s="198">
        <v>2.0000000000000001E-4</v>
      </c>
    </row>
    <row r="4171" spans="1:25" x14ac:dyDescent="0.2">
      <c r="A4171">
        <v>4167</v>
      </c>
      <c r="B4171" s="119">
        <v>0.4820060778588231</v>
      </c>
      <c r="C4171" s="97">
        <v>6941.850894597741</v>
      </c>
      <c r="D4171" s="96">
        <v>1.1972271441758759</v>
      </c>
      <c r="E4171" s="98">
        <v>0</v>
      </c>
      <c r="F4171" s="119">
        <v>0</v>
      </c>
      <c r="G4171" s="177">
        <v>0</v>
      </c>
      <c r="H4171" s="97">
        <v>15286946.803507967</v>
      </c>
      <c r="I4171" s="185">
        <v>33481.239349800388</v>
      </c>
      <c r="J4171" s="174">
        <v>511825924855.9162</v>
      </c>
      <c r="K4171" s="186">
        <v>0.47882697039710287</v>
      </c>
      <c r="L4171" s="182">
        <v>189020943142.37943</v>
      </c>
      <c r="M4171" s="189">
        <v>14073684621.092842</v>
      </c>
      <c r="N4171" s="187">
        <v>28695810.021497145</v>
      </c>
      <c r="O4171" s="185">
        <v>0</v>
      </c>
      <c r="P4171" s="185">
        <v>0</v>
      </c>
      <c r="Q4171" s="174">
        <v>525899609477.00903</v>
      </c>
      <c r="R4171" s="119">
        <v>0.4660130042940594</v>
      </c>
      <c r="S4171" s="174">
        <v>189020943142.37943</v>
      </c>
      <c r="T4171" s="119">
        <v>0.35942400362372379</v>
      </c>
      <c r="U4171" s="97">
        <v>13.256510533094414</v>
      </c>
      <c r="V4171" s="184">
        <v>2592884804703.6729</v>
      </c>
      <c r="W4171" s="199">
        <v>2691.1259270568112</v>
      </c>
      <c r="X4171" s="191">
        <v>5.6930734443722888E-2</v>
      </c>
      <c r="Y4171" s="198">
        <v>2.0000000000000001E-4</v>
      </c>
    </row>
    <row r="4172" spans="1:25" x14ac:dyDescent="0.2">
      <c r="A4172">
        <v>4168</v>
      </c>
      <c r="B4172" s="119">
        <v>0.33023073656706359</v>
      </c>
      <c r="C4172" s="97">
        <v>11964.640254771108</v>
      </c>
      <c r="D4172" s="96">
        <v>0.71035348618570171</v>
      </c>
      <c r="E4172" s="98">
        <v>0.29897659005732691</v>
      </c>
      <c r="F4172" s="119">
        <v>0.60772421472168581</v>
      </c>
      <c r="G4172" s="177">
        <v>1</v>
      </c>
      <c r="H4172" s="97">
        <v>7040573.1070184782</v>
      </c>
      <c r="I4172" s="185">
        <v>35391.225674916095</v>
      </c>
      <c r="J4172" s="174">
        <v>249174511711.23615</v>
      </c>
      <c r="K4172" s="186">
        <v>0.33023073656706359</v>
      </c>
      <c r="L4172" s="182">
        <v>59291044646.807167</v>
      </c>
      <c r="M4172" s="189">
        <v>0</v>
      </c>
      <c r="N4172" s="187">
        <v>16721305.649629921</v>
      </c>
      <c r="O4172" s="185">
        <v>0</v>
      </c>
      <c r="P4172" s="185">
        <v>298007090102.66565</v>
      </c>
      <c r="Q4172" s="174">
        <v>547181601813.90179</v>
      </c>
      <c r="R4172" s="119">
        <v>0.58607737094080958</v>
      </c>
      <c r="S4172" s="174">
        <v>162033768820.49124</v>
      </c>
      <c r="T4172" s="119">
        <v>0.29612430001913598</v>
      </c>
      <c r="U4172" s="97">
        <v>16.804493035800732</v>
      </c>
      <c r="V4172" s="184">
        <v>2843418231735.6436</v>
      </c>
      <c r="W4172" s="199">
        <v>2951.2451867766949</v>
      </c>
      <c r="X4172" s="191">
        <v>4.4329879448616633E-2</v>
      </c>
      <c r="Y4172" s="198">
        <v>2.0000000000000001E-4</v>
      </c>
    </row>
    <row r="4173" spans="1:25" x14ac:dyDescent="0.2">
      <c r="A4173">
        <v>4169</v>
      </c>
      <c r="B4173" s="119">
        <v>0.5116114470568649</v>
      </c>
      <c r="C4173" s="97">
        <v>4000</v>
      </c>
      <c r="D4173" s="96">
        <v>0.35654769153633825</v>
      </c>
      <c r="E4173" s="98">
        <v>0.33362909027340859</v>
      </c>
      <c r="F4173" s="119">
        <v>0.48675860920059216</v>
      </c>
      <c r="G4173" s="177">
        <v>1</v>
      </c>
      <c r="H4173" s="97">
        <v>8660643.6620589737</v>
      </c>
      <c r="I4173" s="185">
        <v>35674.793868075969</v>
      </c>
      <c r="J4173" s="174">
        <v>308966677408.8125</v>
      </c>
      <c r="K4173" s="186">
        <v>0.48314204317416842</v>
      </c>
      <c r="L4173" s="182">
        <v>103334102238.15611</v>
      </c>
      <c r="M4173" s="189">
        <v>6801742846.726491</v>
      </c>
      <c r="N4173" s="187">
        <v>25262285.948788159</v>
      </c>
      <c r="O4173" s="185">
        <v>0</v>
      </c>
      <c r="P4173" s="185">
        <v>388306250856.92645</v>
      </c>
      <c r="Q4173" s="174">
        <v>704074671112.46545</v>
      </c>
      <c r="R4173" s="119">
        <v>0.65322587411769528</v>
      </c>
      <c r="S4173" s="174">
        <v>250732197754.0567</v>
      </c>
      <c r="T4173" s="119">
        <v>0.35611591787258878</v>
      </c>
      <c r="U4173" s="97">
        <v>16.613277674377528</v>
      </c>
      <c r="V4173" s="184">
        <v>4536938509410.5693</v>
      </c>
      <c r="W4173" s="199">
        <v>4704.2562418972084</v>
      </c>
      <c r="X4173" s="191">
        <v>4.3787063547560859E-2</v>
      </c>
      <c r="Y4173" s="198">
        <v>2.0000000000000001E-4</v>
      </c>
    </row>
    <row r="4174" spans="1:25" x14ac:dyDescent="0.2">
      <c r="A4174">
        <v>4170</v>
      </c>
      <c r="B4174" s="119">
        <v>0.55122797106571841</v>
      </c>
      <c r="C4174" s="97">
        <v>4000</v>
      </c>
      <c r="D4174" s="96">
        <v>1.0261017123033935</v>
      </c>
      <c r="E4174" s="98">
        <v>0.652311328675237</v>
      </c>
      <c r="F4174" s="119">
        <v>0</v>
      </c>
      <c r="G4174" s="177">
        <v>0</v>
      </c>
      <c r="H4174" s="97">
        <v>12677875.592617715</v>
      </c>
      <c r="I4174" s="185">
        <v>38426.830442478757</v>
      </c>
      <c r="J4174" s="174">
        <v>487170575768.36078</v>
      </c>
      <c r="K4174" s="186">
        <v>0.48717346019507013</v>
      </c>
      <c r="L4174" s="182">
        <v>175567679634.10223</v>
      </c>
      <c r="M4174" s="189">
        <v>69040075328.709183</v>
      </c>
      <c r="N4174" s="187">
        <v>25563310.153287806</v>
      </c>
      <c r="O4174" s="185">
        <v>72315275033.778381</v>
      </c>
      <c r="P4174" s="185">
        <v>0</v>
      </c>
      <c r="Q4174" s="174">
        <v>628525926130.84839</v>
      </c>
      <c r="R4174" s="119">
        <v>0.4696525359685263</v>
      </c>
      <c r="S4174" s="174">
        <v>207659537565.51746</v>
      </c>
      <c r="T4174" s="119">
        <v>0.33039136323914547</v>
      </c>
      <c r="U4174" s="97">
        <v>15.007824894991032</v>
      </c>
      <c r="V4174" s="184">
        <v>3406970055658.0747</v>
      </c>
      <c r="W4174" s="199">
        <v>3537.9107374959704</v>
      </c>
      <c r="X4174" s="191">
        <v>4.9168023048012717E-2</v>
      </c>
      <c r="Y4174" s="198">
        <v>2.0000000000000001E-4</v>
      </c>
    </row>
    <row r="4175" spans="1:25" x14ac:dyDescent="0.2">
      <c r="A4175">
        <v>4171</v>
      </c>
      <c r="B4175" s="119">
        <v>0.43284541093689688</v>
      </c>
      <c r="C4175" s="97">
        <v>10375.461847773042</v>
      </c>
      <c r="D4175" s="96">
        <v>1.1874578734841394</v>
      </c>
      <c r="E4175" s="98">
        <v>1.655398042968273E-2</v>
      </c>
      <c r="F4175" s="119">
        <v>0</v>
      </c>
      <c r="G4175" s="177">
        <v>0</v>
      </c>
      <c r="H4175" s="97">
        <v>11292964.206484091</v>
      </c>
      <c r="I4175" s="185">
        <v>30205.417729077271</v>
      </c>
      <c r="J4175" s="174">
        <v>341108701256.36957</v>
      </c>
      <c r="K4175" s="186">
        <v>0.27279730468772023</v>
      </c>
      <c r="L4175" s="182">
        <v>64293531066.507256</v>
      </c>
      <c r="M4175" s="189">
        <v>11276250427.8806</v>
      </c>
      <c r="N4175" s="187">
        <v>21662134.43717692</v>
      </c>
      <c r="O4175" s="185">
        <v>9139411814.2237644</v>
      </c>
      <c r="P4175" s="185">
        <v>0</v>
      </c>
      <c r="Q4175" s="174">
        <v>361524363498.47394</v>
      </c>
      <c r="R4175" s="119">
        <v>0.27761632103687822</v>
      </c>
      <c r="S4175" s="174">
        <v>68877760524.535599</v>
      </c>
      <c r="T4175" s="119">
        <v>0.19052038390443454</v>
      </c>
      <c r="U4175" s="97">
        <v>13.903671993753864</v>
      </c>
      <c r="V4175" s="184">
        <v>855740210937.89954</v>
      </c>
      <c r="W4175" s="199">
        <v>888.09382073939526</v>
      </c>
      <c r="X4175" s="191">
        <v>5.9542361687185436E-2</v>
      </c>
      <c r="Y4175" s="198">
        <v>2.0000000000000001E-4</v>
      </c>
    </row>
    <row r="4176" spans="1:25" x14ac:dyDescent="0.2">
      <c r="A4176">
        <v>4172</v>
      </c>
      <c r="B4176" s="119">
        <v>0.63527192529656573</v>
      </c>
      <c r="C4176" s="97">
        <v>13573.609983385439</v>
      </c>
      <c r="D4176" s="96">
        <v>1.401242028312772</v>
      </c>
      <c r="E4176" s="98">
        <v>0</v>
      </c>
      <c r="F4176" s="119">
        <v>0.53726304604164532</v>
      </c>
      <c r="G4176" s="177">
        <v>1</v>
      </c>
      <c r="H4176" s="97">
        <v>8838569.0998915732</v>
      </c>
      <c r="I4176" s="185">
        <v>33017.238684943208</v>
      </c>
      <c r="J4176" s="174">
        <v>291825145604.4837</v>
      </c>
      <c r="K4176" s="186">
        <v>0.28399179189281498</v>
      </c>
      <c r="L4176" s="182">
        <v>68783622939.067749</v>
      </c>
      <c r="M4176" s="189">
        <v>5655262821.5103254</v>
      </c>
      <c r="N4176" s="187">
        <v>17718670.638958637</v>
      </c>
      <c r="O4176" s="185">
        <v>0</v>
      </c>
      <c r="P4176" s="185">
        <v>442573786871.57129</v>
      </c>
      <c r="Q4176" s="174">
        <v>740054195297.56531</v>
      </c>
      <c r="R4176" s="119">
        <v>0.59040942986772837</v>
      </c>
      <c r="S4176" s="174">
        <v>275306349173.43878</v>
      </c>
      <c r="T4176" s="119">
        <v>0.37200836225614803</v>
      </c>
      <c r="U4176" s="97">
        <v>17.563071443487484</v>
      </c>
      <c r="V4176" s="184">
        <v>5001828536092.4668</v>
      </c>
      <c r="W4176" s="199">
        <v>5195.1550480490796</v>
      </c>
      <c r="X4176" s="191">
        <v>4.4256365888557671E-2</v>
      </c>
      <c r="Y4176" s="198">
        <v>2.0000000000000001E-4</v>
      </c>
    </row>
    <row r="4177" spans="1:25" x14ac:dyDescent="0.2">
      <c r="A4177">
        <v>4173</v>
      </c>
      <c r="B4177" s="119">
        <v>0.5609321090338264</v>
      </c>
      <c r="C4177" s="97">
        <v>4000</v>
      </c>
      <c r="D4177" s="96">
        <v>1.0439356951251693</v>
      </c>
      <c r="E4177" s="98">
        <v>0.39849610274215613</v>
      </c>
      <c r="F4177" s="119">
        <v>0.59646557777590326</v>
      </c>
      <c r="G4177" s="177">
        <v>1</v>
      </c>
      <c r="H4177" s="97">
        <v>14549575.464510497</v>
      </c>
      <c r="I4177" s="185">
        <v>35724.014394424688</v>
      </c>
      <c r="J4177" s="174">
        <v>519769243326.94128</v>
      </c>
      <c r="K4177" s="186">
        <v>0.48990411793725575</v>
      </c>
      <c r="L4177" s="182">
        <v>187108838363.74615</v>
      </c>
      <c r="M4177" s="189">
        <v>16372881178.151031</v>
      </c>
      <c r="N4177" s="187">
        <v>28900326.886994563</v>
      </c>
      <c r="O4177" s="185">
        <v>0</v>
      </c>
      <c r="P4177" s="185">
        <v>320784956917.41168</v>
      </c>
      <c r="Q4177" s="174">
        <v>856927081422.50403</v>
      </c>
      <c r="R4177" s="119">
        <v>0.59662609491606489</v>
      </c>
      <c r="S4177" s="174">
        <v>313233579436.03815</v>
      </c>
      <c r="T4177" s="119">
        <v>0.36553119422491415</v>
      </c>
      <c r="U4177" s="97">
        <v>15.599754859490139</v>
      </c>
      <c r="V4177" s="184">
        <v>5277605984522.7529</v>
      </c>
      <c r="W4177" s="199">
        <v>5472.2985625305337</v>
      </c>
      <c r="X4177" s="191">
        <v>4.7102880678433719E-2</v>
      </c>
      <c r="Y4177" s="198">
        <v>2.0000000000000001E-4</v>
      </c>
    </row>
    <row r="4178" spans="1:25" x14ac:dyDescent="0.2">
      <c r="A4178">
        <v>4174</v>
      </c>
      <c r="B4178" s="119">
        <v>0.56074762229603381</v>
      </c>
      <c r="C4178" s="97">
        <v>10233.821619608461</v>
      </c>
      <c r="D4178" s="96">
        <v>0.2</v>
      </c>
      <c r="E4178" s="98">
        <v>0</v>
      </c>
      <c r="F4178" s="119">
        <v>0</v>
      </c>
      <c r="G4178" s="177">
        <v>0</v>
      </c>
      <c r="H4178" s="97">
        <v>1475091.1578026428</v>
      </c>
      <c r="I4178" s="185">
        <v>53845.23813279545</v>
      </c>
      <c r="J4178" s="174">
        <v>79426634659.464249</v>
      </c>
      <c r="K4178" s="186">
        <v>0.47044635633820941</v>
      </c>
      <c r="L4178" s="182">
        <v>26738259599.622711</v>
      </c>
      <c r="M4178" s="189">
        <v>3166854047.2817779</v>
      </c>
      <c r="N4178" s="187">
        <v>6335168.8956399541</v>
      </c>
      <c r="O4178" s="185">
        <v>0</v>
      </c>
      <c r="P4178" s="185">
        <v>0</v>
      </c>
      <c r="Q4178" s="174">
        <v>82593488706.746033</v>
      </c>
      <c r="R4178" s="119">
        <v>0.45240819169682478</v>
      </c>
      <c r="S4178" s="174">
        <v>26738259599.622711</v>
      </c>
      <c r="T4178" s="119">
        <v>0.3237332629761987</v>
      </c>
      <c r="U4178" s="97">
        <v>13.421465458618236</v>
      </c>
      <c r="V4178" s="184">
        <v>434182292833.17767</v>
      </c>
      <c r="W4178" s="199">
        <v>450.92228423690625</v>
      </c>
      <c r="X4178" s="191">
        <v>4.8585284896616239E-2</v>
      </c>
      <c r="Y4178" s="198">
        <v>2.0000000000000001E-4</v>
      </c>
    </row>
    <row r="4179" spans="1:25" x14ac:dyDescent="0.2">
      <c r="A4179">
        <v>4175</v>
      </c>
      <c r="B4179" s="119">
        <v>0.62812643245259581</v>
      </c>
      <c r="C4179" s="97">
        <v>5892.142572878689</v>
      </c>
      <c r="D4179" s="96">
        <v>0.6062305216690691</v>
      </c>
      <c r="E4179" s="98">
        <v>0</v>
      </c>
      <c r="F4179" s="119">
        <v>0</v>
      </c>
      <c r="G4179" s="177">
        <v>0</v>
      </c>
      <c r="H4179" s="97">
        <v>5367010.1687103864</v>
      </c>
      <c r="I4179" s="185">
        <v>46569.102920415964</v>
      </c>
      <c r="J4179" s="174">
        <v>249936848921.59302</v>
      </c>
      <c r="K4179" s="186">
        <v>0.51010319710758067</v>
      </c>
      <c r="L4179" s="182">
        <v>98558429818.964859</v>
      </c>
      <c r="M4179" s="189">
        <v>4358814953.1429358</v>
      </c>
      <c r="N4179" s="187">
        <v>13995064.661928505</v>
      </c>
      <c r="O4179" s="185">
        <v>0</v>
      </c>
      <c r="P4179" s="185">
        <v>0</v>
      </c>
      <c r="Q4179" s="174">
        <v>254295663874.73596</v>
      </c>
      <c r="R4179" s="119">
        <v>0.50135965264709081</v>
      </c>
      <c r="S4179" s="174">
        <v>98558429818.964859</v>
      </c>
      <c r="T4179" s="119">
        <v>0.38757416590286009</v>
      </c>
      <c r="U4179" s="97">
        <v>13.143694258471841</v>
      </c>
      <c r="V4179" s="184">
        <v>1467912851817.5537</v>
      </c>
      <c r="W4179" s="199">
        <v>1524.0229699696483</v>
      </c>
      <c r="X4179" s="191">
        <v>5.3411566138451612E-2</v>
      </c>
      <c r="Y4179" s="198">
        <v>2.0000000000000001E-4</v>
      </c>
    </row>
    <row r="4180" spans="1:25" x14ac:dyDescent="0.2">
      <c r="A4180">
        <v>4176</v>
      </c>
      <c r="B4180" s="119">
        <v>0.39879699895620496</v>
      </c>
      <c r="C4180" s="97">
        <v>5741.9933082587231</v>
      </c>
      <c r="D4180" s="96">
        <v>0.48918264618505708</v>
      </c>
      <c r="E4180" s="98">
        <v>0.43968143076325861</v>
      </c>
      <c r="F4180" s="119">
        <v>0</v>
      </c>
      <c r="G4180" s="177">
        <v>0</v>
      </c>
      <c r="H4180" s="97">
        <v>5131790.7653313689</v>
      </c>
      <c r="I4180" s="185">
        <v>45559.681323879326</v>
      </c>
      <c r="J4180" s="174">
        <v>233802751889.32394</v>
      </c>
      <c r="K4180" s="186">
        <v>0.39879699895620502</v>
      </c>
      <c r="L4180" s="182">
        <v>58136002587.644943</v>
      </c>
      <c r="M4180" s="189">
        <v>12836819671.39996</v>
      </c>
      <c r="N4180" s="187">
        <v>14352851.826163273</v>
      </c>
      <c r="O4180" s="185">
        <v>35890382496.471535</v>
      </c>
      <c r="P4180" s="185">
        <v>0</v>
      </c>
      <c r="Q4180" s="174">
        <v>282529954057.19543</v>
      </c>
      <c r="R4180" s="119">
        <v>0.43164322949507078</v>
      </c>
      <c r="S4180" s="174">
        <v>81259528475.13266</v>
      </c>
      <c r="T4180" s="119">
        <v>0.28761385229504716</v>
      </c>
      <c r="U4180" s="97">
        <v>15.193342772234313</v>
      </c>
      <c r="V4180" s="184">
        <v>1383591454650.5991</v>
      </c>
      <c r="W4180" s="199">
        <v>1436.2782604439515</v>
      </c>
      <c r="X4180" s="191">
        <v>4.7328797560884706E-2</v>
      </c>
      <c r="Y4180" s="198">
        <v>2.0000000000000001E-4</v>
      </c>
    </row>
    <row r="4181" spans="1:25" x14ac:dyDescent="0.2">
      <c r="A4181">
        <v>4177</v>
      </c>
      <c r="B4181" s="119">
        <v>0.42514304840716965</v>
      </c>
      <c r="C4181" s="97">
        <v>12353.072244838109</v>
      </c>
      <c r="D4181" s="96">
        <v>0.75862150699965492</v>
      </c>
      <c r="E4181" s="98">
        <v>0</v>
      </c>
      <c r="F4181" s="119">
        <v>0</v>
      </c>
      <c r="G4181" s="177">
        <v>0</v>
      </c>
      <c r="H4181" s="97">
        <v>10015262.319199624</v>
      </c>
      <c r="I4181" s="185">
        <v>35069.775713862953</v>
      </c>
      <c r="J4181" s="174">
        <v>351233003249.83374</v>
      </c>
      <c r="K4181" s="186">
        <v>0.42514304840716965</v>
      </c>
      <c r="L4181" s="182">
        <v>118022464102.09236</v>
      </c>
      <c r="M4181" s="189">
        <v>5829511054.649724</v>
      </c>
      <c r="N4181" s="187">
        <v>22537921.020354263</v>
      </c>
      <c r="O4181" s="185">
        <v>0</v>
      </c>
      <c r="P4181" s="185">
        <v>0</v>
      </c>
      <c r="Q4181" s="174">
        <v>357062514304.48346</v>
      </c>
      <c r="R4181" s="119">
        <v>0.41820203387551352</v>
      </c>
      <c r="S4181" s="174">
        <v>118022464102.09236</v>
      </c>
      <c r="T4181" s="119">
        <v>0.3305372571298516</v>
      </c>
      <c r="U4181" s="97">
        <v>13.147530400928021</v>
      </c>
      <c r="V4181" s="184">
        <v>1585325420920.7209</v>
      </c>
      <c r="W4181" s="199">
        <v>1646.4667927566868</v>
      </c>
      <c r="X4181" s="191">
        <v>5.7189733549097718E-2</v>
      </c>
      <c r="Y4181" s="198">
        <v>2.0000000000000001E-4</v>
      </c>
    </row>
    <row r="4182" spans="1:25" x14ac:dyDescent="0.2">
      <c r="A4182">
        <v>4178</v>
      </c>
      <c r="B4182" s="119">
        <v>0.45196022753247439</v>
      </c>
      <c r="C4182" s="97">
        <v>13598.244481434143</v>
      </c>
      <c r="D4182" s="96">
        <v>0.83273584977739024</v>
      </c>
      <c r="E4182" s="98">
        <v>0</v>
      </c>
      <c r="F4182" s="119">
        <v>0.42416179177883584</v>
      </c>
      <c r="G4182" s="177">
        <v>1</v>
      </c>
      <c r="H4182" s="97">
        <v>5563639.7282661675</v>
      </c>
      <c r="I4182" s="185">
        <v>44060.947990012064</v>
      </c>
      <c r="J4182" s="174">
        <v>245139240702.30045</v>
      </c>
      <c r="K4182" s="186">
        <v>0.42813207888576288</v>
      </c>
      <c r="L4182" s="182">
        <v>84101218109.05426</v>
      </c>
      <c r="M4182" s="189">
        <v>6347670602.8211098</v>
      </c>
      <c r="N4182" s="187">
        <v>12889956.166300533</v>
      </c>
      <c r="O4182" s="185">
        <v>0</v>
      </c>
      <c r="P4182" s="185">
        <v>240997890319.11502</v>
      </c>
      <c r="Q4182" s="174">
        <v>492484801624.23657</v>
      </c>
      <c r="R4182" s="119">
        <v>0.60458776395058644</v>
      </c>
      <c r="S4182" s="174">
        <v>200234176525.32175</v>
      </c>
      <c r="T4182" s="119">
        <v>0.40657940278550853</v>
      </c>
      <c r="U4182" s="97">
        <v>16.561562771128894</v>
      </c>
      <c r="V4182" s="184">
        <v>3503498925724.8867</v>
      </c>
      <c r="W4182" s="199">
        <v>3638.6185841044103</v>
      </c>
      <c r="X4182" s="191">
        <v>4.5749850612623273E-2</v>
      </c>
      <c r="Y4182" s="198">
        <v>2.0000000000000001E-4</v>
      </c>
    </row>
    <row r="4183" spans="1:25" x14ac:dyDescent="0.2">
      <c r="A4183">
        <v>4179</v>
      </c>
      <c r="B4183" s="119">
        <v>0.49141583910072212</v>
      </c>
      <c r="C4183" s="97">
        <v>7672.3776534274339</v>
      </c>
      <c r="D4183" s="96">
        <v>0.56648167776531022</v>
      </c>
      <c r="E4183" s="98">
        <v>0</v>
      </c>
      <c r="F4183" s="119">
        <v>0</v>
      </c>
      <c r="G4183" s="177">
        <v>0</v>
      </c>
      <c r="H4183" s="97">
        <v>4108831.2631258126</v>
      </c>
      <c r="I4183" s="185">
        <v>53607.445246064242</v>
      </c>
      <c r="J4183" s="174">
        <v>220263946963.33398</v>
      </c>
      <c r="K4183" s="186">
        <v>0.49141583910072217</v>
      </c>
      <c r="L4183" s="182">
        <v>78920164129.497101</v>
      </c>
      <c r="M4183" s="189">
        <v>5981830207.809104</v>
      </c>
      <c r="N4183" s="187">
        <v>11325230.328143552</v>
      </c>
      <c r="O4183" s="185">
        <v>0</v>
      </c>
      <c r="P4183" s="185">
        <v>0</v>
      </c>
      <c r="Q4183" s="174">
        <v>226245777171.1431</v>
      </c>
      <c r="R4183" s="119">
        <v>0.4784230392010585</v>
      </c>
      <c r="S4183" s="174">
        <v>78920164129.497101</v>
      </c>
      <c r="T4183" s="119">
        <v>0.34882491561289175</v>
      </c>
      <c r="U4183" s="97">
        <v>13.246679780365245</v>
      </c>
      <c r="V4183" s="184">
        <v>1175840536603.731</v>
      </c>
      <c r="W4183" s="199">
        <v>1217.8378334869781</v>
      </c>
      <c r="X4183" s="191">
        <v>5.348885516356261E-2</v>
      </c>
      <c r="Y4183" s="198">
        <v>2.0000000000000001E-4</v>
      </c>
    </row>
    <row r="4184" spans="1:25" x14ac:dyDescent="0.2">
      <c r="A4184">
        <v>4180</v>
      </c>
      <c r="B4184" s="119">
        <v>0.62759564771372722</v>
      </c>
      <c r="C4184" s="97">
        <v>11030.932713622991</v>
      </c>
      <c r="D4184" s="96">
        <v>1.0478391800516536</v>
      </c>
      <c r="E4184" s="98">
        <v>0.11533293221040861</v>
      </c>
      <c r="F4184" s="119">
        <v>0.60975401552949438</v>
      </c>
      <c r="G4184" s="177">
        <v>1</v>
      </c>
      <c r="H4184" s="97">
        <v>9451665.2367159408</v>
      </c>
      <c r="I4184" s="185">
        <v>33476.977755483174</v>
      </c>
      <c r="J4184" s="174">
        <v>316413186881.81317</v>
      </c>
      <c r="K4184" s="186">
        <v>0.42003850477334992</v>
      </c>
      <c r="L4184" s="182">
        <v>114468080790.78566</v>
      </c>
      <c r="M4184" s="189">
        <v>8334198671.5453053</v>
      </c>
      <c r="N4184" s="187">
        <v>19186005.066134669</v>
      </c>
      <c r="O4184" s="185">
        <v>0</v>
      </c>
      <c r="P4184" s="185">
        <v>393722821321.08704</v>
      </c>
      <c r="Q4184" s="174">
        <v>718470206874.44543</v>
      </c>
      <c r="R4184" s="119">
        <v>0.62338559717556374</v>
      </c>
      <c r="S4184" s="174">
        <v>272857110527.31332</v>
      </c>
      <c r="T4184" s="119">
        <v>0.37977512208101322</v>
      </c>
      <c r="U4184" s="97">
        <v>16.58358595031784</v>
      </c>
      <c r="V4184" s="184">
        <v>4726658230068.2676</v>
      </c>
      <c r="W4184" s="199">
        <v>4910.5178588474519</v>
      </c>
      <c r="X4184" s="191">
        <v>4.653092957758112E-2</v>
      </c>
      <c r="Y4184" s="198">
        <v>2.0000000000000001E-4</v>
      </c>
    </row>
    <row r="4185" spans="1:25" x14ac:dyDescent="0.2">
      <c r="A4185">
        <v>4181</v>
      </c>
      <c r="B4185" s="119">
        <v>0.49662387706417499</v>
      </c>
      <c r="C4185" s="97">
        <v>8864.6548612476254</v>
      </c>
      <c r="D4185" s="96">
        <v>0.83178642481623466</v>
      </c>
      <c r="E4185" s="98">
        <v>0.24567782013948841</v>
      </c>
      <c r="F4185" s="119">
        <v>0.4985686825330497</v>
      </c>
      <c r="G4185" s="177">
        <v>1</v>
      </c>
      <c r="H4185" s="97">
        <v>6353405.020513963</v>
      </c>
      <c r="I4185" s="185">
        <v>47505.612319792162</v>
      </c>
      <c r="J4185" s="174">
        <v>301822395815.15747</v>
      </c>
      <c r="K4185" s="186">
        <v>0.49662387706417499</v>
      </c>
      <c r="L4185" s="182">
        <v>108439476806.53493</v>
      </c>
      <c r="M4185" s="189">
        <v>7413865162.3475657</v>
      </c>
      <c r="N4185" s="187">
        <v>14561665.227737885</v>
      </c>
      <c r="O4185" s="185">
        <v>0</v>
      </c>
      <c r="P4185" s="185">
        <v>222764127192.19373</v>
      </c>
      <c r="Q4185" s="174">
        <v>532000388169.69879</v>
      </c>
      <c r="R4185" s="119">
        <v>0.61673547133506457</v>
      </c>
      <c r="S4185" s="174">
        <v>232565827302.96442</v>
      </c>
      <c r="T4185" s="119">
        <v>0.43715349175418272</v>
      </c>
      <c r="U4185" s="97">
        <v>16.296862309904494</v>
      </c>
      <c r="V4185" s="184">
        <v>4059016766199.6187</v>
      </c>
      <c r="W4185" s="199">
        <v>4214.9837905477425</v>
      </c>
      <c r="X4185" s="191">
        <v>4.6134179951437419E-2</v>
      </c>
      <c r="Y4185" s="198">
        <v>2.0000000000000001E-4</v>
      </c>
    </row>
    <row r="4186" spans="1:25" x14ac:dyDescent="0.2">
      <c r="A4186">
        <v>4182</v>
      </c>
      <c r="B4186" s="119">
        <v>0.56557462858820573</v>
      </c>
      <c r="C4186" s="97">
        <v>4604.4883763779771</v>
      </c>
      <c r="D4186" s="96">
        <v>0.29037656975143933</v>
      </c>
      <c r="E4186" s="98">
        <v>0</v>
      </c>
      <c r="F4186" s="119">
        <v>0</v>
      </c>
      <c r="G4186" s="177">
        <v>0</v>
      </c>
      <c r="H4186" s="97">
        <v>3043669.591498557</v>
      </c>
      <c r="I4186" s="185">
        <v>53637.102804178641</v>
      </c>
      <c r="J4186" s="174">
        <v>163253618781.16052</v>
      </c>
      <c r="K4186" s="186">
        <v>0.56557462858820573</v>
      </c>
      <c r="L4186" s="182">
        <v>68298365713.573746</v>
      </c>
      <c r="M4186" s="189">
        <v>1767860374.6122816</v>
      </c>
      <c r="N4186" s="187">
        <v>10620765.208787045</v>
      </c>
      <c r="O4186" s="185">
        <v>0</v>
      </c>
      <c r="P4186" s="185">
        <v>0</v>
      </c>
      <c r="Q4186" s="174">
        <v>165021479155.7728</v>
      </c>
      <c r="R4186" s="119">
        <v>0.55951567808138514</v>
      </c>
      <c r="S4186" s="174">
        <v>68298365713.573746</v>
      </c>
      <c r="T4186" s="119">
        <v>0.41387561221108182</v>
      </c>
      <c r="U4186" s="97">
        <v>13.067769517005392</v>
      </c>
      <c r="V4186" s="184">
        <v>1051578345909.2118</v>
      </c>
      <c r="W4186" s="199">
        <v>1091.5717996996268</v>
      </c>
      <c r="X4186" s="191">
        <v>5.2039797441454573E-2</v>
      </c>
      <c r="Y4186" s="198">
        <v>2.0000000000000001E-4</v>
      </c>
    </row>
    <row r="4187" spans="1:25" x14ac:dyDescent="0.2">
      <c r="A4187">
        <v>4183</v>
      </c>
      <c r="B4187" s="119">
        <v>0.57107702462374432</v>
      </c>
      <c r="C4187" s="97">
        <v>4000</v>
      </c>
      <c r="D4187" s="96">
        <v>0.74435615226648855</v>
      </c>
      <c r="E4187" s="98">
        <v>0</v>
      </c>
      <c r="F4187" s="119">
        <v>0.58103139598517506</v>
      </c>
      <c r="G4187" s="177">
        <v>1</v>
      </c>
      <c r="H4187" s="97">
        <v>10020673.834093912</v>
      </c>
      <c r="I4187" s="185">
        <v>39192.850238968822</v>
      </c>
      <c r="J4187" s="174">
        <v>392738768873.19617</v>
      </c>
      <c r="K4187" s="186">
        <v>0.49600168924150845</v>
      </c>
      <c r="L4187" s="182">
        <v>145709142894.24655</v>
      </c>
      <c r="M4187" s="189">
        <v>7920524314.8314371</v>
      </c>
      <c r="N4187" s="187">
        <v>23011461.9697854</v>
      </c>
      <c r="O4187" s="185">
        <v>0</v>
      </c>
      <c r="P4187" s="185">
        <v>196123174448.19785</v>
      </c>
      <c r="Q4187" s="174">
        <v>596782467636.22546</v>
      </c>
      <c r="R4187" s="119">
        <v>0.58932299694279</v>
      </c>
      <c r="S4187" s="174">
        <v>266078461091.29211</v>
      </c>
      <c r="T4187" s="119">
        <v>0.44585502343122252</v>
      </c>
      <c r="U4187" s="97">
        <v>15.801376435817238</v>
      </c>
      <c r="V4187" s="184">
        <v>4603080831561.0146</v>
      </c>
      <c r="W4187" s="199">
        <v>4779.3262492658332</v>
      </c>
      <c r="X4187" s="191">
        <v>4.6138784866184251E-2</v>
      </c>
      <c r="Y4187" s="198">
        <v>2.0000000000000001E-4</v>
      </c>
    </row>
    <row r="4188" spans="1:25" x14ac:dyDescent="0.2">
      <c r="A4188">
        <v>4184</v>
      </c>
      <c r="B4188" s="119">
        <v>0.64700665789249878</v>
      </c>
      <c r="C4188" s="97">
        <v>6973.3685102072086</v>
      </c>
      <c r="D4188" s="96">
        <v>1.2516197755971781</v>
      </c>
      <c r="E4188" s="98">
        <v>0</v>
      </c>
      <c r="F4188" s="119">
        <v>0</v>
      </c>
      <c r="G4188" s="177">
        <v>0</v>
      </c>
      <c r="H4188" s="97">
        <v>14758837.799991583</v>
      </c>
      <c r="I4188" s="185">
        <v>31626.98070754432</v>
      </c>
      <c r="J4188" s="174">
        <v>466777478366.10968</v>
      </c>
      <c r="K4188" s="186">
        <v>0.38074651142271443</v>
      </c>
      <c r="L4188" s="182">
        <v>126650463142.7541</v>
      </c>
      <c r="M4188" s="189">
        <v>14260788937.891531</v>
      </c>
      <c r="N4188" s="187">
        <v>27348053.114175938</v>
      </c>
      <c r="O4188" s="185">
        <v>0</v>
      </c>
      <c r="P4188" s="185">
        <v>0</v>
      </c>
      <c r="Q4188" s="174">
        <v>481038267304.00122</v>
      </c>
      <c r="R4188" s="119">
        <v>0.3694589569654172</v>
      </c>
      <c r="S4188" s="174">
        <v>126650463142.7541</v>
      </c>
      <c r="T4188" s="119">
        <v>0.26328562975368225</v>
      </c>
      <c r="U4188" s="97">
        <v>13.455767651642081</v>
      </c>
      <c r="V4188" s="184">
        <v>1710657130084.9668</v>
      </c>
      <c r="W4188" s="199">
        <v>1774.210693360279</v>
      </c>
      <c r="X4188" s="191">
        <v>5.7514152715571913E-2</v>
      </c>
      <c r="Y4188" s="198">
        <v>2.0000000000000001E-4</v>
      </c>
    </row>
    <row r="4189" spans="1:25" x14ac:dyDescent="0.2">
      <c r="A4189">
        <v>4185</v>
      </c>
      <c r="B4189" s="119">
        <v>0.71706797611408901</v>
      </c>
      <c r="C4189" s="97">
        <v>4000</v>
      </c>
      <c r="D4189" s="96">
        <v>0.2</v>
      </c>
      <c r="E4189" s="98">
        <v>0</v>
      </c>
      <c r="F4189" s="119">
        <v>0</v>
      </c>
      <c r="G4189" s="177">
        <v>0</v>
      </c>
      <c r="H4189" s="97">
        <v>14308637.46689216</v>
      </c>
      <c r="I4189" s="185">
        <v>32045.280786797579</v>
      </c>
      <c r="J4189" s="174">
        <v>458524305303.05133</v>
      </c>
      <c r="K4189" s="186">
        <v>0.46866366891339106</v>
      </c>
      <c r="L4189" s="182">
        <v>157043167045.01468</v>
      </c>
      <c r="M4189" s="189">
        <v>7926457816.5805368</v>
      </c>
      <c r="N4189" s="187">
        <v>46477729.989191659</v>
      </c>
      <c r="O4189" s="185">
        <v>0</v>
      </c>
      <c r="P4189" s="185">
        <v>0</v>
      </c>
      <c r="Q4189" s="174">
        <v>466450763119.6319</v>
      </c>
      <c r="R4189" s="119">
        <v>0.46069960690401429</v>
      </c>
      <c r="S4189" s="174">
        <v>157043167045.01468</v>
      </c>
      <c r="T4189" s="119">
        <v>0.33667683593163594</v>
      </c>
      <c r="U4189" s="97">
        <v>13.155664944157396</v>
      </c>
      <c r="V4189" s="184">
        <v>2403479416578.8188</v>
      </c>
      <c r="W4189" s="199">
        <v>2496.6384986361272</v>
      </c>
      <c r="X4189" s="191">
        <v>5.1562071569706915E-2</v>
      </c>
      <c r="Y4189" s="198">
        <v>2.0000000000000001E-4</v>
      </c>
    </row>
    <row r="4190" spans="1:25" x14ac:dyDescent="0.2">
      <c r="A4190">
        <v>4186</v>
      </c>
      <c r="B4190" s="119">
        <v>0.41263137426343571</v>
      </c>
      <c r="C4190" s="97">
        <v>14732.791407752386</v>
      </c>
      <c r="D4190" s="96">
        <v>0.60857492358768428</v>
      </c>
      <c r="E4190" s="98">
        <v>2.446131309708649E-2</v>
      </c>
      <c r="F4190" s="119">
        <v>0</v>
      </c>
      <c r="G4190" s="177">
        <v>0</v>
      </c>
      <c r="H4190" s="97">
        <v>3562039.073644178</v>
      </c>
      <c r="I4190" s="185">
        <v>50682.311853160383</v>
      </c>
      <c r="J4190" s="174">
        <v>180532375163.57675</v>
      </c>
      <c r="K4190" s="186">
        <v>0.41263137426343577</v>
      </c>
      <c r="L4190" s="182">
        <v>56682828048.140533</v>
      </c>
      <c r="M4190" s="189">
        <v>2566990930.1709003</v>
      </c>
      <c r="N4190" s="187">
        <v>9744684.6011516154</v>
      </c>
      <c r="O4190" s="185">
        <v>3609992217.5675006</v>
      </c>
      <c r="P4190" s="185">
        <v>0</v>
      </c>
      <c r="Q4190" s="174">
        <v>186709358311.31516</v>
      </c>
      <c r="R4190" s="119">
        <v>0.41444797698794988</v>
      </c>
      <c r="S4190" s="174">
        <v>58830650438.559059</v>
      </c>
      <c r="T4190" s="119">
        <v>0.31509213555576632</v>
      </c>
      <c r="U4190" s="97">
        <v>13.378102238962418</v>
      </c>
      <c r="V4190" s="184">
        <v>848909686049.00293</v>
      </c>
      <c r="W4190" s="199">
        <v>881.35726570290399</v>
      </c>
      <c r="X4190" s="191">
        <v>5.473017261296783E-2</v>
      </c>
      <c r="Y4190" s="198">
        <v>2.0000000000000001E-4</v>
      </c>
    </row>
    <row r="4191" spans="1:25" x14ac:dyDescent="0.2">
      <c r="A4191">
        <v>4187</v>
      </c>
      <c r="B4191" s="119">
        <v>0.64623188071017101</v>
      </c>
      <c r="C4191" s="97">
        <v>4707.2252687485761</v>
      </c>
      <c r="D4191" s="96">
        <v>1.058287840067391</v>
      </c>
      <c r="E4191" s="98">
        <v>0</v>
      </c>
      <c r="F4191" s="119">
        <v>0</v>
      </c>
      <c r="G4191" s="177">
        <v>0</v>
      </c>
      <c r="H4191" s="97">
        <v>58699601.825623438</v>
      </c>
      <c r="I4191" s="185">
        <v>20742.805487356458</v>
      </c>
      <c r="J4191" s="174">
        <v>1217594422854.1809</v>
      </c>
      <c r="K4191" s="186">
        <v>0.2160290379949189</v>
      </c>
      <c r="L4191" s="182">
        <v>149671603645.07581</v>
      </c>
      <c r="M4191" s="189">
        <v>34433182939.528664</v>
      </c>
      <c r="N4191" s="187">
        <v>109784258.29059732</v>
      </c>
      <c r="O4191" s="185">
        <v>0</v>
      </c>
      <c r="P4191" s="185">
        <v>0</v>
      </c>
      <c r="Q4191" s="174">
        <v>1252027605793.7095</v>
      </c>
      <c r="R4191" s="119">
        <v>0.21008782124290185</v>
      </c>
      <c r="S4191" s="174">
        <v>149671603645.07581</v>
      </c>
      <c r="T4191" s="119">
        <v>0.11954337344678043</v>
      </c>
      <c r="U4191" s="97">
        <v>13.800162354341655</v>
      </c>
      <c r="V4191" s="184">
        <v>1893487752285.7114</v>
      </c>
      <c r="W4191" s="199">
        <v>1963.1070486290287</v>
      </c>
      <c r="X4191" s="191">
        <v>5.5176196376374172E-2</v>
      </c>
      <c r="Y4191" s="198">
        <v>2.0000000000000001E-4</v>
      </c>
    </row>
    <row r="4192" spans="1:25" x14ac:dyDescent="0.2">
      <c r="A4192">
        <v>4188</v>
      </c>
      <c r="B4192" s="119">
        <v>0.44733981061712313</v>
      </c>
      <c r="C4192" s="97">
        <v>14169.740107939058</v>
      </c>
      <c r="D4192" s="96">
        <v>0.90793958857100443</v>
      </c>
      <c r="E4192" s="98">
        <v>0</v>
      </c>
      <c r="F4192" s="119">
        <v>0.59625335362681819</v>
      </c>
      <c r="G4192" s="177">
        <v>1</v>
      </c>
      <c r="H4192" s="97">
        <v>6515498.6006637318</v>
      </c>
      <c r="I4192" s="185">
        <v>40988.446980921064</v>
      </c>
      <c r="J4192" s="174">
        <v>267060168947.57077</v>
      </c>
      <c r="K4192" s="186">
        <v>0.34966637116642485</v>
      </c>
      <c r="L4192" s="182">
        <v>70732616983.661591</v>
      </c>
      <c r="M4192" s="189">
        <v>4650035734.5219746</v>
      </c>
      <c r="N4192" s="187">
        <v>14365666.027617222</v>
      </c>
      <c r="O4192" s="185">
        <v>0</v>
      </c>
      <c r="P4192" s="185">
        <v>171889814554.84415</v>
      </c>
      <c r="Q4192" s="174">
        <v>443600019236.93689</v>
      </c>
      <c r="R4192" s="119">
        <v>0.52050000403525476</v>
      </c>
      <c r="S4192" s="174">
        <v>158553898483.77783</v>
      </c>
      <c r="T4192" s="119">
        <v>0.35742536431020888</v>
      </c>
      <c r="U4192" s="97">
        <v>16.426515245024774</v>
      </c>
      <c r="V4192" s="184">
        <v>2697461630760.3174</v>
      </c>
      <c r="W4192" s="199">
        <v>2802.102156685065</v>
      </c>
      <c r="X4192" s="191">
        <v>4.5957209605930201E-2</v>
      </c>
      <c r="Y4192" s="198">
        <v>2.0000000000000001E-4</v>
      </c>
    </row>
    <row r="4193" spans="1:25" x14ac:dyDescent="0.2">
      <c r="A4193">
        <v>4189</v>
      </c>
      <c r="B4193" s="119">
        <v>0.4661014529514329</v>
      </c>
      <c r="C4193" s="97">
        <v>4000</v>
      </c>
      <c r="D4193" s="96">
        <v>0.27133757062261088</v>
      </c>
      <c r="E4193" s="98">
        <v>0.60048299325559218</v>
      </c>
      <c r="F4193" s="119">
        <v>0</v>
      </c>
      <c r="G4193" s="177">
        <v>0</v>
      </c>
      <c r="H4193" s="97">
        <v>3941169.8341234522</v>
      </c>
      <c r="I4193" s="185">
        <v>50124.12123738345</v>
      </c>
      <c r="J4193" s="174">
        <v>197547674582.72235</v>
      </c>
      <c r="K4193" s="186">
        <v>0.4661014529514329</v>
      </c>
      <c r="L4193" s="182">
        <v>65904002729.262947</v>
      </c>
      <c r="M4193" s="189">
        <v>22959489496.649075</v>
      </c>
      <c r="N4193" s="187">
        <v>13443417.606268719</v>
      </c>
      <c r="O4193" s="185">
        <v>50959642858.794159</v>
      </c>
      <c r="P4193" s="185">
        <v>0</v>
      </c>
      <c r="Q4193" s="174">
        <v>271466806938.16559</v>
      </c>
      <c r="R4193" s="119">
        <v>0.48935991083240749</v>
      </c>
      <c r="S4193" s="174">
        <v>91369601597.841171</v>
      </c>
      <c r="T4193" s="119">
        <v>0.33657743511402199</v>
      </c>
      <c r="U4193" s="97">
        <v>15.501284119611601</v>
      </c>
      <c r="V4193" s="184">
        <v>1630132178943.0989</v>
      </c>
      <c r="W4193" s="199">
        <v>1692.1589165269431</v>
      </c>
      <c r="X4193" s="191">
        <v>4.4992547332009455E-2</v>
      </c>
      <c r="Y4193" s="198">
        <v>2.0000000000000001E-4</v>
      </c>
    </row>
    <row r="4194" spans="1:25" x14ac:dyDescent="0.2">
      <c r="A4194">
        <v>4190</v>
      </c>
      <c r="B4194" s="119">
        <v>0.40893054960967862</v>
      </c>
      <c r="C4194" s="97">
        <v>5770.8564582751533</v>
      </c>
      <c r="D4194" s="96">
        <v>0.95455202698639663</v>
      </c>
      <c r="E4194" s="98">
        <v>0</v>
      </c>
      <c r="F4194" s="119">
        <v>0.33330855956280481</v>
      </c>
      <c r="G4194" s="177">
        <v>1</v>
      </c>
      <c r="H4194" s="97">
        <v>11044026.396204732</v>
      </c>
      <c r="I4194" s="185">
        <v>34135.845839046007</v>
      </c>
      <c r="J4194" s="174">
        <v>376997182503.19958</v>
      </c>
      <c r="K4194" s="186">
        <v>0.40893054960967867</v>
      </c>
      <c r="L4194" s="182">
        <v>117550442221.41609</v>
      </c>
      <c r="M4194" s="189">
        <v>7795386753.8849211</v>
      </c>
      <c r="N4194" s="187">
        <v>22946272.898496911</v>
      </c>
      <c r="O4194" s="185">
        <v>0</v>
      </c>
      <c r="P4194" s="185">
        <v>206019505551.86523</v>
      </c>
      <c r="Q4194" s="174">
        <v>590812074808.94971</v>
      </c>
      <c r="R4194" s="119">
        <v>0.5399030979300391</v>
      </c>
      <c r="S4194" s="174">
        <v>225019315583.30994</v>
      </c>
      <c r="T4194" s="119">
        <v>0.38086444942086567</v>
      </c>
      <c r="U4194" s="97">
        <v>15.982422859249494</v>
      </c>
      <c r="V4194" s="184">
        <v>3826606316119.083</v>
      </c>
      <c r="W4194" s="199">
        <v>3970.8170792495725</v>
      </c>
      <c r="X4194" s="191">
        <v>4.6673055513599626E-2</v>
      </c>
      <c r="Y4194" s="198">
        <v>2.0000000000000001E-4</v>
      </c>
    </row>
    <row r="4195" spans="1:25" x14ac:dyDescent="0.2">
      <c r="A4195">
        <v>4191</v>
      </c>
      <c r="B4195" s="119">
        <v>0.5726397091219344</v>
      </c>
      <c r="C4195" s="97">
        <v>6103.3566313081265</v>
      </c>
      <c r="D4195" s="96">
        <v>0.59651019289290264</v>
      </c>
      <c r="E4195" s="98">
        <v>0.7</v>
      </c>
      <c r="F4195" s="119">
        <v>0.63652308203120511</v>
      </c>
      <c r="G4195" s="177">
        <v>1</v>
      </c>
      <c r="H4195" s="97">
        <v>4998559.6934500961</v>
      </c>
      <c r="I4195" s="185">
        <v>44265.710227136617</v>
      </c>
      <c r="J4195" s="174">
        <v>221264794943.30679</v>
      </c>
      <c r="K4195" s="186">
        <v>0.47706742393672863</v>
      </c>
      <c r="L4195" s="182">
        <v>80107957913.262772</v>
      </c>
      <c r="M4195" s="189">
        <v>3380323781.8032179</v>
      </c>
      <c r="N4195" s="187">
        <v>13217134.967520267</v>
      </c>
      <c r="O4195" s="185">
        <v>0</v>
      </c>
      <c r="P4195" s="185">
        <v>236258000273.30243</v>
      </c>
      <c r="Q4195" s="174">
        <v>460903118998.41248</v>
      </c>
      <c r="R4195" s="119">
        <v>0.63910312993813445</v>
      </c>
      <c r="S4195" s="174">
        <v>224230266798.78082</v>
      </c>
      <c r="T4195" s="119">
        <v>0.48650195139936375</v>
      </c>
      <c r="U4195" s="97">
        <v>16.911159635436508</v>
      </c>
      <c r="V4195" s="184">
        <v>4125560932831.5283</v>
      </c>
      <c r="W4195" s="199">
        <v>4275.3466661954481</v>
      </c>
      <c r="X4195" s="191">
        <v>4.3385763580468029E-2</v>
      </c>
      <c r="Y4195" s="198">
        <v>2.0000000000000001E-4</v>
      </c>
    </row>
    <row r="4196" spans="1:25" x14ac:dyDescent="0.2">
      <c r="A4196">
        <v>4192</v>
      </c>
      <c r="B4196" s="119">
        <v>0.49731246204845847</v>
      </c>
      <c r="C4196" s="97">
        <v>6481.9741653480141</v>
      </c>
      <c r="D4196" s="96">
        <v>0.89592128146418193</v>
      </c>
      <c r="E4196" s="98">
        <v>7.3891896961722561E-2</v>
      </c>
      <c r="F4196" s="119">
        <v>0.71622720564816234</v>
      </c>
      <c r="G4196" s="177">
        <v>1</v>
      </c>
      <c r="H4196" s="97">
        <v>8939965.8733115289</v>
      </c>
      <c r="I4196" s="185">
        <v>39463.507303183898</v>
      </c>
      <c r="J4196" s="174">
        <v>352802408531.64435</v>
      </c>
      <c r="K4196" s="186">
        <v>0.47352980229532726</v>
      </c>
      <c r="L4196" s="182">
        <v>135097847964.73476</v>
      </c>
      <c r="M4196" s="189">
        <v>5382421150.5596313</v>
      </c>
      <c r="N4196" s="187">
        <v>19314984.363911022</v>
      </c>
      <c r="O4196" s="185">
        <v>0</v>
      </c>
      <c r="P4196" s="185">
        <v>291762708567.74878</v>
      </c>
      <c r="Q4196" s="174">
        <v>649947538249.95264</v>
      </c>
      <c r="R4196" s="119">
        <v>0.61616145619047291</v>
      </c>
      <c r="S4196" s="174">
        <v>233214395030.71677</v>
      </c>
      <c r="T4196" s="119">
        <v>0.3588203374978069</v>
      </c>
      <c r="U4196" s="97">
        <v>15.604241890643099</v>
      </c>
      <c r="V4196" s="184">
        <v>3919971612968.1479</v>
      </c>
      <c r="W4196" s="199">
        <v>4062.2173292748448</v>
      </c>
      <c r="X4196" s="191">
        <v>4.7177634697195311E-2</v>
      </c>
      <c r="Y4196" s="198">
        <v>2.0000000000000001E-4</v>
      </c>
    </row>
    <row r="4197" spans="1:25" x14ac:dyDescent="0.2">
      <c r="A4197">
        <v>4193</v>
      </c>
      <c r="B4197" s="119">
        <v>0.53265925395393865</v>
      </c>
      <c r="C4197" s="97">
        <v>4000</v>
      </c>
      <c r="D4197" s="96">
        <v>1.0080619661399002</v>
      </c>
      <c r="E4197" s="98">
        <v>0</v>
      </c>
      <c r="F4197" s="119">
        <v>0.67101348311139319</v>
      </c>
      <c r="G4197" s="177">
        <v>1</v>
      </c>
      <c r="H4197" s="97">
        <v>19791320.312308855</v>
      </c>
      <c r="I4197" s="185">
        <v>22429.592334904431</v>
      </c>
      <c r="J4197" s="174">
        <v>443911246374.60107</v>
      </c>
      <c r="K4197" s="186">
        <v>0.22029087813333958</v>
      </c>
      <c r="L4197" s="182">
        <v>43043369446.467827</v>
      </c>
      <c r="M4197" s="189">
        <v>8649886834.7188854</v>
      </c>
      <c r="N4197" s="187">
        <v>39045293.707332082</v>
      </c>
      <c r="O4197" s="185">
        <v>0</v>
      </c>
      <c r="P4197" s="185">
        <v>456596187578.42175</v>
      </c>
      <c r="Q4197" s="174">
        <v>909157320787.7417</v>
      </c>
      <c r="R4197" s="119">
        <v>0.50933599471941593</v>
      </c>
      <c r="S4197" s="174">
        <v>304992392333.89618</v>
      </c>
      <c r="T4197" s="119">
        <v>0.33546712473220225</v>
      </c>
      <c r="U4197" s="97">
        <v>18.232000154076967</v>
      </c>
      <c r="V4197" s="184">
        <v>5865068807085.6875</v>
      </c>
      <c r="W4197" s="199">
        <v>6087.0114546225523</v>
      </c>
      <c r="X4197" s="191">
        <v>4.1309288502588894E-2</v>
      </c>
      <c r="Y4197" s="198">
        <v>2.0000000000000001E-4</v>
      </c>
    </row>
    <row r="4198" spans="1:25" x14ac:dyDescent="0.2">
      <c r="A4198">
        <v>4194</v>
      </c>
      <c r="B4198" s="119">
        <v>0.4508015697926499</v>
      </c>
      <c r="C4198" s="97">
        <v>11572.963599757451</v>
      </c>
      <c r="D4198" s="96">
        <v>0.83190691940265604</v>
      </c>
      <c r="E4198" s="98">
        <v>0</v>
      </c>
      <c r="F4198" s="119">
        <v>0</v>
      </c>
      <c r="G4198" s="177">
        <v>0</v>
      </c>
      <c r="H4198" s="97">
        <v>5194967.1089984318</v>
      </c>
      <c r="I4198" s="185">
        <v>46543.994863608132</v>
      </c>
      <c r="J4198" s="174">
        <v>241794522437.83618</v>
      </c>
      <c r="K4198" s="186">
        <v>0.45080156979264996</v>
      </c>
      <c r="L4198" s="182">
        <v>82102912238.118332</v>
      </c>
      <c r="M4198" s="189">
        <v>12549381512.105518</v>
      </c>
      <c r="N4198" s="187">
        <v>12172425.664327715</v>
      </c>
      <c r="O4198" s="185">
        <v>0</v>
      </c>
      <c r="P4198" s="185">
        <v>0</v>
      </c>
      <c r="Q4198" s="174">
        <v>254343903949.94171</v>
      </c>
      <c r="R4198" s="119">
        <v>0.42855892588522038</v>
      </c>
      <c r="S4198" s="174">
        <v>82102912238.118332</v>
      </c>
      <c r="T4198" s="119">
        <v>0.32280275234855749</v>
      </c>
      <c r="U4198" s="97">
        <v>13.510682643022173</v>
      </c>
      <c r="V4198" s="184">
        <v>1170703490623.5913</v>
      </c>
      <c r="W4198" s="199">
        <v>1215.7237481617783</v>
      </c>
      <c r="X4198" s="191">
        <v>5.5510762669191957E-2</v>
      </c>
      <c r="Y4198" s="198">
        <v>2.0000000000000001E-4</v>
      </c>
    </row>
    <row r="4199" spans="1:25" x14ac:dyDescent="0.2">
      <c r="A4199">
        <v>4195</v>
      </c>
      <c r="B4199" s="119">
        <v>0.37127611237963176</v>
      </c>
      <c r="C4199" s="97">
        <v>16113.212255495535</v>
      </c>
      <c r="D4199" s="96">
        <v>0.48389358079442024</v>
      </c>
      <c r="E4199" s="98">
        <v>0.21851016423768183</v>
      </c>
      <c r="F4199" s="119">
        <v>0.52340702044448395</v>
      </c>
      <c r="G4199" s="177">
        <v>1</v>
      </c>
      <c r="H4199" s="97">
        <v>2521006.5340259778</v>
      </c>
      <c r="I4199" s="185">
        <v>52527.265449514445</v>
      </c>
      <c r="J4199" s="174">
        <v>132421579412.7429</v>
      </c>
      <c r="K4199" s="186">
        <v>0.37127611237963176</v>
      </c>
      <c r="L4199" s="182">
        <v>35136851540.781914</v>
      </c>
      <c r="M4199" s="189">
        <v>5952159911.7754812</v>
      </c>
      <c r="N4199" s="187">
        <v>7843191.3650708552</v>
      </c>
      <c r="O4199" s="185">
        <v>0</v>
      </c>
      <c r="P4199" s="185">
        <v>224855175539.90836</v>
      </c>
      <c r="Q4199" s="174">
        <v>363228914864.4267</v>
      </c>
      <c r="R4199" s="119">
        <v>0.63059161938402386</v>
      </c>
      <c r="S4199" s="174">
        <v>125506413551.19604</v>
      </c>
      <c r="T4199" s="119">
        <v>0.34552979791832006</v>
      </c>
      <c r="U4199" s="97">
        <v>17.476810204151668</v>
      </c>
      <c r="V4199" s="184">
        <v>2354365374104.5283</v>
      </c>
      <c r="W4199" s="199">
        <v>2443.0710570058309</v>
      </c>
      <c r="X4199" s="191">
        <v>4.2342360224105015E-2</v>
      </c>
      <c r="Y4199" s="198">
        <v>2.0000000000000001E-4</v>
      </c>
    </row>
    <row r="4200" spans="1:25" x14ac:dyDescent="0.2">
      <c r="A4200">
        <v>4196</v>
      </c>
      <c r="B4200" s="119">
        <v>0.538513020929826</v>
      </c>
      <c r="C4200" s="97">
        <v>9939.3311380739942</v>
      </c>
      <c r="D4200" s="96">
        <v>0.75755197419644693</v>
      </c>
      <c r="E4200" s="98">
        <v>0</v>
      </c>
      <c r="F4200" s="119">
        <v>0</v>
      </c>
      <c r="G4200" s="177">
        <v>0</v>
      </c>
      <c r="H4200" s="97">
        <v>7067252.9129344411</v>
      </c>
      <c r="I4200" s="185">
        <v>31443.773467875159</v>
      </c>
      <c r="J4200" s="174">
        <v>222221099634.49139</v>
      </c>
      <c r="K4200" s="186">
        <v>0.2777774190501463</v>
      </c>
      <c r="L4200" s="182">
        <v>41465169094.287994</v>
      </c>
      <c r="M4200" s="189">
        <v>9745563581.3739891</v>
      </c>
      <c r="N4200" s="187">
        <v>16456589.734809082</v>
      </c>
      <c r="O4200" s="185">
        <v>0</v>
      </c>
      <c r="P4200" s="185">
        <v>0</v>
      </c>
      <c r="Q4200" s="174">
        <v>231966663215.86539</v>
      </c>
      <c r="R4200" s="119">
        <v>0.26610721842177421</v>
      </c>
      <c r="S4200" s="174">
        <v>41465169094.287994</v>
      </c>
      <c r="T4200" s="119">
        <v>0.17875486295934259</v>
      </c>
      <c r="U4200" s="97">
        <v>13.810038510504869</v>
      </c>
      <c r="V4200" s="184">
        <v>564515753723.83179</v>
      </c>
      <c r="W4200" s="199">
        <v>586.048614749183</v>
      </c>
      <c r="X4200" s="191">
        <v>5.1786348086616432E-2</v>
      </c>
      <c r="Y4200" s="198">
        <v>2.0000000000000001E-4</v>
      </c>
    </row>
    <row r="4201" spans="1:25" x14ac:dyDescent="0.2">
      <c r="A4201">
        <v>4197</v>
      </c>
      <c r="B4201" s="119">
        <v>0.58722126517436979</v>
      </c>
      <c r="C4201" s="97">
        <v>5103.4486186447994</v>
      </c>
      <c r="D4201" s="96">
        <v>0.56420744013126856</v>
      </c>
      <c r="E4201" s="98">
        <v>0</v>
      </c>
      <c r="F4201" s="119">
        <v>0.47143305930426915</v>
      </c>
      <c r="G4201" s="177">
        <v>1</v>
      </c>
      <c r="H4201" s="97">
        <v>6114062.0468438081</v>
      </c>
      <c r="I4201" s="185">
        <v>38832.650872797276</v>
      </c>
      <c r="J4201" s="174">
        <v>237425236879.7059</v>
      </c>
      <c r="K4201" s="186">
        <v>0.39384526182923896</v>
      </c>
      <c r="L4201" s="182">
        <v>61789125190.909988</v>
      </c>
      <c r="M4201" s="189">
        <v>10431283452.922697</v>
      </c>
      <c r="N4201" s="187">
        <v>16041026.284093142</v>
      </c>
      <c r="O4201" s="185">
        <v>0</v>
      </c>
      <c r="P4201" s="185">
        <v>224762925094.81631</v>
      </c>
      <c r="Q4201" s="174">
        <v>472619445427.44489</v>
      </c>
      <c r="R4201" s="119">
        <v>0.57830702334394124</v>
      </c>
      <c r="S4201" s="174">
        <v>155654594287.64108</v>
      </c>
      <c r="T4201" s="119">
        <v>0.32934445629266157</v>
      </c>
      <c r="U4201" s="97">
        <v>16.815116837547464</v>
      </c>
      <c r="V4201" s="184">
        <v>2859939916346.8608</v>
      </c>
      <c r="W4201" s="199">
        <v>2967.7468109163542</v>
      </c>
      <c r="X4201" s="191">
        <v>4.3264400368895339E-2</v>
      </c>
      <c r="Y4201" s="198">
        <v>2.0000000000000001E-4</v>
      </c>
    </row>
    <row r="4202" spans="1:25" x14ac:dyDescent="0.2">
      <c r="A4202">
        <v>4198</v>
      </c>
      <c r="B4202" s="119">
        <v>0.44276518604453674</v>
      </c>
      <c r="C4202" s="97">
        <v>9477.2218080703751</v>
      </c>
      <c r="D4202" s="96">
        <v>0.70861642180391338</v>
      </c>
      <c r="E4202" s="98">
        <v>0</v>
      </c>
      <c r="F4202" s="119">
        <v>0</v>
      </c>
      <c r="G4202" s="177">
        <v>0</v>
      </c>
      <c r="H4202" s="97">
        <v>5507487.7111448934</v>
      </c>
      <c r="I4202" s="185">
        <v>45053.666110423605</v>
      </c>
      <c r="J4202" s="174">
        <v>248132512445.18317</v>
      </c>
      <c r="K4202" s="186">
        <v>0.44276518604453674</v>
      </c>
      <c r="L4202" s="182">
        <v>79405859012.00737</v>
      </c>
      <c r="M4202" s="189">
        <v>2444049528.4117241</v>
      </c>
      <c r="N4202" s="187">
        <v>13509395.554708935</v>
      </c>
      <c r="O4202" s="185">
        <v>0</v>
      </c>
      <c r="P4202" s="185">
        <v>0</v>
      </c>
      <c r="Q4202" s="174">
        <v>250576561973.59488</v>
      </c>
      <c r="R4202" s="119">
        <v>0.43844658563104993</v>
      </c>
      <c r="S4202" s="174">
        <v>79405859012.00737</v>
      </c>
      <c r="T4202" s="119">
        <v>0.31689260314927203</v>
      </c>
      <c r="U4202" s="97">
        <v>13.097381853301446</v>
      </c>
      <c r="V4202" s="184">
        <v>1133686485909.228</v>
      </c>
      <c r="W4202" s="199">
        <v>1176.3626781687528</v>
      </c>
      <c r="X4202" s="191">
        <v>5.6022570594122731E-2</v>
      </c>
      <c r="Y4202" s="198">
        <v>2.0000000000000001E-4</v>
      </c>
    </row>
    <row r="4203" spans="1:25" x14ac:dyDescent="0.2">
      <c r="A4203">
        <v>4199</v>
      </c>
      <c r="B4203" s="119">
        <v>0.46803672838414256</v>
      </c>
      <c r="C4203" s="97">
        <v>13381.821406534022</v>
      </c>
      <c r="D4203" s="96">
        <v>0.35063841231315479</v>
      </c>
      <c r="E4203" s="98">
        <v>0</v>
      </c>
      <c r="F4203" s="119">
        <v>0.61231403148365515</v>
      </c>
      <c r="G4203" s="177">
        <v>1</v>
      </c>
      <c r="H4203" s="97">
        <v>7247644.0798941497</v>
      </c>
      <c r="I4203" s="185">
        <v>38864.480217979268</v>
      </c>
      <c r="J4203" s="174">
        <v>281675919970.00073</v>
      </c>
      <c r="K4203" s="186">
        <v>0.45156583530989802</v>
      </c>
      <c r="L4203" s="182">
        <v>93455572220.155472</v>
      </c>
      <c r="M4203" s="189">
        <v>18357411036.402229</v>
      </c>
      <c r="N4203" s="187">
        <v>21273287.052711643</v>
      </c>
      <c r="O4203" s="185">
        <v>0</v>
      </c>
      <c r="P4203" s="185">
        <v>332882870026.86255</v>
      </c>
      <c r="Q4203" s="174">
        <v>632916201033.2655</v>
      </c>
      <c r="R4203" s="119">
        <v>0.62172767495446901</v>
      </c>
      <c r="S4203" s="174">
        <v>254287251071.77777</v>
      </c>
      <c r="T4203" s="119">
        <v>0.40177080418646555</v>
      </c>
      <c r="U4203" s="97">
        <v>17.013819535956831</v>
      </c>
      <c r="V4203" s="184">
        <v>4648263589482.168</v>
      </c>
      <c r="W4203" s="199">
        <v>4827.00065753951</v>
      </c>
      <c r="X4203" s="191">
        <v>4.2898851263316287E-2</v>
      </c>
      <c r="Y4203" s="198">
        <v>2.0000000000000001E-4</v>
      </c>
    </row>
    <row r="4204" spans="1:25" x14ac:dyDescent="0.2">
      <c r="A4204">
        <v>4200</v>
      </c>
      <c r="B4204" s="119">
        <v>0.55549149569687506</v>
      </c>
      <c r="C4204" s="97">
        <v>7310.7241110882287</v>
      </c>
      <c r="D4204" s="96">
        <v>0.56557065416074459</v>
      </c>
      <c r="E4204" s="98">
        <v>0</v>
      </c>
      <c r="F4204" s="119">
        <v>0.58437681608862613</v>
      </c>
      <c r="G4204" s="177">
        <v>1</v>
      </c>
      <c r="H4204" s="97">
        <v>5479074.5261504678</v>
      </c>
      <c r="I4204" s="185">
        <v>34532.959296616231</v>
      </c>
      <c r="J4204" s="174">
        <v>189208657594.68097</v>
      </c>
      <c r="K4204" s="186">
        <v>0.3904664442071506</v>
      </c>
      <c r="L4204" s="182">
        <v>52291278486.889771</v>
      </c>
      <c r="M4204" s="189">
        <v>5042040449.3227377</v>
      </c>
      <c r="N4204" s="187">
        <v>14470777.147241175</v>
      </c>
      <c r="O4204" s="185">
        <v>0</v>
      </c>
      <c r="P4204" s="185">
        <v>239055098521.09668</v>
      </c>
      <c r="Q4204" s="174">
        <v>433305796565.1004</v>
      </c>
      <c r="R4204" s="119">
        <v>0.61186282912153056</v>
      </c>
      <c r="S4204" s="174">
        <v>120574418606.63058</v>
      </c>
      <c r="T4204" s="119">
        <v>0.27826634114393928</v>
      </c>
      <c r="U4204" s="97">
        <v>16.516489482374567</v>
      </c>
      <c r="V4204" s="184">
        <v>2156690277316.9602</v>
      </c>
      <c r="W4204" s="199">
        <v>2237.5772254839117</v>
      </c>
      <c r="X4204" s="191">
        <v>4.4368046945783834E-2</v>
      </c>
      <c r="Y4204" s="198">
        <v>2.0000000000000001E-4</v>
      </c>
    </row>
    <row r="4205" spans="1:25" x14ac:dyDescent="0.2">
      <c r="A4205">
        <v>4201</v>
      </c>
      <c r="B4205" s="119">
        <v>0.4943845817274703</v>
      </c>
      <c r="C4205" s="97">
        <v>5884.0991993806711</v>
      </c>
      <c r="D4205" s="96">
        <v>0.5359123629250937</v>
      </c>
      <c r="E4205" s="98">
        <v>0.61350101987003458</v>
      </c>
      <c r="F4205" s="119">
        <v>0</v>
      </c>
      <c r="G4205" s="177">
        <v>0</v>
      </c>
      <c r="H4205" s="97">
        <v>7255867.6706973817</v>
      </c>
      <c r="I4205" s="185">
        <v>39635.73852538909</v>
      </c>
      <c r="J4205" s="174">
        <v>287591673770.58539</v>
      </c>
      <c r="K4205" s="186">
        <v>0.49438458172747035</v>
      </c>
      <c r="L4205" s="182">
        <v>106486237714.5997</v>
      </c>
      <c r="M4205" s="189">
        <v>46360476237.593811</v>
      </c>
      <c r="N4205" s="187">
        <v>18959614.406093501</v>
      </c>
      <c r="O4205" s="185">
        <v>108192597121.06206</v>
      </c>
      <c r="P4205" s="185">
        <v>0</v>
      </c>
      <c r="Q4205" s="174">
        <v>442144747129.24127</v>
      </c>
      <c r="R4205" s="119">
        <v>0.51733050890540866</v>
      </c>
      <c r="S4205" s="174">
        <v>151040539933.62128</v>
      </c>
      <c r="T4205" s="119">
        <v>0.34160880778138325</v>
      </c>
      <c r="U4205" s="97">
        <v>15.580676251134184</v>
      </c>
      <c r="V4205" s="184">
        <v>2612676048008.2939</v>
      </c>
      <c r="W4205" s="199">
        <v>2710.5701003340664</v>
      </c>
      <c r="X4205" s="191">
        <v>4.5917147168052348E-2</v>
      </c>
      <c r="Y4205" s="198">
        <v>2.0000000000000001E-4</v>
      </c>
    </row>
    <row r="4206" spans="1:25" x14ac:dyDescent="0.2">
      <c r="A4206">
        <v>4202</v>
      </c>
      <c r="B4206" s="119">
        <v>0.26825951969477774</v>
      </c>
      <c r="C4206" s="97">
        <v>8437.7089198789035</v>
      </c>
      <c r="D4206" s="96">
        <v>1.149388404331767</v>
      </c>
      <c r="E4206" s="98">
        <v>0.15483483319777522</v>
      </c>
      <c r="F4206" s="119">
        <v>0</v>
      </c>
      <c r="G4206" s="177">
        <v>0</v>
      </c>
      <c r="H4206" s="97">
        <v>12734836.426114684</v>
      </c>
      <c r="I4206" s="185">
        <v>34835.277655027938</v>
      </c>
      <c r="J4206" s="174">
        <v>443621562795.06866</v>
      </c>
      <c r="K4206" s="186">
        <v>0.26825951969477768</v>
      </c>
      <c r="L4206" s="182">
        <v>83675318671.440323</v>
      </c>
      <c r="M4206" s="189">
        <v>19624804550.841011</v>
      </c>
      <c r="N4206" s="187">
        <v>24494983.690811165</v>
      </c>
      <c r="O4206" s="185">
        <v>46125005311.154518</v>
      </c>
      <c r="P4206" s="185">
        <v>0</v>
      </c>
      <c r="Q4206" s="174">
        <v>509371372657.06421</v>
      </c>
      <c r="R4206" s="119">
        <v>0.30607474227951831</v>
      </c>
      <c r="S4206" s="174">
        <v>107188366739.2466</v>
      </c>
      <c r="T4206" s="119">
        <v>0.21043264795214842</v>
      </c>
      <c r="U4206" s="97">
        <v>14.861639016955769</v>
      </c>
      <c r="V4206" s="184">
        <v>1536576770130.4644</v>
      </c>
      <c r="W4206" s="199">
        <v>1594.5045659882899</v>
      </c>
      <c r="X4206" s="191">
        <v>5.1481687634945032E-2</v>
      </c>
      <c r="Y4206" s="198">
        <v>2.0000000000000001E-4</v>
      </c>
    </row>
    <row r="4207" spans="1:25" x14ac:dyDescent="0.2">
      <c r="A4207">
        <v>4203</v>
      </c>
      <c r="B4207" s="119">
        <v>0.48545947515687293</v>
      </c>
      <c r="C4207" s="97">
        <v>6703.9324418830693</v>
      </c>
      <c r="D4207" s="96">
        <v>0.94064291637504582</v>
      </c>
      <c r="E4207" s="98">
        <v>4.4569917819222996E-2</v>
      </c>
      <c r="F4207" s="119">
        <v>0.6338320434521304</v>
      </c>
      <c r="G4207" s="177">
        <v>1</v>
      </c>
      <c r="H4207" s="97">
        <v>9019384.2864214629</v>
      </c>
      <c r="I4207" s="185">
        <v>38886.694873583612</v>
      </c>
      <c r="J4207" s="174">
        <v>350734044693.66608</v>
      </c>
      <c r="K4207" s="186">
        <v>0.48545947515687293</v>
      </c>
      <c r="L4207" s="182">
        <v>129565956886.65674</v>
      </c>
      <c r="M4207" s="189">
        <v>8893641754.6255245</v>
      </c>
      <c r="N4207" s="187">
        <v>19144562.4686611</v>
      </c>
      <c r="O4207" s="185">
        <v>0</v>
      </c>
      <c r="P4207" s="185">
        <v>378534522503.69519</v>
      </c>
      <c r="Q4207" s="174">
        <v>738162208951.98682</v>
      </c>
      <c r="R4207" s="119">
        <v>0.64090897301728789</v>
      </c>
      <c r="S4207" s="174">
        <v>335773870227.58783</v>
      </c>
      <c r="T4207" s="119">
        <v>0.45487816384464619</v>
      </c>
      <c r="U4207" s="97">
        <v>16.779023049602564</v>
      </c>
      <c r="V4207" s="184">
        <v>6011780901740.7539</v>
      </c>
      <c r="W4207" s="199">
        <v>6239.6104041699227</v>
      </c>
      <c r="X4207" s="191">
        <v>4.4455321092933833E-2</v>
      </c>
      <c r="Y4207" s="198">
        <v>2.0000000000000001E-4</v>
      </c>
    </row>
    <row r="4208" spans="1:25" x14ac:dyDescent="0.2">
      <c r="A4208">
        <v>4204</v>
      </c>
      <c r="B4208" s="119">
        <v>0.51489879179462605</v>
      </c>
      <c r="C4208" s="97">
        <v>4000</v>
      </c>
      <c r="D4208" s="96">
        <v>0.74892435120418233</v>
      </c>
      <c r="E4208" s="98">
        <v>0.1403682774305508</v>
      </c>
      <c r="F4208" s="119">
        <v>0.69675874893839218</v>
      </c>
      <c r="G4208" s="177">
        <v>1</v>
      </c>
      <c r="H4208" s="97">
        <v>18427508.669929739</v>
      </c>
      <c r="I4208" s="185">
        <v>26886.469686433033</v>
      </c>
      <c r="J4208" s="174">
        <v>495450653250.54785</v>
      </c>
      <c r="K4208" s="186">
        <v>0.35860301955456719</v>
      </c>
      <c r="L4208" s="182">
        <v>126603684190.0901</v>
      </c>
      <c r="M4208" s="189">
        <v>6962130732.8100147</v>
      </c>
      <c r="N4208" s="187">
        <v>40499067.314138845</v>
      </c>
      <c r="O4208" s="185">
        <v>0</v>
      </c>
      <c r="P4208" s="185">
        <v>590904281406.59277</v>
      </c>
      <c r="Q4208" s="174">
        <v>1093317065389.9507</v>
      </c>
      <c r="R4208" s="119">
        <v>0.59488097827250985</v>
      </c>
      <c r="S4208" s="174">
        <v>383403011571.56403</v>
      </c>
      <c r="T4208" s="119">
        <v>0.35067870401786572</v>
      </c>
      <c r="U4208" s="97">
        <v>17.084898664482303</v>
      </c>
      <c r="V4208" s="184">
        <v>7063193238639.793</v>
      </c>
      <c r="W4208" s="199">
        <v>7339.305580413773</v>
      </c>
      <c r="X4208" s="191">
        <v>4.3126521943535945E-2</v>
      </c>
      <c r="Y4208" s="198">
        <v>2.0000000000000001E-4</v>
      </c>
    </row>
    <row r="4209" spans="1:25" x14ac:dyDescent="0.2">
      <c r="A4209">
        <v>4205</v>
      </c>
      <c r="B4209" s="119">
        <v>0.51832813019490642</v>
      </c>
      <c r="C4209" s="97">
        <v>9922.8430337014943</v>
      </c>
      <c r="D4209" s="96">
        <v>0.82530268584693744</v>
      </c>
      <c r="E4209" s="98">
        <v>0</v>
      </c>
      <c r="F4209" s="119">
        <v>0.58175988860680594</v>
      </c>
      <c r="G4209" s="177">
        <v>1</v>
      </c>
      <c r="H4209" s="97">
        <v>5308156.737118409</v>
      </c>
      <c r="I4209" s="185">
        <v>48117.558545723929</v>
      </c>
      <c r="J4209" s="174">
        <v>255415542568.17395</v>
      </c>
      <c r="K4209" s="186">
        <v>0.49632106558453448</v>
      </c>
      <c r="L4209" s="182">
        <v>98848328424.824982</v>
      </c>
      <c r="M4209" s="189">
        <v>6320279081.3941994</v>
      </c>
      <c r="N4209" s="187">
        <v>12440576.250117727</v>
      </c>
      <c r="O4209" s="185">
        <v>0</v>
      </c>
      <c r="P4209" s="185">
        <v>289437549771.42682</v>
      </c>
      <c r="Q4209" s="174">
        <v>551173371420.995</v>
      </c>
      <c r="R4209" s="119">
        <v>0.6501006265009498</v>
      </c>
      <c r="S4209" s="174">
        <v>228632708947.53302</v>
      </c>
      <c r="T4209" s="119">
        <v>0.41481087585579263</v>
      </c>
      <c r="U4209" s="97">
        <v>16.505605799551869</v>
      </c>
      <c r="V4209" s="184">
        <v>4026474338460.0762</v>
      </c>
      <c r="W4209" s="199">
        <v>4178.9454216274598</v>
      </c>
      <c r="X4209" s="191">
        <v>4.5305268717505939E-2</v>
      </c>
      <c r="Y4209" s="198">
        <v>2.0000000000000001E-4</v>
      </c>
    </row>
    <row r="4210" spans="1:25" x14ac:dyDescent="0.2">
      <c r="A4210">
        <v>4206</v>
      </c>
      <c r="B4210" s="119">
        <v>0.36635954215280042</v>
      </c>
      <c r="C4210" s="97">
        <v>8289.3158843391484</v>
      </c>
      <c r="D4210" s="96">
        <v>1.0525531411022979</v>
      </c>
      <c r="E4210" s="98">
        <v>0.26983993004931811</v>
      </c>
      <c r="F4210" s="119">
        <v>0</v>
      </c>
      <c r="G4210" s="177">
        <v>0</v>
      </c>
      <c r="H4210" s="97">
        <v>10415055.828854654</v>
      </c>
      <c r="I4210" s="185">
        <v>32529.896910636893</v>
      </c>
      <c r="J4210" s="174">
        <v>338800692431.1698</v>
      </c>
      <c r="K4210" s="186">
        <v>0.30755198986305876</v>
      </c>
      <c r="L4210" s="182">
        <v>71019207987.383835</v>
      </c>
      <c r="M4210" s="189">
        <v>15288079640.174189</v>
      </c>
      <c r="N4210" s="187">
        <v>20999965.619277328</v>
      </c>
      <c r="O4210" s="185">
        <v>43649179899.602051</v>
      </c>
      <c r="P4210" s="185">
        <v>0</v>
      </c>
      <c r="Q4210" s="174">
        <v>397737951970.94604</v>
      </c>
      <c r="R4210" s="119">
        <v>0.34977343840205716</v>
      </c>
      <c r="S4210" s="174">
        <v>94561703551.857849</v>
      </c>
      <c r="T4210" s="119">
        <v>0.23774875664559511</v>
      </c>
      <c r="U4210" s="97">
        <v>15.012770321590082</v>
      </c>
      <c r="V4210" s="184">
        <v>1432960979854.2969</v>
      </c>
      <c r="W4210" s="199">
        <v>1486.0449801068776</v>
      </c>
      <c r="X4210" s="191">
        <v>5.0128606140202023E-2</v>
      </c>
      <c r="Y4210" s="198">
        <v>2.0000000000000001E-4</v>
      </c>
    </row>
    <row r="4211" spans="1:25" x14ac:dyDescent="0.2">
      <c r="A4211">
        <v>4207</v>
      </c>
      <c r="B4211" s="119">
        <v>0.54412136593020899</v>
      </c>
      <c r="C4211" s="97">
        <v>6947.29419394657</v>
      </c>
      <c r="D4211" s="96">
        <v>1.4140125154162371</v>
      </c>
      <c r="E4211" s="98">
        <v>0.54483201722772212</v>
      </c>
      <c r="F4211" s="119">
        <v>0.45122576473535136</v>
      </c>
      <c r="G4211" s="177">
        <v>1</v>
      </c>
      <c r="H4211" s="97">
        <v>21909138.5381664</v>
      </c>
      <c r="I4211" s="185">
        <v>28997.355712068445</v>
      </c>
      <c r="J4211" s="174">
        <v>635307083536.19836</v>
      </c>
      <c r="K4211" s="186">
        <v>0.24740475111338989</v>
      </c>
      <c r="L4211" s="182">
        <v>96621337561.180176</v>
      </c>
      <c r="M4211" s="189">
        <v>10397882275.709726</v>
      </c>
      <c r="N4211" s="187">
        <v>38146477.671091735</v>
      </c>
      <c r="O4211" s="185">
        <v>0</v>
      </c>
      <c r="P4211" s="185">
        <v>493303003237.97797</v>
      </c>
      <c r="Q4211" s="174">
        <v>1139007969049.886</v>
      </c>
      <c r="R4211" s="119">
        <v>0.48447456775349446</v>
      </c>
      <c r="S4211" s="174">
        <v>281762402651.90265</v>
      </c>
      <c r="T4211" s="119">
        <v>0.24737526892541178</v>
      </c>
      <c r="U4211" s="97">
        <v>17.06103338509849</v>
      </c>
      <c r="V4211" s="184">
        <v>4882309786320.0928</v>
      </c>
      <c r="W4211" s="199">
        <v>5068.9478175006379</v>
      </c>
      <c r="X4211" s="191">
        <v>4.59005365923702E-2</v>
      </c>
      <c r="Y4211" s="198">
        <v>2.0000000000000001E-4</v>
      </c>
    </row>
    <row r="4212" spans="1:25" x14ac:dyDescent="0.2">
      <c r="A4212">
        <v>4208</v>
      </c>
      <c r="B4212" s="119">
        <v>0.59930050847583072</v>
      </c>
      <c r="C4212" s="97">
        <v>16892.481774212436</v>
      </c>
      <c r="D4212" s="96">
        <v>0.46660439959384814</v>
      </c>
      <c r="E4212" s="98">
        <v>0</v>
      </c>
      <c r="F4212" s="119">
        <v>0</v>
      </c>
      <c r="G4212" s="177">
        <v>0</v>
      </c>
      <c r="H4212" s="97">
        <v>2440156.4838943519</v>
      </c>
      <c r="I4212" s="185">
        <v>53765.087607229834</v>
      </c>
      <c r="J4212" s="174">
        <v>131195227131.92975</v>
      </c>
      <c r="K4212" s="186">
        <v>0.51977712152808042</v>
      </c>
      <c r="L4212" s="182">
        <v>52395876603.928391</v>
      </c>
      <c r="M4212" s="189">
        <v>7129455752.2253571</v>
      </c>
      <c r="N4212" s="187">
        <v>7704734.853963675</v>
      </c>
      <c r="O4212" s="185">
        <v>0</v>
      </c>
      <c r="P4212" s="185">
        <v>0</v>
      </c>
      <c r="Q4212" s="174">
        <v>138324682884.15509</v>
      </c>
      <c r="R4212" s="119">
        <v>0.49298705115389424</v>
      </c>
      <c r="S4212" s="174">
        <v>52395876603.928391</v>
      </c>
      <c r="T4212" s="119">
        <v>0.37878905999596019</v>
      </c>
      <c r="U4212" s="97">
        <v>13.438085662574037</v>
      </c>
      <c r="V4212" s="184">
        <v>775654127265.65759</v>
      </c>
      <c r="W4212" s="199">
        <v>804.67053808066953</v>
      </c>
      <c r="X4212" s="191">
        <v>5.3661268614096952E-2</v>
      </c>
      <c r="Y4212" s="198">
        <v>2.0000000000000001E-4</v>
      </c>
    </row>
    <row r="4213" spans="1:25" x14ac:dyDescent="0.2">
      <c r="A4213">
        <v>4209</v>
      </c>
      <c r="B4213" s="119">
        <v>0.49983419798029682</v>
      </c>
      <c r="C4213" s="97">
        <v>12654.094248964499</v>
      </c>
      <c r="D4213" s="96">
        <v>0.33168867056343032</v>
      </c>
      <c r="E4213" s="98">
        <v>0.59230058937223684</v>
      </c>
      <c r="F4213" s="119">
        <v>0.68713778917626522</v>
      </c>
      <c r="G4213" s="177">
        <v>1</v>
      </c>
      <c r="H4213" s="97">
        <v>2188150.6995785413</v>
      </c>
      <c r="I4213" s="185">
        <v>54010.848790732372</v>
      </c>
      <c r="J4213" s="174">
        <v>118183876566.27185</v>
      </c>
      <c r="K4213" s="186">
        <v>0.49983419798029682</v>
      </c>
      <c r="L4213" s="182">
        <v>42906626090.581177</v>
      </c>
      <c r="M4213" s="189">
        <v>1621701167.033304</v>
      </c>
      <c r="N4213" s="187">
        <v>7728748.4498219732</v>
      </c>
      <c r="O4213" s="185">
        <v>0</v>
      </c>
      <c r="P4213" s="185">
        <v>177320254891.60031</v>
      </c>
      <c r="Q4213" s="174">
        <v>297125832624.90552</v>
      </c>
      <c r="R4213" s="119">
        <v>0.67624058566674428</v>
      </c>
      <c r="S4213" s="174">
        <v>132486829446.02052</v>
      </c>
      <c r="T4213" s="119">
        <v>0.44589468467143739</v>
      </c>
      <c r="U4213" s="97">
        <v>17.096351589215853</v>
      </c>
      <c r="V4213" s="184">
        <v>2475262757637.1636</v>
      </c>
      <c r="W4213" s="199">
        <v>2567.0468306802582</v>
      </c>
      <c r="X4213" s="191">
        <v>4.2615488864010787E-2</v>
      </c>
      <c r="Y4213" s="198">
        <v>2.0000000000000001E-4</v>
      </c>
    </row>
    <row r="4214" spans="1:25" x14ac:dyDescent="0.2">
      <c r="A4214">
        <v>4210</v>
      </c>
      <c r="B4214" s="119">
        <v>0.48767106079411776</v>
      </c>
      <c r="C4214" s="97">
        <v>7110.0736850250623</v>
      </c>
      <c r="D4214" s="96">
        <v>0.9478036934151961</v>
      </c>
      <c r="E4214" s="98">
        <v>0.68716766782435901</v>
      </c>
      <c r="F4214" s="119">
        <v>0</v>
      </c>
      <c r="G4214" s="177">
        <v>0</v>
      </c>
      <c r="H4214" s="97">
        <v>11659533.033818772</v>
      </c>
      <c r="I4214" s="185">
        <v>35379.443086925639</v>
      </c>
      <c r="J4214" s="174">
        <v>412507785390.12067</v>
      </c>
      <c r="K4214" s="186">
        <v>0.37786976030726005</v>
      </c>
      <c r="L4214" s="182">
        <v>100472399183.48723</v>
      </c>
      <c r="M4214" s="189">
        <v>63164233134.882957</v>
      </c>
      <c r="N4214" s="187">
        <v>24133020.897876881</v>
      </c>
      <c r="O4214" s="185">
        <v>115440138831.77823</v>
      </c>
      <c r="P4214" s="185">
        <v>0</v>
      </c>
      <c r="Q4214" s="174">
        <v>591112157356.78186</v>
      </c>
      <c r="R4214" s="119">
        <v>0.41993101641765485</v>
      </c>
      <c r="S4214" s="174">
        <v>165762526533.44373</v>
      </c>
      <c r="T4214" s="119">
        <v>0.28042483050030254</v>
      </c>
      <c r="U4214" s="97">
        <v>16.77705510032812</v>
      </c>
      <c r="V4214" s="184">
        <v>2928179763706.5059</v>
      </c>
      <c r="W4214" s="199">
        <v>3040.1658057432287</v>
      </c>
      <c r="X4214" s="191">
        <v>4.4451389732664159E-2</v>
      </c>
      <c r="Y4214" s="198">
        <v>2.0000000000000001E-4</v>
      </c>
    </row>
    <row r="4215" spans="1:25" x14ac:dyDescent="0.2">
      <c r="A4215">
        <v>4211</v>
      </c>
      <c r="B4215" s="119">
        <v>0.47940327904814484</v>
      </c>
      <c r="C4215" s="97">
        <v>8061.8950723717444</v>
      </c>
      <c r="D4215" s="96">
        <v>1.1956705671918904</v>
      </c>
      <c r="E4215" s="98">
        <v>0</v>
      </c>
      <c r="F4215" s="119">
        <v>0</v>
      </c>
      <c r="G4215" s="177">
        <v>0</v>
      </c>
      <c r="H4215" s="97">
        <v>11247411.487887792</v>
      </c>
      <c r="I4215" s="185">
        <v>30842.052977289786</v>
      </c>
      <c r="J4215" s="174">
        <v>346893260966.81305</v>
      </c>
      <c r="K4215" s="186">
        <v>0.36095989888866453</v>
      </c>
      <c r="L4215" s="182">
        <v>85184361463.337494</v>
      </c>
      <c r="M4215" s="189">
        <v>7842798840.8098288</v>
      </c>
      <c r="N4215" s="187">
        <v>21606022.972980835</v>
      </c>
      <c r="O4215" s="185">
        <v>0</v>
      </c>
      <c r="P4215" s="185">
        <v>0</v>
      </c>
      <c r="Q4215" s="174">
        <v>354736059807.62286</v>
      </c>
      <c r="R4215" s="119">
        <v>0.35297949825468872</v>
      </c>
      <c r="S4215" s="174">
        <v>85184361463.337494</v>
      </c>
      <c r="T4215" s="119">
        <v>0.24013448621359182</v>
      </c>
      <c r="U4215" s="97">
        <v>13.289839816204392</v>
      </c>
      <c r="V4215" s="184">
        <v>1127582916908.4431</v>
      </c>
      <c r="W4215" s="199">
        <v>1170.7456934394324</v>
      </c>
      <c r="X4215" s="191">
        <v>6.2559384143632477E-2</v>
      </c>
      <c r="Y4215" s="198">
        <v>2.0000000000000001E-4</v>
      </c>
    </row>
    <row r="4216" spans="1:25" x14ac:dyDescent="0.2">
      <c r="A4216">
        <v>4212</v>
      </c>
      <c r="B4216" s="119">
        <v>0.69781446057898988</v>
      </c>
      <c r="C4216" s="97">
        <v>15594.128114483197</v>
      </c>
      <c r="D4216" s="96">
        <v>0.91454528218238851</v>
      </c>
      <c r="E4216" s="98">
        <v>0</v>
      </c>
      <c r="F4216" s="119">
        <v>0</v>
      </c>
      <c r="G4216" s="177">
        <v>0</v>
      </c>
      <c r="H4216" s="97">
        <v>6350391.0817878572</v>
      </c>
      <c r="I4216" s="185">
        <v>33001.430226657809</v>
      </c>
      <c r="J4216" s="174">
        <v>209571988197.61197</v>
      </c>
      <c r="K4216" s="186">
        <v>0.31817617977755497</v>
      </c>
      <c r="L4216" s="182">
        <v>54450314777.943893</v>
      </c>
      <c r="M4216" s="189">
        <v>3069107690.4676304</v>
      </c>
      <c r="N4216" s="187">
        <v>14007097.522730455</v>
      </c>
      <c r="O4216" s="185">
        <v>0</v>
      </c>
      <c r="P4216" s="185">
        <v>0</v>
      </c>
      <c r="Q4216" s="174">
        <v>212641095888.07959</v>
      </c>
      <c r="R4216" s="119">
        <v>0.31358385506157965</v>
      </c>
      <c r="S4216" s="174">
        <v>54450314777.943893</v>
      </c>
      <c r="T4216" s="119">
        <v>0.2560667520571987</v>
      </c>
      <c r="U4216" s="97">
        <v>13.19527723008976</v>
      </c>
      <c r="V4216" s="184">
        <v>654484721310.06042</v>
      </c>
      <c r="W4216" s="199">
        <v>679.73886460702079</v>
      </c>
      <c r="X4216" s="191">
        <v>6.2710297699740014E-2</v>
      </c>
      <c r="Y4216" s="198">
        <v>2.0000000000000001E-4</v>
      </c>
    </row>
    <row r="4217" spans="1:25" x14ac:dyDescent="0.2">
      <c r="A4217">
        <v>4213</v>
      </c>
      <c r="B4217" s="119">
        <v>0.48807157483116126</v>
      </c>
      <c r="C4217" s="97">
        <v>11306.589366037613</v>
      </c>
      <c r="D4217" s="96">
        <v>0.82602289302392629</v>
      </c>
      <c r="E4217" s="98">
        <v>0.11181548094441572</v>
      </c>
      <c r="F4217" s="119">
        <v>0.52678167184807179</v>
      </c>
      <c r="G4217" s="177">
        <v>1</v>
      </c>
      <c r="H4217" s="97">
        <v>5634287.0306125823</v>
      </c>
      <c r="I4217" s="185">
        <v>45155.308399439324</v>
      </c>
      <c r="J4217" s="174">
        <v>254417968478.2724</v>
      </c>
      <c r="K4217" s="186">
        <v>0.48807157483116126</v>
      </c>
      <c r="L4217" s="182">
        <v>98706927628.052689</v>
      </c>
      <c r="M4217" s="189">
        <v>2973572776.4926538</v>
      </c>
      <c r="N4217" s="187">
        <v>13091175.154418401</v>
      </c>
      <c r="O4217" s="185">
        <v>0</v>
      </c>
      <c r="P4217" s="185">
        <v>202905132906.21292</v>
      </c>
      <c r="Q4217" s="174">
        <v>460296674160.97803</v>
      </c>
      <c r="R4217" s="119">
        <v>0.62242093186471603</v>
      </c>
      <c r="S4217" s="174">
        <v>218809400431.42886</v>
      </c>
      <c r="T4217" s="119">
        <v>0.47536602524941418</v>
      </c>
      <c r="U4217" s="97">
        <v>16.335854837068002</v>
      </c>
      <c r="V4217" s="184">
        <v>3804866867274.2568</v>
      </c>
      <c r="W4217" s="199">
        <v>3949.0599954506083</v>
      </c>
      <c r="X4217" s="191">
        <v>4.5782595726508939E-2</v>
      </c>
      <c r="Y4217" s="198">
        <v>2.0000000000000001E-4</v>
      </c>
    </row>
    <row r="4218" spans="1:25" x14ac:dyDescent="0.2">
      <c r="A4218">
        <v>4214</v>
      </c>
      <c r="B4218" s="119">
        <v>0.39676079811459719</v>
      </c>
      <c r="C4218" s="97">
        <v>10106.948902863207</v>
      </c>
      <c r="D4218" s="96">
        <v>0.40099809035114653</v>
      </c>
      <c r="E4218" s="98">
        <v>0.65624054762138739</v>
      </c>
      <c r="F4218" s="119">
        <v>0</v>
      </c>
      <c r="G4218" s="177">
        <v>0</v>
      </c>
      <c r="H4218" s="97">
        <v>2749404.5547042256</v>
      </c>
      <c r="I4218" s="185">
        <v>40930.013625911852</v>
      </c>
      <c r="J4218" s="174">
        <v>112533165887.18806</v>
      </c>
      <c r="K4218" s="186">
        <v>0.35505925792556403</v>
      </c>
      <c r="L4218" s="182">
        <v>30539638064.443085</v>
      </c>
      <c r="M4218" s="189">
        <v>17438622493.453869</v>
      </c>
      <c r="N4218" s="187">
        <v>8894579.5964051634</v>
      </c>
      <c r="O4218" s="185">
        <v>45274608845.628082</v>
      </c>
      <c r="P4218" s="185">
        <v>0</v>
      </c>
      <c r="Q4218" s="174">
        <v>175246397226.26999</v>
      </c>
      <c r="R4218" s="119">
        <v>0.43467729239573133</v>
      </c>
      <c r="S4218" s="174">
        <v>49329426055.631744</v>
      </c>
      <c r="T4218" s="119">
        <v>0.2814861066270018</v>
      </c>
      <c r="U4218" s="97">
        <v>16.11083621446285</v>
      </c>
      <c r="V4218" s="184">
        <v>896288659416.73718</v>
      </c>
      <c r="W4218" s="199">
        <v>928.89226660705162</v>
      </c>
      <c r="X4218" s="191">
        <v>4.3645229030330947E-2</v>
      </c>
      <c r="Y4218" s="198">
        <v>2.0000000000000001E-4</v>
      </c>
    </row>
    <row r="4219" spans="1:25" x14ac:dyDescent="0.2">
      <c r="A4219">
        <v>4215</v>
      </c>
      <c r="B4219" s="119">
        <v>0.2757316501683103</v>
      </c>
      <c r="C4219" s="97">
        <v>9784.696249225608</v>
      </c>
      <c r="D4219" s="96">
        <v>0.2</v>
      </c>
      <c r="E4219" s="98">
        <v>0</v>
      </c>
      <c r="F4219" s="119">
        <v>0.66422069799330918</v>
      </c>
      <c r="G4219" s="177">
        <v>1</v>
      </c>
      <c r="H4219" s="97">
        <v>2247257.7933806274</v>
      </c>
      <c r="I4219" s="185">
        <v>43739.837984664489</v>
      </c>
      <c r="J4219" s="174">
        <v>98294691792.243271</v>
      </c>
      <c r="K4219" s="186">
        <v>0.27573165016831025</v>
      </c>
      <c r="L4219" s="182">
        <v>15877989311.19236</v>
      </c>
      <c r="M4219" s="189">
        <v>3350916740.3089619</v>
      </c>
      <c r="N4219" s="187">
        <v>8756927.6238966063</v>
      </c>
      <c r="O4219" s="185">
        <v>0</v>
      </c>
      <c r="P4219" s="185">
        <v>226631155218.39825</v>
      </c>
      <c r="Q4219" s="174">
        <v>328276763750.9505</v>
      </c>
      <c r="R4219" s="119">
        <v>0.63485419852466152</v>
      </c>
      <c r="S4219" s="174">
        <v>74400420092.707397</v>
      </c>
      <c r="T4219" s="119">
        <v>0.22663931264154841</v>
      </c>
      <c r="U4219" s="97">
        <v>17.875729549645953</v>
      </c>
      <c r="V4219" s="184">
        <v>1453895882321.5649</v>
      </c>
      <c r="W4219" s="199">
        <v>1509.6146386153143</v>
      </c>
      <c r="X4219" s="191">
        <v>4.0311552347692042E-2</v>
      </c>
      <c r="Y4219" s="198">
        <v>2.0000000000000001E-4</v>
      </c>
    </row>
    <row r="4220" spans="1:25" x14ac:dyDescent="0.2">
      <c r="A4220">
        <v>4216</v>
      </c>
      <c r="B4220" s="119">
        <v>0.4219828191539029</v>
      </c>
      <c r="C4220" s="97">
        <v>9733.5136914510913</v>
      </c>
      <c r="D4220" s="96">
        <v>0.75230643899480654</v>
      </c>
      <c r="E4220" s="98">
        <v>0</v>
      </c>
      <c r="F4220" s="119">
        <v>0.56395139049704168</v>
      </c>
      <c r="G4220" s="177">
        <v>1</v>
      </c>
      <c r="H4220" s="97">
        <v>20853130.183625765</v>
      </c>
      <c r="I4220" s="185">
        <v>29281.995636165568</v>
      </c>
      <c r="J4220" s="174">
        <v>610621267037.32214</v>
      </c>
      <c r="K4220" s="186">
        <v>0.36220752083929286</v>
      </c>
      <c r="L4220" s="182">
        <v>151717931342.70068</v>
      </c>
      <c r="M4220" s="189">
        <v>5330268377.7219391</v>
      </c>
      <c r="N4220" s="187">
        <v>45221201.89376238</v>
      </c>
      <c r="O4220" s="185">
        <v>0</v>
      </c>
      <c r="P4220" s="185">
        <v>302864421788.93408</v>
      </c>
      <c r="Q4220" s="174">
        <v>918815957203.97815</v>
      </c>
      <c r="R4220" s="119">
        <v>0.50441347813204573</v>
      </c>
      <c r="S4220" s="174">
        <v>282703420078.9519</v>
      </c>
      <c r="T4220" s="119">
        <v>0.30768231424630277</v>
      </c>
      <c r="U4220" s="97">
        <v>15.841997373404119</v>
      </c>
      <c r="V4220" s="184">
        <v>4626641381734.916</v>
      </c>
      <c r="W4220" s="199">
        <v>4803.3007901983747</v>
      </c>
      <c r="X4220" s="191">
        <v>4.7494462620690285E-2</v>
      </c>
      <c r="Y4220" s="198">
        <v>2.0000000000000001E-4</v>
      </c>
    </row>
    <row r="4221" spans="1:25" x14ac:dyDescent="0.2">
      <c r="A4221">
        <v>4217</v>
      </c>
      <c r="B4221" s="119">
        <v>0.37547926314800595</v>
      </c>
      <c r="C4221" s="97">
        <v>9804.4741260000555</v>
      </c>
      <c r="D4221" s="96">
        <v>0.62038143592478912</v>
      </c>
      <c r="E4221" s="98">
        <v>0.7</v>
      </c>
      <c r="F4221" s="119">
        <v>0</v>
      </c>
      <c r="G4221" s="177">
        <v>0</v>
      </c>
      <c r="H4221" s="97">
        <v>4504606.2730329158</v>
      </c>
      <c r="I4221" s="185">
        <v>53691.847038131331</v>
      </c>
      <c r="J4221" s="174">
        <v>241860630978.69019</v>
      </c>
      <c r="K4221" s="186">
        <v>0.37547926314800595</v>
      </c>
      <c r="L4221" s="182">
        <v>59033256713.827599</v>
      </c>
      <c r="M4221" s="189">
        <v>36082654138.731499</v>
      </c>
      <c r="N4221" s="187">
        <v>11842417.173754703</v>
      </c>
      <c r="O4221" s="185">
        <v>53921184046.617722</v>
      </c>
      <c r="P4221" s="185">
        <v>0</v>
      </c>
      <c r="Q4221" s="174">
        <v>331864469164.03943</v>
      </c>
      <c r="R4221" s="119">
        <v>0.4036304310585091</v>
      </c>
      <c r="S4221" s="174">
        <v>78509343367.5681</v>
      </c>
      <c r="T4221" s="119">
        <v>0.23657049989512799</v>
      </c>
      <c r="U4221" s="97">
        <v>15.845947616177531</v>
      </c>
      <c r="V4221" s="184">
        <v>1346406119850.335</v>
      </c>
      <c r="W4221" s="199">
        <v>1398.7014138040065</v>
      </c>
      <c r="X4221" s="191">
        <v>4.7196055688107502E-2</v>
      </c>
      <c r="Y4221" s="198">
        <v>2.0000000000000001E-4</v>
      </c>
    </row>
    <row r="4222" spans="1:25" x14ac:dyDescent="0.2">
      <c r="A4222">
        <v>4218</v>
      </c>
      <c r="B4222" s="119">
        <v>0.51870252176507092</v>
      </c>
      <c r="C4222" s="97">
        <v>12039.206992386044</v>
      </c>
      <c r="D4222" s="96">
        <v>1.0049407532532717</v>
      </c>
      <c r="E4222" s="98">
        <v>0</v>
      </c>
      <c r="F4222" s="119">
        <v>0.66763517775127212</v>
      </c>
      <c r="G4222" s="177">
        <v>1</v>
      </c>
      <c r="H4222" s="97">
        <v>7100170.235352587</v>
      </c>
      <c r="I4222" s="185">
        <v>36956.373878172541</v>
      </c>
      <c r="J4222" s="174">
        <v>262396545816.36252</v>
      </c>
      <c r="K4222" s="186">
        <v>0.40636586005871556</v>
      </c>
      <c r="L4222" s="182">
        <v>84382001507.038986</v>
      </c>
      <c r="M4222" s="189">
        <v>7736831544.1010151</v>
      </c>
      <c r="N4222" s="187">
        <v>15040421.001758706</v>
      </c>
      <c r="O4222" s="185">
        <v>0</v>
      </c>
      <c r="P4222" s="185">
        <v>290769471181.79529</v>
      </c>
      <c r="Q4222" s="174">
        <v>560902848542.25891</v>
      </c>
      <c r="R4222" s="119">
        <v>0.60481877716293964</v>
      </c>
      <c r="S4222" s="174">
        <v>254557271640.78995</v>
      </c>
      <c r="T4222" s="119">
        <v>0.45383487051699539</v>
      </c>
      <c r="U4222" s="97">
        <v>17.108542860877858</v>
      </c>
      <c r="V4222" s="184">
        <v>4573842613198.624</v>
      </c>
      <c r="W4222" s="199">
        <v>4748.1658251101035</v>
      </c>
      <c r="X4222" s="191">
        <v>4.4839254751414655E-2</v>
      </c>
      <c r="Y4222" s="198">
        <v>2.0000000000000001E-4</v>
      </c>
    </row>
    <row r="4223" spans="1:25" x14ac:dyDescent="0.2">
      <c r="A4223">
        <v>4219</v>
      </c>
      <c r="B4223" s="119">
        <v>0.60895657356201727</v>
      </c>
      <c r="C4223" s="97">
        <v>6566.9650228864666</v>
      </c>
      <c r="D4223" s="96">
        <v>0.46388221744414715</v>
      </c>
      <c r="E4223" s="98">
        <v>0</v>
      </c>
      <c r="F4223" s="119">
        <v>0.49202379468206231</v>
      </c>
      <c r="G4223" s="177">
        <v>1</v>
      </c>
      <c r="H4223" s="97">
        <v>16929508.924192738</v>
      </c>
      <c r="I4223" s="185">
        <v>34624.338543818943</v>
      </c>
      <c r="J4223" s="174">
        <v>586173048371.85339</v>
      </c>
      <c r="K4223" s="186">
        <v>0.45935807110340032</v>
      </c>
      <c r="L4223" s="182">
        <v>205982413384.94702</v>
      </c>
      <c r="M4223" s="189">
        <v>20901116757.362888</v>
      </c>
      <c r="N4223" s="187">
        <v>43669491.124568507</v>
      </c>
      <c r="O4223" s="185">
        <v>0</v>
      </c>
      <c r="P4223" s="185">
        <v>439733029519.16638</v>
      </c>
      <c r="Q4223" s="174">
        <v>1046807194648.3827</v>
      </c>
      <c r="R4223" s="119">
        <v>0.5932799732589108</v>
      </c>
      <c r="S4223" s="174">
        <v>346718528112.76794</v>
      </c>
      <c r="T4223" s="119">
        <v>0.33121527047703275</v>
      </c>
      <c r="U4223" s="97">
        <v>15.663493418530109</v>
      </c>
      <c r="V4223" s="184">
        <v>5893093209264.9932</v>
      </c>
      <c r="W4223" s="199">
        <v>6121.6033760143828</v>
      </c>
      <c r="X4223" s="191">
        <v>4.6876001884929228E-2</v>
      </c>
      <c r="Y4223" s="198">
        <v>2.0000000000000001E-4</v>
      </c>
    </row>
    <row r="4224" spans="1:25" x14ac:dyDescent="0.2">
      <c r="A4224">
        <v>4220</v>
      </c>
      <c r="B4224" s="119">
        <v>0.66928430067045952</v>
      </c>
      <c r="C4224" s="97">
        <v>7505.1893972979969</v>
      </c>
      <c r="D4224" s="96">
        <v>0.75745920535908851</v>
      </c>
      <c r="E4224" s="98">
        <v>0.33940088656300504</v>
      </c>
      <c r="F4224" s="119">
        <v>0</v>
      </c>
      <c r="G4224" s="177">
        <v>0</v>
      </c>
      <c r="H4224" s="97">
        <v>6319478.6345273647</v>
      </c>
      <c r="I4224" s="185">
        <v>39823.613815206038</v>
      </c>
      <c r="J4224" s="174">
        <v>251664476654.86334</v>
      </c>
      <c r="K4224" s="186">
        <v>0.40529415437208494</v>
      </c>
      <c r="L4224" s="182">
        <v>78843266750.772552</v>
      </c>
      <c r="M4224" s="189">
        <v>17649726083.04726</v>
      </c>
      <c r="N4224" s="187">
        <v>14949628.349712225</v>
      </c>
      <c r="O4224" s="185">
        <v>43905862779.045525</v>
      </c>
      <c r="P4224" s="185">
        <v>0</v>
      </c>
      <c r="Q4224" s="174">
        <v>313220065516.95612</v>
      </c>
      <c r="R4224" s="119">
        <v>0.43778431387608352</v>
      </c>
      <c r="S4224" s="174">
        <v>101901195336.24687</v>
      </c>
      <c r="T4224" s="119">
        <v>0.32533418690167049</v>
      </c>
      <c r="U4224" s="97">
        <v>15.024137042559852</v>
      </c>
      <c r="V4224" s="184">
        <v>1670218862604.2432</v>
      </c>
      <c r="W4224" s="199">
        <v>1731.7916441310733</v>
      </c>
      <c r="X4224" s="191">
        <v>4.8243091950686892E-2</v>
      </c>
      <c r="Y4224" s="198">
        <v>2.0000000000000001E-4</v>
      </c>
    </row>
    <row r="4225" spans="1:25" x14ac:dyDescent="0.2">
      <c r="A4225">
        <v>4221</v>
      </c>
      <c r="B4225" s="119">
        <v>0.46972389605158921</v>
      </c>
      <c r="C4225" s="97">
        <v>6576.0059002003582</v>
      </c>
      <c r="D4225" s="96">
        <v>0.84563416627529764</v>
      </c>
      <c r="E4225" s="98">
        <v>0</v>
      </c>
      <c r="F4225" s="119">
        <v>0</v>
      </c>
      <c r="G4225" s="177">
        <v>0</v>
      </c>
      <c r="H4225" s="97">
        <v>7098406.587555958</v>
      </c>
      <c r="I4225" s="185">
        <v>40858.688949303621</v>
      </c>
      <c r="J4225" s="174">
        <v>290031586796.63666</v>
      </c>
      <c r="K4225" s="186">
        <v>0.4649797473508791</v>
      </c>
      <c r="L4225" s="182">
        <v>101583323912.80525</v>
      </c>
      <c r="M4225" s="189">
        <v>4034927388.59303</v>
      </c>
      <c r="N4225" s="187">
        <v>15999205.878445109</v>
      </c>
      <c r="O4225" s="185">
        <v>0</v>
      </c>
      <c r="P4225" s="185">
        <v>0</v>
      </c>
      <c r="Q4225" s="174">
        <v>294066514185.22968</v>
      </c>
      <c r="R4225" s="119">
        <v>0.45859969580735194</v>
      </c>
      <c r="S4225" s="174">
        <v>101583323912.80525</v>
      </c>
      <c r="T4225" s="119">
        <v>0.34544335724270492</v>
      </c>
      <c r="U4225" s="97">
        <v>13.138874259172377</v>
      </c>
      <c r="V4225" s="184">
        <v>1463728930510.3374</v>
      </c>
      <c r="W4225" s="199">
        <v>1518.4178686302955</v>
      </c>
      <c r="X4225" s="191">
        <v>5.5278841407323837E-2</v>
      </c>
      <c r="Y4225" s="198">
        <v>2.0000000000000001E-4</v>
      </c>
    </row>
    <row r="4226" spans="1:25" x14ac:dyDescent="0.2">
      <c r="A4226">
        <v>4222</v>
      </c>
      <c r="B4226" s="119">
        <v>0.51268035120918276</v>
      </c>
      <c r="C4226" s="97">
        <v>14027.108132453995</v>
      </c>
      <c r="D4226" s="96">
        <v>0.65151886656527336</v>
      </c>
      <c r="E4226" s="98">
        <v>7.5866700726114525E-2</v>
      </c>
      <c r="F4226" s="119">
        <v>0</v>
      </c>
      <c r="G4226" s="177">
        <v>0</v>
      </c>
      <c r="H4226" s="97">
        <v>3708630.9963769312</v>
      </c>
      <c r="I4226" s="185">
        <v>36995.928096423253</v>
      </c>
      <c r="J4226" s="174">
        <v>137204245678.12747</v>
      </c>
      <c r="K4226" s="186">
        <v>0.3284590452075975</v>
      </c>
      <c r="L4226" s="182">
        <v>32458537131.610863</v>
      </c>
      <c r="M4226" s="189">
        <v>7798708941.3825321</v>
      </c>
      <c r="N4226" s="187">
        <v>9848421.1041045189</v>
      </c>
      <c r="O4226" s="185">
        <v>20706666410.450123</v>
      </c>
      <c r="P4226" s="185">
        <v>0</v>
      </c>
      <c r="Q4226" s="174">
        <v>165709621029.96014</v>
      </c>
      <c r="R4226" s="119">
        <v>0.3719235387731869</v>
      </c>
      <c r="S4226" s="174">
        <v>43103160554.308952</v>
      </c>
      <c r="T4226" s="119">
        <v>0.26011260110549611</v>
      </c>
      <c r="U4226" s="97">
        <v>15.143710041621279</v>
      </c>
      <c r="V4226" s="184">
        <v>685890739526.65417</v>
      </c>
      <c r="W4226" s="199">
        <v>711.97369484741137</v>
      </c>
      <c r="X4226" s="191">
        <v>4.9529962224450275E-2</v>
      </c>
      <c r="Y4226" s="198">
        <v>2.0000000000000001E-4</v>
      </c>
    </row>
    <row r="4227" spans="1:25" x14ac:dyDescent="0.2">
      <c r="A4227">
        <v>4223</v>
      </c>
      <c r="B4227" s="119">
        <v>0.39605347933206825</v>
      </c>
      <c r="C4227" s="97">
        <v>6090.086536270599</v>
      </c>
      <c r="D4227" s="96">
        <v>0.5163001899031201</v>
      </c>
      <c r="E4227" s="98">
        <v>0</v>
      </c>
      <c r="F4227" s="119">
        <v>0</v>
      </c>
      <c r="G4227" s="177">
        <v>0</v>
      </c>
      <c r="H4227" s="97">
        <v>20254076.166708764</v>
      </c>
      <c r="I4227" s="185">
        <v>26645.154441670053</v>
      </c>
      <c r="J4227" s="174">
        <v>539672987535.30359</v>
      </c>
      <c r="K4227" s="186">
        <v>0.39006498732552153</v>
      </c>
      <c r="L4227" s="182">
        <v>144223989839.505</v>
      </c>
      <c r="M4227" s="189">
        <v>23003429074.37138</v>
      </c>
      <c r="N4227" s="187">
        <v>50135036.246819809</v>
      </c>
      <c r="O4227" s="185">
        <v>0</v>
      </c>
      <c r="P4227" s="185">
        <v>0</v>
      </c>
      <c r="Q4227" s="174">
        <v>562676416609.67493</v>
      </c>
      <c r="R4227" s="119">
        <v>0.37411828686772963</v>
      </c>
      <c r="S4227" s="174">
        <v>144223989839.505</v>
      </c>
      <c r="T4227" s="119">
        <v>0.25631781532360237</v>
      </c>
      <c r="U4227" s="97">
        <v>13.559229360294385</v>
      </c>
      <c r="V4227" s="184">
        <v>2120255519082.9487</v>
      </c>
      <c r="W4227" s="199">
        <v>2199.8806394629423</v>
      </c>
      <c r="X4227" s="191">
        <v>5.3673955780317875E-2</v>
      </c>
      <c r="Y4227" s="198">
        <v>2.0000000000000001E-4</v>
      </c>
    </row>
    <row r="4228" spans="1:25" x14ac:dyDescent="0.2">
      <c r="A4228">
        <v>4224</v>
      </c>
      <c r="B4228" s="119">
        <v>0.49189058691981985</v>
      </c>
      <c r="C4228" s="97">
        <v>14760.169697618549</v>
      </c>
      <c r="D4228" s="96">
        <v>0.76438299207543747</v>
      </c>
      <c r="E4228" s="98">
        <v>0.44256707118562938</v>
      </c>
      <c r="F4228" s="119">
        <v>0.73900431963084434</v>
      </c>
      <c r="G4228" s="177">
        <v>1</v>
      </c>
      <c r="H4228" s="97">
        <v>12714025.502554296</v>
      </c>
      <c r="I4228" s="185">
        <v>35159.024769597672</v>
      </c>
      <c r="J4228" s="174">
        <v>447012737565.60297</v>
      </c>
      <c r="K4228" s="186">
        <v>0.418629406850898</v>
      </c>
      <c r="L4228" s="182">
        <v>157425038680.06033</v>
      </c>
      <c r="M4228" s="189">
        <v>9372806212.3181477</v>
      </c>
      <c r="N4228" s="187">
        <v>28024435.503498212</v>
      </c>
      <c r="O4228" s="185">
        <v>0</v>
      </c>
      <c r="P4228" s="185">
        <v>472054125232.36505</v>
      </c>
      <c r="Q4228" s="174">
        <v>928439669010.28613</v>
      </c>
      <c r="R4228" s="119">
        <v>0.60830659893046801</v>
      </c>
      <c r="S4228" s="174">
        <v>401194086857.52118</v>
      </c>
      <c r="T4228" s="119">
        <v>0.4321164855926426</v>
      </c>
      <c r="U4228" s="97">
        <v>16.712483020280029</v>
      </c>
      <c r="V4228" s="184">
        <v>6967086084709.2676</v>
      </c>
      <c r="W4228" s="199">
        <v>7237.3500077299195</v>
      </c>
      <c r="X4228" s="191">
        <v>4.5099701305626731E-2</v>
      </c>
      <c r="Y4228" s="198">
        <v>2.0000000000000001E-4</v>
      </c>
    </row>
    <row r="4229" spans="1:25" x14ac:dyDescent="0.2">
      <c r="A4229">
        <v>4225</v>
      </c>
      <c r="B4229" s="119">
        <v>0.34209744454255342</v>
      </c>
      <c r="C4229" s="97">
        <v>14064.172055075171</v>
      </c>
      <c r="D4229" s="96">
        <v>0.66811195396545664</v>
      </c>
      <c r="E4229" s="98">
        <v>0.7</v>
      </c>
      <c r="F4229" s="119">
        <v>0.61669220071926933</v>
      </c>
      <c r="G4229" s="177">
        <v>1</v>
      </c>
      <c r="H4229" s="97">
        <v>3885291.8464266574</v>
      </c>
      <c r="I4229" s="185">
        <v>53631.616995111144</v>
      </c>
      <c r="J4229" s="174">
        <v>208374484221.78268</v>
      </c>
      <c r="K4229" s="186">
        <v>0.34209744454255331</v>
      </c>
      <c r="L4229" s="182">
        <v>45485491133.452019</v>
      </c>
      <c r="M4229" s="189">
        <v>3928841787.5244045</v>
      </c>
      <c r="N4229" s="187">
        <v>10183387.297909506</v>
      </c>
      <c r="O4229" s="185">
        <v>0</v>
      </c>
      <c r="P4229" s="185">
        <v>222684378760.88348</v>
      </c>
      <c r="Q4229" s="174">
        <v>434987704770.19055</v>
      </c>
      <c r="R4229" s="119">
        <v>0.57342283203298638</v>
      </c>
      <c r="S4229" s="174">
        <v>176427795078.55777</v>
      </c>
      <c r="T4229" s="119">
        <v>0.40559260214439113</v>
      </c>
      <c r="U4229" s="97">
        <v>17.518446344905431</v>
      </c>
      <c r="V4229" s="184">
        <v>3279159890031.543</v>
      </c>
      <c r="W4229" s="199">
        <v>3397.5982098353616</v>
      </c>
      <c r="X4229" s="191">
        <v>4.2666215585135059E-2</v>
      </c>
      <c r="Y4229" s="198">
        <v>2.0000000000000001E-4</v>
      </c>
    </row>
    <row r="4230" spans="1:25" x14ac:dyDescent="0.2">
      <c r="A4230">
        <v>4226</v>
      </c>
      <c r="B4230" s="119">
        <v>0.70066687811599537</v>
      </c>
      <c r="C4230" s="97">
        <v>14099.03215852824</v>
      </c>
      <c r="D4230" s="96">
        <v>0.78422891240767012</v>
      </c>
      <c r="E4230" s="98">
        <v>0.29534935219298697</v>
      </c>
      <c r="F4230" s="119">
        <v>0</v>
      </c>
      <c r="G4230" s="177">
        <v>0</v>
      </c>
      <c r="H4230" s="97">
        <v>4908988.3895195629</v>
      </c>
      <c r="I4230" s="185">
        <v>35597.076897144572</v>
      </c>
      <c r="J4230" s="174">
        <v>174745637188.91779</v>
      </c>
      <c r="K4230" s="186">
        <v>0.30742821687860677</v>
      </c>
      <c r="L4230" s="182">
        <v>39112638940.621994</v>
      </c>
      <c r="M4230" s="189">
        <v>12561252570.620827</v>
      </c>
      <c r="N4230" s="187">
        <v>11762529.288747061</v>
      </c>
      <c r="O4230" s="185">
        <v>26316452342.726479</v>
      </c>
      <c r="P4230" s="185">
        <v>0</v>
      </c>
      <c r="Q4230" s="174">
        <v>213623342102.26508</v>
      </c>
      <c r="R4230" s="119">
        <v>0.35003151241164521</v>
      </c>
      <c r="S4230" s="174">
        <v>54355257269.998352</v>
      </c>
      <c r="T4230" s="119">
        <v>0.25444437267523684</v>
      </c>
      <c r="U4230" s="97">
        <v>15.395843680417251</v>
      </c>
      <c r="V4230" s="184">
        <v>839945848419.5531</v>
      </c>
      <c r="W4230" s="199">
        <v>871.64615306137352</v>
      </c>
      <c r="X4230" s="191">
        <v>4.8228163174642236E-2</v>
      </c>
      <c r="Y4230" s="198">
        <v>2.0000000000000001E-4</v>
      </c>
    </row>
    <row r="4231" spans="1:25" x14ac:dyDescent="0.2">
      <c r="A4231">
        <v>4227</v>
      </c>
      <c r="B4231" s="119">
        <v>0.54856592199501619</v>
      </c>
      <c r="C4231" s="97">
        <v>9225.1266930512338</v>
      </c>
      <c r="D4231" s="96">
        <v>0.50287026283124558</v>
      </c>
      <c r="E4231" s="98">
        <v>0.18268125130126292</v>
      </c>
      <c r="F4231" s="119">
        <v>0.49860873119073318</v>
      </c>
      <c r="G4231" s="177">
        <v>1</v>
      </c>
      <c r="H4231" s="97">
        <v>3945973.8903369419</v>
      </c>
      <c r="I4231" s="185">
        <v>53236.781048403951</v>
      </c>
      <c r="J4231" s="174">
        <v>210070948022.58652</v>
      </c>
      <c r="K4231" s="186">
        <v>0.54856592199501619</v>
      </c>
      <c r="L4231" s="182">
        <v>89019484438.836731</v>
      </c>
      <c r="M4231" s="189">
        <v>10280065264.650528</v>
      </c>
      <c r="N4231" s="187">
        <v>11287514.004510026</v>
      </c>
      <c r="O4231" s="185">
        <v>0</v>
      </c>
      <c r="P4231" s="185">
        <v>127652660933.99001</v>
      </c>
      <c r="Q4231" s="174">
        <v>348003674221.22705</v>
      </c>
      <c r="R4231" s="119">
        <v>0.62459079640461768</v>
      </c>
      <c r="S4231" s="174">
        <v>162137329132.83887</v>
      </c>
      <c r="T4231" s="119">
        <v>0.4659069462288713</v>
      </c>
      <c r="U4231" s="97">
        <v>15.899653043735958</v>
      </c>
      <c r="V4231" s="184">
        <v>2814287292171.3516</v>
      </c>
      <c r="W4231" s="199">
        <v>2918.7826676545214</v>
      </c>
      <c r="X4231" s="191">
        <v>4.6181222806123766E-2</v>
      </c>
      <c r="Y4231" s="198">
        <v>2.0000000000000001E-4</v>
      </c>
    </row>
    <row r="4232" spans="1:25" x14ac:dyDescent="0.2">
      <c r="A4232">
        <v>4228</v>
      </c>
      <c r="B4232" s="119">
        <v>0.51301359565125271</v>
      </c>
      <c r="C4232" s="97">
        <v>10006.264822269601</v>
      </c>
      <c r="D4232" s="96">
        <v>0.60084913096960535</v>
      </c>
      <c r="E4232" s="98">
        <v>0</v>
      </c>
      <c r="F4232" s="119">
        <v>0.53661163003403745</v>
      </c>
      <c r="G4232" s="177">
        <v>1</v>
      </c>
      <c r="H4232" s="97">
        <v>3788791.9269334329</v>
      </c>
      <c r="I4232" s="185">
        <v>47731.232360031347</v>
      </c>
      <c r="J4232" s="174">
        <v>180843707828.2706</v>
      </c>
      <c r="K4232" s="186">
        <v>0.47618939039016828</v>
      </c>
      <c r="L4232" s="182">
        <v>65680771089.367859</v>
      </c>
      <c r="M4232" s="189">
        <v>6250331529.8758526</v>
      </c>
      <c r="N4232" s="187">
        <v>10316772.117248379</v>
      </c>
      <c r="O4232" s="185">
        <v>0</v>
      </c>
      <c r="P4232" s="185">
        <v>182280944455.27786</v>
      </c>
      <c r="Q4232" s="174">
        <v>369374983813.42432</v>
      </c>
      <c r="R4232" s="119">
        <v>0.62792723036170772</v>
      </c>
      <c r="S4232" s="174">
        <v>158026613613.32861</v>
      </c>
      <c r="T4232" s="119">
        <v>0.42782164612736667</v>
      </c>
      <c r="U4232" s="97">
        <v>16.611045760105331</v>
      </c>
      <c r="V4232" s="184">
        <v>2832231200341.1694</v>
      </c>
      <c r="W4232" s="199">
        <v>2940.1824199975322</v>
      </c>
      <c r="X4232" s="191">
        <v>4.4322797332376464E-2</v>
      </c>
      <c r="Y4232" s="198">
        <v>2.0000000000000001E-4</v>
      </c>
    </row>
    <row r="4233" spans="1:25" x14ac:dyDescent="0.2">
      <c r="A4233">
        <v>4229</v>
      </c>
      <c r="B4233" s="119">
        <v>0.49686615603094014</v>
      </c>
      <c r="C4233" s="97">
        <v>10854.757100790468</v>
      </c>
      <c r="D4233" s="96">
        <v>0.84822432504339085</v>
      </c>
      <c r="E4233" s="98">
        <v>0</v>
      </c>
      <c r="F4233" s="119">
        <v>0.56011164043613726</v>
      </c>
      <c r="G4233" s="177">
        <v>1</v>
      </c>
      <c r="H4233" s="97">
        <v>11241704.530875765</v>
      </c>
      <c r="I4233" s="185">
        <v>36076.669892981321</v>
      </c>
      <c r="J4233" s="174">
        <v>405563263394.8374</v>
      </c>
      <c r="K4233" s="186">
        <v>0.44967095945644775</v>
      </c>
      <c r="L4233" s="182">
        <v>139254989129.77448</v>
      </c>
      <c r="M4233" s="189">
        <v>18090180610.589882</v>
      </c>
      <c r="N4233" s="187">
        <v>24141532.968774885</v>
      </c>
      <c r="O4233" s="185">
        <v>0</v>
      </c>
      <c r="P4233" s="185">
        <v>374086442384.73633</v>
      </c>
      <c r="Q4233" s="174">
        <v>797739886390.16357</v>
      </c>
      <c r="R4233" s="119">
        <v>0.60375466226001206</v>
      </c>
      <c r="S4233" s="174">
        <v>373780684828.45618</v>
      </c>
      <c r="T4233" s="119">
        <v>0.46854957512509937</v>
      </c>
      <c r="U4233" s="97">
        <v>16.924143589874173</v>
      </c>
      <c r="V4233" s="184">
        <v>6630980472427.5586</v>
      </c>
      <c r="W4233" s="199">
        <v>6875.5237806982695</v>
      </c>
      <c r="X4233" s="191">
        <v>4.4388518570895139E-2</v>
      </c>
      <c r="Y4233" s="198">
        <v>2.0000000000000001E-4</v>
      </c>
    </row>
    <row r="4234" spans="1:25" x14ac:dyDescent="0.2">
      <c r="A4234">
        <v>4230</v>
      </c>
      <c r="B4234" s="119">
        <v>0.3866811454094618</v>
      </c>
      <c r="C4234" s="97">
        <v>14884.314566792873</v>
      </c>
      <c r="D4234" s="96">
        <v>0.47224504190086181</v>
      </c>
      <c r="E4234" s="98">
        <v>4.9915517673743651E-2</v>
      </c>
      <c r="F4234" s="119">
        <v>0</v>
      </c>
      <c r="G4234" s="177">
        <v>0</v>
      </c>
      <c r="H4234" s="97">
        <v>2761874.4692591978</v>
      </c>
      <c r="I4234" s="185">
        <v>53857.486526883156</v>
      </c>
      <c r="J4234" s="174">
        <v>148747617017.06982</v>
      </c>
      <c r="K4234" s="186">
        <v>0.38668114540946197</v>
      </c>
      <c r="L4234" s="182">
        <v>41046433370.887543</v>
      </c>
      <c r="M4234" s="189">
        <v>5096673070.5747814</v>
      </c>
      <c r="N4234" s="187">
        <v>8499447.3167268615</v>
      </c>
      <c r="O4234" s="185">
        <v>4387319671.7497234</v>
      </c>
      <c r="P4234" s="185">
        <v>0</v>
      </c>
      <c r="Q4234" s="174">
        <v>158231609759.39432</v>
      </c>
      <c r="R4234" s="119">
        <v>0.38568624028591142</v>
      </c>
      <c r="S4234" s="174">
        <v>42922727726.220596</v>
      </c>
      <c r="T4234" s="119">
        <v>0.27126519025805618</v>
      </c>
      <c r="U4234" s="97">
        <v>13.626502177638196</v>
      </c>
      <c r="V4234" s="184">
        <v>646623001188.2771</v>
      </c>
      <c r="W4234" s="199">
        <v>671.15174752130258</v>
      </c>
      <c r="X4234" s="191">
        <v>5.1656250431458176E-2</v>
      </c>
      <c r="Y4234" s="198">
        <v>2.0000000000000001E-4</v>
      </c>
    </row>
    <row r="4235" spans="1:25" x14ac:dyDescent="0.2">
      <c r="A4235">
        <v>4231</v>
      </c>
      <c r="B4235" s="119">
        <v>0.49489156149553865</v>
      </c>
      <c r="C4235" s="97">
        <v>14796.161321449768</v>
      </c>
      <c r="D4235" s="96">
        <v>1.5391995092936046</v>
      </c>
      <c r="E4235" s="98">
        <v>0.7</v>
      </c>
      <c r="F4235" s="119">
        <v>0.38224962250433037</v>
      </c>
      <c r="G4235" s="177">
        <v>1</v>
      </c>
      <c r="H4235" s="97">
        <v>19519037.945472825</v>
      </c>
      <c r="I4235" s="185">
        <v>35708.885948308707</v>
      </c>
      <c r="J4235" s="174">
        <v>697003099815.599</v>
      </c>
      <c r="K4235" s="186">
        <v>0.46542433270939643</v>
      </c>
      <c r="L4235" s="182">
        <v>270697138890.56528</v>
      </c>
      <c r="M4235" s="189">
        <v>26760271821.382263</v>
      </c>
      <c r="N4235" s="187">
        <v>33157932.420606088</v>
      </c>
      <c r="O4235" s="185">
        <v>27003560573.752701</v>
      </c>
      <c r="P4235" s="185">
        <v>338253131188.79474</v>
      </c>
      <c r="Q4235" s="174">
        <v>1089020063399.5288</v>
      </c>
      <c r="R4235" s="119">
        <v>0.56620403678630771</v>
      </c>
      <c r="S4235" s="174">
        <v>494622940401.84302</v>
      </c>
      <c r="T4235" s="119">
        <v>0.4541908427819118</v>
      </c>
      <c r="U4235" s="97">
        <v>15.877570864828471</v>
      </c>
      <c r="V4235" s="184">
        <v>7775229963037.2793</v>
      </c>
      <c r="W4235" s="199">
        <v>8066.836858675334</v>
      </c>
      <c r="X4235" s="191">
        <v>4.9254476503202756E-2</v>
      </c>
      <c r="Y4235" s="198">
        <v>2.0000000000000001E-4</v>
      </c>
    </row>
    <row r="4236" spans="1:25" x14ac:dyDescent="0.2">
      <c r="A4236">
        <v>4232</v>
      </c>
      <c r="B4236" s="119">
        <v>0.44621037022200399</v>
      </c>
      <c r="C4236" s="97">
        <v>14500.330955759524</v>
      </c>
      <c r="D4236" s="96">
        <v>1.0803342770915456</v>
      </c>
      <c r="E4236" s="98">
        <v>0</v>
      </c>
      <c r="F4236" s="119">
        <v>0</v>
      </c>
      <c r="G4236" s="177">
        <v>0</v>
      </c>
      <c r="H4236" s="97">
        <v>7363127.4529708587</v>
      </c>
      <c r="I4236" s="185">
        <v>34731.582725456748</v>
      </c>
      <c r="J4236" s="174">
        <v>255733070250.93903</v>
      </c>
      <c r="K4236" s="186">
        <v>0.29965237709867354</v>
      </c>
      <c r="L4236" s="182">
        <v>57126058314.253784</v>
      </c>
      <c r="M4236" s="189">
        <v>7882606145.0756388</v>
      </c>
      <c r="N4236" s="187">
        <v>15125581.308394002</v>
      </c>
      <c r="O4236" s="185">
        <v>0</v>
      </c>
      <c r="P4236" s="185">
        <v>0</v>
      </c>
      <c r="Q4236" s="174">
        <v>263615676396.01468</v>
      </c>
      <c r="R4236" s="119">
        <v>0.29069220560433429</v>
      </c>
      <c r="S4236" s="174">
        <v>57126058314.253784</v>
      </c>
      <c r="T4236" s="119">
        <v>0.21670205313752505</v>
      </c>
      <c r="U4236" s="97">
        <v>13.473386560676664</v>
      </c>
      <c r="V4236" s="184">
        <v>717679688792.38623</v>
      </c>
      <c r="W4236" s="199">
        <v>745.49898984156755</v>
      </c>
      <c r="X4236" s="191">
        <v>6.0275424619754527E-2</v>
      </c>
      <c r="Y4236" s="198">
        <v>2.0000000000000001E-4</v>
      </c>
    </row>
    <row r="4237" spans="1:25" x14ac:dyDescent="0.2">
      <c r="A4237">
        <v>4233</v>
      </c>
      <c r="B4237" s="119">
        <v>0.53579433659486109</v>
      </c>
      <c r="C4237" s="97">
        <v>6355.0526015986088</v>
      </c>
      <c r="D4237" s="96">
        <v>0.72095185666170503</v>
      </c>
      <c r="E4237" s="98">
        <v>0</v>
      </c>
      <c r="F4237" s="119">
        <v>0.46238123563129574</v>
      </c>
      <c r="G4237" s="177">
        <v>1</v>
      </c>
      <c r="H4237" s="97">
        <v>7852976.9421226429</v>
      </c>
      <c r="I4237" s="185">
        <v>42118.322241214679</v>
      </c>
      <c r="J4237" s="174">
        <v>330754213401.15015</v>
      </c>
      <c r="K4237" s="186">
        <v>0.47691972590633003</v>
      </c>
      <c r="L4237" s="182">
        <v>116517760013.6118</v>
      </c>
      <c r="M4237" s="189">
        <v>13630654593.170822</v>
      </c>
      <c r="N4237" s="187">
        <v>18503265.576424833</v>
      </c>
      <c r="O4237" s="185">
        <v>0</v>
      </c>
      <c r="P4237" s="185">
        <v>233374393189.26331</v>
      </c>
      <c r="Q4237" s="174">
        <v>577759261183.58423</v>
      </c>
      <c r="R4237" s="119">
        <v>0.5961699733612813</v>
      </c>
      <c r="S4237" s="174">
        <v>229245427855.70029</v>
      </c>
      <c r="T4237" s="119">
        <v>0.39678364893030604</v>
      </c>
      <c r="U4237" s="97">
        <v>16.123922350432352</v>
      </c>
      <c r="V4237" s="184">
        <v>4009058114721.2417</v>
      </c>
      <c r="W4237" s="199">
        <v>4160.9921865451461</v>
      </c>
      <c r="X4237" s="191">
        <v>4.5157483601489704E-2</v>
      </c>
      <c r="Y4237" s="198">
        <v>2.0000000000000001E-4</v>
      </c>
    </row>
    <row r="4238" spans="1:25" x14ac:dyDescent="0.2">
      <c r="A4238">
        <v>4234</v>
      </c>
      <c r="B4238" s="119">
        <v>0.49090218111287115</v>
      </c>
      <c r="C4238" s="97">
        <v>4000</v>
      </c>
      <c r="D4238" s="96">
        <v>1.2151564740813463</v>
      </c>
      <c r="E4238" s="98">
        <v>0</v>
      </c>
      <c r="F4238" s="119">
        <v>0.56050656878774452</v>
      </c>
      <c r="G4238" s="177">
        <v>1</v>
      </c>
      <c r="H4238" s="97">
        <v>22687750.91723676</v>
      </c>
      <c r="I4238" s="185">
        <v>32412.528800062759</v>
      </c>
      <c r="J4238" s="174">
        <v>735367380013.58679</v>
      </c>
      <c r="K4238" s="186">
        <v>0.49069518671926904</v>
      </c>
      <c r="L4238" s="182">
        <v>251967200528.33221</v>
      </c>
      <c r="M4238" s="189">
        <v>3313661764.7006845</v>
      </c>
      <c r="N4238" s="187">
        <v>41666910.626132786</v>
      </c>
      <c r="O4238" s="185">
        <v>0</v>
      </c>
      <c r="P4238" s="185">
        <v>524098516114.99908</v>
      </c>
      <c r="Q4238" s="174">
        <v>1262779557893.2866</v>
      </c>
      <c r="R4238" s="119">
        <v>0.61778007242729793</v>
      </c>
      <c r="S4238" s="174">
        <v>595792016924.52698</v>
      </c>
      <c r="T4238" s="119">
        <v>0.47180999502280146</v>
      </c>
      <c r="U4238" s="97">
        <v>16.47997765586879</v>
      </c>
      <c r="V4238" s="184">
        <v>10435541629002.027</v>
      </c>
      <c r="W4238" s="199">
        <v>10835.909835243787</v>
      </c>
      <c r="X4238" s="191">
        <v>4.5133126994326131E-2</v>
      </c>
      <c r="Y4238" s="198">
        <v>2.0000000000000001E-4</v>
      </c>
    </row>
    <row r="4239" spans="1:25" x14ac:dyDescent="0.2">
      <c r="A4239">
        <v>4235</v>
      </c>
      <c r="B4239" s="119">
        <v>0.55057459640560891</v>
      </c>
      <c r="C4239" s="97">
        <v>12911.092796060386</v>
      </c>
      <c r="D4239" s="96">
        <v>0.55170565416743522</v>
      </c>
      <c r="E4239" s="98">
        <v>0.39517938676444386</v>
      </c>
      <c r="F4239" s="119">
        <v>0.72515017754415134</v>
      </c>
      <c r="G4239" s="177">
        <v>1</v>
      </c>
      <c r="H4239" s="97">
        <v>3388254.4431905826</v>
      </c>
      <c r="I4239" s="185">
        <v>50954.357202046791</v>
      </c>
      <c r="J4239" s="174">
        <v>172646327189.7551</v>
      </c>
      <c r="K4239" s="186">
        <v>0.49313864622562653</v>
      </c>
      <c r="L4239" s="182">
        <v>63861081710.660843</v>
      </c>
      <c r="M4239" s="189">
        <v>2950368593.0693107</v>
      </c>
      <c r="N4239" s="187">
        <v>9636425.4332640655</v>
      </c>
      <c r="O4239" s="185">
        <v>0</v>
      </c>
      <c r="P4239" s="185">
        <v>216342910606.20975</v>
      </c>
      <c r="Q4239" s="174">
        <v>391939606389.03418</v>
      </c>
      <c r="R4239" s="119">
        <v>0.65880788861856288</v>
      </c>
      <c r="S4239" s="174">
        <v>176014081604.31064</v>
      </c>
      <c r="T4239" s="119">
        <v>0.44908470268146705</v>
      </c>
      <c r="U4239" s="97">
        <v>16.880671596520781</v>
      </c>
      <c r="V4239" s="184">
        <v>3195740382145.5562</v>
      </c>
      <c r="W4239" s="199">
        <v>3318.3509507015251</v>
      </c>
      <c r="X4239" s="191">
        <v>4.3931286843721655E-2</v>
      </c>
      <c r="Y4239" s="198">
        <v>2.0000000000000001E-4</v>
      </c>
    </row>
    <row r="4240" spans="1:25" x14ac:dyDescent="0.2">
      <c r="A4240">
        <v>4236</v>
      </c>
      <c r="B4240" s="119">
        <v>0.50493600260950666</v>
      </c>
      <c r="C4240" s="97">
        <v>6967.5165688737834</v>
      </c>
      <c r="D4240" s="96">
        <v>1.2892370143910759</v>
      </c>
      <c r="E4240" s="98">
        <v>0</v>
      </c>
      <c r="F4240" s="119">
        <v>0.57141249154558305</v>
      </c>
      <c r="G4240" s="177">
        <v>1</v>
      </c>
      <c r="H4240" s="97">
        <v>14339135.348257998</v>
      </c>
      <c r="I4240" s="185">
        <v>30467.056903586315</v>
      </c>
      <c r="J4240" s="174">
        <v>436871252603.60242</v>
      </c>
      <c r="K4240" s="186">
        <v>0.25109763843346244</v>
      </c>
      <c r="L4240" s="182">
        <v>76578964560.828293</v>
      </c>
      <c r="M4240" s="189">
        <v>12463172367.378231</v>
      </c>
      <c r="N4240" s="187">
        <v>26380473.472670168</v>
      </c>
      <c r="O4240" s="185">
        <v>0</v>
      </c>
      <c r="P4240" s="185">
        <v>422455604356.51605</v>
      </c>
      <c r="Q4240" s="174">
        <v>871790029327.49658</v>
      </c>
      <c r="R4240" s="119">
        <v>0.51349729665843369</v>
      </c>
      <c r="S4240" s="174">
        <v>241630616255.07083</v>
      </c>
      <c r="T4240" s="119">
        <v>0.27716606995547538</v>
      </c>
      <c r="U4240" s="97">
        <v>17.249539588922936</v>
      </c>
      <c r="V4240" s="184">
        <v>4317583868196.1865</v>
      </c>
      <c r="W4240" s="199">
        <v>4477.9943558532723</v>
      </c>
      <c r="X4240" s="191">
        <v>4.4986963283459899E-2</v>
      </c>
      <c r="Y4240" s="198">
        <v>2.0000000000000001E-4</v>
      </c>
    </row>
    <row r="4241" spans="1:25" x14ac:dyDescent="0.2">
      <c r="A4241">
        <v>4237</v>
      </c>
      <c r="B4241" s="119">
        <v>0.57525306700651901</v>
      </c>
      <c r="C4241" s="97">
        <v>10630.865334982815</v>
      </c>
      <c r="D4241" s="96">
        <v>0.59527447969574621</v>
      </c>
      <c r="E4241" s="98">
        <v>9.5254745535078844E-2</v>
      </c>
      <c r="F4241" s="119">
        <v>0</v>
      </c>
      <c r="G4241" s="177">
        <v>0</v>
      </c>
      <c r="H4241" s="97">
        <v>3961843.862024345</v>
      </c>
      <c r="I4241" s="185">
        <v>51728.379492128566</v>
      </c>
      <c r="J4241" s="174">
        <v>204939762783.35556</v>
      </c>
      <c r="K4241" s="186">
        <v>0.53463433773753499</v>
      </c>
      <c r="L4241" s="182">
        <v>86668239028.415726</v>
      </c>
      <c r="M4241" s="189">
        <v>5918277175.0194473</v>
      </c>
      <c r="N4241" s="187">
        <v>10748793.734309368</v>
      </c>
      <c r="O4241" s="185">
        <v>5889831012.0309896</v>
      </c>
      <c r="P4241" s="185">
        <v>0</v>
      </c>
      <c r="Q4241" s="174">
        <v>216747870970.40598</v>
      </c>
      <c r="R4241" s="119">
        <v>0.52724715887518436</v>
      </c>
      <c r="S4241" s="174">
        <v>88935404609.057816</v>
      </c>
      <c r="T4241" s="119">
        <v>0.41031731574055808</v>
      </c>
      <c r="U4241" s="97">
        <v>13.352409363941149</v>
      </c>
      <c r="V4241" s="184">
        <v>1304403639179.7646</v>
      </c>
      <c r="W4241" s="199">
        <v>1353.794856765255</v>
      </c>
      <c r="X4241" s="191">
        <v>5.3566746834801428E-2</v>
      </c>
      <c r="Y4241" s="198">
        <v>2.0000000000000001E-4</v>
      </c>
    </row>
    <row r="4242" spans="1:25" x14ac:dyDescent="0.2">
      <c r="A4242">
        <v>4238</v>
      </c>
      <c r="B4242" s="119">
        <v>0.62639728210349332</v>
      </c>
      <c r="C4242" s="97">
        <v>13876.021069675593</v>
      </c>
      <c r="D4242" s="96">
        <v>1.0825821451778903</v>
      </c>
      <c r="E4242" s="98">
        <v>0.28968892044171568</v>
      </c>
      <c r="F4242" s="119">
        <v>0</v>
      </c>
      <c r="G4242" s="177">
        <v>0</v>
      </c>
      <c r="H4242" s="97">
        <v>10946971.654854065</v>
      </c>
      <c r="I4242" s="185">
        <v>38336.528877172263</v>
      </c>
      <c r="J4242" s="174">
        <v>419668894963.89911</v>
      </c>
      <c r="K4242" s="186">
        <v>0.3687751649444625</v>
      </c>
      <c r="L4242" s="182">
        <v>121823814752.3945</v>
      </c>
      <c r="M4242" s="189">
        <v>30868589310.576485</v>
      </c>
      <c r="N4242" s="187">
        <v>21633012.881433234</v>
      </c>
      <c r="O4242" s="185">
        <v>51774543022.230339</v>
      </c>
      <c r="P4242" s="185">
        <v>0</v>
      </c>
      <c r="Q4242" s="174">
        <v>502312027296.70593</v>
      </c>
      <c r="R4242" s="119">
        <v>0.3905602289396804</v>
      </c>
      <c r="S4242" s="174">
        <v>148716135932.64648</v>
      </c>
      <c r="T4242" s="119">
        <v>0.29606325919168713</v>
      </c>
      <c r="U4242" s="97">
        <v>14.688975989202659</v>
      </c>
      <c r="V4242" s="184">
        <v>2119846944129.4751</v>
      </c>
      <c r="W4242" s="199">
        <v>2200.7891365566279</v>
      </c>
      <c r="X4242" s="191">
        <v>5.0414492750227982E-2</v>
      </c>
      <c r="Y4242" s="198">
        <v>2.0000000000000001E-4</v>
      </c>
    </row>
    <row r="4243" spans="1:25" x14ac:dyDescent="0.2">
      <c r="A4243">
        <v>4239</v>
      </c>
      <c r="B4243" s="119">
        <v>0.5194399997835133</v>
      </c>
      <c r="C4243" s="97">
        <v>13358.357619411951</v>
      </c>
      <c r="D4243" s="96">
        <v>1.3268174698232249</v>
      </c>
      <c r="E4243" s="98">
        <v>0.55688698118469315</v>
      </c>
      <c r="F4243" s="119">
        <v>0.55943421762510792</v>
      </c>
      <c r="G4243" s="177">
        <v>1</v>
      </c>
      <c r="H4243" s="97">
        <v>9506245.791423697</v>
      </c>
      <c r="I4243" s="185">
        <v>34791.037237065553</v>
      </c>
      <c r="J4243" s="174">
        <v>330732151314.11957</v>
      </c>
      <c r="K4243" s="186">
        <v>0.34089087349978342</v>
      </c>
      <c r="L4243" s="182">
        <v>85868798709.713654</v>
      </c>
      <c r="M4243" s="189">
        <v>0</v>
      </c>
      <c r="N4243" s="187">
        <v>18408671.765391666</v>
      </c>
      <c r="O4243" s="185">
        <v>0</v>
      </c>
      <c r="P4243" s="185">
        <v>262632631091.26495</v>
      </c>
      <c r="Q4243" s="174">
        <v>593364782405.38452</v>
      </c>
      <c r="R4243" s="119">
        <v>0.54409982931608347</v>
      </c>
      <c r="S4243" s="174">
        <v>178305120736.57251</v>
      </c>
      <c r="T4243" s="119">
        <v>0.30049832080319716</v>
      </c>
      <c r="U4243" s="97">
        <v>16.11049918179604</v>
      </c>
      <c r="V4243" s="184">
        <v>2935156736396.6621</v>
      </c>
      <c r="W4243" s="199">
        <v>3048.5547234442711</v>
      </c>
      <c r="X4243" s="191">
        <v>4.9608431935004763E-2</v>
      </c>
      <c r="Y4243" s="198">
        <v>2.0000000000000001E-4</v>
      </c>
    </row>
    <row r="4244" spans="1:25" x14ac:dyDescent="0.2">
      <c r="A4244">
        <v>4240</v>
      </c>
      <c r="B4244" s="119">
        <v>0.50262969611083397</v>
      </c>
      <c r="C4244" s="97">
        <v>7437.3661708130203</v>
      </c>
      <c r="D4244" s="96">
        <v>0.7390460070493966</v>
      </c>
      <c r="E4244" s="98">
        <v>0</v>
      </c>
      <c r="F4244" s="119">
        <v>0</v>
      </c>
      <c r="G4244" s="177">
        <v>0</v>
      </c>
      <c r="H4244" s="97">
        <v>7219454.2261037007</v>
      </c>
      <c r="I4244" s="185">
        <v>41067.673575852961</v>
      </c>
      <c r="J4244" s="174">
        <v>296486189553.43896</v>
      </c>
      <c r="K4244" s="186">
        <v>0.43822517980883124</v>
      </c>
      <c r="L4244" s="182">
        <v>92560909335.012863</v>
      </c>
      <c r="M4244" s="189">
        <v>11049632776.326124</v>
      </c>
      <c r="N4244" s="187">
        <v>16971815.826890644</v>
      </c>
      <c r="O4244" s="185">
        <v>0</v>
      </c>
      <c r="P4244" s="185">
        <v>0</v>
      </c>
      <c r="Q4244" s="174">
        <v>307535822329.76508</v>
      </c>
      <c r="R4244" s="119">
        <v>0.42247993337365386</v>
      </c>
      <c r="S4244" s="174">
        <v>92560909335.012863</v>
      </c>
      <c r="T4244" s="119">
        <v>0.30097602495153064</v>
      </c>
      <c r="U4244" s="97">
        <v>13.414893153756275</v>
      </c>
      <c r="V4244" s="184">
        <v>1372109866402.3577</v>
      </c>
      <c r="W4244" s="199">
        <v>1424.0007399358742</v>
      </c>
      <c r="X4244" s="191">
        <v>5.4320128325592472E-2</v>
      </c>
      <c r="Y4244" s="198">
        <v>2.0000000000000001E-4</v>
      </c>
    </row>
    <row r="4245" spans="1:25" x14ac:dyDescent="0.2">
      <c r="A4245">
        <v>4241</v>
      </c>
      <c r="B4245" s="119">
        <v>0.4290450727563187</v>
      </c>
      <c r="C4245" s="97">
        <v>9721.4519564580551</v>
      </c>
      <c r="D4245" s="96">
        <v>1.0703979935937382</v>
      </c>
      <c r="E4245" s="98">
        <v>0</v>
      </c>
      <c r="F4245" s="119">
        <v>0.65541829366097049</v>
      </c>
      <c r="G4245" s="177">
        <v>1</v>
      </c>
      <c r="H4245" s="97">
        <v>9210673.0351300929</v>
      </c>
      <c r="I4245" s="185">
        <v>43442.341441913537</v>
      </c>
      <c r="J4245" s="174">
        <v>400133202901.94757</v>
      </c>
      <c r="K4245" s="186">
        <v>0.42904507275631865</v>
      </c>
      <c r="L4245" s="182">
        <v>123085305593.21968</v>
      </c>
      <c r="M4245" s="189">
        <v>13038474546.080498</v>
      </c>
      <c r="N4245" s="187">
        <v>18608335.032242917</v>
      </c>
      <c r="O4245" s="185">
        <v>0</v>
      </c>
      <c r="P4245" s="185">
        <v>376665865672.00201</v>
      </c>
      <c r="Q4245" s="174">
        <v>789837543120.03003</v>
      </c>
      <c r="R4245" s="119">
        <v>0.59886729341884992</v>
      </c>
      <c r="S4245" s="174">
        <v>342083501485.73822</v>
      </c>
      <c r="T4245" s="119">
        <v>0.43310615513974432</v>
      </c>
      <c r="U4245" s="97">
        <v>16.971058659282555</v>
      </c>
      <c r="V4245" s="184">
        <v>6100952487245.1348</v>
      </c>
      <c r="W4245" s="199">
        <v>6332.2686786308714</v>
      </c>
      <c r="X4245" s="191">
        <v>4.490057735596794E-2</v>
      </c>
      <c r="Y4245" s="198">
        <v>2.0000000000000001E-4</v>
      </c>
    </row>
    <row r="4246" spans="1:25" x14ac:dyDescent="0.2">
      <c r="A4246">
        <v>4242</v>
      </c>
      <c r="B4246" s="119">
        <v>0.6245805237517249</v>
      </c>
      <c r="C4246" s="97">
        <v>8670.9561134501982</v>
      </c>
      <c r="D4246" s="96">
        <v>0.57846564823359081</v>
      </c>
      <c r="E4246" s="98">
        <v>0.7</v>
      </c>
      <c r="F4246" s="119">
        <v>0.48638486378638579</v>
      </c>
      <c r="G4246" s="177">
        <v>1</v>
      </c>
      <c r="H4246" s="97">
        <v>4277381.5764381643</v>
      </c>
      <c r="I4246" s="185">
        <v>53632.641756369143</v>
      </c>
      <c r="J4246" s="174">
        <v>229407273744.40155</v>
      </c>
      <c r="K4246" s="186">
        <v>0.59194710290153985</v>
      </c>
      <c r="L4246" s="182">
        <v>112021479767.36702</v>
      </c>
      <c r="M4246" s="189">
        <v>2055736331.419729</v>
      </c>
      <c r="N4246" s="187">
        <v>11615835.311812082</v>
      </c>
      <c r="O4246" s="185">
        <v>0</v>
      </c>
      <c r="P4246" s="185">
        <v>191438402809.01282</v>
      </c>
      <c r="Q4246" s="174">
        <v>422901412884.83411</v>
      </c>
      <c r="R4246" s="119">
        <v>0.68325071641091073</v>
      </c>
      <c r="S4246" s="174">
        <v>204709144910.59256</v>
      </c>
      <c r="T4246" s="119">
        <v>0.4840587869266344</v>
      </c>
      <c r="U4246" s="97">
        <v>15.751565395355625</v>
      </c>
      <c r="V4246" s="184">
        <v>3510559349319.314</v>
      </c>
      <c r="W4246" s="199">
        <v>3640.3120500409291</v>
      </c>
      <c r="X4246" s="191">
        <v>4.6386120292896987E-2</v>
      </c>
      <c r="Y4246" s="198">
        <v>2.0000000000000001E-4</v>
      </c>
    </row>
    <row r="4247" spans="1:25" x14ac:dyDescent="0.2">
      <c r="A4247">
        <v>4243</v>
      </c>
      <c r="B4247" s="119">
        <v>0.34799101564916551</v>
      </c>
      <c r="C4247" s="97">
        <v>10463.031888778974</v>
      </c>
      <c r="D4247" s="96">
        <v>0.90499779850404005</v>
      </c>
      <c r="E4247" s="98">
        <v>0</v>
      </c>
      <c r="F4247" s="119">
        <v>0.48274932066215714</v>
      </c>
      <c r="G4247" s="177">
        <v>1</v>
      </c>
      <c r="H4247" s="97">
        <v>8021531.278468485</v>
      </c>
      <c r="I4247" s="185">
        <v>38168.019694234339</v>
      </c>
      <c r="J4247" s="174">
        <v>306165963814.50189</v>
      </c>
      <c r="K4247" s="186">
        <v>0.34799101564916546</v>
      </c>
      <c r="L4247" s="182">
        <v>85765236491.794205</v>
      </c>
      <c r="M4247" s="189">
        <v>11572601712.194801</v>
      </c>
      <c r="N4247" s="187">
        <v>17383045.086710028</v>
      </c>
      <c r="O4247" s="185">
        <v>0</v>
      </c>
      <c r="P4247" s="185">
        <v>226817176312.2674</v>
      </c>
      <c r="Q4247" s="174">
        <v>544555741838.96411</v>
      </c>
      <c r="R4247" s="119">
        <v>0.52886550196360693</v>
      </c>
      <c r="S4247" s="174">
        <v>217702975581.45776</v>
      </c>
      <c r="T4247" s="119">
        <v>0.39978088348912649</v>
      </c>
      <c r="U4247" s="97">
        <v>16.796888247407303</v>
      </c>
      <c r="V4247" s="184">
        <v>3834759845447.6914</v>
      </c>
      <c r="W4247" s="199">
        <v>3978.843787755141</v>
      </c>
      <c r="X4247" s="191">
        <v>4.4584697418110372E-2</v>
      </c>
      <c r="Y4247" s="198">
        <v>2.0000000000000001E-4</v>
      </c>
    </row>
    <row r="4248" spans="1:25" x14ac:dyDescent="0.2">
      <c r="A4248">
        <v>4244</v>
      </c>
      <c r="B4248" s="119">
        <v>0.46080249074743995</v>
      </c>
      <c r="C4248" s="97">
        <v>10271.427728907827</v>
      </c>
      <c r="D4248" s="96">
        <v>0.67360164529837419</v>
      </c>
      <c r="E4248" s="98">
        <v>0.7</v>
      </c>
      <c r="F4248" s="119">
        <v>0.5472051191438031</v>
      </c>
      <c r="G4248" s="177">
        <v>1</v>
      </c>
      <c r="H4248" s="97">
        <v>4181603.4411593662</v>
      </c>
      <c r="I4248" s="185">
        <v>47065.451224643337</v>
      </c>
      <c r="J4248" s="174">
        <v>196809052800.68689</v>
      </c>
      <c r="K4248" s="186">
        <v>0.45441389406814103</v>
      </c>
      <c r="L4248" s="182">
        <v>69499094369.230743</v>
      </c>
      <c r="M4248" s="189">
        <v>2715289044.8653588</v>
      </c>
      <c r="N4248" s="187">
        <v>10821110.719651423</v>
      </c>
      <c r="O4248" s="185">
        <v>0</v>
      </c>
      <c r="P4248" s="185">
        <v>234618321696.63751</v>
      </c>
      <c r="Q4248" s="174">
        <v>434142663542.18976</v>
      </c>
      <c r="R4248" s="119">
        <v>0.63833262358331067</v>
      </c>
      <c r="S4248" s="174">
        <v>185210151078.23151</v>
      </c>
      <c r="T4248" s="119">
        <v>0.42661126544692346</v>
      </c>
      <c r="U4248" s="97">
        <v>16.79715741678579</v>
      </c>
      <c r="V4248" s="184">
        <v>3342224050087.0869</v>
      </c>
      <c r="W4248" s="199">
        <v>3469.2667814882338</v>
      </c>
      <c r="X4248" s="191">
        <v>4.4097584897158704E-2</v>
      </c>
      <c r="Y4248" s="198">
        <v>2.0000000000000001E-4</v>
      </c>
    </row>
    <row r="4249" spans="1:25" x14ac:dyDescent="0.2">
      <c r="A4249">
        <v>4245</v>
      </c>
      <c r="B4249" s="119">
        <v>0.59312213566739369</v>
      </c>
      <c r="C4249" s="97">
        <v>13232.165473665302</v>
      </c>
      <c r="D4249" s="96">
        <v>1.3042781186966379</v>
      </c>
      <c r="E4249" s="98">
        <v>1.8700453014561857E-2</v>
      </c>
      <c r="F4249" s="119">
        <v>0.71913507304935265</v>
      </c>
      <c r="G4249" s="177">
        <v>1</v>
      </c>
      <c r="H4249" s="97">
        <v>10637085.563439632</v>
      </c>
      <c r="I4249" s="185">
        <v>35265.178295738253</v>
      </c>
      <c r="J4249" s="174">
        <v>375118718941.72198</v>
      </c>
      <c r="K4249" s="186">
        <v>0.35487284041379852</v>
      </c>
      <c r="L4249" s="182">
        <v>112070791617.35097</v>
      </c>
      <c r="M4249" s="189">
        <v>11369974290.751894</v>
      </c>
      <c r="N4249" s="187">
        <v>19861648.445685595</v>
      </c>
      <c r="O4249" s="185">
        <v>0</v>
      </c>
      <c r="P4249" s="185">
        <v>333197199038.93719</v>
      </c>
      <c r="Q4249" s="174">
        <v>719685892271.41113</v>
      </c>
      <c r="R4249" s="119">
        <v>0.55534950567525643</v>
      </c>
      <c r="S4249" s="174">
        <v>244544670988.25003</v>
      </c>
      <c r="T4249" s="119">
        <v>0.3397936149845025</v>
      </c>
      <c r="U4249" s="97">
        <v>16.400439882399883</v>
      </c>
      <c r="V4249" s="184">
        <v>4055282482316.3481</v>
      </c>
      <c r="W4249" s="199">
        <v>4209.3907030317214</v>
      </c>
      <c r="X4249" s="191">
        <v>4.7882883589531029E-2</v>
      </c>
      <c r="Y4249" s="198">
        <v>2.0000000000000001E-4</v>
      </c>
    </row>
    <row r="4250" spans="1:25" x14ac:dyDescent="0.2">
      <c r="A4250">
        <v>4246</v>
      </c>
      <c r="B4250" s="119">
        <v>0.59010374091896067</v>
      </c>
      <c r="C4250" s="97">
        <v>10728.399827793548</v>
      </c>
      <c r="D4250" s="96">
        <v>0.96207127422767136</v>
      </c>
      <c r="E4250" s="98">
        <v>0.44734990500134025</v>
      </c>
      <c r="F4250" s="119">
        <v>0.66032236481235917</v>
      </c>
      <c r="G4250" s="177">
        <v>1</v>
      </c>
      <c r="H4250" s="97">
        <v>7476666.2848054292</v>
      </c>
      <c r="I4250" s="185">
        <v>41634.545743041723</v>
      </c>
      <c r="J4250" s="174">
        <v>311287604440.18945</v>
      </c>
      <c r="K4250" s="186">
        <v>0.51309690907804673</v>
      </c>
      <c r="L4250" s="182">
        <v>128670690968.31187</v>
      </c>
      <c r="M4250" s="189">
        <v>0</v>
      </c>
      <c r="N4250" s="187">
        <v>15981354.04192926</v>
      </c>
      <c r="O4250" s="185">
        <v>0</v>
      </c>
      <c r="P4250" s="185">
        <v>286537068810.92114</v>
      </c>
      <c r="Q4250" s="174">
        <v>597824673251.1106</v>
      </c>
      <c r="R4250" s="119">
        <v>0.65060941798555194</v>
      </c>
      <c r="S4250" s="174">
        <v>288135806614.27148</v>
      </c>
      <c r="T4250" s="119">
        <v>0.48197376171733008</v>
      </c>
      <c r="U4250" s="97">
        <v>16.320624066541711</v>
      </c>
      <c r="V4250" s="184">
        <v>4991761275416.5615</v>
      </c>
      <c r="W4250" s="199">
        <v>5184.7184271365331</v>
      </c>
      <c r="X4250" s="191">
        <v>4.6391521914101903E-2</v>
      </c>
      <c r="Y4250" s="198">
        <v>2.0000000000000001E-4</v>
      </c>
    </row>
    <row r="4251" spans="1:25" x14ac:dyDescent="0.2">
      <c r="A4251">
        <v>4247</v>
      </c>
      <c r="B4251" s="119">
        <v>0.37314733808877787</v>
      </c>
      <c r="C4251" s="97">
        <v>13291.345887002581</v>
      </c>
      <c r="D4251" s="96">
        <v>0.74840939659084893</v>
      </c>
      <c r="E4251" s="98">
        <v>0</v>
      </c>
      <c r="F4251" s="119">
        <v>0.52939145750104422</v>
      </c>
      <c r="G4251" s="177">
        <v>1</v>
      </c>
      <c r="H4251" s="97">
        <v>4488170.8426561104</v>
      </c>
      <c r="I4251" s="185">
        <v>49023.747669292665</v>
      </c>
      <c r="J4251" s="174">
        <v>220026954887.04977</v>
      </c>
      <c r="K4251" s="186">
        <v>0.37314733808877787</v>
      </c>
      <c r="L4251" s="182">
        <v>57849492669.952591</v>
      </c>
      <c r="M4251" s="189">
        <v>5163481215.7262821</v>
      </c>
      <c r="N4251" s="187">
        <v>11080817.269196618</v>
      </c>
      <c r="O4251" s="185">
        <v>0</v>
      </c>
      <c r="P4251" s="185">
        <v>229240510874.11691</v>
      </c>
      <c r="Q4251" s="174">
        <v>454430946976.89294</v>
      </c>
      <c r="R4251" s="119">
        <v>0.58423591744660763</v>
      </c>
      <c r="S4251" s="174">
        <v>167231378600.45322</v>
      </c>
      <c r="T4251" s="119">
        <v>0.36800173868650865</v>
      </c>
      <c r="U4251" s="97">
        <v>17.02801686574194</v>
      </c>
      <c r="V4251" s="184">
        <v>3015636462102.6753</v>
      </c>
      <c r="W4251" s="199">
        <v>3128.8157540192337</v>
      </c>
      <c r="X4251" s="191">
        <v>4.4754172187761454E-2</v>
      </c>
      <c r="Y4251" s="198">
        <v>2.0000000000000001E-4</v>
      </c>
    </row>
    <row r="4252" spans="1:25" x14ac:dyDescent="0.2">
      <c r="A4252">
        <v>4248</v>
      </c>
      <c r="B4252" s="119">
        <v>0.38434664567533422</v>
      </c>
      <c r="C4252" s="97">
        <v>4000</v>
      </c>
      <c r="D4252" s="96">
        <v>1.003760795955249</v>
      </c>
      <c r="E4252" s="98">
        <v>0.26182196022838239</v>
      </c>
      <c r="F4252" s="119">
        <v>0</v>
      </c>
      <c r="G4252" s="177">
        <v>0</v>
      </c>
      <c r="H4252" s="97">
        <v>17277868.788153645</v>
      </c>
      <c r="I4252" s="185">
        <v>36012.764270373125</v>
      </c>
      <c r="J4252" s="174">
        <v>622223815762.2146</v>
      </c>
      <c r="K4252" s="186">
        <v>0.38434664567533416</v>
      </c>
      <c r="L4252" s="182">
        <v>156408170981.06201</v>
      </c>
      <c r="M4252" s="189">
        <v>41983202082.402893</v>
      </c>
      <c r="N4252" s="187">
        <v>34410800.867752776</v>
      </c>
      <c r="O4252" s="185">
        <v>92288031203.986938</v>
      </c>
      <c r="P4252" s="185">
        <v>0</v>
      </c>
      <c r="Q4252" s="174">
        <v>756495049048.60449</v>
      </c>
      <c r="R4252" s="119">
        <v>0.41372387275279449</v>
      </c>
      <c r="S4252" s="174">
        <v>200469446529.35617</v>
      </c>
      <c r="T4252" s="119">
        <v>0.26499769797763223</v>
      </c>
      <c r="U4252" s="97">
        <v>14.958161965091074</v>
      </c>
      <c r="V4252" s="184">
        <v>3213433073410.146</v>
      </c>
      <c r="W4252" s="199">
        <v>3337.9971045611592</v>
      </c>
      <c r="X4252" s="191">
        <v>4.9131437564422793E-2</v>
      </c>
      <c r="Y4252" s="198">
        <v>2.0000000000000001E-4</v>
      </c>
    </row>
    <row r="4253" spans="1:25" x14ac:dyDescent="0.2">
      <c r="A4253">
        <v>4249</v>
      </c>
      <c r="B4253" s="119">
        <v>0.55375869299379565</v>
      </c>
      <c r="C4253" s="97">
        <v>9286.3013340593607</v>
      </c>
      <c r="D4253" s="96">
        <v>1.2436418373290747</v>
      </c>
      <c r="E4253" s="98">
        <v>0.33255141339256067</v>
      </c>
      <c r="F4253" s="119">
        <v>0.6714636416885742</v>
      </c>
      <c r="G4253" s="177">
        <v>1</v>
      </c>
      <c r="H4253" s="97">
        <v>13070809.258780468</v>
      </c>
      <c r="I4253" s="185">
        <v>35435.410307560931</v>
      </c>
      <c r="J4253" s="174">
        <v>463169489136.75226</v>
      </c>
      <c r="K4253" s="186">
        <v>0.44708010914613727</v>
      </c>
      <c r="L4253" s="182">
        <v>168258454219.48114</v>
      </c>
      <c r="M4253" s="189">
        <v>10212956086.978659</v>
      </c>
      <c r="N4253" s="187">
        <v>24460364.736335766</v>
      </c>
      <c r="O4253" s="185">
        <v>0</v>
      </c>
      <c r="P4253" s="185">
        <v>369830489876.39124</v>
      </c>
      <c r="Q4253" s="174">
        <v>843212935100.12219</v>
      </c>
      <c r="R4253" s="119">
        <v>0.59645462815132755</v>
      </c>
      <c r="S4253" s="174">
        <v>324945754680.5567</v>
      </c>
      <c r="T4253" s="119">
        <v>0.38536618824754271</v>
      </c>
      <c r="U4253" s="97">
        <v>15.989368714577706</v>
      </c>
      <c r="V4253" s="184">
        <v>5417317056590.6182</v>
      </c>
      <c r="W4253" s="199">
        <v>5624.0331681538573</v>
      </c>
      <c r="X4253" s="191">
        <v>4.7441633049494739E-2</v>
      </c>
      <c r="Y4253" s="198">
        <v>2.0000000000000001E-4</v>
      </c>
    </row>
    <row r="4254" spans="1:25" x14ac:dyDescent="0.2">
      <c r="A4254">
        <v>4250</v>
      </c>
      <c r="B4254" s="119">
        <v>0.54638049582808645</v>
      </c>
      <c r="C4254" s="97">
        <v>13861.999883209091</v>
      </c>
      <c r="D4254" s="96">
        <v>0.77034768650487995</v>
      </c>
      <c r="E4254" s="98">
        <v>0</v>
      </c>
      <c r="F4254" s="119">
        <v>0</v>
      </c>
      <c r="G4254" s="177">
        <v>0</v>
      </c>
      <c r="H4254" s="97">
        <v>4304845.2755720038</v>
      </c>
      <c r="I4254" s="185">
        <v>51993.172033362738</v>
      </c>
      <c r="J4254" s="174">
        <v>223822560989.82401</v>
      </c>
      <c r="K4254" s="186">
        <v>0.50749989462019485</v>
      </c>
      <c r="L4254" s="182">
        <v>89899099449.008057</v>
      </c>
      <c r="M4254" s="189">
        <v>5511834229.082016</v>
      </c>
      <c r="N4254" s="187">
        <v>10597432.113607904</v>
      </c>
      <c r="O4254" s="185">
        <v>0</v>
      </c>
      <c r="P4254" s="185">
        <v>0</v>
      </c>
      <c r="Q4254" s="174">
        <v>229334395218.90601</v>
      </c>
      <c r="R4254" s="119">
        <v>0.49530261698221539</v>
      </c>
      <c r="S4254" s="174">
        <v>89899099449.008057</v>
      </c>
      <c r="T4254" s="119">
        <v>0.39200007204849008</v>
      </c>
      <c r="U4254" s="97">
        <v>13.201184530009364</v>
      </c>
      <c r="V4254" s="184">
        <v>1256931224429.5767</v>
      </c>
      <c r="W4254" s="199">
        <v>1305.5700797504267</v>
      </c>
      <c r="X4254" s="191">
        <v>5.7859709069852348E-2</v>
      </c>
      <c r="Y4254" s="198">
        <v>2.0000000000000001E-4</v>
      </c>
    </row>
    <row r="4255" spans="1:25" x14ac:dyDescent="0.2">
      <c r="A4255">
        <v>4251</v>
      </c>
      <c r="B4255" s="119">
        <v>0.49353460511649966</v>
      </c>
      <c r="C4255" s="97">
        <v>7860.7523368953171</v>
      </c>
      <c r="D4255" s="96">
        <v>1.1763581582898937</v>
      </c>
      <c r="E4255" s="98">
        <v>0.39413208280144352</v>
      </c>
      <c r="F4255" s="119">
        <v>0</v>
      </c>
      <c r="G4255" s="177">
        <v>0</v>
      </c>
      <c r="H4255" s="97">
        <v>10107891.726403579</v>
      </c>
      <c r="I4255" s="185">
        <v>28600.89386760745</v>
      </c>
      <c r="J4255" s="174">
        <v>289094738492.13623</v>
      </c>
      <c r="K4255" s="186">
        <v>0.30849475325337927</v>
      </c>
      <c r="L4255" s="182">
        <v>69076817618.604599</v>
      </c>
      <c r="M4255" s="189">
        <v>31244439023.240807</v>
      </c>
      <c r="N4255" s="187">
        <v>19697305.994578935</v>
      </c>
      <c r="O4255" s="185">
        <v>98921741807.714752</v>
      </c>
      <c r="P4255" s="185">
        <v>0</v>
      </c>
      <c r="Q4255" s="174">
        <v>419260919323.0918</v>
      </c>
      <c r="R4255" s="119">
        <v>0.4014721995456037</v>
      </c>
      <c r="S4255" s="174">
        <v>122205261979.26346</v>
      </c>
      <c r="T4255" s="119">
        <v>0.29147782764147728</v>
      </c>
      <c r="U4255" s="97">
        <v>16.441792770299202</v>
      </c>
      <c r="V4255" s="184">
        <v>2074176973104.7</v>
      </c>
      <c r="W4255" s="199">
        <v>2152.4894242421578</v>
      </c>
      <c r="X4255" s="191">
        <v>4.8150612908471085E-2</v>
      </c>
      <c r="Y4255" s="198">
        <v>2.0000000000000001E-4</v>
      </c>
    </row>
    <row r="4256" spans="1:25" x14ac:dyDescent="0.2">
      <c r="A4256">
        <v>4252</v>
      </c>
      <c r="B4256" s="119">
        <v>0.60239998323293342</v>
      </c>
      <c r="C4256" s="97">
        <v>5185.7902202232699</v>
      </c>
      <c r="D4256" s="96">
        <v>1.566542928014522</v>
      </c>
      <c r="E4256" s="98">
        <v>0</v>
      </c>
      <c r="F4256" s="119">
        <v>0.57725447373360328</v>
      </c>
      <c r="G4256" s="177">
        <v>1</v>
      </c>
      <c r="H4256" s="97">
        <v>47281388.286105879</v>
      </c>
      <c r="I4256" s="185">
        <v>21461.470446980817</v>
      </c>
      <c r="J4256" s="174">
        <v>1014728117394.4863</v>
      </c>
      <c r="K4256" s="186">
        <v>0.32335960407432485</v>
      </c>
      <c r="L4256" s="182">
        <v>235681473105.86447</v>
      </c>
      <c r="M4256" s="189">
        <v>40029232139.77877</v>
      </c>
      <c r="N4256" s="187">
        <v>77633011.107972845</v>
      </c>
      <c r="O4256" s="185">
        <v>0</v>
      </c>
      <c r="P4256" s="185">
        <v>785488196165.65625</v>
      </c>
      <c r="Q4256" s="174">
        <v>1840245545699.9214</v>
      </c>
      <c r="R4256" s="119">
        <v>0.51977446240875957</v>
      </c>
      <c r="S4256" s="174">
        <v>747538390580.12744</v>
      </c>
      <c r="T4256" s="119">
        <v>0.40621665534085438</v>
      </c>
      <c r="U4256" s="97">
        <v>17.263829750686245</v>
      </c>
      <c r="V4256" s="184">
        <v>13286764767722.379</v>
      </c>
      <c r="W4256" s="199">
        <v>13796.374943597348</v>
      </c>
      <c r="X4256" s="191">
        <v>4.3251233536222268E-2</v>
      </c>
      <c r="Y4256" s="198">
        <v>2.0000000000000001E-4</v>
      </c>
    </row>
    <row r="4257" spans="1:25" x14ac:dyDescent="0.2">
      <c r="A4257">
        <v>4253</v>
      </c>
      <c r="B4257" s="119">
        <v>0.4202817971342302</v>
      </c>
      <c r="C4257" s="97">
        <v>13072.682774911824</v>
      </c>
      <c r="D4257" s="96">
        <v>0.74513932114864523</v>
      </c>
      <c r="E4257" s="98">
        <v>0</v>
      </c>
      <c r="F4257" s="119">
        <v>0.4039597808893437</v>
      </c>
      <c r="G4257" s="177">
        <v>1</v>
      </c>
      <c r="H4257" s="97">
        <v>7725294.2283605244</v>
      </c>
      <c r="I4257" s="185">
        <v>41221.617529001189</v>
      </c>
      <c r="J4257" s="174">
        <v>318449123980.47791</v>
      </c>
      <c r="K4257" s="186">
        <v>0.4202817971342302</v>
      </c>
      <c r="L4257" s="182">
        <v>96810631934.491379</v>
      </c>
      <c r="M4257" s="189">
        <v>13657946619.316324</v>
      </c>
      <c r="N4257" s="187">
        <v>17891371.956228569</v>
      </c>
      <c r="O4257" s="185">
        <v>0</v>
      </c>
      <c r="P4257" s="185">
        <v>216358966713.89224</v>
      </c>
      <c r="Q4257" s="174">
        <v>548466037313.68646</v>
      </c>
      <c r="R4257" s="119">
        <v>0.55960720010436871</v>
      </c>
      <c r="S4257" s="174">
        <v>208444985516.05258</v>
      </c>
      <c r="T4257" s="119">
        <v>0.38005085335272232</v>
      </c>
      <c r="U4257" s="97">
        <v>16.418801131036982</v>
      </c>
      <c r="V4257" s="184">
        <v>3589916948548.0146</v>
      </c>
      <c r="W4257" s="199">
        <v>3722.2559388791215</v>
      </c>
      <c r="X4257" s="191">
        <v>4.5277496890030203E-2</v>
      </c>
      <c r="Y4257" s="198">
        <v>2.0000000000000001E-4</v>
      </c>
    </row>
    <row r="4258" spans="1:25" x14ac:dyDescent="0.2">
      <c r="A4258">
        <v>4254</v>
      </c>
      <c r="B4258" s="119">
        <v>0.48671170059006541</v>
      </c>
      <c r="C4258" s="97">
        <v>8119.9844243238886</v>
      </c>
      <c r="D4258" s="96">
        <v>0.98689571841230117</v>
      </c>
      <c r="E4258" s="98">
        <v>0.17738036536600846</v>
      </c>
      <c r="F4258" s="119">
        <v>0</v>
      </c>
      <c r="G4258" s="177">
        <v>0</v>
      </c>
      <c r="H4258" s="97">
        <v>23860794.061847694</v>
      </c>
      <c r="I4258" s="185">
        <v>19701.66750182843</v>
      </c>
      <c r="J4258" s="174">
        <v>470097430936.12549</v>
      </c>
      <c r="K4258" s="186">
        <v>0.25751434166275067</v>
      </c>
      <c r="L4258" s="182">
        <v>91829966397.781189</v>
      </c>
      <c r="M4258" s="189">
        <v>40679690620.243088</v>
      </c>
      <c r="N4258" s="187">
        <v>46750625.426216036</v>
      </c>
      <c r="O4258" s="185">
        <v>89931822670.658859</v>
      </c>
      <c r="P4258" s="185">
        <v>0</v>
      </c>
      <c r="Q4258" s="174">
        <v>600708944227.02734</v>
      </c>
      <c r="R4258" s="119">
        <v>0.32129085214428243</v>
      </c>
      <c r="S4258" s="174">
        <v>141462487146.14124</v>
      </c>
      <c r="T4258" s="119">
        <v>0.23549256009192696</v>
      </c>
      <c r="U4258" s="97">
        <v>15.8936147271802</v>
      </c>
      <c r="V4258" s="184">
        <v>2088891277445.5139</v>
      </c>
      <c r="W4258" s="199">
        <v>2168.2599424098198</v>
      </c>
      <c r="X4258" s="191">
        <v>4.6095639099188158E-2</v>
      </c>
      <c r="Y4258" s="198">
        <v>2.0000000000000001E-4</v>
      </c>
    </row>
    <row r="4259" spans="1:25" x14ac:dyDescent="0.2">
      <c r="A4259">
        <v>4255</v>
      </c>
      <c r="B4259" s="119">
        <v>0.37231144346190082</v>
      </c>
      <c r="C4259" s="97">
        <v>9724.8743679004019</v>
      </c>
      <c r="D4259" s="96">
        <v>1.0342483854685574</v>
      </c>
      <c r="E4259" s="98">
        <v>0</v>
      </c>
      <c r="F4259" s="119">
        <v>0.29839259883282326</v>
      </c>
      <c r="G4259" s="177">
        <v>1</v>
      </c>
      <c r="H4259" s="97">
        <v>16800258.896022927</v>
      </c>
      <c r="I4259" s="185">
        <v>25567.373179694674</v>
      </c>
      <c r="J4259" s="174">
        <v>429538488710.10345</v>
      </c>
      <c r="K4259" s="186">
        <v>0.19352431209320187</v>
      </c>
      <c r="L4259" s="182">
        <v>46171105178.414932</v>
      </c>
      <c r="M4259" s="189">
        <v>13670034246.889162</v>
      </c>
      <c r="N4259" s="187">
        <v>32897888.312115978</v>
      </c>
      <c r="O4259" s="185">
        <v>0</v>
      </c>
      <c r="P4259" s="185">
        <v>287089158257.09821</v>
      </c>
      <c r="Q4259" s="174">
        <v>730297681214.09082</v>
      </c>
      <c r="R4259" s="119">
        <v>0.42831502166464719</v>
      </c>
      <c r="S4259" s="174">
        <v>151580386411.02771</v>
      </c>
      <c r="T4259" s="119">
        <v>0.20755972572585929</v>
      </c>
      <c r="U4259" s="97">
        <v>17.479705349935003</v>
      </c>
      <c r="V4259" s="184">
        <v>2595976317494.6191</v>
      </c>
      <c r="W4259" s="199">
        <v>2692.8702793707098</v>
      </c>
      <c r="X4259" s="191">
        <v>4.3479029096193306E-2</v>
      </c>
      <c r="Y4259" s="198">
        <v>2.0000000000000001E-4</v>
      </c>
    </row>
    <row r="4260" spans="1:25" x14ac:dyDescent="0.2">
      <c r="A4260">
        <v>4256</v>
      </c>
      <c r="B4260" s="119">
        <v>0.59056941183274736</v>
      </c>
      <c r="C4260" s="97">
        <v>7901.6241774371902</v>
      </c>
      <c r="D4260" s="96">
        <v>0.2</v>
      </c>
      <c r="E4260" s="98">
        <v>6.3005994943223079E-2</v>
      </c>
      <c r="F4260" s="119">
        <v>0.60214746830779475</v>
      </c>
      <c r="G4260" s="177">
        <v>1</v>
      </c>
      <c r="H4260" s="97">
        <v>2173725.5899603111</v>
      </c>
      <c r="I4260" s="185">
        <v>53787.675532216905</v>
      </c>
      <c r="J4260" s="174">
        <v>116919646728.86198</v>
      </c>
      <c r="K4260" s="186">
        <v>0.48969088046703579</v>
      </c>
      <c r="L4260" s="182">
        <v>41534975453.980934</v>
      </c>
      <c r="M4260" s="189">
        <v>4059219219.3015966</v>
      </c>
      <c r="N4260" s="187">
        <v>8581563.3129899167</v>
      </c>
      <c r="O4260" s="185">
        <v>0</v>
      </c>
      <c r="P4260" s="185">
        <v>163610477818.08295</v>
      </c>
      <c r="Q4260" s="174">
        <v>284589343766.24652</v>
      </c>
      <c r="R4260" s="119">
        <v>0.66110299322926402</v>
      </c>
      <c r="S4260" s="174">
        <v>122710730348.35707</v>
      </c>
      <c r="T4260" s="119">
        <v>0.43118526057373435</v>
      </c>
      <c r="U4260" s="97">
        <v>17.069112355511791</v>
      </c>
      <c r="V4260" s="184">
        <v>2307280834967.1094</v>
      </c>
      <c r="W4260" s="199">
        <v>2393.7148837728651</v>
      </c>
      <c r="X4260" s="191">
        <v>4.2359759420671265E-2</v>
      </c>
      <c r="Y4260" s="198">
        <v>2.0000000000000001E-4</v>
      </c>
    </row>
    <row r="4261" spans="1:25" x14ac:dyDescent="0.2">
      <c r="A4261">
        <v>4257</v>
      </c>
      <c r="B4261" s="119">
        <v>0.46078163490719592</v>
      </c>
      <c r="C4261" s="97">
        <v>11603.365477671414</v>
      </c>
      <c r="D4261" s="96">
        <v>0.2</v>
      </c>
      <c r="E4261" s="98">
        <v>0</v>
      </c>
      <c r="F4261" s="119">
        <v>0.66711350853217832</v>
      </c>
      <c r="G4261" s="177">
        <v>1</v>
      </c>
      <c r="H4261" s="97">
        <v>1729645.3976672636</v>
      </c>
      <c r="I4261" s="185">
        <v>53750.360769746476</v>
      </c>
      <c r="J4261" s="174">
        <v>92969064128.347031</v>
      </c>
      <c r="K4261" s="186">
        <v>0.46078163490719592</v>
      </c>
      <c r="L4261" s="182">
        <v>31267730743.778877</v>
      </c>
      <c r="M4261" s="189">
        <v>3320826932.6884227</v>
      </c>
      <c r="N4261" s="187">
        <v>7138994.296610835</v>
      </c>
      <c r="O4261" s="185">
        <v>0</v>
      </c>
      <c r="P4261" s="185">
        <v>220458962740.60684</v>
      </c>
      <c r="Q4261" s="174">
        <v>316748853801.64227</v>
      </c>
      <c r="R4261" s="119">
        <v>0.69204862125439714</v>
      </c>
      <c r="S4261" s="174">
        <v>130817474338.26152</v>
      </c>
      <c r="T4261" s="119">
        <v>0.41300062421120359</v>
      </c>
      <c r="U4261" s="97">
        <v>17.654562990940743</v>
      </c>
      <c r="V4261" s="184">
        <v>2528638235000.145</v>
      </c>
      <c r="W4261" s="199">
        <v>2626.9809496381299</v>
      </c>
      <c r="X4261" s="191">
        <v>4.1386072618082088E-2</v>
      </c>
      <c r="Y4261" s="198">
        <v>2.0000000000000001E-4</v>
      </c>
    </row>
    <row r="4262" spans="1:25" x14ac:dyDescent="0.2">
      <c r="A4262">
        <v>4258</v>
      </c>
      <c r="B4262" s="119">
        <v>0.66795954113986633</v>
      </c>
      <c r="C4262" s="97">
        <v>16268.562347555348</v>
      </c>
      <c r="D4262" s="96">
        <v>0.5815776748786543</v>
      </c>
      <c r="E4262" s="98">
        <v>0.6093797495122637</v>
      </c>
      <c r="F4262" s="119">
        <v>0.52235864208076654</v>
      </c>
      <c r="G4262" s="177">
        <v>1</v>
      </c>
      <c r="H4262" s="97">
        <v>3191258.2161288685</v>
      </c>
      <c r="I4262" s="185">
        <v>53727.568850959484</v>
      </c>
      <c r="J4262" s="174">
        <v>171458545528.25394</v>
      </c>
      <c r="K4262" s="186">
        <v>0.53669221075295237</v>
      </c>
      <c r="L4262" s="182">
        <v>69668160192.03598</v>
      </c>
      <c r="M4262" s="189">
        <v>165016481.55071583</v>
      </c>
      <c r="N4262" s="187">
        <v>8975970.5613822006</v>
      </c>
      <c r="O4262" s="185">
        <v>0</v>
      </c>
      <c r="P4262" s="185">
        <v>126770398346.36064</v>
      </c>
      <c r="Q4262" s="174">
        <v>298393960356.16528</v>
      </c>
      <c r="R4262" s="119">
        <v>0.64825971778465374</v>
      </c>
      <c r="S4262" s="174">
        <v>131068614451.79269</v>
      </c>
      <c r="T4262" s="119">
        <v>0.4392468744854896</v>
      </c>
      <c r="U4262" s="97">
        <v>15.814698542763693</v>
      </c>
      <c r="V4262" s="184">
        <v>2216971745763.4482</v>
      </c>
      <c r="W4262" s="199">
        <v>2300.7442590665655</v>
      </c>
      <c r="X4262" s="191">
        <v>4.7138493308230223E-2</v>
      </c>
      <c r="Y4262" s="198">
        <v>2.0000000000000001E-4</v>
      </c>
    </row>
    <row r="4263" spans="1:25" x14ac:dyDescent="0.2">
      <c r="A4263">
        <v>4259</v>
      </c>
      <c r="B4263" s="119">
        <v>0.51063796583622978</v>
      </c>
      <c r="C4263" s="97">
        <v>10399.545057798201</v>
      </c>
      <c r="D4263" s="96">
        <v>0.99637748698144457</v>
      </c>
      <c r="E4263" s="98">
        <v>1.1720473290273287E-2</v>
      </c>
      <c r="F4263" s="119">
        <v>0</v>
      </c>
      <c r="G4263" s="177">
        <v>0</v>
      </c>
      <c r="H4263" s="97">
        <v>7445889.8871681914</v>
      </c>
      <c r="I4263" s="185">
        <v>31061.343207234979</v>
      </c>
      <c r="J4263" s="174">
        <v>231279341268.61133</v>
      </c>
      <c r="K4263" s="186">
        <v>0.25138018854887578</v>
      </c>
      <c r="L4263" s="182">
        <v>37783768434.532455</v>
      </c>
      <c r="M4263" s="189">
        <v>14684116745.241922</v>
      </c>
      <c r="N4263" s="187">
        <v>15738350.848956212</v>
      </c>
      <c r="O4263" s="185">
        <v>4896456981.4464684</v>
      </c>
      <c r="P4263" s="185">
        <v>0</v>
      </c>
      <c r="Q4263" s="174">
        <v>250859914995.29971</v>
      </c>
      <c r="R4263" s="119">
        <v>0.24737395770018977</v>
      </c>
      <c r="S4263" s="174">
        <v>40562160730.076096</v>
      </c>
      <c r="T4263" s="119">
        <v>0.16169247578209575</v>
      </c>
      <c r="U4263" s="97">
        <v>14.728312971415695</v>
      </c>
      <c r="V4263" s="184">
        <v>559392052571.40552</v>
      </c>
      <c r="W4263" s="199">
        <v>580.26938284150685</v>
      </c>
      <c r="X4263" s="191">
        <v>5.6013730641499039E-2</v>
      </c>
      <c r="Y4263" s="198">
        <v>2.0000000000000001E-4</v>
      </c>
    </row>
    <row r="4264" spans="1:25" x14ac:dyDescent="0.2">
      <c r="A4264">
        <v>4260</v>
      </c>
      <c r="B4264" s="119">
        <v>0.51072700959773631</v>
      </c>
      <c r="C4264" s="97">
        <v>13810.950128208666</v>
      </c>
      <c r="D4264" s="96">
        <v>0.77396940126448244</v>
      </c>
      <c r="E4264" s="98">
        <v>0.55210100718458432</v>
      </c>
      <c r="F4264" s="119">
        <v>0.39849273055794199</v>
      </c>
      <c r="G4264" s="177">
        <v>1</v>
      </c>
      <c r="H4264" s="97">
        <v>5088384.7353506582</v>
      </c>
      <c r="I4264" s="185">
        <v>43364.388650947774</v>
      </c>
      <c r="J4264" s="174">
        <v>220654693269.29599</v>
      </c>
      <c r="K4264" s="186">
        <v>0.41344000411345849</v>
      </c>
      <c r="L4264" s="182">
        <v>67901405197.819916</v>
      </c>
      <c r="M4264" s="189">
        <v>2165318191.1648808</v>
      </c>
      <c r="N4264" s="187">
        <v>12217739.33539981</v>
      </c>
      <c r="O4264" s="185">
        <v>0</v>
      </c>
      <c r="P4264" s="185">
        <v>191034910620.95026</v>
      </c>
      <c r="Q4264" s="174">
        <v>413854922081.41107</v>
      </c>
      <c r="R4264" s="119">
        <v>0.58971246388042897</v>
      </c>
      <c r="S4264" s="174">
        <v>192241286264.4209</v>
      </c>
      <c r="T4264" s="119">
        <v>0.4645137124323106</v>
      </c>
      <c r="U4264" s="97">
        <v>16.917932349087</v>
      </c>
      <c r="V4264" s="184">
        <v>3449868100279.7471</v>
      </c>
      <c r="W4264" s="199">
        <v>3582.7513915542504</v>
      </c>
      <c r="X4264" s="191">
        <v>4.4675698655558663E-2</v>
      </c>
      <c r="Y4264" s="198">
        <v>2.0000000000000001E-4</v>
      </c>
    </row>
    <row r="4265" spans="1:25" x14ac:dyDescent="0.2">
      <c r="A4265">
        <v>4261</v>
      </c>
      <c r="B4265" s="119">
        <v>0.63555478596178216</v>
      </c>
      <c r="C4265" s="97">
        <v>10656.109223140822</v>
      </c>
      <c r="D4265" s="96">
        <v>0.9669715951865564</v>
      </c>
      <c r="E4265" s="98">
        <v>0.17955891126478529</v>
      </c>
      <c r="F4265" s="119">
        <v>0</v>
      </c>
      <c r="G4265" s="177">
        <v>0</v>
      </c>
      <c r="H4265" s="97">
        <v>9590053.0174162537</v>
      </c>
      <c r="I4265" s="185">
        <v>29165.527442943778</v>
      </c>
      <c r="J4265" s="174">
        <v>279698954458.7395</v>
      </c>
      <c r="K4265" s="186">
        <v>0.28968096221286077</v>
      </c>
      <c r="L4265" s="182">
        <v>54247735596.922516</v>
      </c>
      <c r="M4265" s="189">
        <v>15014945809.421192</v>
      </c>
      <c r="N4265" s="187">
        <v>19947803.27763065</v>
      </c>
      <c r="O4265" s="185">
        <v>27347119615.662746</v>
      </c>
      <c r="P4265" s="185">
        <v>0</v>
      </c>
      <c r="Q4265" s="174">
        <v>322061019883.82343</v>
      </c>
      <c r="R4265" s="119">
        <v>0.3195082658161747</v>
      </c>
      <c r="S4265" s="174">
        <v>73774186343.943253</v>
      </c>
      <c r="T4265" s="119">
        <v>0.22906897075142996</v>
      </c>
      <c r="U4265" s="97">
        <v>15.241681363462286</v>
      </c>
      <c r="V4265" s="184">
        <v>1083936742756.7756</v>
      </c>
      <c r="W4265" s="199">
        <v>1125.1899149812355</v>
      </c>
      <c r="X4265" s="191">
        <v>5.4560896352502275E-2</v>
      </c>
      <c r="Y4265" s="198">
        <v>2.0000000000000001E-4</v>
      </c>
    </row>
    <row r="4266" spans="1:25" x14ac:dyDescent="0.2">
      <c r="A4266">
        <v>4262</v>
      </c>
      <c r="B4266" s="119">
        <v>0.23814361581426308</v>
      </c>
      <c r="C4266" s="97">
        <v>14999.197428684742</v>
      </c>
      <c r="D4266" s="96">
        <v>1.1331757236885081</v>
      </c>
      <c r="E4266" s="98">
        <v>4.9237513729075394E-2</v>
      </c>
      <c r="F4266" s="119">
        <v>0.39668221000710824</v>
      </c>
      <c r="G4266" s="177">
        <v>1</v>
      </c>
      <c r="H4266" s="97">
        <v>7560004.7522762949</v>
      </c>
      <c r="I4266" s="185">
        <v>41686.597231319254</v>
      </c>
      <c r="J4266" s="174">
        <v>315150873175.0014</v>
      </c>
      <c r="K4266" s="186">
        <v>0.23814361581426313</v>
      </c>
      <c r="L4266" s="182">
        <v>43529336821.793404</v>
      </c>
      <c r="M4266" s="189">
        <v>10027443511.498653</v>
      </c>
      <c r="N4266" s="187">
        <v>15953207.478486523</v>
      </c>
      <c r="O4266" s="185">
        <v>0</v>
      </c>
      <c r="P4266" s="185">
        <v>138198614772.51688</v>
      </c>
      <c r="Q4266" s="174">
        <v>463376931459.01697</v>
      </c>
      <c r="R4266" s="119">
        <v>0.40055956108671059</v>
      </c>
      <c r="S4266" s="174">
        <v>96049538003.662109</v>
      </c>
      <c r="T4266" s="119">
        <v>0.20728165664448306</v>
      </c>
      <c r="U4266" s="97">
        <v>16.669827194120217</v>
      </c>
      <c r="V4266" s="184">
        <v>1569802169698.3223</v>
      </c>
      <c r="W4266" s="199">
        <v>1631.0235535112622</v>
      </c>
      <c r="X4266" s="191">
        <v>4.7500181932407196E-2</v>
      </c>
      <c r="Y4266" s="198">
        <v>2.0000000000000001E-4</v>
      </c>
    </row>
    <row r="4267" spans="1:25" x14ac:dyDescent="0.2">
      <c r="A4267">
        <v>4263</v>
      </c>
      <c r="B4267" s="119">
        <v>0.57084138010130481</v>
      </c>
      <c r="C4267" s="97">
        <v>12519.447796157727</v>
      </c>
      <c r="D4267" s="96">
        <v>0.84454374119499465</v>
      </c>
      <c r="E4267" s="98">
        <v>0</v>
      </c>
      <c r="F4267" s="119">
        <v>0</v>
      </c>
      <c r="G4267" s="177">
        <v>0</v>
      </c>
      <c r="H4267" s="97">
        <v>7612081.6250325367</v>
      </c>
      <c r="I4267" s="185">
        <v>42421.749862972858</v>
      </c>
      <c r="J4267" s="174">
        <v>322917822633.66223</v>
      </c>
      <c r="K4267" s="186">
        <v>0.4351303601431038</v>
      </c>
      <c r="L4267" s="182">
        <v>113502405582.59096</v>
      </c>
      <c r="M4267" s="189">
        <v>8083684230.0958443</v>
      </c>
      <c r="N4267" s="187">
        <v>16947305.999586489</v>
      </c>
      <c r="O4267" s="185">
        <v>0</v>
      </c>
      <c r="P4267" s="185">
        <v>0</v>
      </c>
      <c r="Q4267" s="174">
        <v>331001506863.75806</v>
      </c>
      <c r="R4267" s="119">
        <v>0.42450365193366801</v>
      </c>
      <c r="S4267" s="174">
        <v>113502405582.59096</v>
      </c>
      <c r="T4267" s="119">
        <v>0.3429060086705561</v>
      </c>
      <c r="U4267" s="97">
        <v>13.163606752206855</v>
      </c>
      <c r="V4267" s="184">
        <v>1563900575576.8142</v>
      </c>
      <c r="W4267" s="199">
        <v>1623.0014244697979</v>
      </c>
      <c r="X4267" s="191">
        <v>5.5513387656398655E-2</v>
      </c>
      <c r="Y4267" s="198">
        <v>2.0000000000000001E-4</v>
      </c>
    </row>
    <row r="4268" spans="1:25" x14ac:dyDescent="0.2">
      <c r="A4268">
        <v>4264</v>
      </c>
      <c r="B4268" s="119">
        <v>0.53460207158636308</v>
      </c>
      <c r="C4268" s="97">
        <v>10524.239152651955</v>
      </c>
      <c r="D4268" s="96">
        <v>0.75537292198496009</v>
      </c>
      <c r="E4268" s="98">
        <v>0</v>
      </c>
      <c r="F4268" s="119">
        <v>0</v>
      </c>
      <c r="G4268" s="177">
        <v>0</v>
      </c>
      <c r="H4268" s="97">
        <v>8305017.4911302086</v>
      </c>
      <c r="I4268" s="185">
        <v>36178.048031683596</v>
      </c>
      <c r="J4268" s="174">
        <v>300459321698.08105</v>
      </c>
      <c r="K4268" s="186">
        <v>0.40251362009338576</v>
      </c>
      <c r="L4268" s="182">
        <v>88391682690.208878</v>
      </c>
      <c r="M4268" s="189">
        <v>10577953159.536539</v>
      </c>
      <c r="N4268" s="187">
        <v>19013637.038862541</v>
      </c>
      <c r="O4268" s="185">
        <v>0</v>
      </c>
      <c r="P4268" s="185">
        <v>0</v>
      </c>
      <c r="Q4268" s="174">
        <v>311037274857.61761</v>
      </c>
      <c r="R4268" s="119">
        <v>0.3888246812953835</v>
      </c>
      <c r="S4268" s="174">
        <v>88391682690.208878</v>
      </c>
      <c r="T4268" s="119">
        <v>0.28418356845066756</v>
      </c>
      <c r="U4268" s="97">
        <v>13.419925952451862</v>
      </c>
      <c r="V4268" s="184">
        <v>1230301042421.7969</v>
      </c>
      <c r="W4268" s="199">
        <v>1277.5930019248176</v>
      </c>
      <c r="X4268" s="191">
        <v>5.2683117225744938E-2</v>
      </c>
      <c r="Y4268" s="198">
        <v>2.0000000000000001E-4</v>
      </c>
    </row>
    <row r="4269" spans="1:25" x14ac:dyDescent="0.2">
      <c r="A4269">
        <v>4265</v>
      </c>
      <c r="B4269" s="119">
        <v>0.66311057451535427</v>
      </c>
      <c r="C4269" s="97">
        <v>17000</v>
      </c>
      <c r="D4269" s="96">
        <v>0.4260386255484418</v>
      </c>
      <c r="E4269" s="98">
        <v>2.0312580075734138E-2</v>
      </c>
      <c r="F4269" s="119">
        <v>0.67941297562598768</v>
      </c>
      <c r="G4269" s="177">
        <v>1</v>
      </c>
      <c r="H4269" s="97">
        <v>2248505.2140661809</v>
      </c>
      <c r="I4269" s="185">
        <v>53928.519191335006</v>
      </c>
      <c r="J4269" s="174">
        <v>121258556588.58485</v>
      </c>
      <c r="K4269" s="186">
        <v>0.50009282351689577</v>
      </c>
      <c r="L4269" s="182">
        <v>49601418621.700233</v>
      </c>
      <c r="M4269" s="189">
        <v>6436779323.7385101</v>
      </c>
      <c r="N4269" s="187">
        <v>7399561.1065453459</v>
      </c>
      <c r="O4269" s="185">
        <v>0</v>
      </c>
      <c r="P4269" s="185">
        <v>227344175947.46106</v>
      </c>
      <c r="Q4269" s="174">
        <v>355039511859.78442</v>
      </c>
      <c r="R4269" s="119">
        <v>0.68306728292741181</v>
      </c>
      <c r="S4269" s="174">
        <v>161116866746.64117</v>
      </c>
      <c r="T4269" s="119">
        <v>0.45379982048384232</v>
      </c>
      <c r="U4269" s="97">
        <v>17.273347761492886</v>
      </c>
      <c r="V4269" s="184">
        <v>3005071544039.27</v>
      </c>
      <c r="W4269" s="199">
        <v>3119.8360792827348</v>
      </c>
      <c r="X4269" s="191">
        <v>4.278253565170205E-2</v>
      </c>
      <c r="Y4269" s="198">
        <v>2.0000000000000001E-4</v>
      </c>
    </row>
    <row r="4270" spans="1:25" x14ac:dyDescent="0.2">
      <c r="A4270">
        <v>4266</v>
      </c>
      <c r="B4270" s="119">
        <v>0.59880154015563924</v>
      </c>
      <c r="C4270" s="97">
        <v>6318.1819209093846</v>
      </c>
      <c r="D4270" s="96">
        <v>0.86294850404696222</v>
      </c>
      <c r="E4270" s="98">
        <v>0.7</v>
      </c>
      <c r="F4270" s="119">
        <v>0</v>
      </c>
      <c r="G4270" s="177">
        <v>0</v>
      </c>
      <c r="H4270" s="97">
        <v>11768045.649321511</v>
      </c>
      <c r="I4270" s="185">
        <v>35340.034121660872</v>
      </c>
      <c r="J4270" s="174">
        <v>415883134792.28497</v>
      </c>
      <c r="K4270" s="186">
        <v>0.40513044917347707</v>
      </c>
      <c r="L4270" s="182">
        <v>119093846466.61656</v>
      </c>
      <c r="M4270" s="189">
        <v>68035363787.716934</v>
      </c>
      <c r="N4270" s="187">
        <v>25200177.934774376</v>
      </c>
      <c r="O4270" s="185">
        <v>146185894719.12045</v>
      </c>
      <c r="P4270" s="185">
        <v>0</v>
      </c>
      <c r="Q4270" s="174">
        <v>630104393299.12231</v>
      </c>
      <c r="R4270" s="119">
        <v>0.4529973763281902</v>
      </c>
      <c r="S4270" s="174">
        <v>193927906763.24933</v>
      </c>
      <c r="T4270" s="119">
        <v>0.30777107543700005</v>
      </c>
      <c r="U4270" s="97">
        <v>16.440459710739216</v>
      </c>
      <c r="V4270" s="184">
        <v>3425514218872.0981</v>
      </c>
      <c r="W4270" s="199">
        <v>3556.4729766786932</v>
      </c>
      <c r="X4270" s="191">
        <v>4.5192621220700661E-2</v>
      </c>
      <c r="Y4270" s="198">
        <v>2.0000000000000001E-4</v>
      </c>
    </row>
    <row r="4271" spans="1:25" x14ac:dyDescent="0.2">
      <c r="A4271">
        <v>4267</v>
      </c>
      <c r="B4271" s="119">
        <v>0.72854432003485226</v>
      </c>
      <c r="C4271" s="97">
        <v>4000</v>
      </c>
      <c r="D4271" s="96">
        <v>0.24375170357218889</v>
      </c>
      <c r="E4271" s="98">
        <v>0</v>
      </c>
      <c r="F4271" s="119">
        <v>0.4642955580801793</v>
      </c>
      <c r="G4271" s="177">
        <v>1</v>
      </c>
      <c r="H4271" s="97">
        <v>16261817.348738626</v>
      </c>
      <c r="I4271" s="185">
        <v>28051.4530397905</v>
      </c>
      <c r="J4271" s="174">
        <v>456167605699.79199</v>
      </c>
      <c r="K4271" s="186">
        <v>0.42839842156947039</v>
      </c>
      <c r="L4271" s="182">
        <v>146930726140.02161</v>
      </c>
      <c r="M4271" s="189">
        <v>12209814446.489529</v>
      </c>
      <c r="N4271" s="187">
        <v>50348658.608879611</v>
      </c>
      <c r="O4271" s="185">
        <v>0</v>
      </c>
      <c r="P4271" s="185">
        <v>403663984382.93829</v>
      </c>
      <c r="Q4271" s="174">
        <v>872041404529.21973</v>
      </c>
      <c r="R4271" s="119">
        <v>0.59441291097766624</v>
      </c>
      <c r="S4271" s="174">
        <v>286528775897.42438</v>
      </c>
      <c r="T4271" s="119">
        <v>0.32857244439225886</v>
      </c>
      <c r="U4271" s="97">
        <v>16.055251733108765</v>
      </c>
      <c r="V4271" s="184">
        <v>5104444170690.7344</v>
      </c>
      <c r="W4271" s="199">
        <v>5297.8413515305119</v>
      </c>
      <c r="X4271" s="191">
        <v>4.4496584443288419E-2</v>
      </c>
      <c r="Y4271" s="198">
        <v>2.0000000000000001E-4</v>
      </c>
    </row>
    <row r="4272" spans="1:25" x14ac:dyDescent="0.2">
      <c r="A4272">
        <v>4268</v>
      </c>
      <c r="B4272" s="119">
        <v>0.43960127018452144</v>
      </c>
      <c r="C4272" s="97">
        <v>11410.130894091402</v>
      </c>
      <c r="D4272" s="96">
        <v>0.9052556942729435</v>
      </c>
      <c r="E4272" s="98">
        <v>0</v>
      </c>
      <c r="F4272" s="119">
        <v>0.64856102930192405</v>
      </c>
      <c r="G4272" s="177">
        <v>1</v>
      </c>
      <c r="H4272" s="97">
        <v>8842927.7865642421</v>
      </c>
      <c r="I4272" s="185">
        <v>34872.867740246656</v>
      </c>
      <c r="J4272" s="174">
        <v>308378251137.40692</v>
      </c>
      <c r="K4272" s="186">
        <v>0.31326694899606866</v>
      </c>
      <c r="L4272" s="182">
        <v>64868459272.592636</v>
      </c>
      <c r="M4272" s="189">
        <v>4956133388.4623652</v>
      </c>
      <c r="N4272" s="187">
        <v>18962900.75494393</v>
      </c>
      <c r="O4272" s="185">
        <v>0</v>
      </c>
      <c r="P4272" s="185">
        <v>255731358818.66867</v>
      </c>
      <c r="Q4272" s="174">
        <v>569065743344.53796</v>
      </c>
      <c r="R4272" s="119">
        <v>0.52927065887910951</v>
      </c>
      <c r="S4272" s="174">
        <v>196256608300.90967</v>
      </c>
      <c r="T4272" s="119">
        <v>0.34487510555012818</v>
      </c>
      <c r="U4272" s="97">
        <v>17.116022958453406</v>
      </c>
      <c r="V4272" s="184">
        <v>3483454140245.6611</v>
      </c>
      <c r="W4272" s="199">
        <v>3617.7425704223324</v>
      </c>
      <c r="X4272" s="191">
        <v>4.3717865613665627E-2</v>
      </c>
      <c r="Y4272" s="198">
        <v>2.0000000000000001E-4</v>
      </c>
    </row>
    <row r="4273" spans="1:25" x14ac:dyDescent="0.2">
      <c r="A4273">
        <v>4269</v>
      </c>
      <c r="B4273" s="119">
        <v>0.5345003504515391</v>
      </c>
      <c r="C4273" s="97">
        <v>5516.7734359145707</v>
      </c>
      <c r="D4273" s="96">
        <v>0.76154671722487732</v>
      </c>
      <c r="E4273" s="98">
        <v>0.60740247339920372</v>
      </c>
      <c r="F4273" s="119">
        <v>0</v>
      </c>
      <c r="G4273" s="177">
        <v>0</v>
      </c>
      <c r="H4273" s="97">
        <v>9803717.0527308937</v>
      </c>
      <c r="I4273" s="185">
        <v>36046.169972885829</v>
      </c>
      <c r="J4273" s="174">
        <v>353386451248.81708</v>
      </c>
      <c r="K4273" s="186">
        <v>0.43896056055501653</v>
      </c>
      <c r="L4273" s="182">
        <v>112368714978.58626</v>
      </c>
      <c r="M4273" s="189">
        <v>43110922845.018776</v>
      </c>
      <c r="N4273" s="187">
        <v>22201103.03421817</v>
      </c>
      <c r="O4273" s="185">
        <v>75021364169.646866</v>
      </c>
      <c r="P4273" s="185">
        <v>0</v>
      </c>
      <c r="Q4273" s="174">
        <v>471518738263.48273</v>
      </c>
      <c r="R4273" s="119">
        <v>0.45626989684602315</v>
      </c>
      <c r="S4273" s="174">
        <v>149196465712.18781</v>
      </c>
      <c r="T4273" s="119">
        <v>0.31641683268336501</v>
      </c>
      <c r="U4273" s="97">
        <v>15.366420416341418</v>
      </c>
      <c r="V4273" s="184">
        <v>2474803347104.7368</v>
      </c>
      <c r="W4273" s="199">
        <v>2568.8073778784014</v>
      </c>
      <c r="X4273" s="191">
        <v>4.7489675888875073E-2</v>
      </c>
      <c r="Y4273" s="198">
        <v>2.0000000000000001E-4</v>
      </c>
    </row>
    <row r="4274" spans="1:25" x14ac:dyDescent="0.2">
      <c r="A4274">
        <v>4270</v>
      </c>
      <c r="B4274" s="119">
        <v>0.56896297763911152</v>
      </c>
      <c r="C4274" s="97">
        <v>10070.614703228146</v>
      </c>
      <c r="D4274" s="96">
        <v>0.99002361533163041</v>
      </c>
      <c r="E4274" s="98">
        <v>0.61184630410818386</v>
      </c>
      <c r="F4274" s="119">
        <v>0.44571042977304443</v>
      </c>
      <c r="G4274" s="177">
        <v>1</v>
      </c>
      <c r="H4274" s="97">
        <v>7812197.8041793825</v>
      </c>
      <c r="I4274" s="185">
        <v>31046.418101590814</v>
      </c>
      <c r="J4274" s="174">
        <v>242540759320.88278</v>
      </c>
      <c r="K4274" s="186">
        <v>0.29369613196502697</v>
      </c>
      <c r="L4274" s="182">
        <v>57653425111.681244</v>
      </c>
      <c r="M4274" s="189">
        <v>1734625132.0036442</v>
      </c>
      <c r="N4274" s="187">
        <v>16466010.629247852</v>
      </c>
      <c r="O4274" s="185">
        <v>0</v>
      </c>
      <c r="P4274" s="185">
        <v>282032324390.36322</v>
      </c>
      <c r="Q4274" s="174">
        <v>526307708843.24963</v>
      </c>
      <c r="R4274" s="119">
        <v>0.56404103033403996</v>
      </c>
      <c r="S4274" s="174">
        <v>245101596801.13525</v>
      </c>
      <c r="T4274" s="119">
        <v>0.46570018390920798</v>
      </c>
      <c r="U4274" s="97">
        <v>17.61568497335718</v>
      </c>
      <c r="V4274" s="184">
        <v>4521108696690.4639</v>
      </c>
      <c r="W4274" s="199">
        <v>4686.7822658074811</v>
      </c>
      <c r="X4274" s="191">
        <v>4.2715785845072053E-2</v>
      </c>
      <c r="Y4274" s="198">
        <v>2.0000000000000001E-4</v>
      </c>
    </row>
    <row r="4275" spans="1:25" x14ac:dyDescent="0.2">
      <c r="A4275">
        <v>4271</v>
      </c>
      <c r="B4275" s="119">
        <v>0.48399798859089688</v>
      </c>
      <c r="C4275" s="97">
        <v>9909.2311000201298</v>
      </c>
      <c r="D4275" s="96">
        <v>0.91981076356432157</v>
      </c>
      <c r="E4275" s="98">
        <v>0.58058799909907954</v>
      </c>
      <c r="F4275" s="119">
        <v>0</v>
      </c>
      <c r="G4275" s="177">
        <v>0</v>
      </c>
      <c r="H4275" s="97">
        <v>6712960.3028748743</v>
      </c>
      <c r="I4275" s="185">
        <v>37647.059716249954</v>
      </c>
      <c r="J4275" s="174">
        <v>252723217395.14578</v>
      </c>
      <c r="K4275" s="186">
        <v>0.36915279303092052</v>
      </c>
      <c r="L4275" s="182">
        <v>69735253891.740509</v>
      </c>
      <c r="M4275" s="189">
        <v>25384939775.57972</v>
      </c>
      <c r="N4275" s="187">
        <v>14748922.965943042</v>
      </c>
      <c r="O4275" s="185">
        <v>50469773286.467644</v>
      </c>
      <c r="P4275" s="185">
        <v>0</v>
      </c>
      <c r="Q4275" s="174">
        <v>328577930457.19312</v>
      </c>
      <c r="R4275" s="119">
        <v>0.40681155915846584</v>
      </c>
      <c r="S4275" s="174">
        <v>93842585367.729141</v>
      </c>
      <c r="T4275" s="119">
        <v>0.28560221691442811</v>
      </c>
      <c r="U4275" s="97">
        <v>15.316218015662644</v>
      </c>
      <c r="V4275" s="184">
        <v>1513398092887.4905</v>
      </c>
      <c r="W4275" s="199">
        <v>1571.7474633093791</v>
      </c>
      <c r="X4275" s="191">
        <v>5.059953164147387E-2</v>
      </c>
      <c r="Y4275" s="198">
        <v>2.0000000000000001E-4</v>
      </c>
    </row>
    <row r="4276" spans="1:25" x14ac:dyDescent="0.2">
      <c r="A4276">
        <v>4272</v>
      </c>
      <c r="B4276" s="119">
        <v>0.61059040758157934</v>
      </c>
      <c r="C4276" s="97">
        <v>11213.997258460593</v>
      </c>
      <c r="D4276" s="96">
        <v>0.85488895203608184</v>
      </c>
      <c r="E4276" s="98">
        <v>0.7</v>
      </c>
      <c r="F4276" s="119">
        <v>0</v>
      </c>
      <c r="G4276" s="177">
        <v>0</v>
      </c>
      <c r="H4276" s="97">
        <v>6335870.1088172998</v>
      </c>
      <c r="I4276" s="185">
        <v>43225.629796802845</v>
      </c>
      <c r="J4276" s="174">
        <v>273871975764.36557</v>
      </c>
      <c r="K4276" s="186">
        <v>0.51133008400714941</v>
      </c>
      <c r="L4276" s="182">
        <v>108930455682.60481</v>
      </c>
      <c r="M4276" s="189">
        <v>46766100568.992081</v>
      </c>
      <c r="N4276" s="187">
        <v>14361419.232805684</v>
      </c>
      <c r="O4276" s="185">
        <v>91811713059.402542</v>
      </c>
      <c r="P4276" s="185">
        <v>0</v>
      </c>
      <c r="Q4276" s="174">
        <v>412449789392.76019</v>
      </c>
      <c r="R4276" s="119">
        <v>0.51761052208714364</v>
      </c>
      <c r="S4276" s="174">
        <v>158567380230.99121</v>
      </c>
      <c r="T4276" s="119">
        <v>0.38445256685534041</v>
      </c>
      <c r="U4276" s="97">
        <v>15.807130236035976</v>
      </c>
      <c r="V4276" s="184">
        <v>2671412645274.2178</v>
      </c>
      <c r="W4276" s="199">
        <v>2772.4880422181209</v>
      </c>
      <c r="X4276" s="191">
        <v>4.7359980137195251E-2</v>
      </c>
      <c r="Y4276" s="198">
        <v>2.0000000000000001E-4</v>
      </c>
    </row>
    <row r="4277" spans="1:25" x14ac:dyDescent="0.2">
      <c r="A4277">
        <v>4273</v>
      </c>
      <c r="B4277" s="119">
        <v>0.4738938644154736</v>
      </c>
      <c r="C4277" s="97">
        <v>9127.3874910903869</v>
      </c>
      <c r="D4277" s="96">
        <v>0.75910561074502292</v>
      </c>
      <c r="E4277" s="98">
        <v>0.3480639929969076</v>
      </c>
      <c r="F4277" s="119">
        <v>0.68239801835748348</v>
      </c>
      <c r="G4277" s="177">
        <v>1</v>
      </c>
      <c r="H4277" s="97">
        <v>5277978.7742629023</v>
      </c>
      <c r="I4277" s="185">
        <v>42023.539370154554</v>
      </c>
      <c r="J4277" s="174">
        <v>221799348815.07715</v>
      </c>
      <c r="K4277" s="186">
        <v>0.42991064961733394</v>
      </c>
      <c r="L4277" s="182">
        <v>70685264667.285248</v>
      </c>
      <c r="M4277" s="189">
        <v>3192771792.4961562</v>
      </c>
      <c r="N4277" s="187">
        <v>12738641.29307127</v>
      </c>
      <c r="O4277" s="185">
        <v>0</v>
      </c>
      <c r="P4277" s="185">
        <v>326477392890.34296</v>
      </c>
      <c r="Q4277" s="174">
        <v>551469513497.91626</v>
      </c>
      <c r="R4277" s="119">
        <v>0.64651954046307047</v>
      </c>
      <c r="S4277" s="174">
        <v>265098525442.25262</v>
      </c>
      <c r="T4277" s="119">
        <v>0.48071292964276313</v>
      </c>
      <c r="U4277" s="97">
        <v>17.439666829309527</v>
      </c>
      <c r="V4277" s="184">
        <v>4944818398171.5391</v>
      </c>
      <c r="W4277" s="199">
        <v>5132.7934584691657</v>
      </c>
      <c r="X4277" s="191">
        <v>4.2764104303754227E-2</v>
      </c>
      <c r="Y4277" s="198">
        <v>2.0000000000000001E-4</v>
      </c>
    </row>
    <row r="4278" spans="1:25" x14ac:dyDescent="0.2">
      <c r="A4278">
        <v>4274</v>
      </c>
      <c r="B4278" s="119">
        <v>0.43039003203496012</v>
      </c>
      <c r="C4278" s="97">
        <v>14128.646050380779</v>
      </c>
      <c r="D4278" s="96">
        <v>0.65279134092785984</v>
      </c>
      <c r="E4278" s="98">
        <v>0.6786852558085037</v>
      </c>
      <c r="F4278" s="119">
        <v>0.39780202037676687</v>
      </c>
      <c r="G4278" s="177">
        <v>1</v>
      </c>
      <c r="H4278" s="97">
        <v>11006144.032962788</v>
      </c>
      <c r="I4278" s="185">
        <v>36971.988299184399</v>
      </c>
      <c r="J4278" s="174">
        <v>406919028405.83838</v>
      </c>
      <c r="K4278" s="186">
        <v>0.43039003203496007</v>
      </c>
      <c r="L4278" s="182">
        <v>137610929191.9361</v>
      </c>
      <c r="M4278" s="189">
        <v>11697294841.908527</v>
      </c>
      <c r="N4278" s="187">
        <v>25843515.56646543</v>
      </c>
      <c r="O4278" s="185">
        <v>3081821735.0898337</v>
      </c>
      <c r="P4278" s="185">
        <v>288296516971.75037</v>
      </c>
      <c r="Q4278" s="174">
        <v>709994661954.58716</v>
      </c>
      <c r="R4278" s="119">
        <v>0.5749853999082708</v>
      </c>
      <c r="S4278" s="174">
        <v>267327517443.13641</v>
      </c>
      <c r="T4278" s="119">
        <v>0.37652046102317777</v>
      </c>
      <c r="U4278" s="97">
        <v>16.052915899606212</v>
      </c>
      <c r="V4278" s="184">
        <v>4491527592801.4697</v>
      </c>
      <c r="W4278" s="199">
        <v>4663.1948122237427</v>
      </c>
      <c r="X4278" s="191">
        <v>4.6744638662976491E-2</v>
      </c>
      <c r="Y4278" s="198">
        <v>2.0000000000000001E-4</v>
      </c>
    </row>
    <row r="4279" spans="1:25" x14ac:dyDescent="0.2">
      <c r="A4279">
        <v>4275</v>
      </c>
      <c r="B4279" s="119">
        <v>0.45687987772195415</v>
      </c>
      <c r="C4279" s="97">
        <v>4813.0676192654219</v>
      </c>
      <c r="D4279" s="96">
        <v>1.2928079297060537</v>
      </c>
      <c r="E4279" s="98">
        <v>0</v>
      </c>
      <c r="F4279" s="119">
        <v>0</v>
      </c>
      <c r="G4279" s="177">
        <v>0</v>
      </c>
      <c r="H4279" s="97">
        <v>18164028.110825758</v>
      </c>
      <c r="I4279" s="185">
        <v>31554.288277242154</v>
      </c>
      <c r="J4279" s="174">
        <v>573152979284.92615</v>
      </c>
      <c r="K4279" s="186">
        <v>0.45687987772195415</v>
      </c>
      <c r="L4279" s="182">
        <v>204564783057.51431</v>
      </c>
      <c r="M4279" s="189">
        <v>23317048158.420162</v>
      </c>
      <c r="N4279" s="187">
        <v>33022773.413224977</v>
      </c>
      <c r="O4279" s="185">
        <v>0</v>
      </c>
      <c r="P4279" s="185">
        <v>0</v>
      </c>
      <c r="Q4279" s="174">
        <v>596470027443.34631</v>
      </c>
      <c r="R4279" s="119">
        <v>0.43901965068402848</v>
      </c>
      <c r="S4279" s="174">
        <v>204564783057.51431</v>
      </c>
      <c r="T4279" s="119">
        <v>0.34295903171252673</v>
      </c>
      <c r="U4279" s="97">
        <v>13.417930083513731</v>
      </c>
      <c r="V4279" s="184">
        <v>2899566689109.2148</v>
      </c>
      <c r="W4279" s="199">
        <v>3004.3356400823081</v>
      </c>
      <c r="X4279" s="191">
        <v>5.5824904903581031E-2</v>
      </c>
      <c r="Y4279" s="198">
        <v>2.0000000000000001E-4</v>
      </c>
    </row>
    <row r="4280" spans="1:25" x14ac:dyDescent="0.2">
      <c r="A4280">
        <v>4276</v>
      </c>
      <c r="B4280" s="119">
        <v>0.48773472063937756</v>
      </c>
      <c r="C4280" s="97">
        <v>10944.537534937639</v>
      </c>
      <c r="D4280" s="96">
        <v>1.0286647360536818</v>
      </c>
      <c r="E4280" s="98">
        <v>4.5560080039357728E-2</v>
      </c>
      <c r="F4280" s="119">
        <v>0</v>
      </c>
      <c r="G4280" s="177">
        <v>0</v>
      </c>
      <c r="H4280" s="97">
        <v>16214493.696349876</v>
      </c>
      <c r="I4280" s="185">
        <v>28130.241590568327</v>
      </c>
      <c r="J4280" s="174">
        <v>456117624947.06921</v>
      </c>
      <c r="K4280" s="186">
        <v>0.2782425142787629</v>
      </c>
      <c r="L4280" s="182">
        <v>83365679179.398956</v>
      </c>
      <c r="M4280" s="189">
        <v>9893919882.8946533</v>
      </c>
      <c r="N4280" s="187">
        <v>31846536.619027391</v>
      </c>
      <c r="O4280" s="185">
        <v>13784494808.15345</v>
      </c>
      <c r="P4280" s="185">
        <v>0</v>
      </c>
      <c r="Q4280" s="174">
        <v>479796039638.11731</v>
      </c>
      <c r="R4280" s="119">
        <v>0.28749489204348688</v>
      </c>
      <c r="S4280" s="174">
        <v>88735634176.986542</v>
      </c>
      <c r="T4280" s="119">
        <v>0.18494449067131682</v>
      </c>
      <c r="U4280" s="97">
        <v>13.741533241121365</v>
      </c>
      <c r="V4280" s="184">
        <v>1046654736339.4396</v>
      </c>
      <c r="W4280" s="199">
        <v>1086.5158810705193</v>
      </c>
      <c r="X4280" s="191">
        <v>5.5589246858162786E-2</v>
      </c>
      <c r="Y4280" s="198">
        <v>2.0000000000000001E-4</v>
      </c>
    </row>
    <row r="4281" spans="1:25" x14ac:dyDescent="0.2">
      <c r="A4281">
        <v>4277</v>
      </c>
      <c r="B4281" s="119">
        <v>0.65041817233155341</v>
      </c>
      <c r="C4281" s="97">
        <v>8037.8860897334998</v>
      </c>
      <c r="D4281" s="96">
        <v>0.48650675807900484</v>
      </c>
      <c r="E4281" s="98">
        <v>0</v>
      </c>
      <c r="F4281" s="119">
        <v>0</v>
      </c>
      <c r="G4281" s="177">
        <v>0</v>
      </c>
      <c r="H4281" s="97">
        <v>3313347.042901332</v>
      </c>
      <c r="I4281" s="185">
        <v>46602.951048305273</v>
      </c>
      <c r="J4281" s="174">
        <v>154411750046.37781</v>
      </c>
      <c r="K4281" s="186">
        <v>0.48055346913599351</v>
      </c>
      <c r="L4281" s="182">
        <v>54055736363.171867</v>
      </c>
      <c r="M4281" s="189">
        <v>1598121192.8742759</v>
      </c>
      <c r="N4281" s="187">
        <v>9847480.8174630459</v>
      </c>
      <c r="O4281" s="185">
        <v>0</v>
      </c>
      <c r="P4281" s="185">
        <v>0</v>
      </c>
      <c r="Q4281" s="174">
        <v>156009871239.25208</v>
      </c>
      <c r="R4281" s="119">
        <v>0.47563081470884044</v>
      </c>
      <c r="S4281" s="174">
        <v>54055736363.171867</v>
      </c>
      <c r="T4281" s="119">
        <v>0.34648920567515634</v>
      </c>
      <c r="U4281" s="97">
        <v>13.087910297467692</v>
      </c>
      <c r="V4281" s="184">
        <v>813093856362.20996</v>
      </c>
      <c r="W4281" s="199">
        <v>842.77319939250776</v>
      </c>
      <c r="X4281" s="191">
        <v>5.3426047751385625E-2</v>
      </c>
      <c r="Y4281" s="198">
        <v>2.0000000000000001E-4</v>
      </c>
    </row>
    <row r="4282" spans="1:25" x14ac:dyDescent="0.2">
      <c r="A4282">
        <v>4278</v>
      </c>
      <c r="B4282" s="119">
        <v>0.45107129735857049</v>
      </c>
      <c r="C4282" s="97">
        <v>4000</v>
      </c>
      <c r="D4282" s="96">
        <v>0.72068320438332512</v>
      </c>
      <c r="E4282" s="98">
        <v>0</v>
      </c>
      <c r="F4282" s="119">
        <v>0.39321711236181167</v>
      </c>
      <c r="G4282" s="177">
        <v>1</v>
      </c>
      <c r="H4282" s="97">
        <v>13937774.648107387</v>
      </c>
      <c r="I4282" s="185">
        <v>36219.188369349846</v>
      </c>
      <c r="J4282" s="174">
        <v>504814885429.35022</v>
      </c>
      <c r="K4282" s="186">
        <v>0.43867958840347743</v>
      </c>
      <c r="L4282" s="182">
        <v>161741313305.23544</v>
      </c>
      <c r="M4282" s="189">
        <v>14013518895.233814</v>
      </c>
      <c r="N4282" s="187">
        <v>31496382.759511158</v>
      </c>
      <c r="O4282" s="185">
        <v>0</v>
      </c>
      <c r="P4282" s="185">
        <v>403245030315.10785</v>
      </c>
      <c r="Q4282" s="174">
        <v>922073434639.69177</v>
      </c>
      <c r="R4282" s="119">
        <v>0.59002677007474325</v>
      </c>
      <c r="S4282" s="174">
        <v>380182561273.05084</v>
      </c>
      <c r="T4282" s="119">
        <v>0.41231267162751573</v>
      </c>
      <c r="U4282" s="97">
        <v>16.588706999587966</v>
      </c>
      <c r="V4282" s="184">
        <v>6819500151420.2393</v>
      </c>
      <c r="W4282" s="199">
        <v>7084.9449160843933</v>
      </c>
      <c r="X4282" s="191">
        <v>4.4287131048583693E-2</v>
      </c>
      <c r="Y4282" s="198">
        <v>2.0000000000000001E-4</v>
      </c>
    </row>
    <row r="4283" spans="1:25" x14ac:dyDescent="0.2">
      <c r="A4283">
        <v>4279</v>
      </c>
      <c r="B4283" s="119">
        <v>0.42435204549512823</v>
      </c>
      <c r="C4283" s="97">
        <v>13227.657682186284</v>
      </c>
      <c r="D4283" s="96">
        <v>0.63489637314647163</v>
      </c>
      <c r="E4283" s="98">
        <v>0</v>
      </c>
      <c r="F4283" s="119">
        <v>0.70486646755303273</v>
      </c>
      <c r="G4283" s="177">
        <v>1</v>
      </c>
      <c r="H4283" s="97">
        <v>5669615.5673133796</v>
      </c>
      <c r="I4283" s="185">
        <v>47776.612390531402</v>
      </c>
      <c r="J4283" s="174">
        <v>270875025362.85413</v>
      </c>
      <c r="K4283" s="186">
        <v>0.42435204549512817</v>
      </c>
      <c r="L4283" s="182">
        <v>78305617969.842758</v>
      </c>
      <c r="M4283" s="189">
        <v>8978065538.8280697</v>
      </c>
      <c r="N4283" s="187">
        <v>14303564.314888384</v>
      </c>
      <c r="O4283" s="185">
        <v>0</v>
      </c>
      <c r="P4283" s="185">
        <v>359426771011.90802</v>
      </c>
      <c r="Q4283" s="174">
        <v>639279861913.59033</v>
      </c>
      <c r="R4283" s="119">
        <v>0.6295955994781538</v>
      </c>
      <c r="S4283" s="174">
        <v>223124692485.80338</v>
      </c>
      <c r="T4283" s="119">
        <v>0.34902506050779136</v>
      </c>
      <c r="U4283" s="97">
        <v>17.022261213412396</v>
      </c>
      <c r="V4283" s="184">
        <v>4027737327969.0259</v>
      </c>
      <c r="W4283" s="199">
        <v>4181.1277165043239</v>
      </c>
      <c r="X4283" s="191">
        <v>4.3263585807106868E-2</v>
      </c>
      <c r="Y4283" s="198">
        <v>2.0000000000000001E-4</v>
      </c>
    </row>
    <row r="4284" spans="1:25" x14ac:dyDescent="0.2">
      <c r="A4284">
        <v>4280</v>
      </c>
      <c r="B4284" s="119">
        <v>0.48062223473594867</v>
      </c>
      <c r="C4284" s="97">
        <v>4903.2892806871605</v>
      </c>
      <c r="D4284" s="96">
        <v>0.44457783336689555</v>
      </c>
      <c r="E4284" s="98">
        <v>0</v>
      </c>
      <c r="F4284" s="119">
        <v>0</v>
      </c>
      <c r="G4284" s="177">
        <v>0</v>
      </c>
      <c r="H4284" s="97">
        <v>21153779.082993872</v>
      </c>
      <c r="I4284" s="185">
        <v>21015.306973209426</v>
      </c>
      <c r="J4284" s="174">
        <v>444553161072.57281</v>
      </c>
      <c r="K4284" s="186">
        <v>0.14825158757099777</v>
      </c>
      <c r="L4284" s="182">
        <v>20377928716.418976</v>
      </c>
      <c r="M4284" s="189">
        <v>20893252511.376534</v>
      </c>
      <c r="N4284" s="187">
        <v>54919385.497085221</v>
      </c>
      <c r="O4284" s="185">
        <v>0</v>
      </c>
      <c r="P4284" s="185">
        <v>0</v>
      </c>
      <c r="Q4284" s="174">
        <v>465446413583.94934</v>
      </c>
      <c r="R4284" s="119">
        <v>0.14159677669710402</v>
      </c>
      <c r="S4284" s="174">
        <v>20377928716.418976</v>
      </c>
      <c r="T4284" s="119">
        <v>4.3781471124695971E-2</v>
      </c>
      <c r="U4284" s="97">
        <v>16.238182113786472</v>
      </c>
      <c r="V4284" s="184">
        <v>288202679512.16089</v>
      </c>
      <c r="W4284" s="199">
        <v>299.18681508947589</v>
      </c>
      <c r="X4284" s="191">
        <v>5.7969679473065042E-2</v>
      </c>
      <c r="Y4284" s="198">
        <v>2.0000000000000001E-4</v>
      </c>
    </row>
    <row r="4285" spans="1:25" x14ac:dyDescent="0.2">
      <c r="A4285">
        <v>4281</v>
      </c>
      <c r="B4285" s="119">
        <v>0.42224965341646409</v>
      </c>
      <c r="C4285" s="97">
        <v>16218.930216530343</v>
      </c>
      <c r="D4285" s="96">
        <v>0.71894518515990635</v>
      </c>
      <c r="E4285" s="98">
        <v>0.50741658630120212</v>
      </c>
      <c r="F4285" s="119">
        <v>0</v>
      </c>
      <c r="G4285" s="177">
        <v>0</v>
      </c>
      <c r="H4285" s="97">
        <v>3858755.6031266339</v>
      </c>
      <c r="I4285" s="185">
        <v>41335.336833500216</v>
      </c>
      <c r="J4285" s="174">
        <v>159502962613.39569</v>
      </c>
      <c r="K4285" s="186">
        <v>0.28389502785390908</v>
      </c>
      <c r="L4285" s="182">
        <v>34255315384.520073</v>
      </c>
      <c r="M4285" s="189">
        <v>17525873814.055565</v>
      </c>
      <c r="N4285" s="187">
        <v>9875799.2447541151</v>
      </c>
      <c r="O4285" s="185">
        <v>58012239218.522133</v>
      </c>
      <c r="P4285" s="185">
        <v>0</v>
      </c>
      <c r="Q4285" s="174">
        <v>235041075645.97339</v>
      </c>
      <c r="R4285" s="119">
        <v>0.3901100653863499</v>
      </c>
      <c r="S4285" s="174">
        <v>65393530104.048218</v>
      </c>
      <c r="T4285" s="119">
        <v>0.27822171050027916</v>
      </c>
      <c r="U4285" s="97">
        <v>16.535291077418321</v>
      </c>
      <c r="V4285" s="184">
        <v>1127892851440.459</v>
      </c>
      <c r="W4285" s="199">
        <v>1170.0808552253097</v>
      </c>
      <c r="X4285" s="191">
        <v>4.5557034253302153E-2</v>
      </c>
      <c r="Y4285" s="198">
        <v>2.0000000000000001E-4</v>
      </c>
    </row>
    <row r="4286" spans="1:25" x14ac:dyDescent="0.2">
      <c r="A4286">
        <v>4282</v>
      </c>
      <c r="B4286" s="119">
        <v>0.67091753912297625</v>
      </c>
      <c r="C4286" s="97">
        <v>4000</v>
      </c>
      <c r="D4286" s="96">
        <v>1.1642456245209041</v>
      </c>
      <c r="E4286" s="98">
        <v>4.21501561014722E-2</v>
      </c>
      <c r="F4286" s="119">
        <v>0.53343967397093051</v>
      </c>
      <c r="G4286" s="177">
        <v>1</v>
      </c>
      <c r="H4286" s="97">
        <v>21760004.899180409</v>
      </c>
      <c r="I4286" s="185">
        <v>25486.211254502723</v>
      </c>
      <c r="J4286" s="174">
        <v>554580081759.52612</v>
      </c>
      <c r="K4286" s="186">
        <v>0.36976901013021735</v>
      </c>
      <c r="L4286" s="182">
        <v>136457532975.29935</v>
      </c>
      <c r="M4286" s="189">
        <v>12278112257.911591</v>
      </c>
      <c r="N4286" s="187">
        <v>40638176.752709135</v>
      </c>
      <c r="O4286" s="185">
        <v>0</v>
      </c>
      <c r="P4286" s="185">
        <v>406017101642.77319</v>
      </c>
      <c r="Q4286" s="174">
        <v>972875295660.21094</v>
      </c>
      <c r="R4286" s="119">
        <v>0.54465378198835557</v>
      </c>
      <c r="S4286" s="174">
        <v>260556739206.21857</v>
      </c>
      <c r="T4286" s="119">
        <v>0.267821313141064</v>
      </c>
      <c r="U4286" s="97">
        <v>16.039837364009507</v>
      </c>
      <c r="V4286" s="184">
        <v>4427093466905.5098</v>
      </c>
      <c r="W4286" s="199">
        <v>4597.9919687252432</v>
      </c>
      <c r="X4286" s="191">
        <v>4.5964505988439548E-2</v>
      </c>
      <c r="Y4286" s="198">
        <v>2.0000000000000001E-4</v>
      </c>
    </row>
    <row r="4287" spans="1:25" x14ac:dyDescent="0.2">
      <c r="A4287">
        <v>4283</v>
      </c>
      <c r="B4287" s="119">
        <v>0.47796081151627778</v>
      </c>
      <c r="C4287" s="97">
        <v>17000</v>
      </c>
      <c r="D4287" s="96">
        <v>0.51472707574423948</v>
      </c>
      <c r="E4287" s="98">
        <v>0.54089168477832583</v>
      </c>
      <c r="F4287" s="119">
        <v>0.59710261319890545</v>
      </c>
      <c r="G4287" s="177">
        <v>1</v>
      </c>
      <c r="H4287" s="97">
        <v>3199367.3379879291</v>
      </c>
      <c r="I4287" s="185">
        <v>53707.552180760133</v>
      </c>
      <c r="J4287" s="174">
        <v>171830188250.40634</v>
      </c>
      <c r="K4287" s="186">
        <v>0.47796081151627778</v>
      </c>
      <c r="L4287" s="182">
        <v>63775680190.679871</v>
      </c>
      <c r="M4287" s="189">
        <v>2402736908.3192167</v>
      </c>
      <c r="N4287" s="187">
        <v>9343012.3579348698</v>
      </c>
      <c r="O4287" s="185">
        <v>0</v>
      </c>
      <c r="P4287" s="185">
        <v>227960544692.16141</v>
      </c>
      <c r="Q4287" s="174">
        <v>402193469850.88696</v>
      </c>
      <c r="R4287" s="119">
        <v>0.65763507316752334</v>
      </c>
      <c r="S4287" s="174">
        <v>177689500388.09137</v>
      </c>
      <c r="T4287" s="119">
        <v>0.44180105771973294</v>
      </c>
      <c r="U4287" s="97">
        <v>16.892005694614127</v>
      </c>
      <c r="V4287" s="184">
        <v>3210496247140.4604</v>
      </c>
      <c r="W4287" s="199">
        <v>3331.5330682494546</v>
      </c>
      <c r="X4287" s="191">
        <v>4.3655553149500669E-2</v>
      </c>
      <c r="Y4287" s="198">
        <v>2.0000000000000001E-4</v>
      </c>
    </row>
    <row r="4288" spans="1:25" x14ac:dyDescent="0.2">
      <c r="A4288">
        <v>4284</v>
      </c>
      <c r="B4288" s="119">
        <v>0.56698587162691771</v>
      </c>
      <c r="C4288" s="97">
        <v>6847.6391947193679</v>
      </c>
      <c r="D4288" s="96">
        <v>0.65732736879883391</v>
      </c>
      <c r="E4288" s="98">
        <v>0</v>
      </c>
      <c r="F4288" s="119">
        <v>0.85895471212373575</v>
      </c>
      <c r="G4288" s="177">
        <v>1</v>
      </c>
      <c r="H4288" s="97">
        <v>6192140.0838513449</v>
      </c>
      <c r="I4288" s="185">
        <v>42926.906231424611</v>
      </c>
      <c r="J4288" s="174">
        <v>265809416751.3324</v>
      </c>
      <c r="K4288" s="186">
        <v>0.45888617412651433</v>
      </c>
      <c r="L4288" s="182">
        <v>85654597335.411224</v>
      </c>
      <c r="M4288" s="189">
        <v>9474490292.5813217</v>
      </c>
      <c r="N4288" s="187">
        <v>15391169.418277511</v>
      </c>
      <c r="O4288" s="185">
        <v>0</v>
      </c>
      <c r="P4288" s="185">
        <v>316150201320.89087</v>
      </c>
      <c r="Q4288" s="174">
        <v>591434108364.80457</v>
      </c>
      <c r="R4288" s="119">
        <v>0.63387691385105349</v>
      </c>
      <c r="S4288" s="174">
        <v>246186858343.6673</v>
      </c>
      <c r="T4288" s="119">
        <v>0.41625407608689335</v>
      </c>
      <c r="U4288" s="97">
        <v>17.068766947430717</v>
      </c>
      <c r="V4288" s="184">
        <v>4530463251619.5273</v>
      </c>
      <c r="W4288" s="199">
        <v>4705.5870765131212</v>
      </c>
      <c r="X4288" s="191">
        <v>4.3193324185223203E-2</v>
      </c>
      <c r="Y4288" s="198">
        <v>2.0000000000000001E-4</v>
      </c>
    </row>
    <row r="4289" spans="1:25" x14ac:dyDescent="0.2">
      <c r="A4289">
        <v>4285</v>
      </c>
      <c r="B4289" s="119">
        <v>0.44529044878480684</v>
      </c>
      <c r="C4289" s="97">
        <v>10764.410445354084</v>
      </c>
      <c r="D4289" s="96">
        <v>0.99149899535232777</v>
      </c>
      <c r="E4289" s="98">
        <v>0</v>
      </c>
      <c r="F4289" s="119">
        <v>0</v>
      </c>
      <c r="G4289" s="177">
        <v>0</v>
      </c>
      <c r="H4289" s="97">
        <v>8306896.5356317842</v>
      </c>
      <c r="I4289" s="185">
        <v>39309.267162352677</v>
      </c>
      <c r="J4289" s="174">
        <v>326538015209.17169</v>
      </c>
      <c r="K4289" s="186">
        <v>0.41090346996962313</v>
      </c>
      <c r="L4289" s="182">
        <v>108799274072.07109</v>
      </c>
      <c r="M4289" s="189">
        <v>5795437079.7268505</v>
      </c>
      <c r="N4289" s="187">
        <v>17392692.92398401</v>
      </c>
      <c r="O4289" s="185">
        <v>0</v>
      </c>
      <c r="P4289" s="185">
        <v>0</v>
      </c>
      <c r="Q4289" s="174">
        <v>332333452288.89856</v>
      </c>
      <c r="R4289" s="119">
        <v>0.40373788013914086</v>
      </c>
      <c r="S4289" s="174">
        <v>108799274072.07109</v>
      </c>
      <c r="T4289" s="119">
        <v>0.32737984492000982</v>
      </c>
      <c r="U4289" s="97">
        <v>13.174280017376667</v>
      </c>
      <c r="V4289" s="184">
        <v>1481703544269.1465</v>
      </c>
      <c r="W4289" s="199">
        <v>1536.9276291834638</v>
      </c>
      <c r="X4289" s="191">
        <v>5.7276305411993106E-2</v>
      </c>
      <c r="Y4289" s="198">
        <v>2.0000000000000001E-4</v>
      </c>
    </row>
    <row r="4290" spans="1:25" x14ac:dyDescent="0.2">
      <c r="A4290">
        <v>4286</v>
      </c>
      <c r="B4290" s="119">
        <v>0.50294130750282329</v>
      </c>
      <c r="C4290" s="97">
        <v>6712.4601130382725</v>
      </c>
      <c r="D4290" s="96">
        <v>1.1837783837616751</v>
      </c>
      <c r="E4290" s="98">
        <v>0</v>
      </c>
      <c r="F4290" s="119">
        <v>0</v>
      </c>
      <c r="G4290" s="177">
        <v>0</v>
      </c>
      <c r="H4290" s="97">
        <v>16560838.893056905</v>
      </c>
      <c r="I4290" s="185">
        <v>29906.968089322378</v>
      </c>
      <c r="J4290" s="174">
        <v>495284480307.06177</v>
      </c>
      <c r="K4290" s="186">
        <v>0.23554712603283567</v>
      </c>
      <c r="L4290" s="182">
        <v>71393469038.907379</v>
      </c>
      <c r="M4290" s="189">
        <v>7859190566.0204124</v>
      </c>
      <c r="N4290" s="187">
        <v>31075823.149467882</v>
      </c>
      <c r="O4290" s="185">
        <v>0</v>
      </c>
      <c r="P4290" s="185">
        <v>0</v>
      </c>
      <c r="Q4290" s="174">
        <v>503143670873.08215</v>
      </c>
      <c r="R4290" s="119">
        <v>0.23186783946333922</v>
      </c>
      <c r="S4290" s="174">
        <v>71393469038.907379</v>
      </c>
      <c r="T4290" s="119">
        <v>0.14189479699709143</v>
      </c>
      <c r="U4290" s="97">
        <v>13.335457637125872</v>
      </c>
      <c r="V4290" s="184">
        <v>893857675184.02673</v>
      </c>
      <c r="W4290" s="199">
        <v>927.76103914012208</v>
      </c>
      <c r="X4290" s="191">
        <v>5.5819053516639398E-2</v>
      </c>
      <c r="Y4290" s="198">
        <v>2.0000000000000001E-4</v>
      </c>
    </row>
    <row r="4291" spans="1:25" x14ac:dyDescent="0.2">
      <c r="A4291">
        <v>4287</v>
      </c>
      <c r="B4291" s="119">
        <v>0.49312630396633744</v>
      </c>
      <c r="C4291" s="97">
        <v>4000</v>
      </c>
      <c r="D4291" s="96">
        <v>0.79049563930511035</v>
      </c>
      <c r="E4291" s="98">
        <v>0.41976647865920408</v>
      </c>
      <c r="F4291" s="119">
        <v>0.39284341696385056</v>
      </c>
      <c r="G4291" s="177">
        <v>1</v>
      </c>
      <c r="H4291" s="97">
        <v>16648097.548807528</v>
      </c>
      <c r="I4291" s="185">
        <v>29756.013936420448</v>
      </c>
      <c r="J4291" s="174">
        <v>495381022677.20392</v>
      </c>
      <c r="K4291" s="186">
        <v>0.40281989223085346</v>
      </c>
      <c r="L4291" s="182">
        <v>144507415410.48767</v>
      </c>
      <c r="M4291" s="189">
        <v>13427343742.565447</v>
      </c>
      <c r="N4291" s="187">
        <v>36074142.34155231</v>
      </c>
      <c r="O4291" s="185">
        <v>0</v>
      </c>
      <c r="P4291" s="185">
        <v>298988856216.69537</v>
      </c>
      <c r="Q4291" s="174">
        <v>807797222636.46472</v>
      </c>
      <c r="R4291" s="119">
        <v>0.54313186879926323</v>
      </c>
      <c r="S4291" s="174">
        <v>285464144918.15265</v>
      </c>
      <c r="T4291" s="119">
        <v>0.35338589551776767</v>
      </c>
      <c r="U4291" s="97">
        <v>16.119568311859695</v>
      </c>
      <c r="V4291" s="184">
        <v>4973581211512.0449</v>
      </c>
      <c r="W4291" s="199">
        <v>5159.8734495089393</v>
      </c>
      <c r="X4291" s="191">
        <v>4.5036101864543605E-2</v>
      </c>
      <c r="Y4291" s="198">
        <v>2.0000000000000001E-4</v>
      </c>
    </row>
    <row r="4292" spans="1:25" x14ac:dyDescent="0.2">
      <c r="A4292">
        <v>4288</v>
      </c>
      <c r="B4292" s="119">
        <v>0.61331295250871776</v>
      </c>
      <c r="C4292" s="97">
        <v>4000</v>
      </c>
      <c r="D4292" s="96">
        <v>1.1619734255640011</v>
      </c>
      <c r="E4292" s="98">
        <v>0</v>
      </c>
      <c r="F4292" s="119">
        <v>0.50214956246529319</v>
      </c>
      <c r="G4292" s="177">
        <v>1</v>
      </c>
      <c r="H4292" s="97">
        <v>17952511.143260054</v>
      </c>
      <c r="I4292" s="185">
        <v>28967.486112623796</v>
      </c>
      <c r="J4292" s="174">
        <v>520039117229.10956</v>
      </c>
      <c r="K4292" s="186">
        <v>0.42072834429134442</v>
      </c>
      <c r="L4292" s="182">
        <v>156130028401.30695</v>
      </c>
      <c r="M4292" s="189">
        <v>13122942700.162426</v>
      </c>
      <c r="N4292" s="187">
        <v>33920993.047445446</v>
      </c>
      <c r="O4292" s="185">
        <v>0</v>
      </c>
      <c r="P4292" s="185">
        <v>518693199057.66449</v>
      </c>
      <c r="Q4292" s="174">
        <v>1051855258986.9365</v>
      </c>
      <c r="R4292" s="119">
        <v>0.60250661922348958</v>
      </c>
      <c r="S4292" s="174">
        <v>349233279586.84631</v>
      </c>
      <c r="T4292" s="119">
        <v>0.33201647907640836</v>
      </c>
      <c r="U4292" s="97">
        <v>16.411866971173186</v>
      </c>
      <c r="V4292" s="184">
        <v>6116826037609.9072</v>
      </c>
      <c r="W4292" s="199">
        <v>6345.9285014702873</v>
      </c>
      <c r="X4292" s="191">
        <v>4.568459140763035E-2</v>
      </c>
      <c r="Y4292" s="198">
        <v>2.0000000000000001E-4</v>
      </c>
    </row>
    <row r="4293" spans="1:25" x14ac:dyDescent="0.2">
      <c r="A4293">
        <v>4289</v>
      </c>
      <c r="B4293" s="119">
        <v>0.50691462985260416</v>
      </c>
      <c r="C4293" s="97">
        <v>9500.1102316206016</v>
      </c>
      <c r="D4293" s="96">
        <v>0.48417295771348895</v>
      </c>
      <c r="E4293" s="98">
        <v>0</v>
      </c>
      <c r="F4293" s="119">
        <v>0</v>
      </c>
      <c r="G4293" s="177">
        <v>0</v>
      </c>
      <c r="H4293" s="97">
        <v>2885990.0171771529</v>
      </c>
      <c r="I4293" s="185">
        <v>53906.16600117342</v>
      </c>
      <c r="J4293" s="174">
        <v>155572656943.68094</v>
      </c>
      <c r="K4293" s="186">
        <v>0.49208033695812259</v>
      </c>
      <c r="L4293" s="182">
        <v>55698606777.28569</v>
      </c>
      <c r="M4293" s="189">
        <v>2019955527.8140361</v>
      </c>
      <c r="N4293" s="187">
        <v>8791227.8174592201</v>
      </c>
      <c r="O4293" s="185">
        <v>0</v>
      </c>
      <c r="P4293" s="185">
        <v>0</v>
      </c>
      <c r="Q4293" s="174">
        <v>157592612471.49496</v>
      </c>
      <c r="R4293" s="119">
        <v>0.48577305909034224</v>
      </c>
      <c r="S4293" s="174">
        <v>55698606777.28569</v>
      </c>
      <c r="T4293" s="119">
        <v>0.35343412298187737</v>
      </c>
      <c r="U4293" s="97">
        <v>13.116619533634317</v>
      </c>
      <c r="V4293" s="184">
        <v>819512039762.62305</v>
      </c>
      <c r="W4293" s="199">
        <v>850.82267123417262</v>
      </c>
      <c r="X4293" s="191">
        <v>5.4015425743471852E-2</v>
      </c>
      <c r="Y4293" s="198">
        <v>2.0000000000000001E-4</v>
      </c>
    </row>
    <row r="4294" spans="1:25" x14ac:dyDescent="0.2">
      <c r="A4294">
        <v>4290</v>
      </c>
      <c r="B4294" s="119">
        <v>0.44915582025557577</v>
      </c>
      <c r="C4294" s="97">
        <v>12437.14849939847</v>
      </c>
      <c r="D4294" s="96">
        <v>0.79591313340638326</v>
      </c>
      <c r="E4294" s="98">
        <v>7.0126532951941087E-2</v>
      </c>
      <c r="F4294" s="119">
        <v>0.68358720597937084</v>
      </c>
      <c r="G4294" s="177">
        <v>1</v>
      </c>
      <c r="H4294" s="97">
        <v>4806639.1466672979</v>
      </c>
      <c r="I4294" s="185">
        <v>35649.153590969952</v>
      </c>
      <c r="J4294" s="174">
        <v>171352617195.91125</v>
      </c>
      <c r="K4294" s="186">
        <v>0.21358627573701805</v>
      </c>
      <c r="L4294" s="182">
        <v>23671205433.403397</v>
      </c>
      <c r="M4294" s="189">
        <v>2303622950.8110118</v>
      </c>
      <c r="N4294" s="187">
        <v>11556276.312501401</v>
      </c>
      <c r="O4294" s="185">
        <v>0</v>
      </c>
      <c r="P4294" s="185">
        <v>104110013207.38297</v>
      </c>
      <c r="Q4294" s="174">
        <v>277766253354.10522</v>
      </c>
      <c r="R4294" s="119">
        <v>0.431609587064332</v>
      </c>
      <c r="S4294" s="174">
        <v>77362111204.845963</v>
      </c>
      <c r="T4294" s="119">
        <v>0.27851515535338373</v>
      </c>
      <c r="U4294" s="97">
        <v>17.247520217227862</v>
      </c>
      <c r="V4294" s="184">
        <v>1395205314216.3586</v>
      </c>
      <c r="W4294" s="199">
        <v>1447.0601480678588</v>
      </c>
      <c r="X4294" s="191">
        <v>4.5116282877988717E-2</v>
      </c>
      <c r="Y4294" s="198">
        <v>2.0000000000000001E-4</v>
      </c>
    </row>
    <row r="4295" spans="1:25" x14ac:dyDescent="0.2">
      <c r="A4295">
        <v>4291</v>
      </c>
      <c r="B4295" s="119">
        <v>0.55665120544910907</v>
      </c>
      <c r="C4295" s="97">
        <v>12131.364392240879</v>
      </c>
      <c r="D4295" s="96">
        <v>0.69951818318060943</v>
      </c>
      <c r="E4295" s="98">
        <v>0</v>
      </c>
      <c r="F4295" s="119">
        <v>0.32375860103403276</v>
      </c>
      <c r="G4295" s="177">
        <v>1</v>
      </c>
      <c r="H4295" s="97">
        <v>4435076.3367748419</v>
      </c>
      <c r="I4295" s="185">
        <v>48136.82914195882</v>
      </c>
      <c r="J4295" s="174">
        <v>213490511854.87518</v>
      </c>
      <c r="K4295" s="186">
        <v>0.47526049158312189</v>
      </c>
      <c r="L4295" s="182">
        <v>82036589303.956177</v>
      </c>
      <c r="M4295" s="189">
        <v>4657701556.4795218</v>
      </c>
      <c r="N4295" s="187">
        <v>11223145.66220241</v>
      </c>
      <c r="O4295" s="185">
        <v>0</v>
      </c>
      <c r="P4295" s="185">
        <v>107609804951.42708</v>
      </c>
      <c r="Q4295" s="174">
        <v>325758018362.78174</v>
      </c>
      <c r="R4295" s="119">
        <v>0.57573855132171914</v>
      </c>
      <c r="S4295" s="174">
        <v>117084546915.13693</v>
      </c>
      <c r="T4295" s="119">
        <v>0.35942184172039399</v>
      </c>
      <c r="U4295" s="97">
        <v>14.931532088481134</v>
      </c>
      <c r="V4295" s="184">
        <v>1878307022863.6807</v>
      </c>
      <c r="W4295" s="199">
        <v>1949.1194839180544</v>
      </c>
      <c r="X4295" s="191">
        <v>4.9897892410478012E-2</v>
      </c>
      <c r="Y4295" s="198">
        <v>2.0000000000000001E-4</v>
      </c>
    </row>
    <row r="4296" spans="1:25" x14ac:dyDescent="0.2">
      <c r="A4296">
        <v>4292</v>
      </c>
      <c r="B4296" s="119">
        <v>0.51212703247395397</v>
      </c>
      <c r="C4296" s="97">
        <v>9581.7843154259226</v>
      </c>
      <c r="D4296" s="96">
        <v>0.96276655380599307</v>
      </c>
      <c r="E4296" s="98">
        <v>0.17836323975088081</v>
      </c>
      <c r="F4296" s="119">
        <v>0.56914785045873395</v>
      </c>
      <c r="G4296" s="177">
        <v>1</v>
      </c>
      <c r="H4296" s="97">
        <v>13579303.571763836</v>
      </c>
      <c r="I4296" s="185">
        <v>35024.524180766857</v>
      </c>
      <c r="J4296" s="174">
        <v>475608646307.21625</v>
      </c>
      <c r="K4296" s="186">
        <v>0.42009482720101743</v>
      </c>
      <c r="L4296" s="182">
        <v>159770874204.51096</v>
      </c>
      <c r="M4296" s="189">
        <v>2842881758.1758151</v>
      </c>
      <c r="N4296" s="187">
        <v>27600280.526584215</v>
      </c>
      <c r="O4296" s="185">
        <v>0</v>
      </c>
      <c r="P4296" s="185">
        <v>493967585664.45978</v>
      </c>
      <c r="Q4296" s="174">
        <v>972419113729.85181</v>
      </c>
      <c r="R4296" s="119">
        <v>0.61185017058662827</v>
      </c>
      <c r="S4296" s="174">
        <v>407497860969.46478</v>
      </c>
      <c r="T4296" s="119">
        <v>0.41905579108420521</v>
      </c>
      <c r="U4296" s="97">
        <v>16.672023718678467</v>
      </c>
      <c r="V4296" s="184">
        <v>7133302755275.3652</v>
      </c>
      <c r="W4296" s="199">
        <v>7395.3938847783675</v>
      </c>
      <c r="X4296" s="191">
        <v>4.4327033535226344E-2</v>
      </c>
      <c r="Y4296" s="198">
        <v>2.0000000000000001E-4</v>
      </c>
    </row>
    <row r="4297" spans="1:25" x14ac:dyDescent="0.2">
      <c r="A4297">
        <v>4293</v>
      </c>
      <c r="B4297" s="119">
        <v>0.65707880780312322</v>
      </c>
      <c r="C4297" s="97">
        <v>10413.017934082587</v>
      </c>
      <c r="D4297" s="96">
        <v>0.78962180807828919</v>
      </c>
      <c r="E4297" s="98">
        <v>0.60420899637887648</v>
      </c>
      <c r="F4297" s="119">
        <v>0</v>
      </c>
      <c r="G4297" s="177">
        <v>0</v>
      </c>
      <c r="H4297" s="97">
        <v>5421912.978448661</v>
      </c>
      <c r="I4297" s="185">
        <v>34278.63368614902</v>
      </c>
      <c r="J4297" s="174">
        <v>185855768866.41882</v>
      </c>
      <c r="K4297" s="186">
        <v>0.2954400619410058</v>
      </c>
      <c r="L4297" s="182">
        <v>36579856427.347443</v>
      </c>
      <c r="M4297" s="189">
        <v>24717907702.102192</v>
      </c>
      <c r="N4297" s="187">
        <v>12844090.041274372</v>
      </c>
      <c r="O4297" s="185">
        <v>66082897000.710899</v>
      </c>
      <c r="P4297" s="185">
        <v>0</v>
      </c>
      <c r="Q4297" s="174">
        <v>276656573569.23193</v>
      </c>
      <c r="R4297" s="119">
        <v>0.38956441943927445</v>
      </c>
      <c r="S4297" s="174">
        <v>65759965090.673477</v>
      </c>
      <c r="T4297" s="119">
        <v>0.2376952921894602</v>
      </c>
      <c r="U4297" s="97">
        <v>17.021791760300733</v>
      </c>
      <c r="V4297" s="184">
        <v>1168990662864.7749</v>
      </c>
      <c r="W4297" s="199">
        <v>1213.7753921256642</v>
      </c>
      <c r="X4297" s="191">
        <v>4.4993142607896164E-2</v>
      </c>
      <c r="Y4297" s="198">
        <v>2.0000000000000001E-4</v>
      </c>
    </row>
    <row r="4298" spans="1:25" x14ac:dyDescent="0.2">
      <c r="A4298">
        <v>4294</v>
      </c>
      <c r="B4298" s="119">
        <v>0.51034013095017172</v>
      </c>
      <c r="C4298" s="97">
        <v>4973.3604047638328</v>
      </c>
      <c r="D4298" s="96">
        <v>0.54711694548609757</v>
      </c>
      <c r="E4298" s="98">
        <v>0.42644095329328519</v>
      </c>
      <c r="F4298" s="119">
        <v>0</v>
      </c>
      <c r="G4298" s="177">
        <v>0</v>
      </c>
      <c r="H4298" s="97">
        <v>6781483.1579852924</v>
      </c>
      <c r="I4298" s="185">
        <v>39976.579623429701</v>
      </c>
      <c r="J4298" s="174">
        <v>271100501430.14655</v>
      </c>
      <c r="K4298" s="186">
        <v>0.42193718889791554</v>
      </c>
      <c r="L4298" s="182">
        <v>77864933421.688354</v>
      </c>
      <c r="M4298" s="189">
        <v>41177258981.905067</v>
      </c>
      <c r="N4298" s="187">
        <v>17771788.403991006</v>
      </c>
      <c r="O4298" s="185">
        <v>90627819813.044373</v>
      </c>
      <c r="P4298" s="185">
        <v>0</v>
      </c>
      <c r="Q4298" s="174">
        <v>402905580225.09601</v>
      </c>
      <c r="R4298" s="119">
        <v>0.46385468086164261</v>
      </c>
      <c r="S4298" s="174">
        <v>137305943010.35768</v>
      </c>
      <c r="T4298" s="119">
        <v>0.34078938031497941</v>
      </c>
      <c r="U4298" s="97">
        <v>16.593019041201206</v>
      </c>
      <c r="V4298" s="184">
        <v>2521152473920.6606</v>
      </c>
      <c r="W4298" s="199">
        <v>2616.9617067104796</v>
      </c>
      <c r="X4298" s="191">
        <v>4.3013885625988305E-2</v>
      </c>
      <c r="Y4298" s="198">
        <v>2.0000000000000001E-4</v>
      </c>
    </row>
    <row r="4299" spans="1:25" x14ac:dyDescent="0.2">
      <c r="A4299">
        <v>4295</v>
      </c>
      <c r="B4299" s="119">
        <v>0.5216793950487445</v>
      </c>
      <c r="C4299" s="97">
        <v>4000</v>
      </c>
      <c r="D4299" s="96">
        <v>1.1491490517923006</v>
      </c>
      <c r="E4299" s="98">
        <v>0.24667083653081034</v>
      </c>
      <c r="F4299" s="119">
        <v>0.54561524678614548</v>
      </c>
      <c r="G4299" s="177">
        <v>1</v>
      </c>
      <c r="H4299" s="97">
        <v>15283738.987243593</v>
      </c>
      <c r="I4299" s="185">
        <v>27052.407660101366</v>
      </c>
      <c r="J4299" s="174">
        <v>413461937653.49847</v>
      </c>
      <c r="K4299" s="186">
        <v>0.37850321010183974</v>
      </c>
      <c r="L4299" s="182">
        <v>103461932513.33372</v>
      </c>
      <c r="M4299" s="189">
        <v>8800529910.7577038</v>
      </c>
      <c r="N4299" s="187">
        <v>29244379.172140658</v>
      </c>
      <c r="O4299" s="185">
        <v>0</v>
      </c>
      <c r="P4299" s="185">
        <v>414848323315.43829</v>
      </c>
      <c r="Q4299" s="174">
        <v>837110790879.69446</v>
      </c>
      <c r="R4299" s="119">
        <v>0.58340584619140756</v>
      </c>
      <c r="S4299" s="174">
        <v>263120624360.75027</v>
      </c>
      <c r="T4299" s="119">
        <v>0.31431995289923903</v>
      </c>
      <c r="U4299" s="97">
        <v>16.753227485567219</v>
      </c>
      <c r="V4299" s="184">
        <v>4686108485806.8867</v>
      </c>
      <c r="W4299" s="199">
        <v>4867.7212070080705</v>
      </c>
      <c r="X4299" s="191">
        <v>4.4730256903673001E-2</v>
      </c>
      <c r="Y4299" s="198">
        <v>2.0000000000000001E-4</v>
      </c>
    </row>
    <row r="4300" spans="1:25" x14ac:dyDescent="0.2">
      <c r="A4300">
        <v>4296</v>
      </c>
      <c r="B4300" s="119">
        <v>0.48771618172890802</v>
      </c>
      <c r="C4300" s="97">
        <v>5816.2736059246399</v>
      </c>
      <c r="D4300" s="96">
        <v>0.75594802180368825</v>
      </c>
      <c r="E4300" s="98">
        <v>0.42286590889580483</v>
      </c>
      <c r="F4300" s="119">
        <v>0</v>
      </c>
      <c r="G4300" s="177">
        <v>0</v>
      </c>
      <c r="H4300" s="97">
        <v>7814502.5694972035</v>
      </c>
      <c r="I4300" s="185">
        <v>37983.579587681372</v>
      </c>
      <c r="J4300" s="174">
        <v>296822780286.63763</v>
      </c>
      <c r="K4300" s="186">
        <v>0.41707865121346066</v>
      </c>
      <c r="L4300" s="182">
        <v>89943807360.580063</v>
      </c>
      <c r="M4300" s="189">
        <v>39552622634.724976</v>
      </c>
      <c r="N4300" s="187">
        <v>18150629.359882049</v>
      </c>
      <c r="O4300" s="185">
        <v>72568436187.159744</v>
      </c>
      <c r="P4300" s="185">
        <v>0</v>
      </c>
      <c r="Q4300" s="174">
        <v>408943839108.52234</v>
      </c>
      <c r="R4300" s="119">
        <v>0.44468989726691838</v>
      </c>
      <c r="S4300" s="174">
        <v>135516112683.82086</v>
      </c>
      <c r="T4300" s="119">
        <v>0.33138074161782066</v>
      </c>
      <c r="U4300" s="97">
        <v>15.855687623632267</v>
      </c>
      <c r="V4300" s="184">
        <v>2350961124674.873</v>
      </c>
      <c r="W4300" s="199">
        <v>2439.9060529261969</v>
      </c>
      <c r="X4300" s="191">
        <v>4.5820927008764438E-2</v>
      </c>
      <c r="Y4300" s="198">
        <v>2.0000000000000001E-4</v>
      </c>
    </row>
    <row r="4301" spans="1:25" x14ac:dyDescent="0.2">
      <c r="A4301">
        <v>4297</v>
      </c>
      <c r="B4301" s="119">
        <v>0.49317701404971598</v>
      </c>
      <c r="C4301" s="97">
        <v>16981.305695025076</v>
      </c>
      <c r="D4301" s="96">
        <v>1.0811087600558928</v>
      </c>
      <c r="E4301" s="98">
        <v>0.18369439852520619</v>
      </c>
      <c r="F4301" s="119">
        <v>0</v>
      </c>
      <c r="G4301" s="177">
        <v>0</v>
      </c>
      <c r="H4301" s="97">
        <v>8326184.7967876438</v>
      </c>
      <c r="I4301" s="185">
        <v>37186.111039339063</v>
      </c>
      <c r="J4301" s="174">
        <v>309618432387.4021</v>
      </c>
      <c r="K4301" s="186">
        <v>0.41112031780146108</v>
      </c>
      <c r="L4301" s="182">
        <v>110567787978.58763</v>
      </c>
      <c r="M4301" s="189">
        <v>21446976842.489296</v>
      </c>
      <c r="N4301" s="187">
        <v>16877295.45984105</v>
      </c>
      <c r="O4301" s="185">
        <v>40696854480.562492</v>
      </c>
      <c r="P4301" s="185">
        <v>0</v>
      </c>
      <c r="Q4301" s="174">
        <v>371762263710.45392</v>
      </c>
      <c r="R4301" s="119">
        <v>0.42997347366392752</v>
      </c>
      <c r="S4301" s="174">
        <v>127026778741.51024</v>
      </c>
      <c r="T4301" s="119">
        <v>0.34168820007090533</v>
      </c>
      <c r="U4301" s="97">
        <v>14.350723567505488</v>
      </c>
      <c r="V4301" s="184">
        <v>1759143163457.249</v>
      </c>
      <c r="W4301" s="199">
        <v>1825.8862954846654</v>
      </c>
      <c r="X4301" s="191">
        <v>5.293651278603323E-2</v>
      </c>
      <c r="Y4301" s="198">
        <v>2.0000000000000001E-4</v>
      </c>
    </row>
    <row r="4302" spans="1:25" x14ac:dyDescent="0.2">
      <c r="A4302">
        <v>4298</v>
      </c>
      <c r="B4302" s="119">
        <v>0.49968439858865893</v>
      </c>
      <c r="C4302" s="97">
        <v>11584.602250332231</v>
      </c>
      <c r="D4302" s="96">
        <v>0.78109471116715512</v>
      </c>
      <c r="E4302" s="98">
        <v>0.49817654923353971</v>
      </c>
      <c r="F4302" s="119">
        <v>0.4762754198029735</v>
      </c>
      <c r="G4302" s="177">
        <v>1</v>
      </c>
      <c r="H4302" s="97">
        <v>4798627.2233144082</v>
      </c>
      <c r="I4302" s="185">
        <v>40081.838117930798</v>
      </c>
      <c r="J4302" s="174">
        <v>192337799553.18387</v>
      </c>
      <c r="K4302" s="186">
        <v>0.41160510478851464</v>
      </c>
      <c r="L4302" s="182">
        <v>64543033112.341736</v>
      </c>
      <c r="M4302" s="189">
        <v>2813772912.179122</v>
      </c>
      <c r="N4302" s="187">
        <v>11605868.696866052</v>
      </c>
      <c r="O4302" s="185">
        <v>0</v>
      </c>
      <c r="P4302" s="185">
        <v>221173261815.45016</v>
      </c>
      <c r="Q4302" s="174">
        <v>416324834280.81317</v>
      </c>
      <c r="R4302" s="119">
        <v>0.61515866579195244</v>
      </c>
      <c r="S4302" s="174">
        <v>134484669571.06129</v>
      </c>
      <c r="T4302" s="119">
        <v>0.32302821858652497</v>
      </c>
      <c r="U4302" s="97">
        <v>16.198921465216142</v>
      </c>
      <c r="V4302" s="184">
        <v>2327109138671.4712</v>
      </c>
      <c r="W4302" s="199">
        <v>2416.6656311064476</v>
      </c>
      <c r="X4302" s="191">
        <v>4.6144065459694697E-2</v>
      </c>
      <c r="Y4302" s="198">
        <v>2.0000000000000001E-4</v>
      </c>
    </row>
    <row r="4303" spans="1:25" x14ac:dyDescent="0.2">
      <c r="A4303">
        <v>4299</v>
      </c>
      <c r="B4303" s="119">
        <v>0.56623263625966058</v>
      </c>
      <c r="C4303" s="97">
        <v>4000</v>
      </c>
      <c r="D4303" s="96">
        <v>0.62171102940429679</v>
      </c>
      <c r="E4303" s="98">
        <v>0</v>
      </c>
      <c r="F4303" s="119">
        <v>0.47152879754615445</v>
      </c>
      <c r="G4303" s="177">
        <v>1</v>
      </c>
      <c r="H4303" s="97">
        <v>6201978.8977854792</v>
      </c>
      <c r="I4303" s="185">
        <v>40664.513091349698</v>
      </c>
      <c r="J4303" s="174">
        <v>252200452081.27219</v>
      </c>
      <c r="K4303" s="186">
        <v>0.5338923702561722</v>
      </c>
      <c r="L4303" s="182">
        <v>107903916419.06654</v>
      </c>
      <c r="M4303" s="189">
        <v>7289731493.6911201</v>
      </c>
      <c r="N4303" s="187">
        <v>15876610.088144917</v>
      </c>
      <c r="O4303" s="185">
        <v>0</v>
      </c>
      <c r="P4303" s="185">
        <v>262952408927.80386</v>
      </c>
      <c r="Q4303" s="174">
        <v>522442592502.76715</v>
      </c>
      <c r="R4303" s="119">
        <v>0.66037844010921509</v>
      </c>
      <c r="S4303" s="174">
        <v>232837733591.46875</v>
      </c>
      <c r="T4303" s="119">
        <v>0.4456714229137731</v>
      </c>
      <c r="U4303" s="97">
        <v>16.322347063877025</v>
      </c>
      <c r="V4303" s="184">
        <v>4171573182168.0176</v>
      </c>
      <c r="W4303" s="199">
        <v>4333.4013107926485</v>
      </c>
      <c r="X4303" s="191">
        <v>4.4815645284029794E-2</v>
      </c>
      <c r="Y4303" s="198">
        <v>2.0000000000000001E-4</v>
      </c>
    </row>
    <row r="4304" spans="1:25" x14ac:dyDescent="0.2">
      <c r="A4304">
        <v>4300</v>
      </c>
      <c r="B4304" s="119">
        <v>0.4771232880901613</v>
      </c>
      <c r="C4304" s="97">
        <v>10918.309392994985</v>
      </c>
      <c r="D4304" s="96">
        <v>0.73470360284428737</v>
      </c>
      <c r="E4304" s="98">
        <v>0.16042715061136659</v>
      </c>
      <c r="F4304" s="119">
        <v>0</v>
      </c>
      <c r="G4304" s="177">
        <v>0</v>
      </c>
      <c r="H4304" s="97">
        <v>5380173.4917576611</v>
      </c>
      <c r="I4304" s="185">
        <v>40460.596670413339</v>
      </c>
      <c r="J4304" s="174">
        <v>217685029666.85614</v>
      </c>
      <c r="K4304" s="186">
        <v>0.38195328871464507</v>
      </c>
      <c r="L4304" s="182">
        <v>62586177910.57814</v>
      </c>
      <c r="M4304" s="189">
        <v>10813854635.273739</v>
      </c>
      <c r="N4304" s="187">
        <v>13019183.592890043</v>
      </c>
      <c r="O4304" s="185">
        <v>22607903859.509838</v>
      </c>
      <c r="P4304" s="185">
        <v>0</v>
      </c>
      <c r="Q4304" s="174">
        <v>251106788161.63971</v>
      </c>
      <c r="R4304" s="119">
        <v>0.40314257059289377</v>
      </c>
      <c r="S4304" s="174">
        <v>72295953166.984955</v>
      </c>
      <c r="T4304" s="119">
        <v>0.28790919471459048</v>
      </c>
      <c r="U4304" s="97">
        <v>14.239692458173238</v>
      </c>
      <c r="V4304" s="184">
        <v>1092501433778.6799</v>
      </c>
      <c r="W4304" s="199">
        <v>1134.3890373118395</v>
      </c>
      <c r="X4304" s="191">
        <v>5.0993138866331889E-2</v>
      </c>
      <c r="Y4304" s="198">
        <v>2.0000000000000001E-4</v>
      </c>
    </row>
    <row r="4305" spans="1:25" x14ac:dyDescent="0.2">
      <c r="A4305">
        <v>4301</v>
      </c>
      <c r="B4305" s="119">
        <v>0.48626834969806992</v>
      </c>
      <c r="C4305" s="97">
        <v>12737.039566534815</v>
      </c>
      <c r="D4305" s="96">
        <v>1.2070739167704423</v>
      </c>
      <c r="E4305" s="98">
        <v>0</v>
      </c>
      <c r="F4305" s="119">
        <v>0</v>
      </c>
      <c r="G4305" s="177">
        <v>0</v>
      </c>
      <c r="H4305" s="97">
        <v>9949894.8947137278</v>
      </c>
      <c r="I4305" s="185">
        <v>35610.838866347767</v>
      </c>
      <c r="J4305" s="174">
        <v>354324103832.74683</v>
      </c>
      <c r="K4305" s="186">
        <v>0.39194870390086745</v>
      </c>
      <c r="L4305" s="182">
        <v>105994320281.30762</v>
      </c>
      <c r="M4305" s="189">
        <v>13004798002.050095</v>
      </c>
      <c r="N4305" s="187">
        <v>19174160.99923043</v>
      </c>
      <c r="O4305" s="185">
        <v>0</v>
      </c>
      <c r="P4305" s="185">
        <v>0</v>
      </c>
      <c r="Q4305" s="174">
        <v>367328901834.79694</v>
      </c>
      <c r="R4305" s="119">
        <v>0.37807227409658117</v>
      </c>
      <c r="S4305" s="174">
        <v>105994320281.30762</v>
      </c>
      <c r="T4305" s="119">
        <v>0.28855426227522296</v>
      </c>
      <c r="U4305" s="97">
        <v>13.316828683108369</v>
      </c>
      <c r="V4305" s="184">
        <v>1353722082475.5281</v>
      </c>
      <c r="W4305" s="199">
        <v>1406.3658863591165</v>
      </c>
      <c r="X4305" s="191">
        <v>6.4573748008162374E-2</v>
      </c>
      <c r="Y4305" s="198">
        <v>2.0000000000000001E-4</v>
      </c>
    </row>
    <row r="4306" spans="1:25" x14ac:dyDescent="0.2">
      <c r="A4306">
        <v>4302</v>
      </c>
      <c r="B4306" s="119">
        <v>0.42225330738198319</v>
      </c>
      <c r="C4306" s="97">
        <v>6365.3617260641795</v>
      </c>
      <c r="D4306" s="96">
        <v>0.71670785725723529</v>
      </c>
      <c r="E4306" s="98">
        <v>0</v>
      </c>
      <c r="F4306" s="119">
        <v>0</v>
      </c>
      <c r="G4306" s="177">
        <v>0</v>
      </c>
      <c r="H4306" s="97">
        <v>6560318.1378541021</v>
      </c>
      <c r="I4306" s="185">
        <v>43547.161874492464</v>
      </c>
      <c r="J4306" s="174">
        <v>285683235897.30157</v>
      </c>
      <c r="K4306" s="186">
        <v>0.42225330738198319</v>
      </c>
      <c r="L4306" s="182">
        <v>82174401291.85141</v>
      </c>
      <c r="M4306" s="189">
        <v>8650080866.8527126</v>
      </c>
      <c r="N4306" s="187">
        <v>15754353.047861166</v>
      </c>
      <c r="O4306" s="185">
        <v>0</v>
      </c>
      <c r="P4306" s="185">
        <v>0</v>
      </c>
      <c r="Q4306" s="174">
        <v>294333316764.1543</v>
      </c>
      <c r="R4306" s="119">
        <v>0.40984382110531781</v>
      </c>
      <c r="S4306" s="174">
        <v>82174401291.85141</v>
      </c>
      <c r="T4306" s="119">
        <v>0.27918824207623344</v>
      </c>
      <c r="U4306" s="97">
        <v>13.383375254252771</v>
      </c>
      <c r="V4306" s="184">
        <v>1214557445822.7412</v>
      </c>
      <c r="W4306" s="199">
        <v>1260.254769158588</v>
      </c>
      <c r="X4306" s="191">
        <v>5.3225805481916695E-2</v>
      </c>
      <c r="Y4306" s="198">
        <v>2.0000000000000001E-4</v>
      </c>
    </row>
    <row r="4307" spans="1:25" x14ac:dyDescent="0.2">
      <c r="A4307">
        <v>4303</v>
      </c>
      <c r="B4307" s="119">
        <v>0.46150311828847451</v>
      </c>
      <c r="C4307" s="97">
        <v>7425.8636597062041</v>
      </c>
      <c r="D4307" s="96">
        <v>0.61991653321688922</v>
      </c>
      <c r="E4307" s="98">
        <v>0</v>
      </c>
      <c r="F4307" s="119">
        <v>0.44908551598790014</v>
      </c>
      <c r="G4307" s="177">
        <v>1</v>
      </c>
      <c r="H4307" s="97">
        <v>4692657.5481806109</v>
      </c>
      <c r="I4307" s="185">
        <v>42616.118021505557</v>
      </c>
      <c r="J4307" s="174">
        <v>199982847907.7738</v>
      </c>
      <c r="K4307" s="186">
        <v>0.46150311828847457</v>
      </c>
      <c r="L4307" s="182">
        <v>70685549667.16951</v>
      </c>
      <c r="M4307" s="189">
        <v>3679342732.9304442</v>
      </c>
      <c r="N4307" s="187">
        <v>12328291.384228591</v>
      </c>
      <c r="O4307" s="185">
        <v>0</v>
      </c>
      <c r="P4307" s="185">
        <v>253319471618.39587</v>
      </c>
      <c r="Q4307" s="174">
        <v>456981662259.1001</v>
      </c>
      <c r="R4307" s="119">
        <v>0.64542696035171299</v>
      </c>
      <c r="S4307" s="174">
        <v>192437540582.9483</v>
      </c>
      <c r="T4307" s="119">
        <v>0.42110560767718463</v>
      </c>
      <c r="U4307" s="97">
        <v>16.859713719477</v>
      </c>
      <c r="V4307" s="184">
        <v>3514329333116.2202</v>
      </c>
      <c r="W4307" s="199">
        <v>3648.5549450093672</v>
      </c>
      <c r="X4307" s="191">
        <v>4.3585699086232464E-2</v>
      </c>
      <c r="Y4307" s="198">
        <v>2.0000000000000001E-4</v>
      </c>
    </row>
    <row r="4308" spans="1:25" x14ac:dyDescent="0.2">
      <c r="A4308">
        <v>4304</v>
      </c>
      <c r="B4308" s="119">
        <v>0.44998835916519947</v>
      </c>
      <c r="C4308" s="97">
        <v>4000</v>
      </c>
      <c r="D4308" s="96">
        <v>1.0278523239904709</v>
      </c>
      <c r="E4308" s="98">
        <v>0.7</v>
      </c>
      <c r="F4308" s="119">
        <v>0.70756866025428966</v>
      </c>
      <c r="G4308" s="177">
        <v>1</v>
      </c>
      <c r="H4308" s="97">
        <v>12323995.140715631</v>
      </c>
      <c r="I4308" s="185">
        <v>34799.245163166182</v>
      </c>
      <c r="J4308" s="174">
        <v>428865728291.43195</v>
      </c>
      <c r="K4308" s="186">
        <v>0.43178124297164311</v>
      </c>
      <c r="L4308" s="182">
        <v>135231372661.4201</v>
      </c>
      <c r="M4308" s="189">
        <v>1586725693.9751747</v>
      </c>
      <c r="N4308" s="187">
        <v>24869292.25962121</v>
      </c>
      <c r="O4308" s="185">
        <v>0</v>
      </c>
      <c r="P4308" s="185">
        <v>440338090121.52393</v>
      </c>
      <c r="Q4308" s="174">
        <v>870790544106.93103</v>
      </c>
      <c r="R4308" s="119">
        <v>0.61719394286490492</v>
      </c>
      <c r="S4308" s="174">
        <v>354473283406.13293</v>
      </c>
      <c r="T4308" s="119">
        <v>0.40707066217591409</v>
      </c>
      <c r="U4308" s="97">
        <v>16.725605646227276</v>
      </c>
      <c r="V4308" s="184">
        <v>6356076776570.4326</v>
      </c>
      <c r="W4308" s="199">
        <v>6598.7943238324151</v>
      </c>
      <c r="X4308" s="191">
        <v>4.476889256126948E-2</v>
      </c>
      <c r="Y4308" s="198">
        <v>2.0000000000000001E-4</v>
      </c>
    </row>
    <row r="4309" spans="1:25" x14ac:dyDescent="0.2">
      <c r="A4309">
        <v>4305</v>
      </c>
      <c r="B4309" s="119">
        <v>0.66765847024514535</v>
      </c>
      <c r="C4309" s="97">
        <v>4000</v>
      </c>
      <c r="D4309" s="96">
        <v>0.8157557014183423</v>
      </c>
      <c r="E4309" s="98">
        <v>0</v>
      </c>
      <c r="F4309" s="119">
        <v>0.54910800701460305</v>
      </c>
      <c r="G4309" s="177">
        <v>1</v>
      </c>
      <c r="H4309" s="97">
        <v>13247498.867222456</v>
      </c>
      <c r="I4309" s="185">
        <v>34828.682139810146</v>
      </c>
      <c r="J4309" s="174">
        <v>461392927193.9859</v>
      </c>
      <c r="K4309" s="186">
        <v>0.36882287822902426</v>
      </c>
      <c r="L4309" s="182">
        <v>111160894802.25557</v>
      </c>
      <c r="M4309" s="189">
        <v>5942798197.2107239</v>
      </c>
      <c r="N4309" s="187">
        <v>28800894.613846831</v>
      </c>
      <c r="O4309" s="185">
        <v>0</v>
      </c>
      <c r="P4309" s="185">
        <v>456060761118.23474</v>
      </c>
      <c r="Q4309" s="174">
        <v>923396486509.4314</v>
      </c>
      <c r="R4309" s="119">
        <v>0.57940536282441635</v>
      </c>
      <c r="S4309" s="174">
        <v>339858390007.48267</v>
      </c>
      <c r="T4309" s="119">
        <v>0.3680525050427636</v>
      </c>
      <c r="U4309" s="97">
        <v>17.094836455142296</v>
      </c>
      <c r="V4309" s="184">
        <v>6223928419653.4463</v>
      </c>
      <c r="W4309" s="199">
        <v>6461.141783402466</v>
      </c>
      <c r="X4309" s="191">
        <v>4.3472198938051369E-2</v>
      </c>
      <c r="Y4309" s="198">
        <v>2.0000000000000001E-4</v>
      </c>
    </row>
    <row r="4310" spans="1:25" x14ac:dyDescent="0.2">
      <c r="A4310">
        <v>4306</v>
      </c>
      <c r="B4310" s="119">
        <v>0.50937558404503691</v>
      </c>
      <c r="C4310" s="97">
        <v>5456.7232498053418</v>
      </c>
      <c r="D4310" s="96">
        <v>0.4586165455781786</v>
      </c>
      <c r="E4310" s="98">
        <v>0.50124845211783975</v>
      </c>
      <c r="F4310" s="119">
        <v>0.53567813656505581</v>
      </c>
      <c r="G4310" s="177">
        <v>1</v>
      </c>
      <c r="H4310" s="97">
        <v>5148528.7271050029</v>
      </c>
      <c r="I4310" s="185">
        <v>42831.567034377702</v>
      </c>
      <c r="J4310" s="174">
        <v>220519553303.41724</v>
      </c>
      <c r="K4310" s="186">
        <v>0.49371090386475558</v>
      </c>
      <c r="L4310" s="182">
        <v>83991728899.116531</v>
      </c>
      <c r="M4310" s="189">
        <v>5632351445.868475</v>
      </c>
      <c r="N4310" s="187">
        <v>14670302.913464405</v>
      </c>
      <c r="O4310" s="185">
        <v>0</v>
      </c>
      <c r="P4310" s="185">
        <v>140885403216.90408</v>
      </c>
      <c r="Q4310" s="174">
        <v>367037307966.18976</v>
      </c>
      <c r="R4310" s="119">
        <v>0.60370220069077241</v>
      </c>
      <c r="S4310" s="174">
        <v>154280461618.93286</v>
      </c>
      <c r="T4310" s="119">
        <v>0.42033999887865531</v>
      </c>
      <c r="U4310" s="97">
        <v>15.84435755764417</v>
      </c>
      <c r="V4310" s="184">
        <v>2715329848168.0996</v>
      </c>
      <c r="W4310" s="199">
        <v>2818.6303132759981</v>
      </c>
      <c r="X4310" s="191">
        <v>4.5200275528675796E-2</v>
      </c>
      <c r="Y4310" s="198">
        <v>2.0000000000000001E-4</v>
      </c>
    </row>
    <row r="4311" spans="1:25" x14ac:dyDescent="0.2">
      <c r="A4311">
        <v>4307</v>
      </c>
      <c r="B4311" s="119">
        <v>0.38525045768994071</v>
      </c>
      <c r="C4311" s="97">
        <v>5515.4198805593005</v>
      </c>
      <c r="D4311" s="96">
        <v>1.7891499432929829</v>
      </c>
      <c r="E4311" s="98">
        <v>0.64147636233965877</v>
      </c>
      <c r="F4311" s="119">
        <v>0</v>
      </c>
      <c r="G4311" s="177">
        <v>0</v>
      </c>
      <c r="H4311" s="97">
        <v>42776750.867610872</v>
      </c>
      <c r="I4311" s="185">
        <v>21083.640239950957</v>
      </c>
      <c r="J4311" s="174">
        <v>901889625926.71765</v>
      </c>
      <c r="K4311" s="186">
        <v>0.21177632447419581</v>
      </c>
      <c r="L4311" s="182">
        <v>148544614006.50345</v>
      </c>
      <c r="M4311" s="189">
        <v>135986115854.10773</v>
      </c>
      <c r="N4311" s="187">
        <v>67508653.734793663</v>
      </c>
      <c r="O4311" s="185">
        <v>225943950823.56879</v>
      </c>
      <c r="P4311" s="185">
        <v>0</v>
      </c>
      <c r="Q4311" s="174">
        <v>1263819692604.394</v>
      </c>
      <c r="R4311" s="119">
        <v>0.29415116166843164</v>
      </c>
      <c r="S4311" s="174">
        <v>263706558262.54865</v>
      </c>
      <c r="T4311" s="119">
        <v>0.2086583709730935</v>
      </c>
      <c r="U4311" s="97">
        <v>17.532960467244486</v>
      </c>
      <c r="V4311" s="184">
        <v>4402167533298.7363</v>
      </c>
      <c r="W4311" s="199">
        <v>4566.2027152074688</v>
      </c>
      <c r="X4311" s="191">
        <v>4.3164769782643629E-2</v>
      </c>
      <c r="Y4311" s="198">
        <v>2.0000000000000001E-4</v>
      </c>
    </row>
    <row r="4312" spans="1:25" x14ac:dyDescent="0.2">
      <c r="A4312">
        <v>4308</v>
      </c>
      <c r="B4312" s="119">
        <v>0.43840058247979113</v>
      </c>
      <c r="C4312" s="97">
        <v>8616.7106802987746</v>
      </c>
      <c r="D4312" s="96">
        <v>0.70938055035759262</v>
      </c>
      <c r="E4312" s="98">
        <v>0.22140388764848543</v>
      </c>
      <c r="F4312" s="119">
        <v>0</v>
      </c>
      <c r="G4312" s="177">
        <v>0</v>
      </c>
      <c r="H4312" s="97">
        <v>9323519.2758802604</v>
      </c>
      <c r="I4312" s="185">
        <v>40092.043313754948</v>
      </c>
      <c r="J4312" s="174">
        <v>373798938645.22058</v>
      </c>
      <c r="K4312" s="186">
        <v>0.43840058247979119</v>
      </c>
      <c r="L4312" s="182">
        <v>122691091223.29102</v>
      </c>
      <c r="M4312" s="189">
        <v>23154218696.199112</v>
      </c>
      <c r="N4312" s="187">
        <v>21625974.931886651</v>
      </c>
      <c r="O4312" s="185">
        <v>64857223434.799004</v>
      </c>
      <c r="P4312" s="185">
        <v>0</v>
      </c>
      <c r="Q4312" s="174">
        <v>461810380776.21869</v>
      </c>
      <c r="R4312" s="119">
        <v>0.46720355401621655</v>
      </c>
      <c r="S4312" s="174">
        <v>145043947903.90659</v>
      </c>
      <c r="T4312" s="119">
        <v>0.31407684612917158</v>
      </c>
      <c r="U4312" s="97">
        <v>14.496001982619889</v>
      </c>
      <c r="V4312" s="184">
        <v>2254391840636.1309</v>
      </c>
      <c r="W4312" s="199">
        <v>2340.360386023</v>
      </c>
      <c r="X4312" s="191">
        <v>4.9399384024946119E-2</v>
      </c>
      <c r="Y4312" s="198">
        <v>2.0000000000000001E-4</v>
      </c>
    </row>
    <row r="4313" spans="1:25" x14ac:dyDescent="0.2">
      <c r="A4313">
        <v>4309</v>
      </c>
      <c r="B4313" s="119">
        <v>0.54644354708200493</v>
      </c>
      <c r="C4313" s="97">
        <v>15052.479850877002</v>
      </c>
      <c r="D4313" s="96">
        <v>0.58579152741767582</v>
      </c>
      <c r="E4313" s="98">
        <v>0</v>
      </c>
      <c r="F4313" s="119">
        <v>0.59738485028246469</v>
      </c>
      <c r="G4313" s="177">
        <v>1</v>
      </c>
      <c r="H4313" s="97">
        <v>3805987.135605983</v>
      </c>
      <c r="I4313" s="185">
        <v>51586.783979096312</v>
      </c>
      <c r="J4313" s="174">
        <v>196338636191.72537</v>
      </c>
      <c r="K4313" s="186">
        <v>0.4945299399564328</v>
      </c>
      <c r="L4313" s="182">
        <v>81485620280.475494</v>
      </c>
      <c r="M4313" s="189">
        <v>4270483138.271584</v>
      </c>
      <c r="N4313" s="187">
        <v>10371896.636504348</v>
      </c>
      <c r="O4313" s="185">
        <v>0</v>
      </c>
      <c r="P4313" s="185">
        <v>179524503333.26593</v>
      </c>
      <c r="Q4313" s="174">
        <v>380133622663.26294</v>
      </c>
      <c r="R4313" s="119">
        <v>0.63323768875574893</v>
      </c>
      <c r="S4313" s="174">
        <v>176688681452.19012</v>
      </c>
      <c r="T4313" s="119">
        <v>0.46480677035166601</v>
      </c>
      <c r="U4313" s="97">
        <v>16.313733608895898</v>
      </c>
      <c r="V4313" s="184">
        <v>3085630488246.5039</v>
      </c>
      <c r="W4313" s="199">
        <v>3197.1010848165033</v>
      </c>
      <c r="X4313" s="191">
        <v>4.5748180662449595E-2</v>
      </c>
      <c r="Y4313" s="198">
        <v>2.0000000000000001E-4</v>
      </c>
    </row>
    <row r="4314" spans="1:25" x14ac:dyDescent="0.2">
      <c r="A4314">
        <v>4310</v>
      </c>
      <c r="B4314" s="119">
        <v>0.64021665335729372</v>
      </c>
      <c r="C4314" s="97">
        <v>8090.9391528396154</v>
      </c>
      <c r="D4314" s="96">
        <v>0.67205854098147821</v>
      </c>
      <c r="E4314" s="98">
        <v>0.7</v>
      </c>
      <c r="F4314" s="119">
        <v>0</v>
      </c>
      <c r="G4314" s="177">
        <v>0</v>
      </c>
      <c r="H4314" s="97">
        <v>4479407.5037641646</v>
      </c>
      <c r="I4314" s="185">
        <v>35349.90864136102</v>
      </c>
      <c r="J4314" s="174">
        <v>158346646025.49023</v>
      </c>
      <c r="K4314" s="186">
        <v>0.32237564749601966</v>
      </c>
      <c r="L4314" s="182">
        <v>37702640361.868469</v>
      </c>
      <c r="M4314" s="189">
        <v>21510122925.053261</v>
      </c>
      <c r="N4314" s="187">
        <v>11529084.260675028</v>
      </c>
      <c r="O4314" s="185">
        <v>44002163203.276794</v>
      </c>
      <c r="P4314" s="185">
        <v>0</v>
      </c>
      <c r="Q4314" s="174">
        <v>223858932153.82028</v>
      </c>
      <c r="R4314" s="119">
        <v>0.38528207149959814</v>
      </c>
      <c r="S4314" s="174">
        <v>58270115040.730949</v>
      </c>
      <c r="T4314" s="119">
        <v>0.26029836951376051</v>
      </c>
      <c r="U4314" s="97">
        <v>16.384686741524753</v>
      </c>
      <c r="V4314" s="184">
        <v>1041929966348.3984</v>
      </c>
      <c r="W4314" s="199">
        <v>1081.5334094355078</v>
      </c>
      <c r="X4314" s="191">
        <v>4.477393691238981E-2</v>
      </c>
      <c r="Y4314" s="198">
        <v>2.0000000000000001E-4</v>
      </c>
    </row>
    <row r="4315" spans="1:25" x14ac:dyDescent="0.2">
      <c r="A4315">
        <v>4311</v>
      </c>
      <c r="B4315" s="119">
        <v>0.54901578182792665</v>
      </c>
      <c r="C4315" s="97">
        <v>7772.2000029835563</v>
      </c>
      <c r="D4315" s="96">
        <v>0.76397909541544873</v>
      </c>
      <c r="E4315" s="98">
        <v>0.7</v>
      </c>
      <c r="F4315" s="119">
        <v>0</v>
      </c>
      <c r="G4315" s="177">
        <v>0</v>
      </c>
      <c r="H4315" s="97">
        <v>14631701.710866591</v>
      </c>
      <c r="I4315" s="185">
        <v>28935.04072104222</v>
      </c>
      <c r="J4315" s="174">
        <v>423368884822.06793</v>
      </c>
      <c r="K4315" s="186">
        <v>0.45701370981857503</v>
      </c>
      <c r="L4315" s="182">
        <v>149790847112.2182</v>
      </c>
      <c r="M4315" s="189">
        <v>93241359772.709778</v>
      </c>
      <c r="N4315" s="187">
        <v>32109425.681483999</v>
      </c>
      <c r="O4315" s="185">
        <v>111852886485.87811</v>
      </c>
      <c r="P4315" s="185">
        <v>0</v>
      </c>
      <c r="Q4315" s="174">
        <v>628463131080.65576</v>
      </c>
      <c r="R4315" s="119">
        <v>0.45025345142589318</v>
      </c>
      <c r="S4315" s="174">
        <v>200059568327.42188</v>
      </c>
      <c r="T4315" s="119">
        <v>0.31833143176341178</v>
      </c>
      <c r="U4315" s="97">
        <v>15.962166546103546</v>
      </c>
      <c r="V4315" s="184">
        <v>3373703645899.6479</v>
      </c>
      <c r="W4315" s="199">
        <v>3501.7490644518989</v>
      </c>
      <c r="X4315" s="191">
        <v>4.5804453489885731E-2</v>
      </c>
      <c r="Y4315" s="198">
        <v>2.0000000000000001E-4</v>
      </c>
    </row>
    <row r="4316" spans="1:25" x14ac:dyDescent="0.2">
      <c r="A4316">
        <v>4312</v>
      </c>
      <c r="B4316" s="119">
        <v>0.55481882593086196</v>
      </c>
      <c r="C4316" s="97">
        <v>8174.3074107815464</v>
      </c>
      <c r="D4316" s="96">
        <v>0.74941266228226877</v>
      </c>
      <c r="E4316" s="98">
        <v>0.16460350753860678</v>
      </c>
      <c r="F4316" s="119">
        <v>0</v>
      </c>
      <c r="G4316" s="177">
        <v>0</v>
      </c>
      <c r="H4316" s="97">
        <v>5487208.1227022773</v>
      </c>
      <c r="I4316" s="185">
        <v>46777.887273894863</v>
      </c>
      <c r="J4316" s="174">
        <v>256680003012.16739</v>
      </c>
      <c r="K4316" s="186">
        <v>0.48016873591610865</v>
      </c>
      <c r="L4316" s="182">
        <v>96304263061.152481</v>
      </c>
      <c r="M4316" s="189">
        <v>11549413264.431255</v>
      </c>
      <c r="N4316" s="187">
        <v>13263122.398353681</v>
      </c>
      <c r="O4316" s="185">
        <v>36469822874.058685</v>
      </c>
      <c r="P4316" s="185">
        <v>0</v>
      </c>
      <c r="Q4316" s="174">
        <v>304699239150.65735</v>
      </c>
      <c r="R4316" s="119">
        <v>0.50024926647478796</v>
      </c>
      <c r="S4316" s="174">
        <v>110130701054.20004</v>
      </c>
      <c r="T4316" s="119">
        <v>0.36144068282279612</v>
      </c>
      <c r="U4316" s="97">
        <v>14.126541350243688</v>
      </c>
      <c r="V4316" s="184">
        <v>1698301253979.6562</v>
      </c>
      <c r="W4316" s="199">
        <v>1762.8212716321732</v>
      </c>
      <c r="X4316" s="191">
        <v>5.1404642254884288E-2</v>
      </c>
      <c r="Y4316" s="198">
        <v>2.0000000000000001E-4</v>
      </c>
    </row>
    <row r="4317" spans="1:25" x14ac:dyDescent="0.2">
      <c r="A4317">
        <v>4313</v>
      </c>
      <c r="B4317" s="119">
        <v>0.60815088162767883</v>
      </c>
      <c r="C4317" s="97">
        <v>6581.7892569048454</v>
      </c>
      <c r="D4317" s="96">
        <v>0.76816519397512917</v>
      </c>
      <c r="E4317" s="98">
        <v>0.27347085271777199</v>
      </c>
      <c r="F4317" s="119">
        <v>0.54934545190423301</v>
      </c>
      <c r="G4317" s="177">
        <v>1</v>
      </c>
      <c r="H4317" s="97">
        <v>8785525.2477739435</v>
      </c>
      <c r="I4317" s="185">
        <v>38508.305350272385</v>
      </c>
      <c r="J4317" s="174">
        <v>338315688903.80646</v>
      </c>
      <c r="K4317" s="186">
        <v>0.41863961873558231</v>
      </c>
      <c r="L4317" s="182">
        <v>106358422843.4704</v>
      </c>
      <c r="M4317" s="189">
        <v>7646109255.1698809</v>
      </c>
      <c r="N4317" s="187">
        <v>19991689.092226632</v>
      </c>
      <c r="O4317" s="185">
        <v>0</v>
      </c>
      <c r="P4317" s="185">
        <v>282281484580.22681</v>
      </c>
      <c r="Q4317" s="174">
        <v>628243282739.20312</v>
      </c>
      <c r="R4317" s="119">
        <v>0.58489688433593034</v>
      </c>
      <c r="S4317" s="174">
        <v>263581645988.48376</v>
      </c>
      <c r="T4317" s="119">
        <v>0.41955346476486244</v>
      </c>
      <c r="U4317" s="97">
        <v>16.66939536269135</v>
      </c>
      <c r="V4317" s="184">
        <v>4729018837463.1387</v>
      </c>
      <c r="W4317" s="199">
        <v>4907.1378016334784</v>
      </c>
      <c r="X4317" s="191">
        <v>4.4676130823528705E-2</v>
      </c>
      <c r="Y4317" s="198">
        <v>2.0000000000000001E-4</v>
      </c>
    </row>
    <row r="4318" spans="1:25" x14ac:dyDescent="0.2">
      <c r="A4318">
        <v>4314</v>
      </c>
      <c r="B4318" s="119">
        <v>0.46142926616896163</v>
      </c>
      <c r="C4318" s="97">
        <v>10636.579606449735</v>
      </c>
      <c r="D4318" s="96">
        <v>0.92716137458926517</v>
      </c>
      <c r="E4318" s="98">
        <v>0.52947398061828588</v>
      </c>
      <c r="F4318" s="119">
        <v>0</v>
      </c>
      <c r="G4318" s="177">
        <v>0</v>
      </c>
      <c r="H4318" s="97">
        <v>24378372.987687174</v>
      </c>
      <c r="I4318" s="185">
        <v>24059.51638757746</v>
      </c>
      <c r="J4318" s="174">
        <v>586531864399.73523</v>
      </c>
      <c r="K4318" s="186">
        <v>0.2633769949555389</v>
      </c>
      <c r="L4318" s="182">
        <v>129342148705.38336</v>
      </c>
      <c r="M4318" s="189">
        <v>48897664470.538025</v>
      </c>
      <c r="N4318" s="187">
        <v>48747764.67892836</v>
      </c>
      <c r="O4318" s="185">
        <v>137236456703.42767</v>
      </c>
      <c r="P4318" s="185">
        <v>0</v>
      </c>
      <c r="Q4318" s="174">
        <v>772665985573.70093</v>
      </c>
      <c r="R4318" s="119">
        <v>0.34202122286746728</v>
      </c>
      <c r="S4318" s="174">
        <v>164024940263.61658</v>
      </c>
      <c r="T4318" s="119">
        <v>0.21228440662083606</v>
      </c>
      <c r="U4318" s="97">
        <v>15.189860319412633</v>
      </c>
      <c r="V4318" s="184">
        <v>2306512121813.0171</v>
      </c>
      <c r="W4318" s="199">
        <v>2396.4336321422834</v>
      </c>
      <c r="X4318" s="191">
        <v>4.7127286828992219E-2</v>
      </c>
      <c r="Y4318" s="198">
        <v>2.0000000000000001E-4</v>
      </c>
    </row>
    <row r="4319" spans="1:25" x14ac:dyDescent="0.2">
      <c r="A4319">
        <v>4315</v>
      </c>
      <c r="B4319" s="119">
        <v>0.60572232480555488</v>
      </c>
      <c r="C4319" s="97">
        <v>13261.230350375317</v>
      </c>
      <c r="D4319" s="96">
        <v>0.52458129298415568</v>
      </c>
      <c r="E4319" s="98">
        <v>0.7</v>
      </c>
      <c r="F4319" s="119">
        <v>0.60254836187410576</v>
      </c>
      <c r="G4319" s="177">
        <v>1</v>
      </c>
      <c r="H4319" s="97">
        <v>3172123.1332830666</v>
      </c>
      <c r="I4319" s="185">
        <v>53672.249352145664</v>
      </c>
      <c r="J4319" s="174">
        <v>170254983785.27835</v>
      </c>
      <c r="K4319" s="186">
        <v>0.4837501689109257</v>
      </c>
      <c r="L4319" s="182">
        <v>60592160930.986107</v>
      </c>
      <c r="M4319" s="189">
        <v>1676975268.7675025</v>
      </c>
      <c r="N4319" s="187">
        <v>9238949.3730448298</v>
      </c>
      <c r="O4319" s="185">
        <v>0</v>
      </c>
      <c r="P4319" s="185">
        <v>193325099383.28726</v>
      </c>
      <c r="Q4319" s="174">
        <v>365257058437.33313</v>
      </c>
      <c r="R4319" s="119">
        <v>0.64891547252974069</v>
      </c>
      <c r="S4319" s="174">
        <v>153471174532.25388</v>
      </c>
      <c r="T4319" s="119">
        <v>0.42017305617267026</v>
      </c>
      <c r="U4319" s="97">
        <v>16.669666453862892</v>
      </c>
      <c r="V4319" s="184">
        <v>2754506174351.333</v>
      </c>
      <c r="W4319" s="199">
        <v>2860.7679999740558</v>
      </c>
      <c r="X4319" s="191">
        <v>4.4169441893163797E-2</v>
      </c>
      <c r="Y4319" s="198">
        <v>2.0000000000000001E-4</v>
      </c>
    </row>
    <row r="4320" spans="1:25" x14ac:dyDescent="0.2">
      <c r="A4320">
        <v>4316</v>
      </c>
      <c r="B4320" s="119">
        <v>0.53155449316987424</v>
      </c>
      <c r="C4320" s="97">
        <v>12429.547642817983</v>
      </c>
      <c r="D4320" s="96">
        <v>1.1372943802948807</v>
      </c>
      <c r="E4320" s="98">
        <v>0.53749901581819537</v>
      </c>
      <c r="F4320" s="119">
        <v>0.54016018826775036</v>
      </c>
      <c r="G4320" s="177">
        <v>1</v>
      </c>
      <c r="H4320" s="97">
        <v>8888223.4390837532</v>
      </c>
      <c r="I4320" s="185">
        <v>34580.502973637806</v>
      </c>
      <c r="J4320" s="174">
        <v>307359237065.59296</v>
      </c>
      <c r="K4320" s="186">
        <v>0.31636390631269384</v>
      </c>
      <c r="L4320" s="182">
        <v>71944578178.120621</v>
      </c>
      <c r="M4320" s="189">
        <v>2304034778.7253428</v>
      </c>
      <c r="N4320" s="187">
        <v>17626706.597532868</v>
      </c>
      <c r="O4320" s="185">
        <v>0</v>
      </c>
      <c r="P4320" s="185">
        <v>281662972790.70776</v>
      </c>
      <c r="Q4320" s="174">
        <v>591326244635.02612</v>
      </c>
      <c r="R4320" s="119">
        <v>0.54549878352011816</v>
      </c>
      <c r="S4320" s="174">
        <v>217877431470.12573</v>
      </c>
      <c r="T4320" s="119">
        <v>0.36845554116171925</v>
      </c>
      <c r="U4320" s="97">
        <v>17.050301736911468</v>
      </c>
      <c r="V4320" s="184">
        <v>3811019622183.5981</v>
      </c>
      <c r="W4320" s="199">
        <v>3954.8843778255891</v>
      </c>
      <c r="X4320" s="191">
        <v>4.6317228128172412E-2</v>
      </c>
      <c r="Y4320" s="198">
        <v>2.0000000000000001E-4</v>
      </c>
    </row>
    <row r="4321" spans="1:25" x14ac:dyDescent="0.2">
      <c r="A4321">
        <v>4317</v>
      </c>
      <c r="B4321" s="119">
        <v>0.44087567084819135</v>
      </c>
      <c r="C4321" s="97">
        <v>6090.8208435857832</v>
      </c>
      <c r="D4321" s="96">
        <v>1.2232823889234823</v>
      </c>
      <c r="E4321" s="98">
        <v>0.7</v>
      </c>
      <c r="F4321" s="119">
        <v>0.46677255737609813</v>
      </c>
      <c r="G4321" s="177">
        <v>1</v>
      </c>
      <c r="H4321" s="97">
        <v>17076965.265348665</v>
      </c>
      <c r="I4321" s="185">
        <v>28547.450370360435</v>
      </c>
      <c r="J4321" s="174">
        <v>487503818388.91003</v>
      </c>
      <c r="K4321" s="186">
        <v>0.33385091928856292</v>
      </c>
      <c r="L4321" s="182">
        <v>103718882298.34935</v>
      </c>
      <c r="M4321" s="189">
        <v>10558743632.64506</v>
      </c>
      <c r="N4321" s="187">
        <v>31681958.212978516</v>
      </c>
      <c r="O4321" s="185">
        <v>2760112956.0365987</v>
      </c>
      <c r="P4321" s="185">
        <v>450707236196.86847</v>
      </c>
      <c r="Q4321" s="174">
        <v>951529911174.46021</v>
      </c>
      <c r="R4321" s="119">
        <v>0.55229738033089792</v>
      </c>
      <c r="S4321" s="174">
        <v>349643480182.10846</v>
      </c>
      <c r="T4321" s="119">
        <v>0.36745400861918082</v>
      </c>
      <c r="U4321" s="97">
        <v>17.309953400939555</v>
      </c>
      <c r="V4321" s="184">
        <v>6334010761745.7549</v>
      </c>
      <c r="W4321" s="199">
        <v>6578.1595689372225</v>
      </c>
      <c r="X4321" s="191">
        <v>4.3257295281018592E-2</v>
      </c>
      <c r="Y4321" s="198">
        <v>2.0000000000000001E-4</v>
      </c>
    </row>
    <row r="4322" spans="1:25" x14ac:dyDescent="0.2">
      <c r="A4322">
        <v>4318</v>
      </c>
      <c r="B4322" s="119">
        <v>0.54252377788713269</v>
      </c>
      <c r="C4322" s="97">
        <v>6557.9129431114015</v>
      </c>
      <c r="D4322" s="96">
        <v>0.86508620577930972</v>
      </c>
      <c r="E4322" s="98">
        <v>0.1781413958367678</v>
      </c>
      <c r="F4322" s="119">
        <v>0.49197984503173375</v>
      </c>
      <c r="G4322" s="177">
        <v>1</v>
      </c>
      <c r="H4322" s="97">
        <v>13682694.250486383</v>
      </c>
      <c r="I4322" s="185">
        <v>34741.500498425805</v>
      </c>
      <c r="J4322" s="174">
        <v>475357329123.08057</v>
      </c>
      <c r="K4322" s="186">
        <v>0.46596141027853855</v>
      </c>
      <c r="L4322" s="182">
        <v>156536970968.70312</v>
      </c>
      <c r="M4322" s="189">
        <v>13580946211.890682</v>
      </c>
      <c r="N4322" s="187">
        <v>28952519.859827742</v>
      </c>
      <c r="O4322" s="185">
        <v>0</v>
      </c>
      <c r="P4322" s="185">
        <v>289887968469.62744</v>
      </c>
      <c r="Q4322" s="174">
        <v>778826243804.59863</v>
      </c>
      <c r="R4322" s="119">
        <v>0.58216906511163813</v>
      </c>
      <c r="S4322" s="174">
        <v>292633760549.83527</v>
      </c>
      <c r="T4322" s="119">
        <v>0.37573690265020754</v>
      </c>
      <c r="U4322" s="97">
        <v>15.937587471578002</v>
      </c>
      <c r="V4322" s="184">
        <v>4958775465280.5469</v>
      </c>
      <c r="W4322" s="199">
        <v>5148.4699358521038</v>
      </c>
      <c r="X4322" s="191">
        <v>4.6137133864896825E-2</v>
      </c>
      <c r="Y4322" s="198">
        <v>2.0000000000000001E-4</v>
      </c>
    </row>
    <row r="4323" spans="1:25" x14ac:dyDescent="0.2">
      <c r="A4323">
        <v>4319</v>
      </c>
      <c r="B4323" s="119">
        <v>0.54566249021635627</v>
      </c>
      <c r="C4323" s="97">
        <v>10582.970511416679</v>
      </c>
      <c r="D4323" s="96">
        <v>0.81722700690352656</v>
      </c>
      <c r="E4323" s="98">
        <v>4.7204327508914845E-2</v>
      </c>
      <c r="F4323" s="119">
        <v>0</v>
      </c>
      <c r="G4323" s="177">
        <v>0</v>
      </c>
      <c r="H4323" s="97">
        <v>20176586.103777457</v>
      </c>
      <c r="I4323" s="185">
        <v>31471.649110690501</v>
      </c>
      <c r="J4323" s="174">
        <v>634990438109.71814</v>
      </c>
      <c r="K4323" s="186">
        <v>0.39473679925660121</v>
      </c>
      <c r="L4323" s="182">
        <v>179518827124.3031</v>
      </c>
      <c r="M4323" s="189">
        <v>16066684699.996431</v>
      </c>
      <c r="N4323" s="187">
        <v>42490685.425346904</v>
      </c>
      <c r="O4323" s="185">
        <v>28655238071.36618</v>
      </c>
      <c r="P4323" s="185">
        <v>0</v>
      </c>
      <c r="Q4323" s="174">
        <v>679712360881.08081</v>
      </c>
      <c r="R4323" s="119">
        <v>0.40249125850888262</v>
      </c>
      <c r="S4323" s="174">
        <v>200011800857.87466</v>
      </c>
      <c r="T4323" s="119">
        <v>0.29425947263723184</v>
      </c>
      <c r="U4323" s="97">
        <v>13.837604565371278</v>
      </c>
      <c r="V4323" s="184">
        <v>2735828255692.2104</v>
      </c>
      <c r="W4323" s="199">
        <v>2839.3288845063812</v>
      </c>
      <c r="X4323" s="191">
        <v>5.3259668039069265E-2</v>
      </c>
      <c r="Y4323" s="198">
        <v>2.0000000000000001E-4</v>
      </c>
    </row>
    <row r="4324" spans="1:25" x14ac:dyDescent="0.2">
      <c r="A4324">
        <v>4320</v>
      </c>
      <c r="B4324" s="119">
        <v>0.48533955164329068</v>
      </c>
      <c r="C4324" s="97">
        <v>5352.1046677639697</v>
      </c>
      <c r="D4324" s="96">
        <v>0.80494392952664184</v>
      </c>
      <c r="E4324" s="98">
        <v>0.15725308978487146</v>
      </c>
      <c r="F4324" s="119">
        <v>0.49488433910358198</v>
      </c>
      <c r="G4324" s="177">
        <v>1</v>
      </c>
      <c r="H4324" s="97">
        <v>7498271.6095831068</v>
      </c>
      <c r="I4324" s="185">
        <v>36579.869187010314</v>
      </c>
      <c r="J4324" s="174">
        <v>274285794607.22333</v>
      </c>
      <c r="K4324" s="186">
        <v>0.40400607804365407</v>
      </c>
      <c r="L4324" s="182">
        <v>76430692066.699829</v>
      </c>
      <c r="M4324" s="189">
        <v>5935368403.4864502</v>
      </c>
      <c r="N4324" s="187">
        <v>17159689.517136484</v>
      </c>
      <c r="O4324" s="185">
        <v>0</v>
      </c>
      <c r="P4324" s="185">
        <v>283919565150.81287</v>
      </c>
      <c r="Q4324" s="174">
        <v>564140728161.52258</v>
      </c>
      <c r="R4324" s="119">
        <v>0.59905049111476605</v>
      </c>
      <c r="S4324" s="174">
        <v>235721562527.96265</v>
      </c>
      <c r="T4324" s="119">
        <v>0.41784177380022769</v>
      </c>
      <c r="U4324" s="97">
        <v>17.130375611881163</v>
      </c>
      <c r="V4324" s="184">
        <v>4347941707581.7881</v>
      </c>
      <c r="W4324" s="199">
        <v>4512.8273474274802</v>
      </c>
      <c r="X4324" s="191">
        <v>4.3469516642722562E-2</v>
      </c>
      <c r="Y4324" s="198">
        <v>2.0000000000000001E-4</v>
      </c>
    </row>
    <row r="4325" spans="1:25" x14ac:dyDescent="0.2">
      <c r="A4325">
        <v>4321</v>
      </c>
      <c r="B4325" s="119">
        <v>0.37827740472607274</v>
      </c>
      <c r="C4325" s="97">
        <v>6827.3342558102077</v>
      </c>
      <c r="D4325" s="96">
        <v>0.76939985742924144</v>
      </c>
      <c r="E4325" s="98">
        <v>0.68602918829606063</v>
      </c>
      <c r="F4325" s="119">
        <v>0.68675511205959161</v>
      </c>
      <c r="G4325" s="177">
        <v>1</v>
      </c>
      <c r="H4325" s="97">
        <v>7944715.3407838447</v>
      </c>
      <c r="I4325" s="185">
        <v>35685.959911182013</v>
      </c>
      <c r="J4325" s="174">
        <v>283514793156.96503</v>
      </c>
      <c r="K4325" s="186">
        <v>0.37827740472607274</v>
      </c>
      <c r="L4325" s="182">
        <v>76786104800.569824</v>
      </c>
      <c r="M4325" s="189">
        <v>4443387439.4791555</v>
      </c>
      <c r="N4325" s="187">
        <v>18276880.980470717</v>
      </c>
      <c r="O4325" s="185">
        <v>0</v>
      </c>
      <c r="P4325" s="185">
        <v>361256145196.39911</v>
      </c>
      <c r="Q4325" s="174">
        <v>649214325792.84326</v>
      </c>
      <c r="R4325" s="119">
        <v>0.61035645790790016</v>
      </c>
      <c r="S4325" s="174">
        <v>246358327947.88272</v>
      </c>
      <c r="T4325" s="119">
        <v>0.37947149063142022</v>
      </c>
      <c r="U4325" s="97">
        <v>17.187204301856006</v>
      </c>
      <c r="V4325" s="184">
        <v>4517436248563.7959</v>
      </c>
      <c r="W4325" s="199">
        <v>4684.2575944917362</v>
      </c>
      <c r="X4325" s="191">
        <v>4.3064067286550121E-2</v>
      </c>
      <c r="Y4325" s="198">
        <v>2.0000000000000001E-4</v>
      </c>
    </row>
    <row r="4326" spans="1:25" x14ac:dyDescent="0.2">
      <c r="A4326">
        <v>4322</v>
      </c>
      <c r="B4326" s="119">
        <v>0.43271333666121659</v>
      </c>
      <c r="C4326" s="97">
        <v>14294.628561360874</v>
      </c>
      <c r="D4326" s="96">
        <v>0.90399723288654033</v>
      </c>
      <c r="E4326" s="98">
        <v>0</v>
      </c>
      <c r="F4326" s="119">
        <v>0.45212618244605379</v>
      </c>
      <c r="G4326" s="177">
        <v>1</v>
      </c>
      <c r="H4326" s="97">
        <v>5999440.1941895112</v>
      </c>
      <c r="I4326" s="185">
        <v>36574.696080604233</v>
      </c>
      <c r="J4326" s="174">
        <v>219427701756.24261</v>
      </c>
      <c r="K4326" s="186">
        <v>0.33335703813016759</v>
      </c>
      <c r="L4326" s="182">
        <v>57817256759.044876</v>
      </c>
      <c r="M4326" s="189">
        <v>6538632897.0593014</v>
      </c>
      <c r="N4326" s="187">
        <v>13409166.06900977</v>
      </c>
      <c r="O4326" s="185">
        <v>0</v>
      </c>
      <c r="P4326" s="185">
        <v>160439456297.12164</v>
      </c>
      <c r="Q4326" s="174">
        <v>386405790950.42358</v>
      </c>
      <c r="R4326" s="119">
        <v>0.52147079184100731</v>
      </c>
      <c r="S4326" s="174">
        <v>153558523664.14291</v>
      </c>
      <c r="T4326" s="119">
        <v>0.39740223169648276</v>
      </c>
      <c r="U4326" s="97">
        <v>16.863446530497761</v>
      </c>
      <c r="V4326" s="184">
        <v>2688164063986.3091</v>
      </c>
      <c r="W4326" s="199">
        <v>2787.9244184245631</v>
      </c>
      <c r="X4326" s="191">
        <v>4.5023510920334089E-2</v>
      </c>
      <c r="Y4326" s="198">
        <v>2.0000000000000001E-4</v>
      </c>
    </row>
    <row r="4327" spans="1:25" x14ac:dyDescent="0.2">
      <c r="A4327">
        <v>4323</v>
      </c>
      <c r="B4327" s="119">
        <v>0.65910748037976186</v>
      </c>
      <c r="C4327" s="97">
        <v>11990.038192020322</v>
      </c>
      <c r="D4327" s="96">
        <v>0.36522813226843986</v>
      </c>
      <c r="E4327" s="98">
        <v>0.7</v>
      </c>
      <c r="F4327" s="119">
        <v>0.48969161113583393</v>
      </c>
      <c r="G4327" s="177">
        <v>1</v>
      </c>
      <c r="H4327" s="97">
        <v>2148109.7241565879</v>
      </c>
      <c r="I4327" s="185">
        <v>53726.843696327465</v>
      </c>
      <c r="J4327" s="174">
        <v>115411155392.3221</v>
      </c>
      <c r="K4327" s="186">
        <v>0.51711683635593708</v>
      </c>
      <c r="L4327" s="182">
        <v>46493623203.685204</v>
      </c>
      <c r="M4327" s="189">
        <v>1931299697.567111</v>
      </c>
      <c r="N4327" s="187">
        <v>7464699.3264591414</v>
      </c>
      <c r="O4327" s="185">
        <v>0</v>
      </c>
      <c r="P4327" s="185">
        <v>162707962505.97885</v>
      </c>
      <c r="Q4327" s="174">
        <v>280050417595.8681</v>
      </c>
      <c r="R4327" s="119">
        <v>0.67790444017622187</v>
      </c>
      <c r="S4327" s="174">
        <v>110039028638.28304</v>
      </c>
      <c r="T4327" s="119">
        <v>0.39292577951830399</v>
      </c>
      <c r="U4327" s="97">
        <v>16.522992194050421</v>
      </c>
      <c r="V4327" s="184">
        <v>1995285956054.9568</v>
      </c>
      <c r="W4327" s="199">
        <v>2072.3512167533004</v>
      </c>
      <c r="X4327" s="191">
        <v>4.4351656744867692E-2</v>
      </c>
      <c r="Y4327" s="198">
        <v>2.0000000000000001E-4</v>
      </c>
    </row>
    <row r="4328" spans="1:25" x14ac:dyDescent="0.2">
      <c r="A4328">
        <v>4324</v>
      </c>
      <c r="B4328" s="119">
        <v>0.50530625894427705</v>
      </c>
      <c r="C4328" s="97">
        <v>7897.1397728326119</v>
      </c>
      <c r="D4328" s="96">
        <v>0.26871620995133694</v>
      </c>
      <c r="E4328" s="98">
        <v>0.7</v>
      </c>
      <c r="F4328" s="119">
        <v>0</v>
      </c>
      <c r="G4328" s="177">
        <v>0</v>
      </c>
      <c r="H4328" s="97">
        <v>3089470.6204582974</v>
      </c>
      <c r="I4328" s="185">
        <v>46067.524945002755</v>
      </c>
      <c r="J4328" s="174">
        <v>142324264874.81577</v>
      </c>
      <c r="K4328" s="186">
        <v>0.43481325830509598</v>
      </c>
      <c r="L4328" s="182">
        <v>43855070993.347954</v>
      </c>
      <c r="M4328" s="189">
        <v>34133009134.161156</v>
      </c>
      <c r="N4328" s="187">
        <v>10788300.909743125</v>
      </c>
      <c r="O4328" s="185">
        <v>64097378696.946404</v>
      </c>
      <c r="P4328" s="185">
        <v>0</v>
      </c>
      <c r="Q4328" s="174">
        <v>240554652705.92331</v>
      </c>
      <c r="R4328" s="119">
        <v>0.47042274606092799</v>
      </c>
      <c r="S4328" s="174">
        <v>65535579089.743561</v>
      </c>
      <c r="T4328" s="119">
        <v>0.27243530047145015</v>
      </c>
      <c r="U4328" s="97">
        <v>16.642255463324219</v>
      </c>
      <c r="V4328" s="184">
        <v>1237096887293.7314</v>
      </c>
      <c r="W4328" s="199">
        <v>1284.0181192628982</v>
      </c>
      <c r="X4328" s="191">
        <v>4.1702372260533034E-2</v>
      </c>
      <c r="Y4328" s="198">
        <v>2.0000000000000001E-4</v>
      </c>
    </row>
    <row r="4329" spans="1:25" x14ac:dyDescent="0.2">
      <c r="A4329">
        <v>4325</v>
      </c>
      <c r="B4329" s="119">
        <v>0.51942012831886719</v>
      </c>
      <c r="C4329" s="97">
        <v>6136.4095022322099</v>
      </c>
      <c r="D4329" s="96">
        <v>0.73972396212553138</v>
      </c>
      <c r="E4329" s="98">
        <v>0.27892981758948343</v>
      </c>
      <c r="F4329" s="119">
        <v>0</v>
      </c>
      <c r="G4329" s="177">
        <v>0</v>
      </c>
      <c r="H4329" s="97">
        <v>7316168.4112296849</v>
      </c>
      <c r="I4329" s="185">
        <v>34663.196982058224</v>
      </c>
      <c r="J4329" s="174">
        <v>253601786792.36652</v>
      </c>
      <c r="K4329" s="186">
        <v>0.40318777934910544</v>
      </c>
      <c r="L4329" s="182">
        <v>77003615600.255264</v>
      </c>
      <c r="M4329" s="189">
        <v>22906183456.97612</v>
      </c>
      <c r="N4329" s="187">
        <v>17201115.460473102</v>
      </c>
      <c r="O4329" s="185">
        <v>56286203357.540108</v>
      </c>
      <c r="P4329" s="185">
        <v>0</v>
      </c>
      <c r="Q4329" s="174">
        <v>332794173606.88275</v>
      </c>
      <c r="R4329" s="119">
        <v>0.44255012744239247</v>
      </c>
      <c r="S4329" s="174">
        <v>109904028464.56471</v>
      </c>
      <c r="T4329" s="119">
        <v>0.33024625183008827</v>
      </c>
      <c r="U4329" s="97">
        <v>15.565443604474924</v>
      </c>
      <c r="V4329" s="184">
        <v>1862271598008.7581</v>
      </c>
      <c r="W4329" s="199">
        <v>1932.1286879840197</v>
      </c>
      <c r="X4329" s="191">
        <v>4.6181146174047144E-2</v>
      </c>
      <c r="Y4329" s="198">
        <v>2.0000000000000001E-4</v>
      </c>
    </row>
    <row r="4330" spans="1:25" x14ac:dyDescent="0.2">
      <c r="A4330">
        <v>4326</v>
      </c>
      <c r="B4330" s="119">
        <v>0.6244016701198194</v>
      </c>
      <c r="C4330" s="97">
        <v>4000</v>
      </c>
      <c r="D4330" s="96">
        <v>0.56939576844815565</v>
      </c>
      <c r="E4330" s="98">
        <v>0</v>
      </c>
      <c r="F4330" s="119">
        <v>0</v>
      </c>
      <c r="G4330" s="177">
        <v>0</v>
      </c>
      <c r="H4330" s="97">
        <v>6260974.1532580154</v>
      </c>
      <c r="I4330" s="185">
        <v>36486.87726017856</v>
      </c>
      <c r="J4330" s="174">
        <v>228443395459.07559</v>
      </c>
      <c r="K4330" s="186">
        <v>0.42992419663343695</v>
      </c>
      <c r="L4330" s="182">
        <v>70550510662.760132</v>
      </c>
      <c r="M4330" s="189">
        <v>4521075046.7889709</v>
      </c>
      <c r="N4330" s="187">
        <v>16468580.704032347</v>
      </c>
      <c r="O4330" s="185">
        <v>0</v>
      </c>
      <c r="P4330" s="185">
        <v>0</v>
      </c>
      <c r="Q4330" s="174">
        <v>232964470505.86456</v>
      </c>
      <c r="R4330" s="119">
        <v>0.42158078034686935</v>
      </c>
      <c r="S4330" s="174">
        <v>70550510662.760132</v>
      </c>
      <c r="T4330" s="119">
        <v>0.30283807015535497</v>
      </c>
      <c r="U4330" s="97">
        <v>13.174267656722279</v>
      </c>
      <c r="V4330" s="184">
        <v>1082211393573.5862</v>
      </c>
      <c r="W4330" s="199">
        <v>1124.1402658903276</v>
      </c>
      <c r="X4330" s="191">
        <v>5.1569676841618943E-2</v>
      </c>
      <c r="Y4330" s="198">
        <v>2.0000000000000001E-4</v>
      </c>
    </row>
    <row r="4331" spans="1:25" x14ac:dyDescent="0.2">
      <c r="A4331">
        <v>4327</v>
      </c>
      <c r="B4331" s="119">
        <v>0.37556671096874289</v>
      </c>
      <c r="C4331" s="97">
        <v>4000</v>
      </c>
      <c r="D4331" s="96">
        <v>0.2</v>
      </c>
      <c r="E4331" s="98">
        <v>0.59284144952488771</v>
      </c>
      <c r="F4331" s="119">
        <v>0</v>
      </c>
      <c r="G4331" s="177">
        <v>0</v>
      </c>
      <c r="H4331" s="97">
        <v>3774501.7193638356</v>
      </c>
      <c r="I4331" s="185">
        <v>41839.760513618028</v>
      </c>
      <c r="J4331" s="174">
        <v>157924247996.42236</v>
      </c>
      <c r="K4331" s="186">
        <v>0.37556671096874283</v>
      </c>
      <c r="L4331" s="182">
        <v>39056981970.005722</v>
      </c>
      <c r="M4331" s="189">
        <v>21196844054.146763</v>
      </c>
      <c r="N4331" s="187">
        <v>13785878.197958164</v>
      </c>
      <c r="O4331" s="185">
        <v>47602155062.307152</v>
      </c>
      <c r="P4331" s="185">
        <v>0</v>
      </c>
      <c r="Q4331" s="174">
        <v>226723247112.87628</v>
      </c>
      <c r="R4331" s="119">
        <v>0.4295669530684969</v>
      </c>
      <c r="S4331" s="174">
        <v>50087147852.431107</v>
      </c>
      <c r="T4331" s="119">
        <v>0.22091756575581661</v>
      </c>
      <c r="U4331" s="97">
        <v>15.612305711393377</v>
      </c>
      <c r="V4331" s="184">
        <v>922913635967.01404</v>
      </c>
      <c r="W4331" s="199">
        <v>958.19615362825414</v>
      </c>
      <c r="X4331" s="191">
        <v>4.2853089306141498E-2</v>
      </c>
      <c r="Y4331" s="198">
        <v>2.0000000000000001E-4</v>
      </c>
    </row>
    <row r="4332" spans="1:25" x14ac:dyDescent="0.2">
      <c r="A4332">
        <v>4328</v>
      </c>
      <c r="B4332" s="119">
        <v>0.52301693089801349</v>
      </c>
      <c r="C4332" s="97">
        <v>5298.1055852648806</v>
      </c>
      <c r="D4332" s="96">
        <v>0.9938805310681077</v>
      </c>
      <c r="E4332" s="98">
        <v>0.10712890230445721</v>
      </c>
      <c r="F4332" s="119">
        <v>0</v>
      </c>
      <c r="G4332" s="177">
        <v>0</v>
      </c>
      <c r="H4332" s="97">
        <v>11585275.254199713</v>
      </c>
      <c r="I4332" s="185">
        <v>31625.377646959394</v>
      </c>
      <c r="J4332" s="174">
        <v>366388705058.03943</v>
      </c>
      <c r="K4332" s="186">
        <v>0.40438765966848123</v>
      </c>
      <c r="L4332" s="182">
        <v>115022710147.32503</v>
      </c>
      <c r="M4332" s="189">
        <v>13190120702.782724</v>
      </c>
      <c r="N4332" s="187">
        <v>23724199.389972206</v>
      </c>
      <c r="O4332" s="185">
        <v>25370869863.655128</v>
      </c>
      <c r="P4332" s="185">
        <v>0</v>
      </c>
      <c r="Q4332" s="174">
        <v>404949695624.47729</v>
      </c>
      <c r="R4332" s="119">
        <v>0.41600171250536799</v>
      </c>
      <c r="S4332" s="174">
        <v>135319406038.24913</v>
      </c>
      <c r="T4332" s="119">
        <v>0.33416349610924295</v>
      </c>
      <c r="U4332" s="97">
        <v>14.215527109974191</v>
      </c>
      <c r="V4332" s="184">
        <v>2073299591852.5278</v>
      </c>
      <c r="W4332" s="199">
        <v>2151.7065112574514</v>
      </c>
      <c r="X4332" s="191">
        <v>5.2610655720860662E-2</v>
      </c>
      <c r="Y4332" s="198">
        <v>2.0000000000000001E-4</v>
      </c>
    </row>
    <row r="4333" spans="1:25" x14ac:dyDescent="0.2">
      <c r="A4333">
        <v>4329</v>
      </c>
      <c r="B4333" s="119">
        <v>0.48203412266164125</v>
      </c>
      <c r="C4333" s="97">
        <v>5855.9100882578459</v>
      </c>
      <c r="D4333" s="96">
        <v>0.67948682157843621</v>
      </c>
      <c r="E4333" s="98">
        <v>0.21308412023030116</v>
      </c>
      <c r="F4333" s="119">
        <v>0.52714387934250118</v>
      </c>
      <c r="G4333" s="177">
        <v>1</v>
      </c>
      <c r="H4333" s="97">
        <v>7546094.2068340024</v>
      </c>
      <c r="I4333" s="185">
        <v>31391.110875212893</v>
      </c>
      <c r="J4333" s="174">
        <v>236880279921.52786</v>
      </c>
      <c r="K4333" s="186">
        <v>0.33064295898902862</v>
      </c>
      <c r="L4333" s="182">
        <v>43664435071.956245</v>
      </c>
      <c r="M4333" s="189">
        <v>3803893074.3570728</v>
      </c>
      <c r="N4333" s="187">
        <v>18203462.687761523</v>
      </c>
      <c r="O4333" s="185">
        <v>0</v>
      </c>
      <c r="P4333" s="185">
        <v>254905382371.76038</v>
      </c>
      <c r="Q4333" s="174">
        <v>495589555367.64526</v>
      </c>
      <c r="R4333" s="119">
        <v>0.56951785912322361</v>
      </c>
      <c r="S4333" s="174">
        <v>189574129814.5249</v>
      </c>
      <c r="T4333" s="119">
        <v>0.38252244778220224</v>
      </c>
      <c r="U4333" s="97">
        <v>17.680719789717902</v>
      </c>
      <c r="V4333" s="184">
        <v>3579994356415.3076</v>
      </c>
      <c r="W4333" s="199">
        <v>3712.6263074263052</v>
      </c>
      <c r="X4333" s="191">
        <v>4.2103907140773979E-2</v>
      </c>
      <c r="Y4333" s="198">
        <v>2.0000000000000001E-4</v>
      </c>
    </row>
    <row r="4334" spans="1:25" x14ac:dyDescent="0.2">
      <c r="A4334">
        <v>4330</v>
      </c>
      <c r="B4334" s="119">
        <v>0.54162195247318401</v>
      </c>
      <c r="C4334" s="97">
        <v>9667.4028137421919</v>
      </c>
      <c r="D4334" s="96">
        <v>0.48543150985897604</v>
      </c>
      <c r="E4334" s="98">
        <v>0</v>
      </c>
      <c r="F4334" s="119">
        <v>0.43451776307722234</v>
      </c>
      <c r="G4334" s="177">
        <v>1</v>
      </c>
      <c r="H4334" s="97">
        <v>3302873.2275610957</v>
      </c>
      <c r="I4334" s="185">
        <v>49721.067123839697</v>
      </c>
      <c r="J4334" s="174">
        <v>164222381449.0983</v>
      </c>
      <c r="K4334" s="186">
        <v>0.4692754534688941</v>
      </c>
      <c r="L4334" s="182">
        <v>56824180593.176788</v>
      </c>
      <c r="M4334" s="189">
        <v>3514730405.9174709</v>
      </c>
      <c r="N4334" s="187">
        <v>9812042.9555305615</v>
      </c>
      <c r="O4334" s="185">
        <v>0</v>
      </c>
      <c r="P4334" s="185">
        <v>139196570894.73618</v>
      </c>
      <c r="Q4334" s="174">
        <v>306933682749.75195</v>
      </c>
      <c r="R4334" s="119">
        <v>0.61388762403662434</v>
      </c>
      <c r="S4334" s="174">
        <v>127003312858.49687</v>
      </c>
      <c r="T4334" s="119">
        <v>0.41378095659199693</v>
      </c>
      <c r="U4334" s="97">
        <v>16.4133931611034</v>
      </c>
      <c r="V4334" s="184">
        <v>2269735683980.2852</v>
      </c>
      <c r="W4334" s="199">
        <v>2354.922953517636</v>
      </c>
      <c r="X4334" s="191">
        <v>4.4947308705765882E-2</v>
      </c>
      <c r="Y4334" s="198">
        <v>2.0000000000000001E-4</v>
      </c>
    </row>
    <row r="4335" spans="1:25" x14ac:dyDescent="0.2">
      <c r="A4335">
        <v>4331</v>
      </c>
      <c r="B4335" s="119">
        <v>0.5082259957082933</v>
      </c>
      <c r="C4335" s="97">
        <v>13390.6846522299</v>
      </c>
      <c r="D4335" s="96">
        <v>1.0525743358486785</v>
      </c>
      <c r="E4335" s="98">
        <v>6.7907983298795549E-3</v>
      </c>
      <c r="F4335" s="119">
        <v>0</v>
      </c>
      <c r="G4335" s="177">
        <v>0</v>
      </c>
      <c r="H4335" s="97">
        <v>7670799.7621719576</v>
      </c>
      <c r="I4335" s="185">
        <v>46343.424418253839</v>
      </c>
      <c r="J4335" s="174">
        <v>355491129005.77563</v>
      </c>
      <c r="K4335" s="186">
        <v>0.5082259957082933</v>
      </c>
      <c r="L4335" s="182">
        <v>151871985186.64304</v>
      </c>
      <c r="M4335" s="189">
        <v>10668583101.481611</v>
      </c>
      <c r="N4335" s="187">
        <v>15858868.885297317</v>
      </c>
      <c r="O4335" s="185">
        <v>2194492787.2811494</v>
      </c>
      <c r="P4335" s="185">
        <v>0</v>
      </c>
      <c r="Q4335" s="174">
        <v>368354204894.53839</v>
      </c>
      <c r="R4335" s="119">
        <v>0.49524459015332772</v>
      </c>
      <c r="S4335" s="174">
        <v>152775711679.67993</v>
      </c>
      <c r="T4335" s="119">
        <v>0.41475218593858693</v>
      </c>
      <c r="U4335" s="97">
        <v>13.293431926352339</v>
      </c>
      <c r="V4335" s="184">
        <v>2096681063543.0603</v>
      </c>
      <c r="W4335" s="199">
        <v>2177.3113922470079</v>
      </c>
      <c r="X4335" s="191">
        <v>5.7802166761285356E-2</v>
      </c>
      <c r="Y4335" s="198">
        <v>2.0000000000000001E-4</v>
      </c>
    </row>
    <row r="4336" spans="1:25" x14ac:dyDescent="0.2">
      <c r="A4336">
        <v>4332</v>
      </c>
      <c r="B4336" s="119">
        <v>0.61633412208509319</v>
      </c>
      <c r="C4336" s="97">
        <v>11323.621690194312</v>
      </c>
      <c r="D4336" s="96">
        <v>1.3804731759311424</v>
      </c>
      <c r="E4336" s="98">
        <v>5.9319326453194918E-2</v>
      </c>
      <c r="F4336" s="119">
        <v>0.59942129066102867</v>
      </c>
      <c r="G4336" s="177">
        <v>1</v>
      </c>
      <c r="H4336" s="97">
        <v>12951803.993092258</v>
      </c>
      <c r="I4336" s="185">
        <v>26153.124578583742</v>
      </c>
      <c r="J4336" s="174">
        <v>338730143348.74017</v>
      </c>
      <c r="K4336" s="186">
        <v>0.12252895283342335</v>
      </c>
      <c r="L4336" s="182">
        <v>30611919725.516914</v>
      </c>
      <c r="M4336" s="189">
        <v>7623587889.1049814</v>
      </c>
      <c r="N4336" s="187">
        <v>23388593.424860355</v>
      </c>
      <c r="O4336" s="185">
        <v>0</v>
      </c>
      <c r="P4336" s="185">
        <v>438080407044.88379</v>
      </c>
      <c r="Q4336" s="174">
        <v>784434138282.729</v>
      </c>
      <c r="R4336" s="119">
        <v>0.49968321910573027</v>
      </c>
      <c r="S4336" s="174">
        <v>318518440248.75342</v>
      </c>
      <c r="T4336" s="119">
        <v>0.40604867216264839</v>
      </c>
      <c r="U4336" s="97">
        <v>18.501406836892617</v>
      </c>
      <c r="V4336" s="184">
        <v>5973697198823.1592</v>
      </c>
      <c r="W4336" s="199">
        <v>6200.7242716130422</v>
      </c>
      <c r="X4336" s="191">
        <v>4.1627604094076821E-2</v>
      </c>
      <c r="Y4336" s="198">
        <v>2.0000000000000001E-4</v>
      </c>
    </row>
    <row r="4337" spans="1:25" x14ac:dyDescent="0.2">
      <c r="A4337">
        <v>4333</v>
      </c>
      <c r="B4337" s="119">
        <v>0.55361422973092778</v>
      </c>
      <c r="C4337" s="97">
        <v>8966.059528423586</v>
      </c>
      <c r="D4337" s="96">
        <v>0.50456124441279848</v>
      </c>
      <c r="E4337" s="98">
        <v>0</v>
      </c>
      <c r="F4337" s="119">
        <v>0.64238347275769525</v>
      </c>
      <c r="G4337" s="177">
        <v>1</v>
      </c>
      <c r="H4337" s="97">
        <v>5163626.9515966242</v>
      </c>
      <c r="I4337" s="185">
        <v>42578.474467747277</v>
      </c>
      <c r="J4337" s="174">
        <v>219859358319.52856</v>
      </c>
      <c r="K4337" s="186">
        <v>0.50633686633170694</v>
      </c>
      <c r="L4337" s="182">
        <v>84569495207.873627</v>
      </c>
      <c r="M4337" s="189">
        <v>9983638597.7501163</v>
      </c>
      <c r="N4337" s="187">
        <v>14205944.215668067</v>
      </c>
      <c r="O4337" s="185">
        <v>0</v>
      </c>
      <c r="P4337" s="185">
        <v>264034391426.14841</v>
      </c>
      <c r="Q4337" s="174">
        <v>493877388343.42712</v>
      </c>
      <c r="R4337" s="119">
        <v>0.65309815609909461</v>
      </c>
      <c r="S4337" s="174">
        <v>215717226246.0206</v>
      </c>
      <c r="T4337" s="119">
        <v>0.43678295734409589</v>
      </c>
      <c r="U4337" s="97">
        <v>16.763706486925695</v>
      </c>
      <c r="V4337" s="184">
        <v>3925141721340.5391</v>
      </c>
      <c r="W4337" s="199">
        <v>4075.1713102672952</v>
      </c>
      <c r="X4337" s="191">
        <v>4.3727047965311232E-2</v>
      </c>
      <c r="Y4337" s="198">
        <v>2.0000000000000001E-4</v>
      </c>
    </row>
    <row r="4338" spans="1:25" x14ac:dyDescent="0.2">
      <c r="A4338">
        <v>4334</v>
      </c>
      <c r="B4338" s="119">
        <v>0.44065819772985931</v>
      </c>
      <c r="C4338" s="97">
        <v>13216.684757316347</v>
      </c>
      <c r="D4338" s="96">
        <v>0.62834996893947226</v>
      </c>
      <c r="E4338" s="98">
        <v>0.64815250553127157</v>
      </c>
      <c r="F4338" s="119">
        <v>0</v>
      </c>
      <c r="G4338" s="177">
        <v>0</v>
      </c>
      <c r="H4338" s="97">
        <v>4616064.9946410824</v>
      </c>
      <c r="I4338" s="185">
        <v>46921.068018713246</v>
      </c>
      <c r="J4338" s="174">
        <v>216590699592.35541</v>
      </c>
      <c r="K4338" s="186">
        <v>0.44065819772985937</v>
      </c>
      <c r="L4338" s="182">
        <v>71349160039.766907</v>
      </c>
      <c r="M4338" s="189">
        <v>30987160303.035149</v>
      </c>
      <c r="N4338" s="187">
        <v>11970363.953309419</v>
      </c>
      <c r="O4338" s="185">
        <v>43534388898.32666</v>
      </c>
      <c r="P4338" s="185">
        <v>0</v>
      </c>
      <c r="Q4338" s="174">
        <v>291112248793.71722</v>
      </c>
      <c r="R4338" s="119">
        <v>0.44749054354764595</v>
      </c>
      <c r="S4338" s="174">
        <v>87345649493.879807</v>
      </c>
      <c r="T4338" s="119">
        <v>0.30004113483996037</v>
      </c>
      <c r="U4338" s="97">
        <v>15.243318852182176</v>
      </c>
      <c r="V4338" s="184">
        <v>1420503826296.0032</v>
      </c>
      <c r="W4338" s="199">
        <v>1474.3663408481575</v>
      </c>
      <c r="X4338" s="191">
        <v>4.8805438375603069E-2</v>
      </c>
      <c r="Y4338" s="198">
        <v>2.0000000000000001E-4</v>
      </c>
    </row>
    <row r="4339" spans="1:25" x14ac:dyDescent="0.2">
      <c r="A4339">
        <v>4335</v>
      </c>
      <c r="B4339" s="119">
        <v>0.58995408176035913</v>
      </c>
      <c r="C4339" s="97">
        <v>4000</v>
      </c>
      <c r="D4339" s="96">
        <v>0.94319024625384507</v>
      </c>
      <c r="E4339" s="98">
        <v>0.20765866568039346</v>
      </c>
      <c r="F4339" s="119">
        <v>0.46555975698802138</v>
      </c>
      <c r="G4339" s="177">
        <v>1</v>
      </c>
      <c r="H4339" s="97">
        <v>10803201.937551785</v>
      </c>
      <c r="I4339" s="185">
        <v>28320.32101475717</v>
      </c>
      <c r="J4339" s="174">
        <v>305950146858.7132</v>
      </c>
      <c r="K4339" s="186">
        <v>0.28285115686868034</v>
      </c>
      <c r="L4339" s="182">
        <v>46961764622.099243</v>
      </c>
      <c r="M4339" s="189">
        <v>6240191352.9805412</v>
      </c>
      <c r="N4339" s="187">
        <v>22730778.857486948</v>
      </c>
      <c r="O4339" s="185">
        <v>0</v>
      </c>
      <c r="P4339" s="185">
        <v>318421251741.51831</v>
      </c>
      <c r="Q4339" s="174">
        <v>630611589953.21204</v>
      </c>
      <c r="R4339" s="119">
        <v>0.5411815447313062</v>
      </c>
      <c r="S4339" s="174">
        <v>261518150273.06821</v>
      </c>
      <c r="T4339" s="119">
        <v>0.41470558809816899</v>
      </c>
      <c r="U4339" s="97">
        <v>18.009602117186759</v>
      </c>
      <c r="V4339" s="184">
        <v>5023172950895.3564</v>
      </c>
      <c r="W4339" s="199">
        <v>5211.9353117977726</v>
      </c>
      <c r="X4339" s="191">
        <v>4.1776316819405482E-2</v>
      </c>
      <c r="Y4339" s="198">
        <v>2.0000000000000001E-4</v>
      </c>
    </row>
    <row r="4340" spans="1:25" x14ac:dyDescent="0.2">
      <c r="A4340">
        <v>4336</v>
      </c>
      <c r="B4340" s="119">
        <v>0.56975772710638717</v>
      </c>
      <c r="C4340" s="97">
        <v>4828.6809619622445</v>
      </c>
      <c r="D4340" s="96">
        <v>0.91886524367802347</v>
      </c>
      <c r="E4340" s="98">
        <v>0</v>
      </c>
      <c r="F4340" s="119">
        <v>0</v>
      </c>
      <c r="G4340" s="177">
        <v>0</v>
      </c>
      <c r="H4340" s="97">
        <v>30269897.442113116</v>
      </c>
      <c r="I4340" s="185">
        <v>25621.041762138899</v>
      </c>
      <c r="J4340" s="174">
        <v>775546306500.04163</v>
      </c>
      <c r="K4340" s="186">
        <v>0.37120353216414737</v>
      </c>
      <c r="L4340" s="182">
        <v>200194251640.4324</v>
      </c>
      <c r="M4340" s="189">
        <v>19670801895.62236</v>
      </c>
      <c r="N4340" s="187">
        <v>60528370.827327274</v>
      </c>
      <c r="O4340" s="185">
        <v>0</v>
      </c>
      <c r="P4340" s="185">
        <v>0</v>
      </c>
      <c r="Q4340" s="174">
        <v>795217108395.66394</v>
      </c>
      <c r="R4340" s="119">
        <v>0.36202129618473339</v>
      </c>
      <c r="S4340" s="174">
        <v>200194251640.4324</v>
      </c>
      <c r="T4340" s="119">
        <v>0.2517479183066379</v>
      </c>
      <c r="U4340" s="97">
        <v>13.317989249081357</v>
      </c>
      <c r="V4340" s="184">
        <v>2864068500862.9902</v>
      </c>
      <c r="W4340" s="199">
        <v>2971.8815155751531</v>
      </c>
      <c r="X4340" s="191">
        <v>5.3405032384773121E-2</v>
      </c>
      <c r="Y4340" s="198">
        <v>2.0000000000000001E-4</v>
      </c>
    </row>
    <row r="4341" spans="1:25" x14ac:dyDescent="0.2">
      <c r="A4341">
        <v>4337</v>
      </c>
      <c r="B4341" s="119">
        <v>0.69279382365126851</v>
      </c>
      <c r="C4341" s="97">
        <v>6977.2143162275206</v>
      </c>
      <c r="D4341" s="96">
        <v>1.393682380647014</v>
      </c>
      <c r="E4341" s="98">
        <v>0</v>
      </c>
      <c r="F4341" s="119">
        <v>0.44145027327978525</v>
      </c>
      <c r="G4341" s="177">
        <v>1</v>
      </c>
      <c r="H4341" s="97">
        <v>16941208.329321653</v>
      </c>
      <c r="I4341" s="185">
        <v>31319.439425569177</v>
      </c>
      <c r="J4341" s="174">
        <v>530589148066.13751</v>
      </c>
      <c r="K4341" s="186">
        <v>0.40138216556239326</v>
      </c>
      <c r="L4341" s="182">
        <v>159399340123.60364</v>
      </c>
      <c r="M4341" s="189">
        <v>28062681485.416561</v>
      </c>
      <c r="N4341" s="187">
        <v>30078355.902838558</v>
      </c>
      <c r="O4341" s="185">
        <v>0</v>
      </c>
      <c r="P4341" s="185">
        <v>353576464015.65594</v>
      </c>
      <c r="Q4341" s="174">
        <v>912228293567.20996</v>
      </c>
      <c r="R4341" s="119">
        <v>0.54353739736388174</v>
      </c>
      <c r="S4341" s="174">
        <v>296461599598.5769</v>
      </c>
      <c r="T4341" s="119">
        <v>0.32498619226036379</v>
      </c>
      <c r="U4341" s="97">
        <v>16.108259755662385</v>
      </c>
      <c r="V4341" s="184">
        <v>4934573416001.8145</v>
      </c>
      <c r="W4341" s="199">
        <v>5124.489446344428</v>
      </c>
      <c r="X4341" s="191">
        <v>4.7402488247686891E-2</v>
      </c>
      <c r="Y4341" s="198">
        <v>2.0000000000000001E-4</v>
      </c>
    </row>
    <row r="4342" spans="1:25" x14ac:dyDescent="0.2">
      <c r="A4342">
        <v>4338</v>
      </c>
      <c r="B4342" s="119">
        <v>0.66267511055037287</v>
      </c>
      <c r="C4342" s="97">
        <v>4000</v>
      </c>
      <c r="D4342" s="96">
        <v>0.75903691892575098</v>
      </c>
      <c r="E4342" s="98">
        <v>0.57185197387050146</v>
      </c>
      <c r="F4342" s="119">
        <v>0</v>
      </c>
      <c r="G4342" s="177">
        <v>0</v>
      </c>
      <c r="H4342" s="97">
        <v>30178584.664204296</v>
      </c>
      <c r="I4342" s="185">
        <v>19417.901394637971</v>
      </c>
      <c r="J4342" s="174">
        <v>586004781239.25269</v>
      </c>
      <c r="K4342" s="186">
        <v>0.17529955432164801</v>
      </c>
      <c r="L4342" s="182">
        <v>51475298527.023315</v>
      </c>
      <c r="M4342" s="189">
        <v>61491130409.286789</v>
      </c>
      <c r="N4342" s="187">
        <v>64681046.292712823</v>
      </c>
      <c r="O4342" s="185">
        <v>112481929819.29599</v>
      </c>
      <c r="P4342" s="185">
        <v>0</v>
      </c>
      <c r="Q4342" s="174">
        <v>759977841467.83545</v>
      </c>
      <c r="R4342" s="119">
        <v>0.25357571013494978</v>
      </c>
      <c r="S4342" s="174">
        <v>117013144055.56146</v>
      </c>
      <c r="T4342" s="119">
        <v>0.15396915234996864</v>
      </c>
      <c r="U4342" s="97">
        <v>18.002371637338683</v>
      </c>
      <c r="V4342" s="184">
        <v>2139481835449.5232</v>
      </c>
      <c r="W4342" s="199">
        <v>2220.1392133092377</v>
      </c>
      <c r="X4342" s="191">
        <v>4.1829157025989105E-2</v>
      </c>
      <c r="Y4342" s="198">
        <v>2.0000000000000001E-4</v>
      </c>
    </row>
    <row r="4343" spans="1:25" x14ac:dyDescent="0.2">
      <c r="A4343">
        <v>4339</v>
      </c>
      <c r="B4343" s="119">
        <v>0.48701914968251425</v>
      </c>
      <c r="C4343" s="97">
        <v>14610.136299264846</v>
      </c>
      <c r="D4343" s="96">
        <v>0.81542121913303023</v>
      </c>
      <c r="E4343" s="98">
        <v>0.7</v>
      </c>
      <c r="F4343" s="119">
        <v>0.37395528445450354</v>
      </c>
      <c r="G4343" s="177">
        <v>1</v>
      </c>
      <c r="H4343" s="97">
        <v>5169087.8887914028</v>
      </c>
      <c r="I4343" s="185">
        <v>53562.09690854184</v>
      </c>
      <c r="J4343" s="174">
        <v>276867186428.21509</v>
      </c>
      <c r="K4343" s="186">
        <v>0.48701914968251425</v>
      </c>
      <c r="L4343" s="182">
        <v>106419223016.54848</v>
      </c>
      <c r="M4343" s="189">
        <v>5981498133.0174294</v>
      </c>
      <c r="N4343" s="187">
        <v>12182557.312668327</v>
      </c>
      <c r="O4343" s="185">
        <v>6416702652.2086525</v>
      </c>
      <c r="P4343" s="185">
        <v>133280819262.00447</v>
      </c>
      <c r="Q4343" s="174">
        <v>422546206475.44568</v>
      </c>
      <c r="R4343" s="119">
        <v>0.58359922645515416</v>
      </c>
      <c r="S4343" s="174">
        <v>163743762433.63724</v>
      </c>
      <c r="T4343" s="119">
        <v>0.38751682046671609</v>
      </c>
      <c r="U4343" s="97">
        <v>15.214971209697042</v>
      </c>
      <c r="V4343" s="184">
        <v>2635574251444.7876</v>
      </c>
      <c r="W4343" s="199">
        <v>2737.392165491236</v>
      </c>
      <c r="X4343" s="191">
        <v>4.8779763148791885E-2</v>
      </c>
      <c r="Y4343" s="198">
        <v>2.0000000000000001E-4</v>
      </c>
    </row>
    <row r="4344" spans="1:25" x14ac:dyDescent="0.2">
      <c r="A4344">
        <v>4340</v>
      </c>
      <c r="B4344" s="119">
        <v>0.58318704509422803</v>
      </c>
      <c r="C4344" s="97">
        <v>9026.3141108134823</v>
      </c>
      <c r="D4344" s="96">
        <v>0.7458211168299258</v>
      </c>
      <c r="E4344" s="98">
        <v>0.2108835522412256</v>
      </c>
      <c r="F4344" s="119">
        <v>0.62006523795953628</v>
      </c>
      <c r="G4344" s="177">
        <v>1</v>
      </c>
      <c r="H4344" s="97">
        <v>5325376.5055512413</v>
      </c>
      <c r="I4344" s="185">
        <v>43914.639497565593</v>
      </c>
      <c r="J4344" s="174">
        <v>233861989430.08838</v>
      </c>
      <c r="K4344" s="186">
        <v>0.46099533469556053</v>
      </c>
      <c r="L4344" s="182">
        <v>80889032310.691971</v>
      </c>
      <c r="M4344" s="189">
        <v>6713856158.0690231</v>
      </c>
      <c r="N4344" s="187">
        <v>12925035.031218158</v>
      </c>
      <c r="O4344" s="185">
        <v>0</v>
      </c>
      <c r="P4344" s="185">
        <v>243069474389.74658</v>
      </c>
      <c r="Q4344" s="174">
        <v>483645319977.90399</v>
      </c>
      <c r="R4344" s="119">
        <v>0.62497217096094282</v>
      </c>
      <c r="S4344" s="174">
        <v>239514138140.00601</v>
      </c>
      <c r="T4344" s="119">
        <v>0.49522682893106162</v>
      </c>
      <c r="U4344" s="97">
        <v>17.069760106169742</v>
      </c>
      <c r="V4344" s="184">
        <v>4382765851875.6885</v>
      </c>
      <c r="W4344" s="199">
        <v>4547.150459098656</v>
      </c>
      <c r="X4344" s="191">
        <v>4.3470230636993692E-2</v>
      </c>
      <c r="Y4344" s="198">
        <v>2.0000000000000001E-4</v>
      </c>
    </row>
    <row r="4345" spans="1:25" x14ac:dyDescent="0.2">
      <c r="A4345">
        <v>4341</v>
      </c>
      <c r="B4345" s="119">
        <v>0.56004753754701486</v>
      </c>
      <c r="C4345" s="97">
        <v>11326.784043635482</v>
      </c>
      <c r="D4345" s="96">
        <v>0.78028243728124014</v>
      </c>
      <c r="E4345" s="98">
        <v>0</v>
      </c>
      <c r="F4345" s="119">
        <v>0</v>
      </c>
      <c r="G4345" s="177">
        <v>0</v>
      </c>
      <c r="H4345" s="97">
        <v>5277135.3937985636</v>
      </c>
      <c r="I4345" s="185">
        <v>42192.391773289244</v>
      </c>
      <c r="J4345" s="174">
        <v>222654963975.84003</v>
      </c>
      <c r="K4345" s="186">
        <v>0.46795505022364381</v>
      </c>
      <c r="L4345" s="182">
        <v>79484778500.646896</v>
      </c>
      <c r="M4345" s="189">
        <v>8455504061.6729488</v>
      </c>
      <c r="N4345" s="187">
        <v>12605969.246937534</v>
      </c>
      <c r="O4345" s="185">
        <v>0</v>
      </c>
      <c r="P4345" s="185">
        <v>0</v>
      </c>
      <c r="Q4345" s="174">
        <v>231110468037.51297</v>
      </c>
      <c r="R4345" s="119">
        <v>0.4508342514063261</v>
      </c>
      <c r="S4345" s="174">
        <v>79484778500.646896</v>
      </c>
      <c r="T4345" s="119">
        <v>0.34392547934152956</v>
      </c>
      <c r="U4345" s="97">
        <v>13.291169212029748</v>
      </c>
      <c r="V4345" s="184">
        <v>1138334194733.915</v>
      </c>
      <c r="W4345" s="199">
        <v>1180.5757099600683</v>
      </c>
      <c r="X4345" s="191">
        <v>5.5705895998023176E-2</v>
      </c>
      <c r="Y4345" s="198">
        <v>2.0000000000000001E-4</v>
      </c>
    </row>
    <row r="4346" spans="1:25" x14ac:dyDescent="0.2">
      <c r="A4346">
        <v>4342</v>
      </c>
      <c r="B4346" s="119">
        <v>0.57273200636438215</v>
      </c>
      <c r="C4346" s="97">
        <v>4000</v>
      </c>
      <c r="D4346" s="96">
        <v>0.82820775453172402</v>
      </c>
      <c r="E4346" s="98">
        <v>3.717221636725157E-2</v>
      </c>
      <c r="F4346" s="119">
        <v>0</v>
      </c>
      <c r="G4346" s="177">
        <v>0</v>
      </c>
      <c r="H4346" s="97">
        <v>11496896.359190134</v>
      </c>
      <c r="I4346" s="185">
        <v>36571.046548939215</v>
      </c>
      <c r="J4346" s="174">
        <v>420453531920.27222</v>
      </c>
      <c r="K4346" s="186">
        <v>0.56161971526597276</v>
      </c>
      <c r="L4346" s="182">
        <v>184415780987.43884</v>
      </c>
      <c r="M4346" s="189">
        <v>13981578634.151934</v>
      </c>
      <c r="N4346" s="187">
        <v>25149279.110507779</v>
      </c>
      <c r="O4346" s="185">
        <v>10869063196.904173</v>
      </c>
      <c r="P4346" s="185">
        <v>0</v>
      </c>
      <c r="Q4346" s="174">
        <v>445304173751.32831</v>
      </c>
      <c r="R4346" s="119">
        <v>0.54980451086874393</v>
      </c>
      <c r="S4346" s="174">
        <v>190488189505.85803</v>
      </c>
      <c r="T4346" s="119">
        <v>0.42777095013763011</v>
      </c>
      <c r="U4346" s="97">
        <v>13.435010033065375</v>
      </c>
      <c r="V4346" s="184">
        <v>2856817504688.2783</v>
      </c>
      <c r="W4346" s="199">
        <v>2964.904232976613</v>
      </c>
      <c r="X4346" s="191">
        <v>5.2769884017977733E-2</v>
      </c>
      <c r="Y4346" s="198">
        <v>2.0000000000000001E-4</v>
      </c>
    </row>
    <row r="4347" spans="1:25" x14ac:dyDescent="0.2">
      <c r="A4347">
        <v>4343</v>
      </c>
      <c r="B4347" s="119">
        <v>0.58367537277021364</v>
      </c>
      <c r="C4347" s="97">
        <v>13625.761054795541</v>
      </c>
      <c r="D4347" s="96">
        <v>0.75197230917890601</v>
      </c>
      <c r="E4347" s="98">
        <v>0.7</v>
      </c>
      <c r="F4347" s="119">
        <v>0</v>
      </c>
      <c r="G4347" s="177">
        <v>0</v>
      </c>
      <c r="H4347" s="97">
        <v>5113689.402297942</v>
      </c>
      <c r="I4347" s="185">
        <v>47105.004316215745</v>
      </c>
      <c r="J4347" s="174">
        <v>240880361367.03128</v>
      </c>
      <c r="K4347" s="186">
        <v>0.49462352761082218</v>
      </c>
      <c r="L4347" s="182">
        <v>97138857055.906708</v>
      </c>
      <c r="M4347" s="189">
        <v>32265306475.453011</v>
      </c>
      <c r="N4347" s="187">
        <v>12378723.43370834</v>
      </c>
      <c r="O4347" s="185">
        <v>38385795362.151413</v>
      </c>
      <c r="P4347" s="185">
        <v>0</v>
      </c>
      <c r="Q4347" s="174">
        <v>311531463204.63568</v>
      </c>
      <c r="R4347" s="119">
        <v>0.48102277959262607</v>
      </c>
      <c r="S4347" s="174">
        <v>121007771069.98672</v>
      </c>
      <c r="T4347" s="119">
        <v>0.38842873148417867</v>
      </c>
      <c r="U4347" s="97">
        <v>14.95382910742992</v>
      </c>
      <c r="V4347" s="184">
        <v>1917855670249.478</v>
      </c>
      <c r="W4347" s="199">
        <v>1992.3640186885889</v>
      </c>
      <c r="X4347" s="191">
        <v>4.8866910837095864E-2</v>
      </c>
      <c r="Y4347" s="198">
        <v>2.0000000000000001E-4</v>
      </c>
    </row>
    <row r="4348" spans="1:25" x14ac:dyDescent="0.2">
      <c r="A4348">
        <v>4344</v>
      </c>
      <c r="B4348" s="119">
        <v>0.48845555407001678</v>
      </c>
      <c r="C4348" s="97">
        <v>7986.2821151184953</v>
      </c>
      <c r="D4348" s="96">
        <v>0.22203752390702103</v>
      </c>
      <c r="E4348" s="98">
        <v>0</v>
      </c>
      <c r="F4348" s="119">
        <v>0.56620750263046116</v>
      </c>
      <c r="G4348" s="177">
        <v>1</v>
      </c>
      <c r="H4348" s="97">
        <v>2319631.8370992332</v>
      </c>
      <c r="I4348" s="185">
        <v>49035.434221402706</v>
      </c>
      <c r="J4348" s="174">
        <v>113744154365.95096</v>
      </c>
      <c r="K4348" s="186">
        <v>0.48845555407001684</v>
      </c>
      <c r="L4348" s="182">
        <v>41783592555.681496</v>
      </c>
      <c r="M4348" s="189">
        <v>4128149629.4112587</v>
      </c>
      <c r="N4348" s="187">
        <v>8850551.5204838943</v>
      </c>
      <c r="O4348" s="185">
        <v>0</v>
      </c>
      <c r="P4348" s="185">
        <v>178915655089.18225</v>
      </c>
      <c r="Q4348" s="174">
        <v>296787959084.54443</v>
      </c>
      <c r="R4348" s="119">
        <v>0.66947287426101976</v>
      </c>
      <c r="S4348" s="174">
        <v>90013014198.226242</v>
      </c>
      <c r="T4348" s="119">
        <v>0.30329065396007088</v>
      </c>
      <c r="U4348" s="97">
        <v>16.352355833585484</v>
      </c>
      <c r="V4348" s="184">
        <v>1649751375496.9844</v>
      </c>
      <c r="W4348" s="199">
        <v>1712.1420774396647</v>
      </c>
      <c r="X4348" s="191">
        <v>4.3203799741722441E-2</v>
      </c>
      <c r="Y4348" s="198">
        <v>2.0000000000000001E-4</v>
      </c>
    </row>
    <row r="4349" spans="1:25" x14ac:dyDescent="0.2">
      <c r="A4349">
        <v>4345</v>
      </c>
      <c r="B4349" s="119">
        <v>0.54691199506824728</v>
      </c>
      <c r="C4349" s="97">
        <v>16535.688141282211</v>
      </c>
      <c r="D4349" s="96">
        <v>0.67931636065976075</v>
      </c>
      <c r="E4349" s="98">
        <v>9.7838383925517719E-2</v>
      </c>
      <c r="F4349" s="119">
        <v>0</v>
      </c>
      <c r="G4349" s="177">
        <v>0</v>
      </c>
      <c r="H4349" s="97">
        <v>3457885.2344056587</v>
      </c>
      <c r="I4349" s="185">
        <v>51125.408276572169</v>
      </c>
      <c r="J4349" s="174">
        <v>176785794382.51974</v>
      </c>
      <c r="K4349" s="186">
        <v>0.45641900082780151</v>
      </c>
      <c r="L4349" s="182">
        <v>63563344708.508339</v>
      </c>
      <c r="M4349" s="189">
        <v>4478590149.5170078</v>
      </c>
      <c r="N4349" s="187">
        <v>9149603.4992677253</v>
      </c>
      <c r="O4349" s="185">
        <v>9430526225.9809551</v>
      </c>
      <c r="P4349" s="185">
        <v>0</v>
      </c>
      <c r="Q4349" s="174">
        <v>190694910758.0177</v>
      </c>
      <c r="R4349" s="119">
        <v>0.46269098772838574</v>
      </c>
      <c r="S4349" s="174">
        <v>68486848626.268784</v>
      </c>
      <c r="T4349" s="119">
        <v>0.35914355739244225</v>
      </c>
      <c r="U4349" s="97">
        <v>13.642538964491296</v>
      </c>
      <c r="V4349" s="184">
        <v>980466019889.6189</v>
      </c>
      <c r="W4349" s="199">
        <v>1017.7511416255375</v>
      </c>
      <c r="X4349" s="191">
        <v>5.540836642035199E-2</v>
      </c>
      <c r="Y4349" s="198">
        <v>2.0000000000000001E-4</v>
      </c>
    </row>
    <row r="4350" spans="1:25" x14ac:dyDescent="0.2">
      <c r="A4350">
        <v>4346</v>
      </c>
      <c r="B4350" s="119">
        <v>0.52508717729607635</v>
      </c>
      <c r="C4350" s="97">
        <v>11322.576291839347</v>
      </c>
      <c r="D4350" s="96">
        <v>0.43041937969270988</v>
      </c>
      <c r="E4350" s="98">
        <v>0.7</v>
      </c>
      <c r="F4350" s="119">
        <v>0</v>
      </c>
      <c r="G4350" s="177">
        <v>0</v>
      </c>
      <c r="H4350" s="97">
        <v>2968460.3404019484</v>
      </c>
      <c r="I4350" s="185">
        <v>53665.516855528709</v>
      </c>
      <c r="J4350" s="174">
        <v>159303958432.80927</v>
      </c>
      <c r="K4350" s="186">
        <v>0.51883441946378628</v>
      </c>
      <c r="L4350" s="182">
        <v>63672316567.438843</v>
      </c>
      <c r="M4350" s="189">
        <v>30244206013.521233</v>
      </c>
      <c r="N4350" s="187">
        <v>9278187.6409893632</v>
      </c>
      <c r="O4350" s="185">
        <v>63944908651.992928</v>
      </c>
      <c r="P4350" s="185">
        <v>0</v>
      </c>
      <c r="Q4350" s="174">
        <v>253493073098.32343</v>
      </c>
      <c r="R4350" s="119">
        <v>0.52785783089805882</v>
      </c>
      <c r="S4350" s="174">
        <v>86637094621.969467</v>
      </c>
      <c r="T4350" s="119">
        <v>0.34177302583871855</v>
      </c>
      <c r="U4350" s="97">
        <v>15.913706788836244</v>
      </c>
      <c r="V4350" s="184">
        <v>1517083473403.9758</v>
      </c>
      <c r="W4350" s="199">
        <v>1572.7673526638171</v>
      </c>
      <c r="X4350" s="191">
        <v>4.5281969153151559E-2</v>
      </c>
      <c r="Y4350" s="198">
        <v>2.0000000000000001E-4</v>
      </c>
    </row>
    <row r="4351" spans="1:25" x14ac:dyDescent="0.2">
      <c r="A4351">
        <v>4347</v>
      </c>
      <c r="B4351" s="119">
        <v>0.27404065001704458</v>
      </c>
      <c r="C4351" s="97">
        <v>10741.944232667902</v>
      </c>
      <c r="D4351" s="96">
        <v>1.1406196424536106</v>
      </c>
      <c r="E4351" s="98">
        <v>0.18999453230470503</v>
      </c>
      <c r="F4351" s="119">
        <v>0.65340908130587039</v>
      </c>
      <c r="G4351" s="177">
        <v>1</v>
      </c>
      <c r="H4351" s="97">
        <v>8729658.2152788881</v>
      </c>
      <c r="I4351" s="185">
        <v>27762.725512375066</v>
      </c>
      <c r="J4351" s="174">
        <v>242359104847.63776</v>
      </c>
      <c r="K4351" s="186">
        <v>0.14698368336635848</v>
      </c>
      <c r="L4351" s="182">
        <v>24282233178.983841</v>
      </c>
      <c r="M4351" s="189">
        <v>6907920167.6161385</v>
      </c>
      <c r="N4351" s="187">
        <v>17340343.48708877</v>
      </c>
      <c r="O4351" s="185">
        <v>0</v>
      </c>
      <c r="P4351" s="185">
        <v>378540407230.93127</v>
      </c>
      <c r="Q4351" s="174">
        <v>627807432246.18518</v>
      </c>
      <c r="R4351" s="119">
        <v>0.53910664692466437</v>
      </c>
      <c r="S4351" s="174">
        <v>214832125720.04657</v>
      </c>
      <c r="T4351" s="119">
        <v>0.34219430144593033</v>
      </c>
      <c r="U4351" s="97">
        <v>18.419513900860739</v>
      </c>
      <c r="V4351" s="184">
        <v>4056085029038.0845</v>
      </c>
      <c r="W4351" s="199">
        <v>4210.3441802098414</v>
      </c>
      <c r="X4351" s="191">
        <v>4.2099728255430076E-2</v>
      </c>
      <c r="Y4351" s="198">
        <v>2.0000000000000001E-4</v>
      </c>
    </row>
    <row r="4352" spans="1:25" x14ac:dyDescent="0.2">
      <c r="A4352">
        <v>4348</v>
      </c>
      <c r="B4352" s="119">
        <v>0.54407100893493154</v>
      </c>
      <c r="C4352" s="97">
        <v>6531.4992975429577</v>
      </c>
      <c r="D4352" s="96">
        <v>0.56867882024765781</v>
      </c>
      <c r="E4352" s="98">
        <v>1.9500029690250609E-2</v>
      </c>
      <c r="F4352" s="119">
        <v>0</v>
      </c>
      <c r="G4352" s="177">
        <v>0</v>
      </c>
      <c r="H4352" s="97">
        <v>6774597.1812609499</v>
      </c>
      <c r="I4352" s="185">
        <v>43708.291780034662</v>
      </c>
      <c r="J4352" s="174">
        <v>296106070290.75397</v>
      </c>
      <c r="K4352" s="186">
        <v>0.47182006081607386</v>
      </c>
      <c r="L4352" s="182">
        <v>107559159953.26717</v>
      </c>
      <c r="M4352" s="189">
        <v>11284430066.558235</v>
      </c>
      <c r="N4352" s="187">
        <v>17451507.434759598</v>
      </c>
      <c r="O4352" s="185">
        <v>5632367155.5327377</v>
      </c>
      <c r="P4352" s="185">
        <v>0</v>
      </c>
      <c r="Q4352" s="174">
        <v>313022867512.84491</v>
      </c>
      <c r="R4352" s="119">
        <v>0.46071610985769429</v>
      </c>
      <c r="S4352" s="174">
        <v>109730532904.17339</v>
      </c>
      <c r="T4352" s="119">
        <v>0.35055117147206694</v>
      </c>
      <c r="U4352" s="97">
        <v>13.420334355418746</v>
      </c>
      <c r="V4352" s="184">
        <v>1664071780815.2666</v>
      </c>
      <c r="W4352" s="199">
        <v>1727.5450366770945</v>
      </c>
      <c r="X4352" s="191">
        <v>5.1841786074197573E-2</v>
      </c>
      <c r="Y4352" s="198">
        <v>2.0000000000000001E-4</v>
      </c>
    </row>
    <row r="4353" spans="1:25" x14ac:dyDescent="0.2">
      <c r="A4353">
        <v>4349</v>
      </c>
      <c r="B4353" s="119">
        <v>0.59923804577223738</v>
      </c>
      <c r="C4353" s="97">
        <v>9189.0150359135023</v>
      </c>
      <c r="D4353" s="96">
        <v>0.63760921894684364</v>
      </c>
      <c r="E4353" s="98">
        <v>0.38007563950656809</v>
      </c>
      <c r="F4353" s="119">
        <v>0</v>
      </c>
      <c r="G4353" s="177">
        <v>0</v>
      </c>
      <c r="H4353" s="97">
        <v>4780877.0269707283</v>
      </c>
      <c r="I4353" s="185">
        <v>50626.211873849366</v>
      </c>
      <c r="J4353" s="174">
        <v>242037693310.23914</v>
      </c>
      <c r="K4353" s="186">
        <v>0.52675508071558341</v>
      </c>
      <c r="L4353" s="182">
        <v>100326068159.63828</v>
      </c>
      <c r="M4353" s="189">
        <v>16591687390.70204</v>
      </c>
      <c r="N4353" s="187">
        <v>12345349.385218009</v>
      </c>
      <c r="O4353" s="185">
        <v>37986064186.800461</v>
      </c>
      <c r="P4353" s="185">
        <v>0</v>
      </c>
      <c r="Q4353" s="174">
        <v>296615444887.74164</v>
      </c>
      <c r="R4353" s="119">
        <v>0.53228326018236249</v>
      </c>
      <c r="S4353" s="174">
        <v>119822977314.52504</v>
      </c>
      <c r="T4353" s="119">
        <v>0.40396742442010652</v>
      </c>
      <c r="U4353" s="97">
        <v>14.418999586924421</v>
      </c>
      <c r="V4353" s="184">
        <v>1886676667939.6526</v>
      </c>
      <c r="W4353" s="199">
        <v>1957.9410168183895</v>
      </c>
      <c r="X4353" s="191">
        <v>5.075782173912146E-2</v>
      </c>
      <c r="Y4353" s="198">
        <v>2.0000000000000001E-4</v>
      </c>
    </row>
    <row r="4354" spans="1:25" x14ac:dyDescent="0.2">
      <c r="A4354">
        <v>4350</v>
      </c>
      <c r="B4354" s="119">
        <v>0.54365100616215156</v>
      </c>
      <c r="C4354" s="97">
        <v>4000</v>
      </c>
      <c r="D4354" s="96">
        <v>0.92272738682683653</v>
      </c>
      <c r="E4354" s="98">
        <v>0</v>
      </c>
      <c r="F4354" s="119">
        <v>0.39987953345504401</v>
      </c>
      <c r="G4354" s="177">
        <v>1</v>
      </c>
      <c r="H4354" s="97">
        <v>13667109.629975257</v>
      </c>
      <c r="I4354" s="185">
        <v>26032.517608964827</v>
      </c>
      <c r="J4354" s="174">
        <v>355789272105.98364</v>
      </c>
      <c r="K4354" s="186">
        <v>0.25270052157025247</v>
      </c>
      <c r="L4354" s="182">
        <v>49171422817.793785</v>
      </c>
      <c r="M4354" s="189">
        <v>15462087604.94659</v>
      </c>
      <c r="N4354" s="187">
        <v>28428982.132951126</v>
      </c>
      <c r="O4354" s="185">
        <v>0</v>
      </c>
      <c r="P4354" s="185">
        <v>496602901205.49524</v>
      </c>
      <c r="Q4354" s="174">
        <v>867854260916.42542</v>
      </c>
      <c r="R4354" s="119">
        <v>0.56137358256468284</v>
      </c>
      <c r="S4354" s="174">
        <v>267955180227.23862</v>
      </c>
      <c r="T4354" s="119">
        <v>0.30875596548236889</v>
      </c>
      <c r="U4354" s="97">
        <v>18.134920607126272</v>
      </c>
      <c r="V4354" s="184">
        <v>5186361845775.6611</v>
      </c>
      <c r="W4354" s="199">
        <v>5384.8720956972911</v>
      </c>
      <c r="X4354" s="191">
        <v>4.1417920211077729E-2</v>
      </c>
      <c r="Y4354" s="198">
        <v>2.0000000000000001E-4</v>
      </c>
    </row>
    <row r="4355" spans="1:25" x14ac:dyDescent="0.2">
      <c r="A4355">
        <v>4351</v>
      </c>
      <c r="B4355" s="119">
        <v>0.6218590831371732</v>
      </c>
      <c r="C4355" s="97">
        <v>6207.6039873447189</v>
      </c>
      <c r="D4355" s="96">
        <v>0.91297081762953214</v>
      </c>
      <c r="E4355" s="98">
        <v>0.7</v>
      </c>
      <c r="F4355" s="119">
        <v>0.50765473809100337</v>
      </c>
      <c r="G4355" s="177">
        <v>1</v>
      </c>
      <c r="H4355" s="97">
        <v>8821981.3305753618</v>
      </c>
      <c r="I4355" s="185">
        <v>41833.389654427119</v>
      </c>
      <c r="J4355" s="174">
        <v>369053382526.04053</v>
      </c>
      <c r="K4355" s="186">
        <v>0.49981995769053489</v>
      </c>
      <c r="L4355" s="182">
        <v>144188380683.19766</v>
      </c>
      <c r="M4355" s="189">
        <v>3273777450.6206069</v>
      </c>
      <c r="N4355" s="187">
        <v>18995332.44823657</v>
      </c>
      <c r="O4355" s="185">
        <v>0</v>
      </c>
      <c r="P4355" s="185">
        <v>424997258088.74652</v>
      </c>
      <c r="Q4355" s="174">
        <v>797324418065.40771</v>
      </c>
      <c r="R4355" s="119">
        <v>0.65777247081336498</v>
      </c>
      <c r="S4355" s="174">
        <v>363506730920.85492</v>
      </c>
      <c r="T4355" s="119">
        <v>0.45590818829160079</v>
      </c>
      <c r="U4355" s="97">
        <v>16.646474620747281</v>
      </c>
      <c r="V4355" s="184">
        <v>6500477980405.2197</v>
      </c>
      <c r="W4355" s="199">
        <v>6742.1967463925539</v>
      </c>
      <c r="X4355" s="191">
        <v>4.4781227439785437E-2</v>
      </c>
      <c r="Y4355" s="198">
        <v>2.0000000000000001E-4</v>
      </c>
    </row>
    <row r="4356" spans="1:25" x14ac:dyDescent="0.2">
      <c r="A4356">
        <v>4352</v>
      </c>
      <c r="B4356" s="119">
        <v>0.60354793848696631</v>
      </c>
      <c r="C4356" s="97">
        <v>15276.785842284937</v>
      </c>
      <c r="D4356" s="96">
        <v>0.74364011737253877</v>
      </c>
      <c r="E4356" s="98">
        <v>0.26889443717944589</v>
      </c>
      <c r="F4356" s="119">
        <v>0.66138788895466261</v>
      </c>
      <c r="G4356" s="177">
        <v>1</v>
      </c>
      <c r="H4356" s="97">
        <v>5441204.6948552635</v>
      </c>
      <c r="I4356" s="185">
        <v>47041.292151711314</v>
      </c>
      <c r="J4356" s="174">
        <v>255961299707.94965</v>
      </c>
      <c r="K4356" s="186">
        <v>0.47912744836242538</v>
      </c>
      <c r="L4356" s="182">
        <v>95005670426.581985</v>
      </c>
      <c r="M4356" s="189">
        <v>4051719908.752358</v>
      </c>
      <c r="N4356" s="187">
        <v>13109230.862304688</v>
      </c>
      <c r="O4356" s="185">
        <v>0</v>
      </c>
      <c r="P4356" s="185">
        <v>241085584086.5351</v>
      </c>
      <c r="Q4356" s="174">
        <v>501098603703.23712</v>
      </c>
      <c r="R4356" s="119">
        <v>0.62962967636740552</v>
      </c>
      <c r="S4356" s="174">
        <v>199032337693.62231</v>
      </c>
      <c r="T4356" s="119">
        <v>0.39719196226596182</v>
      </c>
      <c r="U4356" s="97">
        <v>16.194169821267618</v>
      </c>
      <c r="V4356" s="184">
        <v>3409166662510.8672</v>
      </c>
      <c r="W4356" s="199">
        <v>3535.6446752562906</v>
      </c>
      <c r="X4356" s="191">
        <v>4.6542664676699465E-2</v>
      </c>
      <c r="Y4356" s="198">
        <v>2.0000000000000001E-4</v>
      </c>
    </row>
    <row r="4357" spans="1:25" x14ac:dyDescent="0.2">
      <c r="A4357">
        <v>4353</v>
      </c>
      <c r="B4357" s="119">
        <v>0.52150876394844969</v>
      </c>
      <c r="C4357" s="97">
        <v>6618.3674756287983</v>
      </c>
      <c r="D4357" s="96">
        <v>0.4905609476086672</v>
      </c>
      <c r="E4357" s="98">
        <v>0.516646119544242</v>
      </c>
      <c r="F4357" s="119">
        <v>0</v>
      </c>
      <c r="G4357" s="177">
        <v>0</v>
      </c>
      <c r="H4357" s="97">
        <v>5188362.7684465088</v>
      </c>
      <c r="I4357" s="185">
        <v>34317.901888438966</v>
      </c>
      <c r="J4357" s="174">
        <v>178053724449.17688</v>
      </c>
      <c r="K4357" s="186">
        <v>0.29300921207526309</v>
      </c>
      <c r="L4357" s="182">
        <v>31596436641.441395</v>
      </c>
      <c r="M4357" s="189">
        <v>18969909917.374474</v>
      </c>
      <c r="N4357" s="187">
        <v>14442077.155560246</v>
      </c>
      <c r="O4357" s="185">
        <v>47554127473.495758</v>
      </c>
      <c r="P4357" s="185">
        <v>0</v>
      </c>
      <c r="Q4357" s="174">
        <v>244577761840.04712</v>
      </c>
      <c r="R4357" s="119">
        <v>0.36885889709676872</v>
      </c>
      <c r="S4357" s="174">
        <v>55282393387.910538</v>
      </c>
      <c r="T4357" s="119">
        <v>0.22603197024946611</v>
      </c>
      <c r="U4357" s="97">
        <v>16.570862075189154</v>
      </c>
      <c r="V4357" s="184">
        <v>1011883350639.3531</v>
      </c>
      <c r="W4357" s="199">
        <v>1051.118094389715</v>
      </c>
      <c r="X4357" s="191">
        <v>4.3839933693005713E-2</v>
      </c>
      <c r="Y4357" s="198">
        <v>2.0000000000000001E-4</v>
      </c>
    </row>
    <row r="4358" spans="1:25" x14ac:dyDescent="0.2">
      <c r="A4358">
        <v>4354</v>
      </c>
      <c r="B4358" s="119">
        <v>0.45404227088037452</v>
      </c>
      <c r="C4358" s="97">
        <v>4000</v>
      </c>
      <c r="D4358" s="96">
        <v>0.21978751497389659</v>
      </c>
      <c r="E4358" s="98">
        <v>0</v>
      </c>
      <c r="F4358" s="119">
        <v>0.62784023270212053</v>
      </c>
      <c r="G4358" s="177">
        <v>1</v>
      </c>
      <c r="H4358" s="97">
        <v>3820312.7479894082</v>
      </c>
      <c r="I4358" s="185">
        <v>49185.169089919393</v>
      </c>
      <c r="J4358" s="174">
        <v>187902728486.23364</v>
      </c>
      <c r="K4358" s="186">
        <v>0.45404227088037452</v>
      </c>
      <c r="L4358" s="182">
        <v>58940633956.294716</v>
      </c>
      <c r="M4358" s="189">
        <v>6047887098.2181549</v>
      </c>
      <c r="N4358" s="187">
        <v>13689870.768984275</v>
      </c>
      <c r="O4358" s="185">
        <v>0</v>
      </c>
      <c r="P4358" s="185">
        <v>203929526271.02972</v>
      </c>
      <c r="Q4358" s="174">
        <v>397880141855.48151</v>
      </c>
      <c r="R4358" s="119">
        <v>0.62445791188437216</v>
      </c>
      <c r="S4358" s="174">
        <v>184465648453.70856</v>
      </c>
      <c r="T4358" s="119">
        <v>0.46362114880493427</v>
      </c>
      <c r="U4358" s="97">
        <v>17.190174336865244</v>
      </c>
      <c r="V4358" s="184">
        <v>3501458403333.9951</v>
      </c>
      <c r="W4358" s="199">
        <v>3633.4852789788933</v>
      </c>
      <c r="X4358" s="191">
        <v>4.2077682440027249E-2</v>
      </c>
      <c r="Y4358" s="198">
        <v>2.0000000000000001E-4</v>
      </c>
    </row>
    <row r="4359" spans="1:25" x14ac:dyDescent="0.2">
      <c r="A4359">
        <v>4355</v>
      </c>
      <c r="B4359" s="119">
        <v>0.48090349726606785</v>
      </c>
      <c r="C4359" s="97">
        <v>6799.7234793589778</v>
      </c>
      <c r="D4359" s="96">
        <v>0.63378792690708607</v>
      </c>
      <c r="E4359" s="98">
        <v>0.402533980680639</v>
      </c>
      <c r="F4359" s="119">
        <v>0</v>
      </c>
      <c r="G4359" s="177">
        <v>0</v>
      </c>
      <c r="H4359" s="97">
        <v>5176700.1517976867</v>
      </c>
      <c r="I4359" s="185">
        <v>43861.132873971976</v>
      </c>
      <c r="J4359" s="174">
        <v>227055933206.70923</v>
      </c>
      <c r="K4359" s="186">
        <v>0.48090349726606785</v>
      </c>
      <c r="L4359" s="182">
        <v>77397044981.861145</v>
      </c>
      <c r="M4359" s="189">
        <v>14621351017.514774</v>
      </c>
      <c r="N4359" s="187">
        <v>13355058.335594062</v>
      </c>
      <c r="O4359" s="185">
        <v>47034591454.858322</v>
      </c>
      <c r="P4359" s="185">
        <v>0</v>
      </c>
      <c r="Q4359" s="174">
        <v>288711875679.08234</v>
      </c>
      <c r="R4359" s="119">
        <v>0.50853351692814053</v>
      </c>
      <c r="S4359" s="174">
        <v>98776154088.319672</v>
      </c>
      <c r="T4359" s="119">
        <v>0.34212709074050801</v>
      </c>
      <c r="U4359" s="97">
        <v>14.857719813128643</v>
      </c>
      <c r="V4359" s="184">
        <v>1622867399538.7283</v>
      </c>
      <c r="W4359" s="199">
        <v>1684.4870421715734</v>
      </c>
      <c r="X4359" s="191">
        <v>4.8194028053647239E-2</v>
      </c>
      <c r="Y4359" s="198">
        <v>2.0000000000000001E-4</v>
      </c>
    </row>
    <row r="4360" spans="1:25" x14ac:dyDescent="0.2">
      <c r="A4360">
        <v>4356</v>
      </c>
      <c r="B4360" s="119">
        <v>0.42991687743600326</v>
      </c>
      <c r="C4360" s="97">
        <v>17000</v>
      </c>
      <c r="D4360" s="96">
        <v>0.25930847695218884</v>
      </c>
      <c r="E4360" s="98">
        <v>0.32497468488318093</v>
      </c>
      <c r="F4360" s="119">
        <v>0.64128520013285428</v>
      </c>
      <c r="G4360" s="177">
        <v>1</v>
      </c>
      <c r="H4360" s="97">
        <v>1422561.2700018508</v>
      </c>
      <c r="I4360" s="185">
        <v>54343.202400698086</v>
      </c>
      <c r="J4360" s="174">
        <v>77306535023.104691</v>
      </c>
      <c r="K4360" s="186">
        <v>0.42991687743600326</v>
      </c>
      <c r="L4360" s="182">
        <v>25579500714.835785</v>
      </c>
      <c r="M4360" s="189">
        <v>2381101670.6363463</v>
      </c>
      <c r="N4360" s="187">
        <v>5839851.3868605411</v>
      </c>
      <c r="O4360" s="185">
        <v>0</v>
      </c>
      <c r="P4360" s="185">
        <v>123401040712.38541</v>
      </c>
      <c r="Q4360" s="174">
        <v>203088677406.12646</v>
      </c>
      <c r="R4360" s="119">
        <v>0.64974679237562394</v>
      </c>
      <c r="S4360" s="174">
        <v>92924751083.721191</v>
      </c>
      <c r="T4360" s="119">
        <v>0.4575575175857538</v>
      </c>
      <c r="U4360" s="97">
        <v>17.43140115885322</v>
      </c>
      <c r="V4360" s="184">
        <v>1779920595905.7068</v>
      </c>
      <c r="W4360" s="199">
        <v>1848.3529725264102</v>
      </c>
      <c r="X4360" s="191">
        <v>4.1604562790338813E-2</v>
      </c>
      <c r="Y4360" s="198">
        <v>2.0000000000000001E-4</v>
      </c>
    </row>
    <row r="4361" spans="1:25" x14ac:dyDescent="0.2">
      <c r="A4361">
        <v>4357</v>
      </c>
      <c r="B4361" s="119">
        <v>0.34959842379813633</v>
      </c>
      <c r="C4361" s="97">
        <v>13377.915625695048</v>
      </c>
      <c r="D4361" s="96">
        <v>0.62282732251700634</v>
      </c>
      <c r="E4361" s="98">
        <v>0.22296698808075097</v>
      </c>
      <c r="F4361" s="119">
        <v>0.45089345296589112</v>
      </c>
      <c r="G4361" s="177">
        <v>1</v>
      </c>
      <c r="H4361" s="97">
        <v>4157413.4066499937</v>
      </c>
      <c r="I4361" s="185">
        <v>51297.875995624869</v>
      </c>
      <c r="J4361" s="174">
        <v>213266477396.87973</v>
      </c>
      <c r="K4361" s="186">
        <v>0.34959842379813633</v>
      </c>
      <c r="L4361" s="182">
        <v>50635824128.072426</v>
      </c>
      <c r="M4361" s="189">
        <v>4850218770.6025133</v>
      </c>
      <c r="N4361" s="187">
        <v>11015922.774690814</v>
      </c>
      <c r="O4361" s="185">
        <v>0</v>
      </c>
      <c r="P4361" s="185">
        <v>137378876751.24083</v>
      </c>
      <c r="Q4361" s="174">
        <v>355495572918.72308</v>
      </c>
      <c r="R4361" s="119">
        <v>0.51888332738842835</v>
      </c>
      <c r="S4361" s="174">
        <v>94117158943.328903</v>
      </c>
      <c r="T4361" s="119">
        <v>0.26474917302232315</v>
      </c>
      <c r="U4361" s="97">
        <v>15.954836375292874</v>
      </c>
      <c r="V4361" s="184">
        <v>1599637056195.2349</v>
      </c>
      <c r="W4361" s="199">
        <v>1661.3885833851084</v>
      </c>
      <c r="X4361" s="191">
        <v>4.7565550570405457E-2</v>
      </c>
      <c r="Y4361" s="198">
        <v>2.0000000000000001E-4</v>
      </c>
    </row>
    <row r="4362" spans="1:25" x14ac:dyDescent="0.2">
      <c r="A4362">
        <v>4358</v>
      </c>
      <c r="B4362" s="119">
        <v>0.59367758130017356</v>
      </c>
      <c r="C4362" s="97">
        <v>4086.2164390999133</v>
      </c>
      <c r="D4362" s="96">
        <v>1.3880871618715549</v>
      </c>
      <c r="E4362" s="98">
        <v>0.18947663377470444</v>
      </c>
      <c r="F4362" s="119">
        <v>0</v>
      </c>
      <c r="G4362" s="177">
        <v>0</v>
      </c>
      <c r="H4362" s="97">
        <v>35097079.560658187</v>
      </c>
      <c r="I4362" s="185">
        <v>20028.107200498005</v>
      </c>
      <c r="J4362" s="174">
        <v>702928071865.26953</v>
      </c>
      <c r="K4362" s="186">
        <v>0.18720675999758307</v>
      </c>
      <c r="L4362" s="182">
        <v>72776855679.769852</v>
      </c>
      <c r="M4362" s="189">
        <v>25068899789.680229</v>
      </c>
      <c r="N4362" s="187">
        <v>60579951.992203236</v>
      </c>
      <c r="O4362" s="185">
        <v>30065787377.91515</v>
      </c>
      <c r="P4362" s="185">
        <v>0</v>
      </c>
      <c r="Q4362" s="174">
        <v>758062759032.86487</v>
      </c>
      <c r="R4362" s="119">
        <v>0.20532009374283169</v>
      </c>
      <c r="S4362" s="174">
        <v>92116307804.557632</v>
      </c>
      <c r="T4362" s="119">
        <v>0.12151541110142312</v>
      </c>
      <c r="U4362" s="97">
        <v>15.221002387839537</v>
      </c>
      <c r="V4362" s="184">
        <v>1297333244885.4839</v>
      </c>
      <c r="W4362" s="199">
        <v>1347.5626687103124</v>
      </c>
      <c r="X4362" s="191">
        <v>5.3371593572223479E-2</v>
      </c>
      <c r="Y4362" s="198">
        <v>2.0000000000000001E-4</v>
      </c>
    </row>
    <row r="4363" spans="1:25" x14ac:dyDescent="0.2">
      <c r="A4363">
        <v>4359</v>
      </c>
      <c r="B4363" s="119">
        <v>0.28055929456277218</v>
      </c>
      <c r="C4363" s="97">
        <v>5809.3565625697447</v>
      </c>
      <c r="D4363" s="96">
        <v>0.6865987428321686</v>
      </c>
      <c r="E4363" s="98">
        <v>0.43197962768564951</v>
      </c>
      <c r="F4363" s="119">
        <v>0</v>
      </c>
      <c r="G4363" s="177">
        <v>0</v>
      </c>
      <c r="H4363" s="97">
        <v>10131691.455134938</v>
      </c>
      <c r="I4363" s="185">
        <v>35514.074649453563</v>
      </c>
      <c r="J4363" s="174">
        <v>359817646662.89294</v>
      </c>
      <c r="K4363" s="186">
        <v>0.28055929456277218</v>
      </c>
      <c r="L4363" s="182">
        <v>60583102280.859085</v>
      </c>
      <c r="M4363" s="189">
        <v>49639268695.34597</v>
      </c>
      <c r="N4363" s="187">
        <v>23712169.926073939</v>
      </c>
      <c r="O4363" s="185">
        <v>99311698257.585464</v>
      </c>
      <c r="P4363" s="185">
        <v>0</v>
      </c>
      <c r="Q4363" s="174">
        <v>508768613615.82434</v>
      </c>
      <c r="R4363" s="119">
        <v>0.35458072470891006</v>
      </c>
      <c r="S4363" s="174">
        <v>95272175911.09761</v>
      </c>
      <c r="T4363" s="119">
        <v>0.18726032495203895</v>
      </c>
      <c r="U4363" s="97">
        <v>16.813460412432573</v>
      </c>
      <c r="V4363" s="184">
        <v>1690665076099.6287</v>
      </c>
      <c r="W4363" s="199">
        <v>1754.6242710433278</v>
      </c>
      <c r="X4363" s="191">
        <v>4.3447652946318208E-2</v>
      </c>
      <c r="Y4363" s="198">
        <v>2.0000000000000001E-4</v>
      </c>
    </row>
    <row r="4364" spans="1:25" x14ac:dyDescent="0.2">
      <c r="A4364">
        <v>4360</v>
      </c>
      <c r="B4364" s="119">
        <v>0.44963900473321972</v>
      </c>
      <c r="C4364" s="97">
        <v>11957.08520818682</v>
      </c>
      <c r="D4364" s="96">
        <v>1.1590909742405244</v>
      </c>
      <c r="E4364" s="98">
        <v>0</v>
      </c>
      <c r="F4364" s="119">
        <v>0</v>
      </c>
      <c r="G4364" s="177">
        <v>0</v>
      </c>
      <c r="H4364" s="97">
        <v>11292771.43858213</v>
      </c>
      <c r="I4364" s="185">
        <v>30803.692908126748</v>
      </c>
      <c r="J4364" s="174">
        <v>347859063475.74866</v>
      </c>
      <c r="K4364" s="186">
        <v>0.28880203426084561</v>
      </c>
      <c r="L4364" s="182">
        <v>72150862193.305191</v>
      </c>
      <c r="M4364" s="189">
        <v>17731313706.408752</v>
      </c>
      <c r="N4364" s="187">
        <v>21820280.910661921</v>
      </c>
      <c r="O4364" s="185">
        <v>0</v>
      </c>
      <c r="P4364" s="185">
        <v>0</v>
      </c>
      <c r="Q4364" s="174">
        <v>365590377182.15741</v>
      </c>
      <c r="R4364" s="119">
        <v>0.27479499307995431</v>
      </c>
      <c r="S4364" s="174">
        <v>72150862193.305191</v>
      </c>
      <c r="T4364" s="119">
        <v>0.19735437991945731</v>
      </c>
      <c r="U4364" s="97">
        <v>13.692456224331556</v>
      </c>
      <c r="V4364" s="184">
        <v>851457673542.41089</v>
      </c>
      <c r="W4364" s="199">
        <v>883.70776520118932</v>
      </c>
      <c r="X4364" s="191">
        <v>5.7706288882526942E-2</v>
      </c>
      <c r="Y4364" s="198">
        <v>2.0000000000000001E-4</v>
      </c>
    </row>
    <row r="4365" spans="1:25" x14ac:dyDescent="0.2">
      <c r="A4365">
        <v>4361</v>
      </c>
      <c r="B4365" s="119">
        <v>0.48829924544149311</v>
      </c>
      <c r="C4365" s="97">
        <v>4000</v>
      </c>
      <c r="D4365" s="96">
        <v>0.73607410797136807</v>
      </c>
      <c r="E4365" s="98">
        <v>0.7</v>
      </c>
      <c r="F4365" s="119">
        <v>0</v>
      </c>
      <c r="G4365" s="177">
        <v>0</v>
      </c>
      <c r="H4365" s="97">
        <v>8209959.2300367551</v>
      </c>
      <c r="I4365" s="185">
        <v>39091.80301476099</v>
      </c>
      <c r="J4365" s="174">
        <v>320942108979.81561</v>
      </c>
      <c r="K4365" s="186">
        <v>0.43018454955557794</v>
      </c>
      <c r="L4365" s="182">
        <v>94992633236.255264</v>
      </c>
      <c r="M4365" s="189">
        <v>52816414083.765266</v>
      </c>
      <c r="N4365" s="187">
        <v>19275059.260140058</v>
      </c>
      <c r="O4365" s="185">
        <v>103609643934.86024</v>
      </c>
      <c r="P4365" s="185">
        <v>0</v>
      </c>
      <c r="Q4365" s="174">
        <v>477368166998.4411</v>
      </c>
      <c r="R4365" s="119">
        <v>0.46285459946370688</v>
      </c>
      <c r="S4365" s="174">
        <v>148599724701.56894</v>
      </c>
      <c r="T4365" s="119">
        <v>0.31128955589125867</v>
      </c>
      <c r="U4365" s="97">
        <v>16.195517216968074</v>
      </c>
      <c r="V4365" s="184">
        <v>2657383781615.6431</v>
      </c>
      <c r="W4365" s="199">
        <v>2758.0008455657271</v>
      </c>
      <c r="X4365" s="191">
        <v>4.4767961243258131E-2</v>
      </c>
      <c r="Y4365" s="198">
        <v>2.0000000000000001E-4</v>
      </c>
    </row>
    <row r="4366" spans="1:25" x14ac:dyDescent="0.2">
      <c r="A4366">
        <v>4362</v>
      </c>
      <c r="B4366" s="119">
        <v>0.5220543449292302</v>
      </c>
      <c r="C4366" s="97">
        <v>12942.70601873884</v>
      </c>
      <c r="D4366" s="96">
        <v>0.39346131892061159</v>
      </c>
      <c r="E4366" s="98">
        <v>5.8970336780002144E-2</v>
      </c>
      <c r="F4366" s="119">
        <v>0</v>
      </c>
      <c r="G4366" s="177">
        <v>0</v>
      </c>
      <c r="H4366" s="97">
        <v>2187151.4003929757</v>
      </c>
      <c r="I4366" s="185">
        <v>53767.002177920782</v>
      </c>
      <c r="J4366" s="174">
        <v>117596574108.37161</v>
      </c>
      <c r="K4366" s="186">
        <v>0.5220543449292302</v>
      </c>
      <c r="L4366" s="182">
        <v>50734605526.139343</v>
      </c>
      <c r="M4366" s="189">
        <v>4026199873.0769839</v>
      </c>
      <c r="N4366" s="187">
        <v>7431197.107325688</v>
      </c>
      <c r="O4366" s="185">
        <v>4878944756.2207146</v>
      </c>
      <c r="P4366" s="185">
        <v>0</v>
      </c>
      <c r="Q4366" s="174">
        <v>126501718737.66931</v>
      </c>
      <c r="R4366" s="119">
        <v>0.51615866502532226</v>
      </c>
      <c r="S4366" s="174">
        <v>52637041071.092346</v>
      </c>
      <c r="T4366" s="119">
        <v>0.41609743801384608</v>
      </c>
      <c r="U4366" s="97">
        <v>13.492307610855404</v>
      </c>
      <c r="V4366" s="184">
        <v>809201894241.72754</v>
      </c>
      <c r="W4366" s="199">
        <v>839.85909417257051</v>
      </c>
      <c r="X4366" s="191">
        <v>5.1620539635823831E-2</v>
      </c>
      <c r="Y4366" s="198">
        <v>2.0000000000000001E-4</v>
      </c>
    </row>
    <row r="4367" spans="1:25" x14ac:dyDescent="0.2">
      <c r="A4367">
        <v>4363</v>
      </c>
      <c r="B4367" s="119">
        <v>0.47354573861552901</v>
      </c>
      <c r="C4367" s="97">
        <v>6690.5006804176446</v>
      </c>
      <c r="D4367" s="96">
        <v>1.1886344337631998</v>
      </c>
      <c r="E4367" s="98">
        <v>0.44759494967798941</v>
      </c>
      <c r="F4367" s="119">
        <v>0</v>
      </c>
      <c r="G4367" s="177">
        <v>0</v>
      </c>
      <c r="H4367" s="97">
        <v>12526447.420884792</v>
      </c>
      <c r="I4367" s="185">
        <v>26292.163357041845</v>
      </c>
      <c r="J4367" s="174">
        <v>329347401873.29846</v>
      </c>
      <c r="K4367" s="186">
        <v>0.13432247514398055</v>
      </c>
      <c r="L4367" s="182">
        <v>13191998357.476982</v>
      </c>
      <c r="M4367" s="189">
        <v>37303933422.615868</v>
      </c>
      <c r="N4367" s="187">
        <v>23928632.144335628</v>
      </c>
      <c r="O4367" s="185">
        <v>106265555723.9689</v>
      </c>
      <c r="P4367" s="185">
        <v>0</v>
      </c>
      <c r="Q4367" s="174">
        <v>472916891019.88318</v>
      </c>
      <c r="R4367" s="119">
        <v>0.27330637842580596</v>
      </c>
      <c r="S4367" s="174">
        <v>74641485475.621368</v>
      </c>
      <c r="T4367" s="119">
        <v>0.15783214110760777</v>
      </c>
      <c r="U4367" s="97">
        <v>19.333136253096306</v>
      </c>
      <c r="V4367" s="184">
        <v>1436058208107.1042</v>
      </c>
      <c r="W4367" s="199">
        <v>1491.5858518397968</v>
      </c>
      <c r="X4367" s="191">
        <v>4.1319666967292085E-2</v>
      </c>
      <c r="Y4367" s="198">
        <v>2.0000000000000001E-4</v>
      </c>
    </row>
    <row r="4368" spans="1:25" x14ac:dyDescent="0.2">
      <c r="A4368">
        <v>4364</v>
      </c>
      <c r="B4368" s="119">
        <v>0.61891709141763041</v>
      </c>
      <c r="C4368" s="97">
        <v>11437.96491611366</v>
      </c>
      <c r="D4368" s="96">
        <v>0.96128386559145818</v>
      </c>
      <c r="E4368" s="98">
        <v>0.11449975199873047</v>
      </c>
      <c r="F4368" s="119">
        <v>0.63717420318089435</v>
      </c>
      <c r="G4368" s="177">
        <v>1</v>
      </c>
      <c r="H4368" s="97">
        <v>6564190.5831294479</v>
      </c>
      <c r="I4368" s="185">
        <v>43984.599989984126</v>
      </c>
      <c r="J4368" s="174">
        <v>288723297056.96942</v>
      </c>
      <c r="K4368" s="186">
        <v>0.45049259180315449</v>
      </c>
      <c r="L4368" s="182">
        <v>101724994534.28497</v>
      </c>
      <c r="M4368" s="189">
        <v>3599476383.1470289</v>
      </c>
      <c r="N4368" s="187">
        <v>14221278.965703877</v>
      </c>
      <c r="O4368" s="185">
        <v>0</v>
      </c>
      <c r="P4368" s="185">
        <v>325996359208.45062</v>
      </c>
      <c r="Q4368" s="174">
        <v>618319132648.56702</v>
      </c>
      <c r="R4368" s="119">
        <v>0.63214086890314924</v>
      </c>
      <c r="S4368" s="174">
        <v>249335903031.55557</v>
      </c>
      <c r="T4368" s="119">
        <v>0.40324791821260075</v>
      </c>
      <c r="U4368" s="97">
        <v>16.602345795400176</v>
      </c>
      <c r="V4368" s="184">
        <v>4366457780497.9409</v>
      </c>
      <c r="W4368" s="199">
        <v>4531.5201052358516</v>
      </c>
      <c r="X4368" s="191">
        <v>4.5342641002577309E-2</v>
      </c>
      <c r="Y4368" s="198">
        <v>2.0000000000000001E-4</v>
      </c>
    </row>
    <row r="4369" spans="1:25" x14ac:dyDescent="0.2">
      <c r="A4369">
        <v>4365</v>
      </c>
      <c r="B4369" s="119">
        <v>0.5856761120913917</v>
      </c>
      <c r="C4369" s="97">
        <v>4000</v>
      </c>
      <c r="D4369" s="96">
        <v>1.2237159350492917</v>
      </c>
      <c r="E4369" s="98">
        <v>7.3136962669800187E-2</v>
      </c>
      <c r="F4369" s="119">
        <v>0.6087828441246329</v>
      </c>
      <c r="G4369" s="177">
        <v>1</v>
      </c>
      <c r="H4369" s="97">
        <v>27594742.127735976</v>
      </c>
      <c r="I4369" s="185">
        <v>25017.124736216949</v>
      </c>
      <c r="J4369" s="174">
        <v>690341105873.31165</v>
      </c>
      <c r="K4369" s="186">
        <v>0.4486131490863019</v>
      </c>
      <c r="L4369" s="182">
        <v>239986912649.23001</v>
      </c>
      <c r="M4369" s="189">
        <v>0</v>
      </c>
      <c r="N4369" s="187">
        <v>50142103.799408346</v>
      </c>
      <c r="O4369" s="185">
        <v>0</v>
      </c>
      <c r="P4369" s="185">
        <v>385052913257.11792</v>
      </c>
      <c r="Q4369" s="174">
        <v>1075394019130.4296</v>
      </c>
      <c r="R4369" s="119">
        <v>0.57442985274806346</v>
      </c>
      <c r="S4369" s="174">
        <v>425549185333.97314</v>
      </c>
      <c r="T4369" s="119">
        <v>0.39571466621887569</v>
      </c>
      <c r="U4369" s="97">
        <v>15.616321860032887</v>
      </c>
      <c r="V4369" s="184">
        <v>7072554843052.6797</v>
      </c>
      <c r="W4369" s="199">
        <v>7323.3047993835735</v>
      </c>
      <c r="X4369" s="191">
        <v>4.7136324978372987E-2</v>
      </c>
      <c r="Y4369" s="198">
        <v>2.0000000000000001E-4</v>
      </c>
    </row>
    <row r="4370" spans="1:25" x14ac:dyDescent="0.2">
      <c r="A4370">
        <v>4366</v>
      </c>
      <c r="B4370" s="119">
        <v>0.57008086043263195</v>
      </c>
      <c r="C4370" s="97">
        <v>6667.6107480704759</v>
      </c>
      <c r="D4370" s="96">
        <v>1.1328896118980492</v>
      </c>
      <c r="E4370" s="98">
        <v>0.31851902146342492</v>
      </c>
      <c r="F4370" s="119">
        <v>0</v>
      </c>
      <c r="G4370" s="177">
        <v>0</v>
      </c>
      <c r="H4370" s="97">
        <v>12045698.121748202</v>
      </c>
      <c r="I4370" s="185">
        <v>30189.088243065511</v>
      </c>
      <c r="J4370" s="174">
        <v>363648643546.78491</v>
      </c>
      <c r="K4370" s="186">
        <v>0.35180820192989293</v>
      </c>
      <c r="L4370" s="182">
        <v>94827793886.768692</v>
      </c>
      <c r="M4370" s="189">
        <v>21236094630.953247</v>
      </c>
      <c r="N4370" s="187">
        <v>23415313.225909747</v>
      </c>
      <c r="O4370" s="185">
        <v>92831767526.995621</v>
      </c>
      <c r="P4370" s="185">
        <v>0</v>
      </c>
      <c r="Q4370" s="174">
        <v>477716505704.73376</v>
      </c>
      <c r="R4370" s="119">
        <v>0.42326356118624653</v>
      </c>
      <c r="S4370" s="174">
        <v>139625363747.01685</v>
      </c>
      <c r="T4370" s="119">
        <v>0.29227661610946359</v>
      </c>
      <c r="U4370" s="97">
        <v>15.374574795661479</v>
      </c>
      <c r="V4370" s="184">
        <v>2225782177215.6802</v>
      </c>
      <c r="W4370" s="199">
        <v>2311.5200942160805</v>
      </c>
      <c r="X4370" s="191">
        <v>4.8914954694738354E-2</v>
      </c>
      <c r="Y4370" s="198">
        <v>2.0000000000000001E-4</v>
      </c>
    </row>
    <row r="4371" spans="1:25" x14ac:dyDescent="0.2">
      <c r="A4371">
        <v>4367</v>
      </c>
      <c r="B4371" s="119">
        <v>0.66733578598402188</v>
      </c>
      <c r="C4371" s="97">
        <v>8656.5077350575557</v>
      </c>
      <c r="D4371" s="96">
        <v>1.2477651748433187</v>
      </c>
      <c r="E4371" s="98">
        <v>0.64478140106285642</v>
      </c>
      <c r="F4371" s="119">
        <v>0.49789673638527721</v>
      </c>
      <c r="G4371" s="177">
        <v>1</v>
      </c>
      <c r="H4371" s="97">
        <v>16680780.872682909</v>
      </c>
      <c r="I4371" s="185">
        <v>34628.184639798659</v>
      </c>
      <c r="J4371" s="174">
        <v>577625159995.28552</v>
      </c>
      <c r="K4371" s="186">
        <v>0.41162919722354352</v>
      </c>
      <c r="L4371" s="182">
        <v>176208749562.80423</v>
      </c>
      <c r="M4371" s="189">
        <v>5125092255.6277714</v>
      </c>
      <c r="N4371" s="187">
        <v>30679972.969299696</v>
      </c>
      <c r="O4371" s="185">
        <v>0</v>
      </c>
      <c r="P4371" s="185">
        <v>351690722167.1554</v>
      </c>
      <c r="Q4371" s="174">
        <v>934440974418.06873</v>
      </c>
      <c r="R4371" s="119">
        <v>0.55554066318848128</v>
      </c>
      <c r="S4371" s="174">
        <v>297675220576.24365</v>
      </c>
      <c r="T4371" s="119">
        <v>0.31855968298224879</v>
      </c>
      <c r="U4371" s="97">
        <v>15.504875750439895</v>
      </c>
      <c r="V4371" s="184">
        <v>4753176668698.6504</v>
      </c>
      <c r="W4371" s="199">
        <v>4936.4742640866916</v>
      </c>
      <c r="X4371" s="191">
        <v>5.0412067974485199E-2</v>
      </c>
      <c r="Y4371" s="198">
        <v>2.0000000000000001E-4</v>
      </c>
    </row>
    <row r="4372" spans="1:25" x14ac:dyDescent="0.2">
      <c r="A4372">
        <v>4368</v>
      </c>
      <c r="B4372" s="119">
        <v>0.56088182289225175</v>
      </c>
      <c r="C4372" s="97">
        <v>8357.3867455937743</v>
      </c>
      <c r="D4372" s="96">
        <v>1.1021590786047724</v>
      </c>
      <c r="E4372" s="98">
        <v>0.63893695820374918</v>
      </c>
      <c r="F4372" s="119">
        <v>0.47662992979663793</v>
      </c>
      <c r="G4372" s="177">
        <v>1</v>
      </c>
      <c r="H4372" s="97">
        <v>10223462.054428529</v>
      </c>
      <c r="I4372" s="185">
        <v>33018.693387033942</v>
      </c>
      <c r="J4372" s="174">
        <v>337565358929.15173</v>
      </c>
      <c r="K4372" s="186">
        <v>0.30243337209582422</v>
      </c>
      <c r="L4372" s="182">
        <v>63477593521.470612</v>
      </c>
      <c r="M4372" s="189">
        <v>6670226178.6958246</v>
      </c>
      <c r="N4372" s="187">
        <v>20311023.330471724</v>
      </c>
      <c r="O4372" s="185">
        <v>0</v>
      </c>
      <c r="P4372" s="185">
        <v>249588699672.32321</v>
      </c>
      <c r="Q4372" s="174">
        <v>593824284780.17078</v>
      </c>
      <c r="R4372" s="119">
        <v>0.50816714182251599</v>
      </c>
      <c r="S4372" s="174">
        <v>197837057858.92838</v>
      </c>
      <c r="T4372" s="119">
        <v>0.33315757359463016</v>
      </c>
      <c r="U4372" s="97">
        <v>17.177837119945416</v>
      </c>
      <c r="V4372" s="184">
        <v>3529214765737.7598</v>
      </c>
      <c r="W4372" s="199">
        <v>3662.8299993887285</v>
      </c>
      <c r="X4372" s="191">
        <v>4.467375974298541E-2</v>
      </c>
      <c r="Y4372" s="198">
        <v>2.0000000000000001E-4</v>
      </c>
    </row>
    <row r="4373" spans="1:25" x14ac:dyDescent="0.2">
      <c r="A4373">
        <v>4369</v>
      </c>
      <c r="B4373" s="119">
        <v>0.54386247633856322</v>
      </c>
      <c r="C4373" s="97">
        <v>5540.0515789579476</v>
      </c>
      <c r="D4373" s="96">
        <v>1.5685883643637855</v>
      </c>
      <c r="E4373" s="98">
        <v>0.64744828942224508</v>
      </c>
      <c r="F4373" s="119">
        <v>0.64877607936730541</v>
      </c>
      <c r="G4373" s="177">
        <v>1</v>
      </c>
      <c r="H4373" s="97">
        <v>27046176.81474169</v>
      </c>
      <c r="I4373" s="185">
        <v>24373.685299329263</v>
      </c>
      <c r="J4373" s="174">
        <v>659215002232.52954</v>
      </c>
      <c r="K4373" s="186">
        <v>0.29508314473562769</v>
      </c>
      <c r="L4373" s="182">
        <v>140335326482.4545</v>
      </c>
      <c r="M4373" s="189">
        <v>11009745669.024666</v>
      </c>
      <c r="N4373" s="187">
        <v>45205574.483803347</v>
      </c>
      <c r="O4373" s="185">
        <v>0</v>
      </c>
      <c r="P4373" s="185">
        <v>578836620294.75391</v>
      </c>
      <c r="Q4373" s="174">
        <v>1249061368196.3081</v>
      </c>
      <c r="R4373" s="119">
        <v>0.52646935442497134</v>
      </c>
      <c r="S4373" s="174">
        <v>433832121719.57782</v>
      </c>
      <c r="T4373" s="119">
        <v>0.34732650674005539</v>
      </c>
      <c r="U4373" s="97">
        <v>17.149958585808356</v>
      </c>
      <c r="V4373" s="184">
        <v>7692017999733.3623</v>
      </c>
      <c r="W4373" s="199">
        <v>7982.1706036731657</v>
      </c>
      <c r="X4373" s="191">
        <v>4.4945483745251286E-2</v>
      </c>
      <c r="Y4373" s="198">
        <v>2.0000000000000001E-4</v>
      </c>
    </row>
    <row r="4374" spans="1:25" x14ac:dyDescent="0.2">
      <c r="A4374">
        <v>4370</v>
      </c>
      <c r="B4374" s="119">
        <v>0.53721305477430559</v>
      </c>
      <c r="C4374" s="97">
        <v>7019.7044426656084</v>
      </c>
      <c r="D4374" s="96">
        <v>0.8670480401902998</v>
      </c>
      <c r="E4374" s="98">
        <v>0</v>
      </c>
      <c r="F4374" s="119">
        <v>0</v>
      </c>
      <c r="G4374" s="177">
        <v>0</v>
      </c>
      <c r="H4374" s="97">
        <v>7275970.3895908799</v>
      </c>
      <c r="I4374" s="185">
        <v>41738.591876033148</v>
      </c>
      <c r="J4374" s="174">
        <v>303688758593.23566</v>
      </c>
      <c r="K4374" s="186">
        <v>0.49785658482066419</v>
      </c>
      <c r="L4374" s="182">
        <v>116268428281.36761</v>
      </c>
      <c r="M4374" s="189">
        <v>12869315595.087486</v>
      </c>
      <c r="N4374" s="187">
        <v>16253072.313605215</v>
      </c>
      <c r="O4374" s="185">
        <v>0</v>
      </c>
      <c r="P4374" s="185">
        <v>0</v>
      </c>
      <c r="Q4374" s="174">
        <v>316558074188.32312</v>
      </c>
      <c r="R4374" s="119">
        <v>0.47761678039432709</v>
      </c>
      <c r="S4374" s="174">
        <v>116268428281.36761</v>
      </c>
      <c r="T4374" s="119">
        <v>0.3672894099431453</v>
      </c>
      <c r="U4374" s="97">
        <v>13.317943477194374</v>
      </c>
      <c r="V4374" s="184">
        <v>1701532026884.0881</v>
      </c>
      <c r="W4374" s="199">
        <v>1764.2658689199948</v>
      </c>
      <c r="X4374" s="191">
        <v>5.4332278551066059E-2</v>
      </c>
      <c r="Y4374" s="198">
        <v>2.0000000000000001E-4</v>
      </c>
    </row>
    <row r="4375" spans="1:25" x14ac:dyDescent="0.2">
      <c r="A4375">
        <v>4371</v>
      </c>
      <c r="B4375" s="119">
        <v>0.50007828160159151</v>
      </c>
      <c r="C4375" s="97">
        <v>15510.762297839941</v>
      </c>
      <c r="D4375" s="96">
        <v>0.75057588256894925</v>
      </c>
      <c r="E4375" s="98">
        <v>0</v>
      </c>
      <c r="F4375" s="119">
        <v>0</v>
      </c>
      <c r="G4375" s="177">
        <v>0</v>
      </c>
      <c r="H4375" s="97">
        <v>4156742.7155937697</v>
      </c>
      <c r="I4375" s="185">
        <v>45611.991325821669</v>
      </c>
      <c r="J4375" s="174">
        <v>189597312687.33542</v>
      </c>
      <c r="K4375" s="186">
        <v>0.39083777943901687</v>
      </c>
      <c r="L4375" s="182">
        <v>59605464492.792953</v>
      </c>
      <c r="M4375" s="189">
        <v>6479953994.4997826</v>
      </c>
      <c r="N4375" s="187">
        <v>10382611.704811877</v>
      </c>
      <c r="O4375" s="185">
        <v>0</v>
      </c>
      <c r="P4375" s="185">
        <v>0</v>
      </c>
      <c r="Q4375" s="174">
        <v>196077266681.83521</v>
      </c>
      <c r="R4375" s="119">
        <v>0.37792138748325371</v>
      </c>
      <c r="S4375" s="174">
        <v>59605464492.792953</v>
      </c>
      <c r="T4375" s="119">
        <v>0.3039896745883946</v>
      </c>
      <c r="U4375" s="97">
        <v>13.333284957599258</v>
      </c>
      <c r="V4375" s="184">
        <v>834255022025.55396</v>
      </c>
      <c r="W4375" s="199">
        <v>866.20229389228575</v>
      </c>
      <c r="X4375" s="191">
        <v>5.888983443528964E-2</v>
      </c>
      <c r="Y4375" s="198">
        <v>2.0000000000000001E-4</v>
      </c>
    </row>
    <row r="4376" spans="1:25" x14ac:dyDescent="0.2">
      <c r="A4376">
        <v>4372</v>
      </c>
      <c r="B4376" s="119">
        <v>0.43890108867625988</v>
      </c>
      <c r="C4376" s="97">
        <v>9413.9156600354327</v>
      </c>
      <c r="D4376" s="96">
        <v>0.98667966862344603</v>
      </c>
      <c r="E4376" s="98">
        <v>0</v>
      </c>
      <c r="F4376" s="119">
        <v>0</v>
      </c>
      <c r="G4376" s="177">
        <v>0</v>
      </c>
      <c r="H4376" s="97">
        <v>8396953.5306923892</v>
      </c>
      <c r="I4376" s="185">
        <v>37673.404468311601</v>
      </c>
      <c r="J4376" s="174">
        <v>316341826663.39154</v>
      </c>
      <c r="K4376" s="186">
        <v>0.41531444899919945</v>
      </c>
      <c r="L4376" s="182">
        <v>92320302833.422775</v>
      </c>
      <c r="M4376" s="189">
        <v>12482233631.843821</v>
      </c>
      <c r="N4376" s="187">
        <v>17623248.306674197</v>
      </c>
      <c r="O4376" s="185">
        <v>0</v>
      </c>
      <c r="P4376" s="185">
        <v>0</v>
      </c>
      <c r="Q4376" s="174">
        <v>328824060295.23535</v>
      </c>
      <c r="R4376" s="119">
        <v>0.39954902119433028</v>
      </c>
      <c r="S4376" s="174">
        <v>92320302833.422775</v>
      </c>
      <c r="T4376" s="119">
        <v>0.28075896499341563</v>
      </c>
      <c r="U4376" s="97">
        <v>13.408596429608998</v>
      </c>
      <c r="V4376" s="184">
        <v>1277409276940.1445</v>
      </c>
      <c r="W4376" s="199">
        <v>1324.7617500189383</v>
      </c>
      <c r="X4376" s="191">
        <v>5.6287684823990491E-2</v>
      </c>
      <c r="Y4376" s="198">
        <v>2.0000000000000001E-4</v>
      </c>
    </row>
    <row r="4377" spans="1:25" x14ac:dyDescent="0.2">
      <c r="A4377">
        <v>4373</v>
      </c>
      <c r="B4377" s="119">
        <v>0.57154434824411515</v>
      </c>
      <c r="C4377" s="97">
        <v>7034.7821042979131</v>
      </c>
      <c r="D4377" s="96">
        <v>1.2113643875781825</v>
      </c>
      <c r="E4377" s="98">
        <v>0.11714089700447033</v>
      </c>
      <c r="F4377" s="119">
        <v>0</v>
      </c>
      <c r="G4377" s="177">
        <v>0</v>
      </c>
      <c r="H4377" s="97">
        <v>12640836.294133522</v>
      </c>
      <c r="I4377" s="185">
        <v>36728.804259261691</v>
      </c>
      <c r="J4377" s="174">
        <v>464282801920.60107</v>
      </c>
      <c r="K4377" s="186">
        <v>0.42995396939621944</v>
      </c>
      <c r="L4377" s="182">
        <v>145046324640.77359</v>
      </c>
      <c r="M4377" s="189">
        <v>10706186014.582905</v>
      </c>
      <c r="N4377" s="187">
        <v>23963944.860259492</v>
      </c>
      <c r="O4377" s="185">
        <v>33651780999.032787</v>
      </c>
      <c r="P4377" s="185">
        <v>0</v>
      </c>
      <c r="Q4377" s="174">
        <v>508640768934.21674</v>
      </c>
      <c r="R4377" s="119">
        <v>0.44538635564363566</v>
      </c>
      <c r="S4377" s="174">
        <v>164742530007.46799</v>
      </c>
      <c r="T4377" s="119">
        <v>0.32388778106140048</v>
      </c>
      <c r="U4377" s="97">
        <v>13.973955306094977</v>
      </c>
      <c r="V4377" s="184">
        <v>2410820234185.6553</v>
      </c>
      <c r="W4377" s="199">
        <v>2500.4014027960011</v>
      </c>
      <c r="X4377" s="191">
        <v>5.4393785362349144E-2</v>
      </c>
      <c r="Y4377" s="198">
        <v>2.0000000000000001E-4</v>
      </c>
    </row>
    <row r="4378" spans="1:25" x14ac:dyDescent="0.2">
      <c r="A4378">
        <v>4374</v>
      </c>
      <c r="B4378" s="119">
        <v>0.64319996705127025</v>
      </c>
      <c r="C4378" s="97">
        <v>6349.1588141436114</v>
      </c>
      <c r="D4378" s="96">
        <v>0.93146141014135542</v>
      </c>
      <c r="E4378" s="98">
        <v>0.36640770435611525</v>
      </c>
      <c r="F4378" s="119">
        <v>0</v>
      </c>
      <c r="G4378" s="177">
        <v>0</v>
      </c>
      <c r="H4378" s="97">
        <v>8833824.2788374238</v>
      </c>
      <c r="I4378" s="185">
        <v>37733.862557712062</v>
      </c>
      <c r="J4378" s="174">
        <v>333334311196.63123</v>
      </c>
      <c r="K4378" s="186">
        <v>0.38842683276621237</v>
      </c>
      <c r="L4378" s="182">
        <v>87878957391.646851</v>
      </c>
      <c r="M4378" s="189">
        <v>15415162986.527779</v>
      </c>
      <c r="N4378" s="187">
        <v>18904314.47519457</v>
      </c>
      <c r="O4378" s="185">
        <v>21063712872.482731</v>
      </c>
      <c r="P4378" s="185">
        <v>0</v>
      </c>
      <c r="Q4378" s="174">
        <v>369813187055.64172</v>
      </c>
      <c r="R4378" s="119">
        <v>0.39567805089217778</v>
      </c>
      <c r="S4378" s="174">
        <v>94834224860.962463</v>
      </c>
      <c r="T4378" s="119">
        <v>0.25643819144473556</v>
      </c>
      <c r="U4378" s="97">
        <v>14.041479774881649</v>
      </c>
      <c r="V4378" s="184">
        <v>1442897058510.1113</v>
      </c>
      <c r="W4378" s="199">
        <v>1497.5994109997087</v>
      </c>
      <c r="X4378" s="191">
        <v>5.2727495041598488E-2</v>
      </c>
      <c r="Y4378" s="198">
        <v>2.0000000000000001E-4</v>
      </c>
    </row>
    <row r="4379" spans="1:25" x14ac:dyDescent="0.2">
      <c r="A4379">
        <v>4375</v>
      </c>
      <c r="B4379" s="119">
        <v>0.45120488312346935</v>
      </c>
      <c r="C4379" s="97">
        <v>8643.8026065860922</v>
      </c>
      <c r="D4379" s="96">
        <v>0.81651091352614091</v>
      </c>
      <c r="E4379" s="98">
        <v>9.634683560058635E-2</v>
      </c>
      <c r="F4379" s="119">
        <v>0.6233495263618245</v>
      </c>
      <c r="G4379" s="177">
        <v>1</v>
      </c>
      <c r="H4379" s="97">
        <v>8858354.3059679009</v>
      </c>
      <c r="I4379" s="185">
        <v>30160.121984053225</v>
      </c>
      <c r="J4379" s="174">
        <v>267169046445.95505</v>
      </c>
      <c r="K4379" s="186">
        <v>0.36984270168914124</v>
      </c>
      <c r="L4379" s="182">
        <v>74454052537.001251</v>
      </c>
      <c r="M4379" s="189">
        <v>1105467963.4303138</v>
      </c>
      <c r="N4379" s="187">
        <v>19691759.886180311</v>
      </c>
      <c r="O4379" s="185">
        <v>0</v>
      </c>
      <c r="P4379" s="185">
        <v>264255931020.18066</v>
      </c>
      <c r="Q4379" s="174">
        <v>532530445429.56604</v>
      </c>
      <c r="R4379" s="119">
        <v>0.58253057533864161</v>
      </c>
      <c r="S4379" s="174">
        <v>262024270573.40039</v>
      </c>
      <c r="T4379" s="119">
        <v>0.4920362259514352</v>
      </c>
      <c r="U4379" s="97">
        <v>17.307414365170239</v>
      </c>
      <c r="V4379" s="184">
        <v>4784658338863.8311</v>
      </c>
      <c r="W4379" s="199">
        <v>4967.1559328951944</v>
      </c>
      <c r="X4379" s="191">
        <v>4.2823247386844177E-2</v>
      </c>
      <c r="Y4379" s="198">
        <v>2.0000000000000001E-4</v>
      </c>
    </row>
    <row r="4380" spans="1:25" x14ac:dyDescent="0.2">
      <c r="A4380">
        <v>4376</v>
      </c>
      <c r="B4380" s="119">
        <v>0.53102074491851992</v>
      </c>
      <c r="C4380" s="97">
        <v>13921.062647337998</v>
      </c>
      <c r="D4380" s="96">
        <v>0.78227350467620016</v>
      </c>
      <c r="E4380" s="98">
        <v>0.52092595290075205</v>
      </c>
      <c r="F4380" s="119">
        <v>0.54258966763255667</v>
      </c>
      <c r="G4380" s="177">
        <v>1</v>
      </c>
      <c r="H4380" s="97">
        <v>7545993.367726177</v>
      </c>
      <c r="I4380" s="185">
        <v>42991.978160027982</v>
      </c>
      <c r="J4380" s="174">
        <v>324417182060.99982</v>
      </c>
      <c r="K4380" s="186">
        <v>0.48894197078253976</v>
      </c>
      <c r="L4380" s="182">
        <v>129155934215.10075</v>
      </c>
      <c r="M4380" s="189">
        <v>5402894260.6287289</v>
      </c>
      <c r="N4380" s="187">
        <v>17204527.926959865</v>
      </c>
      <c r="O4380" s="185">
        <v>0</v>
      </c>
      <c r="P4380" s="185">
        <v>318833106179.6192</v>
      </c>
      <c r="Q4380" s="174">
        <v>648653182501.2478</v>
      </c>
      <c r="R4380" s="119">
        <v>0.6377640200593987</v>
      </c>
      <c r="S4380" s="174">
        <v>239638787013.55667</v>
      </c>
      <c r="T4380" s="119">
        <v>0.36944054770454421</v>
      </c>
      <c r="U4380" s="97">
        <v>15.832812844824796</v>
      </c>
      <c r="V4380" s="184">
        <v>4000512101355.2344</v>
      </c>
      <c r="W4380" s="199">
        <v>4153.2873017818038</v>
      </c>
      <c r="X4380" s="191">
        <v>4.6741927155736988E-2</v>
      </c>
      <c r="Y4380" s="198">
        <v>2.0000000000000001E-4</v>
      </c>
    </row>
    <row r="4381" spans="1:25" x14ac:dyDescent="0.2">
      <c r="A4381">
        <v>4377</v>
      </c>
      <c r="B4381" s="119">
        <v>0.44076786937507212</v>
      </c>
      <c r="C4381" s="97">
        <v>7006.2819930405694</v>
      </c>
      <c r="D4381" s="96">
        <v>0.40325771133727367</v>
      </c>
      <c r="E4381" s="98">
        <v>0.65068483959195733</v>
      </c>
      <c r="F4381" s="119">
        <v>0.50659170941791898</v>
      </c>
      <c r="G4381" s="177">
        <v>1</v>
      </c>
      <c r="H4381" s="97">
        <v>4643992.6205271594</v>
      </c>
      <c r="I4381" s="185">
        <v>46132.572196962923</v>
      </c>
      <c r="J4381" s="174">
        <v>214239324848.63223</v>
      </c>
      <c r="K4381" s="186">
        <v>0.44076786937507206</v>
      </c>
      <c r="L4381" s="182">
        <v>70130769974.184998</v>
      </c>
      <c r="M4381" s="189">
        <v>3474635675.7276287</v>
      </c>
      <c r="N4381" s="187">
        <v>13861340.170600791</v>
      </c>
      <c r="O4381" s="185">
        <v>0</v>
      </c>
      <c r="P4381" s="185">
        <v>220752572692.79742</v>
      </c>
      <c r="Q4381" s="174">
        <v>438466533217.15729</v>
      </c>
      <c r="R4381" s="119">
        <v>0.61813581738036738</v>
      </c>
      <c r="S4381" s="174">
        <v>182350965709.80249</v>
      </c>
      <c r="T4381" s="119">
        <v>0.41588342985230842</v>
      </c>
      <c r="U4381" s="97">
        <v>16.747964001675847</v>
      </c>
      <c r="V4381" s="184">
        <v>3347920863515.2861</v>
      </c>
      <c r="W4381" s="199">
        <v>3477.6344333488864</v>
      </c>
      <c r="X4381" s="191">
        <v>4.3396420368216851E-2</v>
      </c>
      <c r="Y4381" s="198">
        <v>2.0000000000000001E-4</v>
      </c>
    </row>
    <row r="4382" spans="1:25" x14ac:dyDescent="0.2">
      <c r="A4382">
        <v>4378</v>
      </c>
      <c r="B4382" s="119">
        <v>0.59070928396735778</v>
      </c>
      <c r="C4382" s="97">
        <v>7550.6792442844398</v>
      </c>
      <c r="D4382" s="96">
        <v>0.27978657528857931</v>
      </c>
      <c r="E4382" s="98">
        <v>0.7</v>
      </c>
      <c r="F4382" s="119">
        <v>0.47107133488589659</v>
      </c>
      <c r="G4382" s="177">
        <v>1</v>
      </c>
      <c r="H4382" s="97">
        <v>3021750.901930029</v>
      </c>
      <c r="I4382" s="185">
        <v>53629.973126643432</v>
      </c>
      <c r="J4382" s="174">
        <v>162056419665.918</v>
      </c>
      <c r="K4382" s="186">
        <v>0.53257137317743408</v>
      </c>
      <c r="L4382" s="182">
        <v>64228551890.933357</v>
      </c>
      <c r="M4382" s="189">
        <v>1543457490.6713817</v>
      </c>
      <c r="N4382" s="187">
        <v>10501829.910062738</v>
      </c>
      <c r="O4382" s="185">
        <v>0</v>
      </c>
      <c r="P4382" s="185">
        <v>132207369050.07056</v>
      </c>
      <c r="Q4382" s="174">
        <v>295807246206.65991</v>
      </c>
      <c r="R4382" s="119">
        <v>0.64931643040132037</v>
      </c>
      <c r="S4382" s="174">
        <v>136574272638.70474</v>
      </c>
      <c r="T4382" s="119">
        <v>0.46170022671888777</v>
      </c>
      <c r="U4382" s="97">
        <v>16.21617117439968</v>
      </c>
      <c r="V4382" s="184">
        <v>2452643484648.5981</v>
      </c>
      <c r="W4382" s="199">
        <v>2545.9410933219019</v>
      </c>
      <c r="X4382" s="191">
        <v>4.466775155905256E-2</v>
      </c>
      <c r="Y4382" s="198">
        <v>2.0000000000000001E-4</v>
      </c>
    </row>
    <row r="4383" spans="1:25" x14ac:dyDescent="0.2">
      <c r="A4383">
        <v>4379</v>
      </c>
      <c r="B4383" s="119">
        <v>0.38020348292428835</v>
      </c>
      <c r="C4383" s="97">
        <v>14890.141045233257</v>
      </c>
      <c r="D4383" s="96">
        <v>1.2978749070042506</v>
      </c>
      <c r="E4383" s="98">
        <v>0</v>
      </c>
      <c r="F4383" s="119">
        <v>0</v>
      </c>
      <c r="G4383" s="177">
        <v>0</v>
      </c>
      <c r="H4383" s="97">
        <v>9103980.0794762336</v>
      </c>
      <c r="I4383" s="185">
        <v>35462.168952925706</v>
      </c>
      <c r="J4383" s="174">
        <v>322846879722.45618</v>
      </c>
      <c r="K4383" s="186">
        <v>0.36730578817572224</v>
      </c>
      <c r="L4383" s="182">
        <v>98384267502.191528</v>
      </c>
      <c r="M4383" s="189">
        <v>3262495891.9012947</v>
      </c>
      <c r="N4383" s="187">
        <v>17876116.423533075</v>
      </c>
      <c r="O4383" s="185">
        <v>0</v>
      </c>
      <c r="P4383" s="185">
        <v>0</v>
      </c>
      <c r="Q4383" s="174">
        <v>326109375614.35748</v>
      </c>
      <c r="R4383" s="119">
        <v>0.36363115103063148</v>
      </c>
      <c r="S4383" s="174">
        <v>98384267502.191528</v>
      </c>
      <c r="T4383" s="119">
        <v>0.30169101184792801</v>
      </c>
      <c r="U4383" s="97">
        <v>13.114997494792165</v>
      </c>
      <c r="V4383" s="184">
        <v>1261434790567.8047</v>
      </c>
      <c r="W4383" s="199">
        <v>1309.6628414373822</v>
      </c>
      <c r="X4383" s="191">
        <v>6.3038957832914883E-2</v>
      </c>
      <c r="Y4383" s="198">
        <v>2.0000000000000001E-4</v>
      </c>
    </row>
    <row r="4384" spans="1:25" x14ac:dyDescent="0.2">
      <c r="A4384">
        <v>4380</v>
      </c>
      <c r="B4384" s="119">
        <v>0.46086644124141923</v>
      </c>
      <c r="C4384" s="97">
        <v>7668.1877379526341</v>
      </c>
      <c r="D4384" s="96">
        <v>0.37207524885059773</v>
      </c>
      <c r="E4384" s="98">
        <v>0.3795162765910598</v>
      </c>
      <c r="F4384" s="119">
        <v>0</v>
      </c>
      <c r="G4384" s="177">
        <v>0</v>
      </c>
      <c r="H4384" s="97">
        <v>3191696.8808665541</v>
      </c>
      <c r="I4384" s="185">
        <v>53672.143306372127</v>
      </c>
      <c r="J4384" s="174">
        <v>171305212380.37061</v>
      </c>
      <c r="K4384" s="186">
        <v>0.46086644124141918</v>
      </c>
      <c r="L4384" s="182">
        <v>60409787840.633438</v>
      </c>
      <c r="M4384" s="189">
        <v>12047550194.455618</v>
      </c>
      <c r="N4384" s="187">
        <v>10293112.286938887</v>
      </c>
      <c r="O4384" s="185">
        <v>26173927087.613235</v>
      </c>
      <c r="P4384" s="185">
        <v>0</v>
      </c>
      <c r="Q4384" s="174">
        <v>209526689662.43945</v>
      </c>
      <c r="R4384" s="119">
        <v>0.47673146283589568</v>
      </c>
      <c r="S4384" s="174">
        <v>72111569971.741226</v>
      </c>
      <c r="T4384" s="119">
        <v>0.34416412576324978</v>
      </c>
      <c r="U4384" s="97">
        <v>14.559812660594849</v>
      </c>
      <c r="V4384" s="184">
        <v>1196884008088.2812</v>
      </c>
      <c r="W4384" s="199">
        <v>1242.8267150548074</v>
      </c>
      <c r="X4384" s="191">
        <v>4.8017969859186001E-2</v>
      </c>
      <c r="Y4384" s="198">
        <v>2.0000000000000001E-4</v>
      </c>
    </row>
    <row r="4385" spans="1:25" x14ac:dyDescent="0.2">
      <c r="A4385">
        <v>4381</v>
      </c>
      <c r="B4385" s="119">
        <v>0.65009733827955163</v>
      </c>
      <c r="C4385" s="97">
        <v>11662.558610303378</v>
      </c>
      <c r="D4385" s="96">
        <v>0.63120448956551056</v>
      </c>
      <c r="E4385" s="98">
        <v>0</v>
      </c>
      <c r="F4385" s="119">
        <v>0</v>
      </c>
      <c r="G4385" s="177">
        <v>0</v>
      </c>
      <c r="H4385" s="97">
        <v>3884983.4068656899</v>
      </c>
      <c r="I4385" s="185">
        <v>53297.81758485239</v>
      </c>
      <c r="J4385" s="174">
        <v>207061136939.30591</v>
      </c>
      <c r="K4385" s="186">
        <v>0.52914594986346875</v>
      </c>
      <c r="L4385" s="182">
        <v>84945346319.181213</v>
      </c>
      <c r="M4385" s="189">
        <v>7348691754.4051046</v>
      </c>
      <c r="N4385" s="187">
        <v>10373678.509528598</v>
      </c>
      <c r="O4385" s="185">
        <v>0</v>
      </c>
      <c r="P4385" s="185">
        <v>0</v>
      </c>
      <c r="Q4385" s="174">
        <v>214409828693.711</v>
      </c>
      <c r="R4385" s="119">
        <v>0.51100997866135855</v>
      </c>
      <c r="S4385" s="174">
        <v>84945346319.181213</v>
      </c>
      <c r="T4385" s="119">
        <v>0.39618214723042128</v>
      </c>
      <c r="U4385" s="97">
        <v>13.223992304502557</v>
      </c>
      <c r="V4385" s="184">
        <v>1222773138298.6389</v>
      </c>
      <c r="W4385" s="199">
        <v>1268.5484713591052</v>
      </c>
      <c r="X4385" s="191">
        <v>5.5222537738724119E-2</v>
      </c>
      <c r="Y4385" s="198">
        <v>2.0000000000000001E-4</v>
      </c>
    </row>
    <row r="4386" spans="1:25" x14ac:dyDescent="0.2">
      <c r="A4386">
        <v>4382</v>
      </c>
      <c r="B4386" s="119">
        <v>0.4291849488807763</v>
      </c>
      <c r="C4386" s="97">
        <v>7716.5701621679582</v>
      </c>
      <c r="D4386" s="96">
        <v>0.92453000421300058</v>
      </c>
      <c r="E4386" s="98">
        <v>0.6830509904680494</v>
      </c>
      <c r="F4386" s="119">
        <v>0.46275556948072388</v>
      </c>
      <c r="G4386" s="177">
        <v>1</v>
      </c>
      <c r="H4386" s="97">
        <v>7538600.5619739033</v>
      </c>
      <c r="I4386" s="185">
        <v>39815.793347556923</v>
      </c>
      <c r="J4386" s="174">
        <v>300155362105.32941</v>
      </c>
      <c r="K4386" s="186">
        <v>0.41848396309650127</v>
      </c>
      <c r="L4386" s="182">
        <v>90013533826.874512</v>
      </c>
      <c r="M4386" s="189">
        <v>4977064947.7141943</v>
      </c>
      <c r="N4386" s="187">
        <v>16349778.783070669</v>
      </c>
      <c r="O4386" s="185">
        <v>0</v>
      </c>
      <c r="P4386" s="185">
        <v>221331111629.50333</v>
      </c>
      <c r="Q4386" s="174">
        <v>526463538682.54694</v>
      </c>
      <c r="R4386" s="119">
        <v>0.57492128617214044</v>
      </c>
      <c r="S4386" s="174">
        <v>239537608149.24307</v>
      </c>
      <c r="T4386" s="119">
        <v>0.45499372805318283</v>
      </c>
      <c r="U4386" s="97">
        <v>16.81451164842969</v>
      </c>
      <c r="V4386" s="184">
        <v>4279788643909.8418</v>
      </c>
      <c r="W4386" s="199">
        <v>4433.5721437416787</v>
      </c>
      <c r="X4386" s="191">
        <v>4.4377464086820334E-2</v>
      </c>
      <c r="Y4386" s="198">
        <v>2.0000000000000001E-4</v>
      </c>
    </row>
    <row r="4387" spans="1:25" x14ac:dyDescent="0.2">
      <c r="A4387">
        <v>4383</v>
      </c>
      <c r="B4387" s="119">
        <v>0.48075407448646928</v>
      </c>
      <c r="C4387" s="97">
        <v>13193.097358081879</v>
      </c>
      <c r="D4387" s="96">
        <v>0.46278979729648301</v>
      </c>
      <c r="E4387" s="98">
        <v>0.47352513125117746</v>
      </c>
      <c r="F4387" s="119">
        <v>0</v>
      </c>
      <c r="G4387" s="177">
        <v>0</v>
      </c>
      <c r="H4387" s="97">
        <v>2429762.6163084325</v>
      </c>
      <c r="I4387" s="185">
        <v>53719.544021964597</v>
      </c>
      <c r="J4387" s="174">
        <v>130525739829.70471</v>
      </c>
      <c r="K4387" s="186">
        <v>0.48075407448646934</v>
      </c>
      <c r="L4387" s="182">
        <v>49224610934.790771</v>
      </c>
      <c r="M4387" s="189">
        <v>14692563654.394897</v>
      </c>
      <c r="N4387" s="187">
        <v>7738958.0526933689</v>
      </c>
      <c r="O4387" s="185">
        <v>43926460712.600311</v>
      </c>
      <c r="P4387" s="185">
        <v>0</v>
      </c>
      <c r="Q4387" s="174">
        <v>189144764196.69992</v>
      </c>
      <c r="R4387" s="119">
        <v>0.51755040766959592</v>
      </c>
      <c r="S4387" s="174">
        <v>70519458465.098175</v>
      </c>
      <c r="T4387" s="119">
        <v>0.37283325692146518</v>
      </c>
      <c r="U4387" s="97">
        <v>15.529855096813698</v>
      </c>
      <c r="V4387" s="184">
        <v>1209874221511.6648</v>
      </c>
      <c r="W4387" s="199">
        <v>1256.0267105199462</v>
      </c>
      <c r="X4387" s="191">
        <v>4.6851410206868123E-2</v>
      </c>
      <c r="Y4387" s="198">
        <v>2.0000000000000001E-4</v>
      </c>
    </row>
    <row r="4388" spans="1:25" x14ac:dyDescent="0.2">
      <c r="A4388">
        <v>4384</v>
      </c>
      <c r="B4388" s="119">
        <v>0.42755655737421444</v>
      </c>
      <c r="C4388" s="97">
        <v>15868.320466685955</v>
      </c>
      <c r="D4388" s="96">
        <v>0.80863939373972138</v>
      </c>
      <c r="E4388" s="98">
        <v>0.3192509711502543</v>
      </c>
      <c r="F4388" s="119">
        <v>0</v>
      </c>
      <c r="G4388" s="177">
        <v>0</v>
      </c>
      <c r="H4388" s="97">
        <v>7957766.8908054195</v>
      </c>
      <c r="I4388" s="185">
        <v>35840.882774597521</v>
      </c>
      <c r="J4388" s="174">
        <v>285213390280.93042</v>
      </c>
      <c r="K4388" s="186">
        <v>0.32034783585094806</v>
      </c>
      <c r="L4388" s="182">
        <v>73869082148.500397</v>
      </c>
      <c r="M4388" s="189">
        <v>18470116886.937946</v>
      </c>
      <c r="N4388" s="187">
        <v>17855102.10751076</v>
      </c>
      <c r="O4388" s="185">
        <v>53135344108.636398</v>
      </c>
      <c r="P4388" s="185">
        <v>0</v>
      </c>
      <c r="Q4388" s="174">
        <v>356818851276.50476</v>
      </c>
      <c r="R4388" s="119">
        <v>0.37519253015972098</v>
      </c>
      <c r="S4388" s="174">
        <v>94745151516.098251</v>
      </c>
      <c r="T4388" s="119">
        <v>0.2655273149867261</v>
      </c>
      <c r="U4388" s="97">
        <v>14.918672401195991</v>
      </c>
      <c r="V4388" s="184">
        <v>1408764270189.5076</v>
      </c>
      <c r="W4388" s="199">
        <v>1462.6572730823418</v>
      </c>
      <c r="X4388" s="191">
        <v>5.4570148446006911E-2</v>
      </c>
      <c r="Y4388" s="198">
        <v>2.0000000000000001E-4</v>
      </c>
    </row>
    <row r="4389" spans="1:25" x14ac:dyDescent="0.2">
      <c r="A4389">
        <v>4385</v>
      </c>
      <c r="B4389" s="119">
        <v>0.58458342791802897</v>
      </c>
      <c r="C4389" s="97">
        <v>17000</v>
      </c>
      <c r="D4389" s="96">
        <v>0.69985499912914162</v>
      </c>
      <c r="E4389" s="98">
        <v>1.8632035184053986E-2</v>
      </c>
      <c r="F4389" s="119">
        <v>0</v>
      </c>
      <c r="G4389" s="177">
        <v>0</v>
      </c>
      <c r="H4389" s="97">
        <v>3554524.0682235523</v>
      </c>
      <c r="I4389" s="185">
        <v>51400.75535071933</v>
      </c>
      <c r="J4389" s="174">
        <v>182705222019.00241</v>
      </c>
      <c r="K4389" s="186">
        <v>0.4819953001737296</v>
      </c>
      <c r="L4389" s="182">
        <v>71652882055.860855</v>
      </c>
      <c r="M4389" s="189">
        <v>5971399529.2319069</v>
      </c>
      <c r="N4389" s="187">
        <v>9294294.5739746708</v>
      </c>
      <c r="O4389" s="185">
        <v>4913137972.1722651</v>
      </c>
      <c r="P4389" s="185">
        <v>0</v>
      </c>
      <c r="Q4389" s="174">
        <v>193589759520.40659</v>
      </c>
      <c r="R4389" s="119">
        <v>0.4751985277320292</v>
      </c>
      <c r="S4389" s="174">
        <v>74385530842.347702</v>
      </c>
      <c r="T4389" s="119">
        <v>0.38424310783084892</v>
      </c>
      <c r="U4389" s="97">
        <v>13.446657213222746</v>
      </c>
      <c r="V4389" s="184">
        <v>1055012757461.6099</v>
      </c>
      <c r="W4389" s="199">
        <v>1094.7133713715853</v>
      </c>
      <c r="X4389" s="191">
        <v>5.6974464910338571E-2</v>
      </c>
      <c r="Y4389" s="198">
        <v>2.0000000000000001E-4</v>
      </c>
    </row>
    <row r="4390" spans="1:25" x14ac:dyDescent="0.2">
      <c r="A4390">
        <v>4386</v>
      </c>
      <c r="B4390" s="119">
        <v>0.46820417180823426</v>
      </c>
      <c r="C4390" s="97">
        <v>4000</v>
      </c>
      <c r="D4390" s="96">
        <v>0.62728116340920193</v>
      </c>
      <c r="E4390" s="98">
        <v>0</v>
      </c>
      <c r="F4390" s="119">
        <v>0.60364607862851183</v>
      </c>
      <c r="G4390" s="177">
        <v>1</v>
      </c>
      <c r="H4390" s="97">
        <v>8186614.5304209255</v>
      </c>
      <c r="I4390" s="185">
        <v>37197.990618500466</v>
      </c>
      <c r="J4390" s="174">
        <v>304525610499.8772</v>
      </c>
      <c r="K4390" s="186">
        <v>0.44802399144169547</v>
      </c>
      <c r="L4390" s="182">
        <v>91385515614.742401</v>
      </c>
      <c r="M4390" s="189">
        <v>6014046722.7111788</v>
      </c>
      <c r="N4390" s="187">
        <v>20257240.219796758</v>
      </c>
      <c r="O4390" s="185">
        <v>0</v>
      </c>
      <c r="P4390" s="185">
        <v>242111412766.2475</v>
      </c>
      <c r="Q4390" s="174">
        <v>552651069988.83582</v>
      </c>
      <c r="R4390" s="119">
        <v>0.59734600664401305</v>
      </c>
      <c r="S4390" s="174">
        <v>229927739529.04642</v>
      </c>
      <c r="T4390" s="119">
        <v>0.41604504544556697</v>
      </c>
      <c r="U4390" s="97">
        <v>16.694851467079566</v>
      </c>
      <c r="V4390" s="184">
        <v>4182603009685.9082</v>
      </c>
      <c r="W4390" s="199">
        <v>4345.4155823865431</v>
      </c>
      <c r="X4390" s="191">
        <v>4.4027185145697499E-2</v>
      </c>
      <c r="Y4390" s="198">
        <v>2.0000000000000001E-4</v>
      </c>
    </row>
    <row r="4391" spans="1:25" x14ac:dyDescent="0.2">
      <c r="A4391">
        <v>4387</v>
      </c>
      <c r="B4391" s="119">
        <v>0.40292270964913712</v>
      </c>
      <c r="C4391" s="97">
        <v>4880.0386660574177</v>
      </c>
      <c r="D4391" s="96">
        <v>0.70746514658997084</v>
      </c>
      <c r="E4391" s="98">
        <v>0</v>
      </c>
      <c r="F4391" s="119">
        <v>0</v>
      </c>
      <c r="G4391" s="177">
        <v>0</v>
      </c>
      <c r="H4391" s="97">
        <v>8108745.1515385294</v>
      </c>
      <c r="I4391" s="185">
        <v>34207.610375283715</v>
      </c>
      <c r="J4391" s="174">
        <v>277380794776.3009</v>
      </c>
      <c r="K4391" s="186">
        <v>0.40292270964913712</v>
      </c>
      <c r="L4391" s="182">
        <v>82700872176.805908</v>
      </c>
      <c r="M4391" s="189">
        <v>6376920571.0521612</v>
      </c>
      <c r="N4391" s="187">
        <v>19242954.948511116</v>
      </c>
      <c r="O4391" s="185">
        <v>0</v>
      </c>
      <c r="P4391" s="185">
        <v>0</v>
      </c>
      <c r="Q4391" s="174">
        <v>283757715347.35309</v>
      </c>
      <c r="R4391" s="119">
        <v>0.39386778012040019</v>
      </c>
      <c r="S4391" s="174">
        <v>82700872176.805908</v>
      </c>
      <c r="T4391" s="119">
        <v>0.29144889355896536</v>
      </c>
      <c r="U4391" s="97">
        <v>13.250913116428</v>
      </c>
      <c r="V4391" s="184">
        <v>1223194048814.0427</v>
      </c>
      <c r="W4391" s="199">
        <v>1268.0633195506775</v>
      </c>
      <c r="X4391" s="191">
        <v>5.2959367540371755E-2</v>
      </c>
      <c r="Y4391" s="198">
        <v>2.0000000000000001E-4</v>
      </c>
    </row>
    <row r="4392" spans="1:25" x14ac:dyDescent="0.2">
      <c r="A4392">
        <v>4388</v>
      </c>
      <c r="B4392" s="119">
        <v>0.41359918711241805</v>
      </c>
      <c r="C4392" s="97">
        <v>7529.9075651769426</v>
      </c>
      <c r="D4392" s="96">
        <v>1.339583689701862</v>
      </c>
      <c r="E4392" s="98">
        <v>8.1228761592743323E-2</v>
      </c>
      <c r="F4392" s="119">
        <v>0.69873950245151029</v>
      </c>
      <c r="G4392" s="177">
        <v>1</v>
      </c>
      <c r="H4392" s="97">
        <v>17898249.870539278</v>
      </c>
      <c r="I4392" s="185">
        <v>21792.065117797065</v>
      </c>
      <c r="J4392" s="174">
        <v>390039826673.39484</v>
      </c>
      <c r="K4392" s="186">
        <v>5.067560903484758E-2</v>
      </c>
      <c r="L4392" s="182">
        <v>-2414939405.4643288</v>
      </c>
      <c r="M4392" s="189">
        <v>10497536035.967094</v>
      </c>
      <c r="N4392" s="187">
        <v>32026338.922763377</v>
      </c>
      <c r="O4392" s="185">
        <v>0</v>
      </c>
      <c r="P4392" s="185">
        <v>687295953329.87476</v>
      </c>
      <c r="Q4392" s="174">
        <v>1087833316039.2366</v>
      </c>
      <c r="R4392" s="119">
        <v>0.52361171516820471</v>
      </c>
      <c r="S4392" s="174">
        <v>265606624031.13715</v>
      </c>
      <c r="T4392" s="119">
        <v>0.24416114133937511</v>
      </c>
      <c r="U4392" s="97">
        <v>19.173137183110821</v>
      </c>
      <c r="V4392" s="184">
        <v>5143257765021.7656</v>
      </c>
      <c r="W4392" s="199">
        <v>5332.1722210466942</v>
      </c>
      <c r="X4392" s="191">
        <v>3.9644195148247185E-2</v>
      </c>
      <c r="Y4392" s="198">
        <v>2.0000000000000001E-4</v>
      </c>
    </row>
    <row r="4393" spans="1:25" x14ac:dyDescent="0.2">
      <c r="A4393">
        <v>4389</v>
      </c>
      <c r="B4393" s="119">
        <v>0.49385934330381515</v>
      </c>
      <c r="C4393" s="97">
        <v>14695.344717219141</v>
      </c>
      <c r="D4393" s="96">
        <v>0.82842354970783272</v>
      </c>
      <c r="E4393" s="98">
        <v>0.7</v>
      </c>
      <c r="F4393" s="119">
        <v>0</v>
      </c>
      <c r="G4393" s="177">
        <v>0</v>
      </c>
      <c r="H4393" s="97">
        <v>6435602.4512495417</v>
      </c>
      <c r="I4393" s="185">
        <v>45510.141026375262</v>
      </c>
      <c r="J4393" s="174">
        <v>292885175146.05298</v>
      </c>
      <c r="K4393" s="186">
        <v>0.41652622949923646</v>
      </c>
      <c r="L4393" s="182">
        <v>94496890444.848694</v>
      </c>
      <c r="M4393" s="189">
        <v>41414070028.310356</v>
      </c>
      <c r="N4393" s="187">
        <v>14659502.679064842</v>
      </c>
      <c r="O4393" s="185">
        <v>64591242047.522133</v>
      </c>
      <c r="P4393" s="185">
        <v>0</v>
      </c>
      <c r="Q4393" s="174">
        <v>398890487221.8855</v>
      </c>
      <c r="R4393" s="119">
        <v>0.43537601642834617</v>
      </c>
      <c r="S4393" s="174">
        <v>120368719341.79848</v>
      </c>
      <c r="T4393" s="119">
        <v>0.30175881149765943</v>
      </c>
      <c r="U4393" s="97">
        <v>15.37338182645818</v>
      </c>
      <c r="V4393" s="184">
        <v>1910897893083.333</v>
      </c>
      <c r="W4393" s="199">
        <v>1982.7652239596214</v>
      </c>
      <c r="X4393" s="191">
        <v>4.8387000402866108E-2</v>
      </c>
      <c r="Y4393" s="198">
        <v>2.0000000000000001E-4</v>
      </c>
    </row>
    <row r="4394" spans="1:25" x14ac:dyDescent="0.2">
      <c r="A4394">
        <v>4390</v>
      </c>
      <c r="B4394" s="119">
        <v>0.51113403882251385</v>
      </c>
      <c r="C4394" s="97">
        <v>15477.263106145181</v>
      </c>
      <c r="D4394" s="96">
        <v>0.28672466922337392</v>
      </c>
      <c r="E4394" s="98">
        <v>0.14318274368011008</v>
      </c>
      <c r="F4394" s="119">
        <v>0</v>
      </c>
      <c r="G4394" s="177">
        <v>0</v>
      </c>
      <c r="H4394" s="97">
        <v>1644086.2016140211</v>
      </c>
      <c r="I4394" s="185">
        <v>53848.703623270361</v>
      </c>
      <c r="J4394" s="174">
        <v>88531910601.821747</v>
      </c>
      <c r="K4394" s="186">
        <v>0.4877240846317169</v>
      </c>
      <c r="L4394" s="182">
        <v>33763803165.202991</v>
      </c>
      <c r="M4394" s="189">
        <v>5982228190.8810539</v>
      </c>
      <c r="N4394" s="187">
        <v>6398899.6098676091</v>
      </c>
      <c r="O4394" s="185">
        <v>12312007402.393326</v>
      </c>
      <c r="P4394" s="185">
        <v>0</v>
      </c>
      <c r="Q4394" s="174">
        <v>106826146195.09613</v>
      </c>
      <c r="R4394" s="119">
        <v>0.49640235906328578</v>
      </c>
      <c r="S4394" s="174">
        <v>39570716364.305519</v>
      </c>
      <c r="T4394" s="119">
        <v>0.37042164089714225</v>
      </c>
      <c r="U4394" s="97">
        <v>14.345048793896456</v>
      </c>
      <c r="V4394" s="184">
        <v>649886810919.24268</v>
      </c>
      <c r="W4394" s="199">
        <v>674.61058446371169</v>
      </c>
      <c r="X4394" s="191">
        <v>4.8196935050046533E-2</v>
      </c>
      <c r="Y4394" s="198">
        <v>2.0000000000000001E-4</v>
      </c>
    </row>
    <row r="4395" spans="1:25" x14ac:dyDescent="0.2">
      <c r="A4395">
        <v>4391</v>
      </c>
      <c r="B4395" s="119">
        <v>0.48319891777878854</v>
      </c>
      <c r="C4395" s="97">
        <v>10497.177365216296</v>
      </c>
      <c r="D4395" s="96">
        <v>0.91470856350480556</v>
      </c>
      <c r="E4395" s="98">
        <v>0</v>
      </c>
      <c r="F4395" s="119">
        <v>0.552171670348234</v>
      </c>
      <c r="G4395" s="177">
        <v>1</v>
      </c>
      <c r="H4395" s="97">
        <v>6146099.3206565743</v>
      </c>
      <c r="I4395" s="185">
        <v>43765.242291381692</v>
      </c>
      <c r="J4395" s="174">
        <v>268985525915.4314</v>
      </c>
      <c r="K4395" s="186">
        <v>0.4301027802126054</v>
      </c>
      <c r="L4395" s="182">
        <v>82055159887.099289</v>
      </c>
      <c r="M4395" s="189">
        <v>4933670877.382947</v>
      </c>
      <c r="N4395" s="187">
        <v>13655334.414922256</v>
      </c>
      <c r="O4395" s="185">
        <v>0</v>
      </c>
      <c r="P4395" s="185">
        <v>297268774482.90637</v>
      </c>
      <c r="Q4395" s="174">
        <v>571187971275.7207</v>
      </c>
      <c r="R4395" s="119">
        <v>0.61889686039774683</v>
      </c>
      <c r="S4395" s="174">
        <v>183846687483.97888</v>
      </c>
      <c r="T4395" s="119">
        <v>0.32186722537830442</v>
      </c>
      <c r="U4395" s="97">
        <v>16.411989426424125</v>
      </c>
      <c r="V4395" s="184">
        <v>3187628794333.2432</v>
      </c>
      <c r="W4395" s="199">
        <v>3309.4192648793119</v>
      </c>
      <c r="X4395" s="191">
        <v>4.5892337691927812E-2</v>
      </c>
      <c r="Y4395" s="198">
        <v>2.0000000000000001E-4</v>
      </c>
    </row>
    <row r="4396" spans="1:25" x14ac:dyDescent="0.2">
      <c r="A4396">
        <v>4392</v>
      </c>
      <c r="B4396" s="119">
        <v>0.69811148224127839</v>
      </c>
      <c r="C4396" s="97">
        <v>4424.6557700265494</v>
      </c>
      <c r="D4396" s="96">
        <v>0.2</v>
      </c>
      <c r="E4396" s="98">
        <v>0</v>
      </c>
      <c r="F4396" s="119">
        <v>0</v>
      </c>
      <c r="G4396" s="177">
        <v>0</v>
      </c>
      <c r="H4396" s="97">
        <v>2858849.9872616851</v>
      </c>
      <c r="I4396" s="185">
        <v>53679.674999593495</v>
      </c>
      <c r="J4396" s="174">
        <v>153462138188.79926</v>
      </c>
      <c r="K4396" s="186">
        <v>0.54307909799782172</v>
      </c>
      <c r="L4396" s="182">
        <v>63710093122.69175</v>
      </c>
      <c r="M4396" s="189">
        <v>764614499.27957749</v>
      </c>
      <c r="N4396" s="187">
        <v>10886560.584712371</v>
      </c>
      <c r="O4396" s="185">
        <v>0</v>
      </c>
      <c r="P4396" s="185">
        <v>0</v>
      </c>
      <c r="Q4396" s="174">
        <v>154226752688.07883</v>
      </c>
      <c r="R4396" s="119">
        <v>0.5403866588110573</v>
      </c>
      <c r="S4396" s="174">
        <v>63710093122.69175</v>
      </c>
      <c r="T4396" s="119">
        <v>0.41309365601144704</v>
      </c>
      <c r="U4396" s="97">
        <v>13.033366102445854</v>
      </c>
      <c r="V4396" s="184">
        <v>993780987313.99561</v>
      </c>
      <c r="W4396" s="199">
        <v>1031.3493049601066</v>
      </c>
      <c r="X4396" s="191">
        <v>5.0859557566036433E-2</v>
      </c>
      <c r="Y4396" s="198">
        <v>2.0000000000000001E-4</v>
      </c>
    </row>
    <row r="4397" spans="1:25" x14ac:dyDescent="0.2">
      <c r="A4397">
        <v>4393</v>
      </c>
      <c r="B4397" s="119">
        <v>0.63473379300878985</v>
      </c>
      <c r="C4397" s="97">
        <v>10301.190710131623</v>
      </c>
      <c r="D4397" s="96">
        <v>0.66884008742362189</v>
      </c>
      <c r="E4397" s="98">
        <v>0</v>
      </c>
      <c r="F4397" s="119">
        <v>0</v>
      </c>
      <c r="G4397" s="177">
        <v>0</v>
      </c>
      <c r="H4397" s="97">
        <v>4401885.9247283442</v>
      </c>
      <c r="I4397" s="185">
        <v>42214.494517530278</v>
      </c>
      <c r="J4397" s="174">
        <v>185823389236.23837</v>
      </c>
      <c r="K4397" s="186">
        <v>0.42041779640714627</v>
      </c>
      <c r="L4397" s="182">
        <v>52683497536.110931</v>
      </c>
      <c r="M4397" s="189">
        <v>8924721604.7423401</v>
      </c>
      <c r="N4397" s="187">
        <v>11331372.111472853</v>
      </c>
      <c r="O4397" s="185">
        <v>0</v>
      </c>
      <c r="P4397" s="185">
        <v>0</v>
      </c>
      <c r="Q4397" s="174">
        <v>194748110840.98071</v>
      </c>
      <c r="R4397" s="119">
        <v>0.40115131020396683</v>
      </c>
      <c r="S4397" s="174">
        <v>52683497536.110931</v>
      </c>
      <c r="T4397" s="119">
        <v>0.27052122512823257</v>
      </c>
      <c r="U4397" s="97">
        <v>13.522438788242175</v>
      </c>
      <c r="V4397" s="184">
        <v>778106795335.59265</v>
      </c>
      <c r="W4397" s="199">
        <v>807.05839528706224</v>
      </c>
      <c r="X4397" s="191">
        <v>5.358074479654E-2</v>
      </c>
      <c r="Y4397" s="198">
        <v>2.0000000000000001E-4</v>
      </c>
    </row>
    <row r="4398" spans="1:25" x14ac:dyDescent="0.2">
      <c r="A4398">
        <v>4394</v>
      </c>
      <c r="B4398" s="119">
        <v>0.48786603186372995</v>
      </c>
      <c r="C4398" s="97">
        <v>11004.557240011261</v>
      </c>
      <c r="D4398" s="96">
        <v>0.8859989543255482</v>
      </c>
      <c r="E4398" s="98">
        <v>0.46388343863183978</v>
      </c>
      <c r="F4398" s="119">
        <v>0</v>
      </c>
      <c r="G4398" s="177">
        <v>0</v>
      </c>
      <c r="H4398" s="97">
        <v>8178559.8872928014</v>
      </c>
      <c r="I4398" s="185">
        <v>38986.613270042719</v>
      </c>
      <c r="J4398" s="174">
        <v>318854351431.76862</v>
      </c>
      <c r="K4398" s="186">
        <v>0.44363447629663988</v>
      </c>
      <c r="L4398" s="182">
        <v>109263789444.89439</v>
      </c>
      <c r="M4398" s="189">
        <v>26289060789.813137</v>
      </c>
      <c r="N4398" s="187">
        <v>17812119.686466329</v>
      </c>
      <c r="O4398" s="185">
        <v>57000980423.585602</v>
      </c>
      <c r="P4398" s="185">
        <v>0</v>
      </c>
      <c r="Q4398" s="174">
        <v>402144392645.16736</v>
      </c>
      <c r="R4398" s="119">
        <v>0.46514528356548457</v>
      </c>
      <c r="S4398" s="174">
        <v>141335157867.61823</v>
      </c>
      <c r="T4398" s="119">
        <v>0.35145375753709812</v>
      </c>
      <c r="U4398" s="97">
        <v>14.866362101714248</v>
      </c>
      <c r="V4398" s="184">
        <v>2208335023435.5024</v>
      </c>
      <c r="W4398" s="199">
        <v>2290.6000222249509</v>
      </c>
      <c r="X4398" s="191">
        <v>4.9435682262113076E-2</v>
      </c>
      <c r="Y4398" s="198">
        <v>2.0000000000000001E-4</v>
      </c>
    </row>
    <row r="4399" spans="1:25" x14ac:dyDescent="0.2">
      <c r="A4399">
        <v>4395</v>
      </c>
      <c r="B4399" s="119">
        <v>0.38877383492210055</v>
      </c>
      <c r="C4399" s="97">
        <v>14070.93291951653</v>
      </c>
      <c r="D4399" s="96">
        <v>0.64315890028210854</v>
      </c>
      <c r="E4399" s="98">
        <v>0.34960020255823276</v>
      </c>
      <c r="F4399" s="119">
        <v>0</v>
      </c>
      <c r="G4399" s="177">
        <v>0</v>
      </c>
      <c r="H4399" s="97">
        <v>6266527.0031900629</v>
      </c>
      <c r="I4399" s="185">
        <v>42072.694602102056</v>
      </c>
      <c r="J4399" s="174">
        <v>263649676821.04132</v>
      </c>
      <c r="K4399" s="186">
        <v>0.3887738349221006</v>
      </c>
      <c r="L4399" s="182">
        <v>73954137352.840164</v>
      </c>
      <c r="M4399" s="189">
        <v>32300476318.707829</v>
      </c>
      <c r="N4399" s="187">
        <v>15542059.701163933</v>
      </c>
      <c r="O4399" s="185">
        <v>60711888741.251556</v>
      </c>
      <c r="P4399" s="185">
        <v>0</v>
      </c>
      <c r="Q4399" s="174">
        <v>356662041881.00067</v>
      </c>
      <c r="R4399" s="119">
        <v>0.42356513782617189</v>
      </c>
      <c r="S4399" s="174">
        <v>110143451754.96992</v>
      </c>
      <c r="T4399" s="119">
        <v>0.30881742047481181</v>
      </c>
      <c r="U4399" s="97">
        <v>15.717424269470682</v>
      </c>
      <c r="V4399" s="184">
        <v>1814061041970.4319</v>
      </c>
      <c r="W4399" s="199">
        <v>1884.2001607691814</v>
      </c>
      <c r="X4399" s="191">
        <v>4.7214869419187497E-2</v>
      </c>
      <c r="Y4399" s="198">
        <v>2.0000000000000001E-4</v>
      </c>
    </row>
    <row r="4400" spans="1:25" x14ac:dyDescent="0.2">
      <c r="A4400">
        <v>4396</v>
      </c>
      <c r="B4400" s="119">
        <v>0.54661291119823641</v>
      </c>
      <c r="C4400" s="97">
        <v>7851.1160245651872</v>
      </c>
      <c r="D4400" s="96">
        <v>0.99262076752429351</v>
      </c>
      <c r="E4400" s="98">
        <v>0.26378484955980797</v>
      </c>
      <c r="F4400" s="119">
        <v>0</v>
      </c>
      <c r="G4400" s="177">
        <v>0</v>
      </c>
      <c r="H4400" s="97">
        <v>8069009.9043983277</v>
      </c>
      <c r="I4400" s="185">
        <v>43360.949346483452</v>
      </c>
      <c r="J4400" s="174">
        <v>349879929740.88916</v>
      </c>
      <c r="K4400" s="186">
        <v>0.48228437006959723</v>
      </c>
      <c r="L4400" s="182">
        <v>122615165199.57607</v>
      </c>
      <c r="M4400" s="189">
        <v>31170684225.183708</v>
      </c>
      <c r="N4400" s="187">
        <v>16995905.282338694</v>
      </c>
      <c r="O4400" s="185">
        <v>48697338403.66053</v>
      </c>
      <c r="P4400" s="185">
        <v>0</v>
      </c>
      <c r="Q4400" s="174">
        <v>429747952369.7334</v>
      </c>
      <c r="R4400" s="119">
        <v>0.48330536793183831</v>
      </c>
      <c r="S4400" s="174">
        <v>152903283282.08511</v>
      </c>
      <c r="T4400" s="119">
        <v>0.35579758423266405</v>
      </c>
      <c r="U4400" s="97">
        <v>14.903562613301128</v>
      </c>
      <c r="V4400" s="184">
        <v>2435322205066.4229</v>
      </c>
      <c r="W4400" s="199">
        <v>2529.1660297944268</v>
      </c>
      <c r="X4400" s="191">
        <v>5.0744010442734154E-2</v>
      </c>
      <c r="Y4400" s="198">
        <v>2.0000000000000001E-4</v>
      </c>
    </row>
    <row r="4401" spans="1:25" x14ac:dyDescent="0.2">
      <c r="A4401">
        <v>4397</v>
      </c>
      <c r="B4401" s="119">
        <v>0.4133632545544953</v>
      </c>
      <c r="C4401" s="97">
        <v>8336.4713777515772</v>
      </c>
      <c r="D4401" s="96">
        <v>1.2541651840294115</v>
      </c>
      <c r="E4401" s="98">
        <v>0.7</v>
      </c>
      <c r="F4401" s="119">
        <v>0</v>
      </c>
      <c r="G4401" s="177">
        <v>0</v>
      </c>
      <c r="H4401" s="97">
        <v>12146835.472080436</v>
      </c>
      <c r="I4401" s="185">
        <v>34878.342177384475</v>
      </c>
      <c r="J4401" s="174">
        <v>423661483967.61292</v>
      </c>
      <c r="K4401" s="186">
        <v>0.37886066285230369</v>
      </c>
      <c r="L4401" s="182">
        <v>108552507915.51917</v>
      </c>
      <c r="M4401" s="189">
        <v>96578706873.161301</v>
      </c>
      <c r="N4401" s="187">
        <v>22799610.65286256</v>
      </c>
      <c r="O4401" s="185">
        <v>142585701593.1937</v>
      </c>
      <c r="P4401" s="185">
        <v>0</v>
      </c>
      <c r="Q4401" s="174">
        <v>662825892433.9679</v>
      </c>
      <c r="R4401" s="119">
        <v>0.41425242292095488</v>
      </c>
      <c r="S4401" s="174">
        <v>195269206231.65369</v>
      </c>
      <c r="T4401" s="119">
        <v>0.29460105355058502</v>
      </c>
      <c r="U4401" s="97">
        <v>17.070507681025962</v>
      </c>
      <c r="V4401" s="184">
        <v>3421960493541.3555</v>
      </c>
      <c r="W4401" s="199">
        <v>3551.1215983389479</v>
      </c>
      <c r="X4401" s="191">
        <v>4.4771647767621381E-2</v>
      </c>
      <c r="Y4401" s="198">
        <v>2.0000000000000001E-4</v>
      </c>
    </row>
    <row r="4402" spans="1:25" x14ac:dyDescent="0.2">
      <c r="A4402">
        <v>4398</v>
      </c>
      <c r="B4402" s="119">
        <v>0.55395964078855309</v>
      </c>
      <c r="C4402" s="97">
        <v>4000</v>
      </c>
      <c r="D4402" s="96">
        <v>0.36495705374156656</v>
      </c>
      <c r="E4402" s="98">
        <v>0.18411012814191449</v>
      </c>
      <c r="F4402" s="119">
        <v>0.50198620338412137</v>
      </c>
      <c r="G4402" s="177">
        <v>1</v>
      </c>
      <c r="H4402" s="97">
        <v>4630026.5195652796</v>
      </c>
      <c r="I4402" s="185">
        <v>42515.004152823713</v>
      </c>
      <c r="J4402" s="174">
        <v>196845596707.00177</v>
      </c>
      <c r="K4402" s="186">
        <v>0.44410586873411195</v>
      </c>
      <c r="L4402" s="182">
        <v>64331450959.056358</v>
      </c>
      <c r="M4402" s="189">
        <v>2016788028.1594965</v>
      </c>
      <c r="N4402" s="187">
        <v>14395101.858317822</v>
      </c>
      <c r="O4402" s="185">
        <v>0</v>
      </c>
      <c r="P4402" s="185">
        <v>236092191546.65457</v>
      </c>
      <c r="Q4402" s="174">
        <v>434954576281.81586</v>
      </c>
      <c r="R4402" s="119">
        <v>0.63522503966104926</v>
      </c>
      <c r="S4402" s="174">
        <v>172835749263.43121</v>
      </c>
      <c r="T4402" s="119">
        <v>0.39736505531429894</v>
      </c>
      <c r="U4402" s="97">
        <v>16.817411730683265</v>
      </c>
      <c r="V4402" s="184">
        <v>3216315115491.6655</v>
      </c>
      <c r="W4402" s="199">
        <v>3341.4302982693825</v>
      </c>
      <c r="X4402" s="191">
        <v>4.2979696966072498E-2</v>
      </c>
      <c r="Y4402" s="198">
        <v>2.0000000000000001E-4</v>
      </c>
    </row>
    <row r="4403" spans="1:25" x14ac:dyDescent="0.2">
      <c r="A4403">
        <v>4399</v>
      </c>
      <c r="B4403" s="119">
        <v>0.45392816135115099</v>
      </c>
      <c r="C4403" s="97">
        <v>7926.0226844305771</v>
      </c>
      <c r="D4403" s="96">
        <v>1.1046525069025748</v>
      </c>
      <c r="E4403" s="98">
        <v>0.7</v>
      </c>
      <c r="F4403" s="119">
        <v>0.43602046025961594</v>
      </c>
      <c r="G4403" s="177">
        <v>1</v>
      </c>
      <c r="H4403" s="97">
        <v>11037927.594909221</v>
      </c>
      <c r="I4403" s="185">
        <v>28270.035261279121</v>
      </c>
      <c r="J4403" s="174">
        <v>312042602319.52954</v>
      </c>
      <c r="K4403" s="186">
        <v>0.20265951296777884</v>
      </c>
      <c r="L4403" s="182">
        <v>40791829095.890587</v>
      </c>
      <c r="M4403" s="189">
        <v>6127198875.7819386</v>
      </c>
      <c r="N4403" s="187">
        <v>21793804.562718716</v>
      </c>
      <c r="O4403" s="185">
        <v>4205522221.6529322</v>
      </c>
      <c r="P4403" s="185">
        <v>343418571649.05164</v>
      </c>
      <c r="Q4403" s="174">
        <v>665793895066.01611</v>
      </c>
      <c r="R4403" s="119">
        <v>0.51267769115544815</v>
      </c>
      <c r="S4403" s="174">
        <v>239387818203.05835</v>
      </c>
      <c r="T4403" s="119">
        <v>0.35955243803988635</v>
      </c>
      <c r="U4403" s="97">
        <v>18.068350283740649</v>
      </c>
      <c r="V4403" s="184">
        <v>4511553236827.0371</v>
      </c>
      <c r="W4403" s="199">
        <v>4680.9252499882505</v>
      </c>
      <c r="X4403" s="191">
        <v>4.2463144873019998E-2</v>
      </c>
      <c r="Y4403" s="198">
        <v>2.0000000000000001E-4</v>
      </c>
    </row>
    <row r="4404" spans="1:25" x14ac:dyDescent="0.2">
      <c r="A4404">
        <v>4400</v>
      </c>
      <c r="B4404" s="119">
        <v>0.46996629660424355</v>
      </c>
      <c r="C4404" s="97">
        <v>9189.5235322647677</v>
      </c>
      <c r="D4404" s="96">
        <v>0.61650454992470605</v>
      </c>
      <c r="E4404" s="98">
        <v>1.4650075671445911E-2</v>
      </c>
      <c r="F4404" s="119">
        <v>0</v>
      </c>
      <c r="G4404" s="177">
        <v>0</v>
      </c>
      <c r="H4404" s="97">
        <v>7564400.1841373779</v>
      </c>
      <c r="I4404" s="185">
        <v>37113.990006194355</v>
      </c>
      <c r="J4404" s="174">
        <v>280745072836.92938</v>
      </c>
      <c r="K4404" s="186">
        <v>0.40986511291866257</v>
      </c>
      <c r="L4404" s="182">
        <v>81691315357.254211</v>
      </c>
      <c r="M4404" s="189">
        <v>7307960827.8738518</v>
      </c>
      <c r="N4404" s="187">
        <v>18727786.38439339</v>
      </c>
      <c r="O4404" s="185">
        <v>3737362977.3087015</v>
      </c>
      <c r="P4404" s="185">
        <v>0</v>
      </c>
      <c r="Q4404" s="174">
        <v>291790396642.11194</v>
      </c>
      <c r="R4404" s="119">
        <v>0.40459693917313388</v>
      </c>
      <c r="S4404" s="174">
        <v>83304512588.781952</v>
      </c>
      <c r="T4404" s="119">
        <v>0.28549436015523488</v>
      </c>
      <c r="U4404" s="97">
        <v>13.346170126600937</v>
      </c>
      <c r="V4404" s="184">
        <v>1206711806238.209</v>
      </c>
      <c r="W4404" s="199">
        <v>1252.6927280551342</v>
      </c>
      <c r="X4404" s="191">
        <v>5.1733539330408834E-2</v>
      </c>
      <c r="Y4404" s="198">
        <v>2.0000000000000001E-4</v>
      </c>
    </row>
    <row r="4405" spans="1:25" x14ac:dyDescent="0.2">
      <c r="A4405">
        <v>4401</v>
      </c>
      <c r="B4405" s="119">
        <v>0.52933451684597599</v>
      </c>
      <c r="C4405" s="97">
        <v>9574.178578129302</v>
      </c>
      <c r="D4405" s="96">
        <v>0.8747243609694233</v>
      </c>
      <c r="E4405" s="98">
        <v>0</v>
      </c>
      <c r="F4405" s="119">
        <v>0.75624190905518762</v>
      </c>
      <c r="G4405" s="177">
        <v>1</v>
      </c>
      <c r="H4405" s="97">
        <v>7448510.8974082842</v>
      </c>
      <c r="I4405" s="185">
        <v>42184.303985395738</v>
      </c>
      <c r="J4405" s="174">
        <v>314210247934.80389</v>
      </c>
      <c r="K4405" s="186">
        <v>0.44575397330338562</v>
      </c>
      <c r="L4405" s="182">
        <v>103403463107.7067</v>
      </c>
      <c r="M4405" s="189">
        <v>8318232069.5983744</v>
      </c>
      <c r="N4405" s="187">
        <v>16464708.316687463</v>
      </c>
      <c r="O4405" s="185">
        <v>0</v>
      </c>
      <c r="P4405" s="185">
        <v>355065724357.64972</v>
      </c>
      <c r="Q4405" s="174">
        <v>677594204362.052</v>
      </c>
      <c r="R4405" s="119">
        <v>0.62591008486413879</v>
      </c>
      <c r="S4405" s="174">
        <v>202947097191.81354</v>
      </c>
      <c r="T4405" s="119">
        <v>0.29951126483274182</v>
      </c>
      <c r="U4405" s="97">
        <v>16.095705844073468</v>
      </c>
      <c r="V4405" s="184">
        <v>3471610126138.6362</v>
      </c>
      <c r="W4405" s="199">
        <v>3603.9034806136283</v>
      </c>
      <c r="X4405" s="191">
        <v>4.5839744799962508E-2</v>
      </c>
      <c r="Y4405" s="198">
        <v>2.0000000000000001E-4</v>
      </c>
    </row>
    <row r="4406" spans="1:25" x14ac:dyDescent="0.2">
      <c r="A4406">
        <v>4402</v>
      </c>
      <c r="B4406" s="119">
        <v>0.54645733906646077</v>
      </c>
      <c r="C4406" s="97">
        <v>9606.6771916919333</v>
      </c>
      <c r="D4406" s="96">
        <v>0.56986449812270878</v>
      </c>
      <c r="E4406" s="98">
        <v>0.7</v>
      </c>
      <c r="F4406" s="119">
        <v>0.45311924075813476</v>
      </c>
      <c r="G4406" s="177">
        <v>1</v>
      </c>
      <c r="H4406" s="97">
        <v>4040031.6208891985</v>
      </c>
      <c r="I4406" s="185">
        <v>53031.309072465643</v>
      </c>
      <c r="J4406" s="174">
        <v>214248165549.90942</v>
      </c>
      <c r="K4406" s="186">
        <v>0.52377128767966774</v>
      </c>
      <c r="L4406" s="182">
        <v>89768806119.308304</v>
      </c>
      <c r="M4406" s="189">
        <v>3432512784.7341962</v>
      </c>
      <c r="N4406" s="187">
        <v>11076792.089899601</v>
      </c>
      <c r="O4406" s="185">
        <v>0</v>
      </c>
      <c r="P4406" s="185">
        <v>222278197383.49298</v>
      </c>
      <c r="Q4406" s="174">
        <v>439958875718.1366</v>
      </c>
      <c r="R4406" s="119">
        <v>0.65924251439739889</v>
      </c>
      <c r="S4406" s="174">
        <v>166877032965.93469</v>
      </c>
      <c r="T4406" s="119">
        <v>0.37930143514787479</v>
      </c>
      <c r="U4406" s="97">
        <v>15.841691272393646</v>
      </c>
      <c r="V4406" s="184">
        <v>2866811858504.6523</v>
      </c>
      <c r="W4406" s="199">
        <v>2978.5402473228555</v>
      </c>
      <c r="X4406" s="191">
        <v>4.6316267959618837E-2</v>
      </c>
      <c r="Y4406" s="198">
        <v>2.0000000000000001E-4</v>
      </c>
    </row>
    <row r="4407" spans="1:25" x14ac:dyDescent="0.2">
      <c r="A4407">
        <v>4403</v>
      </c>
      <c r="B4407" s="119">
        <v>0.59070899371857943</v>
      </c>
      <c r="C4407" s="97">
        <v>8881.2215463118409</v>
      </c>
      <c r="D4407" s="96">
        <v>0.24840629160838879</v>
      </c>
      <c r="E4407" s="98">
        <v>0.62454139940274966</v>
      </c>
      <c r="F4407" s="119">
        <v>0</v>
      </c>
      <c r="G4407" s="177">
        <v>0</v>
      </c>
      <c r="H4407" s="97">
        <v>2200840.9328559022</v>
      </c>
      <c r="I4407" s="185">
        <v>53504.958067861902</v>
      </c>
      <c r="J4407" s="174">
        <v>117755901826.48912</v>
      </c>
      <c r="K4407" s="186">
        <v>0.52601284202368204</v>
      </c>
      <c r="L4407" s="182">
        <v>45870829658.918045</v>
      </c>
      <c r="M4407" s="189">
        <v>18656472579.171711</v>
      </c>
      <c r="N4407" s="187">
        <v>8304462.769150693</v>
      </c>
      <c r="O4407" s="185">
        <v>37926575595.794441</v>
      </c>
      <c r="P4407" s="185">
        <v>0</v>
      </c>
      <c r="Q4407" s="174">
        <v>174338950001.45529</v>
      </c>
      <c r="R4407" s="119">
        <v>0.52932736523122614</v>
      </c>
      <c r="S4407" s="174">
        <v>66283486376.655273</v>
      </c>
      <c r="T4407" s="119">
        <v>0.38019895368247869</v>
      </c>
      <c r="U4407" s="97">
        <v>15.712606478311415</v>
      </c>
      <c r="V4407" s="184">
        <v>1178541086419.9302</v>
      </c>
      <c r="W4407" s="199">
        <v>1223.2486031900569</v>
      </c>
      <c r="X4407" s="191">
        <v>4.4574989958847351E-2</v>
      </c>
      <c r="Y4407" s="198">
        <v>2.0000000000000001E-4</v>
      </c>
    </row>
    <row r="4408" spans="1:25" x14ac:dyDescent="0.2">
      <c r="A4408">
        <v>4404</v>
      </c>
      <c r="B4408" s="119">
        <v>0.46767334478011319</v>
      </c>
      <c r="C4408" s="97">
        <v>10905.798574663391</v>
      </c>
      <c r="D4408" s="96">
        <v>0.4360540446810558</v>
      </c>
      <c r="E4408" s="98">
        <v>0</v>
      </c>
      <c r="F4408" s="119">
        <v>0</v>
      </c>
      <c r="G4408" s="177">
        <v>0</v>
      </c>
      <c r="H4408" s="97">
        <v>2551619.5859171422</v>
      </c>
      <c r="I4408" s="185">
        <v>53740.558643691533</v>
      </c>
      <c r="J4408" s="174">
        <v>137125461993.37209</v>
      </c>
      <c r="K4408" s="186">
        <v>0.46767334478011313</v>
      </c>
      <c r="L4408" s="182">
        <v>47082018842.499298</v>
      </c>
      <c r="M4408" s="189">
        <v>7589346560.9698267</v>
      </c>
      <c r="N4408" s="187">
        <v>8190369.8032993302</v>
      </c>
      <c r="O4408" s="185">
        <v>0</v>
      </c>
      <c r="P4408" s="185">
        <v>0</v>
      </c>
      <c r="Q4408" s="174">
        <v>144714808554.34192</v>
      </c>
      <c r="R4408" s="119">
        <v>0.44314693227042584</v>
      </c>
      <c r="S4408" s="174">
        <v>47082018842.499298</v>
      </c>
      <c r="T4408" s="119">
        <v>0.32534347599139801</v>
      </c>
      <c r="U4408" s="97">
        <v>13.537200647870009</v>
      </c>
      <c r="V4408" s="184">
        <v>730290713754.75598</v>
      </c>
      <c r="W4408" s="199">
        <v>757.82570802738587</v>
      </c>
      <c r="X4408" s="191">
        <v>5.1913117055954715E-2</v>
      </c>
      <c r="Y4408" s="198">
        <v>2.0000000000000001E-4</v>
      </c>
    </row>
    <row r="4409" spans="1:25" x14ac:dyDescent="0.2">
      <c r="A4409">
        <v>4405</v>
      </c>
      <c r="B4409" s="119">
        <v>0.56868760679719355</v>
      </c>
      <c r="C4409" s="97">
        <v>7309.8072185786887</v>
      </c>
      <c r="D4409" s="96">
        <v>0.86131517121205614</v>
      </c>
      <c r="E4409" s="98">
        <v>0</v>
      </c>
      <c r="F4409" s="119">
        <v>0.39521406577628898</v>
      </c>
      <c r="G4409" s="177">
        <v>1</v>
      </c>
      <c r="H4409" s="97">
        <v>7109407.3662637975</v>
      </c>
      <c r="I4409" s="185">
        <v>39582.613506889254</v>
      </c>
      <c r="J4409" s="174">
        <v>281408924041.85138</v>
      </c>
      <c r="K4409" s="186">
        <v>0.4190565476203203</v>
      </c>
      <c r="L4409" s="182">
        <v>80680411104.62648</v>
      </c>
      <c r="M4409" s="189">
        <v>6736344443.5378332</v>
      </c>
      <c r="N4409" s="187">
        <v>15933098.830144523</v>
      </c>
      <c r="O4409" s="185">
        <v>0</v>
      </c>
      <c r="P4409" s="185">
        <v>134569320902.93896</v>
      </c>
      <c r="Q4409" s="174">
        <v>422714589388.32819</v>
      </c>
      <c r="R4409" s="119">
        <v>0.53365016151275291</v>
      </c>
      <c r="S4409" s="174">
        <v>144304662872.13361</v>
      </c>
      <c r="T4409" s="119">
        <v>0.34137611167133775</v>
      </c>
      <c r="U4409" s="97">
        <v>15.790168948053989</v>
      </c>
      <c r="V4409" s="184">
        <v>2449264262701.9346</v>
      </c>
      <c r="W4409" s="199">
        <v>2543.3848361487635</v>
      </c>
      <c r="X4409" s="191">
        <v>4.6837242762078943E-2</v>
      </c>
      <c r="Y4409" s="198">
        <v>2.0000000000000001E-4</v>
      </c>
    </row>
    <row r="4410" spans="1:25" x14ac:dyDescent="0.2">
      <c r="A4410">
        <v>4406</v>
      </c>
      <c r="B4410" s="119">
        <v>0.55122298422564009</v>
      </c>
      <c r="C4410" s="97">
        <v>15302.465883656267</v>
      </c>
      <c r="D4410" s="96">
        <v>0.44897526319968478</v>
      </c>
      <c r="E4410" s="98">
        <v>0.25440901580947572</v>
      </c>
      <c r="F4410" s="119">
        <v>0.52503471943392577</v>
      </c>
      <c r="G4410" s="177">
        <v>1</v>
      </c>
      <c r="H4410" s="97">
        <v>2398444.6879339577</v>
      </c>
      <c r="I4410" s="185">
        <v>53583.986145250921</v>
      </c>
      <c r="J4410" s="174">
        <v>128518226928.40385</v>
      </c>
      <c r="K4410" s="186">
        <v>0.50298181579376489</v>
      </c>
      <c r="L4410" s="182">
        <v>52779406575.032043</v>
      </c>
      <c r="M4410" s="189">
        <v>4203421326.9441652</v>
      </c>
      <c r="N4410" s="187">
        <v>7709856.4458802436</v>
      </c>
      <c r="O4410" s="185">
        <v>0</v>
      </c>
      <c r="P4410" s="185">
        <v>179112495991.83435</v>
      </c>
      <c r="Q4410" s="174">
        <v>311834144247.18237</v>
      </c>
      <c r="R4410" s="119">
        <v>0.66680423479120021</v>
      </c>
      <c r="S4410" s="174">
        <v>139558408622.75488</v>
      </c>
      <c r="T4410" s="119">
        <v>0.44754049932431633</v>
      </c>
      <c r="U4410" s="97">
        <v>16.810597195267562</v>
      </c>
      <c r="V4410" s="184">
        <v>2539556391054.4302</v>
      </c>
      <c r="W4410" s="199">
        <v>2633.78432376299</v>
      </c>
      <c r="X4410" s="191">
        <v>4.3927597219856306E-2</v>
      </c>
      <c r="Y4410" s="198">
        <v>2.0000000000000001E-4</v>
      </c>
    </row>
    <row r="4411" spans="1:25" x14ac:dyDescent="0.2">
      <c r="A4411">
        <v>4407</v>
      </c>
      <c r="B4411" s="119">
        <v>0.52454157020288894</v>
      </c>
      <c r="C4411" s="97">
        <v>9017.0865388645125</v>
      </c>
      <c r="D4411" s="96">
        <v>0.89159661091051168</v>
      </c>
      <c r="E4411" s="98">
        <v>0.49245124614577013</v>
      </c>
      <c r="F4411" s="119">
        <v>0.56262860997948727</v>
      </c>
      <c r="G4411" s="177">
        <v>1</v>
      </c>
      <c r="H4411" s="97">
        <v>8074460.123028649</v>
      </c>
      <c r="I4411" s="185">
        <v>39464.005191153716</v>
      </c>
      <c r="J4411" s="174">
        <v>318650536210.96625</v>
      </c>
      <c r="K4411" s="186">
        <v>0.4340663389325935</v>
      </c>
      <c r="L4411" s="182">
        <v>106467630785.27139</v>
      </c>
      <c r="M4411" s="189">
        <v>2945884361.6424007</v>
      </c>
      <c r="N4411" s="187">
        <v>17608636.149670593</v>
      </c>
      <c r="O4411" s="185">
        <v>0</v>
      </c>
      <c r="P4411" s="185">
        <v>211626582411.66055</v>
      </c>
      <c r="Q4411" s="174">
        <v>533223002984.26923</v>
      </c>
      <c r="R4411" s="119">
        <v>0.57690072607465037</v>
      </c>
      <c r="S4411" s="174">
        <v>248870629144.26413</v>
      </c>
      <c r="T4411" s="119">
        <v>0.46672898159197784</v>
      </c>
      <c r="U4411" s="97">
        <v>16.469771174888137</v>
      </c>
      <c r="V4411" s="184">
        <v>4375128865967.5093</v>
      </c>
      <c r="W4411" s="199">
        <v>4537.6794426101296</v>
      </c>
      <c r="X4411" s="191">
        <v>4.5620460886006478E-2</v>
      </c>
      <c r="Y4411" s="198">
        <v>2.0000000000000001E-4</v>
      </c>
    </row>
    <row r="4412" spans="1:25" x14ac:dyDescent="0.2">
      <c r="A4412">
        <v>4408</v>
      </c>
      <c r="B4412" s="119">
        <v>0.51732146122169553</v>
      </c>
      <c r="C4412" s="97">
        <v>11656.351621167527</v>
      </c>
      <c r="D4412" s="96">
        <v>0.83999767201875686</v>
      </c>
      <c r="E4412" s="98">
        <v>0.7</v>
      </c>
      <c r="F4412" s="119">
        <v>0.47472366070307637</v>
      </c>
      <c r="G4412" s="177">
        <v>1</v>
      </c>
      <c r="H4412" s="97">
        <v>5359981.1601556111</v>
      </c>
      <c r="I4412" s="185">
        <v>37191.580939838459</v>
      </c>
      <c r="J4412" s="174">
        <v>199346173153.93665</v>
      </c>
      <c r="K4412" s="186">
        <v>0.39876840851158879</v>
      </c>
      <c r="L4412" s="182">
        <v>58747032274.969055</v>
      </c>
      <c r="M4412" s="189">
        <v>3672832103.6132593</v>
      </c>
      <c r="N4412" s="187">
        <v>12478744.224728489</v>
      </c>
      <c r="O4412" s="185">
        <v>0</v>
      </c>
      <c r="P4412" s="185">
        <v>157893964856.82309</v>
      </c>
      <c r="Q4412" s="174">
        <v>360912970114.37305</v>
      </c>
      <c r="R4412" s="119">
        <v>0.57024309221059288</v>
      </c>
      <c r="S4412" s="174">
        <v>117560740083.33159</v>
      </c>
      <c r="T4412" s="119">
        <v>0.32573154698784218</v>
      </c>
      <c r="U4412" s="97">
        <v>16.115067845702281</v>
      </c>
      <c r="V4412" s="184">
        <v>2000418652940.98</v>
      </c>
      <c r="W4412" s="199">
        <v>2074.5418481886522</v>
      </c>
      <c r="X4412" s="191">
        <v>4.6815582807738773E-2</v>
      </c>
      <c r="Y4412" s="198">
        <v>2.0000000000000001E-4</v>
      </c>
    </row>
    <row r="4413" spans="1:25" x14ac:dyDescent="0.2">
      <c r="A4413">
        <v>4409</v>
      </c>
      <c r="B4413" s="119">
        <v>0.5655103755780343</v>
      </c>
      <c r="C4413" s="97">
        <v>15124.103776612801</v>
      </c>
      <c r="D4413" s="96">
        <v>1.2032860345574319</v>
      </c>
      <c r="E4413" s="98">
        <v>0</v>
      </c>
      <c r="F4413" s="119">
        <v>0.53744255703438748</v>
      </c>
      <c r="G4413" s="177">
        <v>1</v>
      </c>
      <c r="H4413" s="97">
        <v>9056371.5953535698</v>
      </c>
      <c r="I4413" s="185">
        <v>35594.439294133837</v>
      </c>
      <c r="J4413" s="174">
        <v>322356468975.93066</v>
      </c>
      <c r="K4413" s="186">
        <v>0.35050431655507197</v>
      </c>
      <c r="L4413" s="182">
        <v>98852904425.006424</v>
      </c>
      <c r="M4413" s="189">
        <v>5608322146.2670097</v>
      </c>
      <c r="N4413" s="187">
        <v>17586593.290057428</v>
      </c>
      <c r="O4413" s="185">
        <v>0</v>
      </c>
      <c r="P4413" s="185">
        <v>250554862239.1463</v>
      </c>
      <c r="Q4413" s="174">
        <v>578519653361.34387</v>
      </c>
      <c r="R4413" s="119">
        <v>0.54178146207430999</v>
      </c>
      <c r="S4413" s="174">
        <v>251714800781.73792</v>
      </c>
      <c r="T4413" s="119">
        <v>0.43510155501064135</v>
      </c>
      <c r="U4413" s="97">
        <v>16.710095245152349</v>
      </c>
      <c r="V4413" s="184">
        <v>4281219130656.6099</v>
      </c>
      <c r="W4413" s="199">
        <v>4442.7600605767948</v>
      </c>
      <c r="X4413" s="191">
        <v>4.7520947292023524E-2</v>
      </c>
      <c r="Y4413" s="198">
        <v>2.0000000000000001E-4</v>
      </c>
    </row>
    <row r="4414" spans="1:25" x14ac:dyDescent="0.2">
      <c r="A4414">
        <v>4410</v>
      </c>
      <c r="B4414" s="119">
        <v>0.56721313624669834</v>
      </c>
      <c r="C4414" s="97">
        <v>7185.6878765161591</v>
      </c>
      <c r="D4414" s="96">
        <v>1.113127517368018</v>
      </c>
      <c r="E4414" s="98">
        <v>0.7</v>
      </c>
      <c r="F4414" s="119">
        <v>0.45973580828227562</v>
      </c>
      <c r="G4414" s="177">
        <v>1</v>
      </c>
      <c r="H4414" s="97">
        <v>14033412.603864234</v>
      </c>
      <c r="I4414" s="185">
        <v>31115.122847354105</v>
      </c>
      <c r="J4414" s="174">
        <v>436651357136.84308</v>
      </c>
      <c r="K4414" s="186">
        <v>0.35925215959085621</v>
      </c>
      <c r="L4414" s="182">
        <v>116716625503.48808</v>
      </c>
      <c r="M4414" s="189">
        <v>5301116688.8260956</v>
      </c>
      <c r="N4414" s="187">
        <v>27148617.14054288</v>
      </c>
      <c r="O4414" s="185">
        <v>3663179591.9788103</v>
      </c>
      <c r="P4414" s="185">
        <v>348435021634.38019</v>
      </c>
      <c r="Q4414" s="174">
        <v>794050675052.0282</v>
      </c>
      <c r="R4414" s="119">
        <v>0.55229032327444549</v>
      </c>
      <c r="S4414" s="174">
        <v>257305705408.66272</v>
      </c>
      <c r="T4414" s="119">
        <v>0.32404192011020377</v>
      </c>
      <c r="U4414" s="97">
        <v>16.338209485913303</v>
      </c>
      <c r="V4414" s="184">
        <v>4406605650362.8955</v>
      </c>
      <c r="W4414" s="199">
        <v>4569.9689929791775</v>
      </c>
      <c r="X4414" s="191">
        <v>4.706674574075561E-2</v>
      </c>
      <c r="Y4414" s="198">
        <v>2.0000000000000001E-4</v>
      </c>
    </row>
    <row r="4415" spans="1:25" x14ac:dyDescent="0.2">
      <c r="A4415">
        <v>4411</v>
      </c>
      <c r="B4415" s="119">
        <v>0.56047524544856597</v>
      </c>
      <c r="C4415" s="97">
        <v>16548.800824078062</v>
      </c>
      <c r="D4415" s="96">
        <v>0.60945835436932272</v>
      </c>
      <c r="E4415" s="98">
        <v>0</v>
      </c>
      <c r="F4415" s="119">
        <v>0.62904660505180932</v>
      </c>
      <c r="G4415" s="177">
        <v>1</v>
      </c>
      <c r="H4415" s="97">
        <v>3493791.0920513081</v>
      </c>
      <c r="I4415" s="185">
        <v>53960.980403503178</v>
      </c>
      <c r="J4415" s="174">
        <v>188528392652.11459</v>
      </c>
      <c r="K4415" s="186">
        <v>0.5154132906041986</v>
      </c>
      <c r="L4415" s="182">
        <v>79492163562.561478</v>
      </c>
      <c r="M4415" s="189">
        <v>2863794772.1360703</v>
      </c>
      <c r="N4415" s="187">
        <v>9545093.4363197591</v>
      </c>
      <c r="O4415" s="185">
        <v>0</v>
      </c>
      <c r="P4415" s="185">
        <v>135307320242.80511</v>
      </c>
      <c r="Q4415" s="174">
        <v>326699507667.05573</v>
      </c>
      <c r="R4415" s="119">
        <v>0.62876095801384946</v>
      </c>
      <c r="S4415" s="174">
        <v>127160138259.11525</v>
      </c>
      <c r="T4415" s="119">
        <v>0.38922659898436707</v>
      </c>
      <c r="U4415" s="97">
        <v>15.338326698981872</v>
      </c>
      <c r="V4415" s="184">
        <v>2077645182101.2158</v>
      </c>
      <c r="W4415" s="199">
        <v>2156.5687945883678</v>
      </c>
      <c r="X4415" s="191">
        <v>4.8070346378900883E-2</v>
      </c>
      <c r="Y4415" s="198">
        <v>2.0000000000000001E-4</v>
      </c>
    </row>
    <row r="4416" spans="1:25" x14ac:dyDescent="0.2">
      <c r="A4416">
        <v>4412</v>
      </c>
      <c r="B4416" s="119">
        <v>0.55005531659731566</v>
      </c>
      <c r="C4416" s="97">
        <v>10162.196534229101</v>
      </c>
      <c r="D4416" s="96">
        <v>0.2</v>
      </c>
      <c r="E4416" s="98">
        <v>0</v>
      </c>
      <c r="F4416" s="119">
        <v>0</v>
      </c>
      <c r="G4416" s="177">
        <v>0</v>
      </c>
      <c r="H4416" s="97">
        <v>1838455.1469688765</v>
      </c>
      <c r="I4416" s="185">
        <v>53942.597670642463</v>
      </c>
      <c r="J4416" s="174">
        <v>99171046328.463959</v>
      </c>
      <c r="K4416" s="186">
        <v>0.49562193120598441</v>
      </c>
      <c r="L4416" s="182">
        <v>39021177722.80719</v>
      </c>
      <c r="M4416" s="189">
        <v>0</v>
      </c>
      <c r="N4416" s="187">
        <v>7469686.9173498563</v>
      </c>
      <c r="O4416" s="185">
        <v>0</v>
      </c>
      <c r="P4416" s="185">
        <v>0</v>
      </c>
      <c r="Q4416" s="174">
        <v>99171046328.463959</v>
      </c>
      <c r="R4416" s="119">
        <v>0.49562193120598441</v>
      </c>
      <c r="S4416" s="174">
        <v>39021177722.80719</v>
      </c>
      <c r="T4416" s="119">
        <v>0.39347349017136846</v>
      </c>
      <c r="U4416" s="97">
        <v>13</v>
      </c>
      <c r="V4416" s="184">
        <v>609256651706.20227</v>
      </c>
      <c r="W4416" s="199">
        <v>632.59757620331777</v>
      </c>
      <c r="X4416" s="191">
        <v>5.0691696754633447E-2</v>
      </c>
      <c r="Y4416" s="198">
        <v>2.0000000000000001E-4</v>
      </c>
    </row>
    <row r="4417" spans="1:25" x14ac:dyDescent="0.2">
      <c r="A4417">
        <v>4413</v>
      </c>
      <c r="B4417" s="119">
        <v>0.4850568009239854</v>
      </c>
      <c r="C4417" s="97">
        <v>5919.982993660964</v>
      </c>
      <c r="D4417" s="96">
        <v>0.73973402480658856</v>
      </c>
      <c r="E4417" s="98">
        <v>0.53979722014865561</v>
      </c>
      <c r="F4417" s="119">
        <v>0.62521621976019093</v>
      </c>
      <c r="G4417" s="177">
        <v>1</v>
      </c>
      <c r="H4417" s="97">
        <v>8035148.1408835426</v>
      </c>
      <c r="I4417" s="185">
        <v>35768.035936584412</v>
      </c>
      <c r="J4417" s="174">
        <v>287401467458.90198</v>
      </c>
      <c r="K4417" s="186">
        <v>0.43305873274674112</v>
      </c>
      <c r="L4417" s="182">
        <v>92878670869.985016</v>
      </c>
      <c r="M4417" s="189">
        <v>5211901686.6557589</v>
      </c>
      <c r="N4417" s="187">
        <v>18718148.007052794</v>
      </c>
      <c r="O4417" s="185">
        <v>0</v>
      </c>
      <c r="P4417" s="185">
        <v>356691909163.81891</v>
      </c>
      <c r="Q4417" s="174">
        <v>649305278309.37671</v>
      </c>
      <c r="R4417" s="119">
        <v>0.63115957363755615</v>
      </c>
      <c r="S4417" s="174">
        <v>244431460342.51849</v>
      </c>
      <c r="T4417" s="119">
        <v>0.37645075206989675</v>
      </c>
      <c r="U4417" s="97">
        <v>16.788675583014243</v>
      </c>
      <c r="V4417" s="184">
        <v>4427450746223.1719</v>
      </c>
      <c r="W4417" s="199">
        <v>4588.1272139022749</v>
      </c>
      <c r="X4417" s="191">
        <v>4.4138821149614829E-2</v>
      </c>
      <c r="Y4417" s="198">
        <v>2.0000000000000001E-4</v>
      </c>
    </row>
    <row r="4418" spans="1:25" x14ac:dyDescent="0.2">
      <c r="A4418">
        <v>4414</v>
      </c>
      <c r="B4418" s="119">
        <v>0.46912300156552955</v>
      </c>
      <c r="C4418" s="97">
        <v>4000</v>
      </c>
      <c r="D4418" s="96">
        <v>0.66289621209722815</v>
      </c>
      <c r="E4418" s="98">
        <v>0.46160319633777469</v>
      </c>
      <c r="F4418" s="119">
        <v>0</v>
      </c>
      <c r="G4418" s="177">
        <v>0</v>
      </c>
      <c r="H4418" s="97">
        <v>6517831.5879022796</v>
      </c>
      <c r="I4418" s="185">
        <v>43322.525113467185</v>
      </c>
      <c r="J4418" s="174">
        <v>282368922652.24622</v>
      </c>
      <c r="K4418" s="186">
        <v>0.46912300156552955</v>
      </c>
      <c r="L4418" s="182">
        <v>89057539535.739975</v>
      </c>
      <c r="M4418" s="189">
        <v>31240039929.441795</v>
      </c>
      <c r="N4418" s="187">
        <v>16255943.605168814</v>
      </c>
      <c r="O4418" s="185">
        <v>56420083276.161659</v>
      </c>
      <c r="P4418" s="185">
        <v>0</v>
      </c>
      <c r="Q4418" s="174">
        <v>370029045857.84967</v>
      </c>
      <c r="R4418" s="119">
        <v>0.47996724892943515</v>
      </c>
      <c r="S4418" s="174">
        <v>107755504976.63913</v>
      </c>
      <c r="T4418" s="119">
        <v>0.29120823400991735</v>
      </c>
      <c r="U4418" s="97">
        <v>14.95736938122273</v>
      </c>
      <c r="V4418" s="184">
        <v>1804344947441.6394</v>
      </c>
      <c r="W4418" s="199">
        <v>1873.4063544475048</v>
      </c>
      <c r="X4418" s="191">
        <v>4.7901109652813557E-2</v>
      </c>
      <c r="Y4418" s="198">
        <v>2.0000000000000001E-4</v>
      </c>
    </row>
    <row r="4419" spans="1:25" x14ac:dyDescent="0.2">
      <c r="A4419">
        <v>4415</v>
      </c>
      <c r="B4419" s="119">
        <v>0.48491118373590991</v>
      </c>
      <c r="C4419" s="97">
        <v>10335.311949527815</v>
      </c>
      <c r="D4419" s="96">
        <v>0.73919695897205118</v>
      </c>
      <c r="E4419" s="98">
        <v>0.57578730011574031</v>
      </c>
      <c r="F4419" s="119">
        <v>0.45406927355041993</v>
      </c>
      <c r="G4419" s="177">
        <v>1</v>
      </c>
      <c r="H4419" s="97">
        <v>7925373.7394093387</v>
      </c>
      <c r="I4419" s="185">
        <v>39373.04537528436</v>
      </c>
      <c r="J4419" s="174">
        <v>312046099857.85095</v>
      </c>
      <c r="K4419" s="186">
        <v>0.44008355534777588</v>
      </c>
      <c r="L4419" s="182">
        <v>103784206808.36992</v>
      </c>
      <c r="M4419" s="189">
        <v>4065890775.2355375</v>
      </c>
      <c r="N4419" s="187">
        <v>18387239.232584838</v>
      </c>
      <c r="O4419" s="185">
        <v>0</v>
      </c>
      <c r="P4419" s="185">
        <v>280386567380.95697</v>
      </c>
      <c r="Q4419" s="174">
        <v>596498558014.04346</v>
      </c>
      <c r="R4419" s="119">
        <v>0.60626401540119346</v>
      </c>
      <c r="S4419" s="174">
        <v>264769178360.44168</v>
      </c>
      <c r="T4419" s="119">
        <v>0.44387228569663728</v>
      </c>
      <c r="U4419" s="97">
        <v>16.691713701660461</v>
      </c>
      <c r="V4419" s="184">
        <v>4711120273472.1758</v>
      </c>
      <c r="W4419" s="199">
        <v>4889.8066868545466</v>
      </c>
      <c r="X4419" s="191">
        <v>4.4135255654526931E-2</v>
      </c>
      <c r="Y4419" s="198">
        <v>2.0000000000000001E-4</v>
      </c>
    </row>
    <row r="4420" spans="1:25" x14ac:dyDescent="0.2">
      <c r="A4420">
        <v>4416</v>
      </c>
      <c r="B4420" s="119">
        <v>0.49737652324002213</v>
      </c>
      <c r="C4420" s="97">
        <v>11862.163644628663</v>
      </c>
      <c r="D4420" s="96">
        <v>0.69775155983050707</v>
      </c>
      <c r="E4420" s="98">
        <v>0</v>
      </c>
      <c r="F4420" s="119">
        <v>0</v>
      </c>
      <c r="G4420" s="177">
        <v>0</v>
      </c>
      <c r="H4420" s="97">
        <v>7982383.2669777144</v>
      </c>
      <c r="I4420" s="185">
        <v>29130.158899229515</v>
      </c>
      <c r="J4420" s="174">
        <v>232528092961.61163</v>
      </c>
      <c r="K4420" s="186">
        <v>0.26714254267929283</v>
      </c>
      <c r="L4420" s="182">
        <v>45033390381.906914</v>
      </c>
      <c r="M4420" s="189">
        <v>4790806496.1071129</v>
      </c>
      <c r="N4420" s="187">
        <v>18814632.618281007</v>
      </c>
      <c r="O4420" s="185">
        <v>0</v>
      </c>
      <c r="P4420" s="185">
        <v>0</v>
      </c>
      <c r="Q4420" s="174">
        <v>237318899457.71875</v>
      </c>
      <c r="R4420" s="119">
        <v>0.26174968003000959</v>
      </c>
      <c r="S4420" s="174">
        <v>45033390381.906914</v>
      </c>
      <c r="T4420" s="119">
        <v>0.18975897193527211</v>
      </c>
      <c r="U4420" s="97">
        <v>13.346405355238778</v>
      </c>
      <c r="V4420" s="184">
        <v>568926668956.41418</v>
      </c>
      <c r="W4420" s="199">
        <v>590.64989214838636</v>
      </c>
      <c r="X4420" s="191">
        <v>6.2002688199052226E-2</v>
      </c>
      <c r="Y4420" s="198">
        <v>2.0000000000000001E-4</v>
      </c>
    </row>
    <row r="4421" spans="1:25" x14ac:dyDescent="0.2">
      <c r="A4421">
        <v>4417</v>
      </c>
      <c r="B4421" s="119">
        <v>0.60142828360783807</v>
      </c>
      <c r="C4421" s="97">
        <v>4726.5760870399681</v>
      </c>
      <c r="D4421" s="96">
        <v>0.96721744970257351</v>
      </c>
      <c r="E4421" s="98">
        <v>0</v>
      </c>
      <c r="F4421" s="119">
        <v>0</v>
      </c>
      <c r="G4421" s="177">
        <v>0</v>
      </c>
      <c r="H4421" s="97">
        <v>11480113.495562812</v>
      </c>
      <c r="I4421" s="185">
        <v>25160.415567279528</v>
      </c>
      <c r="J4421" s="174">
        <v>288844426307.89435</v>
      </c>
      <c r="K4421" s="186">
        <v>0.19630039019503254</v>
      </c>
      <c r="L4421" s="182">
        <v>26000657967.690475</v>
      </c>
      <c r="M4421" s="189">
        <v>4776902674.2395144</v>
      </c>
      <c r="N4421" s="187">
        <v>23773582.392752148</v>
      </c>
      <c r="O4421" s="185">
        <v>0</v>
      </c>
      <c r="P4421" s="185">
        <v>0</v>
      </c>
      <c r="Q4421" s="174">
        <v>293621328982.13385</v>
      </c>
      <c r="R4421" s="119">
        <v>0.19310679434105435</v>
      </c>
      <c r="S4421" s="174">
        <v>26000657967.690475</v>
      </c>
      <c r="T4421" s="119">
        <v>8.8551666385491196E-2</v>
      </c>
      <c r="U4421" s="97">
        <v>13.588388682074211</v>
      </c>
      <c r="V4421" s="184">
        <v>371414668441.42896</v>
      </c>
      <c r="W4421" s="199">
        <v>384.58278292891498</v>
      </c>
      <c r="X4421" s="191">
        <v>5.3175594833307048E-2</v>
      </c>
      <c r="Y4421" s="198">
        <v>2.0000000000000001E-4</v>
      </c>
    </row>
    <row r="4422" spans="1:25" x14ac:dyDescent="0.2">
      <c r="A4422">
        <v>4418</v>
      </c>
      <c r="B4422" s="119">
        <v>0.48633664037924945</v>
      </c>
      <c r="C4422" s="97">
        <v>14451.35433210653</v>
      </c>
      <c r="D4422" s="96">
        <v>0.77317137842520411</v>
      </c>
      <c r="E4422" s="98">
        <v>0</v>
      </c>
      <c r="F4422" s="119">
        <v>0.57883630873797853</v>
      </c>
      <c r="G4422" s="177">
        <v>1</v>
      </c>
      <c r="H4422" s="97">
        <v>8023829.7474729503</v>
      </c>
      <c r="I4422" s="185">
        <v>37642.201418348508</v>
      </c>
      <c r="J4422" s="174">
        <v>302034615500.91327</v>
      </c>
      <c r="K4422" s="186">
        <v>0.40890203724818008</v>
      </c>
      <c r="L4422" s="182">
        <v>98750369311.928452</v>
      </c>
      <c r="M4422" s="189">
        <v>10029447323.162132</v>
      </c>
      <c r="N4422" s="187">
        <v>18274522.660719939</v>
      </c>
      <c r="O4422" s="185">
        <v>0</v>
      </c>
      <c r="P4422" s="185">
        <v>308698967685.28552</v>
      </c>
      <c r="Q4422" s="174">
        <v>620763030509.36084</v>
      </c>
      <c r="R4422" s="119">
        <v>0.59678448222350478</v>
      </c>
      <c r="S4422" s="174">
        <v>277232330831.66809</v>
      </c>
      <c r="T4422" s="119">
        <v>0.44659929346015964</v>
      </c>
      <c r="U4422" s="97">
        <v>17.003202092788282</v>
      </c>
      <c r="V4422" s="184">
        <v>4939476653852.6045</v>
      </c>
      <c r="W4422" s="199">
        <v>5127.6429338263006</v>
      </c>
      <c r="X4422" s="191">
        <v>4.3339514891478706E-2</v>
      </c>
      <c r="Y4422" s="198">
        <v>2.0000000000000001E-4</v>
      </c>
    </row>
    <row r="4423" spans="1:25" x14ac:dyDescent="0.2">
      <c r="A4423">
        <v>4419</v>
      </c>
      <c r="B4423" s="119">
        <v>0.53491941040129398</v>
      </c>
      <c r="C4423" s="97">
        <v>17000</v>
      </c>
      <c r="D4423" s="96">
        <v>1.1172802226311482</v>
      </c>
      <c r="E4423" s="98">
        <v>3.6285747220569931E-3</v>
      </c>
      <c r="F4423" s="119">
        <v>0.58773740381759421</v>
      </c>
      <c r="G4423" s="177">
        <v>1</v>
      </c>
      <c r="H4423" s="97">
        <v>22245419.834321879</v>
      </c>
      <c r="I4423" s="185">
        <v>26190.924443806391</v>
      </c>
      <c r="J4423" s="174">
        <v>582628110101.47644</v>
      </c>
      <c r="K4423" s="186">
        <v>0.20478070687785821</v>
      </c>
      <c r="L4423" s="182">
        <v>125274181072.36737</v>
      </c>
      <c r="M4423" s="189">
        <v>10381574770.074039</v>
      </c>
      <c r="N4423" s="187">
        <v>41753300.219927073</v>
      </c>
      <c r="O4423" s="185">
        <v>0</v>
      </c>
      <c r="P4423" s="185">
        <v>403969412396.07361</v>
      </c>
      <c r="Q4423" s="174">
        <v>996979097267.62415</v>
      </c>
      <c r="R4423" s="119">
        <v>0.44382728520894049</v>
      </c>
      <c r="S4423" s="174">
        <v>296627637295.39075</v>
      </c>
      <c r="T4423" s="119">
        <v>0.2975264357180053</v>
      </c>
      <c r="U4423" s="97">
        <v>16.585027026547383</v>
      </c>
      <c r="V4423" s="184">
        <v>4533994979840.4414</v>
      </c>
      <c r="W4423" s="199">
        <v>4706.8846561692253</v>
      </c>
      <c r="X4423" s="191">
        <v>4.4514908920272316E-2</v>
      </c>
      <c r="Y4423" s="198">
        <v>2.0000000000000001E-4</v>
      </c>
    </row>
    <row r="4424" spans="1:25" x14ac:dyDescent="0.2">
      <c r="A4424">
        <v>4420</v>
      </c>
      <c r="B4424" s="119">
        <v>0.39920524638952187</v>
      </c>
      <c r="C4424" s="97">
        <v>12856.974718247464</v>
      </c>
      <c r="D4424" s="96">
        <v>1.1911542947685454</v>
      </c>
      <c r="E4424" s="98">
        <v>0</v>
      </c>
      <c r="F4424" s="119">
        <v>0.47506998063683792</v>
      </c>
      <c r="G4424" s="177">
        <v>1</v>
      </c>
      <c r="H4424" s="97">
        <v>8242084.7339976598</v>
      </c>
      <c r="I4424" s="185">
        <v>41042.147285661769</v>
      </c>
      <c r="J4424" s="174">
        <v>338272855593.63635</v>
      </c>
      <c r="K4424" s="186">
        <v>0.39920524638952193</v>
      </c>
      <c r="L4424" s="182">
        <v>104860331377.34612</v>
      </c>
      <c r="M4424" s="189">
        <v>3340250821.3323827</v>
      </c>
      <c r="N4424" s="187">
        <v>16231779.119777991</v>
      </c>
      <c r="O4424" s="185">
        <v>0</v>
      </c>
      <c r="P4424" s="185">
        <v>251953492446.98917</v>
      </c>
      <c r="Q4424" s="174">
        <v>593566598861.95789</v>
      </c>
      <c r="R4424" s="119">
        <v>0.56708563667009471</v>
      </c>
      <c r="S4424" s="174">
        <v>241932944503.1012</v>
      </c>
      <c r="T4424" s="119">
        <v>0.40759191128166233</v>
      </c>
      <c r="U4424" s="97">
        <v>16.453853038130426</v>
      </c>
      <c r="V4424" s="184">
        <v>4123251253708.7358</v>
      </c>
      <c r="W4424" s="199">
        <v>4273.360031824227</v>
      </c>
      <c r="X4424" s="191">
        <v>4.7156865337577882E-2</v>
      </c>
      <c r="Y4424" s="198">
        <v>2.0000000000000001E-4</v>
      </c>
    </row>
    <row r="4425" spans="1:25" x14ac:dyDescent="0.2">
      <c r="A4425">
        <v>4421</v>
      </c>
      <c r="B4425" s="119">
        <v>0.67112174012182535</v>
      </c>
      <c r="C4425" s="97">
        <v>7034.8458221050414</v>
      </c>
      <c r="D4425" s="96">
        <v>0.61998087171614591</v>
      </c>
      <c r="E4425" s="98">
        <v>0.49325183007742035</v>
      </c>
      <c r="F4425" s="119">
        <v>0.59420968467226964</v>
      </c>
      <c r="G4425" s="177">
        <v>1</v>
      </c>
      <c r="H4425" s="97">
        <v>5013524.5654640738</v>
      </c>
      <c r="I4425" s="185">
        <v>42082.100799524123</v>
      </c>
      <c r="J4425" s="174">
        <v>210979646124.74954</v>
      </c>
      <c r="K4425" s="186">
        <v>0.42896219454648443</v>
      </c>
      <c r="L4425" s="182">
        <v>63468713890.411209</v>
      </c>
      <c r="M4425" s="189">
        <v>3976732116.8837953</v>
      </c>
      <c r="N4425" s="187">
        <v>13055002.199016031</v>
      </c>
      <c r="O4425" s="185">
        <v>0</v>
      </c>
      <c r="P4425" s="185">
        <v>160092131438.03085</v>
      </c>
      <c r="Q4425" s="174">
        <v>375048509679.66418</v>
      </c>
      <c r="R4425" s="119">
        <v>0.58279393602557628</v>
      </c>
      <c r="S4425" s="174">
        <v>165664821361.16562</v>
      </c>
      <c r="T4425" s="119">
        <v>0.44171571699528411</v>
      </c>
      <c r="U4425" s="97">
        <v>16.776518618142422</v>
      </c>
      <c r="V4425" s="184">
        <v>3022246042926.6406</v>
      </c>
      <c r="W4425" s="199">
        <v>3139.3284563894113</v>
      </c>
      <c r="X4425" s="191">
        <v>4.3670326186896459E-2</v>
      </c>
      <c r="Y4425" s="198">
        <v>2.0000000000000001E-4</v>
      </c>
    </row>
    <row r="4426" spans="1:25" x14ac:dyDescent="0.2">
      <c r="A4426">
        <v>4422</v>
      </c>
      <c r="B4426" s="119">
        <v>0.2901132543848402</v>
      </c>
      <c r="C4426" s="97">
        <v>11774.206741254133</v>
      </c>
      <c r="D4426" s="96">
        <v>0.7450533965585564</v>
      </c>
      <c r="E4426" s="98">
        <v>0.62648810550754375</v>
      </c>
      <c r="F4426" s="119">
        <v>0.40288972992091843</v>
      </c>
      <c r="G4426" s="177">
        <v>1</v>
      </c>
      <c r="H4426" s="97">
        <v>13638084.194474962</v>
      </c>
      <c r="I4426" s="185">
        <v>32146.413941458548</v>
      </c>
      <c r="J4426" s="174">
        <v>438415499884.05536</v>
      </c>
      <c r="K4426" s="186">
        <v>0.29011325438484015</v>
      </c>
      <c r="L4426" s="182">
        <v>87674985523.295364</v>
      </c>
      <c r="M4426" s="189">
        <v>7423723302.1595049</v>
      </c>
      <c r="N4426" s="187">
        <v>30249196.531983744</v>
      </c>
      <c r="O4426" s="185">
        <v>0</v>
      </c>
      <c r="P4426" s="185">
        <v>253728361429.60583</v>
      </c>
      <c r="Q4426" s="174">
        <v>699567584615.82068</v>
      </c>
      <c r="R4426" s="119">
        <v>0.47196703199037515</v>
      </c>
      <c r="S4426" s="174">
        <v>230954844877.43817</v>
      </c>
      <c r="T4426" s="119">
        <v>0.33013943178094923</v>
      </c>
      <c r="U4426" s="97">
        <v>16.83827414792156</v>
      </c>
      <c r="V4426" s="184">
        <v>3968209901628.0439</v>
      </c>
      <c r="W4426" s="199">
        <v>4118.3003767553655</v>
      </c>
      <c r="X4426" s="191">
        <v>4.5468173429125749E-2</v>
      </c>
      <c r="Y4426" s="198">
        <v>2.0000000000000001E-4</v>
      </c>
    </row>
    <row r="4427" spans="1:25" x14ac:dyDescent="0.2">
      <c r="A4427">
        <v>4423</v>
      </c>
      <c r="B4427" s="119">
        <v>0.4746572058852177</v>
      </c>
      <c r="C4427" s="97">
        <v>13213.281407924987</v>
      </c>
      <c r="D4427" s="96">
        <v>0.83092698126839115</v>
      </c>
      <c r="E4427" s="98">
        <v>0.7</v>
      </c>
      <c r="F4427" s="119">
        <v>0.4977409964420294</v>
      </c>
      <c r="G4427" s="177">
        <v>1</v>
      </c>
      <c r="H4427" s="97">
        <v>17491101.747397307</v>
      </c>
      <c r="I4427" s="185">
        <v>33013.859833258226</v>
      </c>
      <c r="J4427" s="174">
        <v>577448781417.83276</v>
      </c>
      <c r="K4427" s="186">
        <v>0.33450756194881326</v>
      </c>
      <c r="L4427" s="182">
        <v>132508583348.54758</v>
      </c>
      <c r="M4427" s="189">
        <v>3471938790.2828193</v>
      </c>
      <c r="N4427" s="187">
        <v>36831618.407488659</v>
      </c>
      <c r="O4427" s="185">
        <v>0</v>
      </c>
      <c r="P4427" s="185">
        <v>386162540861.97577</v>
      </c>
      <c r="Q4427" s="174">
        <v>967083261070.09143</v>
      </c>
      <c r="R4427" s="119">
        <v>0.51918075405048592</v>
      </c>
      <c r="S4427" s="174">
        <v>334337617575.78345</v>
      </c>
      <c r="T4427" s="119">
        <v>0.34571751061623596</v>
      </c>
      <c r="U4427" s="97">
        <v>16.660886656149533</v>
      </c>
      <c r="V4427" s="184">
        <v>5641926436081.4756</v>
      </c>
      <c r="W4427" s="199">
        <v>5855.9941879476974</v>
      </c>
      <c r="X4427" s="191">
        <v>4.497962527623886E-2</v>
      </c>
      <c r="Y4427" s="198">
        <v>2.0000000000000001E-4</v>
      </c>
    </row>
    <row r="4428" spans="1:25" x14ac:dyDescent="0.2">
      <c r="A4428">
        <v>4424</v>
      </c>
      <c r="B4428" s="119">
        <v>0.48005846285188458</v>
      </c>
      <c r="C4428" s="97">
        <v>9661.0444012684602</v>
      </c>
      <c r="D4428" s="96">
        <v>1.4199039035189478</v>
      </c>
      <c r="E4428" s="98">
        <v>0.125367425336356</v>
      </c>
      <c r="F4428" s="119">
        <v>0</v>
      </c>
      <c r="G4428" s="177">
        <v>0</v>
      </c>
      <c r="H4428" s="97">
        <v>19210733.726855312</v>
      </c>
      <c r="I4428" s="185">
        <v>25204.03833893621</v>
      </c>
      <c r="J4428" s="174">
        <v>484188069370.75616</v>
      </c>
      <c r="K4428" s="186">
        <v>0.20061685120712225</v>
      </c>
      <c r="L4428" s="182">
        <v>74850159191.067627</v>
      </c>
      <c r="M4428" s="189">
        <v>19021643861.963692</v>
      </c>
      <c r="N4428" s="187">
        <v>33575718.492450155</v>
      </c>
      <c r="O4428" s="185">
        <v>42130136267.797394</v>
      </c>
      <c r="P4428" s="185">
        <v>0</v>
      </c>
      <c r="Q4428" s="174">
        <v>545339849500.51727</v>
      </c>
      <c r="R4428" s="119">
        <v>0.23992450763187917</v>
      </c>
      <c r="S4428" s="174">
        <v>103725022633.07854</v>
      </c>
      <c r="T4428" s="119">
        <v>0.19020253650651317</v>
      </c>
      <c r="U4428" s="97">
        <v>15.145946459327511</v>
      </c>
      <c r="V4428" s="184">
        <v>1341141366635.4998</v>
      </c>
      <c r="W4428" s="199">
        <v>1392.7065796600277</v>
      </c>
      <c r="X4428" s="191">
        <v>5.5477694546599551E-2</v>
      </c>
      <c r="Y4428" s="198">
        <v>2.0000000000000001E-4</v>
      </c>
    </row>
    <row r="4429" spans="1:25" x14ac:dyDescent="0.2">
      <c r="A4429">
        <v>4425</v>
      </c>
      <c r="B4429" s="119">
        <v>0.42433358081348904</v>
      </c>
      <c r="C4429" s="97">
        <v>10938.787404898556</v>
      </c>
      <c r="D4429" s="96">
        <v>0.29857579889640107</v>
      </c>
      <c r="E4429" s="98">
        <v>0.2907625460854123</v>
      </c>
      <c r="F4429" s="119">
        <v>0.4554447016552825</v>
      </c>
      <c r="G4429" s="177">
        <v>1</v>
      </c>
      <c r="H4429" s="97">
        <v>2003479.4471818253</v>
      </c>
      <c r="I4429" s="185">
        <v>53687.844170438795</v>
      </c>
      <c r="J4429" s="174">
        <v>107562492358.9747</v>
      </c>
      <c r="K4429" s="186">
        <v>0.42433358081348904</v>
      </c>
      <c r="L4429" s="182">
        <v>32878939726.997673</v>
      </c>
      <c r="M4429" s="189">
        <v>1434834804.2499921</v>
      </c>
      <c r="N4429" s="187">
        <v>7396842.7529668976</v>
      </c>
      <c r="O4429" s="185">
        <v>0</v>
      </c>
      <c r="P4429" s="185">
        <v>166991708163.97067</v>
      </c>
      <c r="Q4429" s="174">
        <v>275989035327.19537</v>
      </c>
      <c r="R4429" s="119">
        <v>0.64943066981843367</v>
      </c>
      <c r="S4429" s="174">
        <v>94170442449.202103</v>
      </c>
      <c r="T4429" s="119">
        <v>0.34121081055832347</v>
      </c>
      <c r="U4429" s="97">
        <v>16.958785719164176</v>
      </c>
      <c r="V4429" s="184">
        <v>1755543696841.1069</v>
      </c>
      <c r="W4429" s="199">
        <v>1821.5165831830871</v>
      </c>
      <c r="X4429" s="191">
        <v>4.2899322699874419E-2</v>
      </c>
      <c r="Y4429" s="198">
        <v>2.0000000000000001E-4</v>
      </c>
    </row>
    <row r="4430" spans="1:25" x14ac:dyDescent="0.2">
      <c r="A4430">
        <v>4426</v>
      </c>
      <c r="B4430" s="119">
        <v>0.46583041634914979</v>
      </c>
      <c r="C4430" s="97">
        <v>4590.8772751008728</v>
      </c>
      <c r="D4430" s="96">
        <v>0.41921874921891711</v>
      </c>
      <c r="E4430" s="98">
        <v>0</v>
      </c>
      <c r="F4430" s="119">
        <v>0.43269133397529591</v>
      </c>
      <c r="G4430" s="177">
        <v>1</v>
      </c>
      <c r="H4430" s="97">
        <v>5343718.4257051367</v>
      </c>
      <c r="I4430" s="185">
        <v>43854.990783711153</v>
      </c>
      <c r="J4430" s="174">
        <v>234348722310.04623</v>
      </c>
      <c r="K4430" s="186">
        <v>0.46583041634914979</v>
      </c>
      <c r="L4430" s="182">
        <v>72728906370.484039</v>
      </c>
      <c r="M4430" s="189">
        <v>2882774253.3670611</v>
      </c>
      <c r="N4430" s="187">
        <v>15627439.948639397</v>
      </c>
      <c r="O4430" s="185">
        <v>0</v>
      </c>
      <c r="P4430" s="185">
        <v>269360769433.7919</v>
      </c>
      <c r="Q4430" s="174">
        <v>506592265997.2052</v>
      </c>
      <c r="R4430" s="119">
        <v>0.64086130054224855</v>
      </c>
      <c r="S4430" s="174">
        <v>216685980189.46887</v>
      </c>
      <c r="T4430" s="119">
        <v>0.42773250744942148</v>
      </c>
      <c r="U4430" s="97">
        <v>17.025663181853243</v>
      </c>
      <c r="V4430" s="184">
        <v>4033066464044.6953</v>
      </c>
      <c r="W4430" s="199">
        <v>4187.5216418077753</v>
      </c>
      <c r="X4430" s="191">
        <v>4.2947653724972598E-2</v>
      </c>
      <c r="Y4430" s="198">
        <v>2.0000000000000001E-4</v>
      </c>
    </row>
    <row r="4431" spans="1:25" x14ac:dyDescent="0.2">
      <c r="A4431">
        <v>4427</v>
      </c>
      <c r="B4431" s="119">
        <v>0.64004258776070455</v>
      </c>
      <c r="C4431" s="97">
        <v>14319.864782845054</v>
      </c>
      <c r="D4431" s="96">
        <v>0.84884985284151293</v>
      </c>
      <c r="E4431" s="98">
        <v>0.33460790243550326</v>
      </c>
      <c r="F4431" s="119">
        <v>0.37222781228515023</v>
      </c>
      <c r="G4431" s="177">
        <v>1</v>
      </c>
      <c r="H4431" s="97">
        <v>6899731.6890714075</v>
      </c>
      <c r="I4431" s="185">
        <v>36896.31327388643</v>
      </c>
      <c r="J4431" s="174">
        <v>254574661905.7402</v>
      </c>
      <c r="K4431" s="186">
        <v>0.38730174202011924</v>
      </c>
      <c r="L4431" s="182">
        <v>84584350998.370438</v>
      </c>
      <c r="M4431" s="189">
        <v>3702344664.7853842</v>
      </c>
      <c r="N4431" s="187">
        <v>15452171.127813267</v>
      </c>
      <c r="O4431" s="185">
        <v>0</v>
      </c>
      <c r="P4431" s="185">
        <v>248718356744.31851</v>
      </c>
      <c r="Q4431" s="174">
        <v>506995363314.84412</v>
      </c>
      <c r="R4431" s="119">
        <v>0.58693218312716355</v>
      </c>
      <c r="S4431" s="174">
        <v>225692652133.86548</v>
      </c>
      <c r="T4431" s="119">
        <v>0.44515723113962752</v>
      </c>
      <c r="U4431" s="97">
        <v>16.792352425596448</v>
      </c>
      <c r="V4431" s="184">
        <v>3963800294660.0664</v>
      </c>
      <c r="W4431" s="199">
        <v>4112.1716016233067</v>
      </c>
      <c r="X4431" s="191">
        <v>4.4743413548355634E-2</v>
      </c>
      <c r="Y4431" s="198">
        <v>2.0000000000000001E-4</v>
      </c>
    </row>
    <row r="4432" spans="1:25" x14ac:dyDescent="0.2">
      <c r="A4432">
        <v>4428</v>
      </c>
      <c r="B4432" s="119">
        <v>0.650996798777847</v>
      </c>
      <c r="C4432" s="97">
        <v>4701.3223898214801</v>
      </c>
      <c r="D4432" s="96">
        <v>0.8015342159691573</v>
      </c>
      <c r="E4432" s="98">
        <v>0.109218156295577</v>
      </c>
      <c r="F4432" s="119">
        <v>0</v>
      </c>
      <c r="G4432" s="177">
        <v>0</v>
      </c>
      <c r="H4432" s="97">
        <v>13061811.198567498</v>
      </c>
      <c r="I4432" s="185">
        <v>35005.698911328938</v>
      </c>
      <c r="J4432" s="174">
        <v>457237830053.67841</v>
      </c>
      <c r="K4432" s="186">
        <v>0.46435656494383215</v>
      </c>
      <c r="L4432" s="182">
        <v>162929742032.55676</v>
      </c>
      <c r="M4432" s="189">
        <v>17870627108.252094</v>
      </c>
      <c r="N4432" s="187">
        <v>28549322.335935295</v>
      </c>
      <c r="O4432" s="185">
        <v>44629130480.482056</v>
      </c>
      <c r="P4432" s="185">
        <v>0</v>
      </c>
      <c r="Q4432" s="174">
        <v>519737587642.41254</v>
      </c>
      <c r="R4432" s="119">
        <v>0.477211382065998</v>
      </c>
      <c r="S4432" s="174">
        <v>178023095036.84613</v>
      </c>
      <c r="T4432" s="119">
        <v>0.34252495734314442</v>
      </c>
      <c r="U4432" s="97">
        <v>13.809705245684141</v>
      </c>
      <c r="V4432" s="184">
        <v>2695181017959.5366</v>
      </c>
      <c r="W4432" s="199">
        <v>2798.4452245394214</v>
      </c>
      <c r="X4432" s="191">
        <v>5.2500821116833997E-2</v>
      </c>
      <c r="Y4432" s="198">
        <v>2.0000000000000001E-4</v>
      </c>
    </row>
    <row r="4433" spans="1:25" x14ac:dyDescent="0.2">
      <c r="A4433">
        <v>4429</v>
      </c>
      <c r="B4433" s="119">
        <v>0.44991505377061852</v>
      </c>
      <c r="C4433" s="97">
        <v>5480.4522716059246</v>
      </c>
      <c r="D4433" s="96">
        <v>1.1660414624694329</v>
      </c>
      <c r="E4433" s="98">
        <v>0.7</v>
      </c>
      <c r="F4433" s="119">
        <v>0.62130018024541456</v>
      </c>
      <c r="G4433" s="177">
        <v>1</v>
      </c>
      <c r="H4433" s="97">
        <v>64912198.572604723</v>
      </c>
      <c r="I4433" s="185">
        <v>16847.522832487946</v>
      </c>
      <c r="J4433" s="174">
        <v>1093609747558.9496</v>
      </c>
      <c r="K4433" s="186">
        <v>0.17518093406457202</v>
      </c>
      <c r="L4433" s="182">
        <v>105389505824.97141</v>
      </c>
      <c r="M4433" s="189">
        <v>9970831832.4461956</v>
      </c>
      <c r="N4433" s="187">
        <v>117039456.13067189</v>
      </c>
      <c r="O4433" s="185">
        <v>0</v>
      </c>
      <c r="P4433" s="185">
        <v>1023391793930.1482</v>
      </c>
      <c r="Q4433" s="174">
        <v>2126972373321.5439</v>
      </c>
      <c r="R4433" s="119">
        <v>0.47499113053636532</v>
      </c>
      <c r="S4433" s="174">
        <v>619043878778.03113</v>
      </c>
      <c r="T4433" s="119">
        <v>0.29104462593997571</v>
      </c>
      <c r="U4433" s="97">
        <v>18.024237298883047</v>
      </c>
      <c r="V4433" s="184">
        <v>11103064902176.693</v>
      </c>
      <c r="W4433" s="199">
        <v>11528.685240589812</v>
      </c>
      <c r="X4433" s="191">
        <v>4.2988625918861094E-2</v>
      </c>
      <c r="Y4433" s="198">
        <v>2.0000000000000001E-4</v>
      </c>
    </row>
    <row r="4434" spans="1:25" x14ac:dyDescent="0.2">
      <c r="A4434">
        <v>4430</v>
      </c>
      <c r="B4434" s="119">
        <v>0.54399985258182504</v>
      </c>
      <c r="C4434" s="97">
        <v>4004.6639843995163</v>
      </c>
      <c r="D4434" s="96">
        <v>0.93735268013365847</v>
      </c>
      <c r="E4434" s="98">
        <v>0.12233817554395085</v>
      </c>
      <c r="F4434" s="119">
        <v>0.59026333949666976</v>
      </c>
      <c r="G4434" s="177">
        <v>1</v>
      </c>
      <c r="H4434" s="97">
        <v>11330240.220502421</v>
      </c>
      <c r="I4434" s="185">
        <v>34670.862036612518</v>
      </c>
      <c r="J4434" s="174">
        <v>392829195526.71765</v>
      </c>
      <c r="K4434" s="186">
        <v>0.3440083676728517</v>
      </c>
      <c r="L4434" s="182">
        <v>82490412593.323288</v>
      </c>
      <c r="M4434" s="189">
        <v>12980847399.69965</v>
      </c>
      <c r="N4434" s="187">
        <v>23786086.670941122</v>
      </c>
      <c r="O4434" s="185">
        <v>0</v>
      </c>
      <c r="P4434" s="185">
        <v>420709596532.98584</v>
      </c>
      <c r="Q4434" s="174">
        <v>826519639459.4032</v>
      </c>
      <c r="R4434" s="119">
        <v>0.57071143265548907</v>
      </c>
      <c r="S4434" s="174">
        <v>311101157000.68433</v>
      </c>
      <c r="T4434" s="119">
        <v>0.37639898938658545</v>
      </c>
      <c r="U4434" s="97">
        <v>17.544553763672617</v>
      </c>
      <c r="V4434" s="184">
        <v>5846319468257.8486</v>
      </c>
      <c r="W4434" s="199">
        <v>6073.3663010203527</v>
      </c>
      <c r="X4434" s="191">
        <v>4.2718619423555322E-2</v>
      </c>
      <c r="Y4434" s="198">
        <v>2.0000000000000001E-4</v>
      </c>
    </row>
    <row r="4435" spans="1:25" x14ac:dyDescent="0.2">
      <c r="A4435">
        <v>4431</v>
      </c>
      <c r="B4435" s="119">
        <v>0.40909898921730498</v>
      </c>
      <c r="C4435" s="97">
        <v>12853.622670693105</v>
      </c>
      <c r="D4435" s="96">
        <v>1.2113638540539999</v>
      </c>
      <c r="E4435" s="98">
        <v>0</v>
      </c>
      <c r="F4435" s="119">
        <v>0.45563493870279304</v>
      </c>
      <c r="G4435" s="177">
        <v>1</v>
      </c>
      <c r="H4435" s="97">
        <v>11814941.504439831</v>
      </c>
      <c r="I4435" s="185">
        <v>26876.037565859187</v>
      </c>
      <c r="J4435" s="174">
        <v>317538811711.75378</v>
      </c>
      <c r="K4435" s="186">
        <v>0.13634787621572908</v>
      </c>
      <c r="L4435" s="182">
        <v>31291116024.470459</v>
      </c>
      <c r="M4435" s="189">
        <v>6622699720.8641443</v>
      </c>
      <c r="N4435" s="187">
        <v>22407656.250376783</v>
      </c>
      <c r="O4435" s="185">
        <v>0</v>
      </c>
      <c r="P4435" s="185">
        <v>310259440433.17786</v>
      </c>
      <c r="Q4435" s="174">
        <v>634420951865.79578</v>
      </c>
      <c r="R4435" s="119">
        <v>0.45947930011171872</v>
      </c>
      <c r="S4435" s="174">
        <v>229452896074.19516</v>
      </c>
      <c r="T4435" s="119">
        <v>0.36167294822055812</v>
      </c>
      <c r="U4435" s="97">
        <v>18.260794671754052</v>
      </c>
      <c r="V4435" s="184">
        <v>4186569459313.2695</v>
      </c>
      <c r="W4435" s="199">
        <v>4348.8209435865028</v>
      </c>
      <c r="X4435" s="191">
        <v>4.2304840302348164E-2</v>
      </c>
      <c r="Y4435" s="198">
        <v>2.0000000000000001E-4</v>
      </c>
    </row>
    <row r="4436" spans="1:25" x14ac:dyDescent="0.2">
      <c r="A4436">
        <v>4432</v>
      </c>
      <c r="B4436" s="119">
        <v>0.52841996872948394</v>
      </c>
      <c r="C4436" s="97">
        <v>4000</v>
      </c>
      <c r="D4436" s="96">
        <v>0.77416543796900039</v>
      </c>
      <c r="E4436" s="98">
        <v>0</v>
      </c>
      <c r="F4436" s="119">
        <v>0.64701342694668817</v>
      </c>
      <c r="G4436" s="177">
        <v>1</v>
      </c>
      <c r="H4436" s="97">
        <v>8851378.4181424137</v>
      </c>
      <c r="I4436" s="185">
        <v>39133.548189636967</v>
      </c>
      <c r="J4436" s="174">
        <v>346385843871.08881</v>
      </c>
      <c r="K4436" s="186">
        <v>0.52841996872948394</v>
      </c>
      <c r="L4436" s="182">
        <v>142473119388.70541</v>
      </c>
      <c r="M4436" s="189">
        <v>12799805540.293852</v>
      </c>
      <c r="N4436" s="187">
        <v>20312748.320060663</v>
      </c>
      <c r="O4436" s="185">
        <v>0</v>
      </c>
      <c r="P4436" s="185">
        <v>235343245490.91556</v>
      </c>
      <c r="Q4436" s="174">
        <v>594528894902.29822</v>
      </c>
      <c r="R4436" s="119">
        <v>0.624547934277355</v>
      </c>
      <c r="S4436" s="174">
        <v>273352518249.43457</v>
      </c>
      <c r="T4436" s="119">
        <v>0.45978003860410505</v>
      </c>
      <c r="U4436" s="97">
        <v>16.013668152359411</v>
      </c>
      <c r="V4436" s="184">
        <v>4776425560121.3086</v>
      </c>
      <c r="W4436" s="199">
        <v>4961.6830394339677</v>
      </c>
      <c r="X4436" s="191">
        <v>4.577078077171489E-2</v>
      </c>
      <c r="Y4436" s="198">
        <v>2.0000000000000001E-4</v>
      </c>
    </row>
    <row r="4437" spans="1:25" x14ac:dyDescent="0.2">
      <c r="A4437">
        <v>4433</v>
      </c>
      <c r="B4437" s="119">
        <v>0.4842504229437028</v>
      </c>
      <c r="C4437" s="97">
        <v>8839.4984979963883</v>
      </c>
      <c r="D4437" s="96">
        <v>0.4457755593847505</v>
      </c>
      <c r="E4437" s="98">
        <v>0.43951995902894447</v>
      </c>
      <c r="F4437" s="119">
        <v>0.67764700600864858</v>
      </c>
      <c r="G4437" s="177">
        <v>1</v>
      </c>
      <c r="H4437" s="97">
        <v>3878200.9158716556</v>
      </c>
      <c r="I4437" s="185">
        <v>50626.880194788253</v>
      </c>
      <c r="J4437" s="174">
        <v>196341213139.15237</v>
      </c>
      <c r="K4437" s="186">
        <v>0.4842504229437028</v>
      </c>
      <c r="L4437" s="182">
        <v>65719301195.171448</v>
      </c>
      <c r="M4437" s="189">
        <v>3013583532.8777499</v>
      </c>
      <c r="N4437" s="187">
        <v>11486890.993883282</v>
      </c>
      <c r="O4437" s="185">
        <v>0</v>
      </c>
      <c r="P4437" s="185">
        <v>181524290969.97995</v>
      </c>
      <c r="Q4437" s="174">
        <v>380879087642.01007</v>
      </c>
      <c r="R4437" s="119">
        <v>0.6309029717739586</v>
      </c>
      <c r="S4437" s="174">
        <v>155592228133.82629</v>
      </c>
      <c r="T4437" s="119">
        <v>0.40850819376060915</v>
      </c>
      <c r="U4437" s="97">
        <v>16.515917566187227</v>
      </c>
      <c r="V4437" s="184">
        <v>2802242427660.0063</v>
      </c>
      <c r="W4437" s="199">
        <v>2905.6861100173282</v>
      </c>
      <c r="X4437" s="191">
        <v>4.4307960420101614E-2</v>
      </c>
      <c r="Y4437" s="198">
        <v>2.0000000000000001E-4</v>
      </c>
    </row>
    <row r="4438" spans="1:25" x14ac:dyDescent="0.2">
      <c r="A4438">
        <v>4434</v>
      </c>
      <c r="B4438" s="119">
        <v>0.48909163918830711</v>
      </c>
      <c r="C4438" s="97">
        <v>9474.6934828517624</v>
      </c>
      <c r="D4438" s="96">
        <v>0.56433425651904146</v>
      </c>
      <c r="E4438" s="98">
        <v>0</v>
      </c>
      <c r="F4438" s="119">
        <v>0</v>
      </c>
      <c r="G4438" s="177">
        <v>0</v>
      </c>
      <c r="H4438" s="97">
        <v>4575372.6011386346</v>
      </c>
      <c r="I4438" s="185">
        <v>47298.160907616439</v>
      </c>
      <c r="J4438" s="174">
        <v>216406709500.95471</v>
      </c>
      <c r="K4438" s="186">
        <v>0.48909163918830711</v>
      </c>
      <c r="L4438" s="182">
        <v>77346746929.561432</v>
      </c>
      <c r="M4438" s="189">
        <v>4339399499.1944866</v>
      </c>
      <c r="N4438" s="187">
        <v>12364467.402295174</v>
      </c>
      <c r="O4438" s="185">
        <v>0</v>
      </c>
      <c r="P4438" s="185">
        <v>0</v>
      </c>
      <c r="Q4438" s="174">
        <v>220746109000.1492</v>
      </c>
      <c r="R4438" s="119">
        <v>0.47947713670050784</v>
      </c>
      <c r="S4438" s="174">
        <v>77346746929.561432</v>
      </c>
      <c r="T4438" s="119">
        <v>0.35038781557644194</v>
      </c>
      <c r="U4438" s="97">
        <v>13.174994529977015</v>
      </c>
      <c r="V4438" s="184">
        <v>1138539881731.6541</v>
      </c>
      <c r="W4438" s="199">
        <v>1182.1684503725915</v>
      </c>
      <c r="X4438" s="191">
        <v>5.4222810543608765E-2</v>
      </c>
      <c r="Y4438" s="198">
        <v>2.0000000000000001E-4</v>
      </c>
    </row>
    <row r="4439" spans="1:25" x14ac:dyDescent="0.2">
      <c r="A4439">
        <v>4435</v>
      </c>
      <c r="B4439" s="119">
        <v>0.42916840236993947</v>
      </c>
      <c r="C4439" s="97">
        <v>8222.7309055939877</v>
      </c>
      <c r="D4439" s="96">
        <v>0.71160838344193977</v>
      </c>
      <c r="E4439" s="98">
        <v>0.35722224216983534</v>
      </c>
      <c r="F4439" s="119">
        <v>0</v>
      </c>
      <c r="G4439" s="177">
        <v>0</v>
      </c>
      <c r="H4439" s="97">
        <v>11314610.237683157</v>
      </c>
      <c r="I4439" s="185">
        <v>29295.2622655632</v>
      </c>
      <c r="J4439" s="174">
        <v>331464474345.55444</v>
      </c>
      <c r="K4439" s="186">
        <v>0.32503015775986999</v>
      </c>
      <c r="L4439" s="182">
        <v>80844139552.656006</v>
      </c>
      <c r="M4439" s="189">
        <v>38464779463.494713</v>
      </c>
      <c r="N4439" s="187">
        <v>25854473.316350192</v>
      </c>
      <c r="O4439" s="185">
        <v>100757411058.50096</v>
      </c>
      <c r="P4439" s="185">
        <v>0</v>
      </c>
      <c r="Q4439" s="174">
        <v>470686664867.55011</v>
      </c>
      <c r="R4439" s="119">
        <v>0.40014279836911798</v>
      </c>
      <c r="S4439" s="174">
        <v>127561303905.08798</v>
      </c>
      <c r="T4439" s="119">
        <v>0.27101108534906843</v>
      </c>
      <c r="U4439" s="97">
        <v>16.119773109204822</v>
      </c>
      <c r="V4439" s="184">
        <v>2158471805408.9561</v>
      </c>
      <c r="W4439" s="199">
        <v>2242.0796479237997</v>
      </c>
      <c r="X4439" s="191">
        <v>4.5073103904724555E-2</v>
      </c>
      <c r="Y4439" s="198">
        <v>2.0000000000000001E-4</v>
      </c>
    </row>
    <row r="4440" spans="1:25" x14ac:dyDescent="0.2">
      <c r="A4440">
        <v>4436</v>
      </c>
      <c r="B4440" s="119">
        <v>0.3236255306944551</v>
      </c>
      <c r="C4440" s="97">
        <v>12700.030129485353</v>
      </c>
      <c r="D4440" s="96">
        <v>0.78243651965143868</v>
      </c>
      <c r="E4440" s="98">
        <v>0.49165243822006677</v>
      </c>
      <c r="F4440" s="119">
        <v>0</v>
      </c>
      <c r="G4440" s="177">
        <v>0</v>
      </c>
      <c r="H4440" s="97">
        <v>4784116.1527130175</v>
      </c>
      <c r="I4440" s="185">
        <v>41138.503722634581</v>
      </c>
      <c r="J4440" s="174">
        <v>196811380157.9007</v>
      </c>
      <c r="K4440" s="186">
        <v>0.3236255306944551</v>
      </c>
      <c r="L4440" s="182">
        <v>45795565595.366554</v>
      </c>
      <c r="M4440" s="189">
        <v>32645990752.489731</v>
      </c>
      <c r="N4440" s="187">
        <v>11566858.231448175</v>
      </c>
      <c r="O4440" s="185">
        <v>48632937369.730637</v>
      </c>
      <c r="P4440" s="185">
        <v>0</v>
      </c>
      <c r="Q4440" s="174">
        <v>278090308280.12109</v>
      </c>
      <c r="R4440" s="119">
        <v>0.36894323243636551</v>
      </c>
      <c r="S4440" s="174">
        <v>60231970424.484497</v>
      </c>
      <c r="T4440" s="119">
        <v>0.21659140441461439</v>
      </c>
      <c r="U4440" s="97">
        <v>16.330378790410609</v>
      </c>
      <c r="V4440" s="184">
        <v>1014677211721.3401</v>
      </c>
      <c r="W4440" s="199">
        <v>1053.787267096609</v>
      </c>
      <c r="X4440" s="191">
        <v>4.6911416423292461E-2</v>
      </c>
      <c r="Y4440" s="198">
        <v>2.0000000000000001E-4</v>
      </c>
    </row>
    <row r="4441" spans="1:25" x14ac:dyDescent="0.2">
      <c r="A4441">
        <v>4437</v>
      </c>
      <c r="B4441" s="119">
        <v>0.62900612495417729</v>
      </c>
      <c r="C4441" s="97">
        <v>4303.2825242578192</v>
      </c>
      <c r="D4441" s="96">
        <v>0.86528934102526434</v>
      </c>
      <c r="E4441" s="98">
        <v>0</v>
      </c>
      <c r="F4441" s="119">
        <v>0.4986707939861354</v>
      </c>
      <c r="G4441" s="177">
        <v>1</v>
      </c>
      <c r="H4441" s="97">
        <v>12720128.885299066</v>
      </c>
      <c r="I4441" s="185">
        <v>32581.085674832746</v>
      </c>
      <c r="J4441" s="174">
        <v>414435609006.84363</v>
      </c>
      <c r="K4441" s="186">
        <v>0.36028313578426252</v>
      </c>
      <c r="L4441" s="182">
        <v>97888755694.591095</v>
      </c>
      <c r="M4441" s="189">
        <v>15543058884.288284</v>
      </c>
      <c r="N4441" s="187">
        <v>27151429.783539776</v>
      </c>
      <c r="O4441" s="185">
        <v>0</v>
      </c>
      <c r="P4441" s="185">
        <v>465437003498.9325</v>
      </c>
      <c r="Q4441" s="174">
        <v>895415671390.06445</v>
      </c>
      <c r="R4441" s="119">
        <v>0.58259396195618174</v>
      </c>
      <c r="S4441" s="174">
        <v>277369065428.66779</v>
      </c>
      <c r="T4441" s="119">
        <v>0.30976570356209365</v>
      </c>
      <c r="U4441" s="97">
        <v>17.093680264127286</v>
      </c>
      <c r="V4441" s="184">
        <v>5072945638598.791</v>
      </c>
      <c r="W4441" s="199">
        <v>5263.3822595305946</v>
      </c>
      <c r="X4441" s="191">
        <v>4.3687127784669808E-2</v>
      </c>
      <c r="Y4441" s="198">
        <v>2.0000000000000001E-4</v>
      </c>
    </row>
    <row r="4442" spans="1:25" x14ac:dyDescent="0.2">
      <c r="A4442">
        <v>4438</v>
      </c>
      <c r="B4442" s="119">
        <v>0.54084748402579763</v>
      </c>
      <c r="C4442" s="97">
        <v>12268.710797188038</v>
      </c>
      <c r="D4442" s="96">
        <v>0.32896184113179899</v>
      </c>
      <c r="E4442" s="98">
        <v>0</v>
      </c>
      <c r="F4442" s="119">
        <v>0.62321820673765971</v>
      </c>
      <c r="G4442" s="177">
        <v>1</v>
      </c>
      <c r="H4442" s="97">
        <v>3452857.7180019231</v>
      </c>
      <c r="I4442" s="185">
        <v>49855.141536322124</v>
      </c>
      <c r="J4442" s="174">
        <v>172142710235.7681</v>
      </c>
      <c r="K4442" s="186">
        <v>0.52127564861192388</v>
      </c>
      <c r="L4442" s="182">
        <v>67791207443.242661</v>
      </c>
      <c r="M4442" s="189">
        <v>1940747795.7793386</v>
      </c>
      <c r="N4442" s="187">
        <v>11216247.653571257</v>
      </c>
      <c r="O4442" s="185">
        <v>0</v>
      </c>
      <c r="P4442" s="185">
        <v>224344174562.28961</v>
      </c>
      <c r="Q4442" s="174">
        <v>398427632593.8371</v>
      </c>
      <c r="R4442" s="119">
        <v>0.67567889513384194</v>
      </c>
      <c r="S4442" s="174">
        <v>190284768176.92593</v>
      </c>
      <c r="T4442" s="119">
        <v>0.47758928500550307</v>
      </c>
      <c r="U4442" s="97">
        <v>16.888817207814071</v>
      </c>
      <c r="V4442" s="184">
        <v>3487908897261.5615</v>
      </c>
      <c r="W4442" s="199">
        <v>3617.6936992378123</v>
      </c>
      <c r="X4442" s="191">
        <v>4.3104140703423506E-2</v>
      </c>
      <c r="Y4442" s="198">
        <v>2.0000000000000001E-4</v>
      </c>
    </row>
    <row r="4443" spans="1:25" x14ac:dyDescent="0.2">
      <c r="A4443">
        <v>4439</v>
      </c>
      <c r="B4443" s="119">
        <v>0.41990767678358421</v>
      </c>
      <c r="C4443" s="97">
        <v>12445.674268807688</v>
      </c>
      <c r="D4443" s="96">
        <v>1.1291971758340535</v>
      </c>
      <c r="E4443" s="98">
        <v>0</v>
      </c>
      <c r="F4443" s="119">
        <v>0</v>
      </c>
      <c r="G4443" s="177">
        <v>0</v>
      </c>
      <c r="H4443" s="97">
        <v>9936551.0651884638</v>
      </c>
      <c r="I4443" s="185">
        <v>34923.83786824064</v>
      </c>
      <c r="J4443" s="174">
        <v>347022498370.13574</v>
      </c>
      <c r="K4443" s="186">
        <v>0.38633758521492567</v>
      </c>
      <c r="L4443" s="182">
        <v>105480620060.79813</v>
      </c>
      <c r="M4443" s="189">
        <v>12108766435.826122</v>
      </c>
      <c r="N4443" s="187">
        <v>19583639.612219855</v>
      </c>
      <c r="O4443" s="185">
        <v>0</v>
      </c>
      <c r="P4443" s="185">
        <v>0</v>
      </c>
      <c r="Q4443" s="174">
        <v>359131264805.96185</v>
      </c>
      <c r="R4443" s="119">
        <v>0.37331150800252771</v>
      </c>
      <c r="S4443" s="174">
        <v>105480620060.79813</v>
      </c>
      <c r="T4443" s="119">
        <v>0.29371049083623829</v>
      </c>
      <c r="U4443" s="97">
        <v>13.372149216189298</v>
      </c>
      <c r="V4443" s="184">
        <v>1363162111967.8513</v>
      </c>
      <c r="W4443" s="199">
        <v>1415.2444806074009</v>
      </c>
      <c r="X4443" s="191">
        <v>6.0705440973303389E-2</v>
      </c>
      <c r="Y4443" s="198">
        <v>2.0000000000000001E-4</v>
      </c>
    </row>
    <row r="4444" spans="1:25" x14ac:dyDescent="0.2">
      <c r="A4444">
        <v>4440</v>
      </c>
      <c r="B4444" s="119">
        <v>0.60984976732234597</v>
      </c>
      <c r="C4444" s="97">
        <v>12469.68549185608</v>
      </c>
      <c r="D4444" s="96">
        <v>0.41143304963783339</v>
      </c>
      <c r="E4444" s="98">
        <v>0.15485817647529004</v>
      </c>
      <c r="F4444" s="119">
        <v>0</v>
      </c>
      <c r="G4444" s="177">
        <v>0</v>
      </c>
      <c r="H4444" s="97">
        <v>8501302.9966712259</v>
      </c>
      <c r="I4444" s="185">
        <v>39024.400047069423</v>
      </c>
      <c r="J4444" s="174">
        <v>331758249063.448</v>
      </c>
      <c r="K4444" s="186">
        <v>0.39872071470170189</v>
      </c>
      <c r="L4444" s="182">
        <v>99536932476.617966</v>
      </c>
      <c r="M4444" s="189">
        <v>12747487187.058329</v>
      </c>
      <c r="N4444" s="187">
        <v>23550251.530942366</v>
      </c>
      <c r="O4444" s="185">
        <v>35640199812.997192</v>
      </c>
      <c r="P4444" s="185">
        <v>0</v>
      </c>
      <c r="Q4444" s="174">
        <v>380145936063.50354</v>
      </c>
      <c r="R4444" s="119">
        <v>0.42297189255839046</v>
      </c>
      <c r="S4444" s="174">
        <v>115566145751.58707</v>
      </c>
      <c r="T4444" s="119">
        <v>0.30400468553813947</v>
      </c>
      <c r="U4444" s="97">
        <v>14.211588480930452</v>
      </c>
      <c r="V4444" s="184">
        <v>1799074571403.7788</v>
      </c>
      <c r="W4444" s="199">
        <v>1865.8390057841812</v>
      </c>
      <c r="X4444" s="191">
        <v>5.1711721586229172E-2</v>
      </c>
      <c r="Y4444" s="198">
        <v>2.0000000000000001E-4</v>
      </c>
    </row>
    <row r="4445" spans="1:25" x14ac:dyDescent="0.2">
      <c r="A4445">
        <v>4441</v>
      </c>
      <c r="B4445" s="119">
        <v>0.43023039236644905</v>
      </c>
      <c r="C4445" s="97">
        <v>7984.0436003091072</v>
      </c>
      <c r="D4445" s="96">
        <v>0.27210029392021728</v>
      </c>
      <c r="E4445" s="98">
        <v>0</v>
      </c>
      <c r="F4445" s="119">
        <v>0</v>
      </c>
      <c r="G4445" s="177">
        <v>0</v>
      </c>
      <c r="H4445" s="97">
        <v>2521370.3283435041</v>
      </c>
      <c r="I4445" s="185">
        <v>53879.367168973877</v>
      </c>
      <c r="J4445" s="174">
        <v>135849837689.77588</v>
      </c>
      <c r="K4445" s="186">
        <v>0.430230392366449</v>
      </c>
      <c r="L4445" s="182">
        <v>42687796956.109375</v>
      </c>
      <c r="M4445" s="189">
        <v>3124406226.4084592</v>
      </c>
      <c r="N4445" s="187">
        <v>9099789.6917017456</v>
      </c>
      <c r="O4445" s="185">
        <v>0</v>
      </c>
      <c r="P4445" s="185">
        <v>0</v>
      </c>
      <c r="Q4445" s="174">
        <v>138974243916.18433</v>
      </c>
      <c r="R4445" s="119">
        <v>0.42055799207974132</v>
      </c>
      <c r="S4445" s="174">
        <v>42687796956.109375</v>
      </c>
      <c r="T4445" s="119">
        <v>0.30716336893226404</v>
      </c>
      <c r="U4445" s="97">
        <v>13.219537057987706</v>
      </c>
      <c r="V4445" s="184">
        <v>676015315439.02197</v>
      </c>
      <c r="W4445" s="199">
        <v>701.42366599501827</v>
      </c>
      <c r="X4445" s="191">
        <v>5.0125755218581598E-2</v>
      </c>
      <c r="Y4445" s="198">
        <v>2.0000000000000001E-4</v>
      </c>
    </row>
    <row r="4446" spans="1:25" x14ac:dyDescent="0.2">
      <c r="A4446">
        <v>4442</v>
      </c>
      <c r="B4446" s="119">
        <v>0.43369573809259498</v>
      </c>
      <c r="C4446" s="97">
        <v>4000</v>
      </c>
      <c r="D4446" s="96">
        <v>1.1977568926494506</v>
      </c>
      <c r="E4446" s="98">
        <v>0</v>
      </c>
      <c r="F4446" s="119">
        <v>0.53053214485882716</v>
      </c>
      <c r="G4446" s="177">
        <v>1</v>
      </c>
      <c r="H4446" s="97">
        <v>15479788.577785384</v>
      </c>
      <c r="I4446" s="185">
        <v>33476.66057756728</v>
      </c>
      <c r="J4446" s="174">
        <v>518211628031.02423</v>
      </c>
      <c r="K4446" s="186">
        <v>0.35576187897253819</v>
      </c>
      <c r="L4446" s="182">
        <v>129898585876.23024</v>
      </c>
      <c r="M4446" s="189">
        <v>18958165496.055584</v>
      </c>
      <c r="N4446" s="187">
        <v>29198937.119867027</v>
      </c>
      <c r="O4446" s="185">
        <v>0</v>
      </c>
      <c r="P4446" s="185">
        <v>364897867958.85687</v>
      </c>
      <c r="Q4446" s="174">
        <v>902067661485.93665</v>
      </c>
      <c r="R4446" s="119">
        <v>0.52798504723721984</v>
      </c>
      <c r="S4446" s="174">
        <v>347730096497.37744</v>
      </c>
      <c r="T4446" s="119">
        <v>0.38548116881230043</v>
      </c>
      <c r="U4446" s="97">
        <v>16.925160358820985</v>
      </c>
      <c r="V4446" s="184">
        <v>6254195692849.9668</v>
      </c>
      <c r="W4446" s="199">
        <v>6493.0579248286285</v>
      </c>
      <c r="X4446" s="191">
        <v>4.4687761096748019E-2</v>
      </c>
      <c r="Y4446" s="198">
        <v>2.0000000000000001E-4</v>
      </c>
    </row>
    <row r="4447" spans="1:25" x14ac:dyDescent="0.2">
      <c r="A4447">
        <v>4443</v>
      </c>
      <c r="B4447" s="119">
        <v>0.55045372811978255</v>
      </c>
      <c r="C4447" s="97">
        <v>11970.881343446337</v>
      </c>
      <c r="D4447" s="96">
        <v>1.1954583019332095</v>
      </c>
      <c r="E4447" s="98">
        <v>0</v>
      </c>
      <c r="F4447" s="119">
        <v>0</v>
      </c>
      <c r="G4447" s="177">
        <v>0</v>
      </c>
      <c r="H4447" s="97">
        <v>11154240.522126259</v>
      </c>
      <c r="I4447" s="185">
        <v>36318.191303160886</v>
      </c>
      <c r="J4447" s="174">
        <v>405101841124.05066</v>
      </c>
      <c r="K4447" s="186">
        <v>0.37860367226459524</v>
      </c>
      <c r="L4447" s="182">
        <v>128420441257.11746</v>
      </c>
      <c r="M4447" s="189">
        <v>13803561823.200035</v>
      </c>
      <c r="N4447" s="187">
        <v>21342140.961342327</v>
      </c>
      <c r="O4447" s="185">
        <v>0</v>
      </c>
      <c r="P4447" s="185">
        <v>0</v>
      </c>
      <c r="Q4447" s="174">
        <v>418905402947.25067</v>
      </c>
      <c r="R4447" s="119">
        <v>0.36612811296212194</v>
      </c>
      <c r="S4447" s="174">
        <v>128420441257.11746</v>
      </c>
      <c r="T4447" s="119">
        <v>0.30656191195817162</v>
      </c>
      <c r="U4447" s="97">
        <v>13.39356874430022</v>
      </c>
      <c r="V4447" s="184">
        <v>1643559347742.9648</v>
      </c>
      <c r="W4447" s="199">
        <v>1705.6008935254617</v>
      </c>
      <c r="X4447" s="191">
        <v>5.747932915281731E-2</v>
      </c>
      <c r="Y4447" s="198">
        <v>2.0000000000000001E-4</v>
      </c>
    </row>
    <row r="4448" spans="1:25" x14ac:dyDescent="0.2">
      <c r="A4448">
        <v>4444</v>
      </c>
      <c r="B4448" s="119">
        <v>0.45670180003174166</v>
      </c>
      <c r="C4448" s="97">
        <v>10166.672354992781</v>
      </c>
      <c r="D4448" s="96">
        <v>1.0356011136153702</v>
      </c>
      <c r="E4448" s="98">
        <v>5.3583787274250907E-2</v>
      </c>
      <c r="F4448" s="119">
        <v>0</v>
      </c>
      <c r="G4448" s="177">
        <v>0</v>
      </c>
      <c r="H4448" s="97">
        <v>7124715.197536869</v>
      </c>
      <c r="I4448" s="185">
        <v>31079.904767799686</v>
      </c>
      <c r="J4448" s="174">
        <v>221435469837.14102</v>
      </c>
      <c r="K4448" s="186">
        <v>0.32398756379674909</v>
      </c>
      <c r="L4448" s="182">
        <v>52135520291.505463</v>
      </c>
      <c r="M4448" s="189">
        <v>6158085520.8883591</v>
      </c>
      <c r="N4448" s="187">
        <v>14953839.72087479</v>
      </c>
      <c r="O4448" s="185">
        <v>12114084134.946754</v>
      </c>
      <c r="P4448" s="185">
        <v>0</v>
      </c>
      <c r="Q4448" s="174">
        <v>239707639492.97614</v>
      </c>
      <c r="R4448" s="119">
        <v>0.33972052743470188</v>
      </c>
      <c r="S4448" s="174">
        <v>59240560205.384674</v>
      </c>
      <c r="T4448" s="119">
        <v>0.24713672176109569</v>
      </c>
      <c r="U4448" s="97">
        <v>14.061343748206733</v>
      </c>
      <c r="V4448" s="184">
        <v>864415997391.7594</v>
      </c>
      <c r="W4448" s="199">
        <v>897.62487407269418</v>
      </c>
      <c r="X4448" s="191">
        <v>5.604907794258035E-2</v>
      </c>
      <c r="Y4448" s="198">
        <v>2.0000000000000001E-4</v>
      </c>
    </row>
    <row r="4449" spans="1:25" x14ac:dyDescent="0.2">
      <c r="A4449">
        <v>4445</v>
      </c>
      <c r="B4449" s="119">
        <v>0.6608929941952093</v>
      </c>
      <c r="C4449" s="97">
        <v>9644.8895702572354</v>
      </c>
      <c r="D4449" s="96">
        <v>1.0481256988309844</v>
      </c>
      <c r="E4449" s="98">
        <v>0</v>
      </c>
      <c r="F4449" s="119">
        <v>0.56110871636469728</v>
      </c>
      <c r="G4449" s="177">
        <v>1</v>
      </c>
      <c r="H4449" s="97">
        <v>8608679.4984786585</v>
      </c>
      <c r="I4449" s="185">
        <v>42493.995083519971</v>
      </c>
      <c r="J4449" s="174">
        <v>365817184283.95129</v>
      </c>
      <c r="K4449" s="186">
        <v>0.51886423065073939</v>
      </c>
      <c r="L4449" s="182">
        <v>156117097517.47278</v>
      </c>
      <c r="M4449" s="189">
        <v>16600900084.493105</v>
      </c>
      <c r="N4449" s="187">
        <v>17655652.603638917</v>
      </c>
      <c r="O4449" s="185">
        <v>0</v>
      </c>
      <c r="P4449" s="185">
        <v>289025349353.36261</v>
      </c>
      <c r="Q4449" s="174">
        <v>671443433721.80713</v>
      </c>
      <c r="R4449" s="119">
        <v>0.62705167735610545</v>
      </c>
      <c r="S4449" s="174">
        <v>308320218348.67944</v>
      </c>
      <c r="T4449" s="119">
        <v>0.45919016087425596</v>
      </c>
      <c r="U4449" s="97">
        <v>16.13908390410365</v>
      </c>
      <c r="V4449" s="184">
        <v>5277595699361.4355</v>
      </c>
      <c r="W4449" s="199">
        <v>5479.5315348992863</v>
      </c>
      <c r="X4449" s="191">
        <v>4.6945434882417453E-2</v>
      </c>
      <c r="Y4449" s="198">
        <v>2.0000000000000001E-4</v>
      </c>
    </row>
    <row r="4450" spans="1:25" x14ac:dyDescent="0.2">
      <c r="A4450">
        <v>4446</v>
      </c>
      <c r="B4450" s="119">
        <v>0.41904958370549622</v>
      </c>
      <c r="C4450" s="97">
        <v>16242.983235212499</v>
      </c>
      <c r="D4450" s="96">
        <v>0.96612117355142446</v>
      </c>
      <c r="E4450" s="98">
        <v>0.471859227961754</v>
      </c>
      <c r="F4450" s="119">
        <v>0.66675694208966219</v>
      </c>
      <c r="G4450" s="177">
        <v>1</v>
      </c>
      <c r="H4450" s="97">
        <v>6514605.45042603</v>
      </c>
      <c r="I4450" s="185">
        <v>37519.340296530623</v>
      </c>
      <c r="J4450" s="174">
        <v>244423698792.16739</v>
      </c>
      <c r="K4450" s="186">
        <v>0.29206587112822113</v>
      </c>
      <c r="L4450" s="182">
        <v>57467677445.394768</v>
      </c>
      <c r="M4450" s="189">
        <v>2599050745.7569289</v>
      </c>
      <c r="N4450" s="187">
        <v>14080541.783956505</v>
      </c>
      <c r="O4450" s="185">
        <v>0</v>
      </c>
      <c r="P4450" s="185">
        <v>208223684879.64926</v>
      </c>
      <c r="Q4450" s="174">
        <v>455246434417.57361</v>
      </c>
      <c r="R4450" s="119">
        <v>0.5227207736844377</v>
      </c>
      <c r="S4450" s="174">
        <v>159194046384.85846</v>
      </c>
      <c r="T4450" s="119">
        <v>0.34968762926946539</v>
      </c>
      <c r="U4450" s="97">
        <v>16.89046586580244</v>
      </c>
      <c r="V4450" s="184">
        <v>2748902773657.6143</v>
      </c>
      <c r="W4450" s="199">
        <v>2854.5210690763538</v>
      </c>
      <c r="X4450" s="191">
        <v>4.5172230644757679E-2</v>
      </c>
      <c r="Y4450" s="198">
        <v>2.0000000000000001E-4</v>
      </c>
    </row>
    <row r="4451" spans="1:25" x14ac:dyDescent="0.2">
      <c r="A4451">
        <v>4447</v>
      </c>
      <c r="B4451" s="119">
        <v>0.43876287569707501</v>
      </c>
      <c r="C4451" s="97">
        <v>4000</v>
      </c>
      <c r="D4451" s="96">
        <v>0.2</v>
      </c>
      <c r="E4451" s="98">
        <v>0</v>
      </c>
      <c r="F4451" s="119">
        <v>0.53713607115477713</v>
      </c>
      <c r="G4451" s="177">
        <v>1</v>
      </c>
      <c r="H4451" s="97">
        <v>2575095.0254824543</v>
      </c>
      <c r="I4451" s="185">
        <v>53599.325270203677</v>
      </c>
      <c r="J4451" s="174">
        <v>138023355872.51749</v>
      </c>
      <c r="K4451" s="186">
        <v>0.43876287569707495</v>
      </c>
      <c r="L4451" s="182">
        <v>40850288224.767693</v>
      </c>
      <c r="M4451" s="189">
        <v>3947889331.0158329</v>
      </c>
      <c r="N4451" s="187">
        <v>10072463.316789148</v>
      </c>
      <c r="O4451" s="185">
        <v>0</v>
      </c>
      <c r="P4451" s="185">
        <v>217624015085.14166</v>
      </c>
      <c r="Q4451" s="174">
        <v>359595260288.67499</v>
      </c>
      <c r="R4451" s="119">
        <v>0.65256348600290537</v>
      </c>
      <c r="S4451" s="174">
        <v>148126964395.79922</v>
      </c>
      <c r="T4451" s="119">
        <v>0.41192690992891906</v>
      </c>
      <c r="U4451" s="97">
        <v>17.434053933070867</v>
      </c>
      <c r="V4451" s="184">
        <v>2849270296981.6729</v>
      </c>
      <c r="W4451" s="199">
        <v>2952.8996905172485</v>
      </c>
      <c r="X4451" s="191">
        <v>4.1510295190829299E-2</v>
      </c>
      <c r="Y4451" s="198">
        <v>2.0000000000000001E-4</v>
      </c>
    </row>
    <row r="4452" spans="1:25" x14ac:dyDescent="0.2">
      <c r="A4452">
        <v>4448</v>
      </c>
      <c r="B4452" s="119">
        <v>0.65304282493095067</v>
      </c>
      <c r="C4452" s="97">
        <v>5315.3240554700842</v>
      </c>
      <c r="D4452" s="96">
        <v>1.1763999579532602</v>
      </c>
      <c r="E4452" s="98">
        <v>0.12180322001209673</v>
      </c>
      <c r="F4452" s="119">
        <v>0.56291217570957519</v>
      </c>
      <c r="G4452" s="177">
        <v>1</v>
      </c>
      <c r="H4452" s="97">
        <v>17158272.55516801</v>
      </c>
      <c r="I4452" s="185">
        <v>33494.930964608822</v>
      </c>
      <c r="J4452" s="174">
        <v>574715154707.29468</v>
      </c>
      <c r="K4452" s="186">
        <v>0.4251773927530087</v>
      </c>
      <c r="L4452" s="182">
        <v>167553865324.65765</v>
      </c>
      <c r="M4452" s="189">
        <v>12262570707.132814</v>
      </c>
      <c r="N4452" s="187">
        <v>32259315.90573746</v>
      </c>
      <c r="O4452" s="185">
        <v>0</v>
      </c>
      <c r="P4452" s="185">
        <v>478491888025.9325</v>
      </c>
      <c r="Q4452" s="174">
        <v>1065469613440.36</v>
      </c>
      <c r="R4452" s="119">
        <v>0.58861312754832551</v>
      </c>
      <c r="S4452" s="174">
        <v>465011489696.51825</v>
      </c>
      <c r="T4452" s="119">
        <v>0.436438058702598</v>
      </c>
      <c r="U4452" s="97">
        <v>16.920349617437111</v>
      </c>
      <c r="V4452" s="184">
        <v>8320191999553.4844</v>
      </c>
      <c r="W4452" s="199">
        <v>8635.6604524480845</v>
      </c>
      <c r="X4452" s="191">
        <v>4.4222797016624682E-2</v>
      </c>
      <c r="Y4452" s="198">
        <v>2.0000000000000001E-4</v>
      </c>
    </row>
    <row r="4453" spans="1:25" x14ac:dyDescent="0.2">
      <c r="A4453">
        <v>4449</v>
      </c>
      <c r="B4453" s="119">
        <v>0.7272201538813432</v>
      </c>
      <c r="C4453" s="97">
        <v>4000</v>
      </c>
      <c r="D4453" s="96">
        <v>0.71892522673369164</v>
      </c>
      <c r="E4453" s="98">
        <v>0.22753824065686853</v>
      </c>
      <c r="F4453" s="119">
        <v>0</v>
      </c>
      <c r="G4453" s="177">
        <v>0</v>
      </c>
      <c r="H4453" s="97">
        <v>8611599.3906234615</v>
      </c>
      <c r="I4453" s="185">
        <v>40578.940557910319</v>
      </c>
      <c r="J4453" s="174">
        <v>349449579780.64618</v>
      </c>
      <c r="K4453" s="186">
        <v>0.47013383887674465</v>
      </c>
      <c r="L4453" s="182">
        <v>122973909693.19798</v>
      </c>
      <c r="M4453" s="189">
        <v>30421037514.42923</v>
      </c>
      <c r="N4453" s="187">
        <v>20278940.497361787</v>
      </c>
      <c r="O4453" s="185">
        <v>45552170181.654297</v>
      </c>
      <c r="P4453" s="185">
        <v>0</v>
      </c>
      <c r="Q4453" s="174">
        <v>425422787476.72974</v>
      </c>
      <c r="R4453" s="119">
        <v>0.47183605225294523</v>
      </c>
      <c r="S4453" s="174">
        <v>144250978665.42868</v>
      </c>
      <c r="T4453" s="119">
        <v>0.3390767559044286</v>
      </c>
      <c r="U4453" s="97">
        <v>14.6269251902464</v>
      </c>
      <c r="V4453" s="184">
        <v>2365522925167.0356</v>
      </c>
      <c r="W4453" s="199">
        <v>2454.477661434461</v>
      </c>
      <c r="X4453" s="191">
        <v>4.8661998087473186E-2</v>
      </c>
      <c r="Y4453" s="198">
        <v>2.0000000000000001E-4</v>
      </c>
    </row>
    <row r="4454" spans="1:25" x14ac:dyDescent="0.2">
      <c r="A4454">
        <v>4450</v>
      </c>
      <c r="B4454" s="119">
        <v>0.3344326484644139</v>
      </c>
      <c r="C4454" s="97">
        <v>11774.661840266006</v>
      </c>
      <c r="D4454" s="96">
        <v>0.61065125564615252</v>
      </c>
      <c r="E4454" s="98">
        <v>0.13238355439903121</v>
      </c>
      <c r="F4454" s="119">
        <v>0.50224462691580829</v>
      </c>
      <c r="G4454" s="177">
        <v>1</v>
      </c>
      <c r="H4454" s="97">
        <v>3476103.461325903</v>
      </c>
      <c r="I4454" s="185">
        <v>46201.543245757042</v>
      </c>
      <c r="J4454" s="174">
        <v>160601344395.17444</v>
      </c>
      <c r="K4454" s="186">
        <v>0.3344326484644139</v>
      </c>
      <c r="L4454" s="182">
        <v>33708899329.847473</v>
      </c>
      <c r="M4454" s="189">
        <v>2423340972.5245199</v>
      </c>
      <c r="N4454" s="187">
        <v>9553764.8820526097</v>
      </c>
      <c r="O4454" s="185">
        <v>0</v>
      </c>
      <c r="P4454" s="185">
        <v>193556146505.45053</v>
      </c>
      <c r="Q4454" s="174">
        <v>356580831873.14954</v>
      </c>
      <c r="R4454" s="119">
        <v>0.58487510128299824</v>
      </c>
      <c r="S4454" s="174">
        <v>126869094742.4727</v>
      </c>
      <c r="T4454" s="119">
        <v>0.35579336689529417</v>
      </c>
      <c r="U4454" s="97">
        <v>17.476161546167475</v>
      </c>
      <c r="V4454" s="184">
        <v>2367026865283.6558</v>
      </c>
      <c r="W4454" s="199">
        <v>2455.360424408238</v>
      </c>
      <c r="X4454" s="191">
        <v>4.2868333835608487E-2</v>
      </c>
      <c r="Y4454" s="198">
        <v>2.0000000000000001E-4</v>
      </c>
    </row>
    <row r="4455" spans="1:25" x14ac:dyDescent="0.2">
      <c r="A4455">
        <v>4451</v>
      </c>
      <c r="B4455" s="119">
        <v>0.43429359768329617</v>
      </c>
      <c r="C4455" s="97">
        <v>8819.4532767044566</v>
      </c>
      <c r="D4455" s="96">
        <v>0.72235233064318827</v>
      </c>
      <c r="E4455" s="98">
        <v>0.15597467362847811</v>
      </c>
      <c r="F4455" s="119">
        <v>0</v>
      </c>
      <c r="G4455" s="177">
        <v>0</v>
      </c>
      <c r="H4455" s="97">
        <v>7322086.5739705665</v>
      </c>
      <c r="I4455" s="185">
        <v>37457.302594250992</v>
      </c>
      <c r="J4455" s="174">
        <v>274265612422.51807</v>
      </c>
      <c r="K4455" s="186">
        <v>0.43429359768329623</v>
      </c>
      <c r="L4455" s="182">
        <v>88370544157.236832</v>
      </c>
      <c r="M4455" s="189">
        <v>8635243194.5019779</v>
      </c>
      <c r="N4455" s="187">
        <v>17295272.121548761</v>
      </c>
      <c r="O4455" s="185">
        <v>27828570898.738865</v>
      </c>
      <c r="P4455" s="185">
        <v>0</v>
      </c>
      <c r="Q4455" s="174">
        <v>310729426515.75891</v>
      </c>
      <c r="R4455" s="119">
        <v>0.45497672313828663</v>
      </c>
      <c r="S4455" s="174">
        <v>104367584334.93597</v>
      </c>
      <c r="T4455" s="119">
        <v>0.3358793066534459</v>
      </c>
      <c r="U4455" s="97">
        <v>14.151788417347509</v>
      </c>
      <c r="V4455" s="184">
        <v>1592387307285.5449</v>
      </c>
      <c r="W4455" s="199">
        <v>1653.3956582683495</v>
      </c>
      <c r="X4455" s="191">
        <v>5.1738374995145435E-2</v>
      </c>
      <c r="Y4455" s="198">
        <v>2.0000000000000001E-4</v>
      </c>
    </row>
    <row r="4456" spans="1:25" x14ac:dyDescent="0.2">
      <c r="A4456">
        <v>4452</v>
      </c>
      <c r="B4456" s="119">
        <v>0.62301995058327186</v>
      </c>
      <c r="C4456" s="97">
        <v>8510.1718709423731</v>
      </c>
      <c r="D4456" s="96">
        <v>0.92814499424882702</v>
      </c>
      <c r="E4456" s="98">
        <v>0.59217020501002371</v>
      </c>
      <c r="F4456" s="119">
        <v>0.69715078088520088</v>
      </c>
      <c r="G4456" s="177">
        <v>1</v>
      </c>
      <c r="H4456" s="97">
        <v>8899562.5216149315</v>
      </c>
      <c r="I4456" s="185">
        <v>33096.136210947763</v>
      </c>
      <c r="J4456" s="174">
        <v>294541133433.2135</v>
      </c>
      <c r="K4456" s="186">
        <v>0.31923519809260548</v>
      </c>
      <c r="L4456" s="182">
        <v>62169291594.988831</v>
      </c>
      <c r="M4456" s="189">
        <v>2748706584.5135612</v>
      </c>
      <c r="N4456" s="187">
        <v>18943207.711944193</v>
      </c>
      <c r="O4456" s="185">
        <v>0</v>
      </c>
      <c r="P4456" s="185">
        <v>342002223406.04456</v>
      </c>
      <c r="Q4456" s="174">
        <v>639292063423.77161</v>
      </c>
      <c r="R4456" s="119">
        <v>0.5750574687787342</v>
      </c>
      <c r="S4456" s="174">
        <v>221211974845.79224</v>
      </c>
      <c r="T4456" s="119">
        <v>0.34602646818588151</v>
      </c>
      <c r="U4456" s="97">
        <v>17.346460876132465</v>
      </c>
      <c r="V4456" s="184">
        <v>4019850384685.9741</v>
      </c>
      <c r="W4456" s="199">
        <v>4170.7242203718979</v>
      </c>
      <c r="X4456" s="191">
        <v>4.3004473306812507E-2</v>
      </c>
      <c r="Y4456" s="198">
        <v>2.0000000000000001E-4</v>
      </c>
    </row>
    <row r="4457" spans="1:25" x14ac:dyDescent="0.2">
      <c r="A4457">
        <v>4453</v>
      </c>
      <c r="B4457" s="119">
        <v>0.54836923809927995</v>
      </c>
      <c r="C4457" s="97">
        <v>10408.366627714187</v>
      </c>
      <c r="D4457" s="96">
        <v>0.99670585472422446</v>
      </c>
      <c r="E4457" s="98">
        <v>0.19472304190718742</v>
      </c>
      <c r="F4457" s="119">
        <v>0.63873064803959967</v>
      </c>
      <c r="G4457" s="177">
        <v>1</v>
      </c>
      <c r="H4457" s="97">
        <v>9897244.229188906</v>
      </c>
      <c r="I4457" s="185">
        <v>38487.184688024594</v>
      </c>
      <c r="J4457" s="174">
        <v>380917066551.27905</v>
      </c>
      <c r="K4457" s="186">
        <v>0.43911659741840736</v>
      </c>
      <c r="L4457" s="182">
        <v>136332897260.65216</v>
      </c>
      <c r="M4457" s="189">
        <v>12249178183.665142</v>
      </c>
      <c r="N4457" s="187">
        <v>20327367.679007411</v>
      </c>
      <c r="O4457" s="185">
        <v>0</v>
      </c>
      <c r="P4457" s="185">
        <v>261952455575.62985</v>
      </c>
      <c r="Q4457" s="174">
        <v>655118700310.5741</v>
      </c>
      <c r="R4457" s="119">
        <v>0.57520716542583528</v>
      </c>
      <c r="S4457" s="174">
        <v>247538148095.19107</v>
      </c>
      <c r="T4457" s="119">
        <v>0.37785236168321851</v>
      </c>
      <c r="U4457" s="97">
        <v>15.884694766001521</v>
      </c>
      <c r="V4457" s="184">
        <v>4121590909756.2441</v>
      </c>
      <c r="W4457" s="199">
        <v>4279.2064050240779</v>
      </c>
      <c r="X4457" s="191">
        <v>4.7075623767985388E-2</v>
      </c>
      <c r="Y4457" s="198">
        <v>2.0000000000000001E-4</v>
      </c>
    </row>
    <row r="4458" spans="1:25" x14ac:dyDescent="0.2">
      <c r="A4458">
        <v>4454</v>
      </c>
      <c r="B4458" s="119">
        <v>0.58681367029170617</v>
      </c>
      <c r="C4458" s="97">
        <v>10189.016308892898</v>
      </c>
      <c r="D4458" s="96">
        <v>0.59687389817722281</v>
      </c>
      <c r="E4458" s="98">
        <v>0.43889017720090751</v>
      </c>
      <c r="F4458" s="119">
        <v>0</v>
      </c>
      <c r="G4458" s="177">
        <v>0</v>
      </c>
      <c r="H4458" s="97">
        <v>4281273.5373461563</v>
      </c>
      <c r="I4458" s="185">
        <v>47245.709890449245</v>
      </c>
      <c r="J4458" s="174">
        <v>202271807507.11392</v>
      </c>
      <c r="K4458" s="186">
        <v>0.54572516920101011</v>
      </c>
      <c r="L4458" s="182">
        <v>86169318727.645508</v>
      </c>
      <c r="M4458" s="189">
        <v>14296900625.62109</v>
      </c>
      <c r="N4458" s="187">
        <v>11461554.180462185</v>
      </c>
      <c r="O4458" s="185">
        <v>32084913533.339905</v>
      </c>
      <c r="P4458" s="185">
        <v>0</v>
      </c>
      <c r="Q4458" s="174">
        <v>248653621666.07492</v>
      </c>
      <c r="R4458" s="119">
        <v>0.54715771397770152</v>
      </c>
      <c r="S4458" s="174">
        <v>108792904296.84122</v>
      </c>
      <c r="T4458" s="119">
        <v>0.43752792968743792</v>
      </c>
      <c r="U4458" s="97">
        <v>14.712023251946755</v>
      </c>
      <c r="V4458" s="184">
        <v>1752211261760.5698</v>
      </c>
      <c r="W4458" s="199">
        <v>1819.3331157094822</v>
      </c>
      <c r="X4458" s="191">
        <v>4.9218206744808451E-2</v>
      </c>
      <c r="Y4458" s="198">
        <v>2.0000000000000001E-4</v>
      </c>
    </row>
    <row r="4459" spans="1:25" x14ac:dyDescent="0.2">
      <c r="A4459">
        <v>4455</v>
      </c>
      <c r="B4459" s="119">
        <v>0.55951836354397888</v>
      </c>
      <c r="C4459" s="97">
        <v>10017.452731500627</v>
      </c>
      <c r="D4459" s="96">
        <v>0.40805484057778235</v>
      </c>
      <c r="E4459" s="98">
        <v>0</v>
      </c>
      <c r="F4459" s="119">
        <v>0.74303989204034016</v>
      </c>
      <c r="G4459" s="177">
        <v>1</v>
      </c>
      <c r="H4459" s="97">
        <v>3686486.4410900427</v>
      </c>
      <c r="I4459" s="185">
        <v>53117.892907910878</v>
      </c>
      <c r="J4459" s="174">
        <v>195818391984.28641</v>
      </c>
      <c r="K4459" s="186">
        <v>0.53008039969456</v>
      </c>
      <c r="L4459" s="182">
        <v>76003010764.380203</v>
      </c>
      <c r="M4459" s="189">
        <v>45650060.207888953</v>
      </c>
      <c r="N4459" s="187">
        <v>11277861.930927906</v>
      </c>
      <c r="O4459" s="185">
        <v>0</v>
      </c>
      <c r="P4459" s="185">
        <v>330210571497.88788</v>
      </c>
      <c r="Q4459" s="174">
        <v>526074613542.3822</v>
      </c>
      <c r="R4459" s="119">
        <v>0.69945961887636721</v>
      </c>
      <c r="S4459" s="174">
        <v>205239239596.51401</v>
      </c>
      <c r="T4459" s="119">
        <v>0.39013332769378978</v>
      </c>
      <c r="U4459" s="97">
        <v>16.778872329223589</v>
      </c>
      <c r="V4459" s="184">
        <v>3732851163878.6899</v>
      </c>
      <c r="W4459" s="199">
        <v>3877.4976296488217</v>
      </c>
      <c r="X4459" s="191">
        <v>4.3994004864226277E-2</v>
      </c>
      <c r="Y4459" s="198">
        <v>2.0000000000000001E-4</v>
      </c>
    </row>
    <row r="4460" spans="1:25" x14ac:dyDescent="0.2">
      <c r="A4460">
        <v>4456</v>
      </c>
      <c r="B4460" s="119">
        <v>0.42350909603033782</v>
      </c>
      <c r="C4460" s="97">
        <v>10279.702626749477</v>
      </c>
      <c r="D4460" s="96">
        <v>0.36383143377003696</v>
      </c>
      <c r="E4460" s="98">
        <v>0</v>
      </c>
      <c r="F4460" s="119">
        <v>0.5133001792280466</v>
      </c>
      <c r="G4460" s="177">
        <v>1</v>
      </c>
      <c r="H4460" s="97">
        <v>4102272.9338204386</v>
      </c>
      <c r="I4460" s="185">
        <v>45660.125427049985</v>
      </c>
      <c r="J4460" s="174">
        <v>187310296694.23355</v>
      </c>
      <c r="K4460" s="186">
        <v>0.42350909603033782</v>
      </c>
      <c r="L4460" s="182">
        <v>56507593039.689606</v>
      </c>
      <c r="M4460" s="189">
        <v>4801011336.7906981</v>
      </c>
      <c r="N4460" s="187">
        <v>12709570.676115915</v>
      </c>
      <c r="O4460" s="185">
        <v>0</v>
      </c>
      <c r="P4460" s="185">
        <v>208604196661.02548</v>
      </c>
      <c r="Q4460" s="174">
        <v>400715504692.04974</v>
      </c>
      <c r="R4460" s="119">
        <v>0.61442836345497287</v>
      </c>
      <c r="S4460" s="174">
        <v>161650667232.36795</v>
      </c>
      <c r="T4460" s="119">
        <v>0.40340507252544833</v>
      </c>
      <c r="U4460" s="97">
        <v>16.994644964024154</v>
      </c>
      <c r="V4460" s="184">
        <v>2987025817034.8496</v>
      </c>
      <c r="W4460" s="199">
        <v>3100.560243612761</v>
      </c>
      <c r="X4460" s="191">
        <v>4.3041322932907987E-2</v>
      </c>
      <c r="Y4460" s="198">
        <v>2.0000000000000001E-4</v>
      </c>
    </row>
    <row r="4461" spans="1:25" x14ac:dyDescent="0.2">
      <c r="A4461">
        <v>4457</v>
      </c>
      <c r="B4461" s="119">
        <v>0.51628127968134729</v>
      </c>
      <c r="C4461" s="97">
        <v>13417.032045020725</v>
      </c>
      <c r="D4461" s="96">
        <v>1.269181213725082</v>
      </c>
      <c r="E4461" s="98">
        <v>0.26843566514533812</v>
      </c>
      <c r="F4461" s="119">
        <v>0.33380562795803886</v>
      </c>
      <c r="G4461" s="177">
        <v>1</v>
      </c>
      <c r="H4461" s="97">
        <v>11060893.114583239</v>
      </c>
      <c r="I4461" s="185">
        <v>25709.323154588194</v>
      </c>
      <c r="J4461" s="174">
        <v>284368075461.17999</v>
      </c>
      <c r="K4461" s="186">
        <v>0.11908500803491184</v>
      </c>
      <c r="L4461" s="182">
        <v>13864041891.105938</v>
      </c>
      <c r="M4461" s="189">
        <v>8874575694.6783581</v>
      </c>
      <c r="N4461" s="187">
        <v>20773490.039715894</v>
      </c>
      <c r="O4461" s="185">
        <v>0</v>
      </c>
      <c r="P4461" s="185">
        <v>221010445228.50308</v>
      </c>
      <c r="Q4461" s="174">
        <v>514253096384.36145</v>
      </c>
      <c r="R4461" s="119">
        <v>0.40966662566579759</v>
      </c>
      <c r="S4461" s="174">
        <v>141535781286.83722</v>
      </c>
      <c r="T4461" s="119">
        <v>0.2752259194586375</v>
      </c>
      <c r="U4461" s="97">
        <v>18.600922435005675</v>
      </c>
      <c r="V4461" s="184">
        <v>2559547225644.0742</v>
      </c>
      <c r="W4461" s="199">
        <v>2651.9282763513115</v>
      </c>
      <c r="X4461" s="191">
        <v>4.2780600923094533E-2</v>
      </c>
      <c r="Y4461" s="198">
        <v>2.0000000000000001E-4</v>
      </c>
    </row>
    <row r="4462" spans="1:25" x14ac:dyDescent="0.2">
      <c r="A4462">
        <v>4458</v>
      </c>
      <c r="B4462" s="119">
        <v>0.63882207583096995</v>
      </c>
      <c r="C4462" s="97">
        <v>5289.305316629685</v>
      </c>
      <c r="D4462" s="96">
        <v>1.0270168818149559</v>
      </c>
      <c r="E4462" s="98">
        <v>0</v>
      </c>
      <c r="F4462" s="119">
        <v>0.63745695834499716</v>
      </c>
      <c r="G4462" s="177">
        <v>1</v>
      </c>
      <c r="H4462" s="97">
        <v>12231983.044082809</v>
      </c>
      <c r="I4462" s="185">
        <v>35935.13951092623</v>
      </c>
      <c r="J4462" s="174">
        <v>439558017184.39984</v>
      </c>
      <c r="K4462" s="186">
        <v>0.41043135316865587</v>
      </c>
      <c r="L4462" s="182">
        <v>128092070477.3938</v>
      </c>
      <c r="M4462" s="189">
        <v>0</v>
      </c>
      <c r="N4462" s="187">
        <v>24629397.204570271</v>
      </c>
      <c r="O4462" s="185">
        <v>0</v>
      </c>
      <c r="P4462" s="185">
        <v>374674681444.15985</v>
      </c>
      <c r="Q4462" s="174">
        <v>814232698628.55969</v>
      </c>
      <c r="R4462" s="119">
        <v>0.58969399995011562</v>
      </c>
      <c r="S4462" s="174">
        <v>344494935826.37665</v>
      </c>
      <c r="T4462" s="119">
        <v>0.42309150247419613</v>
      </c>
      <c r="U4462" s="97">
        <v>16.769045803182117</v>
      </c>
      <c r="V4462" s="184">
        <v>6162517212703.958</v>
      </c>
      <c r="W4462" s="199">
        <v>6400.4413073130945</v>
      </c>
      <c r="X4462" s="191">
        <v>4.4267094941594337E-2</v>
      </c>
      <c r="Y4462" s="198">
        <v>2.0000000000000001E-4</v>
      </c>
    </row>
    <row r="4463" spans="1:25" x14ac:dyDescent="0.2">
      <c r="A4463">
        <v>4459</v>
      </c>
      <c r="B4463" s="119">
        <v>0.53232065649528093</v>
      </c>
      <c r="C4463" s="97">
        <v>7948.2437147138135</v>
      </c>
      <c r="D4463" s="96">
        <v>0.67602730228276975</v>
      </c>
      <c r="E4463" s="98">
        <v>0</v>
      </c>
      <c r="F4463" s="119">
        <v>0</v>
      </c>
      <c r="G4463" s="177">
        <v>0</v>
      </c>
      <c r="H4463" s="97">
        <v>4419107.8896838343</v>
      </c>
      <c r="I4463" s="185">
        <v>45346.225537959843</v>
      </c>
      <c r="J4463" s="174">
        <v>200389863042.18091</v>
      </c>
      <c r="K4463" s="186">
        <v>0.44444528297331554</v>
      </c>
      <c r="L4463" s="182">
        <v>65737346798.390167</v>
      </c>
      <c r="M4463" s="189">
        <v>2932618588.4072714</v>
      </c>
      <c r="N4463" s="187">
        <v>11411349.99219374</v>
      </c>
      <c r="O4463" s="185">
        <v>0</v>
      </c>
      <c r="P4463" s="185">
        <v>0</v>
      </c>
      <c r="Q4463" s="174">
        <v>203322481630.58817</v>
      </c>
      <c r="R4463" s="119">
        <v>0.43803483348477562</v>
      </c>
      <c r="S4463" s="174">
        <v>65737346798.390167</v>
      </c>
      <c r="T4463" s="119">
        <v>0.32331568192162247</v>
      </c>
      <c r="U4463" s="97">
        <v>13.150735674170143</v>
      </c>
      <c r="V4463" s="184">
        <v>970100992181.32593</v>
      </c>
      <c r="W4463" s="199">
        <v>1006.2352541714088</v>
      </c>
      <c r="X4463" s="191">
        <v>5.4986210070003573E-2</v>
      </c>
      <c r="Y4463" s="198">
        <v>2.0000000000000001E-4</v>
      </c>
    </row>
    <row r="4464" spans="1:25" x14ac:dyDescent="0.2">
      <c r="A4464">
        <v>4460</v>
      </c>
      <c r="B4464" s="119">
        <v>0.48355085068008757</v>
      </c>
      <c r="C4464" s="97">
        <v>6909.5547949113516</v>
      </c>
      <c r="D4464" s="96">
        <v>0.21796386076549379</v>
      </c>
      <c r="E4464" s="98">
        <v>0.46652001575669561</v>
      </c>
      <c r="F4464" s="119">
        <v>0</v>
      </c>
      <c r="G4464" s="177">
        <v>0</v>
      </c>
      <c r="H4464" s="97">
        <v>4130833.349042139</v>
      </c>
      <c r="I4464" s="185">
        <v>36040.018937386521</v>
      </c>
      <c r="J4464" s="174">
        <v>148875312126.66647</v>
      </c>
      <c r="K4464" s="186">
        <v>0.40788312504667312</v>
      </c>
      <c r="L4464" s="182">
        <v>44240274793.435356</v>
      </c>
      <c r="M4464" s="189">
        <v>25866423546.581619</v>
      </c>
      <c r="N4464" s="187">
        <v>14440270.319704145</v>
      </c>
      <c r="O4464" s="185">
        <v>62699578273.875847</v>
      </c>
      <c r="P4464" s="185">
        <v>0</v>
      </c>
      <c r="Q4464" s="174">
        <v>237441313947.12396</v>
      </c>
      <c r="R4464" s="119">
        <v>0.46699282584123925</v>
      </c>
      <c r="S4464" s="174">
        <v>83576848483.136795</v>
      </c>
      <c r="T4464" s="119">
        <v>0.35198949624136855</v>
      </c>
      <c r="U4464" s="97">
        <v>16.892084372201889</v>
      </c>
      <c r="V4464" s="184">
        <v>1576092439979.9507</v>
      </c>
      <c r="W4464" s="199">
        <v>1633.300493852742</v>
      </c>
      <c r="X4464" s="191">
        <v>4.2011840861381114E-2</v>
      </c>
      <c r="Y4464" s="198">
        <v>2.0000000000000001E-4</v>
      </c>
    </row>
    <row r="4465" spans="1:25" x14ac:dyDescent="0.2">
      <c r="A4465">
        <v>4461</v>
      </c>
      <c r="B4465" s="119">
        <v>0.65760888660699957</v>
      </c>
      <c r="C4465" s="97">
        <v>5499.4318354620027</v>
      </c>
      <c r="D4465" s="96">
        <v>0.70790898941699498</v>
      </c>
      <c r="E4465" s="98">
        <v>0</v>
      </c>
      <c r="F4465" s="119">
        <v>0.63324768256643726</v>
      </c>
      <c r="G4465" s="177">
        <v>1</v>
      </c>
      <c r="H4465" s="97">
        <v>7302175.6167223835</v>
      </c>
      <c r="I4465" s="185">
        <v>34833.407997090071</v>
      </c>
      <c r="J4465" s="174">
        <v>254359662523.6936</v>
      </c>
      <c r="K4465" s="186">
        <v>0.39158263350360578</v>
      </c>
      <c r="L4465" s="182">
        <v>69706190975.5392</v>
      </c>
      <c r="M4465" s="189">
        <v>0</v>
      </c>
      <c r="N4465" s="187">
        <v>17485220.275308643</v>
      </c>
      <c r="O4465" s="185">
        <v>0</v>
      </c>
      <c r="P4465" s="185">
        <v>367372897612.26825</v>
      </c>
      <c r="Q4465" s="174">
        <v>621732560135.96191</v>
      </c>
      <c r="R4465" s="119">
        <v>0.63291062721868596</v>
      </c>
      <c r="S4465" s="174">
        <v>243654229507.98383</v>
      </c>
      <c r="T4465" s="119">
        <v>0.39189555949056448</v>
      </c>
      <c r="U4465" s="97">
        <v>17.283480870831628</v>
      </c>
      <c r="V4465" s="184">
        <v>4515741011623.7363</v>
      </c>
      <c r="W4465" s="199">
        <v>4689.3999139626585</v>
      </c>
      <c r="X4465" s="191">
        <v>4.2848127730943222E-2</v>
      </c>
      <c r="Y4465" s="198">
        <v>2.0000000000000001E-4</v>
      </c>
    </row>
    <row r="4466" spans="1:25" x14ac:dyDescent="0.2">
      <c r="A4466">
        <v>4462</v>
      </c>
      <c r="B4466" s="119">
        <v>0.50761169238854387</v>
      </c>
      <c r="C4466" s="97">
        <v>7169.8434287463606</v>
      </c>
      <c r="D4466" s="96">
        <v>0.91718196958323839</v>
      </c>
      <c r="E4466" s="98">
        <v>0.45729083114277624</v>
      </c>
      <c r="F4466" s="119">
        <v>0</v>
      </c>
      <c r="G4466" s="177">
        <v>0</v>
      </c>
      <c r="H4466" s="97">
        <v>10798867.87930591</v>
      </c>
      <c r="I4466" s="185">
        <v>37235.36036906347</v>
      </c>
      <c r="J4466" s="174">
        <v>402099737063.8598</v>
      </c>
      <c r="K4466" s="186">
        <v>0.42164358200701646</v>
      </c>
      <c r="L4466" s="182">
        <v>132332312147.56322</v>
      </c>
      <c r="M4466" s="189">
        <v>47617975300.672089</v>
      </c>
      <c r="N4466" s="187">
        <v>22736578.651505586</v>
      </c>
      <c r="O4466" s="185">
        <v>82787879399.42012</v>
      </c>
      <c r="P4466" s="185">
        <v>0</v>
      </c>
      <c r="Q4466" s="174">
        <v>532505591763.95203</v>
      </c>
      <c r="R4466" s="119">
        <v>0.44276169231990797</v>
      </c>
      <c r="S4466" s="174">
        <v>169231552563.28464</v>
      </c>
      <c r="T4466" s="119">
        <v>0.31780239528132737</v>
      </c>
      <c r="U4466" s="97">
        <v>15.051475296017735</v>
      </c>
      <c r="V4466" s="184">
        <v>2722098608968.0732</v>
      </c>
      <c r="W4466" s="199">
        <v>2823.9130225356894</v>
      </c>
      <c r="X4466" s="191">
        <v>4.8005047337369454E-2</v>
      </c>
      <c r="Y4466" s="198">
        <v>2.0000000000000001E-4</v>
      </c>
    </row>
    <row r="4467" spans="1:25" x14ac:dyDescent="0.2">
      <c r="A4467">
        <v>4463</v>
      </c>
      <c r="B4467" s="119">
        <v>0.35376761860701622</v>
      </c>
      <c r="C4467" s="97">
        <v>12191.38803374666</v>
      </c>
      <c r="D4467" s="96">
        <v>0.64645174040115738</v>
      </c>
      <c r="E4467" s="98">
        <v>0</v>
      </c>
      <c r="F4467" s="119">
        <v>0.63645632672498265</v>
      </c>
      <c r="G4467" s="177">
        <v>1</v>
      </c>
      <c r="H4467" s="97">
        <v>3780075.5432283706</v>
      </c>
      <c r="I4467" s="185">
        <v>36790.610813089137</v>
      </c>
      <c r="J4467" s="174">
        <v>139071288154.99149</v>
      </c>
      <c r="K4467" s="186">
        <v>0.26038799145697344</v>
      </c>
      <c r="L4467" s="182">
        <v>22051965516.982697</v>
      </c>
      <c r="M4467" s="189">
        <v>7231148499.9386921</v>
      </c>
      <c r="N4467" s="187">
        <v>10046529.925767569</v>
      </c>
      <c r="O4467" s="185">
        <v>0</v>
      </c>
      <c r="P4467" s="185">
        <v>238952642771.55292</v>
      </c>
      <c r="Q4467" s="174">
        <v>385255079426.48315</v>
      </c>
      <c r="R4467" s="119">
        <v>0.59019236799613339</v>
      </c>
      <c r="S4467" s="174">
        <v>144840025219.52374</v>
      </c>
      <c r="T4467" s="119">
        <v>0.3759587684999311</v>
      </c>
      <c r="U4467" s="97">
        <v>18.22678658522209</v>
      </c>
      <c r="V4467" s="184">
        <v>2805313047126.8491</v>
      </c>
      <c r="W4467" s="199">
        <v>2904.7724560210086</v>
      </c>
      <c r="X4467" s="191">
        <v>4.1388883923872001E-2</v>
      </c>
      <c r="Y4467" s="198">
        <v>2.0000000000000001E-4</v>
      </c>
    </row>
    <row r="4468" spans="1:25" x14ac:dyDescent="0.2">
      <c r="A4468">
        <v>4464</v>
      </c>
      <c r="B4468" s="119">
        <v>0.71481303434553967</v>
      </c>
      <c r="C4468" s="97">
        <v>5366.7358472393425</v>
      </c>
      <c r="D4468" s="96">
        <v>0.78728949256037661</v>
      </c>
      <c r="E4468" s="98">
        <v>0</v>
      </c>
      <c r="F4468" s="119">
        <v>0.51301380820818154</v>
      </c>
      <c r="G4468" s="177">
        <v>1</v>
      </c>
      <c r="H4468" s="97">
        <v>36974755.173909694</v>
      </c>
      <c r="I4468" s="185">
        <v>20120.190692237462</v>
      </c>
      <c r="J4468" s="174">
        <v>743939124897.85681</v>
      </c>
      <c r="K4468" s="186">
        <v>0.22910032383306611</v>
      </c>
      <c r="L4468" s="182">
        <v>95858872124.618591</v>
      </c>
      <c r="M4468" s="189">
        <v>16174390290.803259</v>
      </c>
      <c r="N4468" s="187">
        <v>77652139.008288741</v>
      </c>
      <c r="O4468" s="185">
        <v>0</v>
      </c>
      <c r="P4468" s="185">
        <v>489911098878.14685</v>
      </c>
      <c r="Q4468" s="174">
        <v>1250024614066.8069</v>
      </c>
      <c r="R4468" s="119">
        <v>0.44988360005097389</v>
      </c>
      <c r="S4468" s="174">
        <v>306995011702.18689</v>
      </c>
      <c r="T4468" s="119">
        <v>0.24559117336371084</v>
      </c>
      <c r="U4468" s="97">
        <v>17.26164045802615</v>
      </c>
      <c r="V4468" s="184">
        <v>5450990560171.7021</v>
      </c>
      <c r="W4468" s="199">
        <v>5655.7506986361705</v>
      </c>
      <c r="X4468" s="191">
        <v>4.4251917204646947E-2</v>
      </c>
      <c r="Y4468" s="198">
        <v>2.0000000000000001E-4</v>
      </c>
    </row>
    <row r="4469" spans="1:25" x14ac:dyDescent="0.2">
      <c r="A4469">
        <v>4465</v>
      </c>
      <c r="B4469" s="119">
        <v>0.40199019702558403</v>
      </c>
      <c r="C4469" s="97">
        <v>6012.1231128438994</v>
      </c>
      <c r="D4469" s="96">
        <v>0.62658356895915013</v>
      </c>
      <c r="E4469" s="98">
        <v>0.21442556649027233</v>
      </c>
      <c r="F4469" s="119">
        <v>0</v>
      </c>
      <c r="G4469" s="177">
        <v>0</v>
      </c>
      <c r="H4469" s="97">
        <v>6035900.5663416665</v>
      </c>
      <c r="I4469" s="185">
        <v>47014.02611234325</v>
      </c>
      <c r="J4469" s="174">
        <v>283771986837.49451</v>
      </c>
      <c r="K4469" s="186">
        <v>0.40199019702558403</v>
      </c>
      <c r="L4469" s="182">
        <v>78966873782.678177</v>
      </c>
      <c r="M4469" s="189">
        <v>26189414256.991402</v>
      </c>
      <c r="N4469" s="187">
        <v>15340179.350173058</v>
      </c>
      <c r="O4469" s="185">
        <v>37792363450.869644</v>
      </c>
      <c r="P4469" s="185">
        <v>0</v>
      </c>
      <c r="Q4469" s="174">
        <v>347753764545.35553</v>
      </c>
      <c r="R4469" s="119">
        <v>0.41497019550170933</v>
      </c>
      <c r="S4469" s="174">
        <v>98063125213.381271</v>
      </c>
      <c r="T4469" s="119">
        <v>0.28199011832865856</v>
      </c>
      <c r="U4469" s="97">
        <v>14.982371111004278</v>
      </c>
      <c r="V4469" s="184">
        <v>1623118633749.5703</v>
      </c>
      <c r="W4469" s="199">
        <v>1684.3027658153528</v>
      </c>
      <c r="X4469" s="191">
        <v>4.7527479463910643E-2</v>
      </c>
      <c r="Y4469" s="198">
        <v>2.0000000000000001E-4</v>
      </c>
    </row>
    <row r="4470" spans="1:25" x14ac:dyDescent="0.2">
      <c r="A4470">
        <v>4466</v>
      </c>
      <c r="B4470" s="119">
        <v>0.54798250643541813</v>
      </c>
      <c r="C4470" s="97">
        <v>16558.500361919279</v>
      </c>
      <c r="D4470" s="96">
        <v>1.3148587215032672</v>
      </c>
      <c r="E4470" s="98">
        <v>6.9592494379713182E-2</v>
      </c>
      <c r="F4470" s="119">
        <v>0.50859435127432939</v>
      </c>
      <c r="G4470" s="177">
        <v>1</v>
      </c>
      <c r="H4470" s="97">
        <v>12100690.295144692</v>
      </c>
      <c r="I4470" s="185">
        <v>33675.848925134145</v>
      </c>
      <c r="J4470" s="174">
        <v>407501018269.12958</v>
      </c>
      <c r="K4470" s="186">
        <v>0.38176210824175894</v>
      </c>
      <c r="L4470" s="182">
        <v>140492698656.81049</v>
      </c>
      <c r="M4470" s="189">
        <v>8152251523.4558363</v>
      </c>
      <c r="N4470" s="187">
        <v>22266821.851500709</v>
      </c>
      <c r="O4470" s="185">
        <v>0</v>
      </c>
      <c r="P4470" s="185">
        <v>277679884670.42529</v>
      </c>
      <c r="Q4470" s="174">
        <v>693333154463.01074</v>
      </c>
      <c r="R4470" s="119">
        <v>0.54477757647976077</v>
      </c>
      <c r="S4470" s="174">
        <v>290115053949.42175</v>
      </c>
      <c r="T4470" s="119">
        <v>0.41843528191597446</v>
      </c>
      <c r="U4470" s="97">
        <v>16.185588234582745</v>
      </c>
      <c r="V4470" s="184">
        <v>4632910151394.7227</v>
      </c>
      <c r="W4470" s="199">
        <v>4807.4756692687115</v>
      </c>
      <c r="X4470" s="191">
        <v>4.8354779883867022E-2</v>
      </c>
      <c r="Y4470" s="198">
        <v>2.0000000000000001E-4</v>
      </c>
    </row>
    <row r="4471" spans="1:25" x14ac:dyDescent="0.2">
      <c r="A4471">
        <v>4467</v>
      </c>
      <c r="B4471" s="119">
        <v>0.56120700802181656</v>
      </c>
      <c r="C4471" s="97">
        <v>12631.775957115013</v>
      </c>
      <c r="D4471" s="96">
        <v>0.50657769296166699</v>
      </c>
      <c r="E4471" s="98">
        <v>0</v>
      </c>
      <c r="F4471" s="119">
        <v>0</v>
      </c>
      <c r="G4471" s="177">
        <v>0</v>
      </c>
      <c r="H4471" s="97">
        <v>4083256.4180588201</v>
      </c>
      <c r="I4471" s="185">
        <v>50077.692078960186</v>
      </c>
      <c r="J4471" s="174">
        <v>204480057582.98752</v>
      </c>
      <c r="K4471" s="186">
        <v>0.46917748428712314</v>
      </c>
      <c r="L4471" s="182">
        <v>70959366590.258987</v>
      </c>
      <c r="M4471" s="189">
        <v>3521686222.3075895</v>
      </c>
      <c r="N4471" s="187">
        <v>11531285.165627688</v>
      </c>
      <c r="O4471" s="185">
        <v>0</v>
      </c>
      <c r="P4471" s="185">
        <v>0</v>
      </c>
      <c r="Q4471" s="174">
        <v>208001743805.2951</v>
      </c>
      <c r="R4471" s="119">
        <v>0.46123382068121815</v>
      </c>
      <c r="S4471" s="174">
        <v>70959366590.258987</v>
      </c>
      <c r="T4471" s="119">
        <v>0.34114794083977568</v>
      </c>
      <c r="U4471" s="97">
        <v>13.155877156835835</v>
      </c>
      <c r="V4471" s="184">
        <v>1024243252071.1384</v>
      </c>
      <c r="W4471" s="199">
        <v>1063.299755382292</v>
      </c>
      <c r="X4471" s="191">
        <v>5.4635649579315784E-2</v>
      </c>
      <c r="Y4471" s="198">
        <v>2.0000000000000001E-4</v>
      </c>
    </row>
    <row r="4472" spans="1:25" x14ac:dyDescent="0.2">
      <c r="A4472">
        <v>4468</v>
      </c>
      <c r="B4472" s="119">
        <v>0.38272329790328952</v>
      </c>
      <c r="C4472" s="97">
        <v>10607.890237594467</v>
      </c>
      <c r="D4472" s="96">
        <v>0.47027357066994291</v>
      </c>
      <c r="E4472" s="98">
        <v>0.15503725928418804</v>
      </c>
      <c r="F4472" s="119">
        <v>0</v>
      </c>
      <c r="G4472" s="177">
        <v>0</v>
      </c>
      <c r="H4472" s="97">
        <v>3383896.1761934645</v>
      </c>
      <c r="I4472" s="185">
        <v>43579.537756614169</v>
      </c>
      <c r="J4472" s="174">
        <v>147468631174.88541</v>
      </c>
      <c r="K4472" s="186">
        <v>0.38272329790328952</v>
      </c>
      <c r="L4472" s="182">
        <v>41128288049.067368</v>
      </c>
      <c r="M4472" s="189">
        <v>11748327558.515594</v>
      </c>
      <c r="N4472" s="187">
        <v>10098579.638655933</v>
      </c>
      <c r="O4472" s="185">
        <v>43283796897.733833</v>
      </c>
      <c r="P4472" s="185">
        <v>0</v>
      </c>
      <c r="Q4472" s="174">
        <v>202500755631.13483</v>
      </c>
      <c r="R4472" s="119">
        <v>0.4497105114244887</v>
      </c>
      <c r="S4472" s="174">
        <v>62577327290.881065</v>
      </c>
      <c r="T4472" s="119">
        <v>0.30902268535169702</v>
      </c>
      <c r="U4472" s="97">
        <v>15.627398886333442</v>
      </c>
      <c r="V4472" s="184">
        <v>1081725574740.3733</v>
      </c>
      <c r="W4472" s="199">
        <v>1122.4053109726799</v>
      </c>
      <c r="X4472" s="191">
        <v>4.6736344800014727E-2</v>
      </c>
      <c r="Y4472" s="198">
        <v>2.0000000000000001E-4</v>
      </c>
    </row>
    <row r="4473" spans="1:25" x14ac:dyDescent="0.2">
      <c r="A4473">
        <v>4469</v>
      </c>
      <c r="B4473" s="119">
        <v>0.49284097212201328</v>
      </c>
      <c r="C4473" s="97">
        <v>9381.9376780038365</v>
      </c>
      <c r="D4473" s="96">
        <v>0.53245690091540443</v>
      </c>
      <c r="E4473" s="98">
        <v>0.41832846938689638</v>
      </c>
      <c r="F4473" s="119">
        <v>0.56099497928977748</v>
      </c>
      <c r="G4473" s="177">
        <v>1</v>
      </c>
      <c r="H4473" s="97">
        <v>3796090.5780385882</v>
      </c>
      <c r="I4473" s="185">
        <v>53686.253543873092</v>
      </c>
      <c r="J4473" s="174">
        <v>203797881248.0874</v>
      </c>
      <c r="K4473" s="186">
        <v>0.49284097212201328</v>
      </c>
      <c r="L4473" s="182">
        <v>78765684175.496735</v>
      </c>
      <c r="M4473" s="189">
        <v>4811823855.7712498</v>
      </c>
      <c r="N4473" s="187">
        <v>10724151.921529057</v>
      </c>
      <c r="O4473" s="185">
        <v>0</v>
      </c>
      <c r="P4473" s="185">
        <v>162758170260.91156</v>
      </c>
      <c r="Q4473" s="174">
        <v>371367875364.7702</v>
      </c>
      <c r="R4473" s="119">
        <v>0.6210727890582739</v>
      </c>
      <c r="S4473" s="174">
        <v>181590001434.12897</v>
      </c>
      <c r="T4473" s="119">
        <v>0.48897606249804204</v>
      </c>
      <c r="U4473" s="97">
        <v>16.481508756739398</v>
      </c>
      <c r="V4473" s="184">
        <v>3261553528350.459</v>
      </c>
      <c r="W4473" s="199">
        <v>3384.3466646350776</v>
      </c>
      <c r="X4473" s="191">
        <v>4.4685180408728424E-2</v>
      </c>
      <c r="Y4473" s="198">
        <v>2.0000000000000001E-4</v>
      </c>
    </row>
    <row r="4474" spans="1:25" x14ac:dyDescent="0.2">
      <c r="A4474">
        <v>4470</v>
      </c>
      <c r="B4474" s="119">
        <v>0.48082123610400629</v>
      </c>
      <c r="C4474" s="97">
        <v>9100.1409230456156</v>
      </c>
      <c r="D4474" s="96">
        <v>0.76781261772308507</v>
      </c>
      <c r="E4474" s="98">
        <v>0.32775593196776653</v>
      </c>
      <c r="F4474" s="119">
        <v>0.53540406573353649</v>
      </c>
      <c r="G4474" s="177">
        <v>1</v>
      </c>
      <c r="H4474" s="97">
        <v>5305946.2760211388</v>
      </c>
      <c r="I4474" s="185">
        <v>35953.46325423551</v>
      </c>
      <c r="J4474" s="174">
        <v>190767144463.87375</v>
      </c>
      <c r="K4474" s="186">
        <v>0.32137236694439975</v>
      </c>
      <c r="L4474" s="182">
        <v>41032326910.695526</v>
      </c>
      <c r="M4474" s="189">
        <v>5548350219.3542614</v>
      </c>
      <c r="N4474" s="187">
        <v>12753935.763207991</v>
      </c>
      <c r="O4474" s="185">
        <v>0</v>
      </c>
      <c r="P4474" s="185">
        <v>268152989426.28421</v>
      </c>
      <c r="Q4474" s="174">
        <v>464468484109.51221</v>
      </c>
      <c r="R4474" s="119">
        <v>0.59386091786492823</v>
      </c>
      <c r="S4474" s="174">
        <v>174094216188.97867</v>
      </c>
      <c r="T4474" s="119">
        <v>0.37482460521030914</v>
      </c>
      <c r="U4474" s="97">
        <v>17.686812325327502</v>
      </c>
      <c r="V4474" s="184">
        <v>3285010464175.751</v>
      </c>
      <c r="W4474" s="199">
        <v>3412.3279685589773</v>
      </c>
      <c r="X4474" s="191">
        <v>4.2739314386564503E-2</v>
      </c>
      <c r="Y4474" s="198">
        <v>2.0000000000000001E-4</v>
      </c>
    </row>
    <row r="4475" spans="1:25" x14ac:dyDescent="0.2">
      <c r="A4475">
        <v>4471</v>
      </c>
      <c r="B4475" s="119">
        <v>0.42529248886420185</v>
      </c>
      <c r="C4475" s="97">
        <v>13987.930461987853</v>
      </c>
      <c r="D4475" s="96">
        <v>0.2</v>
      </c>
      <c r="E4475" s="98">
        <v>0.63466567449399491</v>
      </c>
      <c r="F4475" s="119">
        <v>0</v>
      </c>
      <c r="G4475" s="177">
        <v>0</v>
      </c>
      <c r="H4475" s="97">
        <v>1342132.5296396755</v>
      </c>
      <c r="I4475" s="185">
        <v>53777.454376127636</v>
      </c>
      <c r="J4475" s="174">
        <v>72176470879.414429</v>
      </c>
      <c r="K4475" s="186">
        <v>0.42529248886420179</v>
      </c>
      <c r="L4475" s="182">
        <v>22528577051.700176</v>
      </c>
      <c r="M4475" s="189">
        <v>16153316073.347912</v>
      </c>
      <c r="N4475" s="187">
        <v>5888267.2711168444</v>
      </c>
      <c r="O4475" s="185">
        <v>34491012886.872513</v>
      </c>
      <c r="P4475" s="185">
        <v>0</v>
      </c>
      <c r="Q4475" s="174">
        <v>122820799839.63486</v>
      </c>
      <c r="R4475" s="119">
        <v>0.47458509733974752</v>
      </c>
      <c r="S4475" s="174">
        <v>40023177202.588562</v>
      </c>
      <c r="T4475" s="119">
        <v>0.32586644326405773</v>
      </c>
      <c r="U4475" s="97">
        <v>16.957974981864481</v>
      </c>
      <c r="V4475" s="184">
        <v>776126844096.97546</v>
      </c>
      <c r="W4475" s="199">
        <v>805.95619644979263</v>
      </c>
      <c r="X4475" s="191">
        <v>4.1590239364076229E-2</v>
      </c>
      <c r="Y4475" s="198">
        <v>2.0000000000000001E-4</v>
      </c>
    </row>
    <row r="4476" spans="1:25" x14ac:dyDescent="0.2">
      <c r="A4476">
        <v>4472</v>
      </c>
      <c r="B4476" s="119">
        <v>0.53622300631358388</v>
      </c>
      <c r="C4476" s="97">
        <v>8526.9494708041493</v>
      </c>
      <c r="D4476" s="96">
        <v>0.72691744063230235</v>
      </c>
      <c r="E4476" s="98">
        <v>0.35207660434201965</v>
      </c>
      <c r="F4476" s="119">
        <v>0.64913871142429924</v>
      </c>
      <c r="G4476" s="177">
        <v>1</v>
      </c>
      <c r="H4476" s="97">
        <v>6138437.8115592776</v>
      </c>
      <c r="I4476" s="185">
        <v>40993.319258380659</v>
      </c>
      <c r="J4476" s="174">
        <v>251634940956.96497</v>
      </c>
      <c r="K4476" s="186">
        <v>0.4903085205665384</v>
      </c>
      <c r="L4476" s="182">
        <v>88758539994.72316</v>
      </c>
      <c r="M4476" s="189">
        <v>489016049.85973096</v>
      </c>
      <c r="N4476" s="187">
        <v>14757155.025819022</v>
      </c>
      <c r="O4476" s="185">
        <v>0</v>
      </c>
      <c r="P4476" s="185">
        <v>354851772958.16852</v>
      </c>
      <c r="Q4476" s="174">
        <v>606975729964.99329</v>
      </c>
      <c r="R4476" s="119">
        <v>0.67096615875148891</v>
      </c>
      <c r="S4476" s="174">
        <v>218198936889.51221</v>
      </c>
      <c r="T4476" s="119">
        <v>0.35948543923180687</v>
      </c>
      <c r="U4476" s="97">
        <v>16.568086520460927</v>
      </c>
      <c r="V4476" s="184">
        <v>3886522888126.4414</v>
      </c>
      <c r="W4476" s="199">
        <v>4028.7379093323634</v>
      </c>
      <c r="X4476" s="191">
        <v>4.4601815526957342E-2</v>
      </c>
      <c r="Y4476" s="198">
        <v>2.0000000000000001E-4</v>
      </c>
    </row>
    <row r="4477" spans="1:25" x14ac:dyDescent="0.2">
      <c r="A4477">
        <v>4473</v>
      </c>
      <c r="B4477" s="119">
        <v>0.48087897812742336</v>
      </c>
      <c r="C4477" s="97">
        <v>8458.9926761927363</v>
      </c>
      <c r="D4477" s="96">
        <v>1.1280931846128088</v>
      </c>
      <c r="E4477" s="98">
        <v>0.10578857930574403</v>
      </c>
      <c r="F4477" s="119">
        <v>0</v>
      </c>
      <c r="G4477" s="177">
        <v>0</v>
      </c>
      <c r="H4477" s="97">
        <v>10203092.353914589</v>
      </c>
      <c r="I4477" s="185">
        <v>38879.436937498678</v>
      </c>
      <c r="J4477" s="174">
        <v>396690485741.49719</v>
      </c>
      <c r="K4477" s="186">
        <v>0.43751018693033605</v>
      </c>
      <c r="L4477" s="182">
        <v>130062259073.00775</v>
      </c>
      <c r="M4477" s="189">
        <v>16074190682.996548</v>
      </c>
      <c r="N4477" s="187">
        <v>20124661.500523463</v>
      </c>
      <c r="O4477" s="185">
        <v>36889925794.140076</v>
      </c>
      <c r="P4477" s="185">
        <v>0</v>
      </c>
      <c r="Q4477" s="174">
        <v>449654602218.63379</v>
      </c>
      <c r="R4477" s="119">
        <v>0.45160900878942489</v>
      </c>
      <c r="S4477" s="174">
        <v>155185980519.46011</v>
      </c>
      <c r="T4477" s="119">
        <v>0.34512263358088491</v>
      </c>
      <c r="U4477" s="97">
        <v>14.348876019664234</v>
      </c>
      <c r="V4477" s="184">
        <v>2325700128439.1543</v>
      </c>
      <c r="W4477" s="199">
        <v>2410.5902579109538</v>
      </c>
      <c r="X4477" s="191">
        <v>5.2278485156282688E-2</v>
      </c>
      <c r="Y4477" s="198">
        <v>2.0000000000000001E-4</v>
      </c>
    </row>
    <row r="4478" spans="1:25" x14ac:dyDescent="0.2">
      <c r="A4478">
        <v>4474</v>
      </c>
      <c r="B4478" s="119">
        <v>0.58113462649148462</v>
      </c>
      <c r="C4478" s="97">
        <v>11293.871121039278</v>
      </c>
      <c r="D4478" s="96">
        <v>0.2</v>
      </c>
      <c r="E4478" s="98">
        <v>0.55707812597673578</v>
      </c>
      <c r="F4478" s="119">
        <v>0.53197342222490507</v>
      </c>
      <c r="G4478" s="177">
        <v>1</v>
      </c>
      <c r="H4478" s="97">
        <v>1841114.9932945909</v>
      </c>
      <c r="I4478" s="185">
        <v>53758.290662252621</v>
      </c>
      <c r="J4478" s="174">
        <v>98975194952.161896</v>
      </c>
      <c r="K4478" s="186">
        <v>0.48433502491474756</v>
      </c>
      <c r="L4478" s="182">
        <v>36170652169.854553</v>
      </c>
      <c r="M4478" s="189">
        <v>2165608215.1059628</v>
      </c>
      <c r="N4478" s="187">
        <v>7449678.3128710045</v>
      </c>
      <c r="O4478" s="185">
        <v>0</v>
      </c>
      <c r="P4478" s="185">
        <v>200724220158.42383</v>
      </c>
      <c r="Q4478" s="174">
        <v>301865023325.69165</v>
      </c>
      <c r="R4478" s="119">
        <v>0.69076081535574718</v>
      </c>
      <c r="S4478" s="174">
        <v>166420234155.03839</v>
      </c>
      <c r="T4478" s="119">
        <v>0.55130678049931736</v>
      </c>
      <c r="U4478" s="97">
        <v>17.730612010523519</v>
      </c>
      <c r="V4478" s="184">
        <v>3211234228399.2358</v>
      </c>
      <c r="W4478" s="199">
        <v>3334.5835751781565</v>
      </c>
      <c r="X4478" s="191">
        <v>4.1290617594502622E-2</v>
      </c>
      <c r="Y4478" s="198">
        <v>2.0000000000000001E-4</v>
      </c>
    </row>
    <row r="4479" spans="1:25" x14ac:dyDescent="0.2">
      <c r="A4479">
        <v>4475</v>
      </c>
      <c r="B4479" s="119">
        <v>0.33841968005492473</v>
      </c>
      <c r="C4479" s="97">
        <v>9428.0082635556246</v>
      </c>
      <c r="D4479" s="96">
        <v>0.78548364566517259</v>
      </c>
      <c r="E4479" s="98">
        <v>0</v>
      </c>
      <c r="F4479" s="119">
        <v>0</v>
      </c>
      <c r="G4479" s="177">
        <v>0</v>
      </c>
      <c r="H4479" s="97">
        <v>6172785.0265765451</v>
      </c>
      <c r="I4479" s="185">
        <v>33126.03096782168</v>
      </c>
      <c r="J4479" s="174">
        <v>204479867948.0806</v>
      </c>
      <c r="K4479" s="186">
        <v>0.27544347468128016</v>
      </c>
      <c r="L4479" s="182">
        <v>39219873755.068542</v>
      </c>
      <c r="M4479" s="189">
        <v>8990212059.3552742</v>
      </c>
      <c r="N4479" s="187">
        <v>14413633.604162607</v>
      </c>
      <c r="O4479" s="185">
        <v>0</v>
      </c>
      <c r="P4479" s="185">
        <v>0</v>
      </c>
      <c r="Q4479" s="174">
        <v>213470080007.43588</v>
      </c>
      <c r="R4479" s="119">
        <v>0.26384327643493055</v>
      </c>
      <c r="S4479" s="174">
        <v>39219873755.068542</v>
      </c>
      <c r="T4479" s="119">
        <v>0.18372539024533266</v>
      </c>
      <c r="U4479" s="97">
        <v>13.641612078515694</v>
      </c>
      <c r="V4479" s="184">
        <v>537239269016.7218</v>
      </c>
      <c r="W4479" s="199">
        <v>557.28043367829946</v>
      </c>
      <c r="X4479" s="191">
        <v>5.5545051416969228E-2</v>
      </c>
      <c r="Y4479" s="198">
        <v>2.0000000000000001E-4</v>
      </c>
    </row>
    <row r="4480" spans="1:25" x14ac:dyDescent="0.2">
      <c r="A4480">
        <v>4476</v>
      </c>
      <c r="B4480" s="119">
        <v>0.5725951940006262</v>
      </c>
      <c r="C4480" s="97">
        <v>4183.1524513595095</v>
      </c>
      <c r="D4480" s="96">
        <v>0.53459658884003292</v>
      </c>
      <c r="E4480" s="98">
        <v>0.15790362843200875</v>
      </c>
      <c r="F4480" s="119">
        <v>0</v>
      </c>
      <c r="G4480" s="177">
        <v>0</v>
      </c>
      <c r="H4480" s="97">
        <v>7280534.7846634462</v>
      </c>
      <c r="I4480" s="185">
        <v>42868.337540242748</v>
      </c>
      <c r="J4480" s="174">
        <v>312104422622.43115</v>
      </c>
      <c r="K4480" s="186">
        <v>0.51029595954804652</v>
      </c>
      <c r="L4480" s="182">
        <v>120809441997.00975</v>
      </c>
      <c r="M4480" s="189">
        <v>17310660710.446842</v>
      </c>
      <c r="N4480" s="187">
        <v>19178986.24266291</v>
      </c>
      <c r="O4480" s="185">
        <v>46916869351.038017</v>
      </c>
      <c r="P4480" s="185">
        <v>0</v>
      </c>
      <c r="Q4480" s="174">
        <v>376331952683.91602</v>
      </c>
      <c r="R4480" s="119">
        <v>0.52294023905917442</v>
      </c>
      <c r="S4480" s="174">
        <v>146748541370.38467</v>
      </c>
      <c r="T4480" s="119">
        <v>0.38994441031064897</v>
      </c>
      <c r="U4480" s="97">
        <v>14.375195889572138</v>
      </c>
      <c r="V4480" s="184">
        <v>2395211197274.8916</v>
      </c>
      <c r="W4480" s="199">
        <v>2484.9738570266222</v>
      </c>
      <c r="X4480" s="191">
        <v>4.8840367863149409E-2</v>
      </c>
      <c r="Y4480" s="198">
        <v>2.0000000000000001E-4</v>
      </c>
    </row>
    <row r="4481" spans="1:25" x14ac:dyDescent="0.2">
      <c r="A4481">
        <v>4477</v>
      </c>
      <c r="B4481" s="119">
        <v>0.32943076762932355</v>
      </c>
      <c r="C4481" s="97">
        <v>6256.9914903685312</v>
      </c>
      <c r="D4481" s="96">
        <v>0.49045507985710746</v>
      </c>
      <c r="E4481" s="98">
        <v>0.7</v>
      </c>
      <c r="F4481" s="119">
        <v>0.64247485011148808</v>
      </c>
      <c r="G4481" s="177">
        <v>1</v>
      </c>
      <c r="H4481" s="97">
        <v>4260415.7214859668</v>
      </c>
      <c r="I4481" s="185">
        <v>41512.153274017939</v>
      </c>
      <c r="J4481" s="174">
        <v>176859030441.36118</v>
      </c>
      <c r="K4481" s="186">
        <v>0.32943076762932355</v>
      </c>
      <c r="L4481" s="182">
        <v>38857415089.629059</v>
      </c>
      <c r="M4481" s="189">
        <v>1648249308.882971</v>
      </c>
      <c r="N4481" s="187">
        <v>12187072.843144653</v>
      </c>
      <c r="O4481" s="185">
        <v>0</v>
      </c>
      <c r="P4481" s="185">
        <v>247607044112.30121</v>
      </c>
      <c r="Q4481" s="174">
        <v>426114323862.54535</v>
      </c>
      <c r="R4481" s="119">
        <v>0.60159545712199192</v>
      </c>
      <c r="S4481" s="174">
        <v>183016321086.60333</v>
      </c>
      <c r="T4481" s="119">
        <v>0.42950051391757527</v>
      </c>
      <c r="U4481" s="97">
        <v>17.751643253234807</v>
      </c>
      <c r="V4481" s="184">
        <v>3510492537619.6084</v>
      </c>
      <c r="W4481" s="199">
        <v>3643.625889858798</v>
      </c>
      <c r="X4481" s="191">
        <v>4.1488806037015921E-2</v>
      </c>
      <c r="Y4481" s="198">
        <v>2.0000000000000001E-4</v>
      </c>
    </row>
    <row r="4482" spans="1:25" x14ac:dyDescent="0.2">
      <c r="A4482">
        <v>4478</v>
      </c>
      <c r="B4482" s="119">
        <v>0.35308946956477438</v>
      </c>
      <c r="C4482" s="97">
        <v>17000</v>
      </c>
      <c r="D4482" s="96">
        <v>0.84892498084747969</v>
      </c>
      <c r="E4482" s="98">
        <v>0.7</v>
      </c>
      <c r="F4482" s="119">
        <v>0.51996364013688579</v>
      </c>
      <c r="G4482" s="177">
        <v>1</v>
      </c>
      <c r="H4482" s="97">
        <v>5053663.5159438374</v>
      </c>
      <c r="I4482" s="185">
        <v>36028.453608635355</v>
      </c>
      <c r="J4482" s="174">
        <v>182075681537.83557</v>
      </c>
      <c r="K4482" s="186">
        <v>0.3069161442221553</v>
      </c>
      <c r="L4482" s="182">
        <v>41926372113.796104</v>
      </c>
      <c r="M4482" s="189">
        <v>1900265470.4286792</v>
      </c>
      <c r="N4482" s="187">
        <v>11769870.679712489</v>
      </c>
      <c r="O4482" s="185">
        <v>0</v>
      </c>
      <c r="P4482" s="185">
        <v>224927725803.45267</v>
      </c>
      <c r="Q4482" s="174">
        <v>408903672811.71686</v>
      </c>
      <c r="R4482" s="119">
        <v>0.57672298503800168</v>
      </c>
      <c r="S4482" s="174">
        <v>150943978277.80734</v>
      </c>
      <c r="T4482" s="119">
        <v>0.36914312175256681</v>
      </c>
      <c r="U4482" s="97">
        <v>17.375114286560315</v>
      </c>
      <c r="V4482" s="184">
        <v>2708279299645.7612</v>
      </c>
      <c r="W4482" s="199">
        <v>2811.3621583427525</v>
      </c>
      <c r="X4482" s="191">
        <v>4.3543097602809236E-2</v>
      </c>
      <c r="Y4482" s="198">
        <v>2.0000000000000001E-4</v>
      </c>
    </row>
    <row r="4483" spans="1:25" x14ac:dyDescent="0.2">
      <c r="A4483">
        <v>4479</v>
      </c>
      <c r="B4483" s="119">
        <v>0.55181963449590798</v>
      </c>
      <c r="C4483" s="97">
        <v>11967.34636375423</v>
      </c>
      <c r="D4483" s="96">
        <v>0.68343622119949499</v>
      </c>
      <c r="E4483" s="98">
        <v>0.20301680746385128</v>
      </c>
      <c r="F4483" s="119">
        <v>0.47887513487279787</v>
      </c>
      <c r="G4483" s="177">
        <v>1</v>
      </c>
      <c r="H4483" s="97">
        <v>15160256.795704341</v>
      </c>
      <c r="I4483" s="185">
        <v>22702.263181876322</v>
      </c>
      <c r="J4483" s="174">
        <v>344172139680.90894</v>
      </c>
      <c r="K4483" s="186">
        <v>0.13312468591104121</v>
      </c>
      <c r="L4483" s="182">
        <v>21530820705.185856</v>
      </c>
      <c r="M4483" s="189">
        <v>6526516013.2270851</v>
      </c>
      <c r="N4483" s="187">
        <v>34443804.397194952</v>
      </c>
      <c r="O4483" s="185">
        <v>0</v>
      </c>
      <c r="P4483" s="185">
        <v>514744761482.69647</v>
      </c>
      <c r="Q4483" s="174">
        <v>865443417176.83252</v>
      </c>
      <c r="R4483" s="119">
        <v>0.52876202891841617</v>
      </c>
      <c r="S4483" s="174">
        <v>317584043124.21161</v>
      </c>
      <c r="T4483" s="119">
        <v>0.36696107084643864</v>
      </c>
      <c r="U4483" s="97">
        <v>18.659976541757825</v>
      </c>
      <c r="V4483" s="184">
        <v>6093397697608.708</v>
      </c>
      <c r="W4483" s="199">
        <v>6321.932785218205</v>
      </c>
      <c r="X4483" s="191">
        <v>4.1446397330106355E-2</v>
      </c>
      <c r="Y4483" s="198">
        <v>2.0000000000000001E-4</v>
      </c>
    </row>
    <row r="4484" spans="1:25" x14ac:dyDescent="0.2">
      <c r="A4484">
        <v>4480</v>
      </c>
      <c r="B4484" s="119">
        <v>0.54434875662893778</v>
      </c>
      <c r="C4484" s="97">
        <v>5569.336156964464</v>
      </c>
      <c r="D4484" s="96">
        <v>0.67734722517522794</v>
      </c>
      <c r="E4484" s="98">
        <v>0</v>
      </c>
      <c r="F4484" s="119">
        <v>0.80297869664697785</v>
      </c>
      <c r="G4484" s="177">
        <v>1</v>
      </c>
      <c r="H4484" s="97">
        <v>10671212.50425064</v>
      </c>
      <c r="I4484" s="185">
        <v>34609.208701250733</v>
      </c>
      <c r="J4484" s="174">
        <v>369322220655.0069</v>
      </c>
      <c r="K4484" s="186">
        <v>0.43792018290114409</v>
      </c>
      <c r="L4484" s="182">
        <v>113430555957.46202</v>
      </c>
      <c r="M4484" s="189">
        <v>17384524813.966103</v>
      </c>
      <c r="N4484" s="187">
        <v>25006535.635271527</v>
      </c>
      <c r="O4484" s="185">
        <v>0</v>
      </c>
      <c r="P4484" s="185">
        <v>356072659239.78754</v>
      </c>
      <c r="Q4484" s="174">
        <v>742779404708.7605</v>
      </c>
      <c r="R4484" s="119">
        <v>0.60124416344800702</v>
      </c>
      <c r="S4484" s="174">
        <v>319859278641.9491</v>
      </c>
      <c r="T4484" s="119">
        <v>0.43062486199030259</v>
      </c>
      <c r="U4484" s="97">
        <v>17.074022422568401</v>
      </c>
      <c r="V4484" s="184">
        <v>5871462941677.126</v>
      </c>
      <c r="W4484" s="199">
        <v>6088.6735809390248</v>
      </c>
      <c r="X4484" s="191">
        <v>4.3135106077970282E-2</v>
      </c>
      <c r="Y4484" s="198">
        <v>2.0000000000000001E-4</v>
      </c>
    </row>
    <row r="4485" spans="1:25" x14ac:dyDescent="0.2">
      <c r="A4485">
        <v>4481</v>
      </c>
      <c r="B4485" s="119">
        <v>0.50746801771150241</v>
      </c>
      <c r="C4485" s="97">
        <v>8157.9544016446162</v>
      </c>
      <c r="D4485" s="96">
        <v>0.61923683322959433</v>
      </c>
      <c r="E4485" s="98">
        <v>0</v>
      </c>
      <c r="F4485" s="119">
        <v>0</v>
      </c>
      <c r="G4485" s="177">
        <v>0</v>
      </c>
      <c r="H4485" s="97">
        <v>18592844.942289658</v>
      </c>
      <c r="I4485" s="185">
        <v>31877.156652174086</v>
      </c>
      <c r="J4485" s="174">
        <v>592687030834.95007</v>
      </c>
      <c r="K4485" s="186">
        <v>0.34298187651204548</v>
      </c>
      <c r="L4485" s="182">
        <v>128867137399.82465</v>
      </c>
      <c r="M4485" s="189">
        <v>13542597843.298637</v>
      </c>
      <c r="N4485" s="187">
        <v>43359922.859715663</v>
      </c>
      <c r="O4485" s="185">
        <v>0</v>
      </c>
      <c r="P4485" s="185">
        <v>0</v>
      </c>
      <c r="Q4485" s="174">
        <v>606229628678.24866</v>
      </c>
      <c r="R4485" s="119">
        <v>0.33531998504153188</v>
      </c>
      <c r="S4485" s="174">
        <v>128867137399.82465</v>
      </c>
      <c r="T4485" s="119">
        <v>0.21257149321584842</v>
      </c>
      <c r="U4485" s="97">
        <v>13.346647591283267</v>
      </c>
      <c r="V4485" s="184">
        <v>1762382554402.1577</v>
      </c>
      <c r="W4485" s="199">
        <v>1830.4367075168318</v>
      </c>
      <c r="X4485" s="191">
        <v>5.2314650919826809E-2</v>
      </c>
      <c r="Y4485" s="198">
        <v>2.0000000000000001E-4</v>
      </c>
    </row>
    <row r="4486" spans="1:25" x14ac:dyDescent="0.2">
      <c r="A4486">
        <v>4482</v>
      </c>
      <c r="B4486" s="119">
        <v>0.41612123095617337</v>
      </c>
      <c r="C4486" s="97">
        <v>13573.982195104407</v>
      </c>
      <c r="D4486" s="96">
        <v>0.46201911894788189</v>
      </c>
      <c r="E4486" s="98">
        <v>0.3165476530734922</v>
      </c>
      <c r="F4486" s="119">
        <v>0.71690244101420697</v>
      </c>
      <c r="G4486" s="177">
        <v>1</v>
      </c>
      <c r="H4486" s="97">
        <v>2348922.5734911938</v>
      </c>
      <c r="I4486" s="185">
        <v>47413.093597433777</v>
      </c>
      <c r="J4486" s="174">
        <v>111369685830.06299</v>
      </c>
      <c r="K4486" s="186">
        <v>0.41612123095617337</v>
      </c>
      <c r="L4486" s="182">
        <v>33242686300.817131</v>
      </c>
      <c r="M4486" s="189">
        <v>2157110293.3252439</v>
      </c>
      <c r="N4486" s="187">
        <v>7529652.5492893588</v>
      </c>
      <c r="O4486" s="185">
        <v>0</v>
      </c>
      <c r="P4486" s="185">
        <v>183246373813.9798</v>
      </c>
      <c r="Q4486" s="174">
        <v>296773169937.36804</v>
      </c>
      <c r="R4486" s="119">
        <v>0.65012746890398043</v>
      </c>
      <c r="S4486" s="174">
        <v>135367684105.11958</v>
      </c>
      <c r="T4486" s="119">
        <v>0.45613181317464785</v>
      </c>
      <c r="U4486" s="97">
        <v>17.576337123784501</v>
      </c>
      <c r="V4486" s="184">
        <v>2568332582419.2627</v>
      </c>
      <c r="W4486" s="199">
        <v>2665.3350726263902</v>
      </c>
      <c r="X4486" s="191">
        <v>4.2230154922328712E-2</v>
      </c>
      <c r="Y4486" s="198">
        <v>2.0000000000000001E-4</v>
      </c>
    </row>
    <row r="4487" spans="1:25" x14ac:dyDescent="0.2">
      <c r="A4487">
        <v>4483</v>
      </c>
      <c r="B4487" s="119">
        <v>0.50979870938014993</v>
      </c>
      <c r="C4487" s="97">
        <v>8293.4727683477577</v>
      </c>
      <c r="D4487" s="96">
        <v>1.0520196225315004</v>
      </c>
      <c r="E4487" s="98">
        <v>0</v>
      </c>
      <c r="F4487" s="119">
        <v>0</v>
      </c>
      <c r="G4487" s="177">
        <v>0</v>
      </c>
      <c r="H4487" s="97">
        <v>10893868.558730641</v>
      </c>
      <c r="I4487" s="185">
        <v>33271.234723485693</v>
      </c>
      <c r="J4487" s="174">
        <v>362452457864.32794</v>
      </c>
      <c r="K4487" s="186">
        <v>0.37094299556704402</v>
      </c>
      <c r="L4487" s="182">
        <v>90713420108.270676</v>
      </c>
      <c r="M4487" s="189">
        <v>11592872824.275867</v>
      </c>
      <c r="N4487" s="187">
        <v>21862735.794494808</v>
      </c>
      <c r="O4487" s="185">
        <v>0</v>
      </c>
      <c r="P4487" s="185">
        <v>0</v>
      </c>
      <c r="Q4487" s="174">
        <v>374045330688.60382</v>
      </c>
      <c r="R4487" s="119">
        <v>0.35944627412756502</v>
      </c>
      <c r="S4487" s="174">
        <v>90713420108.270676</v>
      </c>
      <c r="T4487" s="119">
        <v>0.24251985699506146</v>
      </c>
      <c r="U4487" s="97">
        <v>13.374541115033997</v>
      </c>
      <c r="V4487" s="184">
        <v>1212407808615.4922</v>
      </c>
      <c r="W4487" s="199">
        <v>1257.76244050679</v>
      </c>
      <c r="X4487" s="191">
        <v>5.5817297788766033E-2</v>
      </c>
      <c r="Y4487" s="198">
        <v>2.0000000000000001E-4</v>
      </c>
    </row>
    <row r="4488" spans="1:25" x14ac:dyDescent="0.2">
      <c r="A4488">
        <v>4484</v>
      </c>
      <c r="B4488" s="119">
        <v>0.42252871806460984</v>
      </c>
      <c r="C4488" s="97">
        <v>6970.8863606687692</v>
      </c>
      <c r="D4488" s="96">
        <v>0.61987319278840014</v>
      </c>
      <c r="E4488" s="98">
        <v>0.27007339846450024</v>
      </c>
      <c r="F4488" s="119">
        <v>0</v>
      </c>
      <c r="G4488" s="177">
        <v>0</v>
      </c>
      <c r="H4488" s="97">
        <v>6069825.4822676256</v>
      </c>
      <c r="I4488" s="185">
        <v>47013.657824511596</v>
      </c>
      <c r="J4488" s="174">
        <v>285364698277.83124</v>
      </c>
      <c r="K4488" s="186">
        <v>0.42252871806460979</v>
      </c>
      <c r="L4488" s="182">
        <v>93344923295.024826</v>
      </c>
      <c r="M4488" s="189">
        <v>29081776778.902077</v>
      </c>
      <c r="N4488" s="187">
        <v>15423073.342775866</v>
      </c>
      <c r="O4488" s="185">
        <v>30941704228.466507</v>
      </c>
      <c r="P4488" s="185">
        <v>0</v>
      </c>
      <c r="Q4488" s="174">
        <v>345388179285.19983</v>
      </c>
      <c r="R4488" s="119">
        <v>0.42076756601156451</v>
      </c>
      <c r="S4488" s="174">
        <v>114216095518.35776</v>
      </c>
      <c r="T4488" s="119">
        <v>0.33068906919378177</v>
      </c>
      <c r="U4488" s="97">
        <v>14.861351198078449</v>
      </c>
      <c r="V4488" s="184">
        <v>1873680579621.7151</v>
      </c>
      <c r="W4488" s="199">
        <v>1945.6957524656789</v>
      </c>
      <c r="X4488" s="191">
        <v>4.7976875782908983E-2</v>
      </c>
      <c r="Y4488" s="198">
        <v>2.0000000000000001E-4</v>
      </c>
    </row>
    <row r="4489" spans="1:25" x14ac:dyDescent="0.2">
      <c r="A4489">
        <v>4485</v>
      </c>
      <c r="B4489" s="119">
        <v>0.52787243309135234</v>
      </c>
      <c r="C4489" s="97">
        <v>4627.0794252773267</v>
      </c>
      <c r="D4489" s="96">
        <v>0.38502467748390284</v>
      </c>
      <c r="E4489" s="98">
        <v>0.5808969047180117</v>
      </c>
      <c r="F4489" s="119">
        <v>0</v>
      </c>
      <c r="G4489" s="177">
        <v>0</v>
      </c>
      <c r="H4489" s="97">
        <v>4360740.000313024</v>
      </c>
      <c r="I4489" s="185">
        <v>53665.369190541402</v>
      </c>
      <c r="J4489" s="174">
        <v>234020722060.76007</v>
      </c>
      <c r="K4489" s="186">
        <v>0.52787243309135234</v>
      </c>
      <c r="L4489" s="182">
        <v>93723210719.832611</v>
      </c>
      <c r="M4489" s="189">
        <v>44199870697.633339</v>
      </c>
      <c r="N4489" s="187">
        <v>13434011.473954763</v>
      </c>
      <c r="O4489" s="185">
        <v>68092095428.67186</v>
      </c>
      <c r="P4489" s="185">
        <v>0</v>
      </c>
      <c r="Q4489" s="174">
        <v>346312688187.06531</v>
      </c>
      <c r="R4489" s="119">
        <v>0.51400589803049124</v>
      </c>
      <c r="S4489" s="174">
        <v>136253325319.07347</v>
      </c>
      <c r="T4489" s="119">
        <v>0.39344017694631639</v>
      </c>
      <c r="U4489" s="97">
        <v>15.978614550340815</v>
      </c>
      <c r="V4489" s="184">
        <v>2441701383992.0469</v>
      </c>
      <c r="W4489" s="199">
        <v>2535.0589482985979</v>
      </c>
      <c r="X4489" s="191">
        <v>4.4359551561236901E-2</v>
      </c>
      <c r="Y4489" s="198">
        <v>2.0000000000000001E-4</v>
      </c>
    </row>
    <row r="4490" spans="1:25" x14ac:dyDescent="0.2">
      <c r="A4490">
        <v>4486</v>
      </c>
      <c r="B4490" s="119">
        <v>0.43037628271700495</v>
      </c>
      <c r="C4490" s="97">
        <v>6938.4126161575323</v>
      </c>
      <c r="D4490" s="96">
        <v>0.42435725203575358</v>
      </c>
      <c r="E4490" s="98">
        <v>0</v>
      </c>
      <c r="F4490" s="119">
        <v>0</v>
      </c>
      <c r="G4490" s="177">
        <v>0</v>
      </c>
      <c r="H4490" s="97">
        <v>3054507.2290496714</v>
      </c>
      <c r="I4490" s="185">
        <v>53641.382618457166</v>
      </c>
      <c r="J4490" s="174">
        <v>163847990984.29681</v>
      </c>
      <c r="K4490" s="186">
        <v>0.43037628271700501</v>
      </c>
      <c r="L4490" s="182">
        <v>49729205577.604515</v>
      </c>
      <c r="M4490" s="189">
        <v>3199041340.6284738</v>
      </c>
      <c r="N4490" s="187">
        <v>9573672.3903486189</v>
      </c>
      <c r="O4490" s="185">
        <v>0</v>
      </c>
      <c r="P4490" s="185">
        <v>0</v>
      </c>
      <c r="Q4490" s="174">
        <v>167047032324.92529</v>
      </c>
      <c r="R4490" s="119">
        <v>0.42213434329865185</v>
      </c>
      <c r="S4490" s="174">
        <v>49729205577.604515</v>
      </c>
      <c r="T4490" s="119">
        <v>0.29769583383484244</v>
      </c>
      <c r="U4490" s="97">
        <v>13.226187230754611</v>
      </c>
      <c r="V4490" s="184">
        <v>765443485034.08337</v>
      </c>
      <c r="W4490" s="199">
        <v>794.58587250100834</v>
      </c>
      <c r="X4490" s="191">
        <v>5.2162844697734766E-2</v>
      </c>
      <c r="Y4490" s="198">
        <v>2.0000000000000001E-4</v>
      </c>
    </row>
    <row r="4491" spans="1:25" x14ac:dyDescent="0.2">
      <c r="A4491">
        <v>4487</v>
      </c>
      <c r="B4491" s="119">
        <v>0.38032227141692443</v>
      </c>
      <c r="C4491" s="97">
        <v>11858.436953404023</v>
      </c>
      <c r="D4491" s="96">
        <v>0.87776059234405035</v>
      </c>
      <c r="E4491" s="98">
        <v>0.12654765472443461</v>
      </c>
      <c r="F4491" s="119">
        <v>0.56805304199137074</v>
      </c>
      <c r="G4491" s="177">
        <v>1</v>
      </c>
      <c r="H4491" s="97">
        <v>5449870.9784722617</v>
      </c>
      <c r="I4491" s="185">
        <v>35739.379438008189</v>
      </c>
      <c r="J4491" s="174">
        <v>194775006787.80911</v>
      </c>
      <c r="K4491" s="186">
        <v>0.32526777030739129</v>
      </c>
      <c r="L4491" s="182">
        <v>40947227203.27578</v>
      </c>
      <c r="M4491" s="189">
        <v>3439488105.3620157</v>
      </c>
      <c r="N4491" s="187">
        <v>12474704.399253815</v>
      </c>
      <c r="O4491" s="185">
        <v>0</v>
      </c>
      <c r="P4491" s="185">
        <v>229994394215.08704</v>
      </c>
      <c r="Q4491" s="174">
        <v>428208889108.25812</v>
      </c>
      <c r="R4491" s="119">
        <v>0.57763758257482911</v>
      </c>
      <c r="S4491" s="174">
        <v>129571650781.6324</v>
      </c>
      <c r="T4491" s="119">
        <v>0.30258982024278946</v>
      </c>
      <c r="U4491" s="97">
        <v>17.18087615169669</v>
      </c>
      <c r="V4491" s="184">
        <v>2327144616211.3535</v>
      </c>
      <c r="W4491" s="199">
        <v>2416.6411378753724</v>
      </c>
      <c r="X4491" s="191">
        <v>4.4598278928572203E-2</v>
      </c>
      <c r="Y4491" s="198">
        <v>2.0000000000000001E-4</v>
      </c>
    </row>
    <row r="4492" spans="1:25" x14ac:dyDescent="0.2">
      <c r="A4492">
        <v>4488</v>
      </c>
      <c r="B4492" s="119">
        <v>0.62564379377791957</v>
      </c>
      <c r="C4492" s="97">
        <v>4000</v>
      </c>
      <c r="D4492" s="96">
        <v>0.53459298355238771</v>
      </c>
      <c r="E4492" s="98">
        <v>1.773513375423974E-3</v>
      </c>
      <c r="F4492" s="119">
        <v>0.63561715544407094</v>
      </c>
      <c r="G4492" s="177">
        <v>1</v>
      </c>
      <c r="H4492" s="97">
        <v>5751053.6204780256</v>
      </c>
      <c r="I4492" s="185">
        <v>47754.936460087098</v>
      </c>
      <c r="J4492" s="174">
        <v>274641200224.48196</v>
      </c>
      <c r="K4492" s="186">
        <v>0.57194909454968268</v>
      </c>
      <c r="L4492" s="182">
        <v>121061193410.70433</v>
      </c>
      <c r="M4492" s="189">
        <v>10236849827.670336</v>
      </c>
      <c r="N4492" s="187">
        <v>15593502.674543068</v>
      </c>
      <c r="O4492" s="185">
        <v>0</v>
      </c>
      <c r="P4492" s="185">
        <v>249982908545.86136</v>
      </c>
      <c r="Q4492" s="174">
        <v>534860958598.01367</v>
      </c>
      <c r="R4492" s="119">
        <v>0.66758866372873771</v>
      </c>
      <c r="S4492" s="174">
        <v>226542860371.82999</v>
      </c>
      <c r="T4492" s="119">
        <v>0.42355467665026036</v>
      </c>
      <c r="U4492" s="97">
        <v>15.930136367247115</v>
      </c>
      <c r="V4492" s="184">
        <v>3972093601258.0845</v>
      </c>
      <c r="W4492" s="199">
        <v>4125.2203322827791</v>
      </c>
      <c r="X4492" s="191">
        <v>4.5528666808674678E-2</v>
      </c>
      <c r="Y4492" s="198">
        <v>2.0000000000000001E-4</v>
      </c>
    </row>
    <row r="4493" spans="1:25" x14ac:dyDescent="0.2">
      <c r="A4493">
        <v>4489</v>
      </c>
      <c r="B4493" s="119">
        <v>0.38167077027235918</v>
      </c>
      <c r="C4493" s="97">
        <v>5443.7758813048767</v>
      </c>
      <c r="D4493" s="96">
        <v>0.9332773758672479</v>
      </c>
      <c r="E4493" s="98">
        <v>0.47302657123374836</v>
      </c>
      <c r="F4493" s="119">
        <v>0.44737761077906801</v>
      </c>
      <c r="G4493" s="177">
        <v>1</v>
      </c>
      <c r="H4493" s="97">
        <v>8876082.7752524409</v>
      </c>
      <c r="I4493" s="185">
        <v>37430.04005601252</v>
      </c>
      <c r="J4493" s="174">
        <v>332232133818.18164</v>
      </c>
      <c r="K4493" s="186">
        <v>0.38167077027235918</v>
      </c>
      <c r="L4493" s="182">
        <v>86833900979.027344</v>
      </c>
      <c r="M4493" s="189">
        <v>2375990201.1121039</v>
      </c>
      <c r="N4493" s="187">
        <v>18990788.771631554</v>
      </c>
      <c r="O4493" s="185">
        <v>0</v>
      </c>
      <c r="P4493" s="185">
        <v>317223995663.74182</v>
      </c>
      <c r="Q4493" s="174">
        <v>651832119683.03552</v>
      </c>
      <c r="R4493" s="119">
        <v>0.58386581370011825</v>
      </c>
      <c r="S4493" s="174">
        <v>249983062734.5705</v>
      </c>
      <c r="T4493" s="119">
        <v>0.38350835312645998</v>
      </c>
      <c r="U4493" s="97">
        <v>16.947538218076573</v>
      </c>
      <c r="V4493" s="184">
        <v>4525692721174.3887</v>
      </c>
      <c r="W4493" s="199">
        <v>4696.8266967511099</v>
      </c>
      <c r="X4493" s="191">
        <v>4.4237967828479462E-2</v>
      </c>
      <c r="Y4493" s="198">
        <v>2.0000000000000001E-4</v>
      </c>
    </row>
    <row r="4494" spans="1:25" x14ac:dyDescent="0.2">
      <c r="A4494">
        <v>4490</v>
      </c>
      <c r="B4494" s="119">
        <v>0.57647325650073467</v>
      </c>
      <c r="C4494" s="97">
        <v>11676.502209920081</v>
      </c>
      <c r="D4494" s="96">
        <v>0.67353274246353401</v>
      </c>
      <c r="E4494" s="98">
        <v>2.4432970003295557E-2</v>
      </c>
      <c r="F4494" s="119">
        <v>0</v>
      </c>
      <c r="G4494" s="177">
        <v>0</v>
      </c>
      <c r="H4494" s="97">
        <v>4193379.637824927</v>
      </c>
      <c r="I4494" s="185">
        <v>36150.536075565229</v>
      </c>
      <c r="J4494" s="174">
        <v>151592921875.73068</v>
      </c>
      <c r="K4494" s="186">
        <v>0.36919301146784778</v>
      </c>
      <c r="L4494" s="182">
        <v>45084871920.736702</v>
      </c>
      <c r="M4494" s="189">
        <v>4114950178.7749701</v>
      </c>
      <c r="N4494" s="187">
        <v>10849999.535685295</v>
      </c>
      <c r="O4494" s="185">
        <v>2926258843.151813</v>
      </c>
      <c r="P4494" s="185">
        <v>0</v>
      </c>
      <c r="Q4494" s="174">
        <v>158634130897.65747</v>
      </c>
      <c r="R4494" s="119">
        <v>0.3675631094587708</v>
      </c>
      <c r="S4494" s="174">
        <v>46448422790.954582</v>
      </c>
      <c r="T4494" s="119">
        <v>0.29280220169593074</v>
      </c>
      <c r="U4494" s="97">
        <v>13.461724474912382</v>
      </c>
      <c r="V4494" s="184">
        <v>679104154418.27808</v>
      </c>
      <c r="W4494" s="199">
        <v>705.27601410288867</v>
      </c>
      <c r="X4494" s="191">
        <v>5.5102727985762816E-2</v>
      </c>
      <c r="Y4494" s="198">
        <v>2.0000000000000001E-4</v>
      </c>
    </row>
    <row r="4495" spans="1:25" x14ac:dyDescent="0.2">
      <c r="A4495">
        <v>4491</v>
      </c>
      <c r="B4495" s="119">
        <v>0.63866901842583079</v>
      </c>
      <c r="C4495" s="97">
        <v>14003.010104330322</v>
      </c>
      <c r="D4495" s="96">
        <v>0.22799608193654441</v>
      </c>
      <c r="E4495" s="98">
        <v>0</v>
      </c>
      <c r="F4495" s="119">
        <v>0.30996626532072658</v>
      </c>
      <c r="G4495" s="177">
        <v>1</v>
      </c>
      <c r="H4495" s="97">
        <v>2381083.41555451</v>
      </c>
      <c r="I4495" s="185">
        <v>50629.560920542826</v>
      </c>
      <c r="J4495" s="174">
        <v>120553207844.71126</v>
      </c>
      <c r="K4495" s="186">
        <v>0.53310938291578336</v>
      </c>
      <c r="L4495" s="182">
        <v>50524047782.045769</v>
      </c>
      <c r="M4495" s="189">
        <v>1732540163.5409477</v>
      </c>
      <c r="N4495" s="187">
        <v>8925815.1313032638</v>
      </c>
      <c r="O4495" s="185">
        <v>0</v>
      </c>
      <c r="P4495" s="185">
        <v>144589732498.55869</v>
      </c>
      <c r="Q4495" s="174">
        <v>266875480506.81091</v>
      </c>
      <c r="R4495" s="119">
        <v>0.67424640097975164</v>
      </c>
      <c r="S4495" s="174">
        <v>119688810162.36755</v>
      </c>
      <c r="T4495" s="119">
        <v>0.44848185354110487</v>
      </c>
      <c r="U4495" s="97">
        <v>16.513585910965766</v>
      </c>
      <c r="V4495" s="184">
        <v>2174853420261.3337</v>
      </c>
      <c r="W4495" s="199">
        <v>2258.6855340378861</v>
      </c>
      <c r="X4495" s="191">
        <v>4.3512687609762131E-2</v>
      </c>
      <c r="Y4495" s="198">
        <v>2.0000000000000001E-4</v>
      </c>
    </row>
    <row r="4496" spans="1:25" x14ac:dyDescent="0.2">
      <c r="A4496">
        <v>4492</v>
      </c>
      <c r="B4496" s="119">
        <v>0.51994555566536682</v>
      </c>
      <c r="C4496" s="97">
        <v>10218.891942002505</v>
      </c>
      <c r="D4496" s="96">
        <v>0.53032023541122375</v>
      </c>
      <c r="E4496" s="98">
        <v>0</v>
      </c>
      <c r="F4496" s="119">
        <v>0.69451389422102916</v>
      </c>
      <c r="G4496" s="177">
        <v>1</v>
      </c>
      <c r="H4496" s="97">
        <v>6418149.4155718079</v>
      </c>
      <c r="I4496" s="185">
        <v>40271.693761745482</v>
      </c>
      <c r="J4496" s="174">
        <v>258469747781.0336</v>
      </c>
      <c r="K4496" s="186">
        <v>0.46618176128919975</v>
      </c>
      <c r="L4496" s="182">
        <v>86837549097.497131</v>
      </c>
      <c r="M4496" s="189">
        <v>1183610179.6251326</v>
      </c>
      <c r="N4496" s="187">
        <v>16916711.030593738</v>
      </c>
      <c r="O4496" s="185">
        <v>0</v>
      </c>
      <c r="P4496" s="185">
        <v>350621176740.16779</v>
      </c>
      <c r="Q4496" s="174">
        <v>610274534700.82654</v>
      </c>
      <c r="R4496" s="119">
        <v>0.6570662887797678</v>
      </c>
      <c r="S4496" s="174">
        <v>293080809850.31964</v>
      </c>
      <c r="T4496" s="119">
        <v>0.48024420680439495</v>
      </c>
      <c r="U4496" s="97">
        <v>17.237485366304224</v>
      </c>
      <c r="V4496" s="184">
        <v>5422429382437.4502</v>
      </c>
      <c r="W4496" s="199">
        <v>5633.2091824617873</v>
      </c>
      <c r="X4496" s="191">
        <v>4.2898758131380457E-2</v>
      </c>
      <c r="Y4496" s="198">
        <v>2.0000000000000001E-4</v>
      </c>
    </row>
    <row r="4497" spans="1:25" x14ac:dyDescent="0.2">
      <c r="A4497">
        <v>4493</v>
      </c>
      <c r="B4497" s="119">
        <v>0.41084534021611163</v>
      </c>
      <c r="C4497" s="97">
        <v>11899.680693554241</v>
      </c>
      <c r="D4497" s="96">
        <v>0.38767560793641359</v>
      </c>
      <c r="E4497" s="98">
        <v>0.39614667832854256</v>
      </c>
      <c r="F4497" s="119">
        <v>0</v>
      </c>
      <c r="G4497" s="177">
        <v>0</v>
      </c>
      <c r="H4497" s="97">
        <v>2311418.7995392429</v>
      </c>
      <c r="I4497" s="185">
        <v>53618.017368831555</v>
      </c>
      <c r="J4497" s="174">
        <v>123933693340.33891</v>
      </c>
      <c r="K4497" s="186">
        <v>0.41084534021611163</v>
      </c>
      <c r="L4497" s="182">
        <v>32819861018.265175</v>
      </c>
      <c r="M4497" s="189">
        <v>12214170163.595356</v>
      </c>
      <c r="N4497" s="187">
        <v>7797550.6192413522</v>
      </c>
      <c r="O4497" s="185">
        <v>27984775381.512035</v>
      </c>
      <c r="P4497" s="185">
        <v>0</v>
      </c>
      <c r="Q4497" s="174">
        <v>164132638885.44632</v>
      </c>
      <c r="R4497" s="119">
        <v>0.44662293379090012</v>
      </c>
      <c r="S4497" s="174">
        <v>39942265924.399689</v>
      </c>
      <c r="T4497" s="119">
        <v>0.24335358400151438</v>
      </c>
      <c r="U4497" s="97">
        <v>15.116440965989487</v>
      </c>
      <c r="V4497" s="184">
        <v>680780970605.99255</v>
      </c>
      <c r="W4497" s="199">
        <v>706.73132019886805</v>
      </c>
      <c r="X4497" s="191">
        <v>4.6477994517020151E-2</v>
      </c>
      <c r="Y4497" s="198">
        <v>2.0000000000000001E-4</v>
      </c>
    </row>
    <row r="4498" spans="1:25" x14ac:dyDescent="0.2">
      <c r="A4498">
        <v>4494</v>
      </c>
      <c r="B4498" s="119">
        <v>0.49371155031446651</v>
      </c>
      <c r="C4498" s="97">
        <v>4000</v>
      </c>
      <c r="D4498" s="96">
        <v>0.49457484659218959</v>
      </c>
      <c r="E4498" s="98">
        <v>8.7354599070725528E-2</v>
      </c>
      <c r="F4498" s="119">
        <v>0.50150339245806541</v>
      </c>
      <c r="G4498" s="177">
        <v>1</v>
      </c>
      <c r="H4498" s="97">
        <v>6390825.713895672</v>
      </c>
      <c r="I4498" s="185">
        <v>38572.284053389834</v>
      </c>
      <c r="J4498" s="174">
        <v>246508744772.09174</v>
      </c>
      <c r="K4498" s="186">
        <v>0.44251581191002864</v>
      </c>
      <c r="L4498" s="182">
        <v>77193981834.577545</v>
      </c>
      <c r="M4498" s="189">
        <v>9404691981.2997799</v>
      </c>
      <c r="N4498" s="187">
        <v>17495045.582257167</v>
      </c>
      <c r="O4498" s="185">
        <v>0</v>
      </c>
      <c r="P4498" s="185">
        <v>184104114841.46826</v>
      </c>
      <c r="Q4498" s="174">
        <v>440017551594.8598</v>
      </c>
      <c r="R4498" s="119">
        <v>0.58262973438151744</v>
      </c>
      <c r="S4498" s="174">
        <v>159486631992.57532</v>
      </c>
      <c r="T4498" s="119">
        <v>0.36245515983285248</v>
      </c>
      <c r="U4498" s="97">
        <v>16.267805741884086</v>
      </c>
      <c r="V4498" s="184">
        <v>2874872825464.5469</v>
      </c>
      <c r="W4498" s="199">
        <v>2984.9695968168553</v>
      </c>
      <c r="X4498" s="191">
        <v>4.4230512242425774E-2</v>
      </c>
      <c r="Y4498" s="198">
        <v>2.0000000000000001E-4</v>
      </c>
    </row>
    <row r="4499" spans="1:25" x14ac:dyDescent="0.2">
      <c r="A4499">
        <v>4495</v>
      </c>
      <c r="B4499" s="119">
        <v>0.45440612870639713</v>
      </c>
      <c r="C4499" s="97">
        <v>7617.1580905351038</v>
      </c>
      <c r="D4499" s="96">
        <v>0.7165082449400979</v>
      </c>
      <c r="E4499" s="98">
        <v>0.2755611028610907</v>
      </c>
      <c r="F4499" s="119">
        <v>0</v>
      </c>
      <c r="G4499" s="177">
        <v>0</v>
      </c>
      <c r="H4499" s="97">
        <v>6258434.5768211158</v>
      </c>
      <c r="I4499" s="185">
        <v>42639.529938844178</v>
      </c>
      <c r="J4499" s="174">
        <v>266856708508.66156</v>
      </c>
      <c r="K4499" s="186">
        <v>0.45440612870639718</v>
      </c>
      <c r="L4499" s="182">
        <v>91956008665.449432</v>
      </c>
      <c r="M4499" s="189">
        <v>18421838461.088058</v>
      </c>
      <c r="N4499" s="187">
        <v>15101337.291460305</v>
      </c>
      <c r="O4499" s="185">
        <v>32237314193.560505</v>
      </c>
      <c r="P4499" s="185">
        <v>0</v>
      </c>
      <c r="Q4499" s="174">
        <v>317515861163.31012</v>
      </c>
      <c r="R4499" s="119">
        <v>0.46313017135218615</v>
      </c>
      <c r="S4499" s="174">
        <v>107319543349.25897</v>
      </c>
      <c r="T4499" s="119">
        <v>0.33799742462018478</v>
      </c>
      <c r="U4499" s="97">
        <v>14.370820237294444</v>
      </c>
      <c r="V4499" s="184">
        <v>1690473826185.5466</v>
      </c>
      <c r="W4499" s="199">
        <v>1753.0660821208962</v>
      </c>
      <c r="X4499" s="191">
        <v>5.0166513109552224E-2</v>
      </c>
      <c r="Y4499" s="198">
        <v>2.0000000000000001E-4</v>
      </c>
    </row>
    <row r="4500" spans="1:25" x14ac:dyDescent="0.2">
      <c r="A4500">
        <v>4496</v>
      </c>
      <c r="B4500" s="119">
        <v>0.55577974243072503</v>
      </c>
      <c r="C4500" s="97">
        <v>6466.2506246178873</v>
      </c>
      <c r="D4500" s="96">
        <v>1.0190150661960871</v>
      </c>
      <c r="E4500" s="98">
        <v>0</v>
      </c>
      <c r="F4500" s="119">
        <v>0</v>
      </c>
      <c r="G4500" s="177">
        <v>0</v>
      </c>
      <c r="H4500" s="97">
        <v>17360507.270753715</v>
      </c>
      <c r="I4500" s="185">
        <v>27814.208722016989</v>
      </c>
      <c r="J4500" s="174">
        <v>482868772748.83734</v>
      </c>
      <c r="K4500" s="186">
        <v>0.27301555468027949</v>
      </c>
      <c r="L4500" s="182">
        <v>77966660805.771545</v>
      </c>
      <c r="M4500" s="189">
        <v>10376932335.625443</v>
      </c>
      <c r="N4500" s="187">
        <v>34207247.836896628</v>
      </c>
      <c r="O4500" s="185">
        <v>0</v>
      </c>
      <c r="P4500" s="185">
        <v>0</v>
      </c>
      <c r="Q4500" s="174">
        <v>493245705084.46277</v>
      </c>
      <c r="R4500" s="119">
        <v>0.26727183728287129</v>
      </c>
      <c r="S4500" s="174">
        <v>77966660805.771545</v>
      </c>
      <c r="T4500" s="119">
        <v>0.15806860556934932</v>
      </c>
      <c r="U4500" s="97">
        <v>13.40791241294199</v>
      </c>
      <c r="V4500" s="184">
        <v>1017168820619.9084</v>
      </c>
      <c r="W4500" s="199">
        <v>1056.1211612294478</v>
      </c>
      <c r="X4500" s="191">
        <v>5.3297437654960179E-2</v>
      </c>
      <c r="Y4500" s="198">
        <v>2.0000000000000001E-4</v>
      </c>
    </row>
    <row r="4501" spans="1:25" x14ac:dyDescent="0.2">
      <c r="A4501">
        <v>4497</v>
      </c>
      <c r="B4501" s="119">
        <v>0.44182972304882245</v>
      </c>
      <c r="C4501" s="97">
        <v>6341.6554920358012</v>
      </c>
      <c r="D4501" s="96">
        <v>0.72106876653392704</v>
      </c>
      <c r="E4501" s="98">
        <v>0.53622529762856508</v>
      </c>
      <c r="F4501" s="119">
        <v>0.53847106978599313</v>
      </c>
      <c r="G4501" s="177">
        <v>1</v>
      </c>
      <c r="H4501" s="97">
        <v>11400285.937275194</v>
      </c>
      <c r="I4501" s="185">
        <v>34854.682642141117</v>
      </c>
      <c r="J4501" s="174">
        <v>397353348373.39117</v>
      </c>
      <c r="K4501" s="186">
        <v>0.37792905939907484</v>
      </c>
      <c r="L4501" s="182">
        <v>104302602381.32716</v>
      </c>
      <c r="M4501" s="189">
        <v>7526129640.9120455</v>
      </c>
      <c r="N4501" s="187">
        <v>26001291.740663361</v>
      </c>
      <c r="O4501" s="185">
        <v>0</v>
      </c>
      <c r="P4501" s="185">
        <v>415310119273.40997</v>
      </c>
      <c r="Q4501" s="174">
        <v>820189597287.71313</v>
      </c>
      <c r="R4501" s="119">
        <v>0.58818043317529345</v>
      </c>
      <c r="S4501" s="174">
        <v>334235207341.3736</v>
      </c>
      <c r="T4501" s="119">
        <v>0.4075096885484244</v>
      </c>
      <c r="U4501" s="97">
        <v>17.195013327710594</v>
      </c>
      <c r="V4501" s="184">
        <v>6144943433751.9844</v>
      </c>
      <c r="W4501" s="199">
        <v>6380.4937207361827</v>
      </c>
      <c r="X4501" s="191">
        <v>4.2890789679955306E-2</v>
      </c>
      <c r="Y4501" s="198">
        <v>2.0000000000000001E-4</v>
      </c>
    </row>
    <row r="4502" spans="1:25" x14ac:dyDescent="0.2">
      <c r="A4502">
        <v>4498</v>
      </c>
      <c r="B4502" s="119">
        <v>0.56506536661818085</v>
      </c>
      <c r="C4502" s="97">
        <v>4000</v>
      </c>
      <c r="D4502" s="96">
        <v>0.23538673952388534</v>
      </c>
      <c r="E4502" s="98">
        <v>0</v>
      </c>
      <c r="F4502" s="119">
        <v>0</v>
      </c>
      <c r="G4502" s="177">
        <v>0</v>
      </c>
      <c r="H4502" s="97">
        <v>4381878.9033593684</v>
      </c>
      <c r="I4502" s="185">
        <v>48343.136468411103</v>
      </c>
      <c r="J4502" s="174">
        <v>211833769813.15353</v>
      </c>
      <c r="K4502" s="186">
        <v>0.53380477989844244</v>
      </c>
      <c r="L4502" s="182">
        <v>85815538240.065292</v>
      </c>
      <c r="M4502" s="189">
        <v>1157428738.1675556</v>
      </c>
      <c r="N4502" s="187">
        <v>15176078.656116007</v>
      </c>
      <c r="O4502" s="185">
        <v>0</v>
      </c>
      <c r="P4502" s="185">
        <v>0</v>
      </c>
      <c r="Q4502" s="174">
        <v>212991198551.32108</v>
      </c>
      <c r="R4502" s="119">
        <v>0.53090399809605826</v>
      </c>
      <c r="S4502" s="174">
        <v>85815538240.065292</v>
      </c>
      <c r="T4502" s="119">
        <v>0.40290649953494534</v>
      </c>
      <c r="U4502" s="97">
        <v>13.041698306662028</v>
      </c>
      <c r="V4502" s="184">
        <v>1344813668350.2368</v>
      </c>
      <c r="W4502" s="199">
        <v>1396.7857666548637</v>
      </c>
      <c r="X4502" s="191">
        <v>5.0908668173534635E-2</v>
      </c>
      <c r="Y4502" s="198">
        <v>2.0000000000000001E-4</v>
      </c>
    </row>
    <row r="4503" spans="1:25" x14ac:dyDescent="0.2">
      <c r="A4503">
        <v>4499</v>
      </c>
      <c r="B4503" s="119">
        <v>0.5434086016777907</v>
      </c>
      <c r="C4503" s="97">
        <v>12119.348338185309</v>
      </c>
      <c r="D4503" s="96">
        <v>0.6863396619038743</v>
      </c>
      <c r="E4503" s="98">
        <v>0</v>
      </c>
      <c r="F4503" s="119">
        <v>0.43094635947204962</v>
      </c>
      <c r="G4503" s="177">
        <v>1</v>
      </c>
      <c r="H4503" s="97">
        <v>4631813.2973875627</v>
      </c>
      <c r="I4503" s="185">
        <v>48025.070575603211</v>
      </c>
      <c r="J4503" s="174">
        <v>222443160500.05511</v>
      </c>
      <c r="K4503" s="186">
        <v>0.44949012099113073</v>
      </c>
      <c r="L4503" s="182">
        <v>75842750053.437607</v>
      </c>
      <c r="M4503" s="189">
        <v>1088326765.3266842</v>
      </c>
      <c r="N4503" s="187">
        <v>11736209.014469165</v>
      </c>
      <c r="O4503" s="185">
        <v>0</v>
      </c>
      <c r="P4503" s="185">
        <v>144036316284.29623</v>
      </c>
      <c r="Q4503" s="174">
        <v>367567803549.67798</v>
      </c>
      <c r="R4503" s="119">
        <v>0.585511173927314</v>
      </c>
      <c r="S4503" s="174">
        <v>155948615475.05331</v>
      </c>
      <c r="T4503" s="119">
        <v>0.42427169618509952</v>
      </c>
      <c r="U4503" s="97">
        <v>16.102410968182134</v>
      </c>
      <c r="V4503" s="184">
        <v>2687227234493.2842</v>
      </c>
      <c r="W4503" s="199">
        <v>2790.0047084587077</v>
      </c>
      <c r="X4503" s="191">
        <v>4.6408223736813858E-2</v>
      </c>
      <c r="Y4503" s="198">
        <v>2.0000000000000001E-4</v>
      </c>
    </row>
    <row r="4504" spans="1:25" x14ac:dyDescent="0.2">
      <c r="A4504">
        <v>4500</v>
      </c>
      <c r="B4504" s="119">
        <v>0.31040918210293594</v>
      </c>
      <c r="C4504" s="97">
        <v>10090.955731408703</v>
      </c>
      <c r="D4504" s="96">
        <v>0.59068032614383581</v>
      </c>
      <c r="E4504" s="98">
        <v>0.7</v>
      </c>
      <c r="F4504" s="119">
        <v>0</v>
      </c>
      <c r="G4504" s="177">
        <v>0</v>
      </c>
      <c r="H4504" s="97">
        <v>4575456.2841922836</v>
      </c>
      <c r="I4504" s="185">
        <v>49230.820077852739</v>
      </c>
      <c r="J4504" s="174">
        <v>225253465101.15097</v>
      </c>
      <c r="K4504" s="186">
        <v>0.310409182102936</v>
      </c>
      <c r="L4504" s="182">
        <v>42840366487.733429</v>
      </c>
      <c r="M4504" s="189">
        <v>37589655734.952423</v>
      </c>
      <c r="N4504" s="187">
        <v>12176360.799141608</v>
      </c>
      <c r="O4504" s="185">
        <v>46404536958.551376</v>
      </c>
      <c r="P4504" s="185">
        <v>0</v>
      </c>
      <c r="Q4504" s="174">
        <v>309247657794.65479</v>
      </c>
      <c r="R4504" s="119">
        <v>0.34614449208155595</v>
      </c>
      <c r="S4504" s="174">
        <v>62271585834.884171</v>
      </c>
      <c r="T4504" s="119">
        <v>0.20136477759916765</v>
      </c>
      <c r="U4504" s="97">
        <v>16.393202447159791</v>
      </c>
      <c r="V4504" s="184">
        <v>1090507259653.3401</v>
      </c>
      <c r="W4504" s="199">
        <v>1131.2167595185217</v>
      </c>
      <c r="X4504" s="191">
        <v>4.4933691068521645E-2</v>
      </c>
      <c r="Y4504" s="198">
        <v>2.0000000000000001E-4</v>
      </c>
    </row>
    <row r="4505" spans="1:25" x14ac:dyDescent="0.2">
      <c r="A4505">
        <v>4501</v>
      </c>
      <c r="B4505" s="119">
        <v>0.54051082757928037</v>
      </c>
      <c r="C4505" s="97">
        <v>12051.856563521136</v>
      </c>
      <c r="D4505" s="96">
        <v>0.81623770773392079</v>
      </c>
      <c r="E4505" s="98">
        <v>0</v>
      </c>
      <c r="F4505" s="119">
        <v>0</v>
      </c>
      <c r="G4505" s="177">
        <v>0</v>
      </c>
      <c r="H4505" s="97">
        <v>5648956.9368135612</v>
      </c>
      <c r="I4505" s="185">
        <v>46065.445911798335</v>
      </c>
      <c r="J4505" s="174">
        <v>260221720230.8631</v>
      </c>
      <c r="K4505" s="186">
        <v>0.45335491349628798</v>
      </c>
      <c r="L4505" s="182">
        <v>87085219081.506607</v>
      </c>
      <c r="M4505" s="189">
        <v>13137700253.041945</v>
      </c>
      <c r="N4505" s="187">
        <v>13155923.201533074</v>
      </c>
      <c r="O4505" s="185">
        <v>0</v>
      </c>
      <c r="P4505" s="185">
        <v>0</v>
      </c>
      <c r="Q4505" s="174">
        <v>273359420483.90503</v>
      </c>
      <c r="R4505" s="119">
        <v>0.43156659922778934</v>
      </c>
      <c r="S4505" s="174">
        <v>87085219081.506607</v>
      </c>
      <c r="T4505" s="119">
        <v>0.31857405509327985</v>
      </c>
      <c r="U4505" s="97">
        <v>13.500765761461102</v>
      </c>
      <c r="V4505" s="184">
        <v>1234048675747.5935</v>
      </c>
      <c r="W4505" s="199">
        <v>1281.454237065152</v>
      </c>
      <c r="X4505" s="191">
        <v>5.5202114723799094E-2</v>
      </c>
      <c r="Y4505" s="198">
        <v>2.0000000000000001E-4</v>
      </c>
    </row>
    <row r="4506" spans="1:25" x14ac:dyDescent="0.2">
      <c r="A4506">
        <v>4502</v>
      </c>
      <c r="B4506" s="119">
        <v>0.60066616725135313</v>
      </c>
      <c r="C4506" s="97">
        <v>14763.902534472465</v>
      </c>
      <c r="D4506" s="96">
        <v>0.48260619048496284</v>
      </c>
      <c r="E4506" s="98">
        <v>0</v>
      </c>
      <c r="F4506" s="119">
        <v>0.59562065455882618</v>
      </c>
      <c r="G4506" s="177">
        <v>1</v>
      </c>
      <c r="H4506" s="97">
        <v>4784209.9265297726</v>
      </c>
      <c r="I4506" s="185">
        <v>41066.139598518508</v>
      </c>
      <c r="J4506" s="174">
        <v>196469032711.48962</v>
      </c>
      <c r="K4506" s="186">
        <v>0.37976369981759039</v>
      </c>
      <c r="L4506" s="182">
        <v>51493698345.812073</v>
      </c>
      <c r="M4506" s="189">
        <v>1630546286.0861018</v>
      </c>
      <c r="N4506" s="187">
        <v>13356469.197106736</v>
      </c>
      <c r="O4506" s="185">
        <v>0</v>
      </c>
      <c r="P4506" s="185">
        <v>226866466939.69177</v>
      </c>
      <c r="Q4506" s="174">
        <v>424966045937.26752</v>
      </c>
      <c r="R4506" s="119">
        <v>0.60264810038884264</v>
      </c>
      <c r="S4506" s="174">
        <v>157967183037.92972</v>
      </c>
      <c r="T4506" s="119">
        <v>0.37171718669789555</v>
      </c>
      <c r="U4506" s="97">
        <v>17.078753641374757</v>
      </c>
      <c r="V4506" s="184">
        <v>2869042576810.7456</v>
      </c>
      <c r="W4506" s="199">
        <v>2972.8133031179823</v>
      </c>
      <c r="X4506" s="191">
        <v>4.2579024851547131E-2</v>
      </c>
      <c r="Y4506" s="198">
        <v>2.0000000000000001E-4</v>
      </c>
    </row>
    <row r="4507" spans="1:25" x14ac:dyDescent="0.2">
      <c r="A4507">
        <v>4503</v>
      </c>
      <c r="B4507" s="119">
        <v>0.47432598777124269</v>
      </c>
      <c r="C4507" s="97">
        <v>9312.0596434157796</v>
      </c>
      <c r="D4507" s="96">
        <v>0.82436449443065218</v>
      </c>
      <c r="E4507" s="98">
        <v>0.4776420265138055</v>
      </c>
      <c r="F4507" s="119">
        <v>0</v>
      </c>
      <c r="G4507" s="177">
        <v>0</v>
      </c>
      <c r="H4507" s="97">
        <v>6966659.3384086126</v>
      </c>
      <c r="I4507" s="185">
        <v>40496.11642385328</v>
      </c>
      <c r="J4507" s="174">
        <v>282122647653.51984</v>
      </c>
      <c r="K4507" s="186">
        <v>0.40491946628138498</v>
      </c>
      <c r="L4507" s="182">
        <v>85665741558.152954</v>
      </c>
      <c r="M4507" s="189">
        <v>23723489139.964123</v>
      </c>
      <c r="N4507" s="187">
        <v>15795522.549966969</v>
      </c>
      <c r="O4507" s="185">
        <v>50343700558.470032</v>
      </c>
      <c r="P4507" s="185">
        <v>0</v>
      </c>
      <c r="Q4507" s="174">
        <v>356189837351.95398</v>
      </c>
      <c r="R4507" s="119">
        <v>0.43379090630218087</v>
      </c>
      <c r="S4507" s="174">
        <v>108005588813.85983</v>
      </c>
      <c r="T4507" s="119">
        <v>0.30322479051287099</v>
      </c>
      <c r="U4507" s="97">
        <v>14.898146037103263</v>
      </c>
      <c r="V4507" s="184">
        <v>1720770930807.417</v>
      </c>
      <c r="W4507" s="199">
        <v>1786.1865992793014</v>
      </c>
      <c r="X4507" s="191">
        <v>4.9872243832777788E-2</v>
      </c>
      <c r="Y4507" s="198">
        <v>2.0000000000000001E-4</v>
      </c>
    </row>
    <row r="4508" spans="1:25" x14ac:dyDescent="0.2">
      <c r="A4508">
        <v>4504</v>
      </c>
      <c r="B4508" s="119">
        <v>0.32959369754888002</v>
      </c>
      <c r="C4508" s="97">
        <v>13643.091262895548</v>
      </c>
      <c r="D4508" s="96">
        <v>0.87796687330961221</v>
      </c>
      <c r="E4508" s="98">
        <v>0.68772142584041085</v>
      </c>
      <c r="F4508" s="119">
        <v>0.49667372179504909</v>
      </c>
      <c r="G4508" s="177">
        <v>1</v>
      </c>
      <c r="H4508" s="97">
        <v>6157671.9843790149</v>
      </c>
      <c r="I4508" s="185">
        <v>43951.809194450434</v>
      </c>
      <c r="J4508" s="174">
        <v>270640824139.43942</v>
      </c>
      <c r="K4508" s="186">
        <v>0.32959369754888002</v>
      </c>
      <c r="L4508" s="182">
        <v>60978537836.698624</v>
      </c>
      <c r="M4508" s="189">
        <v>2627805189.6494293</v>
      </c>
      <c r="N4508" s="187">
        <v>13828014.190626901</v>
      </c>
      <c r="O4508" s="185">
        <v>0</v>
      </c>
      <c r="P4508" s="185">
        <v>230525682561.26425</v>
      </c>
      <c r="Q4508" s="174">
        <v>503794311890.35309</v>
      </c>
      <c r="R4508" s="119">
        <v>0.54312255920101993</v>
      </c>
      <c r="S4508" s="174">
        <v>170808781787.22672</v>
      </c>
      <c r="T4508" s="119">
        <v>0.33904468104515223</v>
      </c>
      <c r="U4508" s="97">
        <v>16.910345295483637</v>
      </c>
      <c r="V4508" s="184">
        <v>2999512150160.0674</v>
      </c>
      <c r="W4508" s="199">
        <v>3113.5705214159411</v>
      </c>
      <c r="X4508" s="191">
        <v>4.5297178751683452E-2</v>
      </c>
      <c r="Y4508" s="198">
        <v>2.0000000000000001E-4</v>
      </c>
    </row>
    <row r="4509" spans="1:25" x14ac:dyDescent="0.2">
      <c r="A4509">
        <v>4505</v>
      </c>
      <c r="B4509" s="119">
        <v>0.3920856236411695</v>
      </c>
      <c r="C4509" s="97">
        <v>6703.0519513229365</v>
      </c>
      <c r="D4509" s="96">
        <v>0.52424392404603559</v>
      </c>
      <c r="E4509" s="98">
        <v>0.52952450268838058</v>
      </c>
      <c r="F4509" s="119">
        <v>0.46855025140521323</v>
      </c>
      <c r="G4509" s="177">
        <v>1</v>
      </c>
      <c r="H4509" s="97">
        <v>6617089.677084283</v>
      </c>
      <c r="I4509" s="185">
        <v>42382.164820892525</v>
      </c>
      <c r="J4509" s="174">
        <v>280446585328.81256</v>
      </c>
      <c r="K4509" s="186">
        <v>0.3920856236411695</v>
      </c>
      <c r="L4509" s="182">
        <v>76311799924.146057</v>
      </c>
      <c r="M4509" s="189">
        <v>5314342190.5780649</v>
      </c>
      <c r="N4509" s="187">
        <v>17534210.738574378</v>
      </c>
      <c r="O4509" s="185">
        <v>0</v>
      </c>
      <c r="P4509" s="185">
        <v>323619010929.30945</v>
      </c>
      <c r="Q4509" s="174">
        <v>609379938448.7002</v>
      </c>
      <c r="R4509" s="119">
        <v>0.60529443090812052</v>
      </c>
      <c r="S4509" s="174">
        <v>276361446005.26294</v>
      </c>
      <c r="T4509" s="119">
        <v>0.45351254376505545</v>
      </c>
      <c r="U4509" s="97">
        <v>17.406503356336096</v>
      </c>
      <c r="V4509" s="184">
        <v>5181910695189.3828</v>
      </c>
      <c r="W4509" s="199">
        <v>5382.0140361425165</v>
      </c>
      <c r="X4509" s="191">
        <v>4.2202848224817811E-2</v>
      </c>
      <c r="Y4509" s="198">
        <v>2.0000000000000001E-4</v>
      </c>
    </row>
    <row r="4510" spans="1:25" x14ac:dyDescent="0.2">
      <c r="A4510">
        <v>4506</v>
      </c>
      <c r="B4510" s="119">
        <v>0.44684015238460439</v>
      </c>
      <c r="C4510" s="97">
        <v>16513.111130976522</v>
      </c>
      <c r="D4510" s="96">
        <v>0.331731654228408</v>
      </c>
      <c r="E4510" s="98">
        <v>0.16008799556400022</v>
      </c>
      <c r="F4510" s="119">
        <v>0.6380922837721188</v>
      </c>
      <c r="G4510" s="177">
        <v>1</v>
      </c>
      <c r="H4510" s="97">
        <v>2077162.6673579868</v>
      </c>
      <c r="I4510" s="185">
        <v>53896.503016147122</v>
      </c>
      <c r="J4510" s="174">
        <v>111951803966.28793</v>
      </c>
      <c r="K4510" s="186">
        <v>0.44684015238460439</v>
      </c>
      <c r="L4510" s="182">
        <v>41051196243.423424</v>
      </c>
      <c r="M4510" s="189">
        <v>1572524840.0923548</v>
      </c>
      <c r="N4510" s="187">
        <v>7377128.7523393333</v>
      </c>
      <c r="O4510" s="185">
        <v>0</v>
      </c>
      <c r="P4510" s="185">
        <v>185418420819.85028</v>
      </c>
      <c r="Q4510" s="174">
        <v>298942749626.23053</v>
      </c>
      <c r="R4510" s="119">
        <v>0.66353607186632624</v>
      </c>
      <c r="S4510" s="174">
        <v>144686451868.61981</v>
      </c>
      <c r="T4510" s="119">
        <v>0.48399384848611293</v>
      </c>
      <c r="U4510" s="97">
        <v>17.331835324368544</v>
      </c>
      <c r="V4510" s="184">
        <v>2722500569100.8281</v>
      </c>
      <c r="W4510" s="199">
        <v>2825.7270931939956</v>
      </c>
      <c r="X4510" s="191">
        <v>4.2041467364064125E-2</v>
      </c>
      <c r="Y4510" s="198">
        <v>2.0000000000000001E-4</v>
      </c>
    </row>
    <row r="4511" spans="1:25" x14ac:dyDescent="0.2">
      <c r="A4511">
        <v>4507</v>
      </c>
      <c r="B4511" s="119">
        <v>0.45229761730248536</v>
      </c>
      <c r="C4511" s="97">
        <v>10893.239351728469</v>
      </c>
      <c r="D4511" s="96">
        <v>0.54178442926506765</v>
      </c>
      <c r="E4511" s="98">
        <v>7.530883634133978E-2</v>
      </c>
      <c r="F4511" s="119">
        <v>0.64161317874040469</v>
      </c>
      <c r="G4511" s="177">
        <v>1</v>
      </c>
      <c r="H4511" s="97">
        <v>5222782.4928059028</v>
      </c>
      <c r="I4511" s="185">
        <v>43286.957080175089</v>
      </c>
      <c r="J4511" s="174">
        <v>226078361605.17899</v>
      </c>
      <c r="K4511" s="186">
        <v>0.4522976173024853</v>
      </c>
      <c r="L4511" s="182">
        <v>76464871075.121704</v>
      </c>
      <c r="M4511" s="189">
        <v>6817131109.7346163</v>
      </c>
      <c r="N4511" s="187">
        <v>14006204.922701631</v>
      </c>
      <c r="O4511" s="185">
        <v>0</v>
      </c>
      <c r="P4511" s="185">
        <v>239479690536.84927</v>
      </c>
      <c r="Q4511" s="174">
        <v>472375183251.76288</v>
      </c>
      <c r="R4511" s="119">
        <v>0.62204465248239726</v>
      </c>
      <c r="S4511" s="174">
        <v>208611131571.80182</v>
      </c>
      <c r="T4511" s="119">
        <v>0.44162170022513197</v>
      </c>
      <c r="U4511" s="97">
        <v>16.880542566345277</v>
      </c>
      <c r="V4511" s="184">
        <v>3791151259515.6289</v>
      </c>
      <c r="W4511" s="199">
        <v>3925.5625202075348</v>
      </c>
      <c r="X4511" s="191">
        <v>4.3819315313663051E-2</v>
      </c>
      <c r="Y4511" s="198">
        <v>2.0000000000000001E-4</v>
      </c>
    </row>
    <row r="4512" spans="1:25" x14ac:dyDescent="0.2">
      <c r="A4512">
        <v>4508</v>
      </c>
      <c r="B4512" s="119">
        <v>0.49202905961400062</v>
      </c>
      <c r="C4512" s="97">
        <v>7506.0626134255936</v>
      </c>
      <c r="D4512" s="96">
        <v>0.95504047115229762</v>
      </c>
      <c r="E4512" s="98">
        <v>0</v>
      </c>
      <c r="F4512" s="119">
        <v>0</v>
      </c>
      <c r="G4512" s="177">
        <v>0</v>
      </c>
      <c r="H4512" s="97">
        <v>10404997.741214287</v>
      </c>
      <c r="I4512" s="185">
        <v>26719.283293064371</v>
      </c>
      <c r="J4512" s="174">
        <v>278014082311.1994</v>
      </c>
      <c r="K4512" s="186">
        <v>0.15257656837119504</v>
      </c>
      <c r="L4512" s="182">
        <v>15877972040.991549</v>
      </c>
      <c r="M4512" s="189">
        <v>0</v>
      </c>
      <c r="N4512" s="187">
        <v>21671768.46534197</v>
      </c>
      <c r="O4512" s="185">
        <v>0</v>
      </c>
      <c r="P4512" s="185">
        <v>0</v>
      </c>
      <c r="Q4512" s="174">
        <v>278014082311.1994</v>
      </c>
      <c r="R4512" s="119">
        <v>0.15257656837119504</v>
      </c>
      <c r="S4512" s="174">
        <v>15877972040.991549</v>
      </c>
      <c r="T4512" s="119">
        <v>5.7112114282104214E-2</v>
      </c>
      <c r="U4512" s="97">
        <v>13</v>
      </c>
      <c r="V4512" s="184">
        <v>142784338640.86423</v>
      </c>
      <c r="W4512" s="199">
        <v>148.30071646965308</v>
      </c>
      <c r="X4512" s="191">
        <v>5.9800452321800285E-2</v>
      </c>
      <c r="Y4512" s="198">
        <v>2.0000000000000001E-4</v>
      </c>
    </row>
    <row r="4513" spans="1:25" x14ac:dyDescent="0.2">
      <c r="A4513">
        <v>4509</v>
      </c>
      <c r="B4513" s="119">
        <v>0.49490164375753171</v>
      </c>
      <c r="C4513" s="97">
        <v>9388.0989993170333</v>
      </c>
      <c r="D4513" s="96">
        <v>0.87279925644938205</v>
      </c>
      <c r="E4513" s="98">
        <v>0</v>
      </c>
      <c r="F4513" s="119">
        <v>0</v>
      </c>
      <c r="G4513" s="177">
        <v>0</v>
      </c>
      <c r="H4513" s="97">
        <v>12721220.089842593</v>
      </c>
      <c r="I4513" s="185">
        <v>24722.778347502051</v>
      </c>
      <c r="J4513" s="174">
        <v>314503904590.96857</v>
      </c>
      <c r="K4513" s="186">
        <v>0.21585588764422259</v>
      </c>
      <c r="L4513" s="182">
        <v>40429197120.544449</v>
      </c>
      <c r="M4513" s="189">
        <v>5184806543.4991589</v>
      </c>
      <c r="N4513" s="187">
        <v>26864011.700956881</v>
      </c>
      <c r="O4513" s="185">
        <v>0</v>
      </c>
      <c r="P4513" s="185">
        <v>0</v>
      </c>
      <c r="Q4513" s="174">
        <v>319688711134.46771</v>
      </c>
      <c r="R4513" s="119">
        <v>0.21235507269602183</v>
      </c>
      <c r="S4513" s="174">
        <v>40429197120.544449</v>
      </c>
      <c r="T4513" s="119">
        <v>0.12646426261682756</v>
      </c>
      <c r="U4513" s="97">
        <v>13.389456936833882</v>
      </c>
      <c r="V4513" s="184">
        <v>441755002297.43707</v>
      </c>
      <c r="W4513" s="199">
        <v>458.60099031383811</v>
      </c>
      <c r="X4513" s="191">
        <v>5.3382058079518513E-2</v>
      </c>
      <c r="Y4513" s="198">
        <v>2.0000000000000001E-4</v>
      </c>
    </row>
    <row r="4514" spans="1:25" x14ac:dyDescent="0.2">
      <c r="A4514">
        <v>4510</v>
      </c>
      <c r="B4514" s="119">
        <v>0.56897155493847862</v>
      </c>
      <c r="C4514" s="97">
        <v>9379.8312731353963</v>
      </c>
      <c r="D4514" s="96">
        <v>1.5416837384475217</v>
      </c>
      <c r="E4514" s="98">
        <v>0.32691726794554954</v>
      </c>
      <c r="F4514" s="119">
        <v>0.57707973634513643</v>
      </c>
      <c r="G4514" s="177">
        <v>1</v>
      </c>
      <c r="H4514" s="97">
        <v>17292337.490079831</v>
      </c>
      <c r="I4514" s="185">
        <v>27527.36943738853</v>
      </c>
      <c r="J4514" s="174">
        <v>476012562525.43146</v>
      </c>
      <c r="K4514" s="186">
        <v>0.24777831752972002</v>
      </c>
      <c r="L4514" s="182">
        <v>81628416496.892944</v>
      </c>
      <c r="M4514" s="189">
        <v>4035281484.180007</v>
      </c>
      <c r="N4514" s="187">
        <v>29611563.748844661</v>
      </c>
      <c r="O4514" s="185">
        <v>0</v>
      </c>
      <c r="P4514" s="185">
        <v>421474872518.04639</v>
      </c>
      <c r="Q4514" s="174">
        <v>901522716527.65784</v>
      </c>
      <c r="R4514" s="119">
        <v>0.50484084486853464</v>
      </c>
      <c r="S4514" s="174">
        <v>247039826569.99051</v>
      </c>
      <c r="T4514" s="119">
        <v>0.27402507118345204</v>
      </c>
      <c r="U4514" s="97">
        <v>17.053886221139166</v>
      </c>
      <c r="V4514" s="184">
        <v>4174204511543.3145</v>
      </c>
      <c r="W4514" s="199">
        <v>4333.6387066540665</v>
      </c>
      <c r="X4514" s="191">
        <v>4.5492793699478493E-2</v>
      </c>
      <c r="Y4514" s="198">
        <v>2.0000000000000001E-4</v>
      </c>
    </row>
    <row r="4515" spans="1:25" x14ac:dyDescent="0.2">
      <c r="A4515">
        <v>4511</v>
      </c>
      <c r="B4515" s="119">
        <v>0.51644837602251903</v>
      </c>
      <c r="C4515" s="97">
        <v>4329.9679652793939</v>
      </c>
      <c r="D4515" s="96">
        <v>0.79308389591918549</v>
      </c>
      <c r="E4515" s="98">
        <v>0.49260249602521866</v>
      </c>
      <c r="F4515" s="119">
        <v>0</v>
      </c>
      <c r="G4515" s="177">
        <v>0</v>
      </c>
      <c r="H4515" s="97">
        <v>10115864.191776643</v>
      </c>
      <c r="I4515" s="185">
        <v>26478.180666659307</v>
      </c>
      <c r="J4515" s="174">
        <v>267849679669.25146</v>
      </c>
      <c r="K4515" s="186">
        <v>0.2856094297989703</v>
      </c>
      <c r="L4515" s="182">
        <v>47874922836.673508</v>
      </c>
      <c r="M4515" s="189">
        <v>32210143611.983627</v>
      </c>
      <c r="N4515" s="187">
        <v>22672916.082052641</v>
      </c>
      <c r="O4515" s="185">
        <v>116873549478.62294</v>
      </c>
      <c r="P4515" s="185">
        <v>0</v>
      </c>
      <c r="Q4515" s="174">
        <v>416933372759.85803</v>
      </c>
      <c r="R4515" s="119">
        <v>0.40773717090520584</v>
      </c>
      <c r="S4515" s="174">
        <v>105400851478.76714</v>
      </c>
      <c r="T4515" s="119">
        <v>0.25280022748256969</v>
      </c>
      <c r="U4515" s="97">
        <v>17.129955768067632</v>
      </c>
      <c r="V4515" s="184">
        <v>1959430762647.4077</v>
      </c>
      <c r="W4515" s="199">
        <v>2034.4174222307038</v>
      </c>
      <c r="X4515" s="191">
        <v>4.2120857979471259E-2</v>
      </c>
      <c r="Y4515" s="198">
        <v>2.0000000000000001E-4</v>
      </c>
    </row>
    <row r="4516" spans="1:25" x14ac:dyDescent="0.2">
      <c r="A4516">
        <v>4512</v>
      </c>
      <c r="B4516" s="119">
        <v>0.45325102422560176</v>
      </c>
      <c r="C4516" s="97">
        <v>15737.80568643719</v>
      </c>
      <c r="D4516" s="96">
        <v>0.36309448383166748</v>
      </c>
      <c r="E4516" s="98">
        <v>0.28831047226197015</v>
      </c>
      <c r="F4516" s="119">
        <v>0</v>
      </c>
      <c r="G4516" s="177">
        <v>0</v>
      </c>
      <c r="H4516" s="97">
        <v>2133998.9994222405</v>
      </c>
      <c r="I4516" s="185">
        <v>53699.08785316164</v>
      </c>
      <c r="J4516" s="174">
        <v>114593799748.53394</v>
      </c>
      <c r="K4516" s="186">
        <v>0.45325102422560182</v>
      </c>
      <c r="L4516" s="182">
        <v>39143286657.70974</v>
      </c>
      <c r="M4516" s="189">
        <v>7898223087.365797</v>
      </c>
      <c r="N4516" s="187">
        <v>7396048.7468660455</v>
      </c>
      <c r="O4516" s="185">
        <v>24907036805.739029</v>
      </c>
      <c r="P4516" s="185">
        <v>0</v>
      </c>
      <c r="Q4516" s="174">
        <v>147399059641.63876</v>
      </c>
      <c r="R4516" s="119">
        <v>0.48755661484706303</v>
      </c>
      <c r="S4516" s="174">
        <v>53375293412.788261</v>
      </c>
      <c r="T4516" s="119">
        <v>0.36211420576600661</v>
      </c>
      <c r="U4516" s="97">
        <v>15.133284457329346</v>
      </c>
      <c r="V4516" s="184">
        <v>897350473662.66553</v>
      </c>
      <c r="W4516" s="199">
        <v>930.73817247754869</v>
      </c>
      <c r="X4516" s="191">
        <v>4.6406822634727569E-2</v>
      </c>
      <c r="Y4516" s="198">
        <v>2.0000000000000001E-4</v>
      </c>
    </row>
    <row r="4517" spans="1:25" x14ac:dyDescent="0.2">
      <c r="A4517">
        <v>4513</v>
      </c>
      <c r="B4517" s="119">
        <v>0.46547273959007407</v>
      </c>
      <c r="C4517" s="97">
        <v>6858.1248941572976</v>
      </c>
      <c r="D4517" s="96">
        <v>0.46764146356182695</v>
      </c>
      <c r="E4517" s="98">
        <v>0.7</v>
      </c>
      <c r="F4517" s="119">
        <v>0</v>
      </c>
      <c r="G4517" s="177">
        <v>0</v>
      </c>
      <c r="H4517" s="97">
        <v>3418672.912023799</v>
      </c>
      <c r="I4517" s="185">
        <v>52309.930825694515</v>
      </c>
      <c r="J4517" s="174">
        <v>178830543543.64056</v>
      </c>
      <c r="K4517" s="186">
        <v>0.46547273959007407</v>
      </c>
      <c r="L4517" s="182">
        <v>57471137126.997993</v>
      </c>
      <c r="M4517" s="189">
        <v>48464487313.522583</v>
      </c>
      <c r="N4517" s="187">
        <v>10266073.759794882</v>
      </c>
      <c r="O4517" s="185">
        <v>91748706566.852158</v>
      </c>
      <c r="P4517" s="185">
        <v>0</v>
      </c>
      <c r="Q4517" s="174">
        <v>319043737424.01532</v>
      </c>
      <c r="R4517" s="119">
        <v>0.49096625291517609</v>
      </c>
      <c r="S4517" s="174">
        <v>118942643058.18787</v>
      </c>
      <c r="T4517" s="119">
        <v>0.37280983484753621</v>
      </c>
      <c r="U4517" s="97">
        <v>17.326919315525249</v>
      </c>
      <c r="V4517" s="184">
        <v>2264864473970.7881</v>
      </c>
      <c r="W4517" s="199">
        <v>2349.3686906613925</v>
      </c>
      <c r="X4517" s="191">
        <v>4.2016427580839295E-2</v>
      </c>
      <c r="Y4517" s="198">
        <v>2.0000000000000001E-4</v>
      </c>
    </row>
    <row r="4518" spans="1:25" x14ac:dyDescent="0.2">
      <c r="A4518">
        <v>4514</v>
      </c>
      <c r="B4518" s="119">
        <v>0.41983994225757426</v>
      </c>
      <c r="C4518" s="97">
        <v>8530.16088489703</v>
      </c>
      <c r="D4518" s="96">
        <v>0.82736163805767493</v>
      </c>
      <c r="E4518" s="98">
        <v>0.32666672697974175</v>
      </c>
      <c r="F4518" s="119">
        <v>0</v>
      </c>
      <c r="G4518" s="177">
        <v>0</v>
      </c>
      <c r="H4518" s="97">
        <v>11719926.529376812</v>
      </c>
      <c r="I4518" s="185">
        <v>35784.581653790738</v>
      </c>
      <c r="J4518" s="174">
        <v>419392667866.91284</v>
      </c>
      <c r="K4518" s="186">
        <v>0.41983994225757426</v>
      </c>
      <c r="L4518" s="182">
        <v>137017224709.60635</v>
      </c>
      <c r="M4518" s="189">
        <v>32637456338.363914</v>
      </c>
      <c r="N4518" s="187">
        <v>25348680.107378885</v>
      </c>
      <c r="O4518" s="185">
        <v>49687867839.945831</v>
      </c>
      <c r="P4518" s="185">
        <v>0</v>
      </c>
      <c r="Q4518" s="174">
        <v>501717992045.22253</v>
      </c>
      <c r="R4518" s="119">
        <v>0.43017809039026378</v>
      </c>
      <c r="S4518" s="174">
        <v>165748531414.89893</v>
      </c>
      <c r="T4518" s="119">
        <v>0.33036194444459771</v>
      </c>
      <c r="U4518" s="97">
        <v>14.635362342243138</v>
      </c>
      <c r="V4518" s="184">
        <v>2558112479471.9307</v>
      </c>
      <c r="W4518" s="199">
        <v>2652.829337471183</v>
      </c>
      <c r="X4518" s="191">
        <v>5.0934649270360649E-2</v>
      </c>
      <c r="Y4518" s="198">
        <v>2.0000000000000001E-4</v>
      </c>
    </row>
    <row r="4519" spans="1:25" x14ac:dyDescent="0.2">
      <c r="A4519">
        <v>4515</v>
      </c>
      <c r="B4519" s="119">
        <v>0.52739898010010733</v>
      </c>
      <c r="C4519" s="97">
        <v>5065.1783134735633</v>
      </c>
      <c r="D4519" s="96">
        <v>0.69996587248067255</v>
      </c>
      <c r="E4519" s="98">
        <v>0</v>
      </c>
      <c r="F4519" s="119">
        <v>0</v>
      </c>
      <c r="G4519" s="177">
        <v>0</v>
      </c>
      <c r="H4519" s="97">
        <v>8270156.2183717499</v>
      </c>
      <c r="I4519" s="185">
        <v>29078.028628625048</v>
      </c>
      <c r="J4519" s="174">
        <v>240479839281.0152</v>
      </c>
      <c r="K4519" s="186">
        <v>0.21911452174408341</v>
      </c>
      <c r="L4519" s="182">
        <v>25079473814.666573</v>
      </c>
      <c r="M4519" s="189">
        <v>6571520893.5521345</v>
      </c>
      <c r="N4519" s="187">
        <v>19636201.30836986</v>
      </c>
      <c r="O4519" s="185">
        <v>0</v>
      </c>
      <c r="P4519" s="185">
        <v>0</v>
      </c>
      <c r="Q4519" s="174">
        <v>247051360174.56732</v>
      </c>
      <c r="R4519" s="119">
        <v>0.21328611563166824</v>
      </c>
      <c r="S4519" s="174">
        <v>25079473814.666573</v>
      </c>
      <c r="T4519" s="119">
        <v>0.10151522257131203</v>
      </c>
      <c r="U4519" s="97">
        <v>13.894832001683113</v>
      </c>
      <c r="V4519" s="184">
        <v>381065975072.33875</v>
      </c>
      <c r="W4519" s="199">
        <v>395.23418077376238</v>
      </c>
      <c r="X4519" s="191">
        <v>4.8615559556938588E-2</v>
      </c>
      <c r="Y4519" s="198">
        <v>2.0000000000000001E-4</v>
      </c>
    </row>
    <row r="4520" spans="1:25" x14ac:dyDescent="0.2">
      <c r="A4520">
        <v>4516</v>
      </c>
      <c r="B4520" s="119">
        <v>0.57025161583108153</v>
      </c>
      <c r="C4520" s="97">
        <v>8319.3798311091341</v>
      </c>
      <c r="D4520" s="96">
        <v>0.48722652865731558</v>
      </c>
      <c r="E4520" s="98">
        <v>0.20004301070224276</v>
      </c>
      <c r="F4520" s="119">
        <v>0</v>
      </c>
      <c r="G4520" s="177">
        <v>0</v>
      </c>
      <c r="H4520" s="97">
        <v>4016992.644189429</v>
      </c>
      <c r="I4520" s="185">
        <v>47272.531704501169</v>
      </c>
      <c r="J4520" s="174">
        <v>189893412129.19278</v>
      </c>
      <c r="K4520" s="186">
        <v>0.47688716833310085</v>
      </c>
      <c r="L4520" s="182">
        <v>70835234709.832214</v>
      </c>
      <c r="M4520" s="189">
        <v>16320769325.39286</v>
      </c>
      <c r="N4520" s="187">
        <v>11555908.725276185</v>
      </c>
      <c r="O4520" s="185">
        <v>32559674197.259804</v>
      </c>
      <c r="P4520" s="185">
        <v>0</v>
      </c>
      <c r="Q4520" s="174">
        <v>238773855651.84543</v>
      </c>
      <c r="R4520" s="119">
        <v>0.48835108280544232</v>
      </c>
      <c r="S4520" s="174">
        <v>87776838599.656982</v>
      </c>
      <c r="T4520" s="119">
        <v>0.36761494829502528</v>
      </c>
      <c r="U4520" s="97">
        <v>14.701638489462731</v>
      </c>
      <c r="V4520" s="184">
        <v>1441933690923.9448</v>
      </c>
      <c r="W4520" s="199">
        <v>1495.6871984498218</v>
      </c>
      <c r="X4520" s="191">
        <v>4.8287144951150753E-2</v>
      </c>
      <c r="Y4520" s="198">
        <v>2.0000000000000001E-4</v>
      </c>
    </row>
    <row r="4521" spans="1:25" x14ac:dyDescent="0.2">
      <c r="A4521">
        <v>4517</v>
      </c>
      <c r="B4521" s="119">
        <v>0.47416716381379043</v>
      </c>
      <c r="C4521" s="97">
        <v>10052.09064203518</v>
      </c>
      <c r="D4521" s="96">
        <v>1.2180614420541684</v>
      </c>
      <c r="E4521" s="98">
        <v>0.10776435026347514</v>
      </c>
      <c r="F4521" s="119">
        <v>0.35777703508277353</v>
      </c>
      <c r="G4521" s="177">
        <v>1</v>
      </c>
      <c r="H4521" s="97">
        <v>11646921.806414215</v>
      </c>
      <c r="I4521" s="185">
        <v>35687.726103228772</v>
      </c>
      <c r="J4521" s="174">
        <v>415652155373.03296</v>
      </c>
      <c r="K4521" s="186">
        <v>0.40121792264848488</v>
      </c>
      <c r="L4521" s="182">
        <v>129208059449.28772</v>
      </c>
      <c r="M4521" s="189">
        <v>9237450342.6478119</v>
      </c>
      <c r="N4521" s="187">
        <v>22108269.258118682</v>
      </c>
      <c r="O4521" s="185">
        <v>0</v>
      </c>
      <c r="P4521" s="185">
        <v>188500295752.64673</v>
      </c>
      <c r="Q4521" s="174">
        <v>613389901468.32751</v>
      </c>
      <c r="R4521" s="119">
        <v>0.51772507203829243</v>
      </c>
      <c r="S4521" s="174">
        <v>202867326388.19452</v>
      </c>
      <c r="T4521" s="119">
        <v>0.33073144162069257</v>
      </c>
      <c r="U4521" s="97">
        <v>15.33788030377784</v>
      </c>
      <c r="V4521" s="184">
        <v>3164122338927.2334</v>
      </c>
      <c r="W4521" s="199">
        <v>3283.7449677508798</v>
      </c>
      <c r="X4521" s="191">
        <v>4.9931692913865303E-2</v>
      </c>
      <c r="Y4521" s="198">
        <v>2.0000000000000001E-4</v>
      </c>
    </row>
    <row r="4522" spans="1:25" x14ac:dyDescent="0.2">
      <c r="A4522">
        <v>4518</v>
      </c>
      <c r="B4522" s="119">
        <v>0.68078415610971255</v>
      </c>
      <c r="C4522" s="97">
        <v>7275.7550867288874</v>
      </c>
      <c r="D4522" s="96">
        <v>1.1016459236759106</v>
      </c>
      <c r="E4522" s="98">
        <v>0.39487769244136856</v>
      </c>
      <c r="F4522" s="119">
        <v>0</v>
      </c>
      <c r="G4522" s="177">
        <v>0</v>
      </c>
      <c r="H4522" s="97">
        <v>10233715.426547794</v>
      </c>
      <c r="I4522" s="185">
        <v>38398.507259488972</v>
      </c>
      <c r="J4522" s="174">
        <v>392959396097.83972</v>
      </c>
      <c r="K4522" s="186">
        <v>0.37714522242482817</v>
      </c>
      <c r="L4522" s="182">
        <v>92782852677.62674</v>
      </c>
      <c r="M4522" s="189">
        <v>40923703764.996857</v>
      </c>
      <c r="N4522" s="187">
        <v>20348723.607579067</v>
      </c>
      <c r="O4522" s="185">
        <v>48149213102.401024</v>
      </c>
      <c r="P4522" s="185">
        <v>0</v>
      </c>
      <c r="Q4522" s="174">
        <v>482032312965.23755</v>
      </c>
      <c r="R4522" s="119">
        <v>0.38736434115493096</v>
      </c>
      <c r="S4522" s="174">
        <v>111124724508.603</v>
      </c>
      <c r="T4522" s="119">
        <v>0.23053376613906984</v>
      </c>
      <c r="U4522" s="97">
        <v>15.126067111840396</v>
      </c>
      <c r="V4522" s="184">
        <v>1755592452968.063</v>
      </c>
      <c r="W4522" s="199">
        <v>1822.8756317739203</v>
      </c>
      <c r="X4522" s="191">
        <v>5.0743936776781975E-2</v>
      </c>
      <c r="Y4522" s="198">
        <v>2.0000000000000001E-4</v>
      </c>
    </row>
    <row r="4523" spans="1:25" x14ac:dyDescent="0.2">
      <c r="A4523">
        <v>4519</v>
      </c>
      <c r="B4523" s="119">
        <v>0.38522264356068231</v>
      </c>
      <c r="C4523" s="97">
        <v>4000</v>
      </c>
      <c r="D4523" s="96">
        <v>1.1227288616748843</v>
      </c>
      <c r="E4523" s="98">
        <v>0.7</v>
      </c>
      <c r="F4523" s="119">
        <v>0.65395176599971339</v>
      </c>
      <c r="G4523" s="177">
        <v>1</v>
      </c>
      <c r="H4523" s="97">
        <v>16316275.139532812</v>
      </c>
      <c r="I4523" s="185">
        <v>21948.92323447423</v>
      </c>
      <c r="J4523" s="174">
        <v>358124670510.16602</v>
      </c>
      <c r="K4523" s="186">
        <v>5.396945289299826E-2</v>
      </c>
      <c r="L4523" s="182">
        <v>-28912644052.472744</v>
      </c>
      <c r="M4523" s="189">
        <v>1209739243.4700077</v>
      </c>
      <c r="N4523" s="187">
        <v>31356270.727300182</v>
      </c>
      <c r="O4523" s="185">
        <v>0</v>
      </c>
      <c r="P4523" s="185">
        <v>532295664793.09064</v>
      </c>
      <c r="Q4523" s="174">
        <v>891630074546.72656</v>
      </c>
      <c r="R4523" s="119">
        <v>0.49927019856939819</v>
      </c>
      <c r="S4523" s="174">
        <v>257652777870.02927</v>
      </c>
      <c r="T4523" s="119">
        <v>0.28896824504378782</v>
      </c>
      <c r="U4523" s="97">
        <v>19.687231180705847</v>
      </c>
      <c r="V4523" s="184">
        <v>5305403066692.5273</v>
      </c>
      <c r="W4523" s="199">
        <v>5508.8720478304576</v>
      </c>
      <c r="X4523" s="191">
        <v>3.8373058595865608E-2</v>
      </c>
      <c r="Y4523" s="198">
        <v>2.0000000000000001E-4</v>
      </c>
    </row>
    <row r="4524" spans="1:25" x14ac:dyDescent="0.2">
      <c r="A4524">
        <v>4520</v>
      </c>
      <c r="B4524" s="119">
        <v>0.50822869896267031</v>
      </c>
      <c r="C4524" s="97">
        <v>4051.6758370426141</v>
      </c>
      <c r="D4524" s="96">
        <v>0.82640394147211094</v>
      </c>
      <c r="E4524" s="98">
        <v>0.17177773030820379</v>
      </c>
      <c r="F4524" s="119">
        <v>0.70482470493459992</v>
      </c>
      <c r="G4524" s="177">
        <v>1</v>
      </c>
      <c r="H4524" s="97">
        <v>11246069.936608648</v>
      </c>
      <c r="I4524" s="185">
        <v>36041.779124669454</v>
      </c>
      <c r="J4524" s="174">
        <v>405328368675.83429</v>
      </c>
      <c r="K4524" s="186">
        <v>0.49475986608239986</v>
      </c>
      <c r="L4524" s="182">
        <v>151320290142.24326</v>
      </c>
      <c r="M4524" s="189">
        <v>2652889536.8999605</v>
      </c>
      <c r="N4524" s="187">
        <v>24621788.004837684</v>
      </c>
      <c r="O4524" s="185">
        <v>0</v>
      </c>
      <c r="P4524" s="185">
        <v>385030281118.15729</v>
      </c>
      <c r="Q4524" s="174">
        <v>793011539330.89148</v>
      </c>
      <c r="R4524" s="119">
        <v>0.64130773523054108</v>
      </c>
      <c r="S4524" s="174">
        <v>297614809276.57404</v>
      </c>
      <c r="T4524" s="119">
        <v>0.37529694653332335</v>
      </c>
      <c r="U4524" s="97">
        <v>15.97573020359067</v>
      </c>
      <c r="V4524" s="184">
        <v>5158035921024.582</v>
      </c>
      <c r="W4524" s="199">
        <v>5349.8371790864603</v>
      </c>
      <c r="X4524" s="191">
        <v>4.585706970947722E-2</v>
      </c>
      <c r="Y4524" s="198">
        <v>2.0000000000000001E-4</v>
      </c>
    </row>
    <row r="4525" spans="1:25" x14ac:dyDescent="0.2">
      <c r="A4525">
        <v>4521</v>
      </c>
      <c r="B4525" s="119">
        <v>0.61285457473749994</v>
      </c>
      <c r="C4525" s="97">
        <v>8053.0138772950195</v>
      </c>
      <c r="D4525" s="96">
        <v>0.51574476935931124</v>
      </c>
      <c r="E4525" s="98">
        <v>0.21590100512438359</v>
      </c>
      <c r="F4525" s="119">
        <v>0.52091760363067985</v>
      </c>
      <c r="G4525" s="177">
        <v>1</v>
      </c>
      <c r="H4525" s="97">
        <v>15275108.950726302</v>
      </c>
      <c r="I4525" s="185">
        <v>32961.495894191001</v>
      </c>
      <c r="J4525" s="174">
        <v>503490440962.68524</v>
      </c>
      <c r="K4525" s="186">
        <v>0.46455143720018932</v>
      </c>
      <c r="L4525" s="182">
        <v>188094748631.97293</v>
      </c>
      <c r="M4525" s="189">
        <v>15319651960.117102</v>
      </c>
      <c r="N4525" s="187">
        <v>38197470.166262068</v>
      </c>
      <c r="O4525" s="185">
        <v>0</v>
      </c>
      <c r="P4525" s="185">
        <v>303641533189.42053</v>
      </c>
      <c r="Q4525" s="174">
        <v>822451626112.22278</v>
      </c>
      <c r="R4525" s="119">
        <v>0.57974283152824435</v>
      </c>
      <c r="S4525" s="174">
        <v>301161249400.66724</v>
      </c>
      <c r="T4525" s="119">
        <v>0.36617503065107204</v>
      </c>
      <c r="U4525" s="97">
        <v>15.394027690912379</v>
      </c>
      <c r="V4525" s="184">
        <v>4979521383183.6602</v>
      </c>
      <c r="W4525" s="199">
        <v>5168.923956652714</v>
      </c>
      <c r="X4525" s="191">
        <v>4.67044125987734E-2</v>
      </c>
      <c r="Y4525" s="198">
        <v>2.0000000000000001E-4</v>
      </c>
    </row>
    <row r="4526" spans="1:25" x14ac:dyDescent="0.2">
      <c r="A4526">
        <v>4522</v>
      </c>
      <c r="B4526" s="119">
        <v>0.61211848108908706</v>
      </c>
      <c r="C4526" s="97">
        <v>15227.809270584637</v>
      </c>
      <c r="D4526" s="96">
        <v>1.0694923608402709</v>
      </c>
      <c r="E4526" s="98">
        <v>2.7247463079659834E-2</v>
      </c>
      <c r="F4526" s="119">
        <v>0.46066538254278128</v>
      </c>
      <c r="G4526" s="177">
        <v>1</v>
      </c>
      <c r="H4526" s="97">
        <v>16522285.094181607</v>
      </c>
      <c r="I4526" s="185">
        <v>24074.183801089392</v>
      </c>
      <c r="J4526" s="174">
        <v>397760528171.32758</v>
      </c>
      <c r="K4526" s="186">
        <v>0.21164258953872572</v>
      </c>
      <c r="L4526" s="182">
        <v>73488502657.036362</v>
      </c>
      <c r="M4526" s="189">
        <v>3450532971.2403917</v>
      </c>
      <c r="N4526" s="187">
        <v>31955919.838666528</v>
      </c>
      <c r="O4526" s="185">
        <v>0</v>
      </c>
      <c r="P4526" s="185">
        <v>448946854693.31952</v>
      </c>
      <c r="Q4526" s="174">
        <v>850157915835.88745</v>
      </c>
      <c r="R4526" s="119">
        <v>0.52148023760647799</v>
      </c>
      <c r="S4526" s="174">
        <v>337493567109.77606</v>
      </c>
      <c r="T4526" s="119">
        <v>0.39697750361819256</v>
      </c>
      <c r="U4526" s="97">
        <v>17.727024344201791</v>
      </c>
      <c r="V4526" s="184">
        <v>5970812797766.2646</v>
      </c>
      <c r="W4526" s="199">
        <v>6186.6531156503934</v>
      </c>
      <c r="X4526" s="191">
        <v>4.4403955569223885E-2</v>
      </c>
      <c r="Y4526" s="198">
        <v>2.0000000000000001E-4</v>
      </c>
    </row>
    <row r="4527" spans="1:25" x14ac:dyDescent="0.2">
      <c r="A4527">
        <v>4523</v>
      </c>
      <c r="B4527" s="119">
        <v>0.41017424619519033</v>
      </c>
      <c r="C4527" s="97">
        <v>5734.6442033426092</v>
      </c>
      <c r="D4527" s="96">
        <v>0.53774419361856873</v>
      </c>
      <c r="E4527" s="98">
        <v>0.59084312824114638</v>
      </c>
      <c r="F4527" s="119">
        <v>0</v>
      </c>
      <c r="G4527" s="177">
        <v>0</v>
      </c>
      <c r="H4527" s="97">
        <v>4604974.1682471791</v>
      </c>
      <c r="I4527" s="185">
        <v>50792.417421883772</v>
      </c>
      <c r="J4527" s="174">
        <v>233897770170.60275</v>
      </c>
      <c r="K4527" s="186">
        <v>0.41017424619519027</v>
      </c>
      <c r="L4527" s="182">
        <v>58180271635.321831</v>
      </c>
      <c r="M4527" s="189">
        <v>21517945817.690102</v>
      </c>
      <c r="N4527" s="187">
        <v>12710781.520320795</v>
      </c>
      <c r="O4527" s="185">
        <v>51253157617.808136</v>
      </c>
      <c r="P4527" s="185">
        <v>0</v>
      </c>
      <c r="Q4527" s="174">
        <v>306668873606.10101</v>
      </c>
      <c r="R4527" s="119">
        <v>0.4465447244463514</v>
      </c>
      <c r="S4527" s="174">
        <v>85829572565.713028</v>
      </c>
      <c r="T4527" s="119">
        <v>0.27987702682847526</v>
      </c>
      <c r="U4527" s="97">
        <v>15.728396847117102</v>
      </c>
      <c r="V4527" s="184">
        <v>1498458785366.9175</v>
      </c>
      <c r="W4527" s="199">
        <v>1555.6527138165413</v>
      </c>
      <c r="X4527" s="191">
        <v>4.6151861543051662E-2</v>
      </c>
      <c r="Y4527" s="198">
        <v>2.0000000000000001E-4</v>
      </c>
    </row>
    <row r="4528" spans="1:25" x14ac:dyDescent="0.2">
      <c r="A4528">
        <v>4524</v>
      </c>
      <c r="B4528" s="119">
        <v>0.67747614532524769</v>
      </c>
      <c r="C4528" s="97">
        <v>9092.8564150989387</v>
      </c>
      <c r="D4528" s="96">
        <v>0.78351530250626056</v>
      </c>
      <c r="E4528" s="98">
        <v>0.7</v>
      </c>
      <c r="F4528" s="119">
        <v>0.45503759459985565</v>
      </c>
      <c r="G4528" s="177">
        <v>1</v>
      </c>
      <c r="H4528" s="97">
        <v>6069641.1294745319</v>
      </c>
      <c r="I4528" s="185">
        <v>37604.950392236613</v>
      </c>
      <c r="J4528" s="174">
        <v>228248553572.56879</v>
      </c>
      <c r="K4528" s="186">
        <v>0.44785718134444308</v>
      </c>
      <c r="L4528" s="182">
        <v>79011798754.625488</v>
      </c>
      <c r="M4528" s="189">
        <v>3594337719.1956844</v>
      </c>
      <c r="N4528" s="187">
        <v>14243842.457115192</v>
      </c>
      <c r="O4528" s="185">
        <v>0</v>
      </c>
      <c r="P4528" s="185">
        <v>180328332198.43497</v>
      </c>
      <c r="Q4528" s="174">
        <v>412171223490.19946</v>
      </c>
      <c r="R4528" s="119">
        <v>0.59801705107044101</v>
      </c>
      <c r="S4528" s="174">
        <v>173475864772.26736</v>
      </c>
      <c r="T4528" s="119">
        <v>0.42088300901577191</v>
      </c>
      <c r="U4528" s="97">
        <v>16.323954228604556</v>
      </c>
      <c r="V4528" s="184">
        <v>3037754115814.9702</v>
      </c>
      <c r="W4528" s="199">
        <v>3153.6147308546583</v>
      </c>
      <c r="X4528" s="191">
        <v>4.5028013263510462E-2</v>
      </c>
      <c r="Y4528" s="198">
        <v>2.0000000000000001E-4</v>
      </c>
    </row>
    <row r="4529" spans="1:25" x14ac:dyDescent="0.2">
      <c r="A4529">
        <v>4525</v>
      </c>
      <c r="B4529" s="119">
        <v>0.5370846298354599</v>
      </c>
      <c r="C4529" s="97">
        <v>8309.6940711395837</v>
      </c>
      <c r="D4529" s="96">
        <v>0.2</v>
      </c>
      <c r="E4529" s="98">
        <v>2.5898171806188475E-3</v>
      </c>
      <c r="F4529" s="119">
        <v>0.65582777101563838</v>
      </c>
      <c r="G4529" s="177">
        <v>1</v>
      </c>
      <c r="H4529" s="97">
        <v>1766171.428758834</v>
      </c>
      <c r="I4529" s="185">
        <v>53841.915416949712</v>
      </c>
      <c r="J4529" s="174">
        <v>95094052679.06636</v>
      </c>
      <c r="K4529" s="186">
        <v>0.522680510186605</v>
      </c>
      <c r="L4529" s="182">
        <v>40104527300.385796</v>
      </c>
      <c r="M4529" s="189">
        <v>3030038290.096437</v>
      </c>
      <c r="N4529" s="187">
        <v>7289091.1063513868</v>
      </c>
      <c r="O4529" s="185">
        <v>0</v>
      </c>
      <c r="P4529" s="185">
        <v>224796739816.5986</v>
      </c>
      <c r="Q4529" s="174">
        <v>322920830785.76141</v>
      </c>
      <c r="R4529" s="119">
        <v>0.71082809760133436</v>
      </c>
      <c r="S4529" s="174">
        <v>88040682263.405167</v>
      </c>
      <c r="T4529" s="119">
        <v>0.27263859704924043</v>
      </c>
      <c r="U4529" s="97">
        <v>16.378229138612344</v>
      </c>
      <c r="V4529" s="184">
        <v>1612984980283.6658</v>
      </c>
      <c r="W4529" s="199">
        <v>1675.1715346463657</v>
      </c>
      <c r="X4529" s="191">
        <v>4.3407710078096143E-2</v>
      </c>
      <c r="Y4529" s="198">
        <v>2.0000000000000001E-4</v>
      </c>
    </row>
    <row r="4530" spans="1:25" x14ac:dyDescent="0.2">
      <c r="A4530">
        <v>4526</v>
      </c>
      <c r="B4530" s="119">
        <v>0.39853926333636047</v>
      </c>
      <c r="C4530" s="97">
        <v>9882.7609849901019</v>
      </c>
      <c r="D4530" s="96">
        <v>1.0201097539976676</v>
      </c>
      <c r="E4530" s="98">
        <v>0</v>
      </c>
      <c r="F4530" s="119">
        <v>0</v>
      </c>
      <c r="G4530" s="177">
        <v>0</v>
      </c>
      <c r="H4530" s="97">
        <v>8874497.5284082219</v>
      </c>
      <c r="I4530" s="185">
        <v>40102.898200369127</v>
      </c>
      <c r="J4530" s="174">
        <v>355893070961.18237</v>
      </c>
      <c r="K4530" s="186">
        <v>0.39853926333636047</v>
      </c>
      <c r="L4530" s="182">
        <v>111529442445.73709</v>
      </c>
      <c r="M4530" s="189">
        <v>16431858106.835697</v>
      </c>
      <c r="N4530" s="187">
        <v>18269306.995078288</v>
      </c>
      <c r="O4530" s="185">
        <v>0</v>
      </c>
      <c r="P4530" s="185">
        <v>0</v>
      </c>
      <c r="Q4530" s="174">
        <v>372324929068.01807</v>
      </c>
      <c r="R4530" s="119">
        <v>0.38095048505729562</v>
      </c>
      <c r="S4530" s="174">
        <v>111529442445.73709</v>
      </c>
      <c r="T4530" s="119">
        <v>0.29954868379324223</v>
      </c>
      <c r="U4530" s="97">
        <v>13.550597736805427</v>
      </c>
      <c r="V4530" s="184">
        <v>1543094365295.5205</v>
      </c>
      <c r="W4530" s="199">
        <v>1602.6921545434811</v>
      </c>
      <c r="X4530" s="191">
        <v>5.5539420947906613E-2</v>
      </c>
      <c r="Y4530" s="198">
        <v>2.0000000000000001E-4</v>
      </c>
    </row>
    <row r="4531" spans="1:25" x14ac:dyDescent="0.2">
      <c r="A4531">
        <v>4527</v>
      </c>
      <c r="B4531" s="119">
        <v>0.44300912193229725</v>
      </c>
      <c r="C4531" s="97">
        <v>7741.7381434621839</v>
      </c>
      <c r="D4531" s="96">
        <v>0.28851860577221722</v>
      </c>
      <c r="E4531" s="98">
        <v>0</v>
      </c>
      <c r="F4531" s="119">
        <v>0.59343260676222853</v>
      </c>
      <c r="G4531" s="177">
        <v>1</v>
      </c>
      <c r="H4531" s="97">
        <v>3103647.4352909867</v>
      </c>
      <c r="I4531" s="185">
        <v>39895.612231067811</v>
      </c>
      <c r="J4531" s="174">
        <v>123821914580.31734</v>
      </c>
      <c r="K4531" s="186">
        <v>0.41242883224978188</v>
      </c>
      <c r="L4531" s="182">
        <v>35348834136.882812</v>
      </c>
      <c r="M4531" s="189">
        <v>2347755669.7358327</v>
      </c>
      <c r="N4531" s="187">
        <v>10647248.146632284</v>
      </c>
      <c r="O4531" s="185">
        <v>0</v>
      </c>
      <c r="P4531" s="185">
        <v>184286227153.28906</v>
      </c>
      <c r="Q4531" s="174">
        <v>310455897403.34222</v>
      </c>
      <c r="R4531" s="119">
        <v>0.6393716821621146</v>
      </c>
      <c r="S4531" s="174">
        <v>153970882221.62967</v>
      </c>
      <c r="T4531" s="119">
        <v>0.49595090159164129</v>
      </c>
      <c r="U4531" s="97">
        <v>17.666690316887589</v>
      </c>
      <c r="V4531" s="184">
        <v>2965355025025.8599</v>
      </c>
      <c r="W4531" s="199">
        <v>3074.8633896204933</v>
      </c>
      <c r="X4531" s="191">
        <v>4.1310747686308331E-2</v>
      </c>
      <c r="Y4531" s="198">
        <v>2.0000000000000001E-4</v>
      </c>
    </row>
    <row r="4532" spans="1:25" x14ac:dyDescent="0.2">
      <c r="A4532">
        <v>4528</v>
      </c>
      <c r="B4532" s="119">
        <v>0.50782218013294544</v>
      </c>
      <c r="C4532" s="97">
        <v>6177.2222643405094</v>
      </c>
      <c r="D4532" s="96">
        <v>1.4493070103175456</v>
      </c>
      <c r="E4532" s="98">
        <v>0.7</v>
      </c>
      <c r="F4532" s="119">
        <v>0</v>
      </c>
      <c r="G4532" s="177">
        <v>0</v>
      </c>
      <c r="H4532" s="97">
        <v>39434734.859825745</v>
      </c>
      <c r="I4532" s="185">
        <v>20658.460797643525</v>
      </c>
      <c r="J4532" s="174">
        <v>814660924167.17676</v>
      </c>
      <c r="K4532" s="186">
        <v>0.20112623845093036</v>
      </c>
      <c r="L4532" s="182">
        <v>98877160649.493118</v>
      </c>
      <c r="M4532" s="189">
        <v>146918415664.07581</v>
      </c>
      <c r="N4532" s="187">
        <v>66676097.728239492</v>
      </c>
      <c r="O4532" s="185">
        <v>304370902445.43378</v>
      </c>
      <c r="P4532" s="185">
        <v>0</v>
      </c>
      <c r="Q4532" s="174">
        <v>1265950242276.686</v>
      </c>
      <c r="R4532" s="119">
        <v>0.32177126370660331</v>
      </c>
      <c r="S4532" s="174">
        <v>258268205843.91125</v>
      </c>
      <c r="T4532" s="119">
        <v>0.20401134042949545</v>
      </c>
      <c r="U4532" s="97">
        <v>18.470331449039495</v>
      </c>
      <c r="V4532" s="184">
        <v>4606334656193.3164</v>
      </c>
      <c r="W4532" s="199">
        <v>4785.1101317142466</v>
      </c>
      <c r="X4532" s="191">
        <v>4.1987805502163529E-2</v>
      </c>
      <c r="Y4532" s="198">
        <v>2.0000000000000001E-4</v>
      </c>
    </row>
    <row r="4533" spans="1:25" x14ac:dyDescent="0.2">
      <c r="A4533">
        <v>4529</v>
      </c>
      <c r="B4533" s="119">
        <v>0.62343179942756799</v>
      </c>
      <c r="C4533" s="97">
        <v>6898.5647949501999</v>
      </c>
      <c r="D4533" s="96">
        <v>0.80401734592129193</v>
      </c>
      <c r="E4533" s="98">
        <v>0.31659802031364526</v>
      </c>
      <c r="F4533" s="119">
        <v>0</v>
      </c>
      <c r="G4533" s="177">
        <v>0</v>
      </c>
      <c r="H4533" s="97">
        <v>12824814.166880248</v>
      </c>
      <c r="I4533" s="185">
        <v>29655.937340806657</v>
      </c>
      <c r="J4533" s="174">
        <v>380331885340.49017</v>
      </c>
      <c r="K4533" s="186">
        <v>0.32303496570008849</v>
      </c>
      <c r="L4533" s="182">
        <v>70562255287.464371</v>
      </c>
      <c r="M4533" s="189">
        <v>28733757660.192764</v>
      </c>
      <c r="N4533" s="187">
        <v>27905582.913327567</v>
      </c>
      <c r="O4533" s="185">
        <v>92006098897.574417</v>
      </c>
      <c r="P4533" s="185">
        <v>0</v>
      </c>
      <c r="Q4533" s="174">
        <v>501071741898.25732</v>
      </c>
      <c r="R4533" s="119">
        <v>0.39209031407236511</v>
      </c>
      <c r="S4533" s="174">
        <v>134555164331.8036</v>
      </c>
      <c r="T4533" s="119">
        <v>0.26853472882357243</v>
      </c>
      <c r="U4533" s="97">
        <v>16.67116384276073</v>
      </c>
      <c r="V4533" s="184">
        <v>2358586389740.2568</v>
      </c>
      <c r="W4533" s="199">
        <v>2448.6244767375538</v>
      </c>
      <c r="X4533" s="191">
        <v>4.6010741402826204E-2</v>
      </c>
      <c r="Y4533" s="198">
        <v>2.0000000000000001E-4</v>
      </c>
    </row>
    <row r="4534" spans="1:25" x14ac:dyDescent="0.2">
      <c r="A4534">
        <v>4530</v>
      </c>
      <c r="B4534" s="119">
        <v>0.31357077391990518</v>
      </c>
      <c r="C4534" s="97">
        <v>10088.960155469351</v>
      </c>
      <c r="D4534" s="96">
        <v>0.6144247014533889</v>
      </c>
      <c r="E4534" s="98">
        <v>0</v>
      </c>
      <c r="F4534" s="119">
        <v>0.83526334174908468</v>
      </c>
      <c r="G4534" s="177">
        <v>1</v>
      </c>
      <c r="H4534" s="97">
        <v>4440117.7954784576</v>
      </c>
      <c r="I4534" s="185">
        <v>40017.005642184005</v>
      </c>
      <c r="J4534" s="174">
        <v>177680218873.62305</v>
      </c>
      <c r="K4534" s="186">
        <v>0.31357077391990518</v>
      </c>
      <c r="L4534" s="182">
        <v>39798378188.757538</v>
      </c>
      <c r="M4534" s="189">
        <v>5290240795.2798796</v>
      </c>
      <c r="N4534" s="187">
        <v>11743220.995710513</v>
      </c>
      <c r="O4534" s="185">
        <v>0</v>
      </c>
      <c r="P4534" s="185">
        <v>430738920620.73407</v>
      </c>
      <c r="Q4534" s="174">
        <v>613709380289.63708</v>
      </c>
      <c r="R4534" s="119">
        <v>0.65227365442927532</v>
      </c>
      <c r="S4534" s="174">
        <v>270547890640.35406</v>
      </c>
      <c r="T4534" s="119">
        <v>0.44084040317694073</v>
      </c>
      <c r="U4534" s="97">
        <v>18.18298243605977</v>
      </c>
      <c r="V4534" s="184">
        <v>5242004177235.5605</v>
      </c>
      <c r="W4534" s="199">
        <v>5443.2762479847315</v>
      </c>
      <c r="X4534" s="191">
        <v>4.0999438721625217E-2</v>
      </c>
      <c r="Y4534" s="198">
        <v>2.0000000000000001E-4</v>
      </c>
    </row>
    <row r="4535" spans="1:25" x14ac:dyDescent="0.2">
      <c r="A4535">
        <v>4531</v>
      </c>
      <c r="B4535" s="119">
        <v>0.56986745449880338</v>
      </c>
      <c r="C4535" s="97">
        <v>9399.2692460216931</v>
      </c>
      <c r="D4535" s="96">
        <v>0.56632670907849736</v>
      </c>
      <c r="E4535" s="98">
        <v>0.60291397420977255</v>
      </c>
      <c r="F4535" s="119">
        <v>0</v>
      </c>
      <c r="G4535" s="177">
        <v>0</v>
      </c>
      <c r="H4535" s="97">
        <v>3763653.833005453</v>
      </c>
      <c r="I4535" s="185">
        <v>37296.949645668101</v>
      </c>
      <c r="J4535" s="174">
        <v>140372807493.33011</v>
      </c>
      <c r="K4535" s="186">
        <v>0.33704412246930449</v>
      </c>
      <c r="L4535" s="182">
        <v>31022415756.898811</v>
      </c>
      <c r="M4535" s="189">
        <v>14553153235.550982</v>
      </c>
      <c r="N4535" s="187">
        <v>10471957.852897296</v>
      </c>
      <c r="O4535" s="185">
        <v>48498650976.240433</v>
      </c>
      <c r="P4535" s="185">
        <v>0</v>
      </c>
      <c r="Q4535" s="174">
        <v>203424611705.12155</v>
      </c>
      <c r="R4535" s="119">
        <v>0.42330546819948245</v>
      </c>
      <c r="S4535" s="174">
        <v>50046945255.7668</v>
      </c>
      <c r="T4535" s="119">
        <v>0.24602207587503427</v>
      </c>
      <c r="U4535" s="97">
        <v>16.334359373189489</v>
      </c>
      <c r="V4535" s="184">
        <v>899125883447.72021</v>
      </c>
      <c r="W4535" s="199">
        <v>933.69328990953272</v>
      </c>
      <c r="X4535" s="191">
        <v>4.4762595379013476E-2</v>
      </c>
      <c r="Y4535" s="198">
        <v>2.0000000000000001E-4</v>
      </c>
    </row>
    <row r="4536" spans="1:25" x14ac:dyDescent="0.2">
      <c r="A4536">
        <v>4532</v>
      </c>
      <c r="B4536" s="119">
        <v>0.43284653763447423</v>
      </c>
      <c r="C4536" s="97">
        <v>14002.791646759848</v>
      </c>
      <c r="D4536" s="96">
        <v>0.68753871823128065</v>
      </c>
      <c r="E4536" s="98">
        <v>0.43643120774464145</v>
      </c>
      <c r="F4536" s="119">
        <v>0.34830269012981419</v>
      </c>
      <c r="G4536" s="177">
        <v>1</v>
      </c>
      <c r="H4536" s="97">
        <v>4625842.1298429957</v>
      </c>
      <c r="I4536" s="185">
        <v>40851.320654799973</v>
      </c>
      <c r="J4536" s="174">
        <v>188971760144.69907</v>
      </c>
      <c r="K4536" s="186">
        <v>0.4154678102913768</v>
      </c>
      <c r="L4536" s="182">
        <v>61028076191.616333</v>
      </c>
      <c r="M4536" s="189">
        <v>2192531554.7444754</v>
      </c>
      <c r="N4536" s="187">
        <v>11669326.488704462</v>
      </c>
      <c r="O4536" s="185">
        <v>0</v>
      </c>
      <c r="P4536" s="185">
        <v>176041269665.06726</v>
      </c>
      <c r="Q4536" s="174">
        <v>367205561364.5108</v>
      </c>
      <c r="R4536" s="119">
        <v>0.5973349050357768</v>
      </c>
      <c r="S4536" s="174">
        <v>133966771714.20186</v>
      </c>
      <c r="T4536" s="119">
        <v>0.36482773086657644</v>
      </c>
      <c r="U4536" s="97">
        <v>16.312455178530801</v>
      </c>
      <c r="V4536" s="184">
        <v>2311660662817.2559</v>
      </c>
      <c r="W4536" s="199">
        <v>2399.3751290045457</v>
      </c>
      <c r="X4536" s="191">
        <v>4.503211314648007E-2</v>
      </c>
      <c r="Y4536" s="198">
        <v>2.0000000000000001E-4</v>
      </c>
    </row>
    <row r="4537" spans="1:25" x14ac:dyDescent="0.2">
      <c r="A4537">
        <v>4533</v>
      </c>
      <c r="B4537" s="119">
        <v>0.45174119658969675</v>
      </c>
      <c r="C4537" s="97">
        <v>13438.78611355093</v>
      </c>
      <c r="D4537" s="96">
        <v>0.6666005156507433</v>
      </c>
      <c r="E4537" s="98">
        <v>0.7</v>
      </c>
      <c r="F4537" s="119">
        <v>0</v>
      </c>
      <c r="G4537" s="177">
        <v>0</v>
      </c>
      <c r="H4537" s="97">
        <v>3582608.0428226064</v>
      </c>
      <c r="I4537" s="185">
        <v>46088.463398704058</v>
      </c>
      <c r="J4537" s="174">
        <v>165116899653.53247</v>
      </c>
      <c r="K4537" s="186">
        <v>0.43433535244075172</v>
      </c>
      <c r="L4537" s="182">
        <v>54872778063.834206</v>
      </c>
      <c r="M4537" s="189">
        <v>32464846132.515324</v>
      </c>
      <c r="N4537" s="187">
        <v>9521186.3008818831</v>
      </c>
      <c r="O4537" s="185">
        <v>66386289865.878563</v>
      </c>
      <c r="P4537" s="185">
        <v>0</v>
      </c>
      <c r="Q4537" s="174">
        <v>263968035651.92636</v>
      </c>
      <c r="R4537" s="119">
        <v>0.47287974996427634</v>
      </c>
      <c r="S4537" s="174">
        <v>90647669078.336624</v>
      </c>
      <c r="T4537" s="119">
        <v>0.3434039612200111</v>
      </c>
      <c r="U4537" s="97">
        <v>16.652347917550692</v>
      </c>
      <c r="V4537" s="184">
        <v>1616733533607.4639</v>
      </c>
      <c r="W4537" s="199">
        <v>1678.5008390377027</v>
      </c>
      <c r="X4537" s="191">
        <v>4.4923998259159881E-2</v>
      </c>
      <c r="Y4537" s="198">
        <v>2.0000000000000001E-4</v>
      </c>
    </row>
    <row r="4538" spans="1:25" x14ac:dyDescent="0.2">
      <c r="A4538">
        <v>4534</v>
      </c>
      <c r="B4538" s="119">
        <v>0.53582438976148217</v>
      </c>
      <c r="C4538" s="97">
        <v>9467.4675489126912</v>
      </c>
      <c r="D4538" s="96">
        <v>1.0919414863980434</v>
      </c>
      <c r="E4538" s="98">
        <v>0.36505035230850341</v>
      </c>
      <c r="F4538" s="119">
        <v>0</v>
      </c>
      <c r="G4538" s="177">
        <v>0</v>
      </c>
      <c r="H4538" s="97">
        <v>9967119.5900618732</v>
      </c>
      <c r="I4538" s="185">
        <v>28061.588253848578</v>
      </c>
      <c r="J4538" s="174">
        <v>279693206013.18433</v>
      </c>
      <c r="K4538" s="186">
        <v>0.26440915534417064</v>
      </c>
      <c r="L4538" s="182">
        <v>51635057375.619019</v>
      </c>
      <c r="M4538" s="189">
        <v>25378735768.708862</v>
      </c>
      <c r="N4538" s="187">
        <v>19900053.919940196</v>
      </c>
      <c r="O4538" s="185">
        <v>49793362905.835396</v>
      </c>
      <c r="P4538" s="185">
        <v>0</v>
      </c>
      <c r="Q4538" s="174">
        <v>354865304687.72858</v>
      </c>
      <c r="R4538" s="119">
        <v>0.32065161958351446</v>
      </c>
      <c r="S4538" s="174">
        <v>77315950639.130569</v>
      </c>
      <c r="T4538" s="119">
        <v>0.21787407677728995</v>
      </c>
      <c r="U4538" s="97">
        <v>15.922323321330706</v>
      </c>
      <c r="V4538" s="184">
        <v>1205860505997.0112</v>
      </c>
      <c r="W4538" s="199">
        <v>1251.0571042502427</v>
      </c>
      <c r="X4538" s="191">
        <v>4.8857652095225891E-2</v>
      </c>
      <c r="Y4538" s="198">
        <v>2.0000000000000001E-4</v>
      </c>
    </row>
    <row r="4539" spans="1:25" x14ac:dyDescent="0.2">
      <c r="A4539">
        <v>4535</v>
      </c>
      <c r="B4539" s="119">
        <v>0.42843343202760809</v>
      </c>
      <c r="C4539" s="97">
        <v>4000</v>
      </c>
      <c r="D4539" s="96">
        <v>0.36976390387954738</v>
      </c>
      <c r="E4539" s="98">
        <v>0.7</v>
      </c>
      <c r="F4539" s="119">
        <v>0</v>
      </c>
      <c r="G4539" s="177">
        <v>0</v>
      </c>
      <c r="H4539" s="97">
        <v>3966029.1965672835</v>
      </c>
      <c r="I4539" s="185">
        <v>53654.106498440422</v>
      </c>
      <c r="J4539" s="174">
        <v>212793752888.54514</v>
      </c>
      <c r="K4539" s="186">
        <v>0.42843343202760809</v>
      </c>
      <c r="L4539" s="182">
        <v>61718725272.902542</v>
      </c>
      <c r="M4539" s="189">
        <v>55289763921.131828</v>
      </c>
      <c r="N4539" s="187">
        <v>12560321.449801043</v>
      </c>
      <c r="O4539" s="185">
        <v>66644813288.463562</v>
      </c>
      <c r="P4539" s="185">
        <v>0</v>
      </c>
      <c r="Q4539" s="174">
        <v>334728330098.1405</v>
      </c>
      <c r="R4539" s="119">
        <v>0.43164499536828305</v>
      </c>
      <c r="S4539" s="174">
        <v>87586466154.566116</v>
      </c>
      <c r="T4539" s="119">
        <v>0.26166433575815423</v>
      </c>
      <c r="U4539" s="97">
        <v>16.693889546222834</v>
      </c>
      <c r="V4539" s="184">
        <v>1649122240252.0713</v>
      </c>
      <c r="W4539" s="199">
        <v>1713.2615362587323</v>
      </c>
      <c r="X4539" s="191">
        <v>4.2242202428868343E-2</v>
      </c>
      <c r="Y4539" s="198">
        <v>2.0000000000000001E-4</v>
      </c>
    </row>
    <row r="4540" spans="1:25" x14ac:dyDescent="0.2">
      <c r="A4540">
        <v>4536</v>
      </c>
      <c r="B4540" s="119">
        <v>0.67440565180581258</v>
      </c>
      <c r="C4540" s="97">
        <v>13347.265746773443</v>
      </c>
      <c r="D4540" s="96">
        <v>0.32388195719288421</v>
      </c>
      <c r="E4540" s="98">
        <v>0</v>
      </c>
      <c r="F4540" s="119">
        <v>0</v>
      </c>
      <c r="G4540" s="177">
        <v>0</v>
      </c>
      <c r="H4540" s="97">
        <v>1891838.3277228388</v>
      </c>
      <c r="I4540" s="185">
        <v>53911.94442445568</v>
      </c>
      <c r="J4540" s="174">
        <v>101992682784.24886</v>
      </c>
      <c r="K4540" s="186">
        <v>0.46253638970256583</v>
      </c>
      <c r="L4540" s="182">
        <v>34783435823.073219</v>
      </c>
      <c r="M4540" s="189">
        <v>2280775024.3294821</v>
      </c>
      <c r="N4540" s="187">
        <v>6932768.9983599475</v>
      </c>
      <c r="O4540" s="185">
        <v>0</v>
      </c>
      <c r="P4540" s="185">
        <v>0</v>
      </c>
      <c r="Q4540" s="174">
        <v>104273457808.57834</v>
      </c>
      <c r="R4540" s="119">
        <v>0.45241932379099165</v>
      </c>
      <c r="S4540" s="174">
        <v>34783435823.073219</v>
      </c>
      <c r="T4540" s="119">
        <v>0.33357900039075589</v>
      </c>
      <c r="U4540" s="97">
        <v>13.235176171212094</v>
      </c>
      <c r="V4540" s="184">
        <v>536635576095.65674</v>
      </c>
      <c r="W4540" s="199">
        <v>557.26217409742128</v>
      </c>
      <c r="X4540" s="191">
        <v>5.2634792635153235E-2</v>
      </c>
      <c r="Y4540" s="198">
        <v>2.0000000000000001E-4</v>
      </c>
    </row>
    <row r="4541" spans="1:25" x14ac:dyDescent="0.2">
      <c r="A4541">
        <v>4537</v>
      </c>
      <c r="B4541" s="119">
        <v>0.39744409526045138</v>
      </c>
      <c r="C4541" s="97">
        <v>4000</v>
      </c>
      <c r="D4541" s="96">
        <v>0.53836594588570441</v>
      </c>
      <c r="E4541" s="98">
        <v>0.7</v>
      </c>
      <c r="F4541" s="119">
        <v>0.548645021896768</v>
      </c>
      <c r="G4541" s="177">
        <v>1</v>
      </c>
      <c r="H4541" s="97">
        <v>7313206.764781666</v>
      </c>
      <c r="I4541" s="185">
        <v>43449.822501781877</v>
      </c>
      <c r="J4541" s="174">
        <v>317757535848.59387</v>
      </c>
      <c r="K4541" s="186">
        <v>0.39744409526045144</v>
      </c>
      <c r="L4541" s="182">
        <v>87551149293.888672</v>
      </c>
      <c r="M4541" s="189">
        <v>3918994155.3891511</v>
      </c>
      <c r="N4541" s="187">
        <v>19197623.970546894</v>
      </c>
      <c r="O4541" s="185">
        <v>0</v>
      </c>
      <c r="P4541" s="185">
        <v>220972895849.30933</v>
      </c>
      <c r="Q4541" s="174">
        <v>542649425853.29236</v>
      </c>
      <c r="R4541" s="119">
        <v>0.55849902089257597</v>
      </c>
      <c r="S4541" s="174">
        <v>190665906777.04623</v>
      </c>
      <c r="T4541" s="119">
        <v>0.35136111399589609</v>
      </c>
      <c r="U4541" s="97">
        <v>16.298047492831277</v>
      </c>
      <c r="V4541" s="184">
        <v>3412418838241.0127</v>
      </c>
      <c r="W4541" s="199">
        <v>3542.9501474809699</v>
      </c>
      <c r="X4541" s="191">
        <v>4.4309485412342531E-2</v>
      </c>
      <c r="Y4541" s="198">
        <v>2.0000000000000001E-4</v>
      </c>
    </row>
    <row r="4542" spans="1:25" x14ac:dyDescent="0.2">
      <c r="A4542">
        <v>4538</v>
      </c>
      <c r="B4542" s="119">
        <v>0.35588522006763612</v>
      </c>
      <c r="C4542" s="97">
        <v>6922.5528904810544</v>
      </c>
      <c r="D4542" s="96">
        <v>0.52084222979445549</v>
      </c>
      <c r="E4542" s="98">
        <v>0</v>
      </c>
      <c r="F4542" s="119">
        <v>0.48335108444388247</v>
      </c>
      <c r="G4542" s="177">
        <v>1</v>
      </c>
      <c r="H4542" s="97">
        <v>4453361.5387878194</v>
      </c>
      <c r="I4542" s="185">
        <v>37396.098122568852</v>
      </c>
      <c r="J4542" s="174">
        <v>166538345079.78351</v>
      </c>
      <c r="K4542" s="186">
        <v>0.35588522006763612</v>
      </c>
      <c r="L4542" s="182">
        <v>40283859220.084579</v>
      </c>
      <c r="M4542" s="189">
        <v>2460321030.6162949</v>
      </c>
      <c r="N4542" s="187">
        <v>12414281.738931492</v>
      </c>
      <c r="O4542" s="185">
        <v>0</v>
      </c>
      <c r="P4542" s="185">
        <v>336766307666.12451</v>
      </c>
      <c r="Q4542" s="174">
        <v>505764973776.52429</v>
      </c>
      <c r="R4542" s="119">
        <v>0.6498701941873668</v>
      </c>
      <c r="S4542" s="174">
        <v>270523192702.97754</v>
      </c>
      <c r="T4542" s="119">
        <v>0.53487925564119843</v>
      </c>
      <c r="U4542" s="97">
        <v>18.134899340093423</v>
      </c>
      <c r="V4542" s="184">
        <v>5266392736065.6787</v>
      </c>
      <c r="W4542" s="199">
        <v>5467.2690960389027</v>
      </c>
      <c r="X4542" s="191">
        <v>4.1077588332066657E-2</v>
      </c>
      <c r="Y4542" s="198">
        <v>2.0000000000000001E-4</v>
      </c>
    </row>
    <row r="4543" spans="1:25" x14ac:dyDescent="0.2">
      <c r="A4543">
        <v>4539</v>
      </c>
      <c r="B4543" s="119">
        <v>0.63274480130877631</v>
      </c>
      <c r="C4543" s="97">
        <v>14473.857457067814</v>
      </c>
      <c r="D4543" s="96">
        <v>0.63234205809763078</v>
      </c>
      <c r="E4543" s="98">
        <v>0.18475170836114418</v>
      </c>
      <c r="F4543" s="119">
        <v>0</v>
      </c>
      <c r="G4543" s="177">
        <v>0</v>
      </c>
      <c r="H4543" s="97">
        <v>3135902.7234606585</v>
      </c>
      <c r="I4543" s="185">
        <v>53523.271346326299</v>
      </c>
      <c r="J4543" s="174">
        <v>167843772383.46848</v>
      </c>
      <c r="K4543" s="186">
        <v>0.50000550058667903</v>
      </c>
      <c r="L4543" s="182">
        <v>64589888239.281769</v>
      </c>
      <c r="M4543" s="189">
        <v>9398968297.4036598</v>
      </c>
      <c r="N4543" s="187">
        <v>8662019.6253072713</v>
      </c>
      <c r="O4543" s="185">
        <v>11964075326.616541</v>
      </c>
      <c r="P4543" s="185">
        <v>0</v>
      </c>
      <c r="Q4543" s="174">
        <v>189206816007.48868</v>
      </c>
      <c r="R4543" s="119">
        <v>0.49413690090607293</v>
      </c>
      <c r="S4543" s="174">
        <v>69771616549.841705</v>
      </c>
      <c r="T4543" s="119">
        <v>0.36875847298799314</v>
      </c>
      <c r="U4543" s="97">
        <v>13.901625433942984</v>
      </c>
      <c r="V4543" s="184">
        <v>1044869480231.0076</v>
      </c>
      <c r="W4543" s="199">
        <v>1085.0097957043718</v>
      </c>
      <c r="X4543" s="191">
        <v>5.4073842958540903E-2</v>
      </c>
      <c r="Y4543" s="198">
        <v>2.0000000000000001E-4</v>
      </c>
    </row>
    <row r="4544" spans="1:25" x14ac:dyDescent="0.2">
      <c r="A4544">
        <v>4540</v>
      </c>
      <c r="B4544" s="119">
        <v>0.58136225933543739</v>
      </c>
      <c r="C4544" s="97">
        <v>13664.286474082162</v>
      </c>
      <c r="D4544" s="96">
        <v>0.70559624517812958</v>
      </c>
      <c r="E4544" s="98">
        <v>0.7</v>
      </c>
      <c r="F4544" s="119">
        <v>0.41662191075128396</v>
      </c>
      <c r="G4544" s="177">
        <v>1</v>
      </c>
      <c r="H4544" s="97">
        <v>4586981.5934269363</v>
      </c>
      <c r="I4544" s="185">
        <v>48662.955921150729</v>
      </c>
      <c r="J4544" s="174">
        <v>223216083092.06473</v>
      </c>
      <c r="K4544" s="186">
        <v>0.51875652671074557</v>
      </c>
      <c r="L4544" s="182">
        <v>96092513763.586075</v>
      </c>
      <c r="M4544" s="189">
        <v>2373722539.5873327</v>
      </c>
      <c r="N4544" s="187">
        <v>11523328.025564976</v>
      </c>
      <c r="O4544" s="185">
        <v>0</v>
      </c>
      <c r="P4544" s="185">
        <v>193035325122.28152</v>
      </c>
      <c r="Q4544" s="174">
        <v>418625130753.93359</v>
      </c>
      <c r="R4544" s="119">
        <v>0.64550128555821962</v>
      </c>
      <c r="S4544" s="174">
        <v>181180030318.24835</v>
      </c>
      <c r="T4544" s="119">
        <v>0.43279778734723251</v>
      </c>
      <c r="U4544" s="97">
        <v>15.863519622619274</v>
      </c>
      <c r="V4544" s="184">
        <v>3075042886895.2417</v>
      </c>
      <c r="W4544" s="199">
        <v>3195.1079200930994</v>
      </c>
      <c r="X4544" s="191">
        <v>4.7086619678423272E-2</v>
      </c>
      <c r="Y4544" s="198">
        <v>2.0000000000000001E-4</v>
      </c>
    </row>
    <row r="4545" spans="1:25" x14ac:dyDescent="0.2">
      <c r="A4545">
        <v>4541</v>
      </c>
      <c r="B4545" s="119">
        <v>0.45538973483546585</v>
      </c>
      <c r="C4545" s="97">
        <v>6809.2055470744635</v>
      </c>
      <c r="D4545" s="96">
        <v>0.55019956594532626</v>
      </c>
      <c r="E4545" s="98">
        <v>0.58407414102176958</v>
      </c>
      <c r="F4545" s="119">
        <v>0</v>
      </c>
      <c r="G4545" s="177">
        <v>0</v>
      </c>
      <c r="H4545" s="97">
        <v>4772831.0451357411</v>
      </c>
      <c r="I4545" s="185">
        <v>53660.056145134215</v>
      </c>
      <c r="J4545" s="174">
        <v>256110381853.22348</v>
      </c>
      <c r="K4545" s="186">
        <v>0.45538973483546585</v>
      </c>
      <c r="L4545" s="182">
        <v>82658265541.177643</v>
      </c>
      <c r="M4545" s="189">
        <v>24648792739.970127</v>
      </c>
      <c r="N4545" s="187">
        <v>13001575.082603157</v>
      </c>
      <c r="O4545" s="185">
        <v>33495934501.553852</v>
      </c>
      <c r="P4545" s="185">
        <v>0</v>
      </c>
      <c r="Q4545" s="174">
        <v>314255109094.7475</v>
      </c>
      <c r="R4545" s="119">
        <v>0.45640240152388245</v>
      </c>
      <c r="S4545" s="174">
        <v>102045926094.54037</v>
      </c>
      <c r="T4545" s="119">
        <v>0.32472320462345661</v>
      </c>
      <c r="U4545" s="97">
        <v>14.875434415377667</v>
      </c>
      <c r="V4545" s="184">
        <v>1691619427436.8245</v>
      </c>
      <c r="W4545" s="199">
        <v>1756.360264939831</v>
      </c>
      <c r="X4545" s="191">
        <v>4.8196298880559089E-2</v>
      </c>
      <c r="Y4545" s="198">
        <v>2.0000000000000001E-4</v>
      </c>
    </row>
    <row r="4546" spans="1:25" x14ac:dyDescent="0.2">
      <c r="A4546">
        <v>4542</v>
      </c>
      <c r="B4546" s="119">
        <v>0.58164852119190635</v>
      </c>
      <c r="C4546" s="97">
        <v>11598.947426064167</v>
      </c>
      <c r="D4546" s="96">
        <v>0.62661941379465858</v>
      </c>
      <c r="E4546" s="98">
        <v>0.29577655439001349</v>
      </c>
      <c r="F4546" s="119">
        <v>0.74059834125868274</v>
      </c>
      <c r="G4546" s="177">
        <v>1</v>
      </c>
      <c r="H4546" s="97">
        <v>7225904.1452601599</v>
      </c>
      <c r="I4546" s="185">
        <v>36382.96888140621</v>
      </c>
      <c r="J4546" s="174">
        <v>262899845657.02454</v>
      </c>
      <c r="K4546" s="186">
        <v>0.40391776528782763</v>
      </c>
      <c r="L4546" s="182">
        <v>82752967279.883759</v>
      </c>
      <c r="M4546" s="189">
        <v>6545464308.3832951</v>
      </c>
      <c r="N4546" s="187">
        <v>17828071.93666473</v>
      </c>
      <c r="O4546" s="185">
        <v>0</v>
      </c>
      <c r="P4546" s="185">
        <v>338229860409.5412</v>
      </c>
      <c r="Q4546" s="174">
        <v>607675170374.94897</v>
      </c>
      <c r="R4546" s="119">
        <v>0.62002501475822247</v>
      </c>
      <c r="S4546" s="174">
        <v>186531559724.28827</v>
      </c>
      <c r="T4546" s="119">
        <v>0.30695932435283507</v>
      </c>
      <c r="U4546" s="97">
        <v>16.457683455937826</v>
      </c>
      <c r="V4546" s="184">
        <v>3267422381500.9937</v>
      </c>
      <c r="W4546" s="199">
        <v>3391.8142462355354</v>
      </c>
      <c r="X4546" s="191">
        <v>4.5060166464468025E-2</v>
      </c>
      <c r="Y4546" s="198">
        <v>2.0000000000000001E-4</v>
      </c>
    </row>
    <row r="4547" spans="1:25" x14ac:dyDescent="0.2">
      <c r="A4547">
        <v>4543</v>
      </c>
      <c r="B4547" s="119">
        <v>0.41142299076903865</v>
      </c>
      <c r="C4547" s="97">
        <v>9139.1757437235392</v>
      </c>
      <c r="D4547" s="96">
        <v>0.56163702847012364</v>
      </c>
      <c r="E4547" s="98">
        <v>0</v>
      </c>
      <c r="F4547" s="119">
        <v>0</v>
      </c>
      <c r="G4547" s="177">
        <v>0</v>
      </c>
      <c r="H4547" s="97">
        <v>3834907.213618719</v>
      </c>
      <c r="I4547" s="185">
        <v>45687.627426351552</v>
      </c>
      <c r="J4547" s="174">
        <v>175207811990.44</v>
      </c>
      <c r="K4547" s="186">
        <v>0.41142299076903865</v>
      </c>
      <c r="L4547" s="182">
        <v>52191736633.721771</v>
      </c>
      <c r="M4547" s="189">
        <v>5582594347.7390976</v>
      </c>
      <c r="N4547" s="187">
        <v>10666898.806084845</v>
      </c>
      <c r="O4547" s="185">
        <v>0</v>
      </c>
      <c r="P4547" s="185">
        <v>0</v>
      </c>
      <c r="Q4547" s="174">
        <v>180790406338.17911</v>
      </c>
      <c r="R4547" s="119">
        <v>0.39871873444638378</v>
      </c>
      <c r="S4547" s="174">
        <v>52191736633.721771</v>
      </c>
      <c r="T4547" s="119">
        <v>0.2886864280624164</v>
      </c>
      <c r="U4547" s="97">
        <v>13.263438243479175</v>
      </c>
      <c r="V4547" s="184">
        <v>780830467794.51758</v>
      </c>
      <c r="W4547" s="199">
        <v>809.91509375951603</v>
      </c>
      <c r="X4547" s="191">
        <v>5.4029506104782625E-2</v>
      </c>
      <c r="Y4547" s="198">
        <v>2.0000000000000001E-4</v>
      </c>
    </row>
    <row r="4548" spans="1:25" x14ac:dyDescent="0.2">
      <c r="A4548">
        <v>4544</v>
      </c>
      <c r="B4548" s="119">
        <v>0.4020445226766618</v>
      </c>
      <c r="C4548" s="97">
        <v>12730.014133823021</v>
      </c>
      <c r="D4548" s="96">
        <v>1.0349544585659398</v>
      </c>
      <c r="E4548" s="98">
        <v>0.49428096721096132</v>
      </c>
      <c r="F4548" s="119">
        <v>0.54718270002028946</v>
      </c>
      <c r="G4548" s="177">
        <v>1</v>
      </c>
      <c r="H4548" s="97">
        <v>18544884.941440348</v>
      </c>
      <c r="I4548" s="185">
        <v>32634.558224760789</v>
      </c>
      <c r="J4548" s="174">
        <v>605204127392.92456</v>
      </c>
      <c r="K4548" s="186">
        <v>0.4020445226766618</v>
      </c>
      <c r="L4548" s="182">
        <v>185029923007.24243</v>
      </c>
      <c r="M4548" s="189">
        <v>5813960593.2726135</v>
      </c>
      <c r="N4548" s="187">
        <v>36084741.651313245</v>
      </c>
      <c r="O4548" s="185">
        <v>0</v>
      </c>
      <c r="P4548" s="185">
        <v>312780157568.89783</v>
      </c>
      <c r="Q4548" s="174">
        <v>923798245555.09497</v>
      </c>
      <c r="R4548" s="119">
        <v>0.53425424106341579</v>
      </c>
      <c r="S4548" s="174">
        <v>367961825504.99213</v>
      </c>
      <c r="T4548" s="119">
        <v>0.39831405534212722</v>
      </c>
      <c r="U4548" s="97">
        <v>16.031507164660884</v>
      </c>
      <c r="V4548" s="184">
        <v>5949164678696.5049</v>
      </c>
      <c r="W4548" s="199">
        <v>6175.5115956621285</v>
      </c>
      <c r="X4548" s="191">
        <v>4.6906049691429377E-2</v>
      </c>
      <c r="Y4548" s="198">
        <v>2.0000000000000001E-4</v>
      </c>
    </row>
    <row r="4549" spans="1:25" x14ac:dyDescent="0.2">
      <c r="A4549">
        <v>4545</v>
      </c>
      <c r="B4549" s="119">
        <v>0.51818305663624886</v>
      </c>
      <c r="C4549" s="97">
        <v>4440.2982600436726</v>
      </c>
      <c r="D4549" s="96">
        <v>1.1923878617720309</v>
      </c>
      <c r="E4549" s="98">
        <v>0</v>
      </c>
      <c r="F4549" s="119">
        <v>0.67716380189320224</v>
      </c>
      <c r="G4549" s="177">
        <v>1</v>
      </c>
      <c r="H4549" s="97">
        <v>23257377.715673957</v>
      </c>
      <c r="I4549" s="185">
        <v>19855.116579935697</v>
      </c>
      <c r="J4549" s="174">
        <v>461777945888.30499</v>
      </c>
      <c r="K4549" s="186">
        <v>0.157811039093679</v>
      </c>
      <c r="L4549" s="182">
        <v>38847737207.318062</v>
      </c>
      <c r="M4549" s="189">
        <v>18776692225.715496</v>
      </c>
      <c r="N4549" s="187">
        <v>42890472.923572153</v>
      </c>
      <c r="O4549" s="185">
        <v>0</v>
      </c>
      <c r="P4549" s="185">
        <v>486965991711.87604</v>
      </c>
      <c r="Q4549" s="174">
        <v>967520629825.89648</v>
      </c>
      <c r="R4549" s="119">
        <v>0.47797063606167789</v>
      </c>
      <c r="S4549" s="174">
        <v>220240270088.34167</v>
      </c>
      <c r="T4549" s="119">
        <v>0.22763366826397644</v>
      </c>
      <c r="U4549" s="97">
        <v>18.200630477382099</v>
      </c>
      <c r="V4549" s="184">
        <v>4121674483876.355</v>
      </c>
      <c r="W4549" s="199">
        <v>4274.563737323032</v>
      </c>
      <c r="X4549" s="191">
        <v>4.2788132682184135E-2</v>
      </c>
      <c r="Y4549" s="198">
        <v>2.0000000000000001E-4</v>
      </c>
    </row>
    <row r="4550" spans="1:25" x14ac:dyDescent="0.2">
      <c r="A4550">
        <v>4546</v>
      </c>
      <c r="B4550" s="119">
        <v>0.45084473961153831</v>
      </c>
      <c r="C4550" s="97">
        <v>13047.376546491285</v>
      </c>
      <c r="D4550" s="96">
        <v>1.1206024150126281</v>
      </c>
      <c r="E4550" s="98">
        <v>0.7</v>
      </c>
      <c r="F4550" s="119">
        <v>0.50992610040677622</v>
      </c>
      <c r="G4550" s="177">
        <v>1</v>
      </c>
      <c r="H4550" s="97">
        <v>8249013.20688246</v>
      </c>
      <c r="I4550" s="185">
        <v>29364.57947997484</v>
      </c>
      <c r="J4550" s="174">
        <v>242228803944.86212</v>
      </c>
      <c r="K4550" s="186">
        <v>0.16845143436490506</v>
      </c>
      <c r="L4550" s="182">
        <v>26038211753.632439</v>
      </c>
      <c r="M4550" s="189">
        <v>2710111632.3938575</v>
      </c>
      <c r="N4550" s="187">
        <v>16585920.221973144</v>
      </c>
      <c r="O4550" s="185">
        <v>0</v>
      </c>
      <c r="P4550" s="185">
        <v>310261189165.88196</v>
      </c>
      <c r="Q4550" s="174">
        <v>555200104743.13794</v>
      </c>
      <c r="R4550" s="119">
        <v>0.5205559911330061</v>
      </c>
      <c r="S4550" s="174">
        <v>161456146777.15799</v>
      </c>
      <c r="T4550" s="119">
        <v>0.29080712593138885</v>
      </c>
      <c r="U4550" s="97">
        <v>18.089624629590244</v>
      </c>
      <c r="V4550" s="184">
        <v>2950151602597.4697</v>
      </c>
      <c r="W4550" s="199">
        <v>3059.19830747999</v>
      </c>
      <c r="X4550" s="191">
        <v>4.3176482578843559E-2</v>
      </c>
      <c r="Y4550" s="198">
        <v>2.0000000000000001E-4</v>
      </c>
    </row>
    <row r="4551" spans="1:25" x14ac:dyDescent="0.2">
      <c r="A4551">
        <v>4547</v>
      </c>
      <c r="B4551" s="119">
        <v>0.75876208383349053</v>
      </c>
      <c r="C4551" s="97">
        <v>11820.120798407748</v>
      </c>
      <c r="D4551" s="96">
        <v>0.87480902491008528</v>
      </c>
      <c r="E4551" s="98">
        <v>0.57859534902395671</v>
      </c>
      <c r="F4551" s="119">
        <v>0</v>
      </c>
      <c r="G4551" s="177">
        <v>0</v>
      </c>
      <c r="H4551" s="97">
        <v>5317382.2785404446</v>
      </c>
      <c r="I4551" s="185">
        <v>36634.886685622609</v>
      </c>
      <c r="J4551" s="174">
        <v>194801697238.46695</v>
      </c>
      <c r="K4551" s="186">
        <v>0.34188898189534211</v>
      </c>
      <c r="L4551" s="182">
        <v>48706541135.92984</v>
      </c>
      <c r="M4551" s="189">
        <v>27159896767.12838</v>
      </c>
      <c r="N4551" s="187">
        <v>12219029.005323153</v>
      </c>
      <c r="O4551" s="185">
        <v>66219839846.271843</v>
      </c>
      <c r="P4551" s="185">
        <v>0</v>
      </c>
      <c r="Q4551" s="174">
        <v>288181433851.86719</v>
      </c>
      <c r="R4551" s="119">
        <v>0.41493452308529716</v>
      </c>
      <c r="S4551" s="174">
        <v>83302658862.069778</v>
      </c>
      <c r="T4551" s="119">
        <v>0.28906323960095753</v>
      </c>
      <c r="U4551" s="97">
        <v>16.901279908676404</v>
      </c>
      <c r="V4551" s="184">
        <v>1470950889356.0295</v>
      </c>
      <c r="W4551" s="199">
        <v>1524.9377789616813</v>
      </c>
      <c r="X4551" s="191">
        <v>4.6049035663970936E-2</v>
      </c>
      <c r="Y4551" s="198">
        <v>2.0000000000000001E-4</v>
      </c>
    </row>
    <row r="4552" spans="1:25" x14ac:dyDescent="0.2">
      <c r="A4552">
        <v>4548</v>
      </c>
      <c r="B4552" s="119">
        <v>0.49409887697447258</v>
      </c>
      <c r="C4552" s="97">
        <v>13942.600754050934</v>
      </c>
      <c r="D4552" s="96">
        <v>0.32286142966126713</v>
      </c>
      <c r="E4552" s="98">
        <v>0.10124238555664415</v>
      </c>
      <c r="F4552" s="119">
        <v>0.48927703940981421</v>
      </c>
      <c r="G4552" s="177">
        <v>1</v>
      </c>
      <c r="H4552" s="97">
        <v>3127813.0418146914</v>
      </c>
      <c r="I4552" s="185">
        <v>39424.073458759449</v>
      </c>
      <c r="J4552" s="174">
        <v>123311131125.76823</v>
      </c>
      <c r="K4552" s="186">
        <v>0.26581142927206403</v>
      </c>
      <c r="L4552" s="182">
        <v>20672199582.183693</v>
      </c>
      <c r="M4552" s="189">
        <v>783475171.15644431</v>
      </c>
      <c r="N4552" s="187">
        <v>10322717.792409757</v>
      </c>
      <c r="O4552" s="185">
        <v>0</v>
      </c>
      <c r="P4552" s="185">
        <v>138579214641.47974</v>
      </c>
      <c r="Q4552" s="174">
        <v>262673820938.40442</v>
      </c>
      <c r="R4552" s="119">
        <v>0.54684124672082246</v>
      </c>
      <c r="S4552" s="174">
        <v>74139640027.445953</v>
      </c>
      <c r="T4552" s="119">
        <v>0.28224982513514851</v>
      </c>
      <c r="U4552" s="97">
        <v>17.358676517579013</v>
      </c>
      <c r="V4552" s="184">
        <v>1385743664689.2341</v>
      </c>
      <c r="W4552" s="199">
        <v>1439.245938520171</v>
      </c>
      <c r="X4552" s="191">
        <v>4.1442022774252824E-2</v>
      </c>
      <c r="Y4552" s="198">
        <v>2.0000000000000001E-4</v>
      </c>
    </row>
    <row r="4553" spans="1:25" x14ac:dyDescent="0.2">
      <c r="A4553">
        <v>4549</v>
      </c>
      <c r="B4553" s="119">
        <v>0.40498497940021838</v>
      </c>
      <c r="C4553" s="97">
        <v>4000</v>
      </c>
      <c r="D4553" s="96">
        <v>0.81618480252419645</v>
      </c>
      <c r="E4553" s="98">
        <v>0.1446792460288559</v>
      </c>
      <c r="F4553" s="119">
        <v>0</v>
      </c>
      <c r="G4553" s="177">
        <v>0</v>
      </c>
      <c r="H4553" s="97">
        <v>10402178.216970021</v>
      </c>
      <c r="I4553" s="185">
        <v>39333.896522152791</v>
      </c>
      <c r="J4553" s="174">
        <v>409158201591.29065</v>
      </c>
      <c r="K4553" s="186">
        <v>0.40498497940021838</v>
      </c>
      <c r="L4553" s="182">
        <v>112504395099.59753</v>
      </c>
      <c r="M4553" s="189">
        <v>31255031322.892731</v>
      </c>
      <c r="N4553" s="187">
        <v>23081001.628737375</v>
      </c>
      <c r="O4553" s="185">
        <v>64369150809.90403</v>
      </c>
      <c r="P4553" s="185">
        <v>0</v>
      </c>
      <c r="Q4553" s="174">
        <v>504782383724.0874</v>
      </c>
      <c r="R4553" s="119">
        <v>0.43028095570292801</v>
      </c>
      <c r="S4553" s="174">
        <v>149590556482.51675</v>
      </c>
      <c r="T4553" s="119">
        <v>0.2963466263994714</v>
      </c>
      <c r="U4553" s="97">
        <v>15.274963644508921</v>
      </c>
      <c r="V4553" s="184">
        <v>2507074149784.4858</v>
      </c>
      <c r="W4553" s="199">
        <v>2604.2601751809984</v>
      </c>
      <c r="X4553" s="191">
        <v>4.7789554018878598E-2</v>
      </c>
      <c r="Y4553" s="198">
        <v>2.0000000000000001E-4</v>
      </c>
    </row>
    <row r="4554" spans="1:25" x14ac:dyDescent="0.2">
      <c r="A4554">
        <v>4550</v>
      </c>
      <c r="B4554" s="119">
        <v>0.46249922320879189</v>
      </c>
      <c r="C4554" s="97">
        <v>10849.738781262669</v>
      </c>
      <c r="D4554" s="96">
        <v>0.36195051320786625</v>
      </c>
      <c r="E4554" s="98">
        <v>0.15517244459994015</v>
      </c>
      <c r="F4554" s="119">
        <v>0.53102040631175829</v>
      </c>
      <c r="G4554" s="177">
        <v>1</v>
      </c>
      <c r="H4554" s="97">
        <v>2103693.5690077054</v>
      </c>
      <c r="I4554" s="185">
        <v>54076.382129756588</v>
      </c>
      <c r="J4554" s="174">
        <v>113760137321.57214</v>
      </c>
      <c r="K4554" s="186">
        <v>0.46249922320879189</v>
      </c>
      <c r="L4554" s="182">
        <v>40333969926.179283</v>
      </c>
      <c r="M4554" s="189">
        <v>3528321789.622714</v>
      </c>
      <c r="N4554" s="187">
        <v>7383545.3309598919</v>
      </c>
      <c r="O4554" s="185">
        <v>0</v>
      </c>
      <c r="P4554" s="185">
        <v>159036622701.46771</v>
      </c>
      <c r="Q4554" s="174">
        <v>276325081812.6626</v>
      </c>
      <c r="R4554" s="119">
        <v>0.65083948270194802</v>
      </c>
      <c r="S4554" s="174">
        <v>130115037733.75404</v>
      </c>
      <c r="T4554" s="119">
        <v>0.47087668220421214</v>
      </c>
      <c r="U4554" s="97">
        <v>17.245446572476705</v>
      </c>
      <c r="V4554" s="184">
        <v>2455052665551.9546</v>
      </c>
      <c r="W4554" s="199">
        <v>2549.3008432454617</v>
      </c>
      <c r="X4554" s="191">
        <v>4.2365753326817572E-2</v>
      </c>
      <c r="Y4554" s="198">
        <v>2.0000000000000001E-4</v>
      </c>
    </row>
    <row r="4555" spans="1:25" x14ac:dyDescent="0.2">
      <c r="A4555">
        <v>4551</v>
      </c>
      <c r="B4555" s="119">
        <v>0.6178608566460877</v>
      </c>
      <c r="C4555" s="97">
        <v>14930.317608867364</v>
      </c>
      <c r="D4555" s="96">
        <v>0.70080439059007837</v>
      </c>
      <c r="E4555" s="98">
        <v>0</v>
      </c>
      <c r="F4555" s="119">
        <v>0.49944154865210399</v>
      </c>
      <c r="G4555" s="177">
        <v>1</v>
      </c>
      <c r="H4555" s="97">
        <v>3921602.3020846527</v>
      </c>
      <c r="I4555" s="185">
        <v>40865.238746347932</v>
      </c>
      <c r="J4555" s="174">
        <v>160257214342.91699</v>
      </c>
      <c r="K4555" s="186">
        <v>0.39855151236965192</v>
      </c>
      <c r="L4555" s="182">
        <v>48720822767.537994</v>
      </c>
      <c r="M4555" s="189">
        <v>5241971138.7141905</v>
      </c>
      <c r="N4555" s="187">
        <v>10082199.395337731</v>
      </c>
      <c r="O4555" s="185">
        <v>0</v>
      </c>
      <c r="P4555" s="185">
        <v>236833719506.37604</v>
      </c>
      <c r="Q4555" s="174">
        <v>402332904988.0072</v>
      </c>
      <c r="R4555" s="119">
        <v>0.62967191499579034</v>
      </c>
      <c r="S4555" s="174">
        <v>192291583125.79834</v>
      </c>
      <c r="T4555" s="119">
        <v>0.47794147767140793</v>
      </c>
      <c r="U4555" s="97">
        <v>17.558923438187197</v>
      </c>
      <c r="V4555" s="184">
        <v>3586346247267.0278</v>
      </c>
      <c r="W4555" s="199">
        <v>3723.7215055656843</v>
      </c>
      <c r="X4555" s="191">
        <v>4.289766438792552E-2</v>
      </c>
      <c r="Y4555" s="198">
        <v>2.0000000000000001E-4</v>
      </c>
    </row>
    <row r="4556" spans="1:25" x14ac:dyDescent="0.2">
      <c r="A4556">
        <v>4552</v>
      </c>
      <c r="B4556" s="119">
        <v>0.59816176349105599</v>
      </c>
      <c r="C4556" s="97">
        <v>8024.3789968223309</v>
      </c>
      <c r="D4556" s="96">
        <v>0.7721933373965173</v>
      </c>
      <c r="E4556" s="98">
        <v>0</v>
      </c>
      <c r="F4556" s="119">
        <v>0</v>
      </c>
      <c r="G4556" s="177">
        <v>0</v>
      </c>
      <c r="H4556" s="97">
        <v>6927597.6201072596</v>
      </c>
      <c r="I4556" s="185">
        <v>37604.667440638506</v>
      </c>
      <c r="J4556" s="174">
        <v>260510004666.69226</v>
      </c>
      <c r="K4556" s="186">
        <v>0.40835507864176512</v>
      </c>
      <c r="L4556" s="182">
        <v>79545105892.717941</v>
      </c>
      <c r="M4556" s="189">
        <v>6468311752.7942781</v>
      </c>
      <c r="N4556" s="187">
        <v>16078749.557261636</v>
      </c>
      <c r="O4556" s="185">
        <v>0</v>
      </c>
      <c r="P4556" s="185">
        <v>0</v>
      </c>
      <c r="Q4556" s="174">
        <v>266978316419.48654</v>
      </c>
      <c r="R4556" s="119">
        <v>0.39846151129174279</v>
      </c>
      <c r="S4556" s="174">
        <v>79545105892.717941</v>
      </c>
      <c r="T4556" s="119">
        <v>0.29794594167615329</v>
      </c>
      <c r="U4556" s="97">
        <v>13.273568585259019</v>
      </c>
      <c r="V4556" s="184">
        <v>1149234492183.2454</v>
      </c>
      <c r="W4556" s="199">
        <v>1192.7110008608265</v>
      </c>
      <c r="X4556" s="191">
        <v>5.5517778577078139E-2</v>
      </c>
      <c r="Y4556" s="198">
        <v>2.0000000000000001E-4</v>
      </c>
    </row>
    <row r="4557" spans="1:25" x14ac:dyDescent="0.2">
      <c r="A4557">
        <v>4553</v>
      </c>
      <c r="B4557" s="119">
        <v>0.6565514745455503</v>
      </c>
      <c r="C4557" s="97">
        <v>4454.241765481368</v>
      </c>
      <c r="D4557" s="96">
        <v>0.52514746909988519</v>
      </c>
      <c r="E4557" s="98">
        <v>0.2857830475392345</v>
      </c>
      <c r="F4557" s="119">
        <v>0</v>
      </c>
      <c r="G4557" s="177">
        <v>0</v>
      </c>
      <c r="H4557" s="97">
        <v>5188404.9261205969</v>
      </c>
      <c r="I4557" s="185">
        <v>35409.121283968656</v>
      </c>
      <c r="J4557" s="174">
        <v>183716859299.34467</v>
      </c>
      <c r="K4557" s="186">
        <v>0.32787565972267219</v>
      </c>
      <c r="L4557" s="182">
        <v>36271786093.918861</v>
      </c>
      <c r="M4557" s="189">
        <v>18646384456.766296</v>
      </c>
      <c r="N4557" s="187">
        <v>14273607.661747951</v>
      </c>
      <c r="O4557" s="185">
        <v>54539036893.466476</v>
      </c>
      <c r="P4557" s="185">
        <v>0</v>
      </c>
      <c r="Q4557" s="174">
        <v>256902280649.57745</v>
      </c>
      <c r="R4557" s="119">
        <v>0.40430748881284412</v>
      </c>
      <c r="S4557" s="174">
        <v>65577011634.769272</v>
      </c>
      <c r="T4557" s="119">
        <v>0.25526052734509708</v>
      </c>
      <c r="U4557" s="97">
        <v>16.543633238761977</v>
      </c>
      <c r="V4557" s="184">
        <v>1216300069189.2451</v>
      </c>
      <c r="W4557" s="199">
        <v>1261.8979933386161</v>
      </c>
      <c r="X4557" s="191">
        <v>4.3317134654442806E-2</v>
      </c>
      <c r="Y4557" s="198">
        <v>2.0000000000000001E-4</v>
      </c>
    </row>
    <row r="4558" spans="1:25" x14ac:dyDescent="0.2">
      <c r="A4558">
        <v>4554</v>
      </c>
      <c r="B4558" s="119">
        <v>0.30961320328726538</v>
      </c>
      <c r="C4558" s="97">
        <v>8688.487953576745</v>
      </c>
      <c r="D4558" s="96">
        <v>0.77372706858306661</v>
      </c>
      <c r="E4558" s="98">
        <v>0.25153611549703703</v>
      </c>
      <c r="F4558" s="119">
        <v>0.46564530200282822</v>
      </c>
      <c r="G4558" s="177">
        <v>1</v>
      </c>
      <c r="H4558" s="97">
        <v>9151323.3310931548</v>
      </c>
      <c r="I4558" s="185">
        <v>35802.747466152134</v>
      </c>
      <c r="J4558" s="174">
        <v>327642518204.23438</v>
      </c>
      <c r="K4558" s="186">
        <v>0.30961320328726538</v>
      </c>
      <c r="L4558" s="182">
        <v>65966761867.361259</v>
      </c>
      <c r="M4558" s="189">
        <v>3218959033.9573674</v>
      </c>
      <c r="N4558" s="187">
        <v>20673838.106226254</v>
      </c>
      <c r="O4558" s="185">
        <v>0</v>
      </c>
      <c r="P4558" s="185">
        <v>382260935683.59009</v>
      </c>
      <c r="Q4558" s="174">
        <v>713122412921.78186</v>
      </c>
      <c r="R4558" s="119">
        <v>0.57108175365378699</v>
      </c>
      <c r="S4558" s="174">
        <v>285124813787.57355</v>
      </c>
      <c r="T4558" s="119">
        <v>0.39982590453070949</v>
      </c>
      <c r="U4558" s="97">
        <v>17.653892368162253</v>
      </c>
      <c r="V4558" s="184">
        <v>5304397208783.9102</v>
      </c>
      <c r="W4558" s="199">
        <v>5501.2210632642655</v>
      </c>
      <c r="X4558" s="191">
        <v>4.2249347045279981E-2</v>
      </c>
      <c r="Y4558" s="198">
        <v>2.0000000000000001E-4</v>
      </c>
    </row>
    <row r="4559" spans="1:25" x14ac:dyDescent="0.2">
      <c r="A4559">
        <v>4555</v>
      </c>
      <c r="B4559" s="119">
        <v>0.50072806486191035</v>
      </c>
      <c r="C4559" s="97">
        <v>7706.4888144257884</v>
      </c>
      <c r="D4559" s="96">
        <v>0.50954944509327993</v>
      </c>
      <c r="E4559" s="98">
        <v>0</v>
      </c>
      <c r="F4559" s="119">
        <v>0</v>
      </c>
      <c r="G4559" s="177">
        <v>0</v>
      </c>
      <c r="H4559" s="97">
        <v>4637128.0285979416</v>
      </c>
      <c r="I4559" s="185">
        <v>39307.996220266956</v>
      </c>
      <c r="J4559" s="174">
        <v>182276211021.02185</v>
      </c>
      <c r="K4559" s="186">
        <v>0.36908308338866724</v>
      </c>
      <c r="L4559" s="182">
        <v>49689913685.293762</v>
      </c>
      <c r="M4559" s="189">
        <v>7033612550.7068157</v>
      </c>
      <c r="N4559" s="187">
        <v>12923481.610815009</v>
      </c>
      <c r="O4559" s="185">
        <v>0</v>
      </c>
      <c r="P4559" s="185">
        <v>0</v>
      </c>
      <c r="Q4559" s="174">
        <v>189309823571.72867</v>
      </c>
      <c r="R4559" s="119">
        <v>0.35537017954354538</v>
      </c>
      <c r="S4559" s="174">
        <v>49689913685.293762</v>
      </c>
      <c r="T4559" s="119">
        <v>0.2624793196031186</v>
      </c>
      <c r="U4559" s="97">
        <v>13.434754913345641</v>
      </c>
      <c r="V4559" s="184">
        <v>765350193633.36865</v>
      </c>
      <c r="W4559" s="199">
        <v>793.29165003897185</v>
      </c>
      <c r="X4559" s="191">
        <v>4.989354583642077E-2</v>
      </c>
      <c r="Y4559" s="198">
        <v>2.0000000000000001E-4</v>
      </c>
    </row>
    <row r="4560" spans="1:25" x14ac:dyDescent="0.2">
      <c r="A4560">
        <v>4556</v>
      </c>
      <c r="B4560" s="119">
        <v>0.48578838082289133</v>
      </c>
      <c r="C4560" s="97">
        <v>6155.5530033799369</v>
      </c>
      <c r="D4560" s="96">
        <v>0.48020439461791747</v>
      </c>
      <c r="E4560" s="98">
        <v>0.33426902793778535</v>
      </c>
      <c r="F4560" s="119">
        <v>0</v>
      </c>
      <c r="G4560" s="177">
        <v>0</v>
      </c>
      <c r="H4560" s="97">
        <v>6319008.7910256432</v>
      </c>
      <c r="I4560" s="185">
        <v>43490.511684246085</v>
      </c>
      <c r="J4560" s="174">
        <v>274816925658.95447</v>
      </c>
      <c r="K4560" s="186">
        <v>0.48578838082289133</v>
      </c>
      <c r="L4560" s="182">
        <v>91127987408.293732</v>
      </c>
      <c r="M4560" s="189">
        <v>21992672252.200851</v>
      </c>
      <c r="N4560" s="187">
        <v>17304267.928760748</v>
      </c>
      <c r="O4560" s="185">
        <v>60329529386.55262</v>
      </c>
      <c r="P4560" s="185">
        <v>0</v>
      </c>
      <c r="Q4560" s="174">
        <v>357139127297.70795</v>
      </c>
      <c r="R4560" s="119">
        <v>0.50895149524266936</v>
      </c>
      <c r="S4560" s="174">
        <v>125637823793.88608</v>
      </c>
      <c r="T4560" s="119">
        <v>0.35178958056073067</v>
      </c>
      <c r="U4560" s="97">
        <v>15.191109569065217</v>
      </c>
      <c r="V4560" s="184">
        <v>2131483734928.3701</v>
      </c>
      <c r="W4560" s="199">
        <v>2212.3564491842594</v>
      </c>
      <c r="X4560" s="191">
        <v>4.7177820414435905E-2</v>
      </c>
      <c r="Y4560" s="198">
        <v>2.0000000000000001E-4</v>
      </c>
    </row>
    <row r="4561" spans="1:25" x14ac:dyDescent="0.2">
      <c r="A4561">
        <v>4557</v>
      </c>
      <c r="B4561" s="119">
        <v>0.48658296622300773</v>
      </c>
      <c r="C4561" s="97">
        <v>10319.992703429296</v>
      </c>
      <c r="D4561" s="96">
        <v>0.84056135113366626</v>
      </c>
      <c r="E4561" s="98">
        <v>0</v>
      </c>
      <c r="F4561" s="119">
        <v>0.45718482526369436</v>
      </c>
      <c r="G4561" s="177">
        <v>1</v>
      </c>
      <c r="H4561" s="97">
        <v>9559636.5479331315</v>
      </c>
      <c r="I4561" s="185">
        <v>30442.331542673146</v>
      </c>
      <c r="J4561" s="174">
        <v>291017625219.6358</v>
      </c>
      <c r="K4561" s="186">
        <v>0.31010002906159195</v>
      </c>
      <c r="L4561" s="182">
        <v>67619937803.779495</v>
      </c>
      <c r="M4561" s="189">
        <v>1622839522.6047146</v>
      </c>
      <c r="N4561" s="187">
        <v>20855769.802285191</v>
      </c>
      <c r="O4561" s="185">
        <v>0</v>
      </c>
      <c r="P4561" s="185">
        <v>361976098327.75763</v>
      </c>
      <c r="Q4561" s="174">
        <v>654616563069.99817</v>
      </c>
      <c r="R4561" s="119">
        <v>0.58022585148007622</v>
      </c>
      <c r="S4561" s="174">
        <v>236897738692.83664</v>
      </c>
      <c r="T4561" s="119">
        <v>0.36188778600688287</v>
      </c>
      <c r="U4561" s="97">
        <v>17.312906711241496</v>
      </c>
      <c r="V4561" s="184">
        <v>4279266724033.1709</v>
      </c>
      <c r="W4561" s="199">
        <v>4439.9931349832477</v>
      </c>
      <c r="X4561" s="191">
        <v>4.3935959035282413E-2</v>
      </c>
      <c r="Y4561" s="198">
        <v>2.0000000000000001E-4</v>
      </c>
    </row>
    <row r="4562" spans="1:25" x14ac:dyDescent="0.2">
      <c r="A4562">
        <v>4558</v>
      </c>
      <c r="B4562" s="119">
        <v>0.44285944873880828</v>
      </c>
      <c r="C4562" s="97">
        <v>4000</v>
      </c>
      <c r="D4562" s="96">
        <v>0.86237915950684763</v>
      </c>
      <c r="E4562" s="98">
        <v>0.33682952335320965</v>
      </c>
      <c r="F4562" s="119">
        <v>0.55901618718184654</v>
      </c>
      <c r="G4562" s="177">
        <v>1</v>
      </c>
      <c r="H4562" s="97">
        <v>12238761.161096012</v>
      </c>
      <c r="I4562" s="185">
        <v>25185.573562491842</v>
      </c>
      <c r="J4562" s="174">
        <v>308240219536.5517</v>
      </c>
      <c r="K4562" s="186">
        <v>0.16278306753102778</v>
      </c>
      <c r="L4562" s="182">
        <v>12502033628.251186</v>
      </c>
      <c r="M4562" s="189">
        <v>5366615276.3470602</v>
      </c>
      <c r="N4562" s="187">
        <v>26272023.608658079</v>
      </c>
      <c r="O4562" s="185">
        <v>0</v>
      </c>
      <c r="P4562" s="185">
        <v>392061089558.45001</v>
      </c>
      <c r="Q4562" s="174">
        <v>705667924371.34875</v>
      </c>
      <c r="R4562" s="119">
        <v>0.5155755951972375</v>
      </c>
      <c r="S4562" s="174">
        <v>159747210587.85046</v>
      </c>
      <c r="T4562" s="119">
        <v>0.2263773158318948</v>
      </c>
      <c r="U4562" s="97">
        <v>18.622554294499622</v>
      </c>
      <c r="V4562" s="184">
        <v>3162340946781.5063</v>
      </c>
      <c r="W4562" s="199">
        <v>3278.9882058892535</v>
      </c>
      <c r="X4562" s="191">
        <v>4.0003266347368976E-2</v>
      </c>
      <c r="Y4562" s="198">
        <v>2.0000000000000001E-4</v>
      </c>
    </row>
    <row r="4563" spans="1:25" x14ac:dyDescent="0.2">
      <c r="A4563">
        <v>4559</v>
      </c>
      <c r="B4563" s="119">
        <v>0.49444368367972508</v>
      </c>
      <c r="C4563" s="97">
        <v>13756.637702103271</v>
      </c>
      <c r="D4563" s="96">
        <v>0.56422495701431563</v>
      </c>
      <c r="E4563" s="98">
        <v>0</v>
      </c>
      <c r="F4563" s="119">
        <v>0</v>
      </c>
      <c r="G4563" s="177">
        <v>0</v>
      </c>
      <c r="H4563" s="97">
        <v>2962844.8040542975</v>
      </c>
      <c r="I4563" s="185">
        <v>43464.935381355026</v>
      </c>
      <c r="J4563" s="174">
        <v>128779857953.20354</v>
      </c>
      <c r="K4563" s="186">
        <v>0.40709862725886714</v>
      </c>
      <c r="L4563" s="182">
        <v>40206225486.928444</v>
      </c>
      <c r="M4563" s="189">
        <v>975213757.36335087</v>
      </c>
      <c r="N4563" s="187">
        <v>8552312.094222039</v>
      </c>
      <c r="O4563" s="185">
        <v>0</v>
      </c>
      <c r="P4563" s="185">
        <v>0</v>
      </c>
      <c r="Q4563" s="174">
        <v>129755071710.56689</v>
      </c>
      <c r="R4563" s="119">
        <v>0.404038953546905</v>
      </c>
      <c r="S4563" s="174">
        <v>40206225486.928444</v>
      </c>
      <c r="T4563" s="119">
        <v>0.30986245822138575</v>
      </c>
      <c r="U4563" s="97">
        <v>13.066197227356261</v>
      </c>
      <c r="V4563" s="184">
        <v>581837649974.80627</v>
      </c>
      <c r="W4563" s="199">
        <v>604.42404983253107</v>
      </c>
      <c r="X4563" s="191">
        <v>5.5300170406769954E-2</v>
      </c>
      <c r="Y4563" s="198">
        <v>2.0000000000000001E-4</v>
      </c>
    </row>
    <row r="4564" spans="1:25" x14ac:dyDescent="0.2">
      <c r="A4564">
        <v>4560</v>
      </c>
      <c r="B4564" s="119">
        <v>0.60383387832430646</v>
      </c>
      <c r="C4564" s="97">
        <v>9290.4070895110945</v>
      </c>
      <c r="D4564" s="96">
        <v>0.90918773225099747</v>
      </c>
      <c r="E4564" s="98">
        <v>0</v>
      </c>
      <c r="F4564" s="119">
        <v>0.41963870840490969</v>
      </c>
      <c r="G4564" s="177">
        <v>1</v>
      </c>
      <c r="H4564" s="97">
        <v>27959306.958741505</v>
      </c>
      <c r="I4564" s="185">
        <v>22465.269631753781</v>
      </c>
      <c r="J4564" s="174">
        <v>628113369545.09766</v>
      </c>
      <c r="K4564" s="186">
        <v>0.27401336473169757</v>
      </c>
      <c r="L4564" s="182">
        <v>131939130260.76917</v>
      </c>
      <c r="M4564" s="189">
        <v>21517130523.553875</v>
      </c>
      <c r="N4564" s="187">
        <v>56098920.364187464</v>
      </c>
      <c r="O4564" s="185">
        <v>0</v>
      </c>
      <c r="P4564" s="185">
        <v>457226324477.85382</v>
      </c>
      <c r="Q4564" s="174">
        <v>1106856824546.5054</v>
      </c>
      <c r="R4564" s="119">
        <v>0.48596395258680497</v>
      </c>
      <c r="S4564" s="174">
        <v>386724997879.00311</v>
      </c>
      <c r="T4564" s="119">
        <v>0.34939026376555044</v>
      </c>
      <c r="U4564" s="97">
        <v>17.141131679848463</v>
      </c>
      <c r="V4564" s="184">
        <v>6748085559606.1445</v>
      </c>
      <c r="W4564" s="199">
        <v>6998.7236159438207</v>
      </c>
      <c r="X4564" s="191">
        <v>4.4598446154306956E-2</v>
      </c>
      <c r="Y4564" s="198">
        <v>2.0000000000000001E-4</v>
      </c>
    </row>
    <row r="4565" spans="1:25" x14ac:dyDescent="0.2">
      <c r="A4565">
        <v>4561</v>
      </c>
      <c r="B4565" s="119">
        <v>0.33082841585682032</v>
      </c>
      <c r="C4565" s="97">
        <v>4000</v>
      </c>
      <c r="D4565" s="96">
        <v>0.99635046423978058</v>
      </c>
      <c r="E4565" s="98">
        <v>0</v>
      </c>
      <c r="F4565" s="119">
        <v>0.47318074863797843</v>
      </c>
      <c r="G4565" s="177">
        <v>1</v>
      </c>
      <c r="H4565" s="97">
        <v>14543204.241702881</v>
      </c>
      <c r="I4565" s="185">
        <v>34876.548639867171</v>
      </c>
      <c r="J4565" s="174">
        <v>507216770115.27307</v>
      </c>
      <c r="K4565" s="186">
        <v>0.33082841585682032</v>
      </c>
      <c r="L4565" s="182">
        <v>111955957104.91368</v>
      </c>
      <c r="M4565" s="189">
        <v>3446877546.2888083</v>
      </c>
      <c r="N4565" s="187">
        <v>29380381.759526204</v>
      </c>
      <c r="O4565" s="185">
        <v>0</v>
      </c>
      <c r="P4565" s="185">
        <v>286267672476.40216</v>
      </c>
      <c r="Q4565" s="174">
        <v>796931320137.96411</v>
      </c>
      <c r="R4565" s="119">
        <v>0.4979298071327829</v>
      </c>
      <c r="S4565" s="174">
        <v>195450749400.05487</v>
      </c>
      <c r="T4565" s="119">
        <v>0.24525419501170889</v>
      </c>
      <c r="U4565" s="97">
        <v>15.610039818019875</v>
      </c>
      <c r="V4565" s="184">
        <v>3258461877234.9678</v>
      </c>
      <c r="W4565" s="199">
        <v>3384.5581109867931</v>
      </c>
      <c r="X4565" s="191">
        <v>4.783225041173754E-2</v>
      </c>
      <c r="Y4565" s="198">
        <v>2.0000000000000001E-4</v>
      </c>
    </row>
    <row r="4566" spans="1:25" x14ac:dyDescent="0.2">
      <c r="A4566">
        <v>4562</v>
      </c>
      <c r="B4566" s="119">
        <v>0.44957888125424805</v>
      </c>
      <c r="C4566" s="97">
        <v>8860.8306229858827</v>
      </c>
      <c r="D4566" s="96">
        <v>1.002852091357586</v>
      </c>
      <c r="E4566" s="98">
        <v>0</v>
      </c>
      <c r="F4566" s="119">
        <v>0.53982287118575611</v>
      </c>
      <c r="G4566" s="177">
        <v>1</v>
      </c>
      <c r="H4566" s="97">
        <v>8053728.6617716504</v>
      </c>
      <c r="I4566" s="185">
        <v>36711.268520768863</v>
      </c>
      <c r="J4566" s="174">
        <v>295662595495.71155</v>
      </c>
      <c r="K4566" s="186">
        <v>0.44957888125424805</v>
      </c>
      <c r="L4566" s="182">
        <v>103286695353.05502</v>
      </c>
      <c r="M4566" s="189">
        <v>8274070669.234849</v>
      </c>
      <c r="N4566" s="187">
        <v>16895953.26993528</v>
      </c>
      <c r="O4566" s="185">
        <v>0</v>
      </c>
      <c r="P4566" s="185">
        <v>313214495303.64307</v>
      </c>
      <c r="Q4566" s="174">
        <v>617151161468.58948</v>
      </c>
      <c r="R4566" s="119">
        <v>0.62139598707394172</v>
      </c>
      <c r="S4566" s="174">
        <v>257127524200.72943</v>
      </c>
      <c r="T4566" s="119">
        <v>0.41663621532990697</v>
      </c>
      <c r="U4566" s="97">
        <v>16.693341802805701</v>
      </c>
      <c r="V4566" s="184">
        <v>4531452065237.3682</v>
      </c>
      <c r="W4566" s="199">
        <v>4704.3612487905739</v>
      </c>
      <c r="X4566" s="191">
        <v>4.5194728410299839E-2</v>
      </c>
      <c r="Y4566" s="198">
        <v>2.0000000000000001E-4</v>
      </c>
    </row>
    <row r="4567" spans="1:25" x14ac:dyDescent="0.2">
      <c r="A4567">
        <v>4563</v>
      </c>
      <c r="B4567" s="119">
        <v>0.49139736355382657</v>
      </c>
      <c r="C4567" s="97">
        <v>10943.65563167863</v>
      </c>
      <c r="D4567" s="96">
        <v>1.1700460192805324</v>
      </c>
      <c r="E4567" s="98">
        <v>0.14666187569556466</v>
      </c>
      <c r="F4567" s="119">
        <v>0</v>
      </c>
      <c r="G4567" s="177">
        <v>0</v>
      </c>
      <c r="H4567" s="97">
        <v>9142005.0953587126</v>
      </c>
      <c r="I4567" s="185">
        <v>37854.554104087183</v>
      </c>
      <c r="J4567" s="174">
        <v>346066526502.09711</v>
      </c>
      <c r="K4567" s="186">
        <v>0.38727985330048864</v>
      </c>
      <c r="L4567" s="182">
        <v>105576854647.05232</v>
      </c>
      <c r="M4567" s="189">
        <v>13797650161.640148</v>
      </c>
      <c r="N4567" s="187">
        <v>17942141.749371685</v>
      </c>
      <c r="O4567" s="185">
        <v>29225279453.753109</v>
      </c>
      <c r="P4567" s="185">
        <v>0</v>
      </c>
      <c r="Q4567" s="174">
        <v>389089456117.49036</v>
      </c>
      <c r="R4567" s="119">
        <v>0.40454660156972749</v>
      </c>
      <c r="S4567" s="174">
        <v>121812281500.00926</v>
      </c>
      <c r="T4567" s="119">
        <v>0.3130701168710841</v>
      </c>
      <c r="U4567" s="97">
        <v>14.162212839752335</v>
      </c>
      <c r="V4567" s="184">
        <v>1743105810706.8835</v>
      </c>
      <c r="W4567" s="199">
        <v>1808.5778519879564</v>
      </c>
      <c r="X4567" s="191">
        <v>5.5656338409856919E-2</v>
      </c>
      <c r="Y4567" s="198">
        <v>2.0000000000000001E-4</v>
      </c>
    </row>
    <row r="4568" spans="1:25" x14ac:dyDescent="0.2">
      <c r="A4568">
        <v>4564</v>
      </c>
      <c r="B4568" s="119">
        <v>0.57122522341059001</v>
      </c>
      <c r="C4568" s="97">
        <v>17000</v>
      </c>
      <c r="D4568" s="96">
        <v>0.9568506517126445</v>
      </c>
      <c r="E4568" s="98">
        <v>0.7</v>
      </c>
      <c r="F4568" s="119">
        <v>0</v>
      </c>
      <c r="G4568" s="177">
        <v>0</v>
      </c>
      <c r="H4568" s="97">
        <v>5467154.6206179727</v>
      </c>
      <c r="I4568" s="185">
        <v>43475.017482928968</v>
      </c>
      <c r="J4568" s="174">
        <v>237684642713.24225</v>
      </c>
      <c r="K4568" s="186">
        <v>0.4056022614680298</v>
      </c>
      <c r="L4568" s="182">
        <v>74249079317.294159</v>
      </c>
      <c r="M4568" s="189">
        <v>22730493631.059826</v>
      </c>
      <c r="N4568" s="187">
        <v>12107840.258115757</v>
      </c>
      <c r="O4568" s="185">
        <v>45342739343.937935</v>
      </c>
      <c r="P4568" s="185">
        <v>0</v>
      </c>
      <c r="Q4568" s="174">
        <v>305757875688.23999</v>
      </c>
      <c r="R4568" s="119">
        <v>0.43393688478901604</v>
      </c>
      <c r="S4568" s="174">
        <v>95956633856.795013</v>
      </c>
      <c r="T4568" s="119">
        <v>0.31383209227498465</v>
      </c>
      <c r="U4568" s="97">
        <v>14.93120176697054</v>
      </c>
      <c r="V4568" s="184">
        <v>1447059911246.8904</v>
      </c>
      <c r="W4568" s="199">
        <v>1503.0808210204075</v>
      </c>
      <c r="X4568" s="191">
        <v>5.3283193779076074E-2</v>
      </c>
      <c r="Y4568" s="198">
        <v>2.0000000000000001E-4</v>
      </c>
    </row>
    <row r="4569" spans="1:25" x14ac:dyDescent="0.2">
      <c r="A4569">
        <v>4565</v>
      </c>
      <c r="B4569" s="119">
        <v>0.67264310675346284</v>
      </c>
      <c r="C4569" s="97">
        <v>4000</v>
      </c>
      <c r="D4569" s="96">
        <v>0.2</v>
      </c>
      <c r="E4569" s="98">
        <v>0</v>
      </c>
      <c r="F4569" s="119">
        <v>0.64747187321951605</v>
      </c>
      <c r="G4569" s="177">
        <v>1</v>
      </c>
      <c r="H4569" s="97">
        <v>5614960.3104527341</v>
      </c>
      <c r="I4569" s="185">
        <v>45954.424755435859</v>
      </c>
      <c r="J4569" s="174">
        <v>258032271091.45895</v>
      </c>
      <c r="K4569" s="186">
        <v>0.56710310758474614</v>
      </c>
      <c r="L4569" s="182">
        <v>108850532706.48708</v>
      </c>
      <c r="M4569" s="189">
        <v>11482113884.570028</v>
      </c>
      <c r="N4569" s="187">
        <v>19513357.173470248</v>
      </c>
      <c r="O4569" s="185">
        <v>0</v>
      </c>
      <c r="P4569" s="185">
        <v>236997953989.24316</v>
      </c>
      <c r="Q4569" s="174">
        <v>506512338965.27216</v>
      </c>
      <c r="R4569" s="119">
        <v>0.66322030114954966</v>
      </c>
      <c r="S4569" s="174">
        <v>194992740355.6731</v>
      </c>
      <c r="T4569" s="119">
        <v>0.384971352828272</v>
      </c>
      <c r="U4569" s="97">
        <v>15.827523403019272</v>
      </c>
      <c r="V4569" s="184">
        <v>3488270607237.0781</v>
      </c>
      <c r="W4569" s="199">
        <v>3623.9092127319591</v>
      </c>
      <c r="X4569" s="191">
        <v>4.4641599647621155E-2</v>
      </c>
      <c r="Y4569" s="198">
        <v>2.0000000000000001E-4</v>
      </c>
    </row>
    <row r="4570" spans="1:25" x14ac:dyDescent="0.2">
      <c r="A4570">
        <v>4566</v>
      </c>
      <c r="B4570" s="119">
        <v>0.47248161824663309</v>
      </c>
      <c r="C4570" s="97">
        <v>6134.3223463417589</v>
      </c>
      <c r="D4570" s="96">
        <v>0.69116591551792617</v>
      </c>
      <c r="E4570" s="98">
        <v>0</v>
      </c>
      <c r="F4570" s="119">
        <v>0</v>
      </c>
      <c r="G4570" s="177">
        <v>0</v>
      </c>
      <c r="H4570" s="97">
        <v>6200017.7708745822</v>
      </c>
      <c r="I4570" s="185">
        <v>33811.64856590805</v>
      </c>
      <c r="J4570" s="174">
        <v>209632821971.19598</v>
      </c>
      <c r="K4570" s="186">
        <v>0.45043914824682041</v>
      </c>
      <c r="L4570" s="182">
        <v>68002763387.271545</v>
      </c>
      <c r="M4570" s="189">
        <v>627930402.49709487</v>
      </c>
      <c r="N4570" s="187">
        <v>15210570.01104771</v>
      </c>
      <c r="O4570" s="185">
        <v>0</v>
      </c>
      <c r="P4570" s="185">
        <v>0</v>
      </c>
      <c r="Q4570" s="174">
        <v>210260752373.69308</v>
      </c>
      <c r="R4570" s="119">
        <v>0.44909394029685368</v>
      </c>
      <c r="S4570" s="174">
        <v>68002763387.271545</v>
      </c>
      <c r="T4570" s="119">
        <v>0.32342109794419133</v>
      </c>
      <c r="U4570" s="97">
        <v>13.022318421339342</v>
      </c>
      <c r="V4570" s="184">
        <v>982696644699.10107</v>
      </c>
      <c r="W4570" s="199">
        <v>1020.6888940189101</v>
      </c>
      <c r="X4570" s="191">
        <v>5.5284643004278315E-2</v>
      </c>
      <c r="Y4570" s="198">
        <v>2.0000000000000001E-4</v>
      </c>
    </row>
    <row r="4571" spans="1:25" x14ac:dyDescent="0.2">
      <c r="A4571">
        <v>4567</v>
      </c>
      <c r="B4571" s="119">
        <v>0.71134083175438845</v>
      </c>
      <c r="C4571" s="97">
        <v>17000</v>
      </c>
      <c r="D4571" s="96">
        <v>0.8750316222416753</v>
      </c>
      <c r="E4571" s="98">
        <v>4.8055171142498659E-2</v>
      </c>
      <c r="F4571" s="119">
        <v>0</v>
      </c>
      <c r="G4571" s="177">
        <v>0</v>
      </c>
      <c r="H4571" s="97">
        <v>5184053.0517745735</v>
      </c>
      <c r="I4571" s="185">
        <v>36743.62542072573</v>
      </c>
      <c r="J4571" s="174">
        <v>190480903495.57501</v>
      </c>
      <c r="K4571" s="186">
        <v>0.34168621867316606</v>
      </c>
      <c r="L4571" s="182">
        <v>53780851468.585991</v>
      </c>
      <c r="M4571" s="189">
        <v>2107051768.2907982</v>
      </c>
      <c r="N4571" s="187">
        <v>11914012.227525949</v>
      </c>
      <c r="O4571" s="185">
        <v>9554112375.4988842</v>
      </c>
      <c r="P4571" s="185">
        <v>0</v>
      </c>
      <c r="Q4571" s="174">
        <v>202142067639.36469</v>
      </c>
      <c r="R4571" s="119">
        <v>0.35978651249873489</v>
      </c>
      <c r="S4571" s="174">
        <v>57803058165.946198</v>
      </c>
      <c r="T4571" s="119">
        <v>0.28595264133278192</v>
      </c>
      <c r="U4571" s="97">
        <v>13.541558080168301</v>
      </c>
      <c r="V4571" s="184">
        <v>766105220735.6864</v>
      </c>
      <c r="W4571" s="199">
        <v>795.0553564580938</v>
      </c>
      <c r="X4571" s="191">
        <v>6.1971541880221782E-2</v>
      </c>
      <c r="Y4571" s="198">
        <v>2.0000000000000001E-4</v>
      </c>
    </row>
    <row r="4572" spans="1:25" x14ac:dyDescent="0.2">
      <c r="A4572">
        <v>4568</v>
      </c>
      <c r="B4572" s="119">
        <v>0.31995955569499479</v>
      </c>
      <c r="C4572" s="97">
        <v>5727.2385086027953</v>
      </c>
      <c r="D4572" s="96">
        <v>0.42859332542551709</v>
      </c>
      <c r="E4572" s="98">
        <v>0.7</v>
      </c>
      <c r="F4572" s="119">
        <v>0</v>
      </c>
      <c r="G4572" s="177">
        <v>0</v>
      </c>
      <c r="H4572" s="97">
        <v>3353534.2761146259</v>
      </c>
      <c r="I4572" s="185">
        <v>39713.363495872523</v>
      </c>
      <c r="J4572" s="174">
        <v>133180125703.20787</v>
      </c>
      <c r="K4572" s="186">
        <v>0.31995955569499479</v>
      </c>
      <c r="L4572" s="182">
        <v>26691110462.770653</v>
      </c>
      <c r="M4572" s="189">
        <v>17553933815.276035</v>
      </c>
      <c r="N4572" s="187">
        <v>10394228.644739386</v>
      </c>
      <c r="O4572" s="185">
        <v>62273660170.541832</v>
      </c>
      <c r="P4572" s="185">
        <v>0</v>
      </c>
      <c r="Q4572" s="174">
        <v>213007719689.02573</v>
      </c>
      <c r="R4572" s="119">
        <v>0.43393348428299955</v>
      </c>
      <c r="S4572" s="174">
        <v>59888934065.150238</v>
      </c>
      <c r="T4572" s="119">
        <v>0.28115851459554286</v>
      </c>
      <c r="U4572" s="97">
        <v>17.272136228832888</v>
      </c>
      <c r="V4572" s="184">
        <v>1152150528036.5083</v>
      </c>
      <c r="W4572" s="199">
        <v>1195.8612008682676</v>
      </c>
      <c r="X4572" s="191">
        <v>4.1665459963709392E-2</v>
      </c>
      <c r="Y4572" s="198">
        <v>2.0000000000000001E-4</v>
      </c>
    </row>
    <row r="4573" spans="1:25" x14ac:dyDescent="0.2">
      <c r="A4573">
        <v>4569</v>
      </c>
      <c r="B4573" s="119">
        <v>0.32553276699352562</v>
      </c>
      <c r="C4573" s="97">
        <v>14560.759263631158</v>
      </c>
      <c r="D4573" s="96">
        <v>1.0312660853577282</v>
      </c>
      <c r="E4573" s="98">
        <v>0</v>
      </c>
      <c r="F4573" s="119">
        <v>0.51298106849672775</v>
      </c>
      <c r="G4573" s="177">
        <v>1</v>
      </c>
      <c r="H4573" s="97">
        <v>14453358.458310358</v>
      </c>
      <c r="I4573" s="185">
        <v>35535.194510031237</v>
      </c>
      <c r="J4573" s="174">
        <v>513602904139.26379</v>
      </c>
      <c r="K4573" s="186">
        <v>0.32553276699352562</v>
      </c>
      <c r="L4573" s="182">
        <v>122659377990.17941</v>
      </c>
      <c r="M4573" s="189">
        <v>6738051800.5379887</v>
      </c>
      <c r="N4573" s="187">
        <v>28501190.186706424</v>
      </c>
      <c r="O4573" s="185">
        <v>0</v>
      </c>
      <c r="P4573" s="185">
        <v>378030954306.0271</v>
      </c>
      <c r="Q4573" s="174">
        <v>898371910245.82886</v>
      </c>
      <c r="R4573" s="119">
        <v>0.52274490398601281</v>
      </c>
      <c r="S4573" s="174">
        <v>322076786080.00995</v>
      </c>
      <c r="T4573" s="119">
        <v>0.35851163911823269</v>
      </c>
      <c r="U4573" s="97">
        <v>16.779843206241779</v>
      </c>
      <c r="V4573" s="184">
        <v>5400924985618.8926</v>
      </c>
      <c r="W4573" s="199">
        <v>5602.3319149251229</v>
      </c>
      <c r="X4573" s="191">
        <v>4.5597373706082869E-2</v>
      </c>
      <c r="Y4573" s="198">
        <v>2.0000000000000001E-4</v>
      </c>
    </row>
    <row r="4574" spans="1:25" x14ac:dyDescent="0.2">
      <c r="A4574">
        <v>4570</v>
      </c>
      <c r="B4574" s="119">
        <v>0.58108368564688251</v>
      </c>
      <c r="C4574" s="97">
        <v>4015.5073293736086</v>
      </c>
      <c r="D4574" s="96">
        <v>0.64346435345093167</v>
      </c>
      <c r="E4574" s="98">
        <v>0.22565807814591526</v>
      </c>
      <c r="F4574" s="119">
        <v>0.56427932698028072</v>
      </c>
      <c r="G4574" s="177">
        <v>1</v>
      </c>
      <c r="H4574" s="97">
        <v>36730473.007156625</v>
      </c>
      <c r="I4574" s="185">
        <v>20007.072269182398</v>
      </c>
      <c r="J4574" s="174">
        <v>734869227935.43591</v>
      </c>
      <c r="K4574" s="186">
        <v>0.21076385692295152</v>
      </c>
      <c r="L4574" s="182">
        <v>61194579035.98024</v>
      </c>
      <c r="M4574" s="189">
        <v>9180381248.1112843</v>
      </c>
      <c r="N4574" s="187">
        <v>82982654.41801855</v>
      </c>
      <c r="O4574" s="185">
        <v>0</v>
      </c>
      <c r="P4574" s="185">
        <v>778043715760.14233</v>
      </c>
      <c r="Q4574" s="174">
        <v>1522093324943.6895</v>
      </c>
      <c r="R4574" s="119">
        <v>0.51069066047611456</v>
      </c>
      <c r="S4574" s="174">
        <v>557439400954.40393</v>
      </c>
      <c r="T4574" s="119">
        <v>0.36623207777028172</v>
      </c>
      <c r="U4574" s="97">
        <v>18.394236428774875</v>
      </c>
      <c r="V4574" s="184">
        <v>10776075123470.49</v>
      </c>
      <c r="W4574" s="199">
        <v>11190.822154600864</v>
      </c>
      <c r="X4574" s="191">
        <v>4.036351700740122E-2</v>
      </c>
      <c r="Y4574" s="198">
        <v>2.0000000000000001E-4</v>
      </c>
    </row>
    <row r="4575" spans="1:25" x14ac:dyDescent="0.2">
      <c r="A4575">
        <v>4571</v>
      </c>
      <c r="B4575" s="119">
        <v>0.39738069153328548</v>
      </c>
      <c r="C4575" s="97">
        <v>5595.5037308285246</v>
      </c>
      <c r="D4575" s="96">
        <v>0.97244536625035061</v>
      </c>
      <c r="E4575" s="98">
        <v>0</v>
      </c>
      <c r="F4575" s="119">
        <v>0.58512026659839567</v>
      </c>
      <c r="G4575" s="177">
        <v>1</v>
      </c>
      <c r="H4575" s="97">
        <v>13395595.957877617</v>
      </c>
      <c r="I4575" s="185">
        <v>23844.946285959119</v>
      </c>
      <c r="J4575" s="174">
        <v>319417266084.00287</v>
      </c>
      <c r="K4575" s="186">
        <v>0.25522687680030609</v>
      </c>
      <c r="L4575" s="182">
        <v>50709386610.902016</v>
      </c>
      <c r="M4575" s="189">
        <v>5362132456.0255976</v>
      </c>
      <c r="N4575" s="187">
        <v>27310200.464909691</v>
      </c>
      <c r="O4575" s="185">
        <v>0</v>
      </c>
      <c r="P4575" s="185">
        <v>431626030388.591</v>
      </c>
      <c r="Q4575" s="174">
        <v>756405428928.61951</v>
      </c>
      <c r="R4575" s="119">
        <v>0.56428031741409379</v>
      </c>
      <c r="S4575" s="174">
        <v>226449037149.22626</v>
      </c>
      <c r="T4575" s="119">
        <v>0.2993752139906915</v>
      </c>
      <c r="U4575" s="97">
        <v>17.737184500883387</v>
      </c>
      <c r="V4575" s="184">
        <v>4239662241392.7588</v>
      </c>
      <c r="W4575" s="199">
        <v>4403.8841288989006</v>
      </c>
      <c r="X4575" s="191">
        <v>4.3001413145542386E-2</v>
      </c>
      <c r="Y4575" s="198">
        <v>2.0000000000000001E-4</v>
      </c>
    </row>
    <row r="4576" spans="1:25" x14ac:dyDescent="0.2">
      <c r="A4576">
        <v>4572</v>
      </c>
      <c r="B4576" s="119">
        <v>0.49721820853525733</v>
      </c>
      <c r="C4576" s="97">
        <v>15950.756576034131</v>
      </c>
      <c r="D4576" s="96">
        <v>1.3354232067363783</v>
      </c>
      <c r="E4576" s="98">
        <v>0</v>
      </c>
      <c r="F4576" s="119">
        <v>0</v>
      </c>
      <c r="G4576" s="177">
        <v>0</v>
      </c>
      <c r="H4576" s="97">
        <v>11342878.120630905</v>
      </c>
      <c r="I4576" s="185">
        <v>32369.832528341321</v>
      </c>
      <c r="J4576" s="174">
        <v>367167065154.20935</v>
      </c>
      <c r="K4576" s="186">
        <v>0.30277342404582841</v>
      </c>
      <c r="L4576" s="182">
        <v>91619921515.158569</v>
      </c>
      <c r="M4576" s="189">
        <v>5786346280.6397333</v>
      </c>
      <c r="N4576" s="187">
        <v>20869015.520977903</v>
      </c>
      <c r="O4576" s="185">
        <v>0</v>
      </c>
      <c r="P4576" s="185">
        <v>0</v>
      </c>
      <c r="Q4576" s="174">
        <v>372953411434.84906</v>
      </c>
      <c r="R4576" s="119">
        <v>0.29807591539625228</v>
      </c>
      <c r="S4576" s="174">
        <v>91619921515.158569</v>
      </c>
      <c r="T4576" s="119">
        <v>0.24566049996076678</v>
      </c>
      <c r="U4576" s="97">
        <v>13.185590221415124</v>
      </c>
      <c r="V4576" s="184">
        <v>1050216228526.1554</v>
      </c>
      <c r="W4576" s="199">
        <v>1089.7229512945926</v>
      </c>
      <c r="X4576" s="191">
        <v>6.7073519894557593E-2</v>
      </c>
      <c r="Y4576" s="198">
        <v>2.0000000000000001E-4</v>
      </c>
    </row>
    <row r="4577" spans="1:25" x14ac:dyDescent="0.2">
      <c r="A4577">
        <v>4573</v>
      </c>
      <c r="B4577" s="119">
        <v>0.40899197910129864</v>
      </c>
      <c r="C4577" s="97">
        <v>8548.7265619404734</v>
      </c>
      <c r="D4577" s="96">
        <v>0.88702670508383308</v>
      </c>
      <c r="E4577" s="98">
        <v>0</v>
      </c>
      <c r="F4577" s="119">
        <v>0</v>
      </c>
      <c r="G4577" s="177">
        <v>0</v>
      </c>
      <c r="H4577" s="97">
        <v>8932195.9682718758</v>
      </c>
      <c r="I4577" s="185">
        <v>35901.775465454331</v>
      </c>
      <c r="J4577" s="174">
        <v>320681694066.33331</v>
      </c>
      <c r="K4577" s="186">
        <v>0.35306468578036165</v>
      </c>
      <c r="L4577" s="182">
        <v>75714159837.925629</v>
      </c>
      <c r="M4577" s="189">
        <v>5386282617.1232567</v>
      </c>
      <c r="N4577" s="187">
        <v>19308545.148099087</v>
      </c>
      <c r="O4577" s="185">
        <v>0</v>
      </c>
      <c r="P4577" s="185">
        <v>0</v>
      </c>
      <c r="Q4577" s="174">
        <v>326067976683.45654</v>
      </c>
      <c r="R4577" s="119">
        <v>0.3472324473646739</v>
      </c>
      <c r="S4577" s="174">
        <v>75714159837.925629</v>
      </c>
      <c r="T4577" s="119">
        <v>0.23220360554274289</v>
      </c>
      <c r="U4577" s="97">
        <v>13.221638659935017</v>
      </c>
      <c r="V4577" s="184">
        <v>1032172894301.8706</v>
      </c>
      <c r="W4577" s="199">
        <v>1070.704539551168</v>
      </c>
      <c r="X4577" s="191">
        <v>5.4536326126642207E-2</v>
      </c>
      <c r="Y4577" s="198">
        <v>2.0000000000000001E-4</v>
      </c>
    </row>
    <row r="4578" spans="1:25" x14ac:dyDescent="0.2">
      <c r="A4578">
        <v>4574</v>
      </c>
      <c r="B4578" s="119">
        <v>0.54881213004306673</v>
      </c>
      <c r="C4578" s="97">
        <v>10126.381283166127</v>
      </c>
      <c r="D4578" s="96">
        <v>1.2322492634375828</v>
      </c>
      <c r="E4578" s="98">
        <v>0</v>
      </c>
      <c r="F4578" s="119">
        <v>0</v>
      </c>
      <c r="G4578" s="177">
        <v>0</v>
      </c>
      <c r="H4578" s="97">
        <v>21134353.659946997</v>
      </c>
      <c r="I4578" s="185">
        <v>33670.983053565898</v>
      </c>
      <c r="J4578" s="174">
        <v>711614463932.1438</v>
      </c>
      <c r="K4578" s="186">
        <v>0.54881213004306673</v>
      </c>
      <c r="L4578" s="182">
        <v>331111905531.07062</v>
      </c>
      <c r="M4578" s="189">
        <v>7513655225.4496231</v>
      </c>
      <c r="N4578" s="187">
        <v>38491658.557445943</v>
      </c>
      <c r="O4578" s="185">
        <v>0</v>
      </c>
      <c r="P4578" s="185">
        <v>0</v>
      </c>
      <c r="Q4578" s="174">
        <v>719128119157.59338</v>
      </c>
      <c r="R4578" s="119">
        <v>0.5430779847373336</v>
      </c>
      <c r="S4578" s="174">
        <v>331111905531.07062</v>
      </c>
      <c r="T4578" s="119">
        <v>0.46043520856748626</v>
      </c>
      <c r="U4578" s="97">
        <v>13.067724984566169</v>
      </c>
      <c r="V4578" s="184">
        <v>4346877481657.5049</v>
      </c>
      <c r="W4578" s="199">
        <v>4510.7963141922737</v>
      </c>
      <c r="X4578" s="191">
        <v>5.7915920022737717E-2</v>
      </c>
      <c r="Y4578" s="198">
        <v>2.0000000000000001E-4</v>
      </c>
    </row>
    <row r="4579" spans="1:25" x14ac:dyDescent="0.2">
      <c r="A4579">
        <v>4575</v>
      </c>
      <c r="B4579" s="119">
        <v>0.45692079404821767</v>
      </c>
      <c r="C4579" s="97">
        <v>15997.888811693987</v>
      </c>
      <c r="D4579" s="96">
        <v>0.22257412504614116</v>
      </c>
      <c r="E4579" s="98">
        <v>0</v>
      </c>
      <c r="F4579" s="119">
        <v>0.51307094375681417</v>
      </c>
      <c r="G4579" s="177">
        <v>1</v>
      </c>
      <c r="H4579" s="97">
        <v>1657093.3629854349</v>
      </c>
      <c r="I4579" s="185">
        <v>50504.74382462808</v>
      </c>
      <c r="J4579" s="174">
        <v>83691075791.070816</v>
      </c>
      <c r="K4579" s="186">
        <v>0.45692079404821762</v>
      </c>
      <c r="L4579" s="182">
        <v>29850773679.494949</v>
      </c>
      <c r="M4579" s="189">
        <v>3786750293.2513466</v>
      </c>
      <c r="N4579" s="187">
        <v>6753785.1506035747</v>
      </c>
      <c r="O4579" s="185">
        <v>0</v>
      </c>
      <c r="P4579" s="185">
        <v>133639381738.21687</v>
      </c>
      <c r="Q4579" s="174">
        <v>221117207822.53903</v>
      </c>
      <c r="R4579" s="119">
        <v>0.65644686646130612</v>
      </c>
      <c r="S4579" s="174">
        <v>90611761124.157303</v>
      </c>
      <c r="T4579" s="119">
        <v>0.40979063554781836</v>
      </c>
      <c r="U4579" s="97">
        <v>17.180822546234836</v>
      </c>
      <c r="V4579" s="184">
        <v>1709207003016.22</v>
      </c>
      <c r="W4579" s="199">
        <v>1775.4018843239123</v>
      </c>
      <c r="X4579" s="191">
        <v>4.1927399621360044E-2</v>
      </c>
      <c r="Y4579" s="198">
        <v>2.0000000000000001E-4</v>
      </c>
    </row>
    <row r="4580" spans="1:25" x14ac:dyDescent="0.2">
      <c r="A4580">
        <v>4576</v>
      </c>
      <c r="B4580" s="119">
        <v>0.52278183420336799</v>
      </c>
      <c r="C4580" s="97">
        <v>9205.7385120249219</v>
      </c>
      <c r="D4580" s="96">
        <v>0.7003484758472055</v>
      </c>
      <c r="E4580" s="98">
        <v>0.10420919155105321</v>
      </c>
      <c r="F4580" s="119">
        <v>0</v>
      </c>
      <c r="G4580" s="177">
        <v>0</v>
      </c>
      <c r="H4580" s="97">
        <v>19211307.257486232</v>
      </c>
      <c r="I4580" s="185">
        <v>25786.713867426519</v>
      </c>
      <c r="J4580" s="174">
        <v>495396483268.01196</v>
      </c>
      <c r="K4580" s="186">
        <v>0.3127032597726932</v>
      </c>
      <c r="L4580" s="182">
        <v>106357707196.71446</v>
      </c>
      <c r="M4580" s="189">
        <v>32988851999.86792</v>
      </c>
      <c r="N4580" s="187">
        <v>42846083.704230882</v>
      </c>
      <c r="O4580" s="185">
        <v>66708160663.496468</v>
      </c>
      <c r="P4580" s="185">
        <v>0</v>
      </c>
      <c r="Q4580" s="174">
        <v>595093495931.37634</v>
      </c>
      <c r="R4580" s="119">
        <v>0.34999311058282984</v>
      </c>
      <c r="S4580" s="174">
        <v>144802864498.57562</v>
      </c>
      <c r="T4580" s="119">
        <v>0.24332792323993685</v>
      </c>
      <c r="U4580" s="97">
        <v>15.310481358736038</v>
      </c>
      <c r="V4580" s="184">
        <v>2234918302320.6797</v>
      </c>
      <c r="W4580" s="199">
        <v>2314.1666957932748</v>
      </c>
      <c r="X4580" s="191">
        <v>4.900218921262138E-2</v>
      </c>
      <c r="Y4580" s="198">
        <v>2.0000000000000001E-4</v>
      </c>
    </row>
    <row r="4581" spans="1:25" x14ac:dyDescent="0.2">
      <c r="A4581">
        <v>4577</v>
      </c>
      <c r="B4581" s="119">
        <v>0.59595351633885196</v>
      </c>
      <c r="C4581" s="97">
        <v>14273.864238457822</v>
      </c>
      <c r="D4581" s="96">
        <v>1.0147454343510847</v>
      </c>
      <c r="E4581" s="98">
        <v>0.7</v>
      </c>
      <c r="F4581" s="119">
        <v>0.58361999111271279</v>
      </c>
      <c r="G4581" s="177">
        <v>1</v>
      </c>
      <c r="H4581" s="97">
        <v>6391297.5678366348</v>
      </c>
      <c r="I4581" s="185">
        <v>38009.33213589876</v>
      </c>
      <c r="J4581" s="174">
        <v>242928952035.26459</v>
      </c>
      <c r="K4581" s="186">
        <v>0.38187985701458438</v>
      </c>
      <c r="L4581" s="182">
        <v>75965549519.886459</v>
      </c>
      <c r="M4581" s="189">
        <v>1450169707.3793497</v>
      </c>
      <c r="N4581" s="187">
        <v>13625018.380745776</v>
      </c>
      <c r="O4581" s="185">
        <v>0</v>
      </c>
      <c r="P4581" s="185">
        <v>249358578023.35483</v>
      </c>
      <c r="Q4581" s="174">
        <v>493737699765.99872</v>
      </c>
      <c r="R4581" s="119">
        <v>0.59192671741518854</v>
      </c>
      <c r="S4581" s="174">
        <v>213794019159.82651</v>
      </c>
      <c r="T4581" s="119">
        <v>0.43301133225425509</v>
      </c>
      <c r="U4581" s="97">
        <v>16.890224768123094</v>
      </c>
      <c r="V4581" s="184">
        <v>3766579600809.3101</v>
      </c>
      <c r="W4581" s="199">
        <v>3906.9968481123697</v>
      </c>
      <c r="X4581" s="191">
        <v>4.5969627054405361E-2</v>
      </c>
      <c r="Y4581" s="198">
        <v>2.0000000000000001E-4</v>
      </c>
    </row>
    <row r="4582" spans="1:25" x14ac:dyDescent="0.2">
      <c r="A4582">
        <v>4578</v>
      </c>
      <c r="B4582" s="119">
        <v>0.35027071719160119</v>
      </c>
      <c r="C4582" s="97">
        <v>13883.363921767708</v>
      </c>
      <c r="D4582" s="96">
        <v>0.91799379652539614</v>
      </c>
      <c r="E4582" s="98">
        <v>0.61004009995758413</v>
      </c>
      <c r="F4582" s="119">
        <v>0.56159835653239887</v>
      </c>
      <c r="G4582" s="177">
        <v>1</v>
      </c>
      <c r="H4582" s="97">
        <v>6413006.711313583</v>
      </c>
      <c r="I4582" s="185">
        <v>36073.486545850901</v>
      </c>
      <c r="J4582" s="174">
        <v>231339511319.02206</v>
      </c>
      <c r="K4582" s="186">
        <v>0.33193019641836241</v>
      </c>
      <c r="L4582" s="182">
        <v>61430098102.569717</v>
      </c>
      <c r="M4582" s="189">
        <v>5356178201.3424778</v>
      </c>
      <c r="N4582" s="187">
        <v>14152345.471078051</v>
      </c>
      <c r="O4582" s="185">
        <v>0</v>
      </c>
      <c r="P4582" s="185">
        <v>238994459160.60251</v>
      </c>
      <c r="Q4582" s="174">
        <v>475690148680.96704</v>
      </c>
      <c r="R4582" s="119">
        <v>0.56335860118823466</v>
      </c>
      <c r="S4582" s="174">
        <v>186815372296.74771</v>
      </c>
      <c r="T4582" s="119">
        <v>0.39272491308631219</v>
      </c>
      <c r="U4582" s="97">
        <v>17.112696169571461</v>
      </c>
      <c r="V4582" s="184">
        <v>3323368907298.4868</v>
      </c>
      <c r="W4582" s="199">
        <v>3449.1869870064206</v>
      </c>
      <c r="X4582" s="191">
        <v>4.4233170658084874E-2</v>
      </c>
      <c r="Y4582" s="198">
        <v>2.0000000000000001E-4</v>
      </c>
    </row>
    <row r="4583" spans="1:25" x14ac:dyDescent="0.2">
      <c r="A4583">
        <v>4579</v>
      </c>
      <c r="B4583" s="119">
        <v>0.66661077361895038</v>
      </c>
      <c r="C4583" s="97">
        <v>11466.183732126265</v>
      </c>
      <c r="D4583" s="96">
        <v>0.20250725700638172</v>
      </c>
      <c r="E4583" s="98">
        <v>0.7</v>
      </c>
      <c r="F4583" s="119">
        <v>0</v>
      </c>
      <c r="G4583" s="177">
        <v>0</v>
      </c>
      <c r="H4583" s="97">
        <v>1431721.0694911443</v>
      </c>
      <c r="I4583" s="185">
        <v>54393.906044381474</v>
      </c>
      <c r="J4583" s="174">
        <v>77876901335.662659</v>
      </c>
      <c r="K4583" s="186">
        <v>0.49079512073664866</v>
      </c>
      <c r="L4583" s="182">
        <v>29208599653.318386</v>
      </c>
      <c r="M4583" s="189">
        <v>13261960391.275526</v>
      </c>
      <c r="N4583" s="187">
        <v>6201381.6470750105</v>
      </c>
      <c r="O4583" s="185">
        <v>34376990754.513321</v>
      </c>
      <c r="P4583" s="185">
        <v>0</v>
      </c>
      <c r="Q4583" s="174">
        <v>125515852481.45151</v>
      </c>
      <c r="R4583" s="119">
        <v>0.52362466172912892</v>
      </c>
      <c r="S4583" s="174">
        <v>45041313027.533386</v>
      </c>
      <c r="T4583" s="119">
        <v>0.35884959658135218</v>
      </c>
      <c r="U4583" s="97">
        <v>15.974006522890575</v>
      </c>
      <c r="V4583" s="184">
        <v>832252313374.72998</v>
      </c>
      <c r="W4583" s="199">
        <v>864.04713038704165</v>
      </c>
      <c r="X4583" s="191">
        <v>4.3355419150428405E-2</v>
      </c>
      <c r="Y4583" s="198">
        <v>2.0000000000000001E-4</v>
      </c>
    </row>
    <row r="4584" spans="1:25" x14ac:dyDescent="0.2">
      <c r="A4584">
        <v>4580</v>
      </c>
      <c r="B4584" s="119">
        <v>0.30975612688181664</v>
      </c>
      <c r="C4584" s="97">
        <v>10409.832048675466</v>
      </c>
      <c r="D4584" s="96">
        <v>1.1558569484276853</v>
      </c>
      <c r="E4584" s="98">
        <v>0.59513786474371244</v>
      </c>
      <c r="F4584" s="119">
        <v>0.75126361546372267</v>
      </c>
      <c r="G4584" s="177">
        <v>1</v>
      </c>
      <c r="H4584" s="97">
        <v>9917910.4715636093</v>
      </c>
      <c r="I4584" s="185">
        <v>36714.288055157922</v>
      </c>
      <c r="J4584" s="174">
        <v>364129021958.25348</v>
      </c>
      <c r="K4584" s="186">
        <v>0.30975612688181664</v>
      </c>
      <c r="L4584" s="182">
        <v>84932262196.030762</v>
      </c>
      <c r="M4584" s="189">
        <v>3438945564.963213</v>
      </c>
      <c r="N4584" s="187">
        <v>19399899.856658138</v>
      </c>
      <c r="O4584" s="185">
        <v>0</v>
      </c>
      <c r="P4584" s="185">
        <v>426897000304.59729</v>
      </c>
      <c r="Q4584" s="174">
        <v>794464967827.81409</v>
      </c>
      <c r="R4584" s="119">
        <v>0.5718424526796676</v>
      </c>
      <c r="S4584" s="174">
        <v>290762707142.33771</v>
      </c>
      <c r="T4584" s="119">
        <v>0.36598556124800113</v>
      </c>
      <c r="U4584" s="97">
        <v>17.292312927247877</v>
      </c>
      <c r="V4584" s="184">
        <v>5203380152046.0459</v>
      </c>
      <c r="W4584" s="199">
        <v>5401.4220245784372</v>
      </c>
      <c r="X4584" s="191">
        <v>4.4982698764580872E-2</v>
      </c>
      <c r="Y4584" s="198">
        <v>2.0000000000000001E-4</v>
      </c>
    </row>
    <row r="4585" spans="1:25" x14ac:dyDescent="0.2">
      <c r="A4585">
        <v>4581</v>
      </c>
      <c r="B4585" s="119">
        <v>0.5851598822425258</v>
      </c>
      <c r="C4585" s="97">
        <v>7470.755775253594</v>
      </c>
      <c r="D4585" s="96">
        <v>0.35088460095047602</v>
      </c>
      <c r="E4585" s="98">
        <v>0</v>
      </c>
      <c r="F4585" s="119">
        <v>0.44938782141498679</v>
      </c>
      <c r="G4585" s="177">
        <v>1</v>
      </c>
      <c r="H4585" s="97">
        <v>3080907.5239686621</v>
      </c>
      <c r="I4585" s="185">
        <v>52017.718277022672</v>
      </c>
      <c r="J4585" s="174">
        <v>160261779619.36133</v>
      </c>
      <c r="K4585" s="186">
        <v>0.51492092582101545</v>
      </c>
      <c r="L4585" s="182">
        <v>63147357091.808464</v>
      </c>
      <c r="M4585" s="189">
        <v>6030153412.5552206</v>
      </c>
      <c r="N4585" s="187">
        <v>10123622.620296065</v>
      </c>
      <c r="O4585" s="185">
        <v>0</v>
      </c>
      <c r="P4585" s="185">
        <v>135700937708.15775</v>
      </c>
      <c r="Q4585" s="174">
        <v>301992870740.07428</v>
      </c>
      <c r="R4585" s="119">
        <v>0.63273975188082032</v>
      </c>
      <c r="S4585" s="174">
        <v>150653755481.19226</v>
      </c>
      <c r="T4585" s="119">
        <v>0.49886527159397803</v>
      </c>
      <c r="U4585" s="97">
        <v>16.623703927934745</v>
      </c>
      <c r="V4585" s="184">
        <v>2742817301908.3438</v>
      </c>
      <c r="W4585" s="199">
        <v>2846.9838016306317</v>
      </c>
      <c r="X4585" s="191">
        <v>4.3766304578259661E-2</v>
      </c>
      <c r="Y4585" s="198">
        <v>2.0000000000000001E-4</v>
      </c>
    </row>
    <row r="4586" spans="1:25" x14ac:dyDescent="0.2">
      <c r="A4586">
        <v>4582</v>
      </c>
      <c r="B4586" s="119">
        <v>0.33299837754008721</v>
      </c>
      <c r="C4586" s="97">
        <v>7261.0512948318737</v>
      </c>
      <c r="D4586" s="96">
        <v>0.84449977022155243</v>
      </c>
      <c r="E4586" s="98">
        <v>0.27576243911866832</v>
      </c>
      <c r="F4586" s="119">
        <v>0</v>
      </c>
      <c r="G4586" s="177">
        <v>0</v>
      </c>
      <c r="H4586" s="97">
        <v>6652995.7579963179</v>
      </c>
      <c r="I4586" s="185">
        <v>34670.410044968732</v>
      </c>
      <c r="J4586" s="174">
        <v>230662090957.16989</v>
      </c>
      <c r="K4586" s="186">
        <v>0.33299837754008721</v>
      </c>
      <c r="L4586" s="182">
        <v>52597895885.423912</v>
      </c>
      <c r="M4586" s="189">
        <v>8867185269.7642918</v>
      </c>
      <c r="N4586" s="187">
        <v>15111743.636548154</v>
      </c>
      <c r="O4586" s="185">
        <v>33072492477.331963</v>
      </c>
      <c r="P4586" s="185">
        <v>0</v>
      </c>
      <c r="Q4586" s="174">
        <v>272601768704.26614</v>
      </c>
      <c r="R4586" s="119">
        <v>0.37882401321701714</v>
      </c>
      <c r="S4586" s="174">
        <v>70701325978.832169</v>
      </c>
      <c r="T4586" s="119">
        <v>0.25935754677928363</v>
      </c>
      <c r="U4586" s="97">
        <v>14.961358688635485</v>
      </c>
      <c r="V4586" s="184">
        <v>1119374827520.4189</v>
      </c>
      <c r="W4586" s="199">
        <v>1162.3116580901242</v>
      </c>
      <c r="X4586" s="191">
        <v>5.0194625376508678E-2</v>
      </c>
      <c r="Y4586" s="198">
        <v>2.0000000000000001E-4</v>
      </c>
    </row>
    <row r="4587" spans="1:25" x14ac:dyDescent="0.2">
      <c r="A4587">
        <v>4583</v>
      </c>
      <c r="B4587" s="119">
        <v>0.48895283433617809</v>
      </c>
      <c r="C4587" s="97">
        <v>13066.036458840357</v>
      </c>
      <c r="D4587" s="96">
        <v>1.1113667969178294</v>
      </c>
      <c r="E4587" s="98">
        <v>0.2450739276957063</v>
      </c>
      <c r="F4587" s="119">
        <v>0.60463144603879926</v>
      </c>
      <c r="G4587" s="177">
        <v>1</v>
      </c>
      <c r="H4587" s="97">
        <v>12975521.797629945</v>
      </c>
      <c r="I4587" s="185">
        <v>27356.72423361156</v>
      </c>
      <c r="J4587" s="174">
        <v>354967771604.97815</v>
      </c>
      <c r="K4587" s="186">
        <v>0.26270311782843081</v>
      </c>
      <c r="L4587" s="182">
        <v>80374913425.890533</v>
      </c>
      <c r="M4587" s="189">
        <v>11852272096.735455</v>
      </c>
      <c r="N4587" s="187">
        <v>25137143.126086086</v>
      </c>
      <c r="O4587" s="185">
        <v>0</v>
      </c>
      <c r="P4587" s="185">
        <v>433586884921.27551</v>
      </c>
      <c r="Q4587" s="174">
        <v>800406928622.98914</v>
      </c>
      <c r="R4587" s="119">
        <v>0.54987111246455234</v>
      </c>
      <c r="S4587" s="174">
        <v>348759110995.77063</v>
      </c>
      <c r="T4587" s="119">
        <v>0.43572725138170881</v>
      </c>
      <c r="U4587" s="97">
        <v>17.737214066438167</v>
      </c>
      <c r="V4587" s="184">
        <v>6298872605253.9209</v>
      </c>
      <c r="W4587" s="199">
        <v>6532.6423267663813</v>
      </c>
      <c r="X4587" s="191">
        <v>4.2151226276615911E-2</v>
      </c>
      <c r="Y4587" s="198">
        <v>2.0000000000000001E-4</v>
      </c>
    </row>
    <row r="4588" spans="1:25" x14ac:dyDescent="0.2">
      <c r="A4588">
        <v>4584</v>
      </c>
      <c r="B4588" s="119">
        <v>0.56990673256344559</v>
      </c>
      <c r="C4588" s="97">
        <v>15190.094852967202</v>
      </c>
      <c r="D4588" s="96">
        <v>0.83341239859534233</v>
      </c>
      <c r="E4588" s="98">
        <v>0.7</v>
      </c>
      <c r="F4588" s="119">
        <v>0</v>
      </c>
      <c r="G4588" s="177">
        <v>0</v>
      </c>
      <c r="H4588" s="97">
        <v>4890968.573657454</v>
      </c>
      <c r="I4588" s="185">
        <v>45482.464033053708</v>
      </c>
      <c r="J4588" s="174">
        <v>222453302238.17114</v>
      </c>
      <c r="K4588" s="186">
        <v>0.39968314419482998</v>
      </c>
      <c r="L4588" s="182">
        <v>70097684769.960495</v>
      </c>
      <c r="M4588" s="189">
        <v>26577260471.032852</v>
      </c>
      <c r="N4588" s="187">
        <v>11538777.796281155</v>
      </c>
      <c r="O4588" s="185">
        <v>73681833092.067902</v>
      </c>
      <c r="P4588" s="185">
        <v>0</v>
      </c>
      <c r="Q4588" s="174">
        <v>322712395801.27185</v>
      </c>
      <c r="R4588" s="119">
        <v>0.45816740748867957</v>
      </c>
      <c r="S4588" s="174">
        <v>111212254031.38229</v>
      </c>
      <c r="T4588" s="119">
        <v>0.34461723651875908</v>
      </c>
      <c r="U4588" s="97">
        <v>15.878719972080878</v>
      </c>
      <c r="V4588" s="184">
        <v>1849060132890.2026</v>
      </c>
      <c r="W4588" s="199">
        <v>1919.7534314380543</v>
      </c>
      <c r="X4588" s="191">
        <v>4.794215993870795E-2</v>
      </c>
      <c r="Y4588" s="198">
        <v>2.0000000000000001E-4</v>
      </c>
    </row>
    <row r="4589" spans="1:25" x14ac:dyDescent="0.2">
      <c r="A4589">
        <v>4585</v>
      </c>
      <c r="B4589" s="119">
        <v>0.27610603592696897</v>
      </c>
      <c r="C4589" s="97">
        <v>5648.5110231476028</v>
      </c>
      <c r="D4589" s="96">
        <v>0.40054455463134603</v>
      </c>
      <c r="E4589" s="98">
        <v>0.30814580836665473</v>
      </c>
      <c r="F4589" s="119">
        <v>0</v>
      </c>
      <c r="G4589" s="177">
        <v>0</v>
      </c>
      <c r="H4589" s="97">
        <v>4385949.8450736944</v>
      </c>
      <c r="I4589" s="185">
        <v>35614.220247024459</v>
      </c>
      <c r="J4589" s="174">
        <v>156202183774.85736</v>
      </c>
      <c r="K4589" s="186">
        <v>0.27610603592696892</v>
      </c>
      <c r="L4589" s="182">
        <v>25747783929.923485</v>
      </c>
      <c r="M4589" s="189">
        <v>11538051506.631805</v>
      </c>
      <c r="N4589" s="187">
        <v>13264160.84311074</v>
      </c>
      <c r="O4589" s="185">
        <v>32048529071.40168</v>
      </c>
      <c r="P4589" s="185">
        <v>0</v>
      </c>
      <c r="Q4589" s="174">
        <v>199788764352.89084</v>
      </c>
      <c r="R4589" s="119">
        <v>0.34419948111230253</v>
      </c>
      <c r="S4589" s="174">
        <v>36314948787.10466</v>
      </c>
      <c r="T4589" s="119">
        <v>0.18176672199123695</v>
      </c>
      <c r="U4589" s="97">
        <v>15.89876313852432</v>
      </c>
      <c r="V4589" s="184">
        <v>647759748532.1582</v>
      </c>
      <c r="W4589" s="199">
        <v>672.1466246582396</v>
      </c>
      <c r="X4589" s="191">
        <v>4.364057069911479E-2</v>
      </c>
      <c r="Y4589" s="198">
        <v>2.0000000000000001E-4</v>
      </c>
    </row>
    <row r="4590" spans="1:25" x14ac:dyDescent="0.2">
      <c r="A4590">
        <v>4586</v>
      </c>
      <c r="B4590" s="119">
        <v>0.38387221647896141</v>
      </c>
      <c r="C4590" s="97">
        <v>6982.543993788724</v>
      </c>
      <c r="D4590" s="96">
        <v>0.83850227101115027</v>
      </c>
      <c r="E4590" s="98">
        <v>0.60996195873004688</v>
      </c>
      <c r="F4590" s="119">
        <v>0.57770102273806923</v>
      </c>
      <c r="G4590" s="177">
        <v>1</v>
      </c>
      <c r="H4590" s="97">
        <v>6809355.0210869769</v>
      </c>
      <c r="I4590" s="185">
        <v>41092.202678883245</v>
      </c>
      <c r="J4590" s="174">
        <v>279811396638.97736</v>
      </c>
      <c r="K4590" s="186">
        <v>0.38387221647896141</v>
      </c>
      <c r="L4590" s="182">
        <v>72121977326.960327</v>
      </c>
      <c r="M4590" s="189">
        <v>3344846540.7433605</v>
      </c>
      <c r="N4590" s="187">
        <v>15460497.421871431</v>
      </c>
      <c r="O4590" s="185">
        <v>0</v>
      </c>
      <c r="P4590" s="185">
        <v>178219347859.47287</v>
      </c>
      <c r="Q4590" s="174">
        <v>461375591039.19354</v>
      </c>
      <c r="R4590" s="119">
        <v>0.54183035289836157</v>
      </c>
      <c r="S4590" s="174">
        <v>182910439567.56824</v>
      </c>
      <c r="T4590" s="119">
        <v>0.39644585261995385</v>
      </c>
      <c r="U4590" s="97">
        <v>16.69524029378044</v>
      </c>
      <c r="V4590" s="184">
        <v>3265472694816.6436</v>
      </c>
      <c r="W4590" s="199">
        <v>3389.0514222836259</v>
      </c>
      <c r="X4590" s="191">
        <v>4.470343800334365E-2</v>
      </c>
      <c r="Y4590" s="198">
        <v>2.0000000000000001E-4</v>
      </c>
    </row>
    <row r="4591" spans="1:25" x14ac:dyDescent="0.2">
      <c r="A4591">
        <v>4587</v>
      </c>
      <c r="B4591" s="119">
        <v>0.4922786400719642</v>
      </c>
      <c r="C4591" s="97">
        <v>11221.730210364491</v>
      </c>
      <c r="D4591" s="96">
        <v>0.61840249569588035</v>
      </c>
      <c r="E4591" s="98">
        <v>0</v>
      </c>
      <c r="F4591" s="119">
        <v>0</v>
      </c>
      <c r="G4591" s="177">
        <v>0</v>
      </c>
      <c r="H4591" s="97">
        <v>4932773.133539998</v>
      </c>
      <c r="I4591" s="185">
        <v>47365.608510544611</v>
      </c>
      <c r="J4591" s="174">
        <v>233643801114.58795</v>
      </c>
      <c r="K4591" s="186">
        <v>0.49174188458455514</v>
      </c>
      <c r="L4591" s="182">
        <v>85921624241.110336</v>
      </c>
      <c r="M4591" s="189">
        <v>6502276281.5353088</v>
      </c>
      <c r="N4591" s="187">
        <v>12775774.190860281</v>
      </c>
      <c r="O4591" s="185">
        <v>0</v>
      </c>
      <c r="P4591" s="185">
        <v>0</v>
      </c>
      <c r="Q4591" s="174">
        <v>240146077396.12326</v>
      </c>
      <c r="R4591" s="119">
        <v>0.47842731527140575</v>
      </c>
      <c r="S4591" s="174">
        <v>85921624241.110336</v>
      </c>
      <c r="T4591" s="119">
        <v>0.35778899731675312</v>
      </c>
      <c r="U4591" s="97">
        <v>13.262196040413532</v>
      </c>
      <c r="V4591" s="184">
        <v>1234775972800.2007</v>
      </c>
      <c r="W4591" s="199">
        <v>1282.331365110796</v>
      </c>
      <c r="X4591" s="191">
        <v>5.337782091906431E-2</v>
      </c>
      <c r="Y4591" s="198">
        <v>2.0000000000000001E-4</v>
      </c>
    </row>
    <row r="4592" spans="1:25" x14ac:dyDescent="0.2">
      <c r="A4592">
        <v>4588</v>
      </c>
      <c r="B4592" s="119">
        <v>0.55954854779624907</v>
      </c>
      <c r="C4592" s="97">
        <v>11184.405973845591</v>
      </c>
      <c r="D4592" s="96">
        <v>0.62854088798870977</v>
      </c>
      <c r="E4592" s="98">
        <v>0.35228994861496671</v>
      </c>
      <c r="F4592" s="119">
        <v>0.53300245425554649</v>
      </c>
      <c r="G4592" s="177">
        <v>1</v>
      </c>
      <c r="H4592" s="97">
        <v>4615962.0502429353</v>
      </c>
      <c r="I4592" s="185">
        <v>47314.347724633728</v>
      </c>
      <c r="J4592" s="174">
        <v>218401233528.90747</v>
      </c>
      <c r="K4592" s="186">
        <v>0.49741111934430671</v>
      </c>
      <c r="L4592" s="182">
        <v>80831808629.613937</v>
      </c>
      <c r="M4592" s="189">
        <v>9292566103.769249</v>
      </c>
      <c r="N4592" s="187">
        <v>12009506.137655918</v>
      </c>
      <c r="O4592" s="185">
        <v>0</v>
      </c>
      <c r="P4592" s="185">
        <v>299645566231.31976</v>
      </c>
      <c r="Q4592" s="174">
        <v>527339365863.99646</v>
      </c>
      <c r="R4592" s="119">
        <v>0.66058344506502997</v>
      </c>
      <c r="S4592" s="174">
        <v>240636423843.8244</v>
      </c>
      <c r="T4592" s="119">
        <v>0.4563217529750771</v>
      </c>
      <c r="U4592" s="97">
        <v>17.107407974309957</v>
      </c>
      <c r="V4592" s="184">
        <v>4408047091293.752</v>
      </c>
      <c r="W4592" s="199">
        <v>4577.8903490166367</v>
      </c>
      <c r="X4592" s="191">
        <v>4.3381915479297012E-2</v>
      </c>
      <c r="Y4592" s="198">
        <v>2.0000000000000001E-4</v>
      </c>
    </row>
    <row r="4593" spans="1:25" x14ac:dyDescent="0.2">
      <c r="A4593">
        <v>4589</v>
      </c>
      <c r="B4593" s="119">
        <v>0.5257556806505902</v>
      </c>
      <c r="C4593" s="97">
        <v>6637.4787036308317</v>
      </c>
      <c r="D4593" s="96">
        <v>0.53597295847759163</v>
      </c>
      <c r="E4593" s="98">
        <v>0.19398007525306638</v>
      </c>
      <c r="F4593" s="119">
        <v>0</v>
      </c>
      <c r="G4593" s="177">
        <v>0</v>
      </c>
      <c r="H4593" s="97">
        <v>4792000.2881128639</v>
      </c>
      <c r="I4593" s="185">
        <v>35613.000870601165</v>
      </c>
      <c r="J4593" s="174">
        <v>170657510432.48447</v>
      </c>
      <c r="K4593" s="186">
        <v>0.34807811450725368</v>
      </c>
      <c r="L4593" s="182">
        <v>40591355955.871025</v>
      </c>
      <c r="M4593" s="189">
        <v>12979177818.766888</v>
      </c>
      <c r="N4593" s="187">
        <v>13155559.604755323</v>
      </c>
      <c r="O4593" s="185">
        <v>29044846990.875034</v>
      </c>
      <c r="P4593" s="185">
        <v>0</v>
      </c>
      <c r="Q4593" s="174">
        <v>212681535242.12637</v>
      </c>
      <c r="R4593" s="119">
        <v>0.38855287534229194</v>
      </c>
      <c r="S4593" s="174">
        <v>54936450576.668358</v>
      </c>
      <c r="T4593" s="119">
        <v>0.25830380862224922</v>
      </c>
      <c r="U4593" s="97">
        <v>15.286973682224772</v>
      </c>
      <c r="V4593" s="184">
        <v>940268394968.9176</v>
      </c>
      <c r="W4593" s="199">
        <v>976.19160659897602</v>
      </c>
      <c r="X4593" s="191">
        <v>4.5849015113470372E-2</v>
      </c>
      <c r="Y4593" s="198">
        <v>2.0000000000000001E-4</v>
      </c>
    </row>
    <row r="4594" spans="1:25" x14ac:dyDescent="0.2">
      <c r="A4594">
        <v>4590</v>
      </c>
      <c r="B4594" s="119">
        <v>0.40748056018063994</v>
      </c>
      <c r="C4594" s="97">
        <v>9711.3280555060101</v>
      </c>
      <c r="D4594" s="96">
        <v>0.90720445107737624</v>
      </c>
      <c r="E4594" s="98">
        <v>0.12300998808808324</v>
      </c>
      <c r="F4594" s="119">
        <v>0</v>
      </c>
      <c r="G4594" s="177">
        <v>0</v>
      </c>
      <c r="H4594" s="97">
        <v>8913686.3903584909</v>
      </c>
      <c r="I4594" s="185">
        <v>29688.34542479704</v>
      </c>
      <c r="J4594" s="174">
        <v>264632600565.27515</v>
      </c>
      <c r="K4594" s="186">
        <v>0.26071427678590409</v>
      </c>
      <c r="L4594" s="182">
        <v>40363367703.669189</v>
      </c>
      <c r="M4594" s="189">
        <v>14958133359.569824</v>
      </c>
      <c r="N4594" s="187">
        <v>19112064.801855616</v>
      </c>
      <c r="O4594" s="185">
        <v>43684681025.522377</v>
      </c>
      <c r="P4594" s="185">
        <v>0</v>
      </c>
      <c r="Q4594" s="174">
        <v>323275414950.36737</v>
      </c>
      <c r="R4594" s="119">
        <v>0.32152535294626344</v>
      </c>
      <c r="S4594" s="174">
        <v>67825577577.587563</v>
      </c>
      <c r="T4594" s="119">
        <v>0.2098074101552104</v>
      </c>
      <c r="U4594" s="97">
        <v>16.099424946899873</v>
      </c>
      <c r="V4594" s="184">
        <v>1088811217489.5771</v>
      </c>
      <c r="W4594" s="199">
        <v>1129.3959890147157</v>
      </c>
      <c r="X4594" s="191">
        <v>5.0907624589037005E-2</v>
      </c>
      <c r="Y4594" s="198">
        <v>2.0000000000000001E-4</v>
      </c>
    </row>
    <row r="4595" spans="1:25" x14ac:dyDescent="0.2">
      <c r="A4595">
        <v>4591</v>
      </c>
      <c r="B4595" s="119">
        <v>0.37109094838973822</v>
      </c>
      <c r="C4595" s="97">
        <v>6759.8992177209648</v>
      </c>
      <c r="D4595" s="96">
        <v>1.2552371298847902</v>
      </c>
      <c r="E4595" s="98">
        <v>0</v>
      </c>
      <c r="F4595" s="119">
        <v>0.54559910320940908</v>
      </c>
      <c r="G4595" s="177">
        <v>1</v>
      </c>
      <c r="H4595" s="97">
        <v>17208731.260744952</v>
      </c>
      <c r="I4595" s="185">
        <v>34284.496052290167</v>
      </c>
      <c r="J4595" s="174">
        <v>589992678973.93274</v>
      </c>
      <c r="K4595" s="186">
        <v>0.37109094838973822</v>
      </c>
      <c r="L4595" s="182">
        <v>165933609043.26019</v>
      </c>
      <c r="M4595" s="189">
        <v>19042113106.784748</v>
      </c>
      <c r="N4595" s="187">
        <v>31582808.618344031</v>
      </c>
      <c r="O4595" s="185">
        <v>0</v>
      </c>
      <c r="P4595" s="185">
        <v>432972223020.21429</v>
      </c>
      <c r="Q4595" s="174">
        <v>1042007015100.9318</v>
      </c>
      <c r="R4595" s="119">
        <v>0.54252870950667453</v>
      </c>
      <c r="S4595" s="174">
        <v>353453135843.26691</v>
      </c>
      <c r="T4595" s="119">
        <v>0.33920418070220998</v>
      </c>
      <c r="U4595" s="97">
        <v>16.374911968749608</v>
      </c>
      <c r="V4595" s="184">
        <v>6028038134563.9492</v>
      </c>
      <c r="W4595" s="199">
        <v>6253.4653276499275</v>
      </c>
      <c r="X4595" s="191">
        <v>4.6824293553784903E-2</v>
      </c>
      <c r="Y4595" s="198">
        <v>2.0000000000000001E-4</v>
      </c>
    </row>
    <row r="4596" spans="1:25" x14ac:dyDescent="0.2">
      <c r="A4596">
        <v>4592</v>
      </c>
      <c r="B4596" s="119">
        <v>0.4926009697385601</v>
      </c>
      <c r="C4596" s="97">
        <v>9868.5099378426967</v>
      </c>
      <c r="D4596" s="96">
        <v>1.0120631524676531</v>
      </c>
      <c r="E4596" s="98">
        <v>0.26589567193396685</v>
      </c>
      <c r="F4596" s="119">
        <v>0</v>
      </c>
      <c r="G4596" s="177">
        <v>0</v>
      </c>
      <c r="H4596" s="97">
        <v>18000029.969609324</v>
      </c>
      <c r="I4596" s="185">
        <v>36111.176980517135</v>
      </c>
      <c r="J4596" s="174">
        <v>650002267887.1748</v>
      </c>
      <c r="K4596" s="186">
        <v>0.48245244408036803</v>
      </c>
      <c r="L4596" s="182">
        <v>251111252684.96768</v>
      </c>
      <c r="M4596" s="189">
        <v>41102898869.817368</v>
      </c>
      <c r="N4596" s="187">
        <v>35390462.144673556</v>
      </c>
      <c r="O4596" s="185">
        <v>66126459217.16713</v>
      </c>
      <c r="P4596" s="185">
        <v>0</v>
      </c>
      <c r="Q4596" s="174">
        <v>757231625974.1593</v>
      </c>
      <c r="R4596" s="119">
        <v>0.48399503877323535</v>
      </c>
      <c r="S4596" s="174">
        <v>295113431710.21356</v>
      </c>
      <c r="T4596" s="119">
        <v>0.3897267646878293</v>
      </c>
      <c r="U4596" s="97">
        <v>14.336316474067006</v>
      </c>
      <c r="V4596" s="184">
        <v>4355446422325.6123</v>
      </c>
      <c r="W4596" s="199">
        <v>4521.9490709688189</v>
      </c>
      <c r="X4596" s="191">
        <v>5.1606660990842983E-2</v>
      </c>
      <c r="Y4596" s="198">
        <v>2.0000000000000001E-4</v>
      </c>
    </row>
    <row r="4597" spans="1:25" x14ac:dyDescent="0.2">
      <c r="A4597">
        <v>4593</v>
      </c>
      <c r="B4597" s="119">
        <v>0.60038924387126025</v>
      </c>
      <c r="C4597" s="97">
        <v>6221.5351470667247</v>
      </c>
      <c r="D4597" s="96">
        <v>0.55132302537747213</v>
      </c>
      <c r="E4597" s="98">
        <v>0</v>
      </c>
      <c r="F4597" s="119">
        <v>0</v>
      </c>
      <c r="G4597" s="177">
        <v>0</v>
      </c>
      <c r="H4597" s="97">
        <v>5729414.0363360979</v>
      </c>
      <c r="I4597" s="185">
        <v>35068.079618405238</v>
      </c>
      <c r="J4597" s="174">
        <v>200919547593.04279</v>
      </c>
      <c r="K4597" s="186">
        <v>0.40891441672702988</v>
      </c>
      <c r="L4597" s="182">
        <v>55873370145.39299</v>
      </c>
      <c r="M4597" s="189">
        <v>9925761298.4521351</v>
      </c>
      <c r="N4597" s="187">
        <v>15217393.730993353</v>
      </c>
      <c r="O4597" s="185">
        <v>0</v>
      </c>
      <c r="P4597" s="185">
        <v>0</v>
      </c>
      <c r="Q4597" s="174">
        <v>210845308891.49493</v>
      </c>
      <c r="R4597" s="119">
        <v>0.38966434702774616</v>
      </c>
      <c r="S4597" s="174">
        <v>55873370145.39299</v>
      </c>
      <c r="T4597" s="119">
        <v>0.26499698019910184</v>
      </c>
      <c r="U4597" s="97">
        <v>13.722049706452006</v>
      </c>
      <c r="V4597" s="184">
        <v>849036629601.19312</v>
      </c>
      <c r="W4597" s="199">
        <v>881.72911843992222</v>
      </c>
      <c r="X4597" s="191">
        <v>5.0719302735521256E-2</v>
      </c>
      <c r="Y4597" s="198">
        <v>2.0000000000000001E-4</v>
      </c>
    </row>
    <row r="4598" spans="1:25" x14ac:dyDescent="0.2">
      <c r="A4598">
        <v>4594</v>
      </c>
      <c r="B4598" s="119">
        <v>0.37726939522281921</v>
      </c>
      <c r="C4598" s="97">
        <v>15809.17525848838</v>
      </c>
      <c r="D4598" s="96">
        <v>0.89155381761317043</v>
      </c>
      <c r="E4598" s="98">
        <v>0.53706055960156118</v>
      </c>
      <c r="F4598" s="119">
        <v>0.42387583645758453</v>
      </c>
      <c r="G4598" s="177">
        <v>1</v>
      </c>
      <c r="H4598" s="97">
        <v>5504463.2913984638</v>
      </c>
      <c r="I4598" s="185">
        <v>53594.005064932498</v>
      </c>
      <c r="J4598" s="174">
        <v>295006233518.94427</v>
      </c>
      <c r="K4598" s="186">
        <v>0.37726939522281921</v>
      </c>
      <c r="L4598" s="182">
        <v>90805696973.368469</v>
      </c>
      <c r="M4598" s="189">
        <v>3003048519.0977082</v>
      </c>
      <c r="N4598" s="187">
        <v>12475354.182944696</v>
      </c>
      <c r="O4598" s="185">
        <v>0</v>
      </c>
      <c r="P4598" s="185">
        <v>201541800968.81906</v>
      </c>
      <c r="Q4598" s="174">
        <v>499551083006.86102</v>
      </c>
      <c r="R4598" s="119">
        <v>0.54555034180151329</v>
      </c>
      <c r="S4598" s="174">
        <v>138473899143.80734</v>
      </c>
      <c r="T4598" s="119">
        <v>0.27719667488320809</v>
      </c>
      <c r="U4598" s="97">
        <v>15.134258801694623</v>
      </c>
      <c r="V4598" s="184">
        <v>2175448717555.3567</v>
      </c>
      <c r="W4598" s="199">
        <v>2258.7807802765365</v>
      </c>
      <c r="X4598" s="191">
        <v>5.1497599697539399E-2</v>
      </c>
      <c r="Y4598" s="198">
        <v>2.0000000000000001E-4</v>
      </c>
    </row>
    <row r="4599" spans="1:25" x14ac:dyDescent="0.2">
      <c r="A4599">
        <v>4595</v>
      </c>
      <c r="B4599" s="119">
        <v>0.60575938865986689</v>
      </c>
      <c r="C4599" s="97">
        <v>5401.3953587836313</v>
      </c>
      <c r="D4599" s="96">
        <v>0.58089784868231953</v>
      </c>
      <c r="E4599" s="98">
        <v>0.21242546984954974</v>
      </c>
      <c r="F4599" s="119">
        <v>0</v>
      </c>
      <c r="G4599" s="177">
        <v>0</v>
      </c>
      <c r="H4599" s="97">
        <v>4759454.7782386942</v>
      </c>
      <c r="I4599" s="185">
        <v>52309.629325616348</v>
      </c>
      <c r="J4599" s="174">
        <v>248965315241.69965</v>
      </c>
      <c r="K4599" s="186">
        <v>0.58065027504968647</v>
      </c>
      <c r="L4599" s="182">
        <v>110600638247.66144</v>
      </c>
      <c r="M4599" s="189">
        <v>12002742295.697609</v>
      </c>
      <c r="N4599" s="187">
        <v>12812060.330980241</v>
      </c>
      <c r="O4599" s="185">
        <v>12157120565.467176</v>
      </c>
      <c r="P4599" s="185">
        <v>0</v>
      </c>
      <c r="Q4599" s="174">
        <v>273125178102.86441</v>
      </c>
      <c r="R4599" s="119">
        <v>0.56489656609831407</v>
      </c>
      <c r="S4599" s="174">
        <v>118513246883.99542</v>
      </c>
      <c r="T4599" s="119">
        <v>0.43391549511177235</v>
      </c>
      <c r="U4599" s="97">
        <v>13.761759601597122</v>
      </c>
      <c r="V4599" s="184">
        <v>1825524437471.5576</v>
      </c>
      <c r="W4599" s="199">
        <v>1895.4021003116723</v>
      </c>
      <c r="X4599" s="191">
        <v>5.2017623083213595E-2</v>
      </c>
      <c r="Y4599" s="198">
        <v>2.0000000000000001E-4</v>
      </c>
    </row>
    <row r="4600" spans="1:25" x14ac:dyDescent="0.2">
      <c r="A4600">
        <v>4596</v>
      </c>
      <c r="B4600" s="119">
        <v>0.62847652922320485</v>
      </c>
      <c r="C4600" s="97">
        <v>10507.615457898959</v>
      </c>
      <c r="D4600" s="96">
        <v>0.70073461100035361</v>
      </c>
      <c r="E4600" s="98">
        <v>0.7</v>
      </c>
      <c r="F4600" s="119">
        <v>0.53572358592586033</v>
      </c>
      <c r="G4600" s="177">
        <v>1</v>
      </c>
      <c r="H4600" s="97">
        <v>4878351.2103330884</v>
      </c>
      <c r="I4600" s="185">
        <v>49125.774870705165</v>
      </c>
      <c r="J4600" s="174">
        <v>239652783299.05536</v>
      </c>
      <c r="K4600" s="186">
        <v>0.51182070047629313</v>
      </c>
      <c r="L4600" s="182">
        <v>89154161910.918716</v>
      </c>
      <c r="M4600" s="189">
        <v>671394619.16037059</v>
      </c>
      <c r="N4600" s="187">
        <v>12203356.300266881</v>
      </c>
      <c r="O4600" s="185">
        <v>0</v>
      </c>
      <c r="P4600" s="185">
        <v>140658821329.34491</v>
      </c>
      <c r="Q4600" s="174">
        <v>380982999247.56067</v>
      </c>
      <c r="R4600" s="119">
        <v>0.61731445483704894</v>
      </c>
      <c r="S4600" s="174">
        <v>158816213539.29138</v>
      </c>
      <c r="T4600" s="119">
        <v>0.41685905631734887</v>
      </c>
      <c r="U4600" s="97">
        <v>15.646136746900485</v>
      </c>
      <c r="V4600" s="184">
        <v>2673679311372.6616</v>
      </c>
      <c r="W4600" s="199">
        <v>2773.2414966205652</v>
      </c>
      <c r="X4600" s="191">
        <v>4.7660117750840454E-2</v>
      </c>
      <c r="Y4600" s="198">
        <v>2.0000000000000001E-4</v>
      </c>
    </row>
    <row r="4601" spans="1:25" x14ac:dyDescent="0.2">
      <c r="A4601">
        <v>4597</v>
      </c>
      <c r="B4601" s="119">
        <v>0.37925117749996573</v>
      </c>
      <c r="C4601" s="97">
        <v>4000</v>
      </c>
      <c r="D4601" s="96">
        <v>0.83632646921472098</v>
      </c>
      <c r="E4601" s="98">
        <v>0</v>
      </c>
      <c r="F4601" s="119">
        <v>0.60197198880138714</v>
      </c>
      <c r="G4601" s="177">
        <v>1</v>
      </c>
      <c r="H4601" s="97">
        <v>15705464.448550152</v>
      </c>
      <c r="I4601" s="185">
        <v>34876.389139930725</v>
      </c>
      <c r="J4601" s="174">
        <v>547749889730.9826</v>
      </c>
      <c r="K4601" s="186">
        <v>0.37925117749996573</v>
      </c>
      <c r="L4601" s="182">
        <v>140618124940.36224</v>
      </c>
      <c r="M4601" s="189">
        <v>23267923793.479843</v>
      </c>
      <c r="N4601" s="187">
        <v>33476918.287621364</v>
      </c>
      <c r="O4601" s="185">
        <v>0</v>
      </c>
      <c r="P4601" s="185">
        <v>287972206285.76294</v>
      </c>
      <c r="Q4601" s="174">
        <v>858990019810.22546</v>
      </c>
      <c r="R4601" s="119">
        <v>0.51003218382135918</v>
      </c>
      <c r="S4601" s="174">
        <v>321650372090.31561</v>
      </c>
      <c r="T4601" s="119">
        <v>0.37445181512280784</v>
      </c>
      <c r="U4601" s="97">
        <v>16.652951299767732</v>
      </c>
      <c r="V4601" s="184">
        <v>5745624502522.2529</v>
      </c>
      <c r="W4601" s="199">
        <v>5961.3909699852366</v>
      </c>
      <c r="X4601" s="191">
        <v>4.433790191862113E-2</v>
      </c>
      <c r="Y4601" s="198">
        <v>2.0000000000000001E-4</v>
      </c>
    </row>
    <row r="4602" spans="1:25" x14ac:dyDescent="0.2">
      <c r="A4602">
        <v>4598</v>
      </c>
      <c r="B4602" s="119">
        <v>0.5358009542575618</v>
      </c>
      <c r="C4602" s="97">
        <v>8616.36735318295</v>
      </c>
      <c r="D4602" s="96">
        <v>1.1499899799211339</v>
      </c>
      <c r="E4602" s="98">
        <v>0</v>
      </c>
      <c r="F4602" s="119">
        <v>0.308051950935607</v>
      </c>
      <c r="G4602" s="177">
        <v>1</v>
      </c>
      <c r="H4602" s="97">
        <v>11438835.555646157</v>
      </c>
      <c r="I4602" s="185">
        <v>39378.297966645565</v>
      </c>
      <c r="J4602" s="174">
        <v>450441874901.69403</v>
      </c>
      <c r="K4602" s="186">
        <v>0.44136644671763259</v>
      </c>
      <c r="L4602" s="182">
        <v>141467623268.01123</v>
      </c>
      <c r="M4602" s="189">
        <v>14975283186.606388</v>
      </c>
      <c r="N4602" s="187">
        <v>22203670.61432448</v>
      </c>
      <c r="O4602" s="185">
        <v>0</v>
      </c>
      <c r="P4602" s="185">
        <v>216758523117.96838</v>
      </c>
      <c r="Q4602" s="174">
        <v>682175681206.2688</v>
      </c>
      <c r="R4602" s="119">
        <v>0.54563180501302122</v>
      </c>
      <c r="S4602" s="174">
        <v>248524923513.49634</v>
      </c>
      <c r="T4602" s="119">
        <v>0.36431220044965235</v>
      </c>
      <c r="U4602" s="97">
        <v>15.749491224007711</v>
      </c>
      <c r="V4602" s="184">
        <v>4117180941183.7583</v>
      </c>
      <c r="W4602" s="199">
        <v>4271.9222217081706</v>
      </c>
      <c r="X4602" s="191">
        <v>4.8757582307898249E-2</v>
      </c>
      <c r="Y4602" s="198">
        <v>2.0000000000000001E-4</v>
      </c>
    </row>
    <row r="4603" spans="1:25" x14ac:dyDescent="0.2">
      <c r="A4603">
        <v>4599</v>
      </c>
      <c r="B4603" s="119">
        <v>0.53967489613550124</v>
      </c>
      <c r="C4603" s="97">
        <v>9399.6330437587239</v>
      </c>
      <c r="D4603" s="96">
        <v>0.50143536995662563</v>
      </c>
      <c r="E4603" s="98">
        <v>7.8005015952280626E-2</v>
      </c>
      <c r="F4603" s="119">
        <v>0</v>
      </c>
      <c r="G4603" s="177">
        <v>0</v>
      </c>
      <c r="H4603" s="97">
        <v>5471785.3284913851</v>
      </c>
      <c r="I4603" s="185">
        <v>35341.982499677848</v>
      </c>
      <c r="J4603" s="174">
        <v>193383741321.53653</v>
      </c>
      <c r="K4603" s="186">
        <v>0.31403010846247026</v>
      </c>
      <c r="L4603" s="182">
        <v>44086516316.966782</v>
      </c>
      <c r="M4603" s="189">
        <v>6524511067.9276924</v>
      </c>
      <c r="N4603" s="187">
        <v>14915154.325856622</v>
      </c>
      <c r="O4603" s="185">
        <v>26376698038.574623</v>
      </c>
      <c r="P4603" s="185">
        <v>0</v>
      </c>
      <c r="Q4603" s="174">
        <v>226284950428.03885</v>
      </c>
      <c r="R4603" s="119">
        <v>0.36162226227661942</v>
      </c>
      <c r="S4603" s="174">
        <v>57897683496.56839</v>
      </c>
      <c r="T4603" s="119">
        <v>0.25586183874380325</v>
      </c>
      <c r="U4603" s="97">
        <v>14.768472165502965</v>
      </c>
      <c r="V4603" s="184">
        <v>931935474339.97974</v>
      </c>
      <c r="W4603" s="199">
        <v>967.57629540459823</v>
      </c>
      <c r="X4603" s="191">
        <v>4.9061533958239006E-2</v>
      </c>
      <c r="Y4603" s="198">
        <v>2.0000000000000001E-4</v>
      </c>
    </row>
    <row r="4604" spans="1:25" x14ac:dyDescent="0.2">
      <c r="A4604">
        <v>4600</v>
      </c>
      <c r="B4604" s="119">
        <v>0.63389384486583644</v>
      </c>
      <c r="C4604" s="97">
        <v>10298.652295674176</v>
      </c>
      <c r="D4604" s="96">
        <v>0.76646704343189376</v>
      </c>
      <c r="E4604" s="98">
        <v>0</v>
      </c>
      <c r="F4604" s="119">
        <v>0.65044783735162159</v>
      </c>
      <c r="G4604" s="177">
        <v>1</v>
      </c>
      <c r="H4604" s="97">
        <v>4898125.9117942629</v>
      </c>
      <c r="I4604" s="185">
        <v>40020.876566329185</v>
      </c>
      <c r="J4604" s="174">
        <v>196027292522.25681</v>
      </c>
      <c r="K4604" s="186">
        <v>0.43533708638107871</v>
      </c>
      <c r="L4604" s="182">
        <v>64245475077.461914</v>
      </c>
      <c r="M4604" s="189">
        <v>8665276823.7873631</v>
      </c>
      <c r="N4604" s="187">
        <v>11892283.151995745</v>
      </c>
      <c r="O4604" s="185">
        <v>0</v>
      </c>
      <c r="P4604" s="185">
        <v>264984039975.08401</v>
      </c>
      <c r="Q4604" s="174">
        <v>469676609321.12817</v>
      </c>
      <c r="R4604" s="119">
        <v>0.63304234542919335</v>
      </c>
      <c r="S4604" s="174">
        <v>195972149034.59616</v>
      </c>
      <c r="T4604" s="119">
        <v>0.41724911384847296</v>
      </c>
      <c r="U4604" s="97">
        <v>17.167893536663932</v>
      </c>
      <c r="V4604" s="184">
        <v>3596388502145.1069</v>
      </c>
      <c r="W4604" s="199">
        <v>3732.5901519671847</v>
      </c>
      <c r="X4604" s="191">
        <v>4.3831175818377768E-2</v>
      </c>
      <c r="Y4604" s="198">
        <v>2.0000000000000001E-4</v>
      </c>
    </row>
    <row r="4605" spans="1:25" x14ac:dyDescent="0.2">
      <c r="A4605">
        <v>4601</v>
      </c>
      <c r="B4605" s="119">
        <v>0.53248225066297694</v>
      </c>
      <c r="C4605" s="97">
        <v>8572.1176793401009</v>
      </c>
      <c r="D4605" s="96">
        <v>0.94718493838908924</v>
      </c>
      <c r="E4605" s="98">
        <v>0.19688572479597224</v>
      </c>
      <c r="F4605" s="119">
        <v>0.38999976779623269</v>
      </c>
      <c r="G4605" s="177">
        <v>1</v>
      </c>
      <c r="H4605" s="97">
        <v>9351993.6364845484</v>
      </c>
      <c r="I4605" s="185">
        <v>38820.502792687177</v>
      </c>
      <c r="J4605" s="174">
        <v>363049095082.34113</v>
      </c>
      <c r="K4605" s="186">
        <v>0.41282905491412636</v>
      </c>
      <c r="L4605" s="182">
        <v>106789698616.53882</v>
      </c>
      <c r="M4605" s="189">
        <v>11447158169.264317</v>
      </c>
      <c r="N4605" s="187">
        <v>19714832.499822449</v>
      </c>
      <c r="O4605" s="185">
        <v>0</v>
      </c>
      <c r="P4605" s="185">
        <v>156410182398.81723</v>
      </c>
      <c r="Q4605" s="174">
        <v>530906435650.42267</v>
      </c>
      <c r="R4605" s="119">
        <v>0.5179921399754962</v>
      </c>
      <c r="S4605" s="174">
        <v>161772452970.96002</v>
      </c>
      <c r="T4605" s="119">
        <v>0.30470991140420023</v>
      </c>
      <c r="U4605" s="97">
        <v>15.246428336900776</v>
      </c>
      <c r="V4605" s="184">
        <v>2615826835133.4917</v>
      </c>
      <c r="W4605" s="199">
        <v>2713.0893897402952</v>
      </c>
      <c r="X4605" s="191">
        <v>4.9057316231814786E-2</v>
      </c>
      <c r="Y4605" s="198">
        <v>2.0000000000000001E-4</v>
      </c>
    </row>
    <row r="4606" spans="1:25" x14ac:dyDescent="0.2">
      <c r="A4606">
        <v>4602</v>
      </c>
      <c r="B4606" s="119">
        <v>0.46415992436507963</v>
      </c>
      <c r="C4606" s="97">
        <v>12868.652526373469</v>
      </c>
      <c r="D4606" s="96">
        <v>1.0203938382986149</v>
      </c>
      <c r="E4606" s="98">
        <v>5.6923625655723328E-2</v>
      </c>
      <c r="F4606" s="119">
        <v>0.50747971751521892</v>
      </c>
      <c r="G4606" s="177">
        <v>1</v>
      </c>
      <c r="H4606" s="97">
        <v>10633511.78778453</v>
      </c>
      <c r="I4606" s="185">
        <v>35219.476722661799</v>
      </c>
      <c r="J4606" s="174">
        <v>374506720890.0271</v>
      </c>
      <c r="K4606" s="186">
        <v>0.36507492952326459</v>
      </c>
      <c r="L4606" s="182">
        <v>110103476013.36331</v>
      </c>
      <c r="M4606" s="189">
        <v>4244398338.8503513</v>
      </c>
      <c r="N4606" s="187">
        <v>21529378.588884868</v>
      </c>
      <c r="O4606" s="185">
        <v>0</v>
      </c>
      <c r="P4606" s="185">
        <v>373525786623.74133</v>
      </c>
      <c r="Q4606" s="174">
        <v>752276905852.61877</v>
      </c>
      <c r="R4606" s="119">
        <v>0.5789671870097759</v>
      </c>
      <c r="S4606" s="174">
        <v>261369437469.76385</v>
      </c>
      <c r="T4606" s="119">
        <v>0.34743780572863908</v>
      </c>
      <c r="U4606" s="97">
        <v>16.528415653389526</v>
      </c>
      <c r="V4606" s="184">
        <v>4438545786154.6348</v>
      </c>
      <c r="W4606" s="199">
        <v>4605.2802547219344</v>
      </c>
      <c r="X4606" s="191">
        <v>4.6578599643418803E-2</v>
      </c>
      <c r="Y4606" s="198">
        <v>2.0000000000000001E-4</v>
      </c>
    </row>
    <row r="4607" spans="1:25" x14ac:dyDescent="0.2">
      <c r="A4607">
        <v>4603</v>
      </c>
      <c r="B4607" s="119">
        <v>0.52960893735471026</v>
      </c>
      <c r="C4607" s="97">
        <v>14397.894889807316</v>
      </c>
      <c r="D4607" s="96">
        <v>0.73564259734949933</v>
      </c>
      <c r="E4607" s="98">
        <v>0</v>
      </c>
      <c r="F4607" s="119">
        <v>0</v>
      </c>
      <c r="G4607" s="177">
        <v>0</v>
      </c>
      <c r="H4607" s="97">
        <v>4818359.631798693</v>
      </c>
      <c r="I4607" s="185">
        <v>41623.077054655805</v>
      </c>
      <c r="J4607" s="174">
        <v>200554954231.39996</v>
      </c>
      <c r="K4607" s="186">
        <v>0.42428361262428593</v>
      </c>
      <c r="L4607" s="182">
        <v>71790460380.358536</v>
      </c>
      <c r="M4607" s="189">
        <v>4085687230.7569265</v>
      </c>
      <c r="N4607" s="187">
        <v>11850004.011624385</v>
      </c>
      <c r="O4607" s="185">
        <v>0</v>
      </c>
      <c r="P4607" s="185">
        <v>0</v>
      </c>
      <c r="Q4607" s="174">
        <v>204640641462.15689</v>
      </c>
      <c r="R4607" s="119">
        <v>0.41581271395072494</v>
      </c>
      <c r="S4607" s="174">
        <v>71790460380.358536</v>
      </c>
      <c r="T4607" s="119">
        <v>0.35081233066616618</v>
      </c>
      <c r="U4607" s="97">
        <v>13.163556858639422</v>
      </c>
      <c r="V4607" s="184">
        <v>1001078806001.9004</v>
      </c>
      <c r="W4607" s="199">
        <v>1039.229153651884</v>
      </c>
      <c r="X4607" s="191">
        <v>5.5308962717306211E-2</v>
      </c>
      <c r="Y4607" s="198">
        <v>2.0000000000000001E-4</v>
      </c>
    </row>
    <row r="4608" spans="1:25" x14ac:dyDescent="0.2">
      <c r="A4608">
        <v>4604</v>
      </c>
      <c r="B4608" s="119">
        <v>0.48895616033502792</v>
      </c>
      <c r="C4608" s="97">
        <v>4000</v>
      </c>
      <c r="D4608" s="96">
        <v>0.78707037323926077</v>
      </c>
      <c r="E4608" s="98">
        <v>0.39807520608509717</v>
      </c>
      <c r="F4608" s="119">
        <v>0</v>
      </c>
      <c r="G4608" s="177">
        <v>0</v>
      </c>
      <c r="H4608" s="97">
        <v>11818367.495048612</v>
      </c>
      <c r="I4608" s="185">
        <v>38151.995314838299</v>
      </c>
      <c r="J4608" s="174">
        <v>450894301300.1319</v>
      </c>
      <c r="K4608" s="186">
        <v>0.48844789513085995</v>
      </c>
      <c r="L4608" s="182">
        <v>158311434044.62854</v>
      </c>
      <c r="M4608" s="189">
        <v>53724520083.382065</v>
      </c>
      <c r="N4608" s="187">
        <v>26266048.973574333</v>
      </c>
      <c r="O4608" s="185">
        <v>102996237464.63684</v>
      </c>
      <c r="P4608" s="185">
        <v>0</v>
      </c>
      <c r="Q4608" s="174">
        <v>607615058848.15088</v>
      </c>
      <c r="R4608" s="119">
        <v>0.49807087227555086</v>
      </c>
      <c r="S4608" s="174">
        <v>194248160339.56491</v>
      </c>
      <c r="T4608" s="119">
        <v>0.31968950984822364</v>
      </c>
      <c r="U4608" s="97">
        <v>14.995925221477442</v>
      </c>
      <c r="V4608" s="184">
        <v>3209787771001.6768</v>
      </c>
      <c r="W4608" s="199">
        <v>3333.0046940407033</v>
      </c>
      <c r="X4608" s="191">
        <v>4.8032450870311438E-2</v>
      </c>
      <c r="Y4608" s="198">
        <v>2.0000000000000001E-4</v>
      </c>
    </row>
    <row r="4609" spans="1:25" x14ac:dyDescent="0.2">
      <c r="A4609">
        <v>4605</v>
      </c>
      <c r="B4609" s="119">
        <v>0.57576679541096942</v>
      </c>
      <c r="C4609" s="97">
        <v>12824.583548957471</v>
      </c>
      <c r="D4609" s="96">
        <v>0.66878867202726988</v>
      </c>
      <c r="E4609" s="98">
        <v>0.48979940598200222</v>
      </c>
      <c r="F4609" s="119">
        <v>0.52808533615338771</v>
      </c>
      <c r="G4609" s="177">
        <v>1</v>
      </c>
      <c r="H4609" s="97">
        <v>3854285.7079291623</v>
      </c>
      <c r="I4609" s="185">
        <v>41006.547703253287</v>
      </c>
      <c r="J4609" s="174">
        <v>158050950744.16455</v>
      </c>
      <c r="K4609" s="186">
        <v>0.43429573230309015</v>
      </c>
      <c r="L4609" s="182">
        <v>56540030053.407814</v>
      </c>
      <c r="M4609" s="189">
        <v>1882445991.3013108</v>
      </c>
      <c r="N4609" s="187">
        <v>10113771.143531987</v>
      </c>
      <c r="O4609" s="185">
        <v>0</v>
      </c>
      <c r="P4609" s="185">
        <v>219702173171.20016</v>
      </c>
      <c r="Q4609" s="174">
        <v>379635569906.66608</v>
      </c>
      <c r="R4609" s="119">
        <v>0.64378211976207456</v>
      </c>
      <c r="S4609" s="174">
        <v>152503446907.61002</v>
      </c>
      <c r="T4609" s="119">
        <v>0.40171011094956988</v>
      </c>
      <c r="U4609" s="97">
        <v>16.802844473775739</v>
      </c>
      <c r="V4609" s="184">
        <v>2753038090213.6797</v>
      </c>
      <c r="W4609" s="199">
        <v>2856.0896725805519</v>
      </c>
      <c r="X4609" s="191">
        <v>4.4353071053953759E-2</v>
      </c>
      <c r="Y4609" s="198">
        <v>2.0000000000000001E-4</v>
      </c>
    </row>
    <row r="4610" spans="1:25" x14ac:dyDescent="0.2">
      <c r="A4610">
        <v>4606</v>
      </c>
      <c r="B4610" s="119">
        <v>0.42950754933472041</v>
      </c>
      <c r="C4610" s="97">
        <v>4000</v>
      </c>
      <c r="D4610" s="96">
        <v>0.96146396420440028</v>
      </c>
      <c r="E4610" s="98">
        <v>0.22840925873611684</v>
      </c>
      <c r="F4610" s="119">
        <v>0</v>
      </c>
      <c r="G4610" s="177">
        <v>0</v>
      </c>
      <c r="H4610" s="97">
        <v>16032559.476535562</v>
      </c>
      <c r="I4610" s="185">
        <v>33254.008528934821</v>
      </c>
      <c r="J4610" s="174">
        <v>533146869573.36841</v>
      </c>
      <c r="K4610" s="186">
        <v>0.42950754933472046</v>
      </c>
      <c r="L4610" s="182">
        <v>166305347503.70447</v>
      </c>
      <c r="M4610" s="189">
        <v>33737602929.354019</v>
      </c>
      <c r="N4610" s="187">
        <v>32533103.164674703</v>
      </c>
      <c r="O4610" s="185">
        <v>48249730580.59848</v>
      </c>
      <c r="P4610" s="185">
        <v>0</v>
      </c>
      <c r="Q4610" s="174">
        <v>615134203083.32092</v>
      </c>
      <c r="R4610" s="119">
        <v>0.43501139834061309</v>
      </c>
      <c r="S4610" s="174">
        <v>191571142609.37231</v>
      </c>
      <c r="T4610" s="119">
        <v>0.31142983376494787</v>
      </c>
      <c r="U4610" s="97">
        <v>14.476975069669495</v>
      </c>
      <c r="V4610" s="184">
        <v>3004826503000.1768</v>
      </c>
      <c r="W4610" s="199">
        <v>3118.9236710911141</v>
      </c>
      <c r="X4610" s="191">
        <v>5.0959413793487611E-2</v>
      </c>
      <c r="Y4610" s="198">
        <v>2.0000000000000001E-4</v>
      </c>
    </row>
    <row r="4611" spans="1:25" x14ac:dyDescent="0.2">
      <c r="A4611">
        <v>4607</v>
      </c>
      <c r="B4611" s="119">
        <v>0.31203954443809534</v>
      </c>
      <c r="C4611" s="97">
        <v>7290.8432362569611</v>
      </c>
      <c r="D4611" s="96">
        <v>0.89351177972206641</v>
      </c>
      <c r="E4611" s="98">
        <v>0.53709531081595041</v>
      </c>
      <c r="F4611" s="119">
        <v>0.61163262354257286</v>
      </c>
      <c r="G4611" s="177">
        <v>1</v>
      </c>
      <c r="H4611" s="97">
        <v>7739289.6829043543</v>
      </c>
      <c r="I4611" s="185">
        <v>42843.1814657508</v>
      </c>
      <c r="J4611" s="174">
        <v>331575792300.6842</v>
      </c>
      <c r="K4611" s="186">
        <v>0.31203954443809534</v>
      </c>
      <c r="L4611" s="182">
        <v>64867104500.638763</v>
      </c>
      <c r="M4611" s="189">
        <v>4742209743.7375488</v>
      </c>
      <c r="N4611" s="187">
        <v>16973523.971714333</v>
      </c>
      <c r="O4611" s="185">
        <v>0</v>
      </c>
      <c r="P4611" s="185">
        <v>286863875618.74615</v>
      </c>
      <c r="Q4611" s="174">
        <v>623181877663.16797</v>
      </c>
      <c r="R4611" s="119">
        <v>0.534283604201929</v>
      </c>
      <c r="S4611" s="174">
        <v>196864090016.81979</v>
      </c>
      <c r="T4611" s="119">
        <v>0.31590150014475477</v>
      </c>
      <c r="U4611" s="97">
        <v>17.110715978825553</v>
      </c>
      <c r="V4611" s="184">
        <v>3564170927725.1802</v>
      </c>
      <c r="W4611" s="199">
        <v>3698.9639007481546</v>
      </c>
      <c r="X4611" s="191">
        <v>4.3980594943889187E-2</v>
      </c>
      <c r="Y4611" s="198">
        <v>2.0000000000000001E-4</v>
      </c>
    </row>
    <row r="4612" spans="1:25" x14ac:dyDescent="0.2">
      <c r="A4612">
        <v>4608</v>
      </c>
      <c r="B4612" s="119">
        <v>0.444018053463831</v>
      </c>
      <c r="C4612" s="97">
        <v>10165.366676858452</v>
      </c>
      <c r="D4612" s="96">
        <v>0.73775709892236085</v>
      </c>
      <c r="E4612" s="98">
        <v>5.8064868915659776E-2</v>
      </c>
      <c r="F4612" s="119">
        <v>0.53986885686804742</v>
      </c>
      <c r="G4612" s="177">
        <v>1</v>
      </c>
      <c r="H4612" s="97">
        <v>5217239.5979809361</v>
      </c>
      <c r="I4612" s="185">
        <v>41076.515933349139</v>
      </c>
      <c r="J4612" s="174">
        <v>214306025474.56396</v>
      </c>
      <c r="K4612" s="186">
        <v>0.4408023566422502</v>
      </c>
      <c r="L4612" s="182">
        <v>73184340969.541245</v>
      </c>
      <c r="M4612" s="189">
        <v>4323766694.160285</v>
      </c>
      <c r="N4612" s="187">
        <v>12705535.376138531</v>
      </c>
      <c r="O4612" s="185">
        <v>0</v>
      </c>
      <c r="P4612" s="185">
        <v>370119299633.40009</v>
      </c>
      <c r="Q4612" s="174">
        <v>588749091802.12439</v>
      </c>
      <c r="R4612" s="119">
        <v>0.66337603949936608</v>
      </c>
      <c r="S4612" s="174">
        <v>260689052546.19162</v>
      </c>
      <c r="T4612" s="119">
        <v>0.44278463640298554</v>
      </c>
      <c r="U4612" s="97">
        <v>17.372916117210469</v>
      </c>
      <c r="V4612" s="184">
        <v>4832139794151.9287</v>
      </c>
      <c r="W4612" s="199">
        <v>5019.3382023689637</v>
      </c>
      <c r="X4612" s="191">
        <v>4.2843396803663704E-2</v>
      </c>
      <c r="Y4612" s="198">
        <v>2.0000000000000001E-4</v>
      </c>
    </row>
    <row r="4613" spans="1:25" x14ac:dyDescent="0.2">
      <c r="A4613">
        <v>4609</v>
      </c>
      <c r="B4613" s="119">
        <v>0.44474546643586377</v>
      </c>
      <c r="C4613" s="97">
        <v>6759.4495429916697</v>
      </c>
      <c r="D4613" s="96">
        <v>0.43340877527128174</v>
      </c>
      <c r="E4613" s="98">
        <v>0.7</v>
      </c>
      <c r="F4613" s="119">
        <v>0.84238358403163893</v>
      </c>
      <c r="G4613" s="177">
        <v>1</v>
      </c>
      <c r="H4613" s="97">
        <v>3464539.0294376221</v>
      </c>
      <c r="I4613" s="185">
        <v>53727.222241439376</v>
      </c>
      <c r="J4613" s="174">
        <v>186140058398.73581</v>
      </c>
      <c r="K4613" s="186">
        <v>0.44474546643586377</v>
      </c>
      <c r="L4613" s="182">
        <v>59061396915.054428</v>
      </c>
      <c r="M4613" s="189">
        <v>3988649386.968863</v>
      </c>
      <c r="N4613" s="187">
        <v>10614382.588059021</v>
      </c>
      <c r="O4613" s="185">
        <v>0</v>
      </c>
      <c r="P4613" s="185">
        <v>239184668237.28152</v>
      </c>
      <c r="Q4613" s="174">
        <v>429313376022.98621</v>
      </c>
      <c r="R4613" s="119">
        <v>0.63853748099871066</v>
      </c>
      <c r="S4613" s="174">
        <v>186341846922.22058</v>
      </c>
      <c r="T4613" s="119">
        <v>0.4340462173539254</v>
      </c>
      <c r="U4613" s="97">
        <v>17.175537969890861</v>
      </c>
      <c r="V4613" s="184">
        <v>3491669443900.3535</v>
      </c>
      <c r="W4613" s="199">
        <v>3625.9585597778055</v>
      </c>
      <c r="X4613" s="191">
        <v>4.2832124896855651E-2</v>
      </c>
      <c r="Y4613" s="198">
        <v>2.0000000000000001E-4</v>
      </c>
    </row>
    <row r="4614" spans="1:25" x14ac:dyDescent="0.2">
      <c r="A4614">
        <v>4610</v>
      </c>
      <c r="B4614" s="119">
        <v>0.51978171493950198</v>
      </c>
      <c r="C4614" s="97">
        <v>11804.192901817752</v>
      </c>
      <c r="D4614" s="96">
        <v>1.3511909676915119</v>
      </c>
      <c r="E4614" s="98">
        <v>6.5289826225111661E-2</v>
      </c>
      <c r="F4614" s="119">
        <v>0.55802313732531461</v>
      </c>
      <c r="G4614" s="177">
        <v>1</v>
      </c>
      <c r="H4614" s="97">
        <v>12250872.629017942</v>
      </c>
      <c r="I4614" s="185">
        <v>30453.848039945693</v>
      </c>
      <c r="J4614" s="174">
        <v>373086213400.84241</v>
      </c>
      <c r="K4614" s="186">
        <v>0.28224660970096083</v>
      </c>
      <c r="L4614" s="182">
        <v>82101139158.407776</v>
      </c>
      <c r="M4614" s="189">
        <v>6575739163.9532051</v>
      </c>
      <c r="N4614" s="187">
        <v>22356832.004748087</v>
      </c>
      <c r="O4614" s="185">
        <v>0</v>
      </c>
      <c r="P4614" s="185">
        <v>238315080247.18375</v>
      </c>
      <c r="Q4614" s="174">
        <v>617977032811.97937</v>
      </c>
      <c r="R4614" s="119">
        <v>0.47890838549391301</v>
      </c>
      <c r="S4614" s="174">
        <v>175627151578.85559</v>
      </c>
      <c r="T4614" s="119">
        <v>0.2841968912334813</v>
      </c>
      <c r="U4614" s="97">
        <v>16.3230803865345</v>
      </c>
      <c r="V4614" s="184">
        <v>2805062261044.7563</v>
      </c>
      <c r="W4614" s="199">
        <v>2912.0022274420012</v>
      </c>
      <c r="X4614" s="191">
        <v>4.874928721615529E-2</v>
      </c>
      <c r="Y4614" s="198">
        <v>2.0000000000000001E-4</v>
      </c>
    </row>
    <row r="4615" spans="1:25" x14ac:dyDescent="0.2">
      <c r="A4615">
        <v>4611</v>
      </c>
      <c r="B4615" s="119">
        <v>0.61217616457672508</v>
      </c>
      <c r="C4615" s="97">
        <v>16857.79664008888</v>
      </c>
      <c r="D4615" s="96">
        <v>0.76578738797127743</v>
      </c>
      <c r="E4615" s="98">
        <v>0.7</v>
      </c>
      <c r="F4615" s="119">
        <v>0</v>
      </c>
      <c r="G4615" s="177">
        <v>0</v>
      </c>
      <c r="H4615" s="97">
        <v>4923994.185055675</v>
      </c>
      <c r="I4615" s="185">
        <v>43278.005899450582</v>
      </c>
      <c r="J4615" s="174">
        <v>213100649389.69986</v>
      </c>
      <c r="K4615" s="186">
        <v>0.39184718643483174</v>
      </c>
      <c r="L4615" s="182">
        <v>66700379106.897217</v>
      </c>
      <c r="M4615" s="189">
        <v>47769148385.987106</v>
      </c>
      <c r="N4615" s="187">
        <v>11903503.731600547</v>
      </c>
      <c r="O4615" s="185">
        <v>56647230352.115112</v>
      </c>
      <c r="P4615" s="185">
        <v>0</v>
      </c>
      <c r="Q4615" s="174">
        <v>317517028127.80206</v>
      </c>
      <c r="R4615" s="119">
        <v>0.40571264770288351</v>
      </c>
      <c r="S4615" s="174">
        <v>89477282586.842804</v>
      </c>
      <c r="T4615" s="119">
        <v>0.28180309923670543</v>
      </c>
      <c r="U4615" s="97">
        <v>16.225108413395535</v>
      </c>
      <c r="V4615" s="184">
        <v>1498587725385.593</v>
      </c>
      <c r="W4615" s="199">
        <v>1552.5044580116698</v>
      </c>
      <c r="X4615" s="191">
        <v>4.5303955629963817E-2</v>
      </c>
      <c r="Y4615" s="198">
        <v>2.0000000000000001E-4</v>
      </c>
    </row>
    <row r="4616" spans="1:25" x14ac:dyDescent="0.2">
      <c r="A4616">
        <v>4612</v>
      </c>
      <c r="B4616" s="119">
        <v>0.4940762241105528</v>
      </c>
      <c r="C4616" s="97">
        <v>9542.8135405403227</v>
      </c>
      <c r="D4616" s="96">
        <v>1.0629842675048251</v>
      </c>
      <c r="E4616" s="98">
        <v>0</v>
      </c>
      <c r="F4616" s="119">
        <v>0</v>
      </c>
      <c r="G4616" s="177">
        <v>0</v>
      </c>
      <c r="H4616" s="97">
        <v>7727497.9551062519</v>
      </c>
      <c r="I4616" s="185">
        <v>41194.620853791923</v>
      </c>
      <c r="J4616" s="174">
        <v>318331348409.05444</v>
      </c>
      <c r="K4616" s="186">
        <v>0.44992001660269909</v>
      </c>
      <c r="L4616" s="182">
        <v>106552207634.68048</v>
      </c>
      <c r="M4616" s="189">
        <v>9034651807.2360649</v>
      </c>
      <c r="N4616" s="187">
        <v>15941797.042133164</v>
      </c>
      <c r="O4616" s="185">
        <v>0</v>
      </c>
      <c r="P4616" s="185">
        <v>0</v>
      </c>
      <c r="Q4616" s="174">
        <v>327366000216.29053</v>
      </c>
      <c r="R4616" s="119">
        <v>0.43750311720439378</v>
      </c>
      <c r="S4616" s="174">
        <v>106552207634.68048</v>
      </c>
      <c r="T4616" s="119">
        <v>0.32548342700305316</v>
      </c>
      <c r="U4616" s="97">
        <v>13.265850275713376</v>
      </c>
      <c r="V4616" s="184">
        <v>1477257194853.7346</v>
      </c>
      <c r="W4616" s="199">
        <v>1529.6317872491454</v>
      </c>
      <c r="X4616" s="191">
        <v>5.8755781496458888E-2</v>
      </c>
      <c r="Y4616" s="198">
        <v>2.0000000000000001E-4</v>
      </c>
    </row>
    <row r="4617" spans="1:25" x14ac:dyDescent="0.2">
      <c r="A4617">
        <v>4613</v>
      </c>
      <c r="B4617" s="119">
        <v>0.66965560286823367</v>
      </c>
      <c r="C4617" s="97">
        <v>5371.2861447791147</v>
      </c>
      <c r="D4617" s="96">
        <v>0.77344034339195067</v>
      </c>
      <c r="E4617" s="98">
        <v>0</v>
      </c>
      <c r="F4617" s="119">
        <v>0</v>
      </c>
      <c r="G4617" s="177">
        <v>0</v>
      </c>
      <c r="H4617" s="97">
        <v>9717070.0841961224</v>
      </c>
      <c r="I4617" s="185">
        <v>43137.187475140337</v>
      </c>
      <c r="J4617" s="174">
        <v>419167073931.04584</v>
      </c>
      <c r="K4617" s="186">
        <v>0.5460889189033824</v>
      </c>
      <c r="L4617" s="182">
        <v>175698711932.01886</v>
      </c>
      <c r="M4617" s="189">
        <v>9913899233.6515331</v>
      </c>
      <c r="N4617" s="187">
        <v>21951129.441743195</v>
      </c>
      <c r="O4617" s="185">
        <v>0</v>
      </c>
      <c r="P4617" s="185">
        <v>0</v>
      </c>
      <c r="Q4617" s="174">
        <v>429080973164.69739</v>
      </c>
      <c r="R4617" s="119">
        <v>0.5334715556241586</v>
      </c>
      <c r="S4617" s="174">
        <v>175698711932.01886</v>
      </c>
      <c r="T4617" s="119">
        <v>0.40947681887674636</v>
      </c>
      <c r="U4617" s="97">
        <v>13.178583613137665</v>
      </c>
      <c r="V4617" s="184">
        <v>2577220332589.8652</v>
      </c>
      <c r="W4617" s="199">
        <v>2673.4235957285082</v>
      </c>
      <c r="X4617" s="191">
        <v>5.3475122947635845E-2</v>
      </c>
      <c r="Y4617" s="198">
        <v>2.0000000000000001E-4</v>
      </c>
    </row>
    <row r="4618" spans="1:25" x14ac:dyDescent="0.2">
      <c r="A4618">
        <v>4614</v>
      </c>
      <c r="B4618" s="119">
        <v>0.64157114674056026</v>
      </c>
      <c r="C4618" s="97">
        <v>4000</v>
      </c>
      <c r="D4618" s="96">
        <v>1.0177360281352019</v>
      </c>
      <c r="E4618" s="98">
        <v>0.17704081554261408</v>
      </c>
      <c r="F4618" s="119">
        <v>0</v>
      </c>
      <c r="G4618" s="177">
        <v>0</v>
      </c>
      <c r="H4618" s="97">
        <v>14010536.443113221</v>
      </c>
      <c r="I4618" s="185">
        <v>36933.044733767303</v>
      </c>
      <c r="J4618" s="174">
        <v>517451769197.57764</v>
      </c>
      <c r="K4618" s="186">
        <v>0.50270330698329579</v>
      </c>
      <c r="L4618" s="182">
        <v>197577904920.03198</v>
      </c>
      <c r="M4618" s="189">
        <v>21959953914.776951</v>
      </c>
      <c r="N4618" s="187">
        <v>28168358.632857874</v>
      </c>
      <c r="O4618" s="185">
        <v>59905989347.995399</v>
      </c>
      <c r="P4618" s="185">
        <v>0</v>
      </c>
      <c r="Q4618" s="174">
        <v>599317712460.34998</v>
      </c>
      <c r="R4618" s="119">
        <v>0.51400033847448801</v>
      </c>
      <c r="S4618" s="174">
        <v>233241372930.9162</v>
      </c>
      <c r="T4618" s="119">
        <v>0.38917817391613824</v>
      </c>
      <c r="U4618" s="97">
        <v>14.207922997709122</v>
      </c>
      <c r="V4618" s="184">
        <v>3637347207058.5674</v>
      </c>
      <c r="W4618" s="199">
        <v>3774.7835660807</v>
      </c>
      <c r="X4618" s="191">
        <v>5.1295186198989991E-2</v>
      </c>
      <c r="Y4618" s="198">
        <v>2.0000000000000001E-4</v>
      </c>
    </row>
    <row r="4619" spans="1:25" x14ac:dyDescent="0.2">
      <c r="A4619">
        <v>4615</v>
      </c>
      <c r="B4619" s="119">
        <v>0.4821176225041004</v>
      </c>
      <c r="C4619" s="97">
        <v>11380.484358030764</v>
      </c>
      <c r="D4619" s="96">
        <v>0.29341401315492355</v>
      </c>
      <c r="E4619" s="98">
        <v>2.8099470429201689E-2</v>
      </c>
      <c r="F4619" s="119">
        <v>0</v>
      </c>
      <c r="G4619" s="177">
        <v>0</v>
      </c>
      <c r="H4619" s="97">
        <v>6989073.0215458255</v>
      </c>
      <c r="I4619" s="185">
        <v>39969.909398179698</v>
      </c>
      <c r="J4619" s="174">
        <v>279352615448.44867</v>
      </c>
      <c r="K4619" s="186">
        <v>0.4821176225041004</v>
      </c>
      <c r="L4619" s="182">
        <v>102988880952.25317</v>
      </c>
      <c r="M4619" s="189">
        <v>9290253163.3820858</v>
      </c>
      <c r="N4619" s="187">
        <v>21542035.674584545</v>
      </c>
      <c r="O4619" s="185">
        <v>9123481823.7618847</v>
      </c>
      <c r="P4619" s="185">
        <v>0</v>
      </c>
      <c r="Q4619" s="174">
        <v>297766350435.59265</v>
      </c>
      <c r="R4619" s="119">
        <v>0.47681547646878331</v>
      </c>
      <c r="S4619" s="174">
        <v>105888365497.33035</v>
      </c>
      <c r="T4619" s="119">
        <v>0.3556089039021022</v>
      </c>
      <c r="U4619" s="97">
        <v>13.44229763618887</v>
      </c>
      <c r="V4619" s="184">
        <v>1603611408355.2148</v>
      </c>
      <c r="W4619" s="199">
        <v>1663.9070898801708</v>
      </c>
      <c r="X4619" s="191">
        <v>4.9968187617349301E-2</v>
      </c>
      <c r="Y4619" s="198">
        <v>2.0000000000000001E-4</v>
      </c>
    </row>
    <row r="4620" spans="1:25" x14ac:dyDescent="0.2">
      <c r="A4620">
        <v>4616</v>
      </c>
      <c r="B4620" s="119">
        <v>0.4808923461005114</v>
      </c>
      <c r="C4620" s="97">
        <v>9379.310071279624</v>
      </c>
      <c r="D4620" s="96">
        <v>0.78692545425341187</v>
      </c>
      <c r="E4620" s="98">
        <v>0.24886485069327885</v>
      </c>
      <c r="F4620" s="119">
        <v>0.53936485605931928</v>
      </c>
      <c r="G4620" s="177">
        <v>1</v>
      </c>
      <c r="H4620" s="97">
        <v>6015977.4661961561</v>
      </c>
      <c r="I4620" s="185">
        <v>52423.679215259472</v>
      </c>
      <c r="J4620" s="174">
        <v>315379672854.09674</v>
      </c>
      <c r="K4620" s="186">
        <v>0.48089234610051146</v>
      </c>
      <c r="L4620" s="182">
        <v>112340446860.44487</v>
      </c>
      <c r="M4620" s="189">
        <v>4886300928.4197588</v>
      </c>
      <c r="N4620" s="187">
        <v>14119085.840343572</v>
      </c>
      <c r="O4620" s="185">
        <v>0</v>
      </c>
      <c r="P4620" s="185">
        <v>201780544512.3035</v>
      </c>
      <c r="Q4620" s="174">
        <v>522046518294.82001</v>
      </c>
      <c r="R4620" s="119">
        <v>0.59973219900730779</v>
      </c>
      <c r="S4620" s="174">
        <v>207060437681.50629</v>
      </c>
      <c r="T4620" s="119">
        <v>0.39663215906091187</v>
      </c>
      <c r="U4620" s="97">
        <v>15.817224069069026</v>
      </c>
      <c r="V4620" s="184">
        <v>3511366170790.1885</v>
      </c>
      <c r="W4620" s="199">
        <v>3646.395628398639</v>
      </c>
      <c r="X4620" s="191">
        <v>4.6736754204253515E-2</v>
      </c>
      <c r="Y4620" s="198">
        <v>2.0000000000000001E-4</v>
      </c>
    </row>
    <row r="4621" spans="1:25" x14ac:dyDescent="0.2">
      <c r="A4621">
        <v>4617</v>
      </c>
      <c r="B4621" s="119">
        <v>0.66991690345110777</v>
      </c>
      <c r="C4621" s="97">
        <v>13897.033089780749</v>
      </c>
      <c r="D4621" s="96">
        <v>0.25966072348171976</v>
      </c>
      <c r="E4621" s="98">
        <v>0.36928685557976587</v>
      </c>
      <c r="F4621" s="119">
        <v>0.59477148450763206</v>
      </c>
      <c r="G4621" s="177">
        <v>1</v>
      </c>
      <c r="H4621" s="97">
        <v>2145212.3636746467</v>
      </c>
      <c r="I4621" s="185">
        <v>53619.998719423085</v>
      </c>
      <c r="J4621" s="174">
        <v>115026284193.12512</v>
      </c>
      <c r="K4621" s="186">
        <v>0.50598073475033656</v>
      </c>
      <c r="L4621" s="182">
        <v>46052425879.716385</v>
      </c>
      <c r="M4621" s="189">
        <v>2752033634.1517758</v>
      </c>
      <c r="N4621" s="187">
        <v>7976112.9844034649</v>
      </c>
      <c r="O4621" s="185">
        <v>0</v>
      </c>
      <c r="P4621" s="185">
        <v>169431464860.20706</v>
      </c>
      <c r="Q4621" s="174">
        <v>287209782687.48395</v>
      </c>
      <c r="R4621" s="119">
        <v>0.67458097654919202</v>
      </c>
      <c r="S4621" s="174">
        <v>118675975358.47217</v>
      </c>
      <c r="T4621" s="119">
        <v>0.41320310975481211</v>
      </c>
      <c r="U4621" s="97">
        <v>16.747664568653988</v>
      </c>
      <c r="V4621" s="184">
        <v>2174111036123.4417</v>
      </c>
      <c r="W4621" s="199">
        <v>2257.2182906321696</v>
      </c>
      <c r="X4621" s="191">
        <v>4.3079502660545665E-2</v>
      </c>
      <c r="Y4621" s="198">
        <v>2.0000000000000001E-4</v>
      </c>
    </row>
    <row r="4622" spans="1:25" x14ac:dyDescent="0.2">
      <c r="A4622">
        <v>4618</v>
      </c>
      <c r="B4622" s="119">
        <v>0.29555504048234632</v>
      </c>
      <c r="C4622" s="97">
        <v>5702.4519136781528</v>
      </c>
      <c r="D4622" s="96">
        <v>0.88641859441085935</v>
      </c>
      <c r="E4622" s="98">
        <v>0.49210445442301159</v>
      </c>
      <c r="F4622" s="119">
        <v>0</v>
      </c>
      <c r="G4622" s="177">
        <v>0</v>
      </c>
      <c r="H4622" s="97">
        <v>9463838.8427974824</v>
      </c>
      <c r="I4622" s="185">
        <v>39729.318247515774</v>
      </c>
      <c r="J4622" s="174">
        <v>375991865228.70258</v>
      </c>
      <c r="K4622" s="186">
        <v>0.29555504048234638</v>
      </c>
      <c r="L4622" s="182">
        <v>70474319306.424423</v>
      </c>
      <c r="M4622" s="189">
        <v>31395258530.823715</v>
      </c>
      <c r="N4622" s="187">
        <v>20465433.149978906</v>
      </c>
      <c r="O4622" s="185">
        <v>53580872416.193039</v>
      </c>
      <c r="P4622" s="185">
        <v>0</v>
      </c>
      <c r="Q4622" s="174">
        <v>460967996175.71936</v>
      </c>
      <c r="R4622" s="119">
        <v>0.33406004355876312</v>
      </c>
      <c r="S4622" s="174">
        <v>96964519061.220612</v>
      </c>
      <c r="T4622" s="119">
        <v>0.21034978537698326</v>
      </c>
      <c r="U4622" s="97">
        <v>15.818946897511182</v>
      </c>
      <c r="V4622" s="184">
        <v>1626364908701.6279</v>
      </c>
      <c r="W4622" s="199">
        <v>1687.4708915254644</v>
      </c>
      <c r="X4622" s="191">
        <v>4.7623908262332162E-2</v>
      </c>
      <c r="Y4622" s="198">
        <v>2.0000000000000001E-4</v>
      </c>
    </row>
    <row r="4623" spans="1:25" x14ac:dyDescent="0.2">
      <c r="A4623">
        <v>4619</v>
      </c>
      <c r="B4623" s="119">
        <v>0.27745659940118483</v>
      </c>
      <c r="C4623" s="97">
        <v>11237.851044285326</v>
      </c>
      <c r="D4623" s="96">
        <v>1.3314168542116609</v>
      </c>
      <c r="E4623" s="98">
        <v>0.47325271620070236</v>
      </c>
      <c r="F4623" s="119">
        <v>0</v>
      </c>
      <c r="G4623" s="177">
        <v>0</v>
      </c>
      <c r="H4623" s="97">
        <v>6843068.2987078335</v>
      </c>
      <c r="I4623" s="185">
        <v>35213.853542340155</v>
      </c>
      <c r="J4623" s="174">
        <v>240970804850.92847</v>
      </c>
      <c r="K4623" s="186">
        <v>0.27745659940118483</v>
      </c>
      <c r="L4623" s="182">
        <v>40641861001.069366</v>
      </c>
      <c r="M4623" s="189">
        <v>22608184625.63068</v>
      </c>
      <c r="N4623" s="187">
        <v>15960331.149493312</v>
      </c>
      <c r="O4623" s="185">
        <v>69336115454.824539</v>
      </c>
      <c r="P4623" s="185">
        <v>0</v>
      </c>
      <c r="Q4623" s="174">
        <v>332915104931.38367</v>
      </c>
      <c r="R4623" s="119">
        <v>0.36744452450716369</v>
      </c>
      <c r="S4623" s="174">
        <v>58823401824.688599</v>
      </c>
      <c r="T4623" s="119">
        <v>0.17669189818471154</v>
      </c>
      <c r="U4623" s="97">
        <v>15.902040813867304</v>
      </c>
      <c r="V4623" s="184">
        <v>947945329569.58679</v>
      </c>
      <c r="W4623" s="199">
        <v>984.22090065708983</v>
      </c>
      <c r="X4623" s="191">
        <v>5.1129940686744244E-2</v>
      </c>
      <c r="Y4623" s="198">
        <v>2.0000000000000001E-4</v>
      </c>
    </row>
    <row r="4624" spans="1:25" x14ac:dyDescent="0.2">
      <c r="A4624">
        <v>4620</v>
      </c>
      <c r="B4624" s="119">
        <v>0.30106926890651869</v>
      </c>
      <c r="C4624" s="97">
        <v>10761.60956107825</v>
      </c>
      <c r="D4624" s="96">
        <v>0.54539346142425149</v>
      </c>
      <c r="E4624" s="98">
        <v>0.7</v>
      </c>
      <c r="F4624" s="119">
        <v>0.44484704769173211</v>
      </c>
      <c r="G4624" s="177">
        <v>1</v>
      </c>
      <c r="H4624" s="97">
        <v>4339999.3555608476</v>
      </c>
      <c r="I4624" s="185">
        <v>36707.333670343382</v>
      </c>
      <c r="J4624" s="174">
        <v>159309804473.64728</v>
      </c>
      <c r="K4624" s="186">
        <v>0.30106926890651864</v>
      </c>
      <c r="L4624" s="182">
        <v>29163095877.342869</v>
      </c>
      <c r="M4624" s="189">
        <v>1816690455.5770419</v>
      </c>
      <c r="N4624" s="187">
        <v>11891679.647723423</v>
      </c>
      <c r="O4624" s="185">
        <v>0</v>
      </c>
      <c r="P4624" s="185">
        <v>140549191707.67175</v>
      </c>
      <c r="Q4624" s="174">
        <v>301675686636.89606</v>
      </c>
      <c r="R4624" s="119">
        <v>0.53170555942654807</v>
      </c>
      <c r="S4624" s="174">
        <v>102694713308.96739</v>
      </c>
      <c r="T4624" s="119">
        <v>0.3404142854660116</v>
      </c>
      <c r="U4624" s="97">
        <v>17.345892406574702</v>
      </c>
      <c r="V4624" s="184">
        <v>1892831795980.8086</v>
      </c>
      <c r="W4624" s="199">
        <v>1964.3619926895446</v>
      </c>
      <c r="X4624" s="191">
        <v>4.2190121149509402E-2</v>
      </c>
      <c r="Y4624" s="198">
        <v>2.0000000000000001E-4</v>
      </c>
    </row>
    <row r="4625" spans="1:25" x14ac:dyDescent="0.2">
      <c r="A4625">
        <v>4621</v>
      </c>
      <c r="B4625" s="119">
        <v>0.55170448015175433</v>
      </c>
      <c r="C4625" s="97">
        <v>14397.827078589642</v>
      </c>
      <c r="D4625" s="96">
        <v>0.6451923908609245</v>
      </c>
      <c r="E4625" s="98">
        <v>0.7</v>
      </c>
      <c r="F4625" s="119">
        <v>0.66958671056082097</v>
      </c>
      <c r="G4625" s="177">
        <v>1</v>
      </c>
      <c r="H4625" s="97">
        <v>3616860.3144320725</v>
      </c>
      <c r="I4625" s="185">
        <v>53307.369602867831</v>
      </c>
      <c r="J4625" s="174">
        <v>192805309583.37524</v>
      </c>
      <c r="K4625" s="186">
        <v>0.52258305151613693</v>
      </c>
      <c r="L4625" s="182">
        <v>80021708688.83432</v>
      </c>
      <c r="M4625" s="189">
        <v>0</v>
      </c>
      <c r="N4625" s="187">
        <v>9692367.2805049755</v>
      </c>
      <c r="O4625" s="185">
        <v>0</v>
      </c>
      <c r="P4625" s="185">
        <v>228802435274.64871</v>
      </c>
      <c r="Q4625" s="174">
        <v>421607744858.02393</v>
      </c>
      <c r="R4625" s="119">
        <v>0.67313453965576875</v>
      </c>
      <c r="S4625" s="174">
        <v>216348864860.42438</v>
      </c>
      <c r="T4625" s="119">
        <v>0.51315201748316952</v>
      </c>
      <c r="U4625" s="97">
        <v>16.780759088138698</v>
      </c>
      <c r="V4625" s="184">
        <v>3882527408738.7974</v>
      </c>
      <c r="W4625" s="199">
        <v>4028.1734358141248</v>
      </c>
      <c r="X4625" s="191">
        <v>4.4426227783645952E-2</v>
      </c>
      <c r="Y4625" s="198">
        <v>2.0000000000000001E-4</v>
      </c>
    </row>
    <row r="4626" spans="1:25" x14ac:dyDescent="0.2">
      <c r="A4626">
        <v>4622</v>
      </c>
      <c r="B4626" s="119">
        <v>0.5707712711960512</v>
      </c>
      <c r="C4626" s="97">
        <v>9974.675941206553</v>
      </c>
      <c r="D4626" s="96">
        <v>0.75690410817143861</v>
      </c>
      <c r="E4626" s="98">
        <v>0.15239488244209998</v>
      </c>
      <c r="F4626" s="119">
        <v>0</v>
      </c>
      <c r="G4626" s="177">
        <v>0</v>
      </c>
      <c r="H4626" s="97">
        <v>5370533.4254985945</v>
      </c>
      <c r="I4626" s="185">
        <v>41279.652410673953</v>
      </c>
      <c r="J4626" s="174">
        <v>221693753064.4881</v>
      </c>
      <c r="K4626" s="186">
        <v>0.46214028075320135</v>
      </c>
      <c r="L4626" s="182">
        <v>76143605044.737534</v>
      </c>
      <c r="M4626" s="189">
        <v>13730107498.199722</v>
      </c>
      <c r="N4626" s="187">
        <v>12923620.390675087</v>
      </c>
      <c r="O4626" s="185">
        <v>24950255785.167202</v>
      </c>
      <c r="P4626" s="185">
        <v>0</v>
      </c>
      <c r="Q4626" s="174">
        <v>260374116347.85504</v>
      </c>
      <c r="R4626" s="119">
        <v>0.47014587942775604</v>
      </c>
      <c r="S4626" s="174">
        <v>88983632692.827072</v>
      </c>
      <c r="T4626" s="119">
        <v>0.34175298966332956</v>
      </c>
      <c r="U4626" s="97">
        <v>14.277150766098247</v>
      </c>
      <c r="V4626" s="184">
        <v>1371237976740.4512</v>
      </c>
      <c r="W4626" s="199">
        <v>1423.4712255660741</v>
      </c>
      <c r="X4626" s="191">
        <v>5.145213774622253E-2</v>
      </c>
      <c r="Y4626" s="198">
        <v>2.0000000000000001E-4</v>
      </c>
    </row>
    <row r="4627" spans="1:25" x14ac:dyDescent="0.2">
      <c r="A4627">
        <v>4623</v>
      </c>
      <c r="B4627" s="119">
        <v>0.47886319762106266</v>
      </c>
      <c r="C4627" s="97">
        <v>10688.850587909688</v>
      </c>
      <c r="D4627" s="96">
        <v>1.0575479529557876</v>
      </c>
      <c r="E4627" s="98">
        <v>0.22718467568973066</v>
      </c>
      <c r="F4627" s="119">
        <v>0.61227618003340833</v>
      </c>
      <c r="G4627" s="177">
        <v>1</v>
      </c>
      <c r="H4627" s="97">
        <v>8640298.2192230131</v>
      </c>
      <c r="I4627" s="185">
        <v>37064.288742647725</v>
      </c>
      <c r="J4627" s="174">
        <v>320246508019.8667</v>
      </c>
      <c r="K4627" s="186">
        <v>0.40716660169806695</v>
      </c>
      <c r="L4627" s="182">
        <v>105158999227.8009</v>
      </c>
      <c r="M4627" s="189">
        <v>3046371620.3982654</v>
      </c>
      <c r="N4627" s="187">
        <v>17635415.777148429</v>
      </c>
      <c r="O4627" s="185">
        <v>0</v>
      </c>
      <c r="P4627" s="185">
        <v>280365538788.82007</v>
      </c>
      <c r="Q4627" s="174">
        <v>603658418429.08508</v>
      </c>
      <c r="R4627" s="119">
        <v>0.58756094933652403</v>
      </c>
      <c r="S4627" s="174">
        <v>224959756447.50577</v>
      </c>
      <c r="T4627" s="119">
        <v>0.37266067958254273</v>
      </c>
      <c r="U4627" s="97">
        <v>16.237119619647917</v>
      </c>
      <c r="V4627" s="184">
        <v>3821020122747.1484</v>
      </c>
      <c r="W4627" s="199">
        <v>3966.324191586798</v>
      </c>
      <c r="X4627" s="191">
        <v>4.6840080787070859E-2</v>
      </c>
      <c r="Y4627" s="198">
        <v>2.0000000000000001E-4</v>
      </c>
    </row>
    <row r="4628" spans="1:25" x14ac:dyDescent="0.2">
      <c r="A4628">
        <v>4624</v>
      </c>
      <c r="B4628" s="119">
        <v>0.66315354196527632</v>
      </c>
      <c r="C4628" s="97">
        <v>11031.806238861855</v>
      </c>
      <c r="D4628" s="96">
        <v>0.90498186742031894</v>
      </c>
      <c r="E4628" s="98">
        <v>0</v>
      </c>
      <c r="F4628" s="119">
        <v>0.49785581702260506</v>
      </c>
      <c r="G4628" s="177">
        <v>1</v>
      </c>
      <c r="H4628" s="97">
        <v>5695047.0870671123</v>
      </c>
      <c r="I4628" s="185">
        <v>42880.813557513036</v>
      </c>
      <c r="J4628" s="174">
        <v>244208252341.78256</v>
      </c>
      <c r="K4628" s="186">
        <v>0.43817406763594757</v>
      </c>
      <c r="L4628" s="182">
        <v>84201811251.050308</v>
      </c>
      <c r="M4628" s="189">
        <v>8873526348.8835793</v>
      </c>
      <c r="N4628" s="187">
        <v>12815940.803471623</v>
      </c>
      <c r="O4628" s="185">
        <v>0</v>
      </c>
      <c r="P4628" s="185">
        <v>254152430559.49695</v>
      </c>
      <c r="Q4628" s="174">
        <v>507234209250.16315</v>
      </c>
      <c r="R4628" s="119">
        <v>0.61180350628404023</v>
      </c>
      <c r="S4628" s="174">
        <v>194268256152.86328</v>
      </c>
      <c r="T4628" s="119">
        <v>0.38299517778985603</v>
      </c>
      <c r="U4628" s="97">
        <v>16.533788338065268</v>
      </c>
      <c r="V4628" s="184">
        <v>3404390500265.6226</v>
      </c>
      <c r="W4628" s="199">
        <v>3534.668816842594</v>
      </c>
      <c r="X4628" s="191">
        <v>4.5621599049829667E-2</v>
      </c>
      <c r="Y4628" s="198">
        <v>2.0000000000000001E-4</v>
      </c>
    </row>
    <row r="4629" spans="1:25" x14ac:dyDescent="0.2">
      <c r="A4629">
        <v>4625</v>
      </c>
      <c r="B4629" s="119">
        <v>0.64898886126062061</v>
      </c>
      <c r="C4629" s="97">
        <v>7736.9220514948993</v>
      </c>
      <c r="D4629" s="96">
        <v>0.9991978891489488</v>
      </c>
      <c r="E4629" s="98">
        <v>7.8033395827759269E-2</v>
      </c>
      <c r="F4629" s="119">
        <v>0</v>
      </c>
      <c r="G4629" s="177">
        <v>0</v>
      </c>
      <c r="H4629" s="97">
        <v>8252614.1491661509</v>
      </c>
      <c r="I4629" s="185">
        <v>38247.93587076979</v>
      </c>
      <c r="J4629" s="174">
        <v>315645456743.51434</v>
      </c>
      <c r="K4629" s="186">
        <v>0.40846937385209925</v>
      </c>
      <c r="L4629" s="182">
        <v>93366208226.037003</v>
      </c>
      <c r="M4629" s="189">
        <v>5918240344.319665</v>
      </c>
      <c r="N4629" s="187">
        <v>17307701.241684686</v>
      </c>
      <c r="O4629" s="185">
        <v>14023461121.590506</v>
      </c>
      <c r="P4629" s="185">
        <v>0</v>
      </c>
      <c r="Q4629" s="174">
        <v>335587158209.4245</v>
      </c>
      <c r="R4629" s="119">
        <v>0.41762703829415987</v>
      </c>
      <c r="S4629" s="174">
        <v>101124077212.77948</v>
      </c>
      <c r="T4629" s="119">
        <v>0.30133476427507572</v>
      </c>
      <c r="U4629" s="97">
        <v>13.671433915058701</v>
      </c>
      <c r="V4629" s="184">
        <v>1474878779167.5994</v>
      </c>
      <c r="W4629" s="199">
        <v>1530.5267841478783</v>
      </c>
      <c r="X4629" s="191">
        <v>5.5567929179385855E-2</v>
      </c>
      <c r="Y4629" s="198">
        <v>2.0000000000000001E-4</v>
      </c>
    </row>
    <row r="4630" spans="1:25" x14ac:dyDescent="0.2">
      <c r="A4630">
        <v>4626</v>
      </c>
      <c r="B4630" s="119">
        <v>0.33440297366156219</v>
      </c>
      <c r="C4630" s="97">
        <v>4057.121670874395</v>
      </c>
      <c r="D4630" s="96">
        <v>0.9929786577300308</v>
      </c>
      <c r="E4630" s="98">
        <v>0.58748237571372253</v>
      </c>
      <c r="F4630" s="119">
        <v>0.53863500453962576</v>
      </c>
      <c r="G4630" s="177">
        <v>1</v>
      </c>
      <c r="H4630" s="97">
        <v>17580132.005810555</v>
      </c>
      <c r="I4630" s="185">
        <v>34653.353938227745</v>
      </c>
      <c r="J4630" s="174">
        <v>609210536678.11877</v>
      </c>
      <c r="K4630" s="186">
        <v>0.33440297366156213</v>
      </c>
      <c r="L4630" s="182">
        <v>117824185544.53786</v>
      </c>
      <c r="M4630" s="189">
        <v>11173710419.559343</v>
      </c>
      <c r="N4630" s="187">
        <v>35100401.805255786</v>
      </c>
      <c r="O4630" s="185">
        <v>0</v>
      </c>
      <c r="P4630" s="185">
        <v>175256461405.0079</v>
      </c>
      <c r="Q4630" s="174">
        <v>795640708502.68604</v>
      </c>
      <c r="R4630" s="119">
        <v>0.43226418721379978</v>
      </c>
      <c r="S4630" s="174">
        <v>239193516817.16025</v>
      </c>
      <c r="T4630" s="119">
        <v>0.30063006362167899</v>
      </c>
      <c r="U4630" s="97">
        <v>16.193542993892226</v>
      </c>
      <c r="V4630" s="184">
        <v>4115604382401.4858</v>
      </c>
      <c r="W4630" s="199">
        <v>4273.0600472024935</v>
      </c>
      <c r="X4630" s="191">
        <v>4.6421460155488557E-2</v>
      </c>
      <c r="Y4630" s="198">
        <v>2.0000000000000001E-4</v>
      </c>
    </row>
    <row r="4631" spans="1:25" x14ac:dyDescent="0.2">
      <c r="A4631">
        <v>4627</v>
      </c>
      <c r="B4631" s="119">
        <v>0.62122030780473292</v>
      </c>
      <c r="C4631" s="97">
        <v>10159.820982639803</v>
      </c>
      <c r="D4631" s="96">
        <v>0.2</v>
      </c>
      <c r="E4631" s="98">
        <v>0.27374786400407286</v>
      </c>
      <c r="F4631" s="119">
        <v>0.45935346337380933</v>
      </c>
      <c r="G4631" s="177">
        <v>1</v>
      </c>
      <c r="H4631" s="97">
        <v>1793333.5043727811</v>
      </c>
      <c r="I4631" s="185">
        <v>51702.651893433176</v>
      </c>
      <c r="J4631" s="174">
        <v>92720097905.416519</v>
      </c>
      <c r="K4631" s="186">
        <v>0.51030494977675267</v>
      </c>
      <c r="L4631" s="182">
        <v>35827274171.84391</v>
      </c>
      <c r="M4631" s="189">
        <v>548651438.1361655</v>
      </c>
      <c r="N4631" s="187">
        <v>7357986.7777704168</v>
      </c>
      <c r="O4631" s="185">
        <v>0</v>
      </c>
      <c r="P4631" s="185">
        <v>106810554010.64131</v>
      </c>
      <c r="Q4631" s="174">
        <v>200079303354.194</v>
      </c>
      <c r="R4631" s="119">
        <v>0.66355672919554509</v>
      </c>
      <c r="S4631" s="174">
        <v>116252834201.24707</v>
      </c>
      <c r="T4631" s="119">
        <v>0.58103378136742301</v>
      </c>
      <c r="U4631" s="97">
        <v>17.169277300970872</v>
      </c>
      <c r="V4631" s="184">
        <v>2199284308153.8975</v>
      </c>
      <c r="W4631" s="199">
        <v>2284.5252092801898</v>
      </c>
      <c r="X4631" s="191">
        <v>4.2336004174841839E-2</v>
      </c>
      <c r="Y4631" s="198">
        <v>2.0000000000000001E-4</v>
      </c>
    </row>
    <row r="4632" spans="1:25" x14ac:dyDescent="0.2">
      <c r="A4632">
        <v>4628</v>
      </c>
      <c r="B4632" s="119">
        <v>0.41921850197713117</v>
      </c>
      <c r="C4632" s="97">
        <v>12075.240386356323</v>
      </c>
      <c r="D4632" s="96">
        <v>0.36740811349781971</v>
      </c>
      <c r="E4632" s="98">
        <v>0.7</v>
      </c>
      <c r="F4632" s="119">
        <v>0</v>
      </c>
      <c r="G4632" s="177">
        <v>0</v>
      </c>
      <c r="H4632" s="97">
        <v>4587049.6717602853</v>
      </c>
      <c r="I4632" s="185">
        <v>43632.710475633627</v>
      </c>
      <c r="J4632" s="174">
        <v>200145410265.26678</v>
      </c>
      <c r="K4632" s="186">
        <v>0.41921850197713117</v>
      </c>
      <c r="L4632" s="182">
        <v>63976974960.694145</v>
      </c>
      <c r="M4632" s="189">
        <v>51984327529.130104</v>
      </c>
      <c r="N4632" s="187">
        <v>13919871.282987814</v>
      </c>
      <c r="O4632" s="185">
        <v>78690312864.169601</v>
      </c>
      <c r="P4632" s="185">
        <v>0</v>
      </c>
      <c r="Q4632" s="174">
        <v>330820050658.56653</v>
      </c>
      <c r="R4632" s="119">
        <v>0.44391780083459198</v>
      </c>
      <c r="S4632" s="174">
        <v>108400833687.72202</v>
      </c>
      <c r="T4632" s="119">
        <v>0.32767310648773396</v>
      </c>
      <c r="U4632" s="97">
        <v>17.047757393442559</v>
      </c>
      <c r="V4632" s="184">
        <v>2023908246207.7202</v>
      </c>
      <c r="W4632" s="199">
        <v>2101.2822950733121</v>
      </c>
      <c r="X4632" s="191">
        <v>4.2521418403088027E-2</v>
      </c>
      <c r="Y4632" s="198">
        <v>2.0000000000000001E-4</v>
      </c>
    </row>
    <row r="4633" spans="1:25" x14ac:dyDescent="0.2">
      <c r="A4633">
        <v>4629</v>
      </c>
      <c r="B4633" s="119">
        <v>0.4711519549686638</v>
      </c>
      <c r="C4633" s="97">
        <v>4000</v>
      </c>
      <c r="D4633" s="96">
        <v>0.77419875271377447</v>
      </c>
      <c r="E4633" s="98">
        <v>0.53521934623802658</v>
      </c>
      <c r="F4633" s="119">
        <v>0</v>
      </c>
      <c r="G4633" s="177">
        <v>0</v>
      </c>
      <c r="H4633" s="97">
        <v>11315520.970998578</v>
      </c>
      <c r="I4633" s="185">
        <v>34860.488058667193</v>
      </c>
      <c r="J4633" s="174">
        <v>394464583687.09412</v>
      </c>
      <c r="K4633" s="186">
        <v>0.46594641551220961</v>
      </c>
      <c r="L4633" s="182">
        <v>129716914523.41162</v>
      </c>
      <c r="M4633" s="189">
        <v>67142622036.011848</v>
      </c>
      <c r="N4633" s="187">
        <v>25357030.31081903</v>
      </c>
      <c r="O4633" s="185">
        <v>135436672158.24182</v>
      </c>
      <c r="P4633" s="185">
        <v>0</v>
      </c>
      <c r="Q4633" s="174">
        <v>597043877881.34778</v>
      </c>
      <c r="R4633" s="119">
        <v>0.48932533665502315</v>
      </c>
      <c r="S4633" s="174">
        <v>177209507411.24701</v>
      </c>
      <c r="T4633" s="119">
        <v>0.29681153090470908</v>
      </c>
      <c r="U4633" s="97">
        <v>15.899199520235294</v>
      </c>
      <c r="V4633" s="184">
        <v>3085284523575.2202</v>
      </c>
      <c r="W4633" s="199">
        <v>3200.568916770615</v>
      </c>
      <c r="X4633" s="191">
        <v>4.5757671017235588E-2</v>
      </c>
      <c r="Y4633" s="198">
        <v>2.0000000000000001E-4</v>
      </c>
    </row>
    <row r="4634" spans="1:25" x14ac:dyDescent="0.2">
      <c r="A4634">
        <v>4630</v>
      </c>
      <c r="B4634" s="119">
        <v>0.4305151011789391</v>
      </c>
      <c r="C4634" s="97">
        <v>17000</v>
      </c>
      <c r="D4634" s="96">
        <v>0.68763033230902881</v>
      </c>
      <c r="E4634" s="98">
        <v>0.28899737683232785</v>
      </c>
      <c r="F4634" s="119">
        <v>0.60797730692580843</v>
      </c>
      <c r="G4634" s="177">
        <v>1</v>
      </c>
      <c r="H4634" s="97">
        <v>6352955.3100800142</v>
      </c>
      <c r="I4634" s="185">
        <v>41846.249818763317</v>
      </c>
      <c r="J4634" s="174">
        <v>265847354993.04724</v>
      </c>
      <c r="K4634" s="186">
        <v>0.4305151011789391</v>
      </c>
      <c r="L4634" s="182">
        <v>90701920476.498062</v>
      </c>
      <c r="M4634" s="189">
        <v>3795819221.2443776</v>
      </c>
      <c r="N4634" s="187">
        <v>15388643.401799586</v>
      </c>
      <c r="O4634" s="185">
        <v>0</v>
      </c>
      <c r="P4634" s="185">
        <v>189645579603.49478</v>
      </c>
      <c r="Q4634" s="174">
        <v>459288753817.78638</v>
      </c>
      <c r="R4634" s="119">
        <v>0.57952162425770537</v>
      </c>
      <c r="S4634" s="174">
        <v>174630255618.02628</v>
      </c>
      <c r="T4634" s="119">
        <v>0.3802188800976114</v>
      </c>
      <c r="U4634" s="97">
        <v>15.940767511662946</v>
      </c>
      <c r="V4634" s="184">
        <v>2913307143495.1328</v>
      </c>
      <c r="W4634" s="199">
        <v>3022.1063462141333</v>
      </c>
      <c r="X4634" s="191">
        <v>4.7110075122416058E-2</v>
      </c>
      <c r="Y4634" s="198">
        <v>2.0000000000000001E-4</v>
      </c>
    </row>
    <row r="4635" spans="1:25" x14ac:dyDescent="0.2">
      <c r="A4635">
        <v>4631</v>
      </c>
      <c r="B4635" s="119">
        <v>0.60030371319493769</v>
      </c>
      <c r="C4635" s="97">
        <v>14431.905048166005</v>
      </c>
      <c r="D4635" s="96">
        <v>0.63425563973879129</v>
      </c>
      <c r="E4635" s="98">
        <v>0.50626646922001539</v>
      </c>
      <c r="F4635" s="119">
        <v>0</v>
      </c>
      <c r="G4635" s="177">
        <v>0</v>
      </c>
      <c r="H4635" s="97">
        <v>5263894.2687853612</v>
      </c>
      <c r="I4635" s="185">
        <v>38236.669074834259</v>
      </c>
      <c r="J4635" s="174">
        <v>201273783200.46252</v>
      </c>
      <c r="K4635" s="186">
        <v>0.37662320222895562</v>
      </c>
      <c r="L4635" s="182">
        <v>61196079841.135513</v>
      </c>
      <c r="M4635" s="189">
        <v>23926751908.929668</v>
      </c>
      <c r="N4635" s="187">
        <v>13400224.513737099</v>
      </c>
      <c r="O4635" s="185">
        <v>56880519815.74398</v>
      </c>
      <c r="P4635" s="185">
        <v>0</v>
      </c>
      <c r="Q4635" s="174">
        <v>282081054925.13617</v>
      </c>
      <c r="R4635" s="119">
        <v>0.43004941483392101</v>
      </c>
      <c r="S4635" s="174">
        <v>89132265514.572647</v>
      </c>
      <c r="T4635" s="119">
        <v>0.31598104147131822</v>
      </c>
      <c r="U4635" s="97">
        <v>15.767957042176803</v>
      </c>
      <c r="V4635" s="184">
        <v>1488035217348.3003</v>
      </c>
      <c r="W4635" s="199">
        <v>1543.3966729701806</v>
      </c>
      <c r="X4635" s="191">
        <v>4.613685288723867E-2</v>
      </c>
      <c r="Y4635" s="198">
        <v>2.0000000000000001E-4</v>
      </c>
    </row>
    <row r="4636" spans="1:25" x14ac:dyDescent="0.2">
      <c r="A4636">
        <v>4632</v>
      </c>
      <c r="B4636" s="119">
        <v>0.3671010316127522</v>
      </c>
      <c r="C4636" s="97">
        <v>7535.2271074896707</v>
      </c>
      <c r="D4636" s="96">
        <v>0.59407328167122742</v>
      </c>
      <c r="E4636" s="98">
        <v>0</v>
      </c>
      <c r="F4636" s="119">
        <v>0</v>
      </c>
      <c r="G4636" s="177">
        <v>0</v>
      </c>
      <c r="H4636" s="97">
        <v>4542686.555630194</v>
      </c>
      <c r="I4636" s="185">
        <v>53644.130421261565</v>
      </c>
      <c r="J4636" s="174">
        <v>243688470053.1376</v>
      </c>
      <c r="K4636" s="186">
        <v>0.3671010316127522</v>
      </c>
      <c r="L4636" s="182">
        <v>55662170294.910805</v>
      </c>
      <c r="M4636" s="189">
        <v>6327425847.2568541</v>
      </c>
      <c r="N4636" s="187">
        <v>12137809.727331713</v>
      </c>
      <c r="O4636" s="185">
        <v>0</v>
      </c>
      <c r="P4636" s="185">
        <v>0</v>
      </c>
      <c r="Q4636" s="174">
        <v>250015895900.39447</v>
      </c>
      <c r="R4636" s="119">
        <v>0.35781040412038434</v>
      </c>
      <c r="S4636" s="174">
        <v>55662170294.910805</v>
      </c>
      <c r="T4636" s="119">
        <v>0.22263452527469066</v>
      </c>
      <c r="U4636" s="97">
        <v>13.380648261575631</v>
      </c>
      <c r="V4636" s="184">
        <v>829743667564.52808</v>
      </c>
      <c r="W4636" s="199">
        <v>859.65589011756333</v>
      </c>
      <c r="X4636" s="191">
        <v>5.3977387366567188E-2</v>
      </c>
      <c r="Y4636" s="198">
        <v>2.0000000000000001E-4</v>
      </c>
    </row>
    <row r="4637" spans="1:25" x14ac:dyDescent="0.2">
      <c r="A4637">
        <v>4633</v>
      </c>
      <c r="B4637" s="119">
        <v>0.37698711062186147</v>
      </c>
      <c r="C4637" s="97">
        <v>4673.5562479696755</v>
      </c>
      <c r="D4637" s="96">
        <v>1.2632857280702006</v>
      </c>
      <c r="E4637" s="98">
        <v>8.7224969197999602E-2</v>
      </c>
      <c r="F4637" s="119">
        <v>0.50254193479669329</v>
      </c>
      <c r="G4637" s="177">
        <v>1</v>
      </c>
      <c r="H4637" s="97">
        <v>15216199.202010512</v>
      </c>
      <c r="I4637" s="185">
        <v>32539.82637259279</v>
      </c>
      <c r="J4637" s="174">
        <v>495132480084.20703</v>
      </c>
      <c r="K4637" s="186">
        <v>0.37698711062186141</v>
      </c>
      <c r="L4637" s="182">
        <v>131168894303.54541</v>
      </c>
      <c r="M4637" s="189">
        <v>3034437691.3657894</v>
      </c>
      <c r="N4637" s="187">
        <v>28189493.165627751</v>
      </c>
      <c r="O4637" s="185">
        <v>0</v>
      </c>
      <c r="P4637" s="185">
        <v>480237885475.62366</v>
      </c>
      <c r="Q4637" s="174">
        <v>978404803251.19653</v>
      </c>
      <c r="R4637" s="119">
        <v>0.58344855782144012</v>
      </c>
      <c r="S4637" s="174">
        <v>383245864823.47577</v>
      </c>
      <c r="T4637" s="119">
        <v>0.39170480720246514</v>
      </c>
      <c r="U4637" s="97">
        <v>16.973172194196401</v>
      </c>
      <c r="V4637" s="184">
        <v>6871969452918.0361</v>
      </c>
      <c r="W4637" s="199">
        <v>7115.9632159568509</v>
      </c>
      <c r="X4637" s="191">
        <v>4.4889223072157224E-2</v>
      </c>
      <c r="Y4637" s="198">
        <v>2.0000000000000001E-4</v>
      </c>
    </row>
    <row r="4638" spans="1:25" x14ac:dyDescent="0.2">
      <c r="A4638">
        <v>4634</v>
      </c>
      <c r="B4638" s="119">
        <v>0.76716963878758482</v>
      </c>
      <c r="C4638" s="97">
        <v>7237.9814730431735</v>
      </c>
      <c r="D4638" s="96">
        <v>0.76090814609636881</v>
      </c>
      <c r="E4638" s="98">
        <v>9.1583970946409229E-2</v>
      </c>
      <c r="F4638" s="119">
        <v>0.28817107352754484</v>
      </c>
      <c r="G4638" s="177">
        <v>1</v>
      </c>
      <c r="H4638" s="97">
        <v>26137387.445224218</v>
      </c>
      <c r="I4638" s="185">
        <v>26232.355096076262</v>
      </c>
      <c r="J4638" s="174">
        <v>685645228746.84729</v>
      </c>
      <c r="K4638" s="186">
        <v>0.41498343782465397</v>
      </c>
      <c r="L4638" s="182">
        <v>211531534783.32529</v>
      </c>
      <c r="M4638" s="189">
        <v>22941893641.721611</v>
      </c>
      <c r="N4638" s="187">
        <v>56025482.918433152</v>
      </c>
      <c r="O4638" s="185">
        <v>0</v>
      </c>
      <c r="P4638" s="185">
        <v>454411707950.73755</v>
      </c>
      <c r="Q4638" s="174">
        <v>1162998830339.3066</v>
      </c>
      <c r="R4638" s="119">
        <v>0.55723252991144911</v>
      </c>
      <c r="S4638" s="174">
        <v>435888173128.57489</v>
      </c>
      <c r="T4638" s="119">
        <v>0.37479674248804179</v>
      </c>
      <c r="U4638" s="97">
        <v>16.26552033849719</v>
      </c>
      <c r="V4638" s="184">
        <v>7494960156651.6074</v>
      </c>
      <c r="W4638" s="199">
        <v>7781.4358658942556</v>
      </c>
      <c r="X4638" s="191">
        <v>4.5793602608479755E-2</v>
      </c>
      <c r="Y4638" s="198">
        <v>2.0000000000000001E-4</v>
      </c>
    </row>
    <row r="4639" spans="1:25" x14ac:dyDescent="0.2">
      <c r="A4639">
        <v>4635</v>
      </c>
      <c r="B4639" s="119">
        <v>0.42231167745884712</v>
      </c>
      <c r="C4639" s="97">
        <v>7296.9224070226546</v>
      </c>
      <c r="D4639" s="96">
        <v>0.89108062343534244</v>
      </c>
      <c r="E4639" s="98">
        <v>0</v>
      </c>
      <c r="F4639" s="119">
        <v>0.4472248476861756</v>
      </c>
      <c r="G4639" s="177">
        <v>1</v>
      </c>
      <c r="H4639" s="97">
        <v>10151197.374317797</v>
      </c>
      <c r="I4639" s="185">
        <v>30592.33042372813</v>
      </c>
      <c r="J4639" s="174">
        <v>310548784271.61145</v>
      </c>
      <c r="K4639" s="186">
        <v>0.35318988943585683</v>
      </c>
      <c r="L4639" s="182">
        <v>75635203225.219818</v>
      </c>
      <c r="M4639" s="189">
        <v>3112939545.6398063</v>
      </c>
      <c r="N4639" s="187">
        <v>21700161.929368824</v>
      </c>
      <c r="O4639" s="185">
        <v>0</v>
      </c>
      <c r="P4639" s="185">
        <v>242062561345.71088</v>
      </c>
      <c r="Q4639" s="174">
        <v>555724285162.96204</v>
      </c>
      <c r="R4639" s="119">
        <v>0.54583315495911577</v>
      </c>
      <c r="S4639" s="174">
        <v>201601780591.74402</v>
      </c>
      <c r="T4639" s="119">
        <v>0.36277302607465822</v>
      </c>
      <c r="U4639" s="97">
        <v>16.800558855320723</v>
      </c>
      <c r="V4639" s="184">
        <v>3569212997266.9053</v>
      </c>
      <c r="W4639" s="199">
        <v>3701.2612571506552</v>
      </c>
      <c r="X4639" s="191">
        <v>4.4430864653104071E-2</v>
      </c>
      <c r="Y4639" s="198">
        <v>2.0000000000000001E-4</v>
      </c>
    </row>
    <row r="4640" spans="1:25" x14ac:dyDescent="0.2">
      <c r="A4640">
        <v>4636</v>
      </c>
      <c r="B4640" s="119">
        <v>0.49121107071317222</v>
      </c>
      <c r="C4640" s="97">
        <v>8932.7671789060278</v>
      </c>
      <c r="D4640" s="96">
        <v>0.91040931561918903</v>
      </c>
      <c r="E4640" s="98">
        <v>0</v>
      </c>
      <c r="F4640" s="119">
        <v>0.49062515076439472</v>
      </c>
      <c r="G4640" s="177">
        <v>1</v>
      </c>
      <c r="H4640" s="97">
        <v>6834272.2407186599</v>
      </c>
      <c r="I4640" s="185">
        <v>36466.406338520748</v>
      </c>
      <c r="J4640" s="174">
        <v>249221348558.11932</v>
      </c>
      <c r="K4640" s="186">
        <v>0.3976809991923308</v>
      </c>
      <c r="L4640" s="182">
        <v>73834351886.691223</v>
      </c>
      <c r="M4640" s="189">
        <v>13036012264.476002</v>
      </c>
      <c r="N4640" s="187">
        <v>15045809.015863664</v>
      </c>
      <c r="O4640" s="185">
        <v>0</v>
      </c>
      <c r="P4640" s="185">
        <v>224179512313.15646</v>
      </c>
      <c r="Q4640" s="174">
        <v>486436873135.75177</v>
      </c>
      <c r="R4640" s="119">
        <v>0.57243646636028955</v>
      </c>
      <c r="S4640" s="174">
        <v>176360892902.25668</v>
      </c>
      <c r="T4640" s="119">
        <v>0.36255658779600575</v>
      </c>
      <c r="U4640" s="97">
        <v>16.73730092764422</v>
      </c>
      <c r="V4640" s="184">
        <v>3125262435709.0361</v>
      </c>
      <c r="W4640" s="199">
        <v>3244.1275701905947</v>
      </c>
      <c r="X4640" s="191">
        <v>4.4784204718446706E-2</v>
      </c>
      <c r="Y4640" s="198">
        <v>2.0000000000000001E-4</v>
      </c>
    </row>
    <row r="4641" spans="1:25" x14ac:dyDescent="0.2">
      <c r="A4641">
        <v>4637</v>
      </c>
      <c r="B4641" s="119">
        <v>0.5904182732329688</v>
      </c>
      <c r="C4641" s="97">
        <v>10914.235057551803</v>
      </c>
      <c r="D4641" s="96">
        <v>0.59246254719530167</v>
      </c>
      <c r="E4641" s="98">
        <v>2.4043271970938251E-2</v>
      </c>
      <c r="F4641" s="119">
        <v>0</v>
      </c>
      <c r="G4641" s="177">
        <v>0</v>
      </c>
      <c r="H4641" s="97">
        <v>4259316.4746784847</v>
      </c>
      <c r="I4641" s="185">
        <v>53636.431863120335</v>
      </c>
      <c r="J4641" s="174">
        <v>228454537877.55844</v>
      </c>
      <c r="K4641" s="186">
        <v>0.52318556229523761</v>
      </c>
      <c r="L4641" s="182">
        <v>95486680557.920105</v>
      </c>
      <c r="M4641" s="189">
        <v>8257188658.9161253</v>
      </c>
      <c r="N4641" s="187">
        <v>11417688.655933676</v>
      </c>
      <c r="O4641" s="185">
        <v>2437867066.0287385</v>
      </c>
      <c r="P4641" s="185">
        <v>0</v>
      </c>
      <c r="Q4641" s="174">
        <v>239149593602.50333</v>
      </c>
      <c r="R4641" s="119">
        <v>0.50794319857008741</v>
      </c>
      <c r="S4641" s="174">
        <v>96802427475.49379</v>
      </c>
      <c r="T4641" s="119">
        <v>0.40477772099580311</v>
      </c>
      <c r="U4641" s="97">
        <v>13.34887166449092</v>
      </c>
      <c r="V4641" s="184">
        <v>1410776483478.5466</v>
      </c>
      <c r="W4641" s="199">
        <v>1465.750143564871</v>
      </c>
      <c r="X4641" s="191">
        <v>5.3681153126625171E-2</v>
      </c>
      <c r="Y4641" s="198">
        <v>2.0000000000000001E-4</v>
      </c>
    </row>
    <row r="4642" spans="1:25" x14ac:dyDescent="0.2">
      <c r="A4642">
        <v>4638</v>
      </c>
      <c r="B4642" s="119">
        <v>0.4147950176820191</v>
      </c>
      <c r="C4642" s="97">
        <v>9711.1438602645358</v>
      </c>
      <c r="D4642" s="96">
        <v>0.83455469666113458</v>
      </c>
      <c r="E4642" s="98">
        <v>0.7</v>
      </c>
      <c r="F4642" s="119">
        <v>0</v>
      </c>
      <c r="G4642" s="177">
        <v>0</v>
      </c>
      <c r="H4642" s="97">
        <v>8274571.4110094961</v>
      </c>
      <c r="I4642" s="185">
        <v>38427.764897538247</v>
      </c>
      <c r="J4642" s="174">
        <v>317973284810.16425</v>
      </c>
      <c r="K4642" s="186">
        <v>0.4147950176820191</v>
      </c>
      <c r="L4642" s="182">
        <v>95580064214.768753</v>
      </c>
      <c r="M4642" s="189">
        <v>36435492829.03717</v>
      </c>
      <c r="N4642" s="187">
        <v>18364555.321921036</v>
      </c>
      <c r="O4642" s="185">
        <v>77449615446.994019</v>
      </c>
      <c r="P4642" s="185">
        <v>0</v>
      </c>
      <c r="Q4642" s="174">
        <v>431858393086.19543</v>
      </c>
      <c r="R4642" s="119">
        <v>0.44888192462232729</v>
      </c>
      <c r="S4642" s="174">
        <v>139573822330.67532</v>
      </c>
      <c r="T4642" s="119">
        <v>0.3231934925085907</v>
      </c>
      <c r="U4642" s="97">
        <v>15.530131927708677</v>
      </c>
      <c r="V4642" s="184">
        <v>2289593198251.7705</v>
      </c>
      <c r="W4642" s="199">
        <v>2376.2505629949756</v>
      </c>
      <c r="X4642" s="191">
        <v>4.8938888514059815E-2</v>
      </c>
      <c r="Y4642" s="198">
        <v>2.0000000000000001E-4</v>
      </c>
    </row>
    <row r="4643" spans="1:25" x14ac:dyDescent="0.2">
      <c r="A4643">
        <v>4639</v>
      </c>
      <c r="B4643" s="119">
        <v>0.54127509471077928</v>
      </c>
      <c r="C4643" s="97">
        <v>11165.898061066897</v>
      </c>
      <c r="D4643" s="96">
        <v>0.59739241644413232</v>
      </c>
      <c r="E4643" s="98">
        <v>0.35273926156882313</v>
      </c>
      <c r="F4643" s="119">
        <v>0.63339011202833839</v>
      </c>
      <c r="G4643" s="177">
        <v>1</v>
      </c>
      <c r="H4643" s="97">
        <v>5339754.1313710986</v>
      </c>
      <c r="I4643" s="185">
        <v>43088.924484950956</v>
      </c>
      <c r="J4643" s="174">
        <v>230084262534.85416</v>
      </c>
      <c r="K4643" s="186">
        <v>0.48569288553513579</v>
      </c>
      <c r="L4643" s="182">
        <v>81416091087.929535</v>
      </c>
      <c r="M4643" s="189">
        <v>6166534503.9688311</v>
      </c>
      <c r="N4643" s="187">
        <v>13841217.542683043</v>
      </c>
      <c r="O4643" s="185">
        <v>0</v>
      </c>
      <c r="P4643" s="185">
        <v>265655822226.11285</v>
      </c>
      <c r="Q4643" s="174">
        <v>501906619264.93585</v>
      </c>
      <c r="R4643" s="119">
        <v>0.64608621349242645</v>
      </c>
      <c r="S4643" s="174">
        <v>236084529974.71344</v>
      </c>
      <c r="T4643" s="119">
        <v>0.47037540632651853</v>
      </c>
      <c r="U4643" s="97">
        <v>17.033157739111562</v>
      </c>
      <c r="V4643" s="184">
        <v>4316844876204.374</v>
      </c>
      <c r="W4643" s="199">
        <v>4477.665585578512</v>
      </c>
      <c r="X4643" s="191">
        <v>4.3581064016312267E-2</v>
      </c>
      <c r="Y4643" s="198">
        <v>2.0000000000000001E-4</v>
      </c>
    </row>
    <row r="4644" spans="1:25" x14ac:dyDescent="0.2">
      <c r="A4644">
        <v>4640</v>
      </c>
      <c r="B4644" s="119">
        <v>0.54910383361443571</v>
      </c>
      <c r="C4644" s="97">
        <v>10080.398125575035</v>
      </c>
      <c r="D4644" s="96">
        <v>0.90744506508042555</v>
      </c>
      <c r="E4644" s="98">
        <v>0.20635645118100582</v>
      </c>
      <c r="F4644" s="119">
        <v>0</v>
      </c>
      <c r="G4644" s="177">
        <v>0</v>
      </c>
      <c r="H4644" s="97">
        <v>8401152.1996823996</v>
      </c>
      <c r="I4644" s="185">
        <v>36036.805830752826</v>
      </c>
      <c r="J4644" s="174">
        <v>302750690574.55664</v>
      </c>
      <c r="K4644" s="186">
        <v>0.35203912040555396</v>
      </c>
      <c r="L4644" s="182">
        <v>78618696629.791046</v>
      </c>
      <c r="M4644" s="189">
        <v>12431049278.476566</v>
      </c>
      <c r="N4644" s="187">
        <v>18103792.145099044</v>
      </c>
      <c r="O4644" s="185">
        <v>22432929577.125065</v>
      </c>
      <c r="P4644" s="185">
        <v>0</v>
      </c>
      <c r="Q4644" s="174">
        <v>337614669430.15826</v>
      </c>
      <c r="R4644" s="119">
        <v>0.36884188321533101</v>
      </c>
      <c r="S4644" s="174">
        <v>90001886559.006653</v>
      </c>
      <c r="T4644" s="119">
        <v>0.26658168233896951</v>
      </c>
      <c r="U4644" s="97">
        <v>14.272171380966755</v>
      </c>
      <c r="V4644" s="184">
        <v>1321923968486.7834</v>
      </c>
      <c r="W4644" s="199">
        <v>1372.349844710345</v>
      </c>
      <c r="X4644" s="191">
        <v>5.2078068566524256E-2</v>
      </c>
      <c r="Y4644" s="198">
        <v>2.0000000000000001E-4</v>
      </c>
    </row>
    <row r="4645" spans="1:25" x14ac:dyDescent="0.2">
      <c r="A4645">
        <v>4641</v>
      </c>
      <c r="B4645" s="119">
        <v>0.54588170276005699</v>
      </c>
      <c r="C4645" s="97">
        <v>4914.1892752090525</v>
      </c>
      <c r="D4645" s="96">
        <v>0.47783686732628922</v>
      </c>
      <c r="E4645" s="98">
        <v>0.52882444439851273</v>
      </c>
      <c r="F4645" s="119">
        <v>0</v>
      </c>
      <c r="G4645" s="177">
        <v>0</v>
      </c>
      <c r="H4645" s="97">
        <v>13531928.904581312</v>
      </c>
      <c r="I4645" s="185">
        <v>30516.717491448304</v>
      </c>
      <c r="J4645" s="174">
        <v>412950051495.47144</v>
      </c>
      <c r="K4645" s="186">
        <v>0.35670912616670203</v>
      </c>
      <c r="L4645" s="182">
        <v>89954887215.987244</v>
      </c>
      <c r="M4645" s="189">
        <v>59527537518.630363</v>
      </c>
      <c r="N4645" s="187">
        <v>35060308.619437754</v>
      </c>
      <c r="O4645" s="185">
        <v>110295171933.38127</v>
      </c>
      <c r="P4645" s="185">
        <v>0</v>
      </c>
      <c r="Q4645" s="174">
        <v>582772760947.48303</v>
      </c>
      <c r="R4645" s="119">
        <v>0.40416986748523581</v>
      </c>
      <c r="S4645" s="174">
        <v>138619239194.77014</v>
      </c>
      <c r="T4645" s="119">
        <v>0.23786156197383068</v>
      </c>
      <c r="U4645" s="97">
        <v>16.517356611137394</v>
      </c>
      <c r="V4645" s="184">
        <v>2496070502922.0728</v>
      </c>
      <c r="W4645" s="199">
        <v>2589.773035783126</v>
      </c>
      <c r="X4645" s="191">
        <v>4.3712026668922016E-2</v>
      </c>
      <c r="Y4645" s="198">
        <v>2.0000000000000001E-4</v>
      </c>
    </row>
    <row r="4646" spans="1:25" x14ac:dyDescent="0.2">
      <c r="A4646">
        <v>4642</v>
      </c>
      <c r="B4646" s="119">
        <v>0.65620471511827028</v>
      </c>
      <c r="C4646" s="97">
        <v>5164.6976288333726</v>
      </c>
      <c r="D4646" s="96">
        <v>1.2665390637412539</v>
      </c>
      <c r="E4646" s="98">
        <v>0</v>
      </c>
      <c r="F4646" s="119">
        <v>0.57485054900729637</v>
      </c>
      <c r="G4646" s="177">
        <v>1</v>
      </c>
      <c r="H4646" s="97">
        <v>16465166.123991903</v>
      </c>
      <c r="I4646" s="185">
        <v>24936.275722371811</v>
      </c>
      <c r="J4646" s="174">
        <v>410579922282.51807</v>
      </c>
      <c r="K4646" s="186">
        <v>0.25415615140922354</v>
      </c>
      <c r="L4646" s="182">
        <v>57855115688.02565</v>
      </c>
      <c r="M4646" s="189">
        <v>5572487361.8553934</v>
      </c>
      <c r="N4646" s="187">
        <v>30288411.149094217</v>
      </c>
      <c r="O4646" s="185">
        <v>0</v>
      </c>
      <c r="P4646" s="185">
        <v>339817689451.07007</v>
      </c>
      <c r="Q4646" s="174">
        <v>755970099095.44348</v>
      </c>
      <c r="R4646" s="119">
        <v>0.49764609063801329</v>
      </c>
      <c r="S4646" s="174">
        <v>291722477833.7735</v>
      </c>
      <c r="T4646" s="119">
        <v>0.38589155600576558</v>
      </c>
      <c r="U4646" s="97">
        <v>17.882038487655223</v>
      </c>
      <c r="V4646" s="184">
        <v>5457701567670.4355</v>
      </c>
      <c r="W4646" s="199">
        <v>5664.9482743875724</v>
      </c>
      <c r="X4646" s="191">
        <v>4.2758636992144335E-2</v>
      </c>
      <c r="Y4646" s="198">
        <v>2.0000000000000001E-4</v>
      </c>
    </row>
    <row r="4647" spans="1:25" x14ac:dyDescent="0.2">
      <c r="A4647">
        <v>4643</v>
      </c>
      <c r="B4647" s="119">
        <v>0.39433824308112886</v>
      </c>
      <c r="C4647" s="97">
        <v>15677.06426995026</v>
      </c>
      <c r="D4647" s="96">
        <v>0.87183592350157568</v>
      </c>
      <c r="E4647" s="98">
        <v>0.36414436586538335</v>
      </c>
      <c r="F4647" s="119">
        <v>0</v>
      </c>
      <c r="G4647" s="177">
        <v>0</v>
      </c>
      <c r="H4647" s="97">
        <v>6283002.6800618479</v>
      </c>
      <c r="I4647" s="185">
        <v>40636.216275259125</v>
      </c>
      <c r="J4647" s="174">
        <v>255317455765.02597</v>
      </c>
      <c r="K4647" s="186">
        <v>0.39433824308112886</v>
      </c>
      <c r="L4647" s="182">
        <v>80425835098.347565</v>
      </c>
      <c r="M4647" s="189">
        <v>32457535047.665371</v>
      </c>
      <c r="N4647" s="187">
        <v>14107693.632031534</v>
      </c>
      <c r="O4647" s="185">
        <v>56857114463.84198</v>
      </c>
      <c r="P4647" s="185">
        <v>0</v>
      </c>
      <c r="Q4647" s="174">
        <v>344632105276.53326</v>
      </c>
      <c r="R4647" s="119">
        <v>0.42412510694008926</v>
      </c>
      <c r="S4647" s="174">
        <v>105977025331.4229</v>
      </c>
      <c r="T4647" s="119">
        <v>0.3075076979447019</v>
      </c>
      <c r="U4647" s="97">
        <v>15.49628054572967</v>
      </c>
      <c r="V4647" s="184">
        <v>1670925741264.5503</v>
      </c>
      <c r="W4647" s="199">
        <v>1733.2307140693722</v>
      </c>
      <c r="X4647" s="191">
        <v>5.0535916538510854E-2</v>
      </c>
      <c r="Y4647" s="198">
        <v>2.0000000000000001E-4</v>
      </c>
    </row>
    <row r="4648" spans="1:25" x14ac:dyDescent="0.2">
      <c r="A4648">
        <v>4644</v>
      </c>
      <c r="B4648" s="119">
        <v>0.43024346900059041</v>
      </c>
      <c r="C4648" s="97">
        <v>9647.3100418924223</v>
      </c>
      <c r="D4648" s="96">
        <v>0.62826286825214417</v>
      </c>
      <c r="E4648" s="98">
        <v>0</v>
      </c>
      <c r="F4648" s="119">
        <v>0</v>
      </c>
      <c r="G4648" s="177">
        <v>0</v>
      </c>
      <c r="H4648" s="97">
        <v>5252441.0315087922</v>
      </c>
      <c r="I4648" s="185">
        <v>47373.862803305281</v>
      </c>
      <c r="J4648" s="174">
        <v>248828420809.1488</v>
      </c>
      <c r="K4648" s="186">
        <v>0.43024346900059041</v>
      </c>
      <c r="L4648" s="182">
        <v>78196092275.761337</v>
      </c>
      <c r="M4648" s="189">
        <v>3948167938.5011497</v>
      </c>
      <c r="N4648" s="187">
        <v>13456658.150052387</v>
      </c>
      <c r="O4648" s="185">
        <v>0</v>
      </c>
      <c r="P4648" s="185">
        <v>0</v>
      </c>
      <c r="Q4648" s="174">
        <v>252776588747.64996</v>
      </c>
      <c r="R4648" s="119">
        <v>0.4235234104758927</v>
      </c>
      <c r="S4648" s="174">
        <v>78196092275.761337</v>
      </c>
      <c r="T4648" s="119">
        <v>0.30934863336503632</v>
      </c>
      <c r="U4648" s="97">
        <v>13.149933794315425</v>
      </c>
      <c r="V4648" s="184">
        <v>1129634753820.5474</v>
      </c>
      <c r="W4648" s="199">
        <v>1172.1791170995261</v>
      </c>
      <c r="X4648" s="191">
        <v>5.472662588905363E-2</v>
      </c>
      <c r="Y4648" s="198">
        <v>2.0000000000000001E-4</v>
      </c>
    </row>
    <row r="4649" spans="1:25" x14ac:dyDescent="0.2">
      <c r="A4649">
        <v>4645</v>
      </c>
      <c r="B4649" s="119">
        <v>0.48187257161889063</v>
      </c>
      <c r="C4649" s="97">
        <v>9680.9402964979436</v>
      </c>
      <c r="D4649" s="96">
        <v>0.50881322048557942</v>
      </c>
      <c r="E4649" s="98">
        <v>0.7</v>
      </c>
      <c r="F4649" s="119">
        <v>0.57095956769614209</v>
      </c>
      <c r="G4649" s="177">
        <v>1</v>
      </c>
      <c r="H4649" s="97">
        <v>3742354.7257147892</v>
      </c>
      <c r="I4649" s="185">
        <v>44847.623589343275</v>
      </c>
      <c r="J4649" s="174">
        <v>167835716076.65686</v>
      </c>
      <c r="K4649" s="186">
        <v>0.4273474208679785</v>
      </c>
      <c r="L4649" s="182">
        <v>51685618832.675056</v>
      </c>
      <c r="M4649" s="189">
        <v>2238575073.3743978</v>
      </c>
      <c r="N4649" s="187">
        <v>10727685.026592098</v>
      </c>
      <c r="O4649" s="185">
        <v>0</v>
      </c>
      <c r="P4649" s="185">
        <v>309093406934.9198</v>
      </c>
      <c r="Q4649" s="174">
        <v>479167698084.95105</v>
      </c>
      <c r="R4649" s="119">
        <v>0.66573537243378733</v>
      </c>
      <c r="S4649" s="174">
        <v>227385194986.48575</v>
      </c>
      <c r="T4649" s="119">
        <v>0.4745419941604096</v>
      </c>
      <c r="U4649" s="97">
        <v>17.671871053775245</v>
      </c>
      <c r="V4649" s="184">
        <v>4331023729066.0684</v>
      </c>
      <c r="W4649" s="199">
        <v>4491.7702738172147</v>
      </c>
      <c r="X4649" s="191">
        <v>4.1745199418884479E-2</v>
      </c>
      <c r="Y4649" s="198">
        <v>2.0000000000000001E-4</v>
      </c>
    </row>
    <row r="4650" spans="1:25" x14ac:dyDescent="0.2">
      <c r="A4650">
        <v>4646</v>
      </c>
      <c r="B4650" s="119">
        <v>0.26830438574550231</v>
      </c>
      <c r="C4650" s="97">
        <v>12255.795075466596</v>
      </c>
      <c r="D4650" s="96">
        <v>0.95799759567251508</v>
      </c>
      <c r="E4650" s="98">
        <v>0.61015699927416644</v>
      </c>
      <c r="F4650" s="119">
        <v>0</v>
      </c>
      <c r="G4650" s="177">
        <v>0</v>
      </c>
      <c r="H4650" s="97">
        <v>6800126.3649275098</v>
      </c>
      <c r="I4650" s="185">
        <v>40733.922813557772</v>
      </c>
      <c r="J4650" s="174">
        <v>276995822471.39636</v>
      </c>
      <c r="K4650" s="186">
        <v>0.26830438574550231</v>
      </c>
      <c r="L4650" s="182">
        <v>50721574142.993996</v>
      </c>
      <c r="M4650" s="189">
        <v>56143821216.713005</v>
      </c>
      <c r="N4650" s="187">
        <v>14693349.480073445</v>
      </c>
      <c r="O4650" s="185">
        <v>73968973570.382278</v>
      </c>
      <c r="P4650" s="185">
        <v>0</v>
      </c>
      <c r="Q4650" s="174">
        <v>407108617258.49164</v>
      </c>
      <c r="R4650" s="119">
        <v>0.32790849222875185</v>
      </c>
      <c r="S4650" s="174">
        <v>101395714211.42543</v>
      </c>
      <c r="T4650" s="119">
        <v>0.249063050775574</v>
      </c>
      <c r="U4650" s="97">
        <v>18.060884025137764</v>
      </c>
      <c r="V4650" s="184">
        <v>1847538058570.6892</v>
      </c>
      <c r="W4650" s="199">
        <v>1919.6598238875788</v>
      </c>
      <c r="X4650" s="191">
        <v>4.2621115150897081E-2</v>
      </c>
      <c r="Y4650" s="198">
        <v>2.0000000000000001E-4</v>
      </c>
    </row>
    <row r="4651" spans="1:25" x14ac:dyDescent="0.2">
      <c r="A4651">
        <v>4647</v>
      </c>
      <c r="B4651" s="119">
        <v>0.41367430703134722</v>
      </c>
      <c r="C4651" s="97">
        <v>11455.943787219108</v>
      </c>
      <c r="D4651" s="96">
        <v>1.2744531450328584</v>
      </c>
      <c r="E4651" s="98">
        <v>0.41802168163231407</v>
      </c>
      <c r="F4651" s="119">
        <v>0.49245394806993337</v>
      </c>
      <c r="G4651" s="177">
        <v>1</v>
      </c>
      <c r="H4651" s="97">
        <v>21559939.022436317</v>
      </c>
      <c r="I4651" s="185">
        <v>29134.135372068518</v>
      </c>
      <c r="J4651" s="174">
        <v>628130182093.20227</v>
      </c>
      <c r="K4651" s="186">
        <v>0.26573440770692114</v>
      </c>
      <c r="L4651" s="182">
        <v>135201365144.55562</v>
      </c>
      <c r="M4651" s="189">
        <v>7061617480.4023609</v>
      </c>
      <c r="N4651" s="187">
        <v>38784355.23092521</v>
      </c>
      <c r="O4651" s="185">
        <v>0</v>
      </c>
      <c r="P4651" s="185">
        <v>350104948866.7948</v>
      </c>
      <c r="Q4651" s="174">
        <v>985296748440.39941</v>
      </c>
      <c r="R4651" s="119">
        <v>0.45367018789248797</v>
      </c>
      <c r="S4651" s="174">
        <v>252798447355.97461</v>
      </c>
      <c r="T4651" s="119">
        <v>0.25657087345119395</v>
      </c>
      <c r="U4651" s="97">
        <v>15.879350770106679</v>
      </c>
      <c r="V4651" s="184">
        <v>3841802474339.6191</v>
      </c>
      <c r="W4651" s="199">
        <v>3987.6859597623429</v>
      </c>
      <c r="X4651" s="191">
        <v>4.9058713632356067E-2</v>
      </c>
      <c r="Y4651" s="198">
        <v>2.0000000000000001E-4</v>
      </c>
    </row>
    <row r="4652" spans="1:25" x14ac:dyDescent="0.2">
      <c r="A4652">
        <v>4648</v>
      </c>
      <c r="B4652" s="119">
        <v>0.30658888220697711</v>
      </c>
      <c r="C4652" s="97">
        <v>10875.863022333804</v>
      </c>
      <c r="D4652" s="96">
        <v>0.65795338684772831</v>
      </c>
      <c r="E4652" s="98">
        <v>4.7815492375252538E-2</v>
      </c>
      <c r="F4652" s="119">
        <v>0.65928390209565912</v>
      </c>
      <c r="G4652" s="177">
        <v>1</v>
      </c>
      <c r="H4652" s="97">
        <v>4168169.0042072115</v>
      </c>
      <c r="I4652" s="185">
        <v>49120.947862647474</v>
      </c>
      <c r="J4652" s="174">
        <v>204744412338.36569</v>
      </c>
      <c r="K4652" s="186">
        <v>0.30658888220697711</v>
      </c>
      <c r="L4652" s="182">
        <v>36611351287.058899</v>
      </c>
      <c r="M4652" s="189">
        <v>8233709996.4016943</v>
      </c>
      <c r="N4652" s="187">
        <v>10878552.030132011</v>
      </c>
      <c r="O4652" s="185">
        <v>0</v>
      </c>
      <c r="P4652" s="185">
        <v>190037741458.54529</v>
      </c>
      <c r="Q4652" s="174">
        <v>403015863793.31268</v>
      </c>
      <c r="R4652" s="119">
        <v>0.53298783740667344</v>
      </c>
      <c r="S4652" s="174">
        <v>142537185104.86969</v>
      </c>
      <c r="T4652" s="119">
        <v>0.35367636341474168</v>
      </c>
      <c r="U4652" s="97">
        <v>17.65353756967685</v>
      </c>
      <c r="V4652" s="184">
        <v>2676297550796.6938</v>
      </c>
      <c r="W4652" s="199">
        <v>2779.0866645796827</v>
      </c>
      <c r="X4652" s="191">
        <v>4.2954077319524366E-2</v>
      </c>
      <c r="Y4652" s="198">
        <v>2.0000000000000001E-4</v>
      </c>
    </row>
    <row r="4653" spans="1:25" x14ac:dyDescent="0.2">
      <c r="A4653">
        <v>4649</v>
      </c>
      <c r="B4653" s="119">
        <v>0.42940871484926324</v>
      </c>
      <c r="C4653" s="97">
        <v>6805.2020272496147</v>
      </c>
      <c r="D4653" s="96">
        <v>0.72237735391884894</v>
      </c>
      <c r="E4653" s="98">
        <v>0.39704661917776429</v>
      </c>
      <c r="F4653" s="119">
        <v>0.51117517901754239</v>
      </c>
      <c r="G4653" s="177">
        <v>1</v>
      </c>
      <c r="H4653" s="97">
        <v>7363383.3607621044</v>
      </c>
      <c r="I4653" s="185">
        <v>40091.604888003487</v>
      </c>
      <c r="J4653" s="174">
        <v>295209856338.57355</v>
      </c>
      <c r="K4653" s="186">
        <v>0.41467732173732219</v>
      </c>
      <c r="L4653" s="182">
        <v>82265697174.172852</v>
      </c>
      <c r="M4653" s="189">
        <v>5943193007.3873615</v>
      </c>
      <c r="N4653" s="187">
        <v>17420871.20020641</v>
      </c>
      <c r="O4653" s="185">
        <v>0</v>
      </c>
      <c r="P4653" s="185">
        <v>296500031487.87177</v>
      </c>
      <c r="Q4653" s="174">
        <v>597653080833.83264</v>
      </c>
      <c r="R4653" s="119">
        <v>0.60171505727956276</v>
      </c>
      <c r="S4653" s="174">
        <v>195369352575.80612</v>
      </c>
      <c r="T4653" s="119">
        <v>0.32689424490748215</v>
      </c>
      <c r="U4653" s="97">
        <v>16.566687670589761</v>
      </c>
      <c r="V4653" s="184">
        <v>3481458100674.9688</v>
      </c>
      <c r="W4653" s="199">
        <v>3614.0543571368389</v>
      </c>
      <c r="X4653" s="191">
        <v>4.4517010501340555E-2</v>
      </c>
      <c r="Y4653" s="198">
        <v>2.0000000000000001E-4</v>
      </c>
    </row>
    <row r="4654" spans="1:25" x14ac:dyDescent="0.2">
      <c r="A4654">
        <v>4650</v>
      </c>
      <c r="B4654" s="119">
        <v>0.71224029833521352</v>
      </c>
      <c r="C4654" s="97">
        <v>14150.401330097791</v>
      </c>
      <c r="D4654" s="96">
        <v>0.87021597850550603</v>
      </c>
      <c r="E4654" s="98">
        <v>0</v>
      </c>
      <c r="F4654" s="119">
        <v>0.52150169051444883</v>
      </c>
      <c r="G4654" s="177">
        <v>1</v>
      </c>
      <c r="H4654" s="97">
        <v>6013090.2015452404</v>
      </c>
      <c r="I4654" s="185">
        <v>39366.44957873346</v>
      </c>
      <c r="J4654" s="174">
        <v>236714012231.50693</v>
      </c>
      <c r="K4654" s="186">
        <v>0.33403402391858572</v>
      </c>
      <c r="L4654" s="182">
        <v>57751705515.652206</v>
      </c>
      <c r="M4654" s="189">
        <v>11712318785.490166</v>
      </c>
      <c r="N4654" s="187">
        <v>13576306.575742826</v>
      </c>
      <c r="O4654" s="185">
        <v>0</v>
      </c>
      <c r="P4654" s="185">
        <v>245207281247.92184</v>
      </c>
      <c r="Q4654" s="174">
        <v>493633612264.91895</v>
      </c>
      <c r="R4654" s="119">
        <v>0.55757215915481384</v>
      </c>
      <c r="S4654" s="174">
        <v>195822996575.21155</v>
      </c>
      <c r="T4654" s="119">
        <v>0.3966970475870249</v>
      </c>
      <c r="U4654" s="97">
        <v>17.431293872445814</v>
      </c>
      <c r="V4654" s="184">
        <v>3569025927468.0093</v>
      </c>
      <c r="W4654" s="199">
        <v>3704.2741633456199</v>
      </c>
      <c r="X4654" s="191">
        <v>4.3932881507666624E-2</v>
      </c>
      <c r="Y4654" s="198">
        <v>2.0000000000000001E-4</v>
      </c>
    </row>
    <row r="4655" spans="1:25" x14ac:dyDescent="0.2">
      <c r="A4655">
        <v>4651</v>
      </c>
      <c r="B4655" s="119">
        <v>0.46964696591914268</v>
      </c>
      <c r="C4655" s="97">
        <v>13190.507841512939</v>
      </c>
      <c r="D4655" s="96">
        <v>0.8868206390573683</v>
      </c>
      <c r="E4655" s="98">
        <v>0.59218081738993078</v>
      </c>
      <c r="F4655" s="119">
        <v>0.44780929507106831</v>
      </c>
      <c r="G4655" s="177">
        <v>1</v>
      </c>
      <c r="H4655" s="97">
        <v>5745601.0496690525</v>
      </c>
      <c r="I4655" s="185">
        <v>45605.77392799269</v>
      </c>
      <c r="J4655" s="174">
        <v>262032582551.64432</v>
      </c>
      <c r="K4655" s="186">
        <v>0.45978899247321736</v>
      </c>
      <c r="L4655" s="182">
        <v>87255050838.453201</v>
      </c>
      <c r="M4655" s="189">
        <v>3168544318.3524742</v>
      </c>
      <c r="N4655" s="187">
        <v>12992284.138111264</v>
      </c>
      <c r="O4655" s="185">
        <v>0</v>
      </c>
      <c r="P4655" s="185">
        <v>217404967569.78723</v>
      </c>
      <c r="Q4655" s="174">
        <v>482606094439.784</v>
      </c>
      <c r="R4655" s="119">
        <v>0.61002891296711348</v>
      </c>
      <c r="S4655" s="174">
        <v>211572552444.53195</v>
      </c>
      <c r="T4655" s="119">
        <v>0.43839594004739696</v>
      </c>
      <c r="U4655" s="97">
        <v>16.575518345444156</v>
      </c>
      <c r="V4655" s="184">
        <v>3691045322003.7539</v>
      </c>
      <c r="W4655" s="199">
        <v>3830.0583997157873</v>
      </c>
      <c r="X4655" s="191">
        <v>4.5279782756432324E-2</v>
      </c>
      <c r="Y4655" s="198">
        <v>2.0000000000000001E-4</v>
      </c>
    </row>
    <row r="4656" spans="1:25" x14ac:dyDescent="0.2">
      <c r="A4656">
        <v>4652</v>
      </c>
      <c r="B4656" s="119">
        <v>0.6538597893642667</v>
      </c>
      <c r="C4656" s="97">
        <v>10839.73098257856</v>
      </c>
      <c r="D4656" s="96">
        <v>0.87556105474626333</v>
      </c>
      <c r="E4656" s="98">
        <v>0</v>
      </c>
      <c r="F4656" s="119">
        <v>0.51241028227214969</v>
      </c>
      <c r="G4656" s="177">
        <v>1</v>
      </c>
      <c r="H4656" s="97">
        <v>6092202.8861497417</v>
      </c>
      <c r="I4656" s="185">
        <v>40857.185980899652</v>
      </c>
      <c r="J4656" s="174">
        <v>248910266352.79364</v>
      </c>
      <c r="K4656" s="186">
        <v>0.42605700545895919</v>
      </c>
      <c r="L4656" s="182">
        <v>80184408674.963623</v>
      </c>
      <c r="M4656" s="189">
        <v>4010074820.0878711</v>
      </c>
      <c r="N4656" s="187">
        <v>13744512.10299203</v>
      </c>
      <c r="O4656" s="185">
        <v>0</v>
      </c>
      <c r="P4656" s="185">
        <v>197544948302.8201</v>
      </c>
      <c r="Q4656" s="174">
        <v>450465289475.70166</v>
      </c>
      <c r="R4656" s="119">
        <v>0.58625143273500591</v>
      </c>
      <c r="S4656" s="174">
        <v>181779509689.43954</v>
      </c>
      <c r="T4656" s="119">
        <v>0.40353721793084979</v>
      </c>
      <c r="U4656" s="97">
        <v>16.409408565473207</v>
      </c>
      <c r="V4656" s="184">
        <v>3162338227725.1387</v>
      </c>
      <c r="W4656" s="199">
        <v>3283.5700504599117</v>
      </c>
      <c r="X4656" s="191">
        <v>4.5578430167642257E-2</v>
      </c>
      <c r="Y4656" s="198">
        <v>2.0000000000000001E-4</v>
      </c>
    </row>
    <row r="4657" spans="1:25" x14ac:dyDescent="0.2">
      <c r="A4657">
        <v>4653</v>
      </c>
      <c r="B4657" s="119">
        <v>0.43925819595834281</v>
      </c>
      <c r="C4657" s="97">
        <v>12292.781251193035</v>
      </c>
      <c r="D4657" s="96">
        <v>1.3009736033386785</v>
      </c>
      <c r="E4657" s="98">
        <v>0</v>
      </c>
      <c r="F4657" s="119">
        <v>0</v>
      </c>
      <c r="G4657" s="177">
        <v>0</v>
      </c>
      <c r="H4657" s="97">
        <v>9487009.5886789504</v>
      </c>
      <c r="I4657" s="185">
        <v>36029.610722101388</v>
      </c>
      <c r="J4657" s="174">
        <v>341813262396.9458</v>
      </c>
      <c r="K4657" s="186">
        <v>0.34493277911275178</v>
      </c>
      <c r="L4657" s="182">
        <v>91009136192.628098</v>
      </c>
      <c r="M4657" s="189">
        <v>6510888896.7694979</v>
      </c>
      <c r="N4657" s="187">
        <v>18453932.706490748</v>
      </c>
      <c r="O4657" s="185">
        <v>0</v>
      </c>
      <c r="P4657" s="185">
        <v>0</v>
      </c>
      <c r="Q4657" s="174">
        <v>348324151293.71527</v>
      </c>
      <c r="R4657" s="119">
        <v>0.33848528187974103</v>
      </c>
      <c r="S4657" s="174">
        <v>91009136192.628098</v>
      </c>
      <c r="T4657" s="119">
        <v>0.26127713468793329</v>
      </c>
      <c r="U4657" s="97">
        <v>13.203068282035737</v>
      </c>
      <c r="V4657" s="184">
        <v>1193317180116.6333</v>
      </c>
      <c r="W4657" s="199">
        <v>1239.9366002391353</v>
      </c>
      <c r="X4657" s="191">
        <v>6.1526773660819843E-2</v>
      </c>
      <c r="Y4657" s="198">
        <v>2.0000000000000001E-4</v>
      </c>
    </row>
    <row r="4658" spans="1:25" x14ac:dyDescent="0.2">
      <c r="A4658">
        <v>4654</v>
      </c>
      <c r="B4658" s="119">
        <v>0.55868872651857981</v>
      </c>
      <c r="C4658" s="97">
        <v>4911.6094781299744</v>
      </c>
      <c r="D4658" s="96">
        <v>1.2358606738976854</v>
      </c>
      <c r="E4658" s="98">
        <v>0.47556630922355492</v>
      </c>
      <c r="F4658" s="119">
        <v>0.73003499576792574</v>
      </c>
      <c r="G4658" s="177">
        <v>1</v>
      </c>
      <c r="H4658" s="97">
        <v>19287361.052525729</v>
      </c>
      <c r="I4658" s="185">
        <v>29402.996342597427</v>
      </c>
      <c r="J4658" s="174">
        <v>567106206485.77002</v>
      </c>
      <c r="K4658" s="186">
        <v>0.4060515668746536</v>
      </c>
      <c r="L4658" s="182">
        <v>172358527939.22818</v>
      </c>
      <c r="M4658" s="189">
        <v>12904514615.11404</v>
      </c>
      <c r="N4658" s="187">
        <v>35453440.838563174</v>
      </c>
      <c r="O4658" s="185">
        <v>0</v>
      </c>
      <c r="P4658" s="185">
        <v>551919817728.04089</v>
      </c>
      <c r="Q4658" s="174">
        <v>1131930538828.925</v>
      </c>
      <c r="R4658" s="119">
        <v>0.59350834248660111</v>
      </c>
      <c r="S4658" s="174">
        <v>435284792596.78296</v>
      </c>
      <c r="T4658" s="119">
        <v>0.38455079853850466</v>
      </c>
      <c r="U4658" s="97">
        <v>16.705009865518107</v>
      </c>
      <c r="V4658" s="184">
        <v>7690414235073.5732</v>
      </c>
      <c r="W4658" s="199">
        <v>7981.5637982595908</v>
      </c>
      <c r="X4658" s="191">
        <v>4.4599113877778797E-2</v>
      </c>
      <c r="Y4658" s="198">
        <v>2.0000000000000001E-4</v>
      </c>
    </row>
    <row r="4659" spans="1:25" x14ac:dyDescent="0.2">
      <c r="A4659">
        <v>4655</v>
      </c>
      <c r="B4659" s="119">
        <v>0.7168777782330289</v>
      </c>
      <c r="C4659" s="97">
        <v>7654.8293649796478</v>
      </c>
      <c r="D4659" s="96">
        <v>0.59448211413503738</v>
      </c>
      <c r="E4659" s="98">
        <v>0.33703923204583608</v>
      </c>
      <c r="F4659" s="119">
        <v>0.61077103008592726</v>
      </c>
      <c r="G4659" s="177">
        <v>1</v>
      </c>
      <c r="H4659" s="97">
        <v>8941929.3547894824</v>
      </c>
      <c r="I4659" s="185">
        <v>36883.926463340373</v>
      </c>
      <c r="J4659" s="174">
        <v>329813464762.43988</v>
      </c>
      <c r="K4659" s="186">
        <v>0.40324751187819141</v>
      </c>
      <c r="L4659" s="182">
        <v>89504587599.893036</v>
      </c>
      <c r="M4659" s="189">
        <v>13750133874.113174</v>
      </c>
      <c r="N4659" s="187">
        <v>22102402.401475698</v>
      </c>
      <c r="O4659" s="185">
        <v>0</v>
      </c>
      <c r="P4659" s="185">
        <v>190477663376.74741</v>
      </c>
      <c r="Q4659" s="174">
        <v>534041262013.30042</v>
      </c>
      <c r="R4659" s="119">
        <v>0.53437554370783791</v>
      </c>
      <c r="S4659" s="174">
        <v>137904855441.92218</v>
      </c>
      <c r="T4659" s="119">
        <v>0.25822883970056909</v>
      </c>
      <c r="U4659" s="97">
        <v>15.399702474272347</v>
      </c>
      <c r="V4659" s="184">
        <v>2300492584411.126</v>
      </c>
      <c r="W4659" s="199">
        <v>2388.3826262929128</v>
      </c>
      <c r="X4659" s="191">
        <v>4.608760443758049E-2</v>
      </c>
      <c r="Y4659" s="198">
        <v>2.0000000000000001E-4</v>
      </c>
    </row>
    <row r="4660" spans="1:25" x14ac:dyDescent="0.2">
      <c r="A4660">
        <v>4656</v>
      </c>
      <c r="B4660" s="119">
        <v>0.40176226204206256</v>
      </c>
      <c r="C4660" s="97">
        <v>6367.2968718352386</v>
      </c>
      <c r="D4660" s="96">
        <v>0.84794718290144588</v>
      </c>
      <c r="E4660" s="98">
        <v>0.34015136851322908</v>
      </c>
      <c r="F4660" s="119">
        <v>0.6230351202580835</v>
      </c>
      <c r="G4660" s="177">
        <v>1</v>
      </c>
      <c r="H4660" s="97">
        <v>7832502.6162376413</v>
      </c>
      <c r="I4660" s="185">
        <v>38089.954937127361</v>
      </c>
      <c r="J4660" s="174">
        <v>298339671697.42389</v>
      </c>
      <c r="K4660" s="186">
        <v>0.40176226204206256</v>
      </c>
      <c r="L4660" s="182">
        <v>85452494157.236496</v>
      </c>
      <c r="M4660" s="189">
        <v>5442129769.0005713</v>
      </c>
      <c r="N4660" s="187">
        <v>17473244.30805536</v>
      </c>
      <c r="O4660" s="185">
        <v>0</v>
      </c>
      <c r="P4660" s="185">
        <v>320012128416.6626</v>
      </c>
      <c r="Q4660" s="174">
        <v>623793929883.08704</v>
      </c>
      <c r="R4660" s="119">
        <v>0.60255687990073925</v>
      </c>
      <c r="S4660" s="174">
        <v>249940630422.71381</v>
      </c>
      <c r="T4660" s="119">
        <v>0.40067820228638373</v>
      </c>
      <c r="U4660" s="97">
        <v>17.018899958188829</v>
      </c>
      <c r="V4660" s="184">
        <v>4544084234728.3428</v>
      </c>
      <c r="W4660" s="199">
        <v>4716.2832918610702</v>
      </c>
      <c r="X4660" s="191">
        <v>4.364592290999967E-2</v>
      </c>
      <c r="Y4660" s="198">
        <v>2.0000000000000001E-4</v>
      </c>
    </row>
    <row r="4661" spans="1:25" x14ac:dyDescent="0.2">
      <c r="A4661">
        <v>4657</v>
      </c>
      <c r="B4661" s="119">
        <v>0.46320284451930094</v>
      </c>
      <c r="C4661" s="97">
        <v>7322.2118201671419</v>
      </c>
      <c r="D4661" s="96">
        <v>0.84067152990462157</v>
      </c>
      <c r="E4661" s="98">
        <v>0</v>
      </c>
      <c r="F4661" s="119">
        <v>0</v>
      </c>
      <c r="G4661" s="177">
        <v>0</v>
      </c>
      <c r="H4661" s="97">
        <v>10588360.873545013</v>
      </c>
      <c r="I4661" s="185">
        <v>35923.098406177116</v>
      </c>
      <c r="J4661" s="174">
        <v>380366729620.47302</v>
      </c>
      <c r="K4661" s="186">
        <v>0.37402302257332021</v>
      </c>
      <c r="L4661" s="182">
        <v>99979277811.941513</v>
      </c>
      <c r="M4661" s="189">
        <v>8174806266.607583</v>
      </c>
      <c r="N4661" s="187">
        <v>22997275.170538533</v>
      </c>
      <c r="O4661" s="185">
        <v>0</v>
      </c>
      <c r="P4661" s="185">
        <v>0</v>
      </c>
      <c r="Q4661" s="174">
        <v>388541535887.08063</v>
      </c>
      <c r="R4661" s="119">
        <v>0.36615368180436703</v>
      </c>
      <c r="S4661" s="174">
        <v>99979277811.941513</v>
      </c>
      <c r="T4661" s="119">
        <v>0.2573194075214596</v>
      </c>
      <c r="U4661" s="97">
        <v>13.288735769634037</v>
      </c>
      <c r="V4661" s="184">
        <v>1403091230811.6987</v>
      </c>
      <c r="W4661" s="199">
        <v>1455.9424754876147</v>
      </c>
      <c r="X4661" s="191">
        <v>5.7471187653589051E-2</v>
      </c>
      <c r="Y4661" s="198">
        <v>2.0000000000000001E-4</v>
      </c>
    </row>
    <row r="4662" spans="1:25" x14ac:dyDescent="0.2">
      <c r="A4662">
        <v>4658</v>
      </c>
      <c r="B4662" s="119">
        <v>0.47967799615558332</v>
      </c>
      <c r="C4662" s="97">
        <v>11806.129561778325</v>
      </c>
      <c r="D4662" s="96">
        <v>0.92529394899195427</v>
      </c>
      <c r="E4662" s="98">
        <v>0.39850629762933942</v>
      </c>
      <c r="F4662" s="119">
        <v>0.50701659500962148</v>
      </c>
      <c r="G4662" s="177">
        <v>1</v>
      </c>
      <c r="H4662" s="97">
        <v>6358259.637950276</v>
      </c>
      <c r="I4662" s="185">
        <v>38828.329264634267</v>
      </c>
      <c r="J4662" s="174">
        <v>246880598772.36758</v>
      </c>
      <c r="K4662" s="186">
        <v>0.37390928917217181</v>
      </c>
      <c r="L4662" s="182">
        <v>66910292414.241791</v>
      </c>
      <c r="M4662" s="189">
        <v>4515252796.8905315</v>
      </c>
      <c r="N4662" s="187">
        <v>14024215.363144547</v>
      </c>
      <c r="O4662" s="185">
        <v>0</v>
      </c>
      <c r="P4662" s="185">
        <v>181112197721.37921</v>
      </c>
      <c r="Q4662" s="174">
        <v>432508049290.63733</v>
      </c>
      <c r="R4662" s="119">
        <v>0.54843073501988182</v>
      </c>
      <c r="S4662" s="174">
        <v>159828561046.57486</v>
      </c>
      <c r="T4662" s="119">
        <v>0.36953892837072511</v>
      </c>
      <c r="U4662" s="97">
        <v>16.566718852806687</v>
      </c>
      <c r="V4662" s="184">
        <v>2775789983169.3911</v>
      </c>
      <c r="W4662" s="199">
        <v>2876.7443870382176</v>
      </c>
      <c r="X4662" s="191">
        <v>4.5427225850446867E-2</v>
      </c>
      <c r="Y4662" s="198">
        <v>2.0000000000000001E-4</v>
      </c>
    </row>
    <row r="4663" spans="1:25" x14ac:dyDescent="0.2">
      <c r="A4663">
        <v>4659</v>
      </c>
      <c r="B4663" s="119">
        <v>0.49682964487844306</v>
      </c>
      <c r="C4663" s="97">
        <v>15710.776695272638</v>
      </c>
      <c r="D4663" s="96">
        <v>1.0216420039274658</v>
      </c>
      <c r="E4663" s="98">
        <v>0</v>
      </c>
      <c r="F4663" s="119">
        <v>0.62265969853217229</v>
      </c>
      <c r="G4663" s="177">
        <v>1</v>
      </c>
      <c r="H4663" s="97">
        <v>20780753.377480302</v>
      </c>
      <c r="I4663" s="185">
        <v>22963.976425518711</v>
      </c>
      <c r="J4663" s="174">
        <v>477208730664.97601</v>
      </c>
      <c r="K4663" s="186">
        <v>5.5646254700943198E-2</v>
      </c>
      <c r="L4663" s="182">
        <v>6948613105.4933777</v>
      </c>
      <c r="M4663" s="189">
        <v>2702212842.1488628</v>
      </c>
      <c r="N4663" s="187">
        <v>40368076.572866321</v>
      </c>
      <c r="O4663" s="185">
        <v>0</v>
      </c>
      <c r="P4663" s="185">
        <v>486652128541.84155</v>
      </c>
      <c r="Q4663" s="174">
        <v>966563072048.96643</v>
      </c>
      <c r="R4663" s="119">
        <v>0.43026326313499164</v>
      </c>
      <c r="S4663" s="174">
        <v>193990918629.11066</v>
      </c>
      <c r="T4663" s="119">
        <v>0.20070176922637803</v>
      </c>
      <c r="U4663" s="97">
        <v>18.825167249721293</v>
      </c>
      <c r="V4663" s="184">
        <v>3288698735012.436</v>
      </c>
      <c r="W4663" s="199">
        <v>3415.6032360064537</v>
      </c>
      <c r="X4663" s="191">
        <v>4.3298753503550738E-2</v>
      </c>
      <c r="Y4663" s="198">
        <v>2.0000000000000001E-4</v>
      </c>
    </row>
    <row r="4664" spans="1:25" x14ac:dyDescent="0.2">
      <c r="A4664">
        <v>4660</v>
      </c>
      <c r="B4664" s="119">
        <v>0.52590987802313349</v>
      </c>
      <c r="C4664" s="97">
        <v>10626.680360998756</v>
      </c>
      <c r="D4664" s="96">
        <v>1.3763186204586526</v>
      </c>
      <c r="E4664" s="98">
        <v>0</v>
      </c>
      <c r="F4664" s="119">
        <v>0.60082495297960015</v>
      </c>
      <c r="G4664" s="177">
        <v>1</v>
      </c>
      <c r="H4664" s="97">
        <v>15067886.348059228</v>
      </c>
      <c r="I4664" s="185">
        <v>29865.151572464369</v>
      </c>
      <c r="J4664" s="174">
        <v>450004709661.45544</v>
      </c>
      <c r="K4664" s="186">
        <v>0.27118219861665205</v>
      </c>
      <c r="L4664" s="182">
        <v>91332130213.423187</v>
      </c>
      <c r="M4664" s="189">
        <v>10401472563.809654</v>
      </c>
      <c r="N4664" s="187">
        <v>26940648.265477493</v>
      </c>
      <c r="O4664" s="185">
        <v>0</v>
      </c>
      <c r="P4664" s="185">
        <v>399525159420.59064</v>
      </c>
      <c r="Q4664" s="174">
        <v>859931341645.85583</v>
      </c>
      <c r="R4664" s="119">
        <v>0.5135914609706127</v>
      </c>
      <c r="S4664" s="174">
        <v>249062234261.77866</v>
      </c>
      <c r="T4664" s="119">
        <v>0.28963037186793172</v>
      </c>
      <c r="U4664" s="97">
        <v>16.941611492210281</v>
      </c>
      <c r="V4664" s="184">
        <v>4187625466262.479</v>
      </c>
      <c r="W4664" s="199">
        <v>4346.1341334234894</v>
      </c>
      <c r="X4664" s="191">
        <v>4.527983639822409E-2</v>
      </c>
      <c r="Y4664" s="198">
        <v>2.0000000000000001E-4</v>
      </c>
    </row>
    <row r="4665" spans="1:25" x14ac:dyDescent="0.2">
      <c r="A4665">
        <v>4661</v>
      </c>
      <c r="B4665" s="119">
        <v>0.49731122181264198</v>
      </c>
      <c r="C4665" s="97">
        <v>10535.705293596395</v>
      </c>
      <c r="D4665" s="96">
        <v>0.28822206782106619</v>
      </c>
      <c r="E4665" s="98">
        <v>0.14138723131726735</v>
      </c>
      <c r="F4665" s="119">
        <v>0.66186456897815893</v>
      </c>
      <c r="G4665" s="177">
        <v>1</v>
      </c>
      <c r="H4665" s="97">
        <v>2394694.1819552411</v>
      </c>
      <c r="I4665" s="185">
        <v>53840.909155515743</v>
      </c>
      <c r="J4665" s="174">
        <v>128932511905.89423</v>
      </c>
      <c r="K4665" s="186">
        <v>0.49731122181264198</v>
      </c>
      <c r="L4665" s="182">
        <v>48885965053.016342</v>
      </c>
      <c r="M4665" s="189">
        <v>3421320247.54389</v>
      </c>
      <c r="N4665" s="187">
        <v>8586959.1896902137</v>
      </c>
      <c r="O4665" s="185">
        <v>0</v>
      </c>
      <c r="P4665" s="185">
        <v>186583031505.61362</v>
      </c>
      <c r="Q4665" s="174">
        <v>318936863659.0517</v>
      </c>
      <c r="R4665" s="119">
        <v>0.6690540810606862</v>
      </c>
      <c r="S4665" s="174">
        <v>99074863926.705338</v>
      </c>
      <c r="T4665" s="119">
        <v>0.31064099267188461</v>
      </c>
      <c r="U4665" s="97">
        <v>16.144720985908581</v>
      </c>
      <c r="V4665" s="184">
        <v>1776656359538.0703</v>
      </c>
      <c r="W4665" s="199">
        <v>1844.5881832760517</v>
      </c>
      <c r="X4665" s="191">
        <v>4.4088714674790322E-2</v>
      </c>
      <c r="Y4665" s="198">
        <v>2.0000000000000001E-4</v>
      </c>
    </row>
    <row r="4666" spans="1:25" x14ac:dyDescent="0.2">
      <c r="A4666">
        <v>4662</v>
      </c>
      <c r="B4666" s="119">
        <v>0.58545784768632303</v>
      </c>
      <c r="C4666" s="97">
        <v>8966.8503571928577</v>
      </c>
      <c r="D4666" s="96">
        <v>0.8057512070384788</v>
      </c>
      <c r="E4666" s="98">
        <v>0</v>
      </c>
      <c r="F4666" s="119">
        <v>0.51379926065956494</v>
      </c>
      <c r="G4666" s="177">
        <v>1</v>
      </c>
      <c r="H4666" s="97">
        <v>5362081.8663389022</v>
      </c>
      <c r="I4666" s="185">
        <v>45825.378717888496</v>
      </c>
      <c r="J4666" s="174">
        <v>245719432241.30255</v>
      </c>
      <c r="K4666" s="186">
        <v>0.48738562751642678</v>
      </c>
      <c r="L4666" s="182">
        <v>90050484933.843216</v>
      </c>
      <c r="M4666" s="189">
        <v>7890455738.3322697</v>
      </c>
      <c r="N4666" s="187">
        <v>12693112.664450683</v>
      </c>
      <c r="O4666" s="185">
        <v>0</v>
      </c>
      <c r="P4666" s="185">
        <v>218689000126.84344</v>
      </c>
      <c r="Q4666" s="174">
        <v>472298888106.47827</v>
      </c>
      <c r="R4666" s="119">
        <v>0.6239932534224818</v>
      </c>
      <c r="S4666" s="174">
        <v>185442573597.00122</v>
      </c>
      <c r="T4666" s="119">
        <v>0.39263817524633637</v>
      </c>
      <c r="U4666" s="97">
        <v>16.231514678962942</v>
      </c>
      <c r="V4666" s="184">
        <v>3231467542636.7944</v>
      </c>
      <c r="W4666" s="199">
        <v>3354.9887894940516</v>
      </c>
      <c r="X4666" s="191">
        <v>4.6111038541270584E-2</v>
      </c>
      <c r="Y4666" s="198">
        <v>2.0000000000000001E-4</v>
      </c>
    </row>
    <row r="4667" spans="1:25" x14ac:dyDescent="0.2">
      <c r="A4667">
        <v>4663</v>
      </c>
      <c r="B4667" s="119">
        <v>0.44699848984176871</v>
      </c>
      <c r="C4667" s="97">
        <v>17000</v>
      </c>
      <c r="D4667" s="96">
        <v>0.76741665192930142</v>
      </c>
      <c r="E4667" s="98">
        <v>0</v>
      </c>
      <c r="F4667" s="119">
        <v>0</v>
      </c>
      <c r="G4667" s="177">
        <v>0</v>
      </c>
      <c r="H4667" s="97">
        <v>3986598.3283686629</v>
      </c>
      <c r="I4667" s="185">
        <v>41751.863377775757</v>
      </c>
      <c r="J4667" s="174">
        <v>166447908748.11761</v>
      </c>
      <c r="K4667" s="186">
        <v>0.32342833227924417</v>
      </c>
      <c r="L4667" s="182">
        <v>38306423325.064056</v>
      </c>
      <c r="M4667" s="189">
        <v>4787471392.064497</v>
      </c>
      <c r="N4667" s="187">
        <v>9940526.7103562877</v>
      </c>
      <c r="O4667" s="185">
        <v>0</v>
      </c>
      <c r="P4667" s="185">
        <v>0</v>
      </c>
      <c r="Q4667" s="174">
        <v>171235380140.1821</v>
      </c>
      <c r="R4667" s="119">
        <v>0.31438578577453002</v>
      </c>
      <c r="S4667" s="174">
        <v>38306423325.064056</v>
      </c>
      <c r="T4667" s="119">
        <v>0.22370624162894634</v>
      </c>
      <c r="U4667" s="97">
        <v>13.420762323325093</v>
      </c>
      <c r="V4667" s="184">
        <v>518462917406.71472</v>
      </c>
      <c r="W4667" s="199">
        <v>538.32121054185131</v>
      </c>
      <c r="X4667" s="191">
        <v>6.0193203018282987E-2</v>
      </c>
      <c r="Y4667" s="198">
        <v>2.0000000000000001E-4</v>
      </c>
    </row>
    <row r="4668" spans="1:25" x14ac:dyDescent="0.2">
      <c r="A4668">
        <v>4664</v>
      </c>
      <c r="B4668" s="119">
        <v>0.41209058922420833</v>
      </c>
      <c r="C4668" s="97">
        <v>4641.5198405885139</v>
      </c>
      <c r="D4668" s="96">
        <v>0.82635917999347897</v>
      </c>
      <c r="E4668" s="98">
        <v>5.8290095604691672E-2</v>
      </c>
      <c r="F4668" s="119">
        <v>0.69499920845163454</v>
      </c>
      <c r="G4668" s="177">
        <v>1</v>
      </c>
      <c r="H4668" s="97">
        <v>9136313.287122352</v>
      </c>
      <c r="I4668" s="185">
        <v>39282.815742059363</v>
      </c>
      <c r="J4668" s="174">
        <v>358900111419.75604</v>
      </c>
      <c r="K4668" s="186">
        <v>0.41209058922420838</v>
      </c>
      <c r="L4668" s="182">
        <v>99507869435.667908</v>
      </c>
      <c r="M4668" s="189">
        <v>2567280752.7300501</v>
      </c>
      <c r="N4668" s="187">
        <v>20364109.370469019</v>
      </c>
      <c r="O4668" s="185">
        <v>0</v>
      </c>
      <c r="P4668" s="185">
        <v>356922771449.00519</v>
      </c>
      <c r="Q4668" s="174">
        <v>718390163621.49133</v>
      </c>
      <c r="R4668" s="119">
        <v>0.60334564348959685</v>
      </c>
      <c r="S4668" s="174">
        <v>217571077434.79834</v>
      </c>
      <c r="T4668" s="119">
        <v>0.30285921001200283</v>
      </c>
      <c r="U4668" s="97">
        <v>16.296959519705918</v>
      </c>
      <c r="V4668" s="184">
        <v>3828561952824.6035</v>
      </c>
      <c r="W4668" s="199">
        <v>3974.261073231954</v>
      </c>
      <c r="X4668" s="191">
        <v>4.5591988646198907E-2</v>
      </c>
      <c r="Y4668" s="198">
        <v>2.0000000000000001E-4</v>
      </c>
    </row>
    <row r="4669" spans="1:25" x14ac:dyDescent="0.2">
      <c r="A4669">
        <v>4665</v>
      </c>
      <c r="B4669" s="119">
        <v>0.54141352086204841</v>
      </c>
      <c r="C4669" s="97">
        <v>13781.151754664017</v>
      </c>
      <c r="D4669" s="96">
        <v>0.34775661598480145</v>
      </c>
      <c r="E4669" s="98">
        <v>0.3386116241836416</v>
      </c>
      <c r="F4669" s="119">
        <v>0.66463624007045352</v>
      </c>
      <c r="G4669" s="177">
        <v>1</v>
      </c>
      <c r="H4669" s="97">
        <v>3169115.1195458183</v>
      </c>
      <c r="I4669" s="185">
        <v>38851.976094271311</v>
      </c>
      <c r="J4669" s="174">
        <v>123126384864.58791</v>
      </c>
      <c r="K4669" s="186">
        <v>0.33750647780711762</v>
      </c>
      <c r="L4669" s="182">
        <v>27105418168.80109</v>
      </c>
      <c r="M4669" s="189">
        <v>1920025476.2902877</v>
      </c>
      <c r="N4669" s="187">
        <v>10281235.140173372</v>
      </c>
      <c r="O4669" s="185">
        <v>0</v>
      </c>
      <c r="P4669" s="185">
        <v>270072955807.92712</v>
      </c>
      <c r="Q4669" s="174">
        <v>395119366148.8053</v>
      </c>
      <c r="R4669" s="119">
        <v>0.65199111761606909</v>
      </c>
      <c r="S4669" s="174">
        <v>161800453728.39777</v>
      </c>
      <c r="T4669" s="119">
        <v>0.40949765460866411</v>
      </c>
      <c r="U4669" s="97">
        <v>18.032264376315435</v>
      </c>
      <c r="V4669" s="184">
        <v>3138989684791.7539</v>
      </c>
      <c r="W4669" s="199">
        <v>3260.071466922077</v>
      </c>
      <c r="X4669" s="191">
        <v>4.1365999634341059E-2</v>
      </c>
      <c r="Y4669" s="198">
        <v>2.0000000000000001E-4</v>
      </c>
    </row>
    <row r="4670" spans="1:25" x14ac:dyDescent="0.2">
      <c r="A4670">
        <v>4666</v>
      </c>
      <c r="B4670" s="119">
        <v>0.45703626290425925</v>
      </c>
      <c r="C4670" s="97">
        <v>4000</v>
      </c>
      <c r="D4670" s="96">
        <v>0.71498525476386943</v>
      </c>
      <c r="E4670" s="98">
        <v>0.15321117091416464</v>
      </c>
      <c r="F4670" s="119">
        <v>0</v>
      </c>
      <c r="G4670" s="177">
        <v>0</v>
      </c>
      <c r="H4670" s="97">
        <v>9021910.8800779022</v>
      </c>
      <c r="I4670" s="185">
        <v>27349.041451357891</v>
      </c>
      <c r="J4670" s="174">
        <v>246740614629.70731</v>
      </c>
      <c r="K4670" s="186">
        <v>0.35504076430218623</v>
      </c>
      <c r="L4670" s="182">
        <v>60887357938.527466</v>
      </c>
      <c r="M4670" s="189">
        <v>12783165432.019779</v>
      </c>
      <c r="N4670" s="187">
        <v>21149185.138076015</v>
      </c>
      <c r="O4670" s="185">
        <v>39481142231.893944</v>
      </c>
      <c r="P4670" s="185">
        <v>0</v>
      </c>
      <c r="Q4670" s="174">
        <v>299004922293.62103</v>
      </c>
      <c r="R4670" s="119">
        <v>0.39861514410453697</v>
      </c>
      <c r="S4670" s="174">
        <v>82755165093.9077</v>
      </c>
      <c r="T4670" s="119">
        <v>0.27676857109610598</v>
      </c>
      <c r="U4670" s="97">
        <v>15.093941381185237</v>
      </c>
      <c r="V4670" s="184">
        <v>1388680457155.8518</v>
      </c>
      <c r="W4670" s="199">
        <v>1442.4757205253072</v>
      </c>
      <c r="X4670" s="191">
        <v>4.7349203731503094E-2</v>
      </c>
      <c r="Y4670" s="198">
        <v>2.0000000000000001E-4</v>
      </c>
    </row>
    <row r="4671" spans="1:25" x14ac:dyDescent="0.2">
      <c r="A4671">
        <v>4667</v>
      </c>
      <c r="B4671" s="119">
        <v>0.56026668444554362</v>
      </c>
      <c r="C4671" s="97">
        <v>14312.306516318302</v>
      </c>
      <c r="D4671" s="96">
        <v>1.1319988433562636</v>
      </c>
      <c r="E4671" s="98">
        <v>1.7279664931161426E-2</v>
      </c>
      <c r="F4671" s="119">
        <v>0</v>
      </c>
      <c r="G4671" s="177">
        <v>0</v>
      </c>
      <c r="H4671" s="97">
        <v>9033883.0319310259</v>
      </c>
      <c r="I4671" s="185">
        <v>36370.785081271235</v>
      </c>
      <c r="J4671" s="174">
        <v>328569418203.7063</v>
      </c>
      <c r="K4671" s="186">
        <v>0.38972317227994102</v>
      </c>
      <c r="L4671" s="182">
        <v>101715965737.90831</v>
      </c>
      <c r="M4671" s="189">
        <v>4747790098.5544252</v>
      </c>
      <c r="N4671" s="187">
        <v>17918411.757935204</v>
      </c>
      <c r="O4671" s="185">
        <v>5749769655.1681137</v>
      </c>
      <c r="P4671" s="185">
        <v>0</v>
      </c>
      <c r="Q4671" s="174">
        <v>339066977957.42883</v>
      </c>
      <c r="R4671" s="119">
        <v>0.39122338748455876</v>
      </c>
      <c r="S4671" s="174">
        <v>104521327672.07967</v>
      </c>
      <c r="T4671" s="119">
        <v>0.30826159569335215</v>
      </c>
      <c r="U4671" s="97">
        <v>13.339572687020508</v>
      </c>
      <c r="V4671" s="184">
        <v>1332840724561.1477</v>
      </c>
      <c r="W4671" s="199">
        <v>1384.5249920698395</v>
      </c>
      <c r="X4671" s="191">
        <v>6.219275322107079E-2</v>
      </c>
      <c r="Y4671" s="198">
        <v>2.0000000000000001E-4</v>
      </c>
    </row>
    <row r="4672" spans="1:25" x14ac:dyDescent="0.2">
      <c r="A4672">
        <v>4668</v>
      </c>
      <c r="B4672" s="119">
        <v>0.65495835192206664</v>
      </c>
      <c r="C4672" s="97">
        <v>9609.7476051593094</v>
      </c>
      <c r="D4672" s="96">
        <v>0.67456652251051274</v>
      </c>
      <c r="E4672" s="98">
        <v>0.3070423710181634</v>
      </c>
      <c r="F4672" s="119">
        <v>0</v>
      </c>
      <c r="G4672" s="177">
        <v>0</v>
      </c>
      <c r="H4672" s="97">
        <v>5819527.8511603521</v>
      </c>
      <c r="I4672" s="185">
        <v>38038.503373457686</v>
      </c>
      <c r="J4672" s="174">
        <v>221366129798.29401</v>
      </c>
      <c r="K4672" s="186">
        <v>0.41881370595067158</v>
      </c>
      <c r="L4672" s="182">
        <v>66630587448.962898</v>
      </c>
      <c r="M4672" s="189">
        <v>19535366683.353603</v>
      </c>
      <c r="N4672" s="187">
        <v>14389255.909254052</v>
      </c>
      <c r="O4672" s="185">
        <v>65980524895.310799</v>
      </c>
      <c r="P4672" s="185">
        <v>0</v>
      </c>
      <c r="Q4672" s="174">
        <v>306882021376.95837</v>
      </c>
      <c r="R4672" s="119">
        <v>0.47410919823911779</v>
      </c>
      <c r="S4672" s="174">
        <v>104562523260.01984</v>
      </c>
      <c r="T4672" s="119">
        <v>0.34072547746803489</v>
      </c>
      <c r="U4672" s="97">
        <v>15.743808879339166</v>
      </c>
      <c r="V4672" s="184">
        <v>1777492677473.2271</v>
      </c>
      <c r="W4672" s="199">
        <v>1843.5650468470894</v>
      </c>
      <c r="X4672" s="191">
        <v>4.7032584067638807E-2</v>
      </c>
      <c r="Y4672" s="198">
        <v>2.0000000000000001E-4</v>
      </c>
    </row>
    <row r="4673" spans="1:25" x14ac:dyDescent="0.2">
      <c r="A4673">
        <v>4669</v>
      </c>
      <c r="B4673" s="119">
        <v>0.37833310513825691</v>
      </c>
      <c r="C4673" s="97">
        <v>17000</v>
      </c>
      <c r="D4673" s="96">
        <v>0.63830410894254819</v>
      </c>
      <c r="E4673" s="98">
        <v>0.31250013969107682</v>
      </c>
      <c r="F4673" s="119">
        <v>0.51048052651877907</v>
      </c>
      <c r="G4673" s="177">
        <v>1</v>
      </c>
      <c r="H4673" s="97">
        <v>10613468.164894732</v>
      </c>
      <c r="I4673" s="185">
        <v>39896.264359678986</v>
      </c>
      <c r="J4673" s="174">
        <v>423437731679.67719</v>
      </c>
      <c r="K4673" s="186">
        <v>0.37833310513825691</v>
      </c>
      <c r="L4673" s="182">
        <v>125741548308.35591</v>
      </c>
      <c r="M4673" s="189">
        <v>2439322606.2676048</v>
      </c>
      <c r="N4673" s="187">
        <v>25172751.660539478</v>
      </c>
      <c r="O4673" s="185">
        <v>0</v>
      </c>
      <c r="P4673" s="185">
        <v>263618849084.86136</v>
      </c>
      <c r="Q4673" s="174">
        <v>689495903370.80615</v>
      </c>
      <c r="R4673" s="119">
        <v>0.53821290208215899</v>
      </c>
      <c r="S4673" s="174">
        <v>261484436496.22134</v>
      </c>
      <c r="T4673" s="119">
        <v>0.37924001465110491</v>
      </c>
      <c r="U4673" s="97">
        <v>16.139855458597612</v>
      </c>
      <c r="V4673" s="184">
        <v>4371236964488.0493</v>
      </c>
      <c r="W4673" s="199">
        <v>4539.009196782411</v>
      </c>
      <c r="X4673" s="191">
        <v>4.7216158524422021E-2</v>
      </c>
      <c r="Y4673" s="198">
        <v>2.0000000000000001E-4</v>
      </c>
    </row>
    <row r="4674" spans="1:25" x14ac:dyDescent="0.2">
      <c r="A4674">
        <v>4670</v>
      </c>
      <c r="B4674" s="119">
        <v>0.53842122839428463</v>
      </c>
      <c r="C4674" s="97">
        <v>4439.0246562039965</v>
      </c>
      <c r="D4674" s="96">
        <v>0.96316881676320376</v>
      </c>
      <c r="E4674" s="98">
        <v>0.7</v>
      </c>
      <c r="F4674" s="119">
        <v>0</v>
      </c>
      <c r="G4674" s="177">
        <v>0</v>
      </c>
      <c r="H4674" s="97">
        <v>13358025.93076905</v>
      </c>
      <c r="I4674" s="185">
        <v>34781.833000684717</v>
      </c>
      <c r="J4674" s="174">
        <v>464616627142.82513</v>
      </c>
      <c r="K4674" s="186">
        <v>0.43564089157193975</v>
      </c>
      <c r="L4674" s="182">
        <v>143440831877.45071</v>
      </c>
      <c r="M4674" s="189">
        <v>103898470895.86586</v>
      </c>
      <c r="N4674" s="187">
        <v>27378376.953385174</v>
      </c>
      <c r="O4674" s="185">
        <v>191216781942.37735</v>
      </c>
      <c r="P4674" s="185">
        <v>0</v>
      </c>
      <c r="Q4674" s="174">
        <v>759731879981.06824</v>
      </c>
      <c r="R4674" s="119">
        <v>0.46776953370760932</v>
      </c>
      <c r="S4674" s="174">
        <v>243048232149.23517</v>
      </c>
      <c r="T4674" s="119">
        <v>0.31991316746546383</v>
      </c>
      <c r="U4674" s="97">
        <v>16.76733018129519</v>
      </c>
      <c r="V4674" s="184">
        <v>4387947784448.0796</v>
      </c>
      <c r="W4674" s="199">
        <v>4554.8025871922337</v>
      </c>
      <c r="X4674" s="191">
        <v>4.3655634925544189E-2</v>
      </c>
      <c r="Y4674" s="198">
        <v>2.0000000000000001E-4</v>
      </c>
    </row>
    <row r="4675" spans="1:25" x14ac:dyDescent="0.2">
      <c r="A4675">
        <v>4671</v>
      </c>
      <c r="B4675" s="119">
        <v>0.36928378829185793</v>
      </c>
      <c r="C4675" s="97">
        <v>9904.503667168372</v>
      </c>
      <c r="D4675" s="96">
        <v>0.95501906392467384</v>
      </c>
      <c r="E4675" s="98">
        <v>0</v>
      </c>
      <c r="F4675" s="119">
        <v>0.61196130977844387</v>
      </c>
      <c r="G4675" s="177">
        <v>1</v>
      </c>
      <c r="H4675" s="97">
        <v>10446820.649441002</v>
      </c>
      <c r="I4675" s="185">
        <v>34807.631673689197</v>
      </c>
      <c r="J4675" s="174">
        <v>363629085326.83295</v>
      </c>
      <c r="K4675" s="186">
        <v>0.36928378829185793</v>
      </c>
      <c r="L4675" s="182">
        <v>97168674871.745667</v>
      </c>
      <c r="M4675" s="189">
        <v>10466788622.018274</v>
      </c>
      <c r="N4675" s="187">
        <v>21701778.26879999</v>
      </c>
      <c r="O4675" s="185">
        <v>0</v>
      </c>
      <c r="P4675" s="185">
        <v>357326972591.22424</v>
      </c>
      <c r="Q4675" s="174">
        <v>731422846540.07544</v>
      </c>
      <c r="R4675" s="119">
        <v>0.57441999005503508</v>
      </c>
      <c r="S4675" s="174">
        <v>300623658586.85675</v>
      </c>
      <c r="T4675" s="119">
        <v>0.41101212521447433</v>
      </c>
      <c r="U4675" s="97">
        <v>17.179909968469921</v>
      </c>
      <c r="V4675" s="184">
        <v>5389939834381.9551</v>
      </c>
      <c r="W4675" s="199">
        <v>5592.1126522816112</v>
      </c>
      <c r="X4675" s="191">
        <v>4.3359142755577756E-2</v>
      </c>
      <c r="Y4675" s="198">
        <v>2.0000000000000001E-4</v>
      </c>
    </row>
    <row r="4676" spans="1:25" x14ac:dyDescent="0.2">
      <c r="A4676">
        <v>4672</v>
      </c>
      <c r="B4676" s="119">
        <v>0.55053510750793255</v>
      </c>
      <c r="C4676" s="97">
        <v>11158.479471199647</v>
      </c>
      <c r="D4676" s="96">
        <v>0.64072956593753361</v>
      </c>
      <c r="E4676" s="98">
        <v>0.58359560476887173</v>
      </c>
      <c r="F4676" s="119">
        <v>0.32311931564722907</v>
      </c>
      <c r="G4676" s="177">
        <v>1</v>
      </c>
      <c r="H4676" s="97">
        <v>3976054.022236011</v>
      </c>
      <c r="I4676" s="185">
        <v>53666.83893539464</v>
      </c>
      <c r="J4676" s="174">
        <v>213382250809.76804</v>
      </c>
      <c r="K4676" s="186">
        <v>0.53969785709094009</v>
      </c>
      <c r="L4676" s="182">
        <v>90847370516.431427</v>
      </c>
      <c r="M4676" s="189">
        <v>3269220900.0316439</v>
      </c>
      <c r="N4676" s="187">
        <v>10530612.323651519</v>
      </c>
      <c r="O4676" s="185">
        <v>0</v>
      </c>
      <c r="P4676" s="185">
        <v>91834592469.102341</v>
      </c>
      <c r="Q4676" s="174">
        <v>308486064178.90198</v>
      </c>
      <c r="R4676" s="119">
        <v>0.61146884537760582</v>
      </c>
      <c r="S4676" s="174">
        <v>154501451237.54285</v>
      </c>
      <c r="T4676" s="119">
        <v>0.50083770120630799</v>
      </c>
      <c r="U4676" s="97">
        <v>15.530620593343352</v>
      </c>
      <c r="V4676" s="184">
        <v>2595319141985.0552</v>
      </c>
      <c r="W4676" s="199">
        <v>2695.2400663485023</v>
      </c>
      <c r="X4676" s="191">
        <v>4.7557377172904078E-2</v>
      </c>
      <c r="Y4676" s="198">
        <v>2.0000000000000001E-4</v>
      </c>
    </row>
    <row r="4677" spans="1:25" x14ac:dyDescent="0.2">
      <c r="A4677">
        <v>4673</v>
      </c>
      <c r="B4677" s="119">
        <v>0.43349607280833202</v>
      </c>
      <c r="C4677" s="97">
        <v>9667.919668469367</v>
      </c>
      <c r="D4677" s="96">
        <v>0.86677175555707031</v>
      </c>
      <c r="E4677" s="98">
        <v>0</v>
      </c>
      <c r="F4677" s="119">
        <v>0.41695400531038246</v>
      </c>
      <c r="G4677" s="177">
        <v>1</v>
      </c>
      <c r="H4677" s="97">
        <v>6266212.2375993775</v>
      </c>
      <c r="I4677" s="185">
        <v>36016.656291177402</v>
      </c>
      <c r="J4677" s="174">
        <v>225688012409.18643</v>
      </c>
      <c r="K4677" s="186">
        <v>0.31580004119111249</v>
      </c>
      <c r="L4677" s="182">
        <v>43356767905.522697</v>
      </c>
      <c r="M4677" s="189">
        <v>8158245183.2061272</v>
      </c>
      <c r="N4677" s="187">
        <v>14174168.737662293</v>
      </c>
      <c r="O4677" s="185">
        <v>0</v>
      </c>
      <c r="P4677" s="185">
        <v>262134266849.42709</v>
      </c>
      <c r="Q4677" s="174">
        <v>495980524441.81964</v>
      </c>
      <c r="R4677" s="119">
        <v>0.56651356907797901</v>
      </c>
      <c r="S4677" s="174">
        <v>150524516115.35056</v>
      </c>
      <c r="T4677" s="119">
        <v>0.30348876356536786</v>
      </c>
      <c r="U4677" s="97">
        <v>17.437345471027225</v>
      </c>
      <c r="V4677" s="184">
        <v>2767842618617.6929</v>
      </c>
      <c r="W4677" s="199">
        <v>2874.1743369661085</v>
      </c>
      <c r="X4677" s="191">
        <v>4.3456667799222831E-2</v>
      </c>
      <c r="Y4677" s="198">
        <v>2.0000000000000001E-4</v>
      </c>
    </row>
    <row r="4678" spans="1:25" x14ac:dyDescent="0.2">
      <c r="A4678">
        <v>4674</v>
      </c>
      <c r="B4678" s="119">
        <v>0.49769240629218736</v>
      </c>
      <c r="C4678" s="97">
        <v>9065.6336435511657</v>
      </c>
      <c r="D4678" s="96">
        <v>0.73530051834851218</v>
      </c>
      <c r="E4678" s="98">
        <v>0.40970587120257101</v>
      </c>
      <c r="F4678" s="119">
        <v>0.64883572948682577</v>
      </c>
      <c r="G4678" s="177">
        <v>1</v>
      </c>
      <c r="H4678" s="97">
        <v>5111727.5789882652</v>
      </c>
      <c r="I4678" s="185">
        <v>45773.720669940536</v>
      </c>
      <c r="J4678" s="174">
        <v>233982790341.44025</v>
      </c>
      <c r="K4678" s="186">
        <v>0.46965348238011773</v>
      </c>
      <c r="L4678" s="182">
        <v>85834180463.487595</v>
      </c>
      <c r="M4678" s="189">
        <v>4479808146.0734997</v>
      </c>
      <c r="N4678" s="187">
        <v>12517399.754869357</v>
      </c>
      <c r="O4678" s="185">
        <v>0</v>
      </c>
      <c r="P4678" s="185">
        <v>234520297198.44092</v>
      </c>
      <c r="Q4678" s="174">
        <v>472982895685.95465</v>
      </c>
      <c r="R4678" s="119">
        <v>0.62900175201507125</v>
      </c>
      <c r="S4678" s="174">
        <v>225718441433.29202</v>
      </c>
      <c r="T4678" s="119">
        <v>0.47722326429148881</v>
      </c>
      <c r="U4678" s="97">
        <v>16.770153182406816</v>
      </c>
      <c r="V4678" s="184">
        <v>4066690340072.7051</v>
      </c>
      <c r="W4678" s="199">
        <v>4224.3363922836779</v>
      </c>
      <c r="X4678" s="191">
        <v>4.4395888348295734E-2</v>
      </c>
      <c r="Y4678" s="198">
        <v>2.0000000000000001E-4</v>
      </c>
    </row>
    <row r="4679" spans="1:25" x14ac:dyDescent="0.2">
      <c r="A4679">
        <v>4675</v>
      </c>
      <c r="B4679" s="119">
        <v>0.53590572058665642</v>
      </c>
      <c r="C4679" s="97">
        <v>12921.22418155193</v>
      </c>
      <c r="D4679" s="96">
        <v>0.48479271583285322</v>
      </c>
      <c r="E4679" s="98">
        <v>0.7</v>
      </c>
      <c r="F4679" s="119">
        <v>0</v>
      </c>
      <c r="G4679" s="177">
        <v>0</v>
      </c>
      <c r="H4679" s="97">
        <v>2786344.8501306078</v>
      </c>
      <c r="I4679" s="185">
        <v>53633.296722168554</v>
      </c>
      <c r="J4679" s="174">
        <v>149440860117.34116</v>
      </c>
      <c r="K4679" s="186">
        <v>0.46715222714553606</v>
      </c>
      <c r="L4679" s="182">
        <v>54139475933.112938</v>
      </c>
      <c r="M4679" s="189">
        <v>20289883856.756603</v>
      </c>
      <c r="N4679" s="187">
        <v>8524206.3850101866</v>
      </c>
      <c r="O4679" s="185">
        <v>32385836800.473877</v>
      </c>
      <c r="P4679" s="185">
        <v>0</v>
      </c>
      <c r="Q4679" s="174">
        <v>202116580774.57162</v>
      </c>
      <c r="R4679" s="119">
        <v>0.47358954769524858</v>
      </c>
      <c r="S4679" s="174">
        <v>70374314115.355957</v>
      </c>
      <c r="T4679" s="119">
        <v>0.34818674373799707</v>
      </c>
      <c r="U4679" s="97">
        <v>15.320505641930399</v>
      </c>
      <c r="V4679" s="184">
        <v>1184059663117.7727</v>
      </c>
      <c r="W4679" s="199">
        <v>1230.190170932103</v>
      </c>
      <c r="X4679" s="191">
        <v>4.7535157508749336E-2</v>
      </c>
      <c r="Y4679" s="198">
        <v>2.0000000000000001E-4</v>
      </c>
    </row>
    <row r="4680" spans="1:25" x14ac:dyDescent="0.2">
      <c r="A4680">
        <v>4676</v>
      </c>
      <c r="B4680" s="119">
        <v>0.53482898551382041</v>
      </c>
      <c r="C4680" s="97">
        <v>12893.547107566183</v>
      </c>
      <c r="D4680" s="96">
        <v>0.83640340159971638</v>
      </c>
      <c r="E4680" s="98">
        <v>0.49705929133280496</v>
      </c>
      <c r="F4680" s="119">
        <v>0</v>
      </c>
      <c r="G4680" s="177">
        <v>0</v>
      </c>
      <c r="H4680" s="97">
        <v>6540539.9211040009</v>
      </c>
      <c r="I4680" s="185">
        <v>39869.902509972009</v>
      </c>
      <c r="J4680" s="174">
        <v>260770689016.99652</v>
      </c>
      <c r="K4680" s="186">
        <v>0.41698170321346195</v>
      </c>
      <c r="L4680" s="182">
        <v>87641218885.626205</v>
      </c>
      <c r="M4680" s="189">
        <v>23791079592.021927</v>
      </c>
      <c r="N4680" s="187">
        <v>14851553.63273563</v>
      </c>
      <c r="O4680" s="185">
        <v>64412746460.716057</v>
      </c>
      <c r="P4680" s="185">
        <v>0</v>
      </c>
      <c r="Q4680" s="174">
        <v>348974515069.7345</v>
      </c>
      <c r="R4680" s="119">
        <v>0.45925073695138585</v>
      </c>
      <c r="S4680" s="174">
        <v>125547133554.4287</v>
      </c>
      <c r="T4680" s="119">
        <v>0.35976017770048624</v>
      </c>
      <c r="U4680" s="97">
        <v>15.500323635907153</v>
      </c>
      <c r="V4680" s="184">
        <v>2046386680120.8982</v>
      </c>
      <c r="W4680" s="199">
        <v>2124.183766432036</v>
      </c>
      <c r="X4680" s="191">
        <v>4.7979400631968809E-2</v>
      </c>
      <c r="Y4680" s="198">
        <v>2.0000000000000001E-4</v>
      </c>
    </row>
    <row r="4681" spans="1:25" x14ac:dyDescent="0.2">
      <c r="A4681">
        <v>4677</v>
      </c>
      <c r="B4681" s="119">
        <v>0.51753337924164511</v>
      </c>
      <c r="C4681" s="97">
        <v>11869.107536158246</v>
      </c>
      <c r="D4681" s="96">
        <v>0.43042661930721948</v>
      </c>
      <c r="E4681" s="98">
        <v>0.10496772092383957</v>
      </c>
      <c r="F4681" s="119">
        <v>0.65341000871372013</v>
      </c>
      <c r="G4681" s="177">
        <v>1</v>
      </c>
      <c r="H4681" s="97">
        <v>3911507.364893212</v>
      </c>
      <c r="I4681" s="185">
        <v>53602.883334277336</v>
      </c>
      <c r="J4681" s="174">
        <v>209668072941.53741</v>
      </c>
      <c r="K4681" s="186">
        <v>0.517533379241645</v>
      </c>
      <c r="L4681" s="182">
        <v>83702728633.725281</v>
      </c>
      <c r="M4681" s="189">
        <v>6336985302.0387783</v>
      </c>
      <c r="N4681" s="187">
        <v>11644058.381300263</v>
      </c>
      <c r="O4681" s="185">
        <v>0</v>
      </c>
      <c r="P4681" s="185">
        <v>145812770400.96289</v>
      </c>
      <c r="Q4681" s="174">
        <v>361817828644.53906</v>
      </c>
      <c r="R4681" s="119">
        <v>0.62230333832026952</v>
      </c>
      <c r="S4681" s="174">
        <v>159341851692.19751</v>
      </c>
      <c r="T4681" s="119">
        <v>0.44039248228627187</v>
      </c>
      <c r="U4681" s="97">
        <v>15.99499834407484</v>
      </c>
      <c r="V4681" s="184">
        <v>2764510066485.2539</v>
      </c>
      <c r="W4681" s="199">
        <v>2870.4253954456385</v>
      </c>
      <c r="X4681" s="191">
        <v>4.5385959870114838E-2</v>
      </c>
      <c r="Y4681" s="198">
        <v>2.0000000000000001E-4</v>
      </c>
    </row>
    <row r="4682" spans="1:25" x14ac:dyDescent="0.2">
      <c r="A4682">
        <v>4678</v>
      </c>
      <c r="B4682" s="119">
        <v>0.47006107050086549</v>
      </c>
      <c r="C4682" s="97">
        <v>8622.5906696321617</v>
      </c>
      <c r="D4682" s="96">
        <v>0.86618832118623557</v>
      </c>
      <c r="E4682" s="98">
        <v>0</v>
      </c>
      <c r="F4682" s="119">
        <v>0</v>
      </c>
      <c r="G4682" s="177">
        <v>0</v>
      </c>
      <c r="H4682" s="97">
        <v>6956028.1313651986</v>
      </c>
      <c r="I4682" s="185">
        <v>31846.481461543317</v>
      </c>
      <c r="J4682" s="174">
        <v>221525020931.49561</v>
      </c>
      <c r="K4682" s="186">
        <v>0.32386330884946102</v>
      </c>
      <c r="L4682" s="182">
        <v>43820849441.159981</v>
      </c>
      <c r="M4682" s="189">
        <v>4842783105.5636511</v>
      </c>
      <c r="N4682" s="187">
        <v>15563467.687734053</v>
      </c>
      <c r="O4682" s="185">
        <v>0</v>
      </c>
      <c r="P4682" s="185">
        <v>0</v>
      </c>
      <c r="Q4682" s="174">
        <v>226367804037.05927</v>
      </c>
      <c r="R4682" s="119">
        <v>0.31693476277251387</v>
      </c>
      <c r="S4682" s="174">
        <v>43820849441.159981</v>
      </c>
      <c r="T4682" s="119">
        <v>0.19358251774172777</v>
      </c>
      <c r="U4682" s="97">
        <v>13.320301988641507</v>
      </c>
      <c r="V4682" s="184">
        <v>590880891050.03455</v>
      </c>
      <c r="W4682" s="199">
        <v>612.5020598752418</v>
      </c>
      <c r="X4682" s="191">
        <v>5.8110028115150945E-2</v>
      </c>
      <c r="Y4682" s="198">
        <v>2.0000000000000001E-4</v>
      </c>
    </row>
    <row r="4683" spans="1:25" x14ac:dyDescent="0.2">
      <c r="A4683">
        <v>4679</v>
      </c>
      <c r="B4683" s="119">
        <v>0.26826438676119652</v>
      </c>
      <c r="C4683" s="97">
        <v>5534.4371365693332</v>
      </c>
      <c r="D4683" s="96">
        <v>0.40618361627823152</v>
      </c>
      <c r="E4683" s="98">
        <v>0.69853478797303392</v>
      </c>
      <c r="F4683" s="119">
        <v>0</v>
      </c>
      <c r="G4683" s="177">
        <v>0</v>
      </c>
      <c r="H4683" s="97">
        <v>3355945.7857567673</v>
      </c>
      <c r="I4683" s="185">
        <v>38056.004203675315</v>
      </c>
      <c r="J4683" s="174">
        <v>127713886930.06599</v>
      </c>
      <c r="K4683" s="186">
        <v>0.26826438676119646</v>
      </c>
      <c r="L4683" s="182">
        <v>18764962362.963253</v>
      </c>
      <c r="M4683" s="189">
        <v>19125632262.323063</v>
      </c>
      <c r="N4683" s="187">
        <v>10552610.650470175</v>
      </c>
      <c r="O4683" s="185">
        <v>70510207299.334122</v>
      </c>
      <c r="P4683" s="185">
        <v>0</v>
      </c>
      <c r="Q4683" s="174">
        <v>217349726491.72318</v>
      </c>
      <c r="R4683" s="119">
        <v>0.41715835055860068</v>
      </c>
      <c r="S4683" s="174">
        <v>50243770016.218918</v>
      </c>
      <c r="T4683" s="119">
        <v>0.23116555436812217</v>
      </c>
      <c r="U4683" s="97">
        <v>17.775112246882866</v>
      </c>
      <c r="V4683" s="184">
        <v>990262752295.49194</v>
      </c>
      <c r="W4683" s="199">
        <v>1027.7824895669573</v>
      </c>
      <c r="X4683" s="191">
        <v>4.057132372185953E-2</v>
      </c>
      <c r="Y4683" s="198">
        <v>2.0000000000000001E-4</v>
      </c>
    </row>
    <row r="4684" spans="1:25" x14ac:dyDescent="0.2">
      <c r="A4684">
        <v>4680</v>
      </c>
      <c r="B4684" s="119">
        <v>0.34425743440454193</v>
      </c>
      <c r="C4684" s="97">
        <v>8937.3684380461891</v>
      </c>
      <c r="D4684" s="96">
        <v>1.1005960790809899</v>
      </c>
      <c r="E4684" s="98">
        <v>0.2413349330690765</v>
      </c>
      <c r="F4684" s="119">
        <v>0.4028680635481996</v>
      </c>
      <c r="G4684" s="177">
        <v>1</v>
      </c>
      <c r="H4684" s="97">
        <v>10161471.048131211</v>
      </c>
      <c r="I4684" s="185">
        <v>35928.144375248456</v>
      </c>
      <c r="J4684" s="174">
        <v>365082798882.16541</v>
      </c>
      <c r="K4684" s="186">
        <v>0.34425743440454193</v>
      </c>
      <c r="L4684" s="182">
        <v>84981502880.170746</v>
      </c>
      <c r="M4684" s="189">
        <v>9389530735.3701019</v>
      </c>
      <c r="N4684" s="187">
        <v>20215216.3235742</v>
      </c>
      <c r="O4684" s="185">
        <v>0</v>
      </c>
      <c r="P4684" s="185">
        <v>177030160311.83298</v>
      </c>
      <c r="Q4684" s="174">
        <v>551502489929.36853</v>
      </c>
      <c r="R4684" s="119">
        <v>0.4846879222106581</v>
      </c>
      <c r="S4684" s="174">
        <v>157844924607.32693</v>
      </c>
      <c r="T4684" s="119">
        <v>0.28620890655913861</v>
      </c>
      <c r="U4684" s="97">
        <v>15.970785934735188</v>
      </c>
      <c r="V4684" s="184">
        <v>2588345448297.0938</v>
      </c>
      <c r="W4684" s="199">
        <v>2684.2330720800869</v>
      </c>
      <c r="X4684" s="191">
        <v>4.7938493749305089E-2</v>
      </c>
      <c r="Y4684" s="198">
        <v>2.0000000000000001E-4</v>
      </c>
    </row>
    <row r="4685" spans="1:25" x14ac:dyDescent="0.2">
      <c r="A4685">
        <v>4681</v>
      </c>
      <c r="B4685" s="119">
        <v>0.47152482354253217</v>
      </c>
      <c r="C4685" s="97">
        <v>13333.250905753242</v>
      </c>
      <c r="D4685" s="96">
        <v>0.98914312144815408</v>
      </c>
      <c r="E4685" s="98">
        <v>0</v>
      </c>
      <c r="F4685" s="119">
        <v>0.4791670821275803</v>
      </c>
      <c r="G4685" s="177">
        <v>1</v>
      </c>
      <c r="H4685" s="97">
        <v>6824931.5303066988</v>
      </c>
      <c r="I4685" s="185">
        <v>42053.35102388102</v>
      </c>
      <c r="J4685" s="174">
        <v>287011241357.94104</v>
      </c>
      <c r="K4685" s="186">
        <v>0.40544972370575172</v>
      </c>
      <c r="L4685" s="182">
        <v>89992885823.37677</v>
      </c>
      <c r="M4685" s="189">
        <v>10336022337.807194</v>
      </c>
      <c r="N4685" s="187">
        <v>14575598.668227848</v>
      </c>
      <c r="O4685" s="185">
        <v>0</v>
      </c>
      <c r="P4685" s="185">
        <v>163701854515.92096</v>
      </c>
      <c r="Q4685" s="174">
        <v>461049118211.66919</v>
      </c>
      <c r="R4685" s="119">
        <v>0.53645067814273251</v>
      </c>
      <c r="S4685" s="174">
        <v>160479198305.55609</v>
      </c>
      <c r="T4685" s="119">
        <v>0.34807397295981718</v>
      </c>
      <c r="U4685" s="97">
        <v>15.824476868179113</v>
      </c>
      <c r="V4685" s="184">
        <v>2629197904626.5625</v>
      </c>
      <c r="W4685" s="199">
        <v>2725.4616601753496</v>
      </c>
      <c r="X4685" s="191">
        <v>4.7630844114507583E-2</v>
      </c>
      <c r="Y4685" s="198">
        <v>2.0000000000000001E-4</v>
      </c>
    </row>
    <row r="4686" spans="1:25" x14ac:dyDescent="0.2">
      <c r="A4686">
        <v>4682</v>
      </c>
      <c r="B4686" s="119">
        <v>0.47598893427067296</v>
      </c>
      <c r="C4686" s="97">
        <v>9610.9969162363232</v>
      </c>
      <c r="D4686" s="96">
        <v>0.32821391078907058</v>
      </c>
      <c r="E4686" s="98">
        <v>0.29535758742702845</v>
      </c>
      <c r="F4686" s="119">
        <v>0</v>
      </c>
      <c r="G4686" s="177">
        <v>0</v>
      </c>
      <c r="H4686" s="97">
        <v>2265437.7076991145</v>
      </c>
      <c r="I4686" s="185">
        <v>54165.2653475111</v>
      </c>
      <c r="J4686" s="174">
        <v>122708034565.77983</v>
      </c>
      <c r="K4686" s="186">
        <v>0.4759889342706729</v>
      </c>
      <c r="L4686" s="182">
        <v>46139099710.116631</v>
      </c>
      <c r="M4686" s="189">
        <v>8845493500.3387508</v>
      </c>
      <c r="N4686" s="187">
        <v>8001609.1765525779</v>
      </c>
      <c r="O4686" s="185">
        <v>16623878357.325064</v>
      </c>
      <c r="P4686" s="185">
        <v>0</v>
      </c>
      <c r="Q4686" s="174">
        <v>148177406423.44363</v>
      </c>
      <c r="R4686" s="119">
        <v>0.48392512067838117</v>
      </c>
      <c r="S4686" s="174">
        <v>53978842601.698456</v>
      </c>
      <c r="T4686" s="119">
        <v>0.36428524364533815</v>
      </c>
      <c r="U4686" s="97">
        <v>14.496157201810158</v>
      </c>
      <c r="V4686" s="184">
        <v>904264105346.79761</v>
      </c>
      <c r="W4686" s="199">
        <v>938.76367908052373</v>
      </c>
      <c r="X4686" s="191">
        <v>4.7303006413335763E-2</v>
      </c>
      <c r="Y4686" s="198">
        <v>2.0000000000000001E-4</v>
      </c>
    </row>
    <row r="4687" spans="1:25" x14ac:dyDescent="0.2">
      <c r="A4687">
        <v>4683</v>
      </c>
      <c r="B4687" s="119">
        <v>0.5382791500898354</v>
      </c>
      <c r="C4687" s="97">
        <v>8026.9065997569132</v>
      </c>
      <c r="D4687" s="96">
        <v>1.4231128243288931</v>
      </c>
      <c r="E4687" s="98">
        <v>0</v>
      </c>
      <c r="F4687" s="119">
        <v>0.68639240584749128</v>
      </c>
      <c r="G4687" s="177">
        <v>1</v>
      </c>
      <c r="H4687" s="97">
        <v>15970428.27127243</v>
      </c>
      <c r="I4687" s="185">
        <v>23329.16030717962</v>
      </c>
      <c r="J4687" s="174">
        <v>372576681314.828</v>
      </c>
      <c r="K4687" s="186">
        <v>7.5968692901688617E-2</v>
      </c>
      <c r="L4687" s="182">
        <v>667383239.15051651</v>
      </c>
      <c r="M4687" s="189">
        <v>11170447548.587372</v>
      </c>
      <c r="N4687" s="187">
        <v>28222169.701828044</v>
      </c>
      <c r="O4687" s="185">
        <v>0</v>
      </c>
      <c r="P4687" s="185">
        <v>414749921540.15918</v>
      </c>
      <c r="Q4687" s="174">
        <v>798497050403.57458</v>
      </c>
      <c r="R4687" s="119">
        <v>0.45097737121916837</v>
      </c>
      <c r="S4687" s="174">
        <v>150921236402.01755</v>
      </c>
      <c r="T4687" s="119">
        <v>0.18900662979999647</v>
      </c>
      <c r="U4687" s="97">
        <v>19.152189240763249</v>
      </c>
      <c r="V4687" s="184">
        <v>2846159364911.1069</v>
      </c>
      <c r="W4687" s="199">
        <v>2955.6226217992598</v>
      </c>
      <c r="X4687" s="191">
        <v>4.1630828853665744E-2</v>
      </c>
      <c r="Y4687" s="198">
        <v>2.0000000000000001E-4</v>
      </c>
    </row>
    <row r="4688" spans="1:25" x14ac:dyDescent="0.2">
      <c r="A4688">
        <v>4684</v>
      </c>
      <c r="B4688" s="119">
        <v>0.46830481662708273</v>
      </c>
      <c r="C4688" s="97">
        <v>11705.635718946916</v>
      </c>
      <c r="D4688" s="96">
        <v>0.65158323284242781</v>
      </c>
      <c r="E4688" s="98">
        <v>6.8765178282717471E-2</v>
      </c>
      <c r="F4688" s="119">
        <v>0</v>
      </c>
      <c r="G4688" s="177">
        <v>0</v>
      </c>
      <c r="H4688" s="97">
        <v>4193811.3705135677</v>
      </c>
      <c r="I4688" s="185">
        <v>42888.907685211052</v>
      </c>
      <c r="J4688" s="174">
        <v>179867988719.14484</v>
      </c>
      <c r="K4688" s="186">
        <v>0.42295085720777403</v>
      </c>
      <c r="L4688" s="182">
        <v>55704737775.630234</v>
      </c>
      <c r="M4688" s="189">
        <v>2631599573.6400156</v>
      </c>
      <c r="N4688" s="187">
        <v>10949346.021894954</v>
      </c>
      <c r="O4688" s="185">
        <v>14986852203.361563</v>
      </c>
      <c r="P4688" s="185">
        <v>0</v>
      </c>
      <c r="Q4688" s="174">
        <v>197486440496.14642</v>
      </c>
      <c r="R4688" s="119">
        <v>0.44592834603957637</v>
      </c>
      <c r="S4688" s="174">
        <v>64230028036.67366</v>
      </c>
      <c r="T4688" s="119">
        <v>0.32523766125566977</v>
      </c>
      <c r="U4688" s="97">
        <v>13.941706959086993</v>
      </c>
      <c r="V4688" s="184">
        <v>971779242159.36755</v>
      </c>
      <c r="W4688" s="199">
        <v>1008.5610391518175</v>
      </c>
      <c r="X4688" s="191">
        <v>5.2398476759085093E-2</v>
      </c>
      <c r="Y4688" s="198">
        <v>2.0000000000000001E-4</v>
      </c>
    </row>
    <row r="4689" spans="1:25" x14ac:dyDescent="0.2">
      <c r="A4689">
        <v>4685</v>
      </c>
      <c r="B4689" s="119">
        <v>0.55385702035314677</v>
      </c>
      <c r="C4689" s="97">
        <v>11868.14490771274</v>
      </c>
      <c r="D4689" s="96">
        <v>0.75935915327428349</v>
      </c>
      <c r="E4689" s="98">
        <v>0.45908510534989</v>
      </c>
      <c r="F4689" s="119">
        <v>0.47544388875030308</v>
      </c>
      <c r="G4689" s="177">
        <v>1</v>
      </c>
      <c r="H4689" s="97">
        <v>4641363.4052020339</v>
      </c>
      <c r="I4689" s="185">
        <v>44809.271697310323</v>
      </c>
      <c r="J4689" s="174">
        <v>207976113869.65137</v>
      </c>
      <c r="K4689" s="186">
        <v>0.41706025002253388</v>
      </c>
      <c r="L4689" s="182">
        <v>61791974916.693993</v>
      </c>
      <c r="M4689" s="189">
        <v>3536992566.172987</v>
      </c>
      <c r="N4689" s="187">
        <v>11379843.157303076</v>
      </c>
      <c r="O4689" s="185">
        <v>0</v>
      </c>
      <c r="P4689" s="185">
        <v>153126135785.37585</v>
      </c>
      <c r="Q4689" s="174">
        <v>364639242221.2002</v>
      </c>
      <c r="R4689" s="119">
        <v>0.57382600238775738</v>
      </c>
      <c r="S4689" s="174">
        <v>136422659640.23827</v>
      </c>
      <c r="T4689" s="119">
        <v>0.37413049349603611</v>
      </c>
      <c r="U4689" s="97">
        <v>16.360112452723165</v>
      </c>
      <c r="V4689" s="184">
        <v>2377059368178.4312</v>
      </c>
      <c r="W4689" s="199">
        <v>2466.3181033748097</v>
      </c>
      <c r="X4689" s="191">
        <v>4.5624378426933905E-2</v>
      </c>
      <c r="Y4689" s="198">
        <v>2.0000000000000001E-4</v>
      </c>
    </row>
    <row r="4690" spans="1:25" x14ac:dyDescent="0.2">
      <c r="A4690">
        <v>4686</v>
      </c>
      <c r="B4690" s="119">
        <v>0.42488891518648331</v>
      </c>
      <c r="C4690" s="97">
        <v>9354.0060668032129</v>
      </c>
      <c r="D4690" s="96">
        <v>1.0017287446647152</v>
      </c>
      <c r="E4690" s="98">
        <v>0</v>
      </c>
      <c r="F4690" s="119">
        <v>0</v>
      </c>
      <c r="G4690" s="177">
        <v>0</v>
      </c>
      <c r="H4690" s="97">
        <v>8166710.1559947906</v>
      </c>
      <c r="I4690" s="185">
        <v>43258.339607761103</v>
      </c>
      <c r="J4690" s="174">
        <v>353278321406.17432</v>
      </c>
      <c r="K4690" s="186">
        <v>0.42488891518648331</v>
      </c>
      <c r="L4690" s="182">
        <v>107300437751.37547</v>
      </c>
      <c r="M4690" s="189">
        <v>2588330783.810461</v>
      </c>
      <c r="N4690" s="187">
        <v>17084157.063446704</v>
      </c>
      <c r="O4690" s="185">
        <v>0</v>
      </c>
      <c r="P4690" s="185">
        <v>0</v>
      </c>
      <c r="Q4690" s="174">
        <v>355866652189.9848</v>
      </c>
      <c r="R4690" s="119">
        <v>0.42179856364016904</v>
      </c>
      <c r="S4690" s="174">
        <v>107300437751.37547</v>
      </c>
      <c r="T4690" s="119">
        <v>0.30151866462073412</v>
      </c>
      <c r="U4690" s="97">
        <v>13.073284126741719</v>
      </c>
      <c r="V4690" s="184">
        <v>1455824849527.3481</v>
      </c>
      <c r="W4690" s="199">
        <v>1511.0300876040189</v>
      </c>
      <c r="X4690" s="191">
        <v>5.7110645259621659E-2</v>
      </c>
      <c r="Y4690" s="198">
        <v>2.0000000000000001E-4</v>
      </c>
    </row>
    <row r="4691" spans="1:25" x14ac:dyDescent="0.2">
      <c r="A4691">
        <v>4687</v>
      </c>
      <c r="B4691" s="119">
        <v>0.45333226701320167</v>
      </c>
      <c r="C4691" s="97">
        <v>7744.5046445970193</v>
      </c>
      <c r="D4691" s="96">
        <v>1.3040439067115812</v>
      </c>
      <c r="E4691" s="98">
        <v>0.22562629263944756</v>
      </c>
      <c r="F4691" s="119">
        <v>0.4785524993917647</v>
      </c>
      <c r="G4691" s="177">
        <v>1</v>
      </c>
      <c r="H4691" s="97">
        <v>14292758.450997774</v>
      </c>
      <c r="I4691" s="185">
        <v>35743.322053501142</v>
      </c>
      <c r="J4691" s="174">
        <v>510870668346.91357</v>
      </c>
      <c r="K4691" s="186">
        <v>0.36998195303056158</v>
      </c>
      <c r="L4691" s="182">
        <v>135665337038.64107</v>
      </c>
      <c r="M4691" s="189">
        <v>14414706877.048092</v>
      </c>
      <c r="N4691" s="187">
        <v>26206977.62606211</v>
      </c>
      <c r="O4691" s="185">
        <v>0</v>
      </c>
      <c r="P4691" s="185">
        <v>342978481559.59686</v>
      </c>
      <c r="Q4691" s="174">
        <v>868263856783.55859</v>
      </c>
      <c r="R4691" s="119">
        <v>0.53370379205386242</v>
      </c>
      <c r="S4691" s="174">
        <v>310852609053.87189</v>
      </c>
      <c r="T4691" s="119">
        <v>0.35801629496062443</v>
      </c>
      <c r="U4691" s="97">
        <v>16.530981889324547</v>
      </c>
      <c r="V4691" s="184">
        <v>5341916068826.5361</v>
      </c>
      <c r="W4691" s="199">
        <v>5540.3403239030631</v>
      </c>
      <c r="X4691" s="191">
        <v>4.7012264025687985E-2</v>
      </c>
      <c r="Y4691" s="198">
        <v>2.0000000000000001E-4</v>
      </c>
    </row>
    <row r="4692" spans="1:25" x14ac:dyDescent="0.2">
      <c r="A4692">
        <v>4688</v>
      </c>
      <c r="B4692" s="119">
        <v>0.40694254758008885</v>
      </c>
      <c r="C4692" s="97">
        <v>12242.824325971374</v>
      </c>
      <c r="D4692" s="96">
        <v>0.90300991753158599</v>
      </c>
      <c r="E4692" s="98">
        <v>0.21336362543063647</v>
      </c>
      <c r="F4692" s="119">
        <v>0</v>
      </c>
      <c r="G4692" s="177">
        <v>0</v>
      </c>
      <c r="H4692" s="97">
        <v>6309061.9245559089</v>
      </c>
      <c r="I4692" s="185">
        <v>42961.912992191901</v>
      </c>
      <c r="J4692" s="174">
        <v>271049369465.12173</v>
      </c>
      <c r="K4692" s="186">
        <v>0.40694254758008885</v>
      </c>
      <c r="L4692" s="182">
        <v>80219427326.587814</v>
      </c>
      <c r="M4692" s="189">
        <v>21446088903.603512</v>
      </c>
      <c r="N4692" s="187">
        <v>14021001.097957082</v>
      </c>
      <c r="O4692" s="185">
        <v>34840858161.402351</v>
      </c>
      <c r="P4692" s="185">
        <v>0</v>
      </c>
      <c r="Q4692" s="174">
        <v>327336316530.12762</v>
      </c>
      <c r="R4692" s="119">
        <v>0.42211694969848512</v>
      </c>
      <c r="S4692" s="174">
        <v>97540918783.865662</v>
      </c>
      <c r="T4692" s="119">
        <v>0.29798379788051449</v>
      </c>
      <c r="U4692" s="97">
        <v>14.634179261723046</v>
      </c>
      <c r="V4692" s="184">
        <v>1468521821668.7922</v>
      </c>
      <c r="W4692" s="199">
        <v>1524.4751794501044</v>
      </c>
      <c r="X4692" s="191">
        <v>5.1199884236581665E-2</v>
      </c>
      <c r="Y4692" s="198">
        <v>2.0000000000000001E-4</v>
      </c>
    </row>
    <row r="4693" spans="1:25" x14ac:dyDescent="0.2">
      <c r="A4693">
        <v>4689</v>
      </c>
      <c r="B4693" s="119">
        <v>0.46420320705066337</v>
      </c>
      <c r="C4693" s="97">
        <v>10566.13007897951</v>
      </c>
      <c r="D4693" s="96">
        <v>0.69779019228221584</v>
      </c>
      <c r="E4693" s="98">
        <v>0.20697041267900115</v>
      </c>
      <c r="F4693" s="119">
        <v>0.72247045289663347</v>
      </c>
      <c r="G4693" s="177">
        <v>1</v>
      </c>
      <c r="H4693" s="97">
        <v>6015314.8440181669</v>
      </c>
      <c r="I4693" s="185">
        <v>47779.881198811017</v>
      </c>
      <c r="J4693" s="174">
        <v>287411028620.63245</v>
      </c>
      <c r="K4693" s="186">
        <v>0.46420320705066342</v>
      </c>
      <c r="L4693" s="182">
        <v>98965314673.922211</v>
      </c>
      <c r="M4693" s="189">
        <v>3840712752.3552032</v>
      </c>
      <c r="N4693" s="187">
        <v>14660040.248707971</v>
      </c>
      <c r="O4693" s="185">
        <v>0</v>
      </c>
      <c r="P4693" s="185">
        <v>450081744196.8139</v>
      </c>
      <c r="Q4693" s="174">
        <v>741333485569.80151</v>
      </c>
      <c r="R4693" s="119">
        <v>0.66566872560138002</v>
      </c>
      <c r="S4693" s="174">
        <v>384899639612.92877</v>
      </c>
      <c r="T4693" s="119">
        <v>0.51919904753403712</v>
      </c>
      <c r="U4693" s="97">
        <v>17.49102408047408</v>
      </c>
      <c r="V4693" s="184">
        <v>7178961497145.9238</v>
      </c>
      <c r="W4693" s="199">
        <v>7461.6245696739388</v>
      </c>
      <c r="X4693" s="191">
        <v>4.2569173281969637E-2</v>
      </c>
      <c r="Y4693" s="198">
        <v>2.0000000000000001E-4</v>
      </c>
    </row>
    <row r="4694" spans="1:25" x14ac:dyDescent="0.2">
      <c r="A4694">
        <v>4690</v>
      </c>
      <c r="B4694" s="119">
        <v>0.57086804779376443</v>
      </c>
      <c r="C4694" s="97">
        <v>5253.9790562042581</v>
      </c>
      <c r="D4694" s="96">
        <v>0.90776804337582739</v>
      </c>
      <c r="E4694" s="98">
        <v>0</v>
      </c>
      <c r="F4694" s="119">
        <v>0</v>
      </c>
      <c r="G4694" s="177">
        <v>0</v>
      </c>
      <c r="H4694" s="97">
        <v>8487882.6302474234</v>
      </c>
      <c r="I4694" s="185">
        <v>39141.684438368015</v>
      </c>
      <c r="J4694" s="174">
        <v>332230023463.04974</v>
      </c>
      <c r="K4694" s="186">
        <v>0.46624120501701161</v>
      </c>
      <c r="L4694" s="182">
        <v>111377953561.59006</v>
      </c>
      <c r="M4694" s="189">
        <v>6479346125.0000067</v>
      </c>
      <c r="N4694" s="187">
        <v>18428062.981291376</v>
      </c>
      <c r="O4694" s="185">
        <v>0</v>
      </c>
      <c r="P4694" s="185">
        <v>0</v>
      </c>
      <c r="Q4694" s="174">
        <v>338709369588.04974</v>
      </c>
      <c r="R4694" s="119">
        <v>0.4573222366733945</v>
      </c>
      <c r="S4694" s="174">
        <v>111377953561.59006</v>
      </c>
      <c r="T4694" s="119">
        <v>0.32883044746312112</v>
      </c>
      <c r="U4694" s="97">
        <v>13.192221786842239</v>
      </c>
      <c r="V4694" s="184">
        <v>1629054698587.2419</v>
      </c>
      <c r="W4694" s="199">
        <v>1691.9684659194274</v>
      </c>
      <c r="X4694" s="191">
        <v>5.5070594645248862E-2</v>
      </c>
      <c r="Y4694" s="198">
        <v>2.0000000000000001E-4</v>
      </c>
    </row>
    <row r="4695" spans="1:25" x14ac:dyDescent="0.2">
      <c r="A4695">
        <v>4691</v>
      </c>
      <c r="B4695" s="119">
        <v>0.47880208952238457</v>
      </c>
      <c r="C4695" s="97">
        <v>12809.540684944448</v>
      </c>
      <c r="D4695" s="96">
        <v>0.83852423625856731</v>
      </c>
      <c r="E4695" s="98">
        <v>0.28477915149888405</v>
      </c>
      <c r="F4695" s="119">
        <v>0</v>
      </c>
      <c r="G4695" s="177">
        <v>0</v>
      </c>
      <c r="H4695" s="97">
        <v>9254489.689648686</v>
      </c>
      <c r="I4695" s="185">
        <v>31732.47401574182</v>
      </c>
      <c r="J4695" s="174">
        <v>293667853605.72748</v>
      </c>
      <c r="K4695" s="186">
        <v>0.29846588470484692</v>
      </c>
      <c r="L4695" s="182">
        <v>65264570346.128098</v>
      </c>
      <c r="M4695" s="189">
        <v>23774708735.448231</v>
      </c>
      <c r="N4695" s="187">
        <v>20238104.764460921</v>
      </c>
      <c r="O4695" s="185">
        <v>57112933117.463295</v>
      </c>
      <c r="P4695" s="185">
        <v>0</v>
      </c>
      <c r="Q4695" s="174">
        <v>374555495458.63904</v>
      </c>
      <c r="R4695" s="119">
        <v>0.35599579727565867</v>
      </c>
      <c r="S4695" s="174">
        <v>82228355731.991776</v>
      </c>
      <c r="T4695" s="119">
        <v>0.2195358410942658</v>
      </c>
      <c r="U4695" s="97">
        <v>15.320715484787739</v>
      </c>
      <c r="V4695" s="184">
        <v>1207605899907.3704</v>
      </c>
      <c r="W4695" s="199">
        <v>1254.2099689182776</v>
      </c>
      <c r="X4695" s="191">
        <v>4.8365902286643205E-2</v>
      </c>
      <c r="Y4695" s="198">
        <v>2.0000000000000001E-4</v>
      </c>
    </row>
    <row r="4696" spans="1:25" x14ac:dyDescent="0.2">
      <c r="A4696">
        <v>4692</v>
      </c>
      <c r="B4696" s="119">
        <v>0.50246853136099801</v>
      </c>
      <c r="C4696" s="97">
        <v>7467.9724778896489</v>
      </c>
      <c r="D4696" s="96">
        <v>0.70877174888524885</v>
      </c>
      <c r="E4696" s="98">
        <v>0</v>
      </c>
      <c r="F4696" s="119">
        <v>0.6294471740578409</v>
      </c>
      <c r="G4696" s="177">
        <v>1</v>
      </c>
      <c r="H4696" s="97">
        <v>5793722.3147417</v>
      </c>
      <c r="I4696" s="185">
        <v>39394.180543973009</v>
      </c>
      <c r="J4696" s="174">
        <v>228238942888.57974</v>
      </c>
      <c r="K4696" s="186">
        <v>0.44002801324720431</v>
      </c>
      <c r="L4696" s="182">
        <v>73843692425.254257</v>
      </c>
      <c r="M4696" s="189">
        <v>6398064127.6790409</v>
      </c>
      <c r="N4696" s="187">
        <v>14188600.364312287</v>
      </c>
      <c r="O4696" s="185">
        <v>0</v>
      </c>
      <c r="P4696" s="185">
        <v>257175549630.13956</v>
      </c>
      <c r="Q4696" s="174">
        <v>491812556646.39832</v>
      </c>
      <c r="R4696" s="119">
        <v>0.62253792456369905</v>
      </c>
      <c r="S4696" s="174">
        <v>235382598404.92883</v>
      </c>
      <c r="T4696" s="119">
        <v>0.47860225450519228</v>
      </c>
      <c r="U4696" s="97">
        <v>17.202785772124663</v>
      </c>
      <c r="V4696" s="184">
        <v>4361038059477.8203</v>
      </c>
      <c r="W4696" s="199">
        <v>4525.7706461010266</v>
      </c>
      <c r="X4696" s="191">
        <v>4.3378092056024171E-2</v>
      </c>
      <c r="Y4696" s="198">
        <v>2.0000000000000001E-4</v>
      </c>
    </row>
    <row r="4697" spans="1:25" x14ac:dyDescent="0.2">
      <c r="A4697">
        <v>4693</v>
      </c>
      <c r="B4697" s="119">
        <v>0.50311247216891208</v>
      </c>
      <c r="C4697" s="97">
        <v>7690.3343033781766</v>
      </c>
      <c r="D4697" s="96">
        <v>0.33649549981535221</v>
      </c>
      <c r="E4697" s="98">
        <v>4.4130324160265855E-3</v>
      </c>
      <c r="F4697" s="119">
        <v>0.57883250461313296</v>
      </c>
      <c r="G4697" s="177">
        <v>1</v>
      </c>
      <c r="H4697" s="97">
        <v>2559481.6404693718</v>
      </c>
      <c r="I4697" s="185">
        <v>53617.316149481958</v>
      </c>
      <c r="J4697" s="174">
        <v>137232536295.84102</v>
      </c>
      <c r="K4697" s="186">
        <v>0.49855284088756791</v>
      </c>
      <c r="L4697" s="182">
        <v>50753298234.687599</v>
      </c>
      <c r="M4697" s="189">
        <v>2599633852.4887071</v>
      </c>
      <c r="N4697" s="187">
        <v>8812522.4380714484</v>
      </c>
      <c r="O4697" s="185">
        <v>0</v>
      </c>
      <c r="P4697" s="185">
        <v>216943863042.66791</v>
      </c>
      <c r="Q4697" s="174">
        <v>356776033190.99762</v>
      </c>
      <c r="R4697" s="119">
        <v>0.67822033644590041</v>
      </c>
      <c r="S4697" s="174">
        <v>160877353513.13864</v>
      </c>
      <c r="T4697" s="119">
        <v>0.45091973268006497</v>
      </c>
      <c r="U4697" s="97">
        <v>17.157151064619562</v>
      </c>
      <c r="V4697" s="184">
        <v>3010260485189.8286</v>
      </c>
      <c r="W4697" s="199">
        <v>3123.0712541460202</v>
      </c>
      <c r="X4697" s="191">
        <v>4.2594741273318922E-2</v>
      </c>
      <c r="Y4697" s="198">
        <v>2.0000000000000001E-4</v>
      </c>
    </row>
    <row r="4698" spans="1:25" x14ac:dyDescent="0.2">
      <c r="A4698">
        <v>4694</v>
      </c>
      <c r="B4698" s="119">
        <v>0.42479090582221635</v>
      </c>
      <c r="C4698" s="97">
        <v>7497.4765447683358</v>
      </c>
      <c r="D4698" s="96">
        <v>0.84968505651887138</v>
      </c>
      <c r="E4698" s="98">
        <v>0</v>
      </c>
      <c r="F4698" s="119">
        <v>0</v>
      </c>
      <c r="G4698" s="177">
        <v>0</v>
      </c>
      <c r="H4698" s="97">
        <v>7639479.1308334591</v>
      </c>
      <c r="I4698" s="185">
        <v>43471.190868039623</v>
      </c>
      <c r="J4698" s="174">
        <v>332097255428.86676</v>
      </c>
      <c r="K4698" s="186">
        <v>0.42479090582221635</v>
      </c>
      <c r="L4698" s="182">
        <v>99209767275.534042</v>
      </c>
      <c r="M4698" s="189">
        <v>7961318240.1696053</v>
      </c>
      <c r="N4698" s="187">
        <v>17035752.433152437</v>
      </c>
      <c r="O4698" s="185">
        <v>0</v>
      </c>
      <c r="P4698" s="185">
        <v>0</v>
      </c>
      <c r="Q4698" s="174">
        <v>340058573669.03638</v>
      </c>
      <c r="R4698" s="119">
        <v>0.41484586738283252</v>
      </c>
      <c r="S4698" s="174">
        <v>99209767275.534042</v>
      </c>
      <c r="T4698" s="119">
        <v>0.29174317296316843</v>
      </c>
      <c r="U4698" s="97">
        <v>13.27647244047793</v>
      </c>
      <c r="V4698" s="184">
        <v>1421282615880.509</v>
      </c>
      <c r="W4698" s="199">
        <v>1474.41263259723</v>
      </c>
      <c r="X4698" s="191">
        <v>5.5840114537000378E-2</v>
      </c>
      <c r="Y4698" s="198">
        <v>2.0000000000000001E-4</v>
      </c>
    </row>
    <row r="4699" spans="1:25" x14ac:dyDescent="0.2">
      <c r="A4699">
        <v>4695</v>
      </c>
      <c r="B4699" s="119">
        <v>0.36426948494110423</v>
      </c>
      <c r="C4699" s="97">
        <v>5019.6609359177464</v>
      </c>
      <c r="D4699" s="96">
        <v>0.83252679635997984</v>
      </c>
      <c r="E4699" s="98">
        <v>0</v>
      </c>
      <c r="F4699" s="119">
        <v>0.52484082735409276</v>
      </c>
      <c r="G4699" s="177">
        <v>1</v>
      </c>
      <c r="H4699" s="97">
        <v>8922717.7435341608</v>
      </c>
      <c r="I4699" s="185">
        <v>42272.660605156678</v>
      </c>
      <c r="J4699" s="174">
        <v>377187018848.02899</v>
      </c>
      <c r="K4699" s="186">
        <v>0.36426948494110423</v>
      </c>
      <c r="L4699" s="182">
        <v>93033993590.853317</v>
      </c>
      <c r="M4699" s="189">
        <v>6245829079.6618509</v>
      </c>
      <c r="N4699" s="187">
        <v>19868393.418661065</v>
      </c>
      <c r="O4699" s="185">
        <v>0</v>
      </c>
      <c r="P4699" s="185">
        <v>296778943722.2522</v>
      </c>
      <c r="Q4699" s="174">
        <v>680211791649.94312</v>
      </c>
      <c r="R4699" s="119">
        <v>0.55103554607729821</v>
      </c>
      <c r="S4699" s="174">
        <v>213670618104.23529</v>
      </c>
      <c r="T4699" s="119">
        <v>0.31412366078798654</v>
      </c>
      <c r="U4699" s="97">
        <v>16.489472722744342</v>
      </c>
      <c r="V4699" s="184">
        <v>3788454134799.3525</v>
      </c>
      <c r="W4699" s="199">
        <v>3933.0418735904286</v>
      </c>
      <c r="X4699" s="191">
        <v>4.4882173368528344E-2</v>
      </c>
      <c r="Y4699" s="198">
        <v>2.0000000000000001E-4</v>
      </c>
    </row>
    <row r="4700" spans="1:25" x14ac:dyDescent="0.2">
      <c r="A4700">
        <v>4696</v>
      </c>
      <c r="B4700" s="119">
        <v>0.45162719053637201</v>
      </c>
      <c r="C4700" s="97">
        <v>4000</v>
      </c>
      <c r="D4700" s="96">
        <v>0.78174225559969124</v>
      </c>
      <c r="E4700" s="98">
        <v>0</v>
      </c>
      <c r="F4700" s="119">
        <v>0</v>
      </c>
      <c r="G4700" s="177">
        <v>0</v>
      </c>
      <c r="H4700" s="97">
        <v>9595079.8397061788</v>
      </c>
      <c r="I4700" s="185">
        <v>35066.645419020795</v>
      </c>
      <c r="J4700" s="174">
        <v>336467262506.17145</v>
      </c>
      <c r="K4700" s="186">
        <v>0.45162719053637201</v>
      </c>
      <c r="L4700" s="182">
        <v>119382066749.509</v>
      </c>
      <c r="M4700" s="189">
        <v>2813456368.3897257</v>
      </c>
      <c r="N4700" s="187">
        <v>21753048.62147814</v>
      </c>
      <c r="O4700" s="185">
        <v>0</v>
      </c>
      <c r="P4700" s="185">
        <v>0</v>
      </c>
      <c r="Q4700" s="174">
        <v>339280718874.56116</v>
      </c>
      <c r="R4700" s="119">
        <v>0.44788211065217648</v>
      </c>
      <c r="S4700" s="174">
        <v>119382066749.509</v>
      </c>
      <c r="T4700" s="119">
        <v>0.3518681142433176</v>
      </c>
      <c r="U4700" s="97">
        <v>13.058664045887701</v>
      </c>
      <c r="V4700" s="184">
        <v>1759342887325.707</v>
      </c>
      <c r="W4700" s="199">
        <v>1825.50974765159</v>
      </c>
      <c r="X4700" s="191">
        <v>5.4761409253367414E-2</v>
      </c>
      <c r="Y4700" s="198">
        <v>2.0000000000000001E-4</v>
      </c>
    </row>
    <row r="4701" spans="1:25" x14ac:dyDescent="0.2">
      <c r="A4701">
        <v>4697</v>
      </c>
      <c r="B4701" s="119">
        <v>0.40195934568747588</v>
      </c>
      <c r="C4701" s="97">
        <v>8166.8130207656804</v>
      </c>
      <c r="D4701" s="96">
        <v>0.95145913651611291</v>
      </c>
      <c r="E4701" s="98">
        <v>0.7</v>
      </c>
      <c r="F4701" s="119">
        <v>0.58390344361432622</v>
      </c>
      <c r="G4701" s="177">
        <v>1</v>
      </c>
      <c r="H4701" s="97">
        <v>8007453.2262962703</v>
      </c>
      <c r="I4701" s="185">
        <v>34835.654357420397</v>
      </c>
      <c r="J4701" s="174">
        <v>278944872874.46771</v>
      </c>
      <c r="K4701" s="186">
        <v>0.36880894490819494</v>
      </c>
      <c r="L4701" s="182">
        <v>79690164646.620773</v>
      </c>
      <c r="M4701" s="189">
        <v>770786053.45025826</v>
      </c>
      <c r="N4701" s="187">
        <v>17126149.171997957</v>
      </c>
      <c r="O4701" s="185">
        <v>0</v>
      </c>
      <c r="P4701" s="185">
        <v>211433080182.66425</v>
      </c>
      <c r="Q4701" s="174">
        <v>491148739110.58221</v>
      </c>
      <c r="R4701" s="119">
        <v>0.55385223810432749</v>
      </c>
      <c r="S4701" s="174">
        <v>195426631902.40442</v>
      </c>
      <c r="T4701" s="119">
        <v>0.39789704490802752</v>
      </c>
      <c r="U4701" s="97">
        <v>16.565898791448181</v>
      </c>
      <c r="V4701" s="184">
        <v>3431782469618.2993</v>
      </c>
      <c r="W4701" s="199">
        <v>3561.4314073683609</v>
      </c>
      <c r="X4701" s="191">
        <v>4.5386207168906768E-2</v>
      </c>
      <c r="Y4701" s="198">
        <v>2.0000000000000001E-4</v>
      </c>
    </row>
    <row r="4702" spans="1:25" x14ac:dyDescent="0.2">
      <c r="A4702">
        <v>4698</v>
      </c>
      <c r="B4702" s="119">
        <v>0.46870492030627747</v>
      </c>
      <c r="C4702" s="97">
        <v>4502.1700736626617</v>
      </c>
      <c r="D4702" s="96">
        <v>0.91408598606176672</v>
      </c>
      <c r="E4702" s="98">
        <v>0</v>
      </c>
      <c r="F4702" s="119">
        <v>0.65853268004132082</v>
      </c>
      <c r="G4702" s="177">
        <v>1</v>
      </c>
      <c r="H4702" s="97">
        <v>12153178.46005713</v>
      </c>
      <c r="I4702" s="185">
        <v>35572.426977080162</v>
      </c>
      <c r="J4702" s="174">
        <v>432318053309.80579</v>
      </c>
      <c r="K4702" s="186">
        <v>0.37672724481842457</v>
      </c>
      <c r="L4702" s="182">
        <v>114978349414.73349</v>
      </c>
      <c r="M4702" s="189">
        <v>7284240094.9476843</v>
      </c>
      <c r="N4702" s="187">
        <v>25573262.485125862</v>
      </c>
      <c r="O4702" s="185">
        <v>0</v>
      </c>
      <c r="P4702" s="185">
        <v>275553539871.64819</v>
      </c>
      <c r="Q4702" s="174">
        <v>715155833276.40161</v>
      </c>
      <c r="R4702" s="119">
        <v>0.5359794371667258</v>
      </c>
      <c r="S4702" s="174">
        <v>198867078330.94052</v>
      </c>
      <c r="T4702" s="119">
        <v>0.27807516778525682</v>
      </c>
      <c r="U4702" s="97">
        <v>15.622938606031722</v>
      </c>
      <c r="V4702" s="184">
        <v>3369976234054.9326</v>
      </c>
      <c r="W4702" s="199">
        <v>3499.1925561899025</v>
      </c>
      <c r="X4702" s="191">
        <v>4.7204232020396544E-2</v>
      </c>
      <c r="Y4702" s="198">
        <v>2.0000000000000001E-4</v>
      </c>
    </row>
    <row r="4703" spans="1:25" x14ac:dyDescent="0.2">
      <c r="A4703">
        <v>4699</v>
      </c>
      <c r="B4703" s="119">
        <v>0.44468898187048228</v>
      </c>
      <c r="C4703" s="97">
        <v>6071.2494521984263</v>
      </c>
      <c r="D4703" s="96">
        <v>0.54698538004538488</v>
      </c>
      <c r="E4703" s="98">
        <v>0.24659797852157561</v>
      </c>
      <c r="F4703" s="119">
        <v>0</v>
      </c>
      <c r="G4703" s="177">
        <v>0</v>
      </c>
      <c r="H4703" s="97">
        <v>5312887.7368812179</v>
      </c>
      <c r="I4703" s="185">
        <v>44242.230384739043</v>
      </c>
      <c r="J4703" s="174">
        <v>235054003263.35367</v>
      </c>
      <c r="K4703" s="186">
        <v>0.44468898187048223</v>
      </c>
      <c r="L4703" s="182">
        <v>71727140335.183167</v>
      </c>
      <c r="M4703" s="189">
        <v>16184734197.531721</v>
      </c>
      <c r="N4703" s="187">
        <v>14307544.364736315</v>
      </c>
      <c r="O4703" s="185">
        <v>29495480940.871193</v>
      </c>
      <c r="P4703" s="185">
        <v>0</v>
      </c>
      <c r="Q4703" s="174">
        <v>280734218401.75659</v>
      </c>
      <c r="R4703" s="119">
        <v>0.45638294782114469</v>
      </c>
      <c r="S4703" s="174">
        <v>87685445461.172485</v>
      </c>
      <c r="T4703" s="119">
        <v>0.31234327600095585</v>
      </c>
      <c r="U4703" s="97">
        <v>14.734267388660422</v>
      </c>
      <c r="V4703" s="184">
        <v>1444919625153.1169</v>
      </c>
      <c r="W4703" s="199">
        <v>1499.0295410085632</v>
      </c>
      <c r="X4703" s="191">
        <v>4.7700929565838456E-2</v>
      </c>
      <c r="Y4703" s="198">
        <v>2.0000000000000001E-4</v>
      </c>
    </row>
    <row r="4704" spans="1:25" x14ac:dyDescent="0.2">
      <c r="A4704">
        <v>4700</v>
      </c>
      <c r="B4704" s="119">
        <v>0.43485630308304096</v>
      </c>
      <c r="C4704" s="97">
        <v>4000</v>
      </c>
      <c r="D4704" s="96">
        <v>0.63838058095718564</v>
      </c>
      <c r="E4704" s="98">
        <v>0</v>
      </c>
      <c r="F4704" s="119">
        <v>0.62839543831523459</v>
      </c>
      <c r="G4704" s="177">
        <v>1</v>
      </c>
      <c r="H4704" s="97">
        <v>10014086.491857942</v>
      </c>
      <c r="I4704" s="185">
        <v>37244.298731933566</v>
      </c>
      <c r="J4704" s="174">
        <v>372967628830.1778</v>
      </c>
      <c r="K4704" s="186">
        <v>0.43485630308304102</v>
      </c>
      <c r="L4704" s="182">
        <v>114674521254.30305</v>
      </c>
      <c r="M4704" s="189">
        <v>8027817503.34484</v>
      </c>
      <c r="N4704" s="187">
        <v>24193018.907632269</v>
      </c>
      <c r="O4704" s="185">
        <v>0</v>
      </c>
      <c r="P4704" s="185">
        <v>509605090927.86517</v>
      </c>
      <c r="Q4704" s="174">
        <v>890600537261.38782</v>
      </c>
      <c r="R4704" s="119">
        <v>0.63987317898706375</v>
      </c>
      <c r="S4704" s="174">
        <v>369622335501.66962</v>
      </c>
      <c r="T4704" s="119">
        <v>0.41502595163288891</v>
      </c>
      <c r="U4704" s="97">
        <v>17.213904436165762</v>
      </c>
      <c r="V4704" s="184">
        <v>6881238326012.415</v>
      </c>
      <c r="W4704" s="199">
        <v>7145.9835373547758</v>
      </c>
      <c r="X4704" s="191">
        <v>4.2988776636905389E-2</v>
      </c>
      <c r="Y4704" s="198">
        <v>2.0000000000000001E-4</v>
      </c>
    </row>
    <row r="4705" spans="1:25" x14ac:dyDescent="0.2">
      <c r="A4705">
        <v>4701</v>
      </c>
      <c r="B4705" s="119">
        <v>0.4789313069643289</v>
      </c>
      <c r="C4705" s="97">
        <v>10798.474107346023</v>
      </c>
      <c r="D4705" s="96">
        <v>1.0646575823974054</v>
      </c>
      <c r="E4705" s="98">
        <v>0.1111260378483165</v>
      </c>
      <c r="F4705" s="119">
        <v>0</v>
      </c>
      <c r="G4705" s="177">
        <v>0</v>
      </c>
      <c r="H4705" s="97">
        <v>8493063.5167069994</v>
      </c>
      <c r="I4705" s="185">
        <v>38651.308668125719</v>
      </c>
      <c r="J4705" s="174">
        <v>328268019522.23956</v>
      </c>
      <c r="K4705" s="186">
        <v>0.45292985222025928</v>
      </c>
      <c r="L4705" s="182">
        <v>113498610677.80292</v>
      </c>
      <c r="M4705" s="189">
        <v>15157637871.330568</v>
      </c>
      <c r="N4705" s="187">
        <v>17345859.868142288</v>
      </c>
      <c r="O4705" s="185">
        <v>42907283492.861687</v>
      </c>
      <c r="P4705" s="185">
        <v>0</v>
      </c>
      <c r="Q4705" s="174">
        <v>386332940886.43182</v>
      </c>
      <c r="R4705" s="119">
        <v>0.47370594892898982</v>
      </c>
      <c r="S4705" s="174">
        <v>133459514436.94569</v>
      </c>
      <c r="T4705" s="119">
        <v>0.34545207077275364</v>
      </c>
      <c r="U4705" s="97">
        <v>14.222149147204709</v>
      </c>
      <c r="V4705" s="184">
        <v>1960997365715.2053</v>
      </c>
      <c r="W4705" s="199">
        <v>2034.2134203874873</v>
      </c>
      <c r="X4705" s="191">
        <v>5.3384450244317642E-2</v>
      </c>
      <c r="Y4705" s="198">
        <v>2.0000000000000001E-4</v>
      </c>
    </row>
    <row r="4706" spans="1:25" x14ac:dyDescent="0.2">
      <c r="A4706">
        <v>4702</v>
      </c>
      <c r="B4706" s="119">
        <v>0.44806048463803227</v>
      </c>
      <c r="C4706" s="97">
        <v>11549.659356701381</v>
      </c>
      <c r="D4706" s="96">
        <v>0.41401985630587151</v>
      </c>
      <c r="E4706" s="98">
        <v>0.7</v>
      </c>
      <c r="F4706" s="119">
        <v>0.50069571584987083</v>
      </c>
      <c r="G4706" s="177">
        <v>1</v>
      </c>
      <c r="H4706" s="97">
        <v>6584440.7116190596</v>
      </c>
      <c r="I4706" s="185">
        <v>42276.6816419147</v>
      </c>
      <c r="J4706" s="174">
        <v>278368303755.18127</v>
      </c>
      <c r="K4706" s="186">
        <v>0.44806048463803227</v>
      </c>
      <c r="L4706" s="182">
        <v>85482749006.924164</v>
      </c>
      <c r="M4706" s="189">
        <v>4176464810.592907</v>
      </c>
      <c r="N4706" s="187">
        <v>18606343.938452985</v>
      </c>
      <c r="O4706" s="185">
        <v>0</v>
      </c>
      <c r="P4706" s="185">
        <v>247051145047.06451</v>
      </c>
      <c r="Q4706" s="174">
        <v>529595913612.83868</v>
      </c>
      <c r="R4706" s="119">
        <v>0.60870324872206527</v>
      </c>
      <c r="S4706" s="174">
        <v>212886039949.73999</v>
      </c>
      <c r="T4706" s="119">
        <v>0.40197825262181008</v>
      </c>
      <c r="U4706" s="97">
        <v>16.65479219759202</v>
      </c>
      <c r="V4706" s="184">
        <v>3812110074260.7461</v>
      </c>
      <c r="W4706" s="199">
        <v>3956.5312779843152</v>
      </c>
      <c r="X4706" s="191">
        <v>4.3678060856418184E-2</v>
      </c>
      <c r="Y4706" s="198">
        <v>2.0000000000000001E-4</v>
      </c>
    </row>
    <row r="4707" spans="1:25" x14ac:dyDescent="0.2">
      <c r="A4707">
        <v>4703</v>
      </c>
      <c r="B4707" s="119">
        <v>0.36385852104482685</v>
      </c>
      <c r="C4707" s="97">
        <v>15259.868733558298</v>
      </c>
      <c r="D4707" s="96">
        <v>0.31605973465855353</v>
      </c>
      <c r="E4707" s="98">
        <v>0</v>
      </c>
      <c r="F4707" s="119">
        <v>0.38402169061967995</v>
      </c>
      <c r="G4707" s="177">
        <v>1</v>
      </c>
      <c r="H4707" s="97">
        <v>1814723.2996938643</v>
      </c>
      <c r="I4707" s="185">
        <v>54010.526789988566</v>
      </c>
      <c r="J4707" s="174">
        <v>98014161394.531906</v>
      </c>
      <c r="K4707" s="186">
        <v>0.36385852104482674</v>
      </c>
      <c r="L4707" s="182">
        <v>23295189161.824203</v>
      </c>
      <c r="M4707" s="189">
        <v>1226654654.4579518</v>
      </c>
      <c r="N4707" s="187">
        <v>6753595.9849633276</v>
      </c>
      <c r="O4707" s="185">
        <v>0</v>
      </c>
      <c r="P4707" s="185">
        <v>141123289570.97305</v>
      </c>
      <c r="Q4707" s="174">
        <v>240364105619.96289</v>
      </c>
      <c r="R4707" s="119">
        <v>0.61807031911050569</v>
      </c>
      <c r="S4707" s="174">
        <v>118935927101.42323</v>
      </c>
      <c r="T4707" s="119">
        <v>0.49481567472254595</v>
      </c>
      <c r="U4707" s="97">
        <v>17.864106917625168</v>
      </c>
      <c r="V4707" s="184">
        <v>2300215242364.2607</v>
      </c>
      <c r="W4707" s="199">
        <v>2387.4914919809448</v>
      </c>
      <c r="X4707" s="191">
        <v>4.1188577308330629E-2</v>
      </c>
      <c r="Y4707" s="198">
        <v>2.0000000000000001E-4</v>
      </c>
    </row>
    <row r="4708" spans="1:25" x14ac:dyDescent="0.2">
      <c r="A4708">
        <v>4704</v>
      </c>
      <c r="B4708" s="119">
        <v>0.54863549199105588</v>
      </c>
      <c r="C4708" s="97">
        <v>10818.627721443318</v>
      </c>
      <c r="D4708" s="96">
        <v>0.4122228303167319</v>
      </c>
      <c r="E4708" s="98">
        <v>0</v>
      </c>
      <c r="F4708" s="119">
        <v>0.5389610373520336</v>
      </c>
      <c r="G4708" s="177">
        <v>1</v>
      </c>
      <c r="H4708" s="97">
        <v>2732142.1644122214</v>
      </c>
      <c r="I4708" s="185">
        <v>53639.982560641947</v>
      </c>
      <c r="J4708" s="174">
        <v>146552058052.26611</v>
      </c>
      <c r="K4708" s="186">
        <v>0.51632789389783751</v>
      </c>
      <c r="L4708" s="182">
        <v>61290550195.580536</v>
      </c>
      <c r="M4708" s="189">
        <v>6032168569.4819183</v>
      </c>
      <c r="N4708" s="187">
        <v>8769537.3428734932</v>
      </c>
      <c r="O4708" s="185">
        <v>0</v>
      </c>
      <c r="P4708" s="185">
        <v>105252996499.80696</v>
      </c>
      <c r="Q4708" s="174">
        <v>257837223121.55499</v>
      </c>
      <c r="R4708" s="119">
        <v>0.62004744987885596</v>
      </c>
      <c r="S4708" s="174">
        <v>113237756672.38431</v>
      </c>
      <c r="T4708" s="119">
        <v>0.4391831222096253</v>
      </c>
      <c r="U4708" s="97">
        <v>15.947969175478447</v>
      </c>
      <c r="V4708" s="184">
        <v>1977985365753.97</v>
      </c>
      <c r="W4708" s="199">
        <v>2054.0021159995163</v>
      </c>
      <c r="X4708" s="191">
        <v>4.5346472275425258E-2</v>
      </c>
      <c r="Y4708" s="198">
        <v>2.0000000000000001E-4</v>
      </c>
    </row>
    <row r="4709" spans="1:25" x14ac:dyDescent="0.2">
      <c r="A4709">
        <v>4705</v>
      </c>
      <c r="B4709" s="119">
        <v>0.45303645566934486</v>
      </c>
      <c r="C4709" s="97">
        <v>7010.4288774576653</v>
      </c>
      <c r="D4709" s="96">
        <v>0.93705215046623369</v>
      </c>
      <c r="E4709" s="98">
        <v>0</v>
      </c>
      <c r="F4709" s="119">
        <v>0.59640754352251557</v>
      </c>
      <c r="G4709" s="177">
        <v>1</v>
      </c>
      <c r="H4709" s="97">
        <v>7805130.6258052289</v>
      </c>
      <c r="I4709" s="185">
        <v>40129.174060476653</v>
      </c>
      <c r="J4709" s="174">
        <v>313213445447.69507</v>
      </c>
      <c r="K4709" s="186">
        <v>0.45303645566934492</v>
      </c>
      <c r="L4709" s="182">
        <v>110950724813.88365</v>
      </c>
      <c r="M4709" s="189">
        <v>4804290278.1198463</v>
      </c>
      <c r="N4709" s="187">
        <v>16827678.303831689</v>
      </c>
      <c r="O4709" s="185">
        <v>0</v>
      </c>
      <c r="P4709" s="185">
        <v>337725788870.1803</v>
      </c>
      <c r="Q4709" s="174">
        <v>655743524595.99524</v>
      </c>
      <c r="R4709" s="119">
        <v>0.62841297677111418</v>
      </c>
      <c r="S4709" s="174">
        <v>294316603908.20837</v>
      </c>
      <c r="T4709" s="119">
        <v>0.44882883760009273</v>
      </c>
      <c r="U4709" s="97">
        <v>16.790026896419906</v>
      </c>
      <c r="V4709" s="184">
        <v>5275024999437.5312</v>
      </c>
      <c r="W4709" s="199">
        <v>5471.3459301139592</v>
      </c>
      <c r="X4709" s="191">
        <v>4.4534217762465182E-2</v>
      </c>
      <c r="Y4709" s="198">
        <v>2.0000000000000001E-4</v>
      </c>
    </row>
    <row r="4710" spans="1:25" x14ac:dyDescent="0.2">
      <c r="A4710">
        <v>4706</v>
      </c>
      <c r="B4710" s="119">
        <v>0.29493701003731754</v>
      </c>
      <c r="C4710" s="97">
        <v>15931.894495904315</v>
      </c>
      <c r="D4710" s="96">
        <v>0.24367010638748021</v>
      </c>
      <c r="E4710" s="98">
        <v>0</v>
      </c>
      <c r="F4710" s="119">
        <v>0</v>
      </c>
      <c r="G4710" s="177">
        <v>0</v>
      </c>
      <c r="H4710" s="97">
        <v>1592532.4478235911</v>
      </c>
      <c r="I4710" s="185">
        <v>53976.681912540058</v>
      </c>
      <c r="J4710" s="174">
        <v>85959617371.572769</v>
      </c>
      <c r="K4710" s="186">
        <v>0.29493701003731754</v>
      </c>
      <c r="L4710" s="182">
        <v>14902484525.023823</v>
      </c>
      <c r="M4710" s="189">
        <v>3499554037.7672448</v>
      </c>
      <c r="N4710" s="187">
        <v>6456840.1436087359</v>
      </c>
      <c r="O4710" s="185">
        <v>0</v>
      </c>
      <c r="P4710" s="185">
        <v>0</v>
      </c>
      <c r="Q4710" s="174">
        <v>89459171409.340012</v>
      </c>
      <c r="R4710" s="119">
        <v>0.28339936679624311</v>
      </c>
      <c r="S4710" s="174">
        <v>14902484525.023823</v>
      </c>
      <c r="T4710" s="119">
        <v>0.16658420025862128</v>
      </c>
      <c r="U4710" s="97">
        <v>13.778243426864911</v>
      </c>
      <c r="V4710" s="184">
        <v>247111103427.42395</v>
      </c>
      <c r="W4710" s="199">
        <v>256.58577552169106</v>
      </c>
      <c r="X4710" s="191">
        <v>4.7484015417994907E-2</v>
      </c>
      <c r="Y4710" s="198">
        <v>2.0000000000000001E-4</v>
      </c>
    </row>
    <row r="4711" spans="1:25" x14ac:dyDescent="0.2">
      <c r="A4711">
        <v>4707</v>
      </c>
      <c r="B4711" s="119">
        <v>0.58467181761316345</v>
      </c>
      <c r="C4711" s="97">
        <v>10965.551835580567</v>
      </c>
      <c r="D4711" s="96">
        <v>0.67728490147035103</v>
      </c>
      <c r="E4711" s="98">
        <v>0.52308821282144824</v>
      </c>
      <c r="F4711" s="119">
        <v>0.67352343995460728</v>
      </c>
      <c r="G4711" s="177">
        <v>1</v>
      </c>
      <c r="H4711" s="97">
        <v>4099955.3572198628</v>
      </c>
      <c r="I4711" s="185">
        <v>53643.372118706422</v>
      </c>
      <c r="J4711" s="174">
        <v>219935430897.42902</v>
      </c>
      <c r="K4711" s="186">
        <v>0.52150022268004947</v>
      </c>
      <c r="L4711" s="182">
        <v>92258578904.152267</v>
      </c>
      <c r="M4711" s="189">
        <v>4094758241.4014997</v>
      </c>
      <c r="N4711" s="187">
        <v>10639736.133809347</v>
      </c>
      <c r="O4711" s="185">
        <v>0</v>
      </c>
      <c r="P4711" s="185">
        <v>274787830407.09622</v>
      </c>
      <c r="Q4711" s="174">
        <v>498818019545.92676</v>
      </c>
      <c r="R4711" s="119">
        <v>0.67063864456708666</v>
      </c>
      <c r="S4711" s="174">
        <v>235130565195.04013</v>
      </c>
      <c r="T4711" s="119">
        <v>0.47137544351160188</v>
      </c>
      <c r="U4711" s="97">
        <v>16.706712261974541</v>
      </c>
      <c r="V4711" s="184">
        <v>4215087041748.8848</v>
      </c>
      <c r="W4711" s="199">
        <v>4379.1719087774791</v>
      </c>
      <c r="X4711" s="191">
        <v>4.4534259316370159E-2</v>
      </c>
      <c r="Y4711" s="198">
        <v>2.0000000000000001E-4</v>
      </c>
    </row>
    <row r="4712" spans="1:25" x14ac:dyDescent="0.2">
      <c r="A4712">
        <v>4708</v>
      </c>
      <c r="B4712" s="119">
        <v>0.47108712632581701</v>
      </c>
      <c r="C4712" s="97">
        <v>4763.6941544220481</v>
      </c>
      <c r="D4712" s="96">
        <v>0.68658855825362197</v>
      </c>
      <c r="E4712" s="98">
        <v>0.14959416999174799</v>
      </c>
      <c r="F4712" s="119">
        <v>0</v>
      </c>
      <c r="G4712" s="177">
        <v>0</v>
      </c>
      <c r="H4712" s="97">
        <v>6914483.9964111969</v>
      </c>
      <c r="I4712" s="185">
        <v>33589.908987556431</v>
      </c>
      <c r="J4712" s="174">
        <v>232256888135.36758</v>
      </c>
      <c r="K4712" s="186">
        <v>0.37669508233562743</v>
      </c>
      <c r="L4712" s="182">
        <v>64057535052.30336</v>
      </c>
      <c r="M4712" s="189">
        <v>10909396287.82478</v>
      </c>
      <c r="N4712" s="187">
        <v>16848681.965693042</v>
      </c>
      <c r="O4712" s="185">
        <v>24775470681.524696</v>
      </c>
      <c r="P4712" s="185">
        <v>0</v>
      </c>
      <c r="Q4712" s="174">
        <v>267941755104.71704</v>
      </c>
      <c r="R4712" s="119">
        <v>0.40049899689001284</v>
      </c>
      <c r="S4712" s="174">
        <v>77118975690.925354</v>
      </c>
      <c r="T4712" s="119">
        <v>0.28781992437418236</v>
      </c>
      <c r="U4712" s="97">
        <v>14.463451286198486</v>
      </c>
      <c r="V4712" s="184">
        <v>1238179543501.1802</v>
      </c>
      <c r="W4712" s="199">
        <v>1286.031975908269</v>
      </c>
      <c r="X4712" s="191">
        <v>4.9836762667105121E-2</v>
      </c>
      <c r="Y4712" s="198">
        <v>2.0000000000000001E-4</v>
      </c>
    </row>
    <row r="4713" spans="1:25" x14ac:dyDescent="0.2">
      <c r="A4713">
        <v>4709</v>
      </c>
      <c r="B4713" s="119">
        <v>0.417499549246104</v>
      </c>
      <c r="C4713" s="97">
        <v>16444.164075369881</v>
      </c>
      <c r="D4713" s="96">
        <v>1.6099294584967878</v>
      </c>
      <c r="E4713" s="98">
        <v>0.473315941771763</v>
      </c>
      <c r="F4713" s="119">
        <v>0.62596848673502148</v>
      </c>
      <c r="G4713" s="177">
        <v>1</v>
      </c>
      <c r="H4713" s="97">
        <v>14224769.034305414</v>
      </c>
      <c r="I4713" s="185">
        <v>35629.174326236753</v>
      </c>
      <c r="J4713" s="174">
        <v>506816775673.72205</v>
      </c>
      <c r="K4713" s="186">
        <v>0.33071650522523144</v>
      </c>
      <c r="L4713" s="182">
        <v>131276330220.28845</v>
      </c>
      <c r="M4713" s="189">
        <v>0</v>
      </c>
      <c r="N4713" s="187">
        <v>24958006.84512046</v>
      </c>
      <c r="O4713" s="185">
        <v>0</v>
      </c>
      <c r="P4713" s="185">
        <v>403464985710.49268</v>
      </c>
      <c r="Q4713" s="174">
        <v>910281761384.21472</v>
      </c>
      <c r="R4713" s="119">
        <v>0.53871744135906552</v>
      </c>
      <c r="S4713" s="174">
        <v>260264225217.80164</v>
      </c>
      <c r="T4713" s="119">
        <v>0.28591611549157303</v>
      </c>
      <c r="U4713" s="97">
        <v>15.973621785081754</v>
      </c>
      <c r="V4713" s="184">
        <v>4010797681998.9614</v>
      </c>
      <c r="W4713" s="199">
        <v>4161.0025695657559</v>
      </c>
      <c r="X4713" s="191">
        <v>4.9287449112913523E-2</v>
      </c>
      <c r="Y4713" s="198">
        <v>2.0000000000000001E-4</v>
      </c>
    </row>
    <row r="4714" spans="1:25" x14ac:dyDescent="0.2">
      <c r="A4714">
        <v>4710</v>
      </c>
      <c r="B4714" s="119">
        <v>0.44681890238973515</v>
      </c>
      <c r="C4714" s="97">
        <v>9329.9397627256476</v>
      </c>
      <c r="D4714" s="96">
        <v>1.1592063865753492</v>
      </c>
      <c r="E4714" s="98">
        <v>0</v>
      </c>
      <c r="F4714" s="119">
        <v>0.74976203731438418</v>
      </c>
      <c r="G4714" s="177">
        <v>1</v>
      </c>
      <c r="H4714" s="97">
        <v>13803124.5702716</v>
      </c>
      <c r="I4714" s="185">
        <v>25984.32557703937</v>
      </c>
      <c r="J4714" s="174">
        <v>358664882814.3689</v>
      </c>
      <c r="K4714" s="186">
        <v>0.23042590225377624</v>
      </c>
      <c r="L4714" s="182">
        <v>54356122216.898239</v>
      </c>
      <c r="M4714" s="189">
        <v>12056686603.092175</v>
      </c>
      <c r="N4714" s="187">
        <v>26308125.313935298</v>
      </c>
      <c r="O4714" s="185">
        <v>0</v>
      </c>
      <c r="P4714" s="185">
        <v>560449243630.65588</v>
      </c>
      <c r="Q4714" s="174">
        <v>931170813048.11694</v>
      </c>
      <c r="R4714" s="119">
        <v>0.57025528151549965</v>
      </c>
      <c r="S4714" s="174">
        <v>444287003061.08075</v>
      </c>
      <c r="T4714" s="119">
        <v>0.47712728624594769</v>
      </c>
      <c r="U4714" s="97">
        <v>18.348297669044559</v>
      </c>
      <c r="V4714" s="184">
        <v>8465202849950.3525</v>
      </c>
      <c r="W4714" s="199">
        <v>8787.7109921857937</v>
      </c>
      <c r="X4714" s="191">
        <v>4.1080594410389339E-2</v>
      </c>
      <c r="Y4714" s="198">
        <v>2.0000000000000001E-4</v>
      </c>
    </row>
    <row r="4715" spans="1:25" x14ac:dyDescent="0.2">
      <c r="A4715">
        <v>4711</v>
      </c>
      <c r="B4715" s="119">
        <v>0.46104395535358283</v>
      </c>
      <c r="C4715" s="97">
        <v>10063.388356459662</v>
      </c>
      <c r="D4715" s="96">
        <v>0.50589190388017957</v>
      </c>
      <c r="E4715" s="98">
        <v>0.56733278036820067</v>
      </c>
      <c r="F4715" s="119">
        <v>0</v>
      </c>
      <c r="G4715" s="177">
        <v>0</v>
      </c>
      <c r="H4715" s="97">
        <v>12406604.227663329</v>
      </c>
      <c r="I4715" s="185">
        <v>34587.398947215101</v>
      </c>
      <c r="J4715" s="174">
        <v>429112170002.39703</v>
      </c>
      <c r="K4715" s="186">
        <v>0.42002249489329535</v>
      </c>
      <c r="L4715" s="182">
        <v>146279885703.46667</v>
      </c>
      <c r="M4715" s="189">
        <v>28301377817.703751</v>
      </c>
      <c r="N4715" s="187">
        <v>31519452.587346643</v>
      </c>
      <c r="O4715" s="185">
        <v>73170694131.624176</v>
      </c>
      <c r="P4715" s="185">
        <v>0</v>
      </c>
      <c r="Q4715" s="174">
        <v>530584241951.72498</v>
      </c>
      <c r="R4715" s="119">
        <v>0.45001962112645394</v>
      </c>
      <c r="S4715" s="174">
        <v>180205079807.23956</v>
      </c>
      <c r="T4715" s="119">
        <v>0.33963518996411407</v>
      </c>
      <c r="U4715" s="97">
        <v>14.506665160642941</v>
      </c>
      <c r="V4715" s="184">
        <v>2811831388531.8638</v>
      </c>
      <c r="W4715" s="199">
        <v>2915.9314384433137</v>
      </c>
      <c r="X4715" s="191">
        <v>4.8307823370052259E-2</v>
      </c>
      <c r="Y4715" s="198">
        <v>2.0000000000000001E-4</v>
      </c>
    </row>
    <row r="4716" spans="1:25" x14ac:dyDescent="0.2">
      <c r="A4716">
        <v>4712</v>
      </c>
      <c r="B4716" s="119">
        <v>0.48329928721480003</v>
      </c>
      <c r="C4716" s="97">
        <v>4000</v>
      </c>
      <c r="D4716" s="96">
        <v>0.38401439245462832</v>
      </c>
      <c r="E4716" s="98">
        <v>0.13750580740357446</v>
      </c>
      <c r="F4716" s="119">
        <v>0.48882139246726924</v>
      </c>
      <c r="G4716" s="177">
        <v>1</v>
      </c>
      <c r="H4716" s="97">
        <v>4991894.2798420358</v>
      </c>
      <c r="I4716" s="185">
        <v>41632.661036704092</v>
      </c>
      <c r="J4716" s="174">
        <v>207825842483.72556</v>
      </c>
      <c r="K4716" s="186">
        <v>0.48329928721480009</v>
      </c>
      <c r="L4716" s="182">
        <v>66537623777.672012</v>
      </c>
      <c r="M4716" s="189">
        <v>5263288497.8742371</v>
      </c>
      <c r="N4716" s="187">
        <v>15153029.336802661</v>
      </c>
      <c r="O4716" s="185">
        <v>0</v>
      </c>
      <c r="P4716" s="185">
        <v>211459706574.0705</v>
      </c>
      <c r="Q4716" s="174">
        <v>424548837555.67029</v>
      </c>
      <c r="R4716" s="119">
        <v>0.63505025322582087</v>
      </c>
      <c r="S4716" s="174">
        <v>189664452766.91458</v>
      </c>
      <c r="T4716" s="119">
        <v>0.44674354512169462</v>
      </c>
      <c r="U4716" s="97">
        <v>16.967863915607964</v>
      </c>
      <c r="V4716" s="184">
        <v>3537661396811.8584</v>
      </c>
      <c r="W4716" s="199">
        <v>3670.5030902925801</v>
      </c>
      <c r="X4716" s="191">
        <v>4.2677149486284857E-2</v>
      </c>
      <c r="Y4716" s="198">
        <v>2.0000000000000001E-4</v>
      </c>
    </row>
    <row r="4717" spans="1:25" x14ac:dyDescent="0.2">
      <c r="A4717">
        <v>4713</v>
      </c>
      <c r="B4717" s="119">
        <v>0.55421802481072824</v>
      </c>
      <c r="C4717" s="97">
        <v>4000</v>
      </c>
      <c r="D4717" s="96">
        <v>0.55498255877436942</v>
      </c>
      <c r="E4717" s="98">
        <v>0.34256038344106465</v>
      </c>
      <c r="F4717" s="119">
        <v>0.67660684554538109</v>
      </c>
      <c r="G4717" s="177">
        <v>1</v>
      </c>
      <c r="H4717" s="97">
        <v>8581633.5933208093</v>
      </c>
      <c r="I4717" s="185">
        <v>37522.737715320131</v>
      </c>
      <c r="J4717" s="174">
        <v>322006386491.15692</v>
      </c>
      <c r="K4717" s="186">
        <v>0.47821989685182331</v>
      </c>
      <c r="L4717" s="182">
        <v>113010845995.31139</v>
      </c>
      <c r="M4717" s="189">
        <v>759869301.36407149</v>
      </c>
      <c r="N4717" s="187">
        <v>21979767.958889104</v>
      </c>
      <c r="O4717" s="185">
        <v>0</v>
      </c>
      <c r="P4717" s="185">
        <v>453798885756.24829</v>
      </c>
      <c r="Q4717" s="174">
        <v>776565141548.76929</v>
      </c>
      <c r="R4717" s="119">
        <v>0.6657895672567451</v>
      </c>
      <c r="S4717" s="174">
        <v>341963767772.32825</v>
      </c>
      <c r="T4717" s="119">
        <v>0.4403542593868186</v>
      </c>
      <c r="U4717" s="97">
        <v>17.023515530892901</v>
      </c>
      <c r="V4717" s="184">
        <v>6340140387098.085</v>
      </c>
      <c r="W4717" s="199">
        <v>6579.0654793508202</v>
      </c>
      <c r="X4717" s="191">
        <v>4.3227966856149158E-2</v>
      </c>
      <c r="Y4717" s="198">
        <v>2.0000000000000001E-4</v>
      </c>
    </row>
    <row r="4718" spans="1:25" x14ac:dyDescent="0.2">
      <c r="A4718">
        <v>4714</v>
      </c>
      <c r="B4718" s="119">
        <v>0.5971229298833941</v>
      </c>
      <c r="C4718" s="97">
        <v>7787.3945630545022</v>
      </c>
      <c r="D4718" s="96">
        <v>0.58568785112634036</v>
      </c>
      <c r="E4718" s="98">
        <v>0.41455218937173322</v>
      </c>
      <c r="F4718" s="119">
        <v>0</v>
      </c>
      <c r="G4718" s="177">
        <v>0</v>
      </c>
      <c r="H4718" s="97">
        <v>4484559.8490377981</v>
      </c>
      <c r="I4718" s="185">
        <v>53643.052843788486</v>
      </c>
      <c r="J4718" s="174">
        <v>240565480963.06671</v>
      </c>
      <c r="K4718" s="186">
        <v>0.54847672041865692</v>
      </c>
      <c r="L4718" s="182">
        <v>103077752868.69492</v>
      </c>
      <c r="M4718" s="189">
        <v>19048224562.937832</v>
      </c>
      <c r="N4718" s="187">
        <v>12053779.563030863</v>
      </c>
      <c r="O4718" s="185">
        <v>35672890843.601212</v>
      </c>
      <c r="P4718" s="185">
        <v>0</v>
      </c>
      <c r="Q4718" s="174">
        <v>295286596369.60571</v>
      </c>
      <c r="R4718" s="119">
        <v>0.54348175871337778</v>
      </c>
      <c r="S4718" s="174">
        <v>122657788640.21559</v>
      </c>
      <c r="T4718" s="119">
        <v>0.4153855615128792</v>
      </c>
      <c r="U4718" s="97">
        <v>14.502827616185497</v>
      </c>
      <c r="V4718" s="184">
        <v>1964101445920.2224</v>
      </c>
      <c r="W4718" s="199">
        <v>2037.7435141710705</v>
      </c>
      <c r="X4718" s="191">
        <v>4.9974659641258468E-2</v>
      </c>
      <c r="Y4718" s="198">
        <v>2.0000000000000001E-4</v>
      </c>
    </row>
    <row r="4719" spans="1:25" x14ac:dyDescent="0.2">
      <c r="A4719">
        <v>4715</v>
      </c>
      <c r="B4719" s="119">
        <v>0.62732918242533642</v>
      </c>
      <c r="C4719" s="97">
        <v>9987.5008831512878</v>
      </c>
      <c r="D4719" s="96">
        <v>0.95755808540597132</v>
      </c>
      <c r="E4719" s="98">
        <v>1.278536550177839E-2</v>
      </c>
      <c r="F4719" s="119">
        <v>0</v>
      </c>
      <c r="G4719" s="177">
        <v>0</v>
      </c>
      <c r="H4719" s="97">
        <v>10686295.357656749</v>
      </c>
      <c r="I4719" s="185">
        <v>33409.561757283052</v>
      </c>
      <c r="J4719" s="174">
        <v>357024444708.20032</v>
      </c>
      <c r="K4719" s="186">
        <v>0.37195882351400444</v>
      </c>
      <c r="L4719" s="182">
        <v>92034084676.778473</v>
      </c>
      <c r="M4719" s="189">
        <v>8302115679.0155029</v>
      </c>
      <c r="N4719" s="187">
        <v>22147658.946553737</v>
      </c>
      <c r="O4719" s="185">
        <v>4346739328.2448521</v>
      </c>
      <c r="P4719" s="185">
        <v>0</v>
      </c>
      <c r="Q4719" s="174">
        <v>369673299715.46069</v>
      </c>
      <c r="R4719" s="119">
        <v>0.36863842746254849</v>
      </c>
      <c r="S4719" s="174">
        <v>94734191333.293427</v>
      </c>
      <c r="T4719" s="119">
        <v>0.25626462989404641</v>
      </c>
      <c r="U4719" s="97">
        <v>13.47846753776914</v>
      </c>
      <c r="V4719" s="184">
        <v>1274115921013.4678</v>
      </c>
      <c r="W4719" s="199">
        <v>1322.1403641220961</v>
      </c>
      <c r="X4719" s="191">
        <v>5.9525574187677115E-2</v>
      </c>
      <c r="Y4719" s="198">
        <v>2.0000000000000001E-4</v>
      </c>
    </row>
    <row r="4720" spans="1:25" x14ac:dyDescent="0.2">
      <c r="A4720">
        <v>4716</v>
      </c>
      <c r="B4720" s="119">
        <v>0.42783134868050654</v>
      </c>
      <c r="C4720" s="97">
        <v>12707.153520355767</v>
      </c>
      <c r="D4720" s="96">
        <v>0.68236487148639513</v>
      </c>
      <c r="E4720" s="98">
        <v>0</v>
      </c>
      <c r="F4720" s="119">
        <v>0</v>
      </c>
      <c r="G4720" s="177">
        <v>0</v>
      </c>
      <c r="H4720" s="97">
        <v>3719797.6124886642</v>
      </c>
      <c r="I4720" s="185">
        <v>50699.047578126403</v>
      </c>
      <c r="J4720" s="174">
        <v>188590196136.56378</v>
      </c>
      <c r="K4720" s="186">
        <v>0.42783134868050654</v>
      </c>
      <c r="L4720" s="182">
        <v>58075354623.682037</v>
      </c>
      <c r="M4720" s="189">
        <v>5145020199.7615643</v>
      </c>
      <c r="N4720" s="187">
        <v>9759484.5162981637</v>
      </c>
      <c r="O4720" s="185">
        <v>0</v>
      </c>
      <c r="P4720" s="185">
        <v>0</v>
      </c>
      <c r="Q4720" s="174">
        <v>193735216336.32535</v>
      </c>
      <c r="R4720" s="119">
        <v>0.41646944467214525</v>
      </c>
      <c r="S4720" s="174">
        <v>58075354623.682037</v>
      </c>
      <c r="T4720" s="119">
        <v>0.29976663882761984</v>
      </c>
      <c r="U4720" s="97">
        <v>13.337418592461482</v>
      </c>
      <c r="V4720" s="184">
        <v>833390169442.83484</v>
      </c>
      <c r="W4720" s="199">
        <v>865.39496118628836</v>
      </c>
      <c r="X4720" s="191">
        <v>5.6233219821472315E-2</v>
      </c>
      <c r="Y4720" s="198">
        <v>2.0000000000000001E-4</v>
      </c>
    </row>
    <row r="4721" spans="1:25" x14ac:dyDescent="0.2">
      <c r="A4721">
        <v>4717</v>
      </c>
      <c r="B4721" s="119">
        <v>0.57378154236569479</v>
      </c>
      <c r="C4721" s="97">
        <v>7536.1423374962087</v>
      </c>
      <c r="D4721" s="96">
        <v>0.39268135753268646</v>
      </c>
      <c r="E4721" s="98">
        <v>0.41646599424948272</v>
      </c>
      <c r="F4721" s="119">
        <v>0.52633592646908944</v>
      </c>
      <c r="G4721" s="177">
        <v>1</v>
      </c>
      <c r="H4721" s="97">
        <v>3624110.3039836665</v>
      </c>
      <c r="I4721" s="185">
        <v>38859.511122871438</v>
      </c>
      <c r="J4721" s="174">
        <v>140831154668.16626</v>
      </c>
      <c r="K4721" s="186">
        <v>0.36512421059537292</v>
      </c>
      <c r="L4721" s="182">
        <v>35194593882.494202</v>
      </c>
      <c r="M4721" s="189">
        <v>2178444357.9909472</v>
      </c>
      <c r="N4721" s="187">
        <v>11282476.740647845</v>
      </c>
      <c r="O4721" s="185">
        <v>0</v>
      </c>
      <c r="P4721" s="185">
        <v>229445195311.74417</v>
      </c>
      <c r="Q4721" s="174">
        <v>372454794337.90137</v>
      </c>
      <c r="R4721" s="119">
        <v>0.63088735598786982</v>
      </c>
      <c r="S4721" s="174">
        <v>138506134621.4855</v>
      </c>
      <c r="T4721" s="119">
        <v>0.37187367897277995</v>
      </c>
      <c r="U4721" s="97">
        <v>17.522508647335414</v>
      </c>
      <c r="V4721" s="184">
        <v>2645803029532.144</v>
      </c>
      <c r="W4721" s="199">
        <v>2744.6415487715672</v>
      </c>
      <c r="X4721" s="191">
        <v>4.1533778114403258E-2</v>
      </c>
      <c r="Y4721" s="198">
        <v>2.0000000000000001E-4</v>
      </c>
    </row>
    <row r="4722" spans="1:25" x14ac:dyDescent="0.2">
      <c r="A4722">
        <v>4718</v>
      </c>
      <c r="B4722" s="119">
        <v>0.51950259329893611</v>
      </c>
      <c r="C4722" s="97">
        <v>9547.9813122969117</v>
      </c>
      <c r="D4722" s="96">
        <v>0.77907143855659011</v>
      </c>
      <c r="E4722" s="98">
        <v>0.7</v>
      </c>
      <c r="F4722" s="119">
        <v>0.64491409868584681</v>
      </c>
      <c r="G4722" s="177">
        <v>1</v>
      </c>
      <c r="H4722" s="97">
        <v>5096728.3914253013</v>
      </c>
      <c r="I4722" s="185">
        <v>49826.080631552089</v>
      </c>
      <c r="J4722" s="174">
        <v>253949999788.27783</v>
      </c>
      <c r="K4722" s="186">
        <v>0.51950259329893611</v>
      </c>
      <c r="L4722" s="182">
        <v>110202850316.75764</v>
      </c>
      <c r="M4722" s="189">
        <v>2148684740.1298804</v>
      </c>
      <c r="N4722" s="187">
        <v>12251419.664920699</v>
      </c>
      <c r="O4722" s="185">
        <v>0</v>
      </c>
      <c r="P4722" s="185">
        <v>208133843690.67859</v>
      </c>
      <c r="Q4722" s="174">
        <v>464232528219.0863</v>
      </c>
      <c r="R4722" s="119">
        <v>0.64285619871508981</v>
      </c>
      <c r="S4722" s="174">
        <v>252103484324.3902</v>
      </c>
      <c r="T4722" s="119">
        <v>0.54305432945753085</v>
      </c>
      <c r="U4722" s="97">
        <v>16.405959717454021</v>
      </c>
      <c r="V4722" s="184">
        <v>4443986575819.085</v>
      </c>
      <c r="W4722" s="199">
        <v>4612.3092325080315</v>
      </c>
      <c r="X4722" s="191">
        <v>4.5520202762437977E-2</v>
      </c>
      <c r="Y4722" s="198">
        <v>2.0000000000000001E-4</v>
      </c>
    </row>
    <row r="4723" spans="1:25" x14ac:dyDescent="0.2">
      <c r="A4723">
        <v>4719</v>
      </c>
      <c r="B4723" s="119">
        <v>0.27537811247499788</v>
      </c>
      <c r="C4723" s="97">
        <v>14630.639654851719</v>
      </c>
      <c r="D4723" s="96">
        <v>0.59998962462273975</v>
      </c>
      <c r="E4723" s="98">
        <v>0.64924049841557452</v>
      </c>
      <c r="F4723" s="119">
        <v>0.61599867457567314</v>
      </c>
      <c r="G4723" s="177">
        <v>1</v>
      </c>
      <c r="H4723" s="97">
        <v>3687828.5240274607</v>
      </c>
      <c r="I4723" s="185">
        <v>47812.849537502167</v>
      </c>
      <c r="J4723" s="174">
        <v>176325590339.43369</v>
      </c>
      <c r="K4723" s="186">
        <v>0.27537811247499788</v>
      </c>
      <c r="L4723" s="182">
        <v>33227348714.133667</v>
      </c>
      <c r="M4723" s="189">
        <v>1567148868.8123922</v>
      </c>
      <c r="N4723" s="187">
        <v>10057628.677601812</v>
      </c>
      <c r="O4723" s="185">
        <v>0</v>
      </c>
      <c r="P4723" s="185">
        <v>116727313348.24019</v>
      </c>
      <c r="Q4723" s="174">
        <v>294620052556.48627</v>
      </c>
      <c r="R4723" s="119">
        <v>0.48176645715617722</v>
      </c>
      <c r="S4723" s="174">
        <v>79547079664.304825</v>
      </c>
      <c r="T4723" s="119">
        <v>0.26999886455133121</v>
      </c>
      <c r="U4723" s="97">
        <v>16.553268185475204</v>
      </c>
      <c r="V4723" s="184">
        <v>1386908936384.2795</v>
      </c>
      <c r="W4723" s="199">
        <v>1438.8764396197814</v>
      </c>
      <c r="X4723" s="191">
        <v>4.5144745642041434E-2</v>
      </c>
      <c r="Y4723" s="198">
        <v>2.0000000000000001E-4</v>
      </c>
    </row>
    <row r="4724" spans="1:25" x14ac:dyDescent="0.2">
      <c r="A4724">
        <v>4720</v>
      </c>
      <c r="B4724" s="119">
        <v>0.52219995789900886</v>
      </c>
      <c r="C4724" s="97">
        <v>8528.3809836818782</v>
      </c>
      <c r="D4724" s="96">
        <v>0.89393805878510713</v>
      </c>
      <c r="E4724" s="98">
        <v>0.18715156320711185</v>
      </c>
      <c r="F4724" s="119">
        <v>0.58658443126232429</v>
      </c>
      <c r="G4724" s="177">
        <v>1</v>
      </c>
      <c r="H4724" s="97">
        <v>6790228.7461157916</v>
      </c>
      <c r="I4724" s="185">
        <v>37971.007330135362</v>
      </c>
      <c r="J4724" s="174">
        <v>257831825492.05856</v>
      </c>
      <c r="K4724" s="186">
        <v>0.45941057109208827</v>
      </c>
      <c r="L4724" s="182">
        <v>88992115178.584106</v>
      </c>
      <c r="M4724" s="189">
        <v>9720663802.910511</v>
      </c>
      <c r="N4724" s="187">
        <v>15072557.28585976</v>
      </c>
      <c r="O4724" s="185">
        <v>0</v>
      </c>
      <c r="P4724" s="185">
        <v>233758920233.0986</v>
      </c>
      <c r="Q4724" s="174">
        <v>501311409528.06769</v>
      </c>
      <c r="R4724" s="119">
        <v>0.60931747527760793</v>
      </c>
      <c r="S4724" s="174">
        <v>256534497578.73547</v>
      </c>
      <c r="T4724" s="119">
        <v>0.51172682828072058</v>
      </c>
      <c r="U4724" s="97">
        <v>17.034160451157849</v>
      </c>
      <c r="V4724" s="184">
        <v>4660298686372.1416</v>
      </c>
      <c r="W4724" s="199">
        <v>4837.782679642386</v>
      </c>
      <c r="X4724" s="191">
        <v>4.4135994775062533E-2</v>
      </c>
      <c r="Y4724" s="198">
        <v>2.0000000000000001E-4</v>
      </c>
    </row>
    <row r="4725" spans="1:25" x14ac:dyDescent="0.2">
      <c r="A4725">
        <v>4721</v>
      </c>
      <c r="B4725" s="119">
        <v>0.45788090939532128</v>
      </c>
      <c r="C4725" s="97">
        <v>13922.253850569428</v>
      </c>
      <c r="D4725" s="96">
        <v>0.3275718317321451</v>
      </c>
      <c r="E4725" s="98">
        <v>0.44338075406628746</v>
      </c>
      <c r="F4725" s="119">
        <v>0.49206715562289716</v>
      </c>
      <c r="G4725" s="177">
        <v>1</v>
      </c>
      <c r="H4725" s="97">
        <v>1891674.37105584</v>
      </c>
      <c r="I4725" s="185">
        <v>53682.916199004976</v>
      </c>
      <c r="J4725" s="174">
        <v>101550596737.19611</v>
      </c>
      <c r="K4725" s="186">
        <v>0.45788090939532133</v>
      </c>
      <c r="L4725" s="182">
        <v>34710345167.175652</v>
      </c>
      <c r="M4725" s="189">
        <v>1556491981.5555594</v>
      </c>
      <c r="N4725" s="187">
        <v>6930871.9325855859</v>
      </c>
      <c r="O4725" s="185">
        <v>0</v>
      </c>
      <c r="P4725" s="185">
        <v>161690532997.30807</v>
      </c>
      <c r="Q4725" s="174">
        <v>264797621716.05975</v>
      </c>
      <c r="R4725" s="119">
        <v>0.66409397804212289</v>
      </c>
      <c r="S4725" s="174">
        <v>103482103248.44046</v>
      </c>
      <c r="T4725" s="119">
        <v>0.39079695118789037</v>
      </c>
      <c r="U4725" s="97">
        <v>17.030134028069352</v>
      </c>
      <c r="V4725" s="184">
        <v>1926336299420.5603</v>
      </c>
      <c r="W4725" s="199">
        <v>1997.7479551100253</v>
      </c>
      <c r="X4725" s="191">
        <v>4.2739287653861341E-2</v>
      </c>
      <c r="Y4725" s="198">
        <v>2.0000000000000001E-4</v>
      </c>
    </row>
    <row r="4726" spans="1:25" x14ac:dyDescent="0.2">
      <c r="A4726">
        <v>4722</v>
      </c>
      <c r="B4726" s="119">
        <v>0.44607567112671082</v>
      </c>
      <c r="C4726" s="97">
        <v>10095.397058282002</v>
      </c>
      <c r="D4726" s="96">
        <v>0.93588092194586237</v>
      </c>
      <c r="E4726" s="98">
        <v>0</v>
      </c>
      <c r="F4726" s="119">
        <v>0</v>
      </c>
      <c r="G4726" s="177">
        <v>0</v>
      </c>
      <c r="H4726" s="97">
        <v>10610156.228083855</v>
      </c>
      <c r="I4726" s="185">
        <v>31544.587423486246</v>
      </c>
      <c r="J4726" s="174">
        <v>334693000713.63824</v>
      </c>
      <c r="K4726" s="186">
        <v>0.36177470002244883</v>
      </c>
      <c r="L4726" s="182">
        <v>96538089463.090546</v>
      </c>
      <c r="M4726" s="189">
        <v>6933702631.5801315</v>
      </c>
      <c r="N4726" s="187">
        <v>22155637.70360098</v>
      </c>
      <c r="O4726" s="185">
        <v>0</v>
      </c>
      <c r="P4726" s="185">
        <v>0</v>
      </c>
      <c r="Q4726" s="174">
        <v>341626703345.21838</v>
      </c>
      <c r="R4726" s="119">
        <v>0.35443207087483808</v>
      </c>
      <c r="S4726" s="174">
        <v>96538089463.090546</v>
      </c>
      <c r="T4726" s="119">
        <v>0.28258355836293486</v>
      </c>
      <c r="U4726" s="97">
        <v>13.22682008415881</v>
      </c>
      <c r="V4726" s="184">
        <v>1273576005126.1997</v>
      </c>
      <c r="W4726" s="199">
        <v>1321.170920084772</v>
      </c>
      <c r="X4726" s="191">
        <v>5.7758810933432728E-2</v>
      </c>
      <c r="Y4726" s="198">
        <v>2.0000000000000001E-4</v>
      </c>
    </row>
    <row r="4727" spans="1:25" x14ac:dyDescent="0.2">
      <c r="A4727">
        <v>4723</v>
      </c>
      <c r="B4727" s="119">
        <v>0.62179019321327866</v>
      </c>
      <c r="C4727" s="97">
        <v>4000</v>
      </c>
      <c r="D4727" s="96">
        <v>1.3548280867209863</v>
      </c>
      <c r="E4727" s="98">
        <v>0.27520880678494519</v>
      </c>
      <c r="F4727" s="119">
        <v>0</v>
      </c>
      <c r="G4727" s="177">
        <v>0</v>
      </c>
      <c r="H4727" s="97">
        <v>24930708.445270024</v>
      </c>
      <c r="I4727" s="185">
        <v>26553.941119494972</v>
      </c>
      <c r="J4727" s="174">
        <v>662008564122.99622</v>
      </c>
      <c r="K4727" s="186">
        <v>0.38765518078711436</v>
      </c>
      <c r="L4727" s="182">
        <v>181860156936.47046</v>
      </c>
      <c r="M4727" s="189">
        <v>43839367634.184776</v>
      </c>
      <c r="N4727" s="187">
        <v>43966440.804483995</v>
      </c>
      <c r="O4727" s="185">
        <v>84807638751.866333</v>
      </c>
      <c r="P4727" s="185">
        <v>0</v>
      </c>
      <c r="Q4727" s="174">
        <v>790655570509.04736</v>
      </c>
      <c r="R4727" s="119">
        <v>0.4103900265956556</v>
      </c>
      <c r="S4727" s="174">
        <v>238013004846.98389</v>
      </c>
      <c r="T4727" s="119">
        <v>0.30103247700353786</v>
      </c>
      <c r="U4727" s="97">
        <v>14.982338960299701</v>
      </c>
      <c r="V4727" s="184">
        <v>3761569264862.9326</v>
      </c>
      <c r="W4727" s="199">
        <v>3900.9307671955698</v>
      </c>
      <c r="X4727" s="191">
        <v>5.0042355784291767E-2</v>
      </c>
      <c r="Y4727" s="198">
        <v>2.0000000000000001E-4</v>
      </c>
    </row>
    <row r="4728" spans="1:25" x14ac:dyDescent="0.2">
      <c r="A4728">
        <v>4724</v>
      </c>
      <c r="B4728" s="119">
        <v>0.52749038658103486</v>
      </c>
      <c r="C4728" s="97">
        <v>5158.0374423475278</v>
      </c>
      <c r="D4728" s="96">
        <v>0.2</v>
      </c>
      <c r="E4728" s="98">
        <v>0.32827263607565804</v>
      </c>
      <c r="F4728" s="119">
        <v>0</v>
      </c>
      <c r="G4728" s="177">
        <v>0</v>
      </c>
      <c r="H4728" s="97">
        <v>2363435.2290916592</v>
      </c>
      <c r="I4728" s="185">
        <v>43255.232696511448</v>
      </c>
      <c r="J4728" s="174">
        <v>102230940797.49255</v>
      </c>
      <c r="K4728" s="186">
        <v>0.4146968291462253</v>
      </c>
      <c r="L4728" s="182">
        <v>31792460335.702976</v>
      </c>
      <c r="M4728" s="189">
        <v>11702622670.038881</v>
      </c>
      <c r="N4728" s="187">
        <v>9300748.4333017655</v>
      </c>
      <c r="O4728" s="185">
        <v>19841431303.466038</v>
      </c>
      <c r="P4728" s="185">
        <v>0</v>
      </c>
      <c r="Q4728" s="174">
        <v>133774994770.99747</v>
      </c>
      <c r="R4728" s="119">
        <v>0.43556714116770817</v>
      </c>
      <c r="S4728" s="174">
        <v>44446945450.558411</v>
      </c>
      <c r="T4728" s="119">
        <v>0.33225152074679465</v>
      </c>
      <c r="U4728" s="97">
        <v>15.440022604566671</v>
      </c>
      <c r="V4728" s="184">
        <v>813010628675.47095</v>
      </c>
      <c r="W4728" s="199">
        <v>843.98311876600133</v>
      </c>
      <c r="X4728" s="191">
        <v>4.3266802299412863E-2</v>
      </c>
      <c r="Y4728" s="198">
        <v>2.0000000000000001E-4</v>
      </c>
    </row>
    <row r="4729" spans="1:25" x14ac:dyDescent="0.2">
      <c r="A4729">
        <v>4725</v>
      </c>
      <c r="B4729" s="119">
        <v>0.38015490614092196</v>
      </c>
      <c r="C4729" s="97">
        <v>10205.908830495193</v>
      </c>
      <c r="D4729" s="96">
        <v>0.7741002317833221</v>
      </c>
      <c r="E4729" s="98">
        <v>3.8547967330719232E-2</v>
      </c>
      <c r="F4729" s="119">
        <v>0.37819753370246184</v>
      </c>
      <c r="G4729" s="177">
        <v>1</v>
      </c>
      <c r="H4729" s="97">
        <v>6672550.1445625164</v>
      </c>
      <c r="I4729" s="185">
        <v>51235.727621009784</v>
      </c>
      <c r="J4729" s="174">
        <v>341872961744.33453</v>
      </c>
      <c r="K4729" s="186">
        <v>0.38015490614092196</v>
      </c>
      <c r="L4729" s="182">
        <v>90873526286.749527</v>
      </c>
      <c r="M4729" s="189">
        <v>10850085710.087221</v>
      </c>
      <c r="N4729" s="187">
        <v>15528887.350633129</v>
      </c>
      <c r="O4729" s="185">
        <v>0</v>
      </c>
      <c r="P4729" s="185">
        <v>229465133595.8985</v>
      </c>
      <c r="Q4729" s="174">
        <v>582188181050.32031</v>
      </c>
      <c r="R4729" s="119">
        <v>0.5385488760611844</v>
      </c>
      <c r="S4729" s="174">
        <v>193886396895.94022</v>
      </c>
      <c r="T4729" s="119">
        <v>0.33303045854718583</v>
      </c>
      <c r="U4729" s="97">
        <v>16.36699394121953</v>
      </c>
      <c r="V4729" s="184">
        <v>3361600274238.6182</v>
      </c>
      <c r="W4729" s="199">
        <v>3489.8085224464353</v>
      </c>
      <c r="X4729" s="191">
        <v>4.5108485048149072E-2</v>
      </c>
      <c r="Y4729" s="198">
        <v>2.0000000000000001E-4</v>
      </c>
    </row>
    <row r="4730" spans="1:25" x14ac:dyDescent="0.2">
      <c r="A4730">
        <v>4726</v>
      </c>
      <c r="B4730" s="119">
        <v>0.47351813151905486</v>
      </c>
      <c r="C4730" s="97">
        <v>8652.007413119456</v>
      </c>
      <c r="D4730" s="96">
        <v>0.71899913217194888</v>
      </c>
      <c r="E4730" s="98">
        <v>0.2770191563575235</v>
      </c>
      <c r="F4730" s="119">
        <v>0.48978597836400301</v>
      </c>
      <c r="G4730" s="177">
        <v>1</v>
      </c>
      <c r="H4730" s="97">
        <v>6884845.8300723033</v>
      </c>
      <c r="I4730" s="185">
        <v>41334.512246915889</v>
      </c>
      <c r="J4730" s="174">
        <v>284581744281.2514</v>
      </c>
      <c r="K4730" s="186">
        <v>0.47351813151905486</v>
      </c>
      <c r="L4730" s="182">
        <v>100273382886.56592</v>
      </c>
      <c r="M4730" s="189">
        <v>10935444199.121073</v>
      </c>
      <c r="N4730" s="187">
        <v>16389012.365572449</v>
      </c>
      <c r="O4730" s="185">
        <v>0</v>
      </c>
      <c r="P4730" s="185">
        <v>328014078131.07172</v>
      </c>
      <c r="Q4730" s="174">
        <v>623531266611.44421</v>
      </c>
      <c r="R4730" s="119">
        <v>0.63696224967150583</v>
      </c>
      <c r="S4730" s="174">
        <v>289844647860.85779</v>
      </c>
      <c r="T4730" s="119">
        <v>0.46484380716945756</v>
      </c>
      <c r="U4730" s="97">
        <v>17.061740935824798</v>
      </c>
      <c r="V4730" s="184">
        <v>5293992639645.0742</v>
      </c>
      <c r="W4730" s="199">
        <v>5493.7275317193389</v>
      </c>
      <c r="X4730" s="191">
        <v>4.3371864602843507E-2</v>
      </c>
      <c r="Y4730" s="198">
        <v>2.0000000000000001E-4</v>
      </c>
    </row>
    <row r="4731" spans="1:25" x14ac:dyDescent="0.2">
      <c r="A4731">
        <v>4727</v>
      </c>
      <c r="B4731" s="119">
        <v>0.37018901773794255</v>
      </c>
      <c r="C4731" s="97">
        <v>13182.448559438661</v>
      </c>
      <c r="D4731" s="96">
        <v>1.0801373144987336</v>
      </c>
      <c r="E4731" s="98">
        <v>0.61304812125051478</v>
      </c>
      <c r="F4731" s="119">
        <v>0.68490561701413566</v>
      </c>
      <c r="G4731" s="177">
        <v>1</v>
      </c>
      <c r="H4731" s="97">
        <v>11321288.37075915</v>
      </c>
      <c r="I4731" s="185">
        <v>34638.486878170297</v>
      </c>
      <c r="J4731" s="174">
        <v>392152298674.52283</v>
      </c>
      <c r="K4731" s="186">
        <v>0.37018901773794255</v>
      </c>
      <c r="L4731" s="182">
        <v>118596343066.50002</v>
      </c>
      <c r="M4731" s="189">
        <v>2415111051.4115825</v>
      </c>
      <c r="N4731" s="187">
        <v>22358200.174230874</v>
      </c>
      <c r="O4731" s="185">
        <v>0</v>
      </c>
      <c r="P4731" s="185">
        <v>357492122830.48822</v>
      </c>
      <c r="Q4731" s="174">
        <v>752059532556.42261</v>
      </c>
      <c r="R4731" s="119">
        <v>0.57331122583974525</v>
      </c>
      <c r="S4731" s="174">
        <v>295412313522.10974</v>
      </c>
      <c r="T4731" s="119">
        <v>0.39280442668938137</v>
      </c>
      <c r="U4731" s="97">
        <v>16.617989576609002</v>
      </c>
      <c r="V4731" s="184">
        <v>5010396910849.6396</v>
      </c>
      <c r="W4731" s="199">
        <v>5191.8711254188793</v>
      </c>
      <c r="X4731" s="191">
        <v>4.6206587230052679E-2</v>
      </c>
      <c r="Y4731" s="198">
        <v>2.0000000000000001E-4</v>
      </c>
    </row>
    <row r="4732" spans="1:25" x14ac:dyDescent="0.2">
      <c r="A4732">
        <v>4728</v>
      </c>
      <c r="B4732" s="119">
        <v>0.62157500491736872</v>
      </c>
      <c r="C4732" s="97">
        <v>11987.561145849537</v>
      </c>
      <c r="D4732" s="96">
        <v>0.68448487891143905</v>
      </c>
      <c r="E4732" s="98">
        <v>0.1877573316690446</v>
      </c>
      <c r="F4732" s="119">
        <v>0</v>
      </c>
      <c r="G4732" s="177">
        <v>0</v>
      </c>
      <c r="H4732" s="97">
        <v>4818364.8433617437</v>
      </c>
      <c r="I4732" s="185">
        <v>44919.416961779214</v>
      </c>
      <c r="J4732" s="174">
        <v>216438139472.94415</v>
      </c>
      <c r="K4732" s="186">
        <v>0.4419048586697587</v>
      </c>
      <c r="L4732" s="182">
        <v>73396610178.528885</v>
      </c>
      <c r="M4732" s="189">
        <v>11582564230.441175</v>
      </c>
      <c r="N4732" s="187">
        <v>12146504.558509149</v>
      </c>
      <c r="O4732" s="185">
        <v>19582025147.780834</v>
      </c>
      <c r="P4732" s="185">
        <v>0</v>
      </c>
      <c r="Q4732" s="174">
        <v>247602728851.16614</v>
      </c>
      <c r="R4732" s="119">
        <v>0.4495535492246952</v>
      </c>
      <c r="S4732" s="174">
        <v>84834805714.354752</v>
      </c>
      <c r="T4732" s="119">
        <v>0.34262467989740497</v>
      </c>
      <c r="U4732" s="97">
        <v>14.202917906851491</v>
      </c>
      <c r="V4732" s="184">
        <v>1298469151353.1777</v>
      </c>
      <c r="W4732" s="199">
        <v>1347.9311078656513</v>
      </c>
      <c r="X4732" s="191">
        <v>5.1444486155389157E-2</v>
      </c>
      <c r="Y4732" s="198">
        <v>2.0000000000000001E-4</v>
      </c>
    </row>
    <row r="4733" spans="1:25" x14ac:dyDescent="0.2">
      <c r="A4733">
        <v>4729</v>
      </c>
      <c r="B4733" s="119">
        <v>0.43169409627345534</v>
      </c>
      <c r="C4733" s="97">
        <v>11500.505706988251</v>
      </c>
      <c r="D4733" s="96">
        <v>0.97863090218830262</v>
      </c>
      <c r="E4733" s="98">
        <v>0</v>
      </c>
      <c r="F4733" s="119">
        <v>0</v>
      </c>
      <c r="G4733" s="177">
        <v>0</v>
      </c>
      <c r="H4733" s="97">
        <v>8850886.0279499963</v>
      </c>
      <c r="I4733" s="185">
        <v>35624.954454986859</v>
      </c>
      <c r="J4733" s="174">
        <v>315312411631.99817</v>
      </c>
      <c r="K4733" s="186">
        <v>0.39732130316219816</v>
      </c>
      <c r="L4733" s="182">
        <v>94062889213.282684</v>
      </c>
      <c r="M4733" s="189">
        <v>7546537253.9970798</v>
      </c>
      <c r="N4733" s="187">
        <v>18480178.769512124</v>
      </c>
      <c r="O4733" s="185">
        <v>0</v>
      </c>
      <c r="P4733" s="185">
        <v>0</v>
      </c>
      <c r="Q4733" s="174">
        <v>322858948885.99524</v>
      </c>
      <c r="R4733" s="119">
        <v>0.38803427541690572</v>
      </c>
      <c r="S4733" s="174">
        <v>94062889213.282684</v>
      </c>
      <c r="T4733" s="119">
        <v>0.29134360233111345</v>
      </c>
      <c r="U4733" s="97">
        <v>13.269060678590996</v>
      </c>
      <c r="V4733" s="184">
        <v>1241951172943.4727</v>
      </c>
      <c r="W4733" s="199">
        <v>1289.5041068806756</v>
      </c>
      <c r="X4733" s="191">
        <v>5.7515140879388672E-2</v>
      </c>
      <c r="Y4733" s="198">
        <v>2.0000000000000001E-4</v>
      </c>
    </row>
    <row r="4734" spans="1:25" x14ac:dyDescent="0.2">
      <c r="A4734">
        <v>4730</v>
      </c>
      <c r="B4734" s="119">
        <v>0.47697733871986214</v>
      </c>
      <c r="C4734" s="97">
        <v>13644.917661948266</v>
      </c>
      <c r="D4734" s="96">
        <v>1.2700365829315177</v>
      </c>
      <c r="E4734" s="98">
        <v>0.15326494447605382</v>
      </c>
      <c r="F4734" s="119">
        <v>0</v>
      </c>
      <c r="G4734" s="177">
        <v>0</v>
      </c>
      <c r="H4734" s="97">
        <v>10661800.248000618</v>
      </c>
      <c r="I4734" s="185">
        <v>35666.326167086307</v>
      </c>
      <c r="J4734" s="174">
        <v>380267245173.51172</v>
      </c>
      <c r="K4734" s="186">
        <v>0.39825084762143115</v>
      </c>
      <c r="L4734" s="182">
        <v>125022258313.26067</v>
      </c>
      <c r="M4734" s="189">
        <v>14994996955.880995</v>
      </c>
      <c r="N4734" s="187">
        <v>20065241.498773634</v>
      </c>
      <c r="O4734" s="185">
        <v>41026749841.157082</v>
      </c>
      <c r="P4734" s="185">
        <v>0</v>
      </c>
      <c r="Q4734" s="174">
        <v>436288991970.5498</v>
      </c>
      <c r="R4734" s="119">
        <v>0.42234197052210137</v>
      </c>
      <c r="S4734" s="174">
        <v>148767733237.31589</v>
      </c>
      <c r="T4734" s="119">
        <v>0.34098438414728088</v>
      </c>
      <c r="U4734" s="97">
        <v>14.311989014388176</v>
      </c>
      <c r="V4734" s="184">
        <v>2052217092994.6062</v>
      </c>
      <c r="W4734" s="199">
        <v>2130.0309287180398</v>
      </c>
      <c r="X4734" s="191">
        <v>5.9395658557030502E-2</v>
      </c>
      <c r="Y4734" s="198">
        <v>2.0000000000000001E-4</v>
      </c>
    </row>
    <row r="4735" spans="1:25" x14ac:dyDescent="0.2">
      <c r="A4735">
        <v>4731</v>
      </c>
      <c r="B4735" s="119">
        <v>0.49740410902550952</v>
      </c>
      <c r="C4735" s="97">
        <v>4000</v>
      </c>
      <c r="D4735" s="96">
        <v>0.91479160177732033</v>
      </c>
      <c r="E4735" s="98">
        <v>0.6161886774100136</v>
      </c>
      <c r="F4735" s="119">
        <v>0</v>
      </c>
      <c r="G4735" s="177">
        <v>0</v>
      </c>
      <c r="H4735" s="97">
        <v>14699747.761844585</v>
      </c>
      <c r="I4735" s="185">
        <v>27581.979420026983</v>
      </c>
      <c r="J4735" s="174">
        <v>405448140246.78503</v>
      </c>
      <c r="K4735" s="186">
        <v>0.32552325842233687</v>
      </c>
      <c r="L4735" s="182">
        <v>71034617091.404129</v>
      </c>
      <c r="M4735" s="189">
        <v>71275636482.254135</v>
      </c>
      <c r="N4735" s="187">
        <v>30527281.904660258</v>
      </c>
      <c r="O4735" s="185">
        <v>85772257257.002869</v>
      </c>
      <c r="P4735" s="185">
        <v>0</v>
      </c>
      <c r="Q4735" s="174">
        <v>562496033986.04199</v>
      </c>
      <c r="R4735" s="119">
        <v>0.3566258131963827</v>
      </c>
      <c r="S4735" s="174">
        <v>94894176268.807297</v>
      </c>
      <c r="T4735" s="119">
        <v>0.16870194727659546</v>
      </c>
      <c r="U4735" s="97">
        <v>16.783556306164829</v>
      </c>
      <c r="V4735" s="184">
        <v>1702116290020.6584</v>
      </c>
      <c r="W4735" s="199">
        <v>1765.4490058989441</v>
      </c>
      <c r="X4735" s="191">
        <v>4.2782338715921034E-2</v>
      </c>
      <c r="Y4735" s="198">
        <v>2.0000000000000001E-4</v>
      </c>
    </row>
    <row r="4736" spans="1:25" x14ac:dyDescent="0.2">
      <c r="A4736">
        <v>4732</v>
      </c>
      <c r="B4736" s="119">
        <v>0.63526797545913394</v>
      </c>
      <c r="C4736" s="97">
        <v>12576.822094667084</v>
      </c>
      <c r="D4736" s="96">
        <v>1.1049538518905708</v>
      </c>
      <c r="E4736" s="98">
        <v>0.15253032350071455</v>
      </c>
      <c r="F4736" s="119">
        <v>0.36078747239632458</v>
      </c>
      <c r="G4736" s="177">
        <v>1</v>
      </c>
      <c r="H4736" s="97">
        <v>9419196.9239546303</v>
      </c>
      <c r="I4736" s="185">
        <v>42380.20340819627</v>
      </c>
      <c r="J4736" s="174">
        <v>399187481579.05383</v>
      </c>
      <c r="K4736" s="186">
        <v>0.4987198533399636</v>
      </c>
      <c r="L4736" s="182">
        <v>172182722090.39243</v>
      </c>
      <c r="M4736" s="189">
        <v>13021330687.000019</v>
      </c>
      <c r="N4736" s="187">
        <v>18773967.20782347</v>
      </c>
      <c r="O4736" s="185">
        <v>0</v>
      </c>
      <c r="P4736" s="185">
        <v>285808911267.80792</v>
      </c>
      <c r="Q4736" s="174">
        <v>698017723533.86182</v>
      </c>
      <c r="R4736" s="119">
        <v>0.61277792362782557</v>
      </c>
      <c r="S4736" s="174">
        <v>294195881043.50372</v>
      </c>
      <c r="T4736" s="119">
        <v>0.42147336826072995</v>
      </c>
      <c r="U4736" s="97">
        <v>15.652422605725533</v>
      </c>
      <c r="V4736" s="184">
        <v>4810330752886.2236</v>
      </c>
      <c r="W4736" s="199">
        <v>4985.6560752393762</v>
      </c>
      <c r="X4736" s="191">
        <v>4.8745895726383034E-2</v>
      </c>
      <c r="Y4736" s="198">
        <v>2.0000000000000001E-4</v>
      </c>
    </row>
    <row r="4737" spans="1:25" x14ac:dyDescent="0.2">
      <c r="A4737">
        <v>4733</v>
      </c>
      <c r="B4737" s="119">
        <v>0.39231947829515301</v>
      </c>
      <c r="C4737" s="97">
        <v>6316.821853844147</v>
      </c>
      <c r="D4737" s="96">
        <v>0.80496673075118663</v>
      </c>
      <c r="E4737" s="98">
        <v>0</v>
      </c>
      <c r="F4737" s="119">
        <v>0</v>
      </c>
      <c r="G4737" s="177">
        <v>0</v>
      </c>
      <c r="H4737" s="97">
        <v>16000487.774964411</v>
      </c>
      <c r="I4737" s="185">
        <v>33116.915938059094</v>
      </c>
      <c r="J4737" s="174">
        <v>529886808611.4386</v>
      </c>
      <c r="K4737" s="186">
        <v>0.39231947829515301</v>
      </c>
      <c r="L4737" s="182">
        <v>144382223415.41681</v>
      </c>
      <c r="M4737" s="189">
        <v>20574724666.218235</v>
      </c>
      <c r="N4737" s="187">
        <v>34385987.149517775</v>
      </c>
      <c r="O4737" s="185">
        <v>0</v>
      </c>
      <c r="P4737" s="185">
        <v>0</v>
      </c>
      <c r="Q4737" s="174">
        <v>550461533277.65686</v>
      </c>
      <c r="R4737" s="119">
        <v>0.37765566482383883</v>
      </c>
      <c r="S4737" s="174">
        <v>144382223415.41681</v>
      </c>
      <c r="T4737" s="119">
        <v>0.2622930299156605</v>
      </c>
      <c r="U4737" s="97">
        <v>13.483950902644406</v>
      </c>
      <c r="V4737" s="184">
        <v>2065854358443.3755</v>
      </c>
      <c r="W4737" s="199">
        <v>2145.0442072776809</v>
      </c>
      <c r="X4737" s="191">
        <v>5.611641901317882E-2</v>
      </c>
      <c r="Y4737" s="198">
        <v>2.0000000000000001E-4</v>
      </c>
    </row>
    <row r="4738" spans="1:25" x14ac:dyDescent="0.2">
      <c r="A4738">
        <v>4734</v>
      </c>
      <c r="B4738" s="119">
        <v>0.68434232307326803</v>
      </c>
      <c r="C4738" s="97">
        <v>9075.6320026806497</v>
      </c>
      <c r="D4738" s="96">
        <v>0.97648048100448315</v>
      </c>
      <c r="E4738" s="98">
        <v>0</v>
      </c>
      <c r="F4738" s="119">
        <v>0</v>
      </c>
      <c r="G4738" s="177">
        <v>0</v>
      </c>
      <c r="H4738" s="97">
        <v>8204506.3046742119</v>
      </c>
      <c r="I4738" s="185">
        <v>35274.016271314904</v>
      </c>
      <c r="J4738" s="174">
        <v>289405888889.18384</v>
      </c>
      <c r="K4738" s="186">
        <v>0.37538899272821435</v>
      </c>
      <c r="L4738" s="182">
        <v>81899370543.274643</v>
      </c>
      <c r="M4738" s="189">
        <v>1268664565.9894671</v>
      </c>
      <c r="N4738" s="187">
        <v>17316275.424212255</v>
      </c>
      <c r="O4738" s="185">
        <v>0</v>
      </c>
      <c r="P4738" s="185">
        <v>0</v>
      </c>
      <c r="Q4738" s="174">
        <v>290674553455.17328</v>
      </c>
      <c r="R4738" s="119">
        <v>0.37375058748126111</v>
      </c>
      <c r="S4738" s="174">
        <v>81899370543.274643</v>
      </c>
      <c r="T4738" s="119">
        <v>0.28175624446570224</v>
      </c>
      <c r="U4738" s="97">
        <v>13.057746980029547</v>
      </c>
      <c r="V4738" s="184">
        <v>1107910775282.4932</v>
      </c>
      <c r="W4738" s="199">
        <v>1150.5669031164921</v>
      </c>
      <c r="X4738" s="191">
        <v>5.7650444629742371E-2</v>
      </c>
      <c r="Y4738" s="198">
        <v>2.0000000000000001E-4</v>
      </c>
    </row>
    <row r="4739" spans="1:25" x14ac:dyDescent="0.2">
      <c r="A4739">
        <v>4735</v>
      </c>
      <c r="B4739" s="119">
        <v>0.52717230408255777</v>
      </c>
      <c r="C4739" s="97">
        <v>4000</v>
      </c>
      <c r="D4739" s="96">
        <v>1.4970430458001016</v>
      </c>
      <c r="E4739" s="98">
        <v>0.7</v>
      </c>
      <c r="F4739" s="119">
        <v>0.39662745405414246</v>
      </c>
      <c r="G4739" s="177">
        <v>1</v>
      </c>
      <c r="H4739" s="97">
        <v>27633107.305734951</v>
      </c>
      <c r="I4739" s="185">
        <v>32961.651349107902</v>
      </c>
      <c r="J4739" s="174">
        <v>910832848704.12183</v>
      </c>
      <c r="K4739" s="186">
        <v>0.44873459659716641</v>
      </c>
      <c r="L4739" s="182">
        <v>311807317668.29071</v>
      </c>
      <c r="M4739" s="189">
        <v>41357817625.078926</v>
      </c>
      <c r="N4739" s="187">
        <v>46936544.474160254</v>
      </c>
      <c r="O4739" s="185">
        <v>31303780161.650162</v>
      </c>
      <c r="P4739" s="185">
        <v>433388393067.55261</v>
      </c>
      <c r="Q4739" s="174">
        <v>1416882839558.4036</v>
      </c>
      <c r="R4739" s="119">
        <v>0.5508401455107631</v>
      </c>
      <c r="S4739" s="174">
        <v>568498024815.44446</v>
      </c>
      <c r="T4739" s="119">
        <v>0.40123149842976913</v>
      </c>
      <c r="U4739" s="97">
        <v>15.906184300834251</v>
      </c>
      <c r="V4739" s="184">
        <v>9567063090450.541</v>
      </c>
      <c r="W4739" s="199">
        <v>9930.4580128413436</v>
      </c>
      <c r="X4739" s="191">
        <v>4.7451158276706422E-2</v>
      </c>
      <c r="Y4739" s="198">
        <v>2.0000000000000001E-4</v>
      </c>
    </row>
    <row r="4740" spans="1:25" x14ac:dyDescent="0.2">
      <c r="A4740">
        <v>4736</v>
      </c>
      <c r="B4740" s="119">
        <v>0.47266417406917083</v>
      </c>
      <c r="C4740" s="97">
        <v>7366.2551537633335</v>
      </c>
      <c r="D4740" s="96">
        <v>0.67304642658578362</v>
      </c>
      <c r="E4740" s="98">
        <v>0</v>
      </c>
      <c r="F4740" s="119">
        <v>0.677574165400886</v>
      </c>
      <c r="G4740" s="177">
        <v>1</v>
      </c>
      <c r="H4740" s="97">
        <v>10286074.95662874</v>
      </c>
      <c r="I4740" s="185">
        <v>34776.546421331543</v>
      </c>
      <c r="J4740" s="174">
        <v>357714163222.49518</v>
      </c>
      <c r="K4740" s="186">
        <v>0.39533452465244423</v>
      </c>
      <c r="L4740" s="182">
        <v>98065127906.030472</v>
      </c>
      <c r="M4740" s="189">
        <v>19157555629.613365</v>
      </c>
      <c r="N4740" s="187">
        <v>24152610.911577102</v>
      </c>
      <c r="O4740" s="185">
        <v>0</v>
      </c>
      <c r="P4740" s="185">
        <v>441809240865.04437</v>
      </c>
      <c r="Q4740" s="174">
        <v>818680959717.15295</v>
      </c>
      <c r="R4740" s="119">
        <v>0.60446520161164941</v>
      </c>
      <c r="S4740" s="174">
        <v>329968630117.34387</v>
      </c>
      <c r="T4740" s="119">
        <v>0.40304910747080902</v>
      </c>
      <c r="U4740" s="97">
        <v>17.356379558296808</v>
      </c>
      <c r="V4740" s="184">
        <v>6109996320342.9873</v>
      </c>
      <c r="W4740" s="199">
        <v>6342.5476898230127</v>
      </c>
      <c r="X4740" s="191">
        <v>4.2408705863529336E-2</v>
      </c>
      <c r="Y4740" s="198">
        <v>2.0000000000000001E-4</v>
      </c>
    </row>
    <row r="4741" spans="1:25" x14ac:dyDescent="0.2">
      <c r="A4741">
        <v>4737</v>
      </c>
      <c r="B4741" s="119">
        <v>0.23399035069729079</v>
      </c>
      <c r="C4741" s="97">
        <v>17000</v>
      </c>
      <c r="D4741" s="96">
        <v>1.1990352116827734</v>
      </c>
      <c r="E4741" s="98">
        <v>0</v>
      </c>
      <c r="F4741" s="119">
        <v>0</v>
      </c>
      <c r="G4741" s="177">
        <v>0</v>
      </c>
      <c r="H4741" s="97">
        <v>7604315.001414258</v>
      </c>
      <c r="I4741" s="185">
        <v>46389.089789223894</v>
      </c>
      <c r="J4741" s="174">
        <v>352757251386.14825</v>
      </c>
      <c r="K4741" s="186">
        <v>0.23399035069729079</v>
      </c>
      <c r="L4741" s="182">
        <v>44016730869.880478</v>
      </c>
      <c r="M4741" s="189">
        <v>7682350524.0584126</v>
      </c>
      <c r="N4741" s="187">
        <v>16382354.11180261</v>
      </c>
      <c r="O4741" s="185">
        <v>0</v>
      </c>
      <c r="P4741" s="185">
        <v>0</v>
      </c>
      <c r="Q4741" s="174">
        <v>360439601910.20667</v>
      </c>
      <c r="R4741" s="119">
        <v>0.22900311876223897</v>
      </c>
      <c r="S4741" s="174">
        <v>44016730869.880478</v>
      </c>
      <c r="T4741" s="119">
        <v>0.1221195746433157</v>
      </c>
      <c r="U4741" s="97">
        <v>13.556014288117508</v>
      </c>
      <c r="V4741" s="184">
        <v>502331637243.30914</v>
      </c>
      <c r="W4741" s="199">
        <v>521.58556655576126</v>
      </c>
      <c r="X4741" s="191">
        <v>6.1812763616708011E-2</v>
      </c>
      <c r="Y4741" s="198">
        <v>2.0000000000000001E-4</v>
      </c>
    </row>
    <row r="4742" spans="1:25" x14ac:dyDescent="0.2">
      <c r="A4742">
        <v>4738</v>
      </c>
      <c r="B4742" s="119">
        <v>0.55151062690989539</v>
      </c>
      <c r="C4742" s="97">
        <v>8707.8918329243461</v>
      </c>
      <c r="D4742" s="96">
        <v>1.2429871640067336</v>
      </c>
      <c r="E4742" s="98">
        <v>0</v>
      </c>
      <c r="F4742" s="119">
        <v>0</v>
      </c>
      <c r="G4742" s="177">
        <v>0</v>
      </c>
      <c r="H4742" s="97">
        <v>14697855.406510413</v>
      </c>
      <c r="I4742" s="185">
        <v>29969.694420959226</v>
      </c>
      <c r="J4742" s="174">
        <v>440490235176.56049</v>
      </c>
      <c r="K4742" s="186">
        <v>0.35469334854599222</v>
      </c>
      <c r="L4742" s="182">
        <v>120563288097.42017</v>
      </c>
      <c r="M4742" s="189">
        <v>3253959006.0314965</v>
      </c>
      <c r="N4742" s="187">
        <v>27297955.821471538</v>
      </c>
      <c r="O4742" s="185">
        <v>0</v>
      </c>
      <c r="P4742" s="185">
        <v>0</v>
      </c>
      <c r="Q4742" s="174">
        <v>443744194182.59198</v>
      </c>
      <c r="R4742" s="119">
        <v>0.35209239594534636</v>
      </c>
      <c r="S4742" s="174">
        <v>120563288097.42017</v>
      </c>
      <c r="T4742" s="119">
        <v>0.27169547157570417</v>
      </c>
      <c r="U4742" s="97">
        <v>13.074366490558976</v>
      </c>
      <c r="V4742" s="184">
        <v>1537635697490.2012</v>
      </c>
      <c r="W4742" s="199">
        <v>1594.5576936505399</v>
      </c>
      <c r="X4742" s="191">
        <v>6.0351297689145676E-2</v>
      </c>
      <c r="Y4742" s="198">
        <v>2.0000000000000001E-4</v>
      </c>
    </row>
    <row r="4743" spans="1:25" x14ac:dyDescent="0.2">
      <c r="A4743">
        <v>4739</v>
      </c>
      <c r="B4743" s="119">
        <v>0.48496873514558808</v>
      </c>
      <c r="C4743" s="97">
        <v>5627.6328805370413</v>
      </c>
      <c r="D4743" s="96">
        <v>0.71748474707521415</v>
      </c>
      <c r="E4743" s="98">
        <v>0.13399119930916764</v>
      </c>
      <c r="F4743" s="119">
        <v>0.42408030515715611</v>
      </c>
      <c r="G4743" s="177">
        <v>1</v>
      </c>
      <c r="H4743" s="97">
        <v>5977581.5575493705</v>
      </c>
      <c r="I4743" s="185">
        <v>40943.735812864936</v>
      </c>
      <c r="J4743" s="174">
        <v>244744520092.15512</v>
      </c>
      <c r="K4743" s="186">
        <v>0.46669987275888192</v>
      </c>
      <c r="L4743" s="182">
        <v>83560047149.094116</v>
      </c>
      <c r="M4743" s="189">
        <v>3625279507.744009</v>
      </c>
      <c r="N4743" s="187">
        <v>14566719.239699997</v>
      </c>
      <c r="O4743" s="185">
        <v>0</v>
      </c>
      <c r="P4743" s="185">
        <v>253635775769.90228</v>
      </c>
      <c r="Q4743" s="174">
        <v>502005575369.80139</v>
      </c>
      <c r="R4743" s="119">
        <v>0.63172775873604681</v>
      </c>
      <c r="S4743" s="174">
        <v>174555216145.5618</v>
      </c>
      <c r="T4743" s="119">
        <v>0.34771569223504351</v>
      </c>
      <c r="U4743" s="97">
        <v>16.18963193241829</v>
      </c>
      <c r="V4743" s="184">
        <v>3078281804833.8779</v>
      </c>
      <c r="W4743" s="199">
        <v>3196.1318172302508</v>
      </c>
      <c r="X4743" s="191">
        <v>4.5656868003572562E-2</v>
      </c>
      <c r="Y4743" s="198">
        <v>2.0000000000000001E-4</v>
      </c>
    </row>
    <row r="4744" spans="1:25" x14ac:dyDescent="0.2">
      <c r="A4744">
        <v>4740</v>
      </c>
      <c r="B4744" s="119">
        <v>0.51419767015806528</v>
      </c>
      <c r="C4744" s="97">
        <v>16970.143218387973</v>
      </c>
      <c r="D4744" s="96">
        <v>1.2183909064505256</v>
      </c>
      <c r="E4744" s="98">
        <v>9.0767368819026167E-2</v>
      </c>
      <c r="F4744" s="119">
        <v>0.58503291802957691</v>
      </c>
      <c r="G4744" s="177">
        <v>1</v>
      </c>
      <c r="H4744" s="97">
        <v>9596576.3769515827</v>
      </c>
      <c r="I4744" s="185">
        <v>34695.528431802901</v>
      </c>
      <c r="J4744" s="174">
        <v>332958288534.4917</v>
      </c>
      <c r="K4744" s="186">
        <v>0.31951166531248643</v>
      </c>
      <c r="L4744" s="182">
        <v>88509356453.627792</v>
      </c>
      <c r="M4744" s="189">
        <v>10467172692.473324</v>
      </c>
      <c r="N4744" s="187">
        <v>18436989.00173419</v>
      </c>
      <c r="O4744" s="185">
        <v>0</v>
      </c>
      <c r="P4744" s="185">
        <v>359972451613.01678</v>
      </c>
      <c r="Q4744" s="174">
        <v>703397912839.98181</v>
      </c>
      <c r="R4744" s="119">
        <v>0.56065281306767101</v>
      </c>
      <c r="S4744" s="174">
        <v>302036244267.40802</v>
      </c>
      <c r="T4744" s="119">
        <v>0.42939599159163155</v>
      </c>
      <c r="U4744" s="97">
        <v>17.34603241641851</v>
      </c>
      <c r="V4744" s="184">
        <v>5295903935885.9775</v>
      </c>
      <c r="W4744" s="199">
        <v>5493.0952207341943</v>
      </c>
      <c r="X4744" s="191">
        <v>4.5822333652717248E-2</v>
      </c>
      <c r="Y4744" s="198">
        <v>2.0000000000000001E-4</v>
      </c>
    </row>
    <row r="4745" spans="1:25" x14ac:dyDescent="0.2">
      <c r="A4745">
        <v>4741</v>
      </c>
      <c r="B4745" s="119">
        <v>0.50639438396493519</v>
      </c>
      <c r="C4745" s="97">
        <v>9353.920532070535</v>
      </c>
      <c r="D4745" s="96">
        <v>0.83521505173658173</v>
      </c>
      <c r="E4745" s="98">
        <v>0.34180650402086799</v>
      </c>
      <c r="F4745" s="119">
        <v>0.625048033389206</v>
      </c>
      <c r="G4745" s="177">
        <v>1</v>
      </c>
      <c r="H4745" s="97">
        <v>9507588.8417429272</v>
      </c>
      <c r="I4745" s="185">
        <v>37572.884703340125</v>
      </c>
      <c r="J4745" s="174">
        <v>357227539357.57007</v>
      </c>
      <c r="K4745" s="186">
        <v>0.40198689604545323</v>
      </c>
      <c r="L4745" s="182">
        <v>110200450942.18623</v>
      </c>
      <c r="M4745" s="189">
        <v>5548066517.1788664</v>
      </c>
      <c r="N4745" s="187">
        <v>20857885.388476186</v>
      </c>
      <c r="O4745" s="185">
        <v>0</v>
      </c>
      <c r="P4745" s="185">
        <v>372304393604.78522</v>
      </c>
      <c r="Q4745" s="174">
        <v>735079999479.53406</v>
      </c>
      <c r="R4745" s="119">
        <v>0.60053913169273132</v>
      </c>
      <c r="S4745" s="174">
        <v>301822196174.10736</v>
      </c>
      <c r="T4745" s="119">
        <v>0.41059775315313912</v>
      </c>
      <c r="U4745" s="97">
        <v>16.87550017137551</v>
      </c>
      <c r="V4745" s="184">
        <v>5414370996702.3945</v>
      </c>
      <c r="W4745" s="199">
        <v>5614.7302042801875</v>
      </c>
      <c r="X4745" s="191">
        <v>4.4679761383335931E-2</v>
      </c>
      <c r="Y4745" s="198">
        <v>2.0000000000000001E-4</v>
      </c>
    </row>
    <row r="4746" spans="1:25" x14ac:dyDescent="0.2">
      <c r="A4746">
        <v>4742</v>
      </c>
      <c r="B4746" s="119">
        <v>0.69507007068233062</v>
      </c>
      <c r="C4746" s="97">
        <v>9976.2998987278552</v>
      </c>
      <c r="D4746" s="96">
        <v>0.89144457511668918</v>
      </c>
      <c r="E4746" s="98">
        <v>0</v>
      </c>
      <c r="F4746" s="119">
        <v>0.60480935600384145</v>
      </c>
      <c r="G4746" s="177">
        <v>1</v>
      </c>
      <c r="H4746" s="97">
        <v>6850179.9340983145</v>
      </c>
      <c r="I4746" s="185">
        <v>39828.005273468094</v>
      </c>
      <c r="J4746" s="174">
        <v>272829002539.47299</v>
      </c>
      <c r="K4746" s="186">
        <v>0.39637082761977993</v>
      </c>
      <c r="L4746" s="182">
        <v>83194751341.887817</v>
      </c>
      <c r="M4746" s="189">
        <v>9069104398.2872505</v>
      </c>
      <c r="N4746" s="187">
        <v>15186047.707351722</v>
      </c>
      <c r="O4746" s="185">
        <v>0</v>
      </c>
      <c r="P4746" s="185">
        <v>120493685624.54527</v>
      </c>
      <c r="Q4746" s="174">
        <v>402391792562.30548</v>
      </c>
      <c r="R4746" s="119">
        <v>0.50830163491273539</v>
      </c>
      <c r="S4746" s="174">
        <v>146845320289.91779</v>
      </c>
      <c r="T4746" s="119">
        <v>0.36493120139168983</v>
      </c>
      <c r="U4746" s="97">
        <v>15.828793772014006</v>
      </c>
      <c r="V4746" s="184">
        <v>2465866424706.7197</v>
      </c>
      <c r="W4746" s="199">
        <v>2562.6194640327603</v>
      </c>
      <c r="X4746" s="191">
        <v>4.6907146691130448E-2</v>
      </c>
      <c r="Y4746" s="198">
        <v>2.0000000000000001E-4</v>
      </c>
    </row>
    <row r="4747" spans="1:25" x14ac:dyDescent="0.2">
      <c r="A4747">
        <v>4743</v>
      </c>
      <c r="B4747" s="119">
        <v>0.52705601660100332</v>
      </c>
      <c r="C4747" s="97">
        <v>6472.6466092880228</v>
      </c>
      <c r="D4747" s="96">
        <v>1.0113878204949704</v>
      </c>
      <c r="E4747" s="98">
        <v>0</v>
      </c>
      <c r="F4747" s="119">
        <v>0.76143797490422327</v>
      </c>
      <c r="G4747" s="177">
        <v>1</v>
      </c>
      <c r="H4747" s="97">
        <v>11071207.50178434</v>
      </c>
      <c r="I4747" s="185">
        <v>25298.615082892229</v>
      </c>
      <c r="J4747" s="174">
        <v>280086217090.47089</v>
      </c>
      <c r="K4747" s="186">
        <v>0.18498748299889878</v>
      </c>
      <c r="L4747" s="182">
        <v>27641831093.922752</v>
      </c>
      <c r="M4747" s="189">
        <v>9762912412.6621704</v>
      </c>
      <c r="N4747" s="187">
        <v>22534330.120749988</v>
      </c>
      <c r="O4747" s="185">
        <v>0</v>
      </c>
      <c r="P4747" s="185">
        <v>453639439031.27002</v>
      </c>
      <c r="Q4747" s="174">
        <v>743488568534.40308</v>
      </c>
      <c r="R4747" s="119">
        <v>0.55780816692957003</v>
      </c>
      <c r="S4747" s="174">
        <v>341403554828.85657</v>
      </c>
      <c r="T4747" s="119">
        <v>0.45919139752457266</v>
      </c>
      <c r="U4747" s="97">
        <v>18.618050040525585</v>
      </c>
      <c r="V4747" s="184">
        <v>6700836209916.8535</v>
      </c>
      <c r="W4747" s="199">
        <v>6953.1496555665908</v>
      </c>
      <c r="X4747" s="191">
        <v>4.0488266088585613E-2</v>
      </c>
      <c r="Y4747" s="198">
        <v>2.0000000000000001E-4</v>
      </c>
    </row>
    <row r="4748" spans="1:25" x14ac:dyDescent="0.2">
      <c r="A4748">
        <v>4744</v>
      </c>
      <c r="B4748" s="119">
        <v>0.46036383575781109</v>
      </c>
      <c r="C4748" s="97">
        <v>8915.4418313690749</v>
      </c>
      <c r="D4748" s="96">
        <v>1.1205976422552102</v>
      </c>
      <c r="E4748" s="98">
        <v>0.29271245576273774</v>
      </c>
      <c r="F4748" s="119">
        <v>0.52811205907288616</v>
      </c>
      <c r="G4748" s="177">
        <v>1</v>
      </c>
      <c r="H4748" s="97">
        <v>9489903.4000414778</v>
      </c>
      <c r="I4748" s="185">
        <v>35253.553879963627</v>
      </c>
      <c r="J4748" s="174">
        <v>334552820829.01227</v>
      </c>
      <c r="K4748" s="186">
        <v>0.41184494844823549</v>
      </c>
      <c r="L4748" s="182">
        <v>106271364220.9205</v>
      </c>
      <c r="M4748" s="189">
        <v>4605834991.7239666</v>
      </c>
      <c r="N4748" s="187">
        <v>18885597.424826287</v>
      </c>
      <c r="O4748" s="185">
        <v>0</v>
      </c>
      <c r="P4748" s="185">
        <v>501974836249.46259</v>
      </c>
      <c r="Q4748" s="174">
        <v>841133492070.19885</v>
      </c>
      <c r="R4748" s="119">
        <v>0.64123443345434217</v>
      </c>
      <c r="S4748" s="174">
        <v>311944415902.01471</v>
      </c>
      <c r="T4748" s="119">
        <v>0.37086196048888354</v>
      </c>
      <c r="U4748" s="97">
        <v>16.997959574774189</v>
      </c>
      <c r="V4748" s="184">
        <v>5581551564716.0254</v>
      </c>
      <c r="W4748" s="199">
        <v>5790.0544672314882</v>
      </c>
      <c r="X4748" s="191">
        <v>4.472618056228788E-2</v>
      </c>
      <c r="Y4748" s="198">
        <v>2.0000000000000001E-4</v>
      </c>
    </row>
    <row r="4749" spans="1:25" x14ac:dyDescent="0.2">
      <c r="A4749">
        <v>4745</v>
      </c>
      <c r="B4749" s="119">
        <v>0.45870979996240385</v>
      </c>
      <c r="C4749" s="97">
        <v>11288.319148214698</v>
      </c>
      <c r="D4749" s="96">
        <v>0.85232069168099966</v>
      </c>
      <c r="E4749" s="98">
        <v>0.40567585738540779</v>
      </c>
      <c r="F4749" s="119">
        <v>0</v>
      </c>
      <c r="G4749" s="177">
        <v>0</v>
      </c>
      <c r="H4749" s="97">
        <v>5261004.9444317007</v>
      </c>
      <c r="I4749" s="185">
        <v>46697.275881693786</v>
      </c>
      <c r="J4749" s="174">
        <v>245674599305.08221</v>
      </c>
      <c r="K4749" s="186">
        <v>0.45870979996240391</v>
      </c>
      <c r="L4749" s="182">
        <v>90156532241.866943</v>
      </c>
      <c r="M4749" s="189">
        <v>14751093142.527821</v>
      </c>
      <c r="N4749" s="187">
        <v>12226116.553920723</v>
      </c>
      <c r="O4749" s="185">
        <v>30149889417.123562</v>
      </c>
      <c r="P4749" s="185">
        <v>0</v>
      </c>
      <c r="Q4749" s="174">
        <v>290575581864.73358</v>
      </c>
      <c r="R4749" s="119">
        <v>0.47083535704822255</v>
      </c>
      <c r="S4749" s="174">
        <v>106252728930.71318</v>
      </c>
      <c r="T4749" s="119">
        <v>0.36566296537668158</v>
      </c>
      <c r="U4749" s="97">
        <v>14.302058793608522</v>
      </c>
      <c r="V4749" s="184">
        <v>1620780987113.7922</v>
      </c>
      <c r="W4749" s="199">
        <v>1683.1568535130834</v>
      </c>
      <c r="X4749" s="191">
        <v>5.2696917678129736E-2</v>
      </c>
      <c r="Y4749" s="198">
        <v>2.0000000000000001E-4</v>
      </c>
    </row>
    <row r="4750" spans="1:25" x14ac:dyDescent="0.2">
      <c r="A4750">
        <v>4746</v>
      </c>
      <c r="B4750" s="119">
        <v>0.40428687029926691</v>
      </c>
      <c r="C4750" s="97">
        <v>14316.541957982177</v>
      </c>
      <c r="D4750" s="96">
        <v>1.2104012930691399</v>
      </c>
      <c r="E4750" s="98">
        <v>5.0487677317263738E-2</v>
      </c>
      <c r="F4750" s="119">
        <v>0</v>
      </c>
      <c r="G4750" s="177">
        <v>0</v>
      </c>
      <c r="H4750" s="97">
        <v>10183321.762977099</v>
      </c>
      <c r="I4750" s="185">
        <v>39651.76092362847</v>
      </c>
      <c r="J4750" s="174">
        <v>403786639953.95068</v>
      </c>
      <c r="K4750" s="186">
        <v>0.37172130675282833</v>
      </c>
      <c r="L4750" s="182">
        <v>128273741574.66054</v>
      </c>
      <c r="M4750" s="189">
        <v>16316030489.766937</v>
      </c>
      <c r="N4750" s="187">
        <v>19543034.953281902</v>
      </c>
      <c r="O4750" s="185">
        <v>21602221411.243179</v>
      </c>
      <c r="P4750" s="185">
        <v>0</v>
      </c>
      <c r="Q4750" s="174">
        <v>441704891854.96082</v>
      </c>
      <c r="R4750" s="119">
        <v>0.37893597664064688</v>
      </c>
      <c r="S4750" s="174">
        <v>138216054540.51947</v>
      </c>
      <c r="T4750" s="119">
        <v>0.3129149282455862</v>
      </c>
      <c r="U4750" s="97">
        <v>13.876965560565379</v>
      </c>
      <c r="V4750" s="184">
        <v>1845809039540.8193</v>
      </c>
      <c r="W4750" s="199">
        <v>1915.0369553482208</v>
      </c>
      <c r="X4750" s="191">
        <v>5.7423157316563271E-2</v>
      </c>
      <c r="Y4750" s="198">
        <v>2.0000000000000001E-4</v>
      </c>
    </row>
    <row r="4751" spans="1:25" x14ac:dyDescent="0.2">
      <c r="A4751">
        <v>4747</v>
      </c>
      <c r="B4751" s="119">
        <v>0.41075278686996791</v>
      </c>
      <c r="C4751" s="97">
        <v>9824.3010625304942</v>
      </c>
      <c r="D4751" s="96">
        <v>1.1229904438326714</v>
      </c>
      <c r="E4751" s="98">
        <v>0.7</v>
      </c>
      <c r="F4751" s="119">
        <v>0.60630265640623282</v>
      </c>
      <c r="G4751" s="177">
        <v>1</v>
      </c>
      <c r="H4751" s="97">
        <v>9159515.6312912647</v>
      </c>
      <c r="I4751" s="185">
        <v>34195.866153140909</v>
      </c>
      <c r="J4751" s="174">
        <v>313217570555.23804</v>
      </c>
      <c r="K4751" s="186">
        <v>0.3708575480644507</v>
      </c>
      <c r="L4751" s="182">
        <v>87581756656.505402</v>
      </c>
      <c r="M4751" s="189">
        <v>1453559257.0017731</v>
      </c>
      <c r="N4751" s="187">
        <v>18241435.405587703</v>
      </c>
      <c r="O4751" s="185">
        <v>0</v>
      </c>
      <c r="P4751" s="185">
        <v>378661753379.1145</v>
      </c>
      <c r="Q4751" s="174">
        <v>693332883191.35437</v>
      </c>
      <c r="R4751" s="119">
        <v>0.60445496397211296</v>
      </c>
      <c r="S4751" s="174">
        <v>218889877606.62021</v>
      </c>
      <c r="T4751" s="119">
        <v>0.31570675921079649</v>
      </c>
      <c r="U4751" s="97">
        <v>16.62283806908172</v>
      </c>
      <c r="V4751" s="184">
        <v>3784005950259.6406</v>
      </c>
      <c r="W4751" s="199">
        <v>3929.8574257401619</v>
      </c>
      <c r="X4751" s="191">
        <v>4.6414786873302444E-2</v>
      </c>
      <c r="Y4751" s="198">
        <v>2.0000000000000001E-4</v>
      </c>
    </row>
    <row r="4752" spans="1:25" x14ac:dyDescent="0.2">
      <c r="A4752">
        <v>4748</v>
      </c>
      <c r="B4752" s="119">
        <v>0.50419673153871947</v>
      </c>
      <c r="C4752" s="97">
        <v>10511.278862385159</v>
      </c>
      <c r="D4752" s="96">
        <v>0.66826013143468788</v>
      </c>
      <c r="E4752" s="98">
        <v>0.51249775056221059</v>
      </c>
      <c r="F4752" s="119">
        <v>0</v>
      </c>
      <c r="G4752" s="177">
        <v>0</v>
      </c>
      <c r="H4752" s="97">
        <v>4872612.5983735705</v>
      </c>
      <c r="I4752" s="185">
        <v>48483.730533238486</v>
      </c>
      <c r="J4752" s="174">
        <v>236242436212.4072</v>
      </c>
      <c r="K4752" s="186">
        <v>0.49412353893152527</v>
      </c>
      <c r="L4752" s="182">
        <v>86100531439.724106</v>
      </c>
      <c r="M4752" s="189">
        <v>7583866862.4955864</v>
      </c>
      <c r="N4752" s="187">
        <v>12350425.263975624</v>
      </c>
      <c r="O4752" s="185">
        <v>14800655854.569384</v>
      </c>
      <c r="P4752" s="185">
        <v>0</v>
      </c>
      <c r="Q4752" s="174">
        <v>258626958929.47217</v>
      </c>
      <c r="R4752" s="119">
        <v>0.49713871223222855</v>
      </c>
      <c r="S4752" s="174">
        <v>93026317346.465881</v>
      </c>
      <c r="T4752" s="119">
        <v>0.35969304101756172</v>
      </c>
      <c r="U4752" s="97">
        <v>13.688881640166171</v>
      </c>
      <c r="V4752" s="184">
        <v>1377417352618.7517</v>
      </c>
      <c r="W4752" s="199">
        <v>1430.2353419143217</v>
      </c>
      <c r="X4752" s="191">
        <v>5.2921392864677119E-2</v>
      </c>
      <c r="Y4752" s="198">
        <v>2.0000000000000001E-4</v>
      </c>
    </row>
    <row r="4753" spans="1:25" x14ac:dyDescent="0.2">
      <c r="A4753">
        <v>4749</v>
      </c>
      <c r="B4753" s="119">
        <v>0.5502971675089392</v>
      </c>
      <c r="C4753" s="97">
        <v>8007.3703191138775</v>
      </c>
      <c r="D4753" s="96">
        <v>0.70862950469648722</v>
      </c>
      <c r="E4753" s="98">
        <v>0.64156185067893512</v>
      </c>
      <c r="F4753" s="119">
        <v>0</v>
      </c>
      <c r="G4753" s="177">
        <v>0</v>
      </c>
      <c r="H4753" s="97">
        <v>5186765.3343220027</v>
      </c>
      <c r="I4753" s="185">
        <v>46053.080351252916</v>
      </c>
      <c r="J4753" s="174">
        <v>238866520704.62439</v>
      </c>
      <c r="K4753" s="186">
        <v>0.45921221831842662</v>
      </c>
      <c r="L4753" s="182">
        <v>83401806163.418396</v>
      </c>
      <c r="M4753" s="189">
        <v>26333181089.678848</v>
      </c>
      <c r="N4753" s="187">
        <v>12867706.448642615</v>
      </c>
      <c r="O4753" s="185">
        <v>60854839494.756538</v>
      </c>
      <c r="P4753" s="185">
        <v>0</v>
      </c>
      <c r="Q4753" s="174">
        <v>326054541289.05975</v>
      </c>
      <c r="R4753" s="119">
        <v>0.48572946055112715</v>
      </c>
      <c r="S4753" s="174">
        <v>110052997555.6377</v>
      </c>
      <c r="T4753" s="119">
        <v>0.33752941186018176</v>
      </c>
      <c r="U4753" s="97">
        <v>15.131966786839705</v>
      </c>
      <c r="V4753" s="184">
        <v>1819560361764.2407</v>
      </c>
      <c r="W4753" s="199">
        <v>1887.3484294714574</v>
      </c>
      <c r="X4753" s="191">
        <v>4.8023560070177752E-2</v>
      </c>
      <c r="Y4753" s="198">
        <v>2.0000000000000001E-4</v>
      </c>
    </row>
    <row r="4754" spans="1:25" x14ac:dyDescent="0.2">
      <c r="A4754">
        <v>4750</v>
      </c>
      <c r="B4754" s="119">
        <v>0.369326599214852</v>
      </c>
      <c r="C4754" s="97">
        <v>17000</v>
      </c>
      <c r="D4754" s="96">
        <v>0.42542496009964237</v>
      </c>
      <c r="E4754" s="98">
        <v>0.7</v>
      </c>
      <c r="F4754" s="119">
        <v>0.62522827369431544</v>
      </c>
      <c r="G4754" s="177">
        <v>1</v>
      </c>
      <c r="H4754" s="97">
        <v>2609931.7884813049</v>
      </c>
      <c r="I4754" s="185">
        <v>53255.962607542067</v>
      </c>
      <c r="J4754" s="174">
        <v>138994429735.59576</v>
      </c>
      <c r="K4754" s="186">
        <v>0.36932659921485189</v>
      </c>
      <c r="L4754" s="182">
        <v>37648812623.791458</v>
      </c>
      <c r="M4754" s="189">
        <v>1775206791.8784904</v>
      </c>
      <c r="N4754" s="187">
        <v>8333329.073774118</v>
      </c>
      <c r="O4754" s="185">
        <v>0</v>
      </c>
      <c r="P4754" s="185">
        <v>141376151926.61621</v>
      </c>
      <c r="Q4754" s="174">
        <v>282145788454.09045</v>
      </c>
      <c r="R4754" s="119">
        <v>0.58280246707316852</v>
      </c>
      <c r="S4754" s="174">
        <v>100949806426.89746</v>
      </c>
      <c r="T4754" s="119">
        <v>0.35779306499669256</v>
      </c>
      <c r="U4754" s="97">
        <v>16.822025525373054</v>
      </c>
      <c r="V4754" s="184">
        <v>1830595193286.9526</v>
      </c>
      <c r="W4754" s="199">
        <v>1898.5886455912353</v>
      </c>
      <c r="X4754" s="191">
        <v>4.3173735398023431E-2</v>
      </c>
      <c r="Y4754" s="198">
        <v>2.0000000000000001E-4</v>
      </c>
    </row>
    <row r="4755" spans="1:25" x14ac:dyDescent="0.2">
      <c r="A4755">
        <v>4751</v>
      </c>
      <c r="B4755" s="119">
        <v>0.57644844383334737</v>
      </c>
      <c r="C4755" s="97">
        <v>11514.835888464953</v>
      </c>
      <c r="D4755" s="96">
        <v>0.93330382580681281</v>
      </c>
      <c r="E4755" s="98">
        <v>0</v>
      </c>
      <c r="F4755" s="119">
        <v>0.40267718406117314</v>
      </c>
      <c r="G4755" s="177">
        <v>1</v>
      </c>
      <c r="H4755" s="97">
        <v>7142988.9726066664</v>
      </c>
      <c r="I4755" s="185">
        <v>41232.189112201799</v>
      </c>
      <c r="J4755" s="174">
        <v>294521072144.89008</v>
      </c>
      <c r="K4755" s="186">
        <v>0.3906871997457475</v>
      </c>
      <c r="L4755" s="182">
        <v>79147940366.023407</v>
      </c>
      <c r="M4755" s="189">
        <v>4586496270.6449547</v>
      </c>
      <c r="N4755" s="187">
        <v>15493978.344915824</v>
      </c>
      <c r="O4755" s="185">
        <v>0</v>
      </c>
      <c r="P4755" s="185">
        <v>209454395695.73273</v>
      </c>
      <c r="Q4755" s="174">
        <v>508561964111.26776</v>
      </c>
      <c r="R4755" s="119">
        <v>0.55574177670344294</v>
      </c>
      <c r="S4755" s="174">
        <v>197161431068.59036</v>
      </c>
      <c r="T4755" s="119">
        <v>0.38768418596372578</v>
      </c>
      <c r="U4755" s="97">
        <v>16.671299310890507</v>
      </c>
      <c r="V4755" s="184">
        <v>3451254765373.436</v>
      </c>
      <c r="W4755" s="199">
        <v>3582.3591240185715</v>
      </c>
      <c r="X4755" s="191">
        <v>4.5133073445004793E-2</v>
      </c>
      <c r="Y4755" s="198">
        <v>2.0000000000000001E-4</v>
      </c>
    </row>
    <row r="4756" spans="1:25" x14ac:dyDescent="0.2">
      <c r="A4756">
        <v>4752</v>
      </c>
      <c r="B4756" s="119">
        <v>0.37698523027431324</v>
      </c>
      <c r="C4756" s="97">
        <v>5303.3637497933769</v>
      </c>
      <c r="D4756" s="96">
        <v>0.79097029177201383</v>
      </c>
      <c r="E4756" s="98">
        <v>0.61579954719578422</v>
      </c>
      <c r="F4756" s="119">
        <v>0</v>
      </c>
      <c r="G4756" s="177">
        <v>0</v>
      </c>
      <c r="H4756" s="97">
        <v>9594897.2186357137</v>
      </c>
      <c r="I4756" s="185">
        <v>38285.502154119029</v>
      </c>
      <c r="J4756" s="174">
        <v>367345458132.6283</v>
      </c>
      <c r="K4756" s="186">
        <v>0.3769852302743133</v>
      </c>
      <c r="L4756" s="182">
        <v>88102457809.925552</v>
      </c>
      <c r="M4756" s="189">
        <v>19937454587.375546</v>
      </c>
      <c r="N4756" s="187">
        <v>21552715.875587534</v>
      </c>
      <c r="O4756" s="185">
        <v>68083060125.647842</v>
      </c>
      <c r="P4756" s="185">
        <v>0</v>
      </c>
      <c r="Q4756" s="174">
        <v>455365972845.65167</v>
      </c>
      <c r="R4756" s="119">
        <v>0.42372568819557282</v>
      </c>
      <c r="S4756" s="174">
        <v>125138476794.12115</v>
      </c>
      <c r="T4756" s="119">
        <v>0.27480858091374649</v>
      </c>
      <c r="U4756" s="97">
        <v>15.354373415468592</v>
      </c>
      <c r="V4756" s="184">
        <v>2082309788294.6191</v>
      </c>
      <c r="W4756" s="199">
        <v>2161.9352053328985</v>
      </c>
      <c r="X4756" s="191">
        <v>4.8476730075655755E-2</v>
      </c>
      <c r="Y4756" s="198">
        <v>2.0000000000000001E-4</v>
      </c>
    </row>
    <row r="4757" spans="1:25" x14ac:dyDescent="0.2">
      <c r="A4757">
        <v>4753</v>
      </c>
      <c r="B4757" s="119">
        <v>0.4841152572473173</v>
      </c>
      <c r="C4757" s="97">
        <v>4000</v>
      </c>
      <c r="D4757" s="96">
        <v>0.35498430874365955</v>
      </c>
      <c r="E4757" s="98">
        <v>0.10368016130641217</v>
      </c>
      <c r="F4757" s="119">
        <v>0</v>
      </c>
      <c r="G4757" s="177">
        <v>0</v>
      </c>
      <c r="H4757" s="97">
        <v>4750987.6099552475</v>
      </c>
      <c r="I4757" s="185">
        <v>48000.318859362138</v>
      </c>
      <c r="J4757" s="174">
        <v>228048920174.73071</v>
      </c>
      <c r="K4757" s="186">
        <v>0.4841152572473173</v>
      </c>
      <c r="L4757" s="182">
        <v>80859362904.275558</v>
      </c>
      <c r="M4757" s="189">
        <v>11006677158.975471</v>
      </c>
      <c r="N4757" s="187">
        <v>14819965.602158824</v>
      </c>
      <c r="O4757" s="185">
        <v>21523237504.809216</v>
      </c>
      <c r="P4757" s="185">
        <v>0</v>
      </c>
      <c r="Q4757" s="174">
        <v>260578834838.51538</v>
      </c>
      <c r="R4757" s="119">
        <v>0.48975793348027835</v>
      </c>
      <c r="S4757" s="174">
        <v>92361059927.418396</v>
      </c>
      <c r="T4757" s="119">
        <v>0.35444574761667014</v>
      </c>
      <c r="U4757" s="97">
        <v>14.123684172598839</v>
      </c>
      <c r="V4757" s="184">
        <v>1516844467302.5796</v>
      </c>
      <c r="W4757" s="199">
        <v>1575.4399991169223</v>
      </c>
      <c r="X4757" s="191">
        <v>4.8610249213870527E-2</v>
      </c>
      <c r="Y4757" s="198">
        <v>2.0000000000000001E-4</v>
      </c>
    </row>
    <row r="4758" spans="1:25" x14ac:dyDescent="0.2">
      <c r="A4758">
        <v>4754</v>
      </c>
      <c r="B4758" s="119">
        <v>0.46552818478357932</v>
      </c>
      <c r="C4758" s="97">
        <v>4216.4202802875188</v>
      </c>
      <c r="D4758" s="96">
        <v>0.53307060921046756</v>
      </c>
      <c r="E4758" s="98">
        <v>0</v>
      </c>
      <c r="F4758" s="119">
        <v>0</v>
      </c>
      <c r="G4758" s="177">
        <v>0</v>
      </c>
      <c r="H4758" s="97">
        <v>5809142.4877909701</v>
      </c>
      <c r="I4758" s="185">
        <v>50149.478560488045</v>
      </c>
      <c r="J4758" s="174">
        <v>291325466646.29346</v>
      </c>
      <c r="K4758" s="186">
        <v>0.46552818478357927</v>
      </c>
      <c r="L4758" s="182">
        <v>95801209008.370773</v>
      </c>
      <c r="M4758" s="189">
        <v>6318701316.0624399</v>
      </c>
      <c r="N4758" s="187">
        <v>15704469.813280353</v>
      </c>
      <c r="O4758" s="185">
        <v>0</v>
      </c>
      <c r="P4758" s="185">
        <v>0</v>
      </c>
      <c r="Q4758" s="174">
        <v>297644167962.3559</v>
      </c>
      <c r="R4758" s="119">
        <v>0.45564546618709667</v>
      </c>
      <c r="S4758" s="174">
        <v>95801209008.370773</v>
      </c>
      <c r="T4758" s="119">
        <v>0.32186489546970426</v>
      </c>
      <c r="U4758" s="97">
        <v>13.206150881215727</v>
      </c>
      <c r="V4758" s="184">
        <v>1454762061299.9507</v>
      </c>
      <c r="W4758" s="199">
        <v>1508.9523031749809</v>
      </c>
      <c r="X4758" s="191">
        <v>5.2812532583601884E-2</v>
      </c>
      <c r="Y4758" s="198">
        <v>2.0000000000000001E-4</v>
      </c>
    </row>
    <row r="4759" spans="1:25" x14ac:dyDescent="0.2">
      <c r="A4759">
        <v>4755</v>
      </c>
      <c r="B4759" s="119">
        <v>0.45798985642903423</v>
      </c>
      <c r="C4759" s="97">
        <v>12692.835037440225</v>
      </c>
      <c r="D4759" s="96">
        <v>0.58221296474749606</v>
      </c>
      <c r="E4759" s="98">
        <v>0.52861799723613756</v>
      </c>
      <c r="F4759" s="119">
        <v>0.57034338893701753</v>
      </c>
      <c r="G4759" s="177">
        <v>1</v>
      </c>
      <c r="H4759" s="97">
        <v>3708003.3769490961</v>
      </c>
      <c r="I4759" s="185">
        <v>44829.28086638399</v>
      </c>
      <c r="J4759" s="174">
        <v>166227124838.75134</v>
      </c>
      <c r="K4759" s="186">
        <v>0.44023014722990239</v>
      </c>
      <c r="L4759" s="182">
        <v>57850740924.114868</v>
      </c>
      <c r="M4759" s="189">
        <v>1070479307.2926</v>
      </c>
      <c r="N4759" s="187">
        <v>10196448.357367266</v>
      </c>
      <c r="O4759" s="185">
        <v>0</v>
      </c>
      <c r="P4759" s="185">
        <v>185567794769.09628</v>
      </c>
      <c r="Q4759" s="174">
        <v>352865398915.14026</v>
      </c>
      <c r="R4759" s="119">
        <v>0.62809339804366526</v>
      </c>
      <c r="S4759" s="174">
        <v>157916613861.3605</v>
      </c>
      <c r="T4759" s="119">
        <v>0.4475264912537868</v>
      </c>
      <c r="U4759" s="97">
        <v>16.822621077573011</v>
      </c>
      <c r="V4759" s="184">
        <v>2856180367975.3555</v>
      </c>
      <c r="W4759" s="199">
        <v>2966.0331386452317</v>
      </c>
      <c r="X4759" s="191">
        <v>4.3975195300603058E-2</v>
      </c>
      <c r="Y4759" s="198">
        <v>2.0000000000000001E-4</v>
      </c>
    </row>
    <row r="4760" spans="1:25" x14ac:dyDescent="0.2">
      <c r="A4760">
        <v>4756</v>
      </c>
      <c r="B4760" s="119">
        <v>0.5099051622250268</v>
      </c>
      <c r="C4760" s="97">
        <v>12377.767656657596</v>
      </c>
      <c r="D4760" s="96">
        <v>0.96179816220311776</v>
      </c>
      <c r="E4760" s="98">
        <v>0.7</v>
      </c>
      <c r="F4760" s="119">
        <v>0.55900642483397078</v>
      </c>
      <c r="G4760" s="177">
        <v>1</v>
      </c>
      <c r="H4760" s="97">
        <v>14159046.750672372</v>
      </c>
      <c r="I4760" s="185">
        <v>34837.81022587965</v>
      </c>
      <c r="J4760" s="174">
        <v>493270183679.28198</v>
      </c>
      <c r="K4760" s="186">
        <v>0.45785389107255414</v>
      </c>
      <c r="L4760" s="182">
        <v>171514675664.77985</v>
      </c>
      <c r="M4760" s="189">
        <v>6946896936.3071499</v>
      </c>
      <c r="N4760" s="187">
        <v>28687468.703027561</v>
      </c>
      <c r="O4760" s="185">
        <v>0</v>
      </c>
      <c r="P4760" s="185">
        <v>365805075798.99841</v>
      </c>
      <c r="Q4760" s="174">
        <v>866022156414.58752</v>
      </c>
      <c r="R4760" s="119">
        <v>0.59870261949581904</v>
      </c>
      <c r="S4760" s="174">
        <v>367981786896.44965</v>
      </c>
      <c r="T4760" s="119">
        <v>0.42491036074634458</v>
      </c>
      <c r="U4760" s="97">
        <v>16.257427111084993</v>
      </c>
      <c r="V4760" s="184">
        <v>6187880602708.6396</v>
      </c>
      <c r="W4760" s="199">
        <v>6420.8193856150001</v>
      </c>
      <c r="X4760" s="191">
        <v>4.5376176201613924E-2</v>
      </c>
      <c r="Y4760" s="198">
        <v>2.0000000000000001E-4</v>
      </c>
    </row>
    <row r="4761" spans="1:25" x14ac:dyDescent="0.2">
      <c r="A4761">
        <v>4757</v>
      </c>
      <c r="B4761" s="119">
        <v>0.53753867135712052</v>
      </c>
      <c r="C4761" s="97">
        <v>12766.959892158797</v>
      </c>
      <c r="D4761" s="96">
        <v>0.84445222040212231</v>
      </c>
      <c r="E4761" s="98">
        <v>0.23532204749132124</v>
      </c>
      <c r="F4761" s="119">
        <v>0</v>
      </c>
      <c r="G4761" s="177">
        <v>0</v>
      </c>
      <c r="H4761" s="97">
        <v>5402286.2293255311</v>
      </c>
      <c r="I4761" s="185">
        <v>40396.092536146047</v>
      </c>
      <c r="J4761" s="174">
        <v>218231254426.58167</v>
      </c>
      <c r="K4761" s="186">
        <v>0.40864594668888032</v>
      </c>
      <c r="L4761" s="182">
        <v>68730489980.473206</v>
      </c>
      <c r="M4761" s="189">
        <v>14908402405.566093</v>
      </c>
      <c r="N4761" s="187">
        <v>12521977.391626915</v>
      </c>
      <c r="O4761" s="185">
        <v>21074401619.199219</v>
      </c>
      <c r="P4761" s="185">
        <v>0</v>
      </c>
      <c r="Q4761" s="174">
        <v>254214058451.34698</v>
      </c>
      <c r="R4761" s="119">
        <v>0.41712421218398543</v>
      </c>
      <c r="S4761" s="174">
        <v>80280230619.073792</v>
      </c>
      <c r="T4761" s="119">
        <v>0.31579776157201905</v>
      </c>
      <c r="U4761" s="97">
        <v>14.371667405606532</v>
      </c>
      <c r="V4761" s="184">
        <v>1212151366044.0828</v>
      </c>
      <c r="W4761" s="199">
        <v>1257.9624566109865</v>
      </c>
      <c r="X4761" s="191">
        <v>5.3764680128308026E-2</v>
      </c>
      <c r="Y4761" s="198">
        <v>2.0000000000000001E-4</v>
      </c>
    </row>
    <row r="4762" spans="1:25" x14ac:dyDescent="0.2">
      <c r="A4762">
        <v>4758</v>
      </c>
      <c r="B4762" s="119">
        <v>0.56278917810615181</v>
      </c>
      <c r="C4762" s="97">
        <v>9891.5395626501831</v>
      </c>
      <c r="D4762" s="96">
        <v>0.30198532446928972</v>
      </c>
      <c r="E4762" s="98">
        <v>1.0148332607660182E-2</v>
      </c>
      <c r="F4762" s="119">
        <v>0</v>
      </c>
      <c r="G4762" s="177">
        <v>0</v>
      </c>
      <c r="H4762" s="97">
        <v>3707485.0071574743</v>
      </c>
      <c r="I4762" s="185">
        <v>44979.056947432196</v>
      </c>
      <c r="J4762" s="174">
        <v>166759179268.6871</v>
      </c>
      <c r="K4762" s="186">
        <v>0.48390075547308398</v>
      </c>
      <c r="L4762" s="182">
        <v>59875617460.402344</v>
      </c>
      <c r="M4762" s="189">
        <v>7657284659.6595497</v>
      </c>
      <c r="N4762" s="187">
        <v>12201458.081622574</v>
      </c>
      <c r="O4762" s="185">
        <v>1117671837.8031213</v>
      </c>
      <c r="P4762" s="185">
        <v>0</v>
      </c>
      <c r="Q4762" s="174">
        <v>175534135766.14978</v>
      </c>
      <c r="R4762" s="119">
        <v>0.46480435240884554</v>
      </c>
      <c r="S4762" s="174">
        <v>60420560600.62059</v>
      </c>
      <c r="T4762" s="119">
        <v>0.34420974779010571</v>
      </c>
      <c r="U4762" s="97">
        <v>13.535209630834537</v>
      </c>
      <c r="V4762" s="184">
        <v>949748971941.54004</v>
      </c>
      <c r="W4762" s="199">
        <v>986.14343735442526</v>
      </c>
      <c r="X4762" s="191">
        <v>5.0187500765026948E-2</v>
      </c>
      <c r="Y4762" s="198">
        <v>2.0000000000000001E-4</v>
      </c>
    </row>
    <row r="4763" spans="1:25" x14ac:dyDescent="0.2">
      <c r="A4763">
        <v>4759</v>
      </c>
      <c r="B4763" s="119">
        <v>0.58646227882262059</v>
      </c>
      <c r="C4763" s="97">
        <v>4000</v>
      </c>
      <c r="D4763" s="96">
        <v>1.0231305533125283</v>
      </c>
      <c r="E4763" s="98">
        <v>0.36746845693316049</v>
      </c>
      <c r="F4763" s="119">
        <v>0</v>
      </c>
      <c r="G4763" s="177">
        <v>0</v>
      </c>
      <c r="H4763" s="97">
        <v>12700482.936093213</v>
      </c>
      <c r="I4763" s="185">
        <v>30235.748387709329</v>
      </c>
      <c r="J4763" s="174">
        <v>384008606458.11023</v>
      </c>
      <c r="K4763" s="186">
        <v>0.35207810917990612</v>
      </c>
      <c r="L4763" s="182">
        <v>78306518733.384247</v>
      </c>
      <c r="M4763" s="189">
        <v>15719868676.334339</v>
      </c>
      <c r="N4763" s="187">
        <v>25673243.09469381</v>
      </c>
      <c r="O4763" s="185">
        <v>35494779991.426422</v>
      </c>
      <c r="P4763" s="185">
        <v>0</v>
      </c>
      <c r="Q4763" s="174">
        <v>435223255125.87097</v>
      </c>
      <c r="R4763" s="119">
        <v>0.37589178918394284</v>
      </c>
      <c r="S4763" s="174">
        <v>91594185808.782028</v>
      </c>
      <c r="T4763" s="119">
        <v>0.21045333568467536</v>
      </c>
      <c r="U4763" s="97">
        <v>14.450793922993943</v>
      </c>
      <c r="V4763" s="184">
        <v>1426982731450.073</v>
      </c>
      <c r="W4763" s="199">
        <v>1480.8765110113359</v>
      </c>
      <c r="X4763" s="191">
        <v>5.1115673929351686E-2</v>
      </c>
      <c r="Y4763" s="198">
        <v>2.0000000000000001E-4</v>
      </c>
    </row>
    <row r="4764" spans="1:25" x14ac:dyDescent="0.2">
      <c r="A4764">
        <v>4760</v>
      </c>
      <c r="B4764" s="119">
        <v>0.37901653015420511</v>
      </c>
      <c r="C4764" s="97">
        <v>6387.3389281138534</v>
      </c>
      <c r="D4764" s="96">
        <v>1.3158520275317638</v>
      </c>
      <c r="E4764" s="98">
        <v>0</v>
      </c>
      <c r="F4764" s="119">
        <v>0</v>
      </c>
      <c r="G4764" s="177">
        <v>0</v>
      </c>
      <c r="H4764" s="97">
        <v>13999271.944453008</v>
      </c>
      <c r="I4764" s="185">
        <v>28116.312848436697</v>
      </c>
      <c r="J4764" s="174">
        <v>393607909640.5835</v>
      </c>
      <c r="K4764" s="186">
        <v>0.29674860468057329</v>
      </c>
      <c r="L4764" s="182">
        <v>77765744116.963348</v>
      </c>
      <c r="M4764" s="189">
        <v>17243693587.707474</v>
      </c>
      <c r="N4764" s="187">
        <v>25651351.781645913</v>
      </c>
      <c r="O4764" s="185">
        <v>0</v>
      </c>
      <c r="P4764" s="185">
        <v>0</v>
      </c>
      <c r="Q4764" s="174">
        <v>410851603228.29095</v>
      </c>
      <c r="R4764" s="119">
        <v>0.28429388387266097</v>
      </c>
      <c r="S4764" s="174">
        <v>77765744116.963348</v>
      </c>
      <c r="T4764" s="119">
        <v>0.18927939797706611</v>
      </c>
      <c r="U4764" s="97">
        <v>13.748610654842871</v>
      </c>
      <c r="V4764" s="184">
        <v>1073522904866.9275</v>
      </c>
      <c r="W4764" s="199">
        <v>1114.5797248150975</v>
      </c>
      <c r="X4764" s="191">
        <v>5.9066136946405959E-2</v>
      </c>
      <c r="Y4764" s="198">
        <v>2.0000000000000001E-4</v>
      </c>
    </row>
    <row r="4765" spans="1:25" x14ac:dyDescent="0.2">
      <c r="A4765">
        <v>4761</v>
      </c>
      <c r="B4765" s="119">
        <v>0.36333506085126921</v>
      </c>
      <c r="C4765" s="97">
        <v>9418.6240735377214</v>
      </c>
      <c r="D4765" s="96">
        <v>1.163160657036173</v>
      </c>
      <c r="E4765" s="98">
        <v>0.43439085940031369</v>
      </c>
      <c r="F4765" s="119">
        <v>0.58102777299646569</v>
      </c>
      <c r="G4765" s="177">
        <v>1</v>
      </c>
      <c r="H4765" s="97">
        <v>9626083.4472827092</v>
      </c>
      <c r="I4765" s="185">
        <v>36286.825303609388</v>
      </c>
      <c r="J4765" s="174">
        <v>349300008409.51367</v>
      </c>
      <c r="K4765" s="186">
        <v>0.36333506085126921</v>
      </c>
      <c r="L4765" s="182">
        <v>93858976681.623215</v>
      </c>
      <c r="M4765" s="189">
        <v>6848042727.4767599</v>
      </c>
      <c r="N4765" s="187">
        <v>18839158.227175176</v>
      </c>
      <c r="O4765" s="185">
        <v>0</v>
      </c>
      <c r="P4765" s="185">
        <v>222666908022.73447</v>
      </c>
      <c r="Q4765" s="174">
        <v>578814959159.72498</v>
      </c>
      <c r="R4765" s="119">
        <v>0.52701897454731983</v>
      </c>
      <c r="S4765" s="174">
        <v>235022441249.80267</v>
      </c>
      <c r="T4765" s="119">
        <v>0.40604071738399533</v>
      </c>
      <c r="U4765" s="97">
        <v>16.691825203057167</v>
      </c>
      <c r="V4765" s="184">
        <v>4066861337129.2759</v>
      </c>
      <c r="W4765" s="199">
        <v>4222.1078261022367</v>
      </c>
      <c r="X4765" s="191">
        <v>4.639658900830481E-2</v>
      </c>
      <c r="Y4765" s="198">
        <v>2.0000000000000001E-4</v>
      </c>
    </row>
    <row r="4766" spans="1:25" x14ac:dyDescent="0.2">
      <c r="A4766">
        <v>4762</v>
      </c>
      <c r="B4766" s="119">
        <v>0.35431496321007794</v>
      </c>
      <c r="C4766" s="97">
        <v>13826.464969669909</v>
      </c>
      <c r="D4766" s="96">
        <v>1.5200114063443619</v>
      </c>
      <c r="E4766" s="98">
        <v>0</v>
      </c>
      <c r="F4766" s="119">
        <v>0.80733449518937173</v>
      </c>
      <c r="G4766" s="177">
        <v>1</v>
      </c>
      <c r="H4766" s="97">
        <v>45139688.900451541</v>
      </c>
      <c r="I4766" s="185">
        <v>20545.822191659725</v>
      </c>
      <c r="J4766" s="174">
        <v>927432021935.51343</v>
      </c>
      <c r="K4766" s="186">
        <v>0.15048311839750284</v>
      </c>
      <c r="L4766" s="182">
        <v>153095359662.27771</v>
      </c>
      <c r="M4766" s="189">
        <v>21216581830.486637</v>
      </c>
      <c r="N4766" s="187">
        <v>74711932.481195346</v>
      </c>
      <c r="O4766" s="185">
        <v>0</v>
      </c>
      <c r="P4766" s="185">
        <v>535300087771.41003</v>
      </c>
      <c r="Q4766" s="174">
        <v>1483948691537.4099</v>
      </c>
      <c r="R4766" s="119">
        <v>0.38262976086553674</v>
      </c>
      <c r="S4766" s="174">
        <v>447758957423.30383</v>
      </c>
      <c r="T4766" s="119">
        <v>0.30173479715084606</v>
      </c>
      <c r="U4766" s="97">
        <v>17.082380432003383</v>
      </c>
      <c r="V4766" s="184">
        <v>6683145363426.4551</v>
      </c>
      <c r="W4766" s="199">
        <v>6929.1714588466984</v>
      </c>
      <c r="X4766" s="191">
        <v>4.9448327629371402E-2</v>
      </c>
      <c r="Y4766" s="198">
        <v>2.0000000000000001E-4</v>
      </c>
    </row>
    <row r="4767" spans="1:25" x14ac:dyDescent="0.2">
      <c r="A4767">
        <v>4763</v>
      </c>
      <c r="B4767" s="119">
        <v>0.3353414174013305</v>
      </c>
      <c r="C4767" s="97">
        <v>4000</v>
      </c>
      <c r="D4767" s="96">
        <v>1.1457591480266298</v>
      </c>
      <c r="E4767" s="98">
        <v>0</v>
      </c>
      <c r="F4767" s="119">
        <v>0</v>
      </c>
      <c r="G4767" s="177">
        <v>0</v>
      </c>
      <c r="H4767" s="97">
        <v>16245679.050648477</v>
      </c>
      <c r="I4767" s="185">
        <v>28202.001328354876</v>
      </c>
      <c r="J4767" s="174">
        <v>458160662166.41534</v>
      </c>
      <c r="K4767" s="186">
        <v>0.31723352976968322</v>
      </c>
      <c r="L4767" s="182">
        <v>94434551412.630249</v>
      </c>
      <c r="M4767" s="189">
        <v>9167268598.512867</v>
      </c>
      <c r="N4767" s="187">
        <v>31030811.415126249</v>
      </c>
      <c r="O4767" s="185">
        <v>0</v>
      </c>
      <c r="P4767" s="185">
        <v>0</v>
      </c>
      <c r="Q4767" s="174">
        <v>467327930764.92822</v>
      </c>
      <c r="R4767" s="119">
        <v>0.31101056558457041</v>
      </c>
      <c r="S4767" s="174">
        <v>94434551412.630249</v>
      </c>
      <c r="T4767" s="119">
        <v>0.2020734161085955</v>
      </c>
      <c r="U4767" s="97">
        <v>13.290911761104093</v>
      </c>
      <c r="V4767" s="184">
        <v>1317455266215.7485</v>
      </c>
      <c r="W4767" s="199">
        <v>1368.5546726657174</v>
      </c>
      <c r="X4767" s="191">
        <v>5.8404920542072455E-2</v>
      </c>
      <c r="Y4767" s="198">
        <v>2.0000000000000001E-4</v>
      </c>
    </row>
    <row r="4768" spans="1:25" x14ac:dyDescent="0.2">
      <c r="A4768">
        <v>4764</v>
      </c>
      <c r="B4768" s="119">
        <v>0.54100841544190792</v>
      </c>
      <c r="C4768" s="97">
        <v>12083.570268440451</v>
      </c>
      <c r="D4768" s="96">
        <v>0.97491994098812518</v>
      </c>
      <c r="E4768" s="98">
        <v>4.3931233047074858E-2</v>
      </c>
      <c r="F4768" s="119">
        <v>0</v>
      </c>
      <c r="G4768" s="177">
        <v>0</v>
      </c>
      <c r="H4768" s="97">
        <v>7558840.8162964452</v>
      </c>
      <c r="I4768" s="185">
        <v>39535.560073342553</v>
      </c>
      <c r="J4768" s="174">
        <v>298843005177.52179</v>
      </c>
      <c r="K4768" s="186">
        <v>0.42024592302357855</v>
      </c>
      <c r="L4768" s="182">
        <v>88773225454.935715</v>
      </c>
      <c r="M4768" s="189">
        <v>12238844147.325487</v>
      </c>
      <c r="N4768" s="187">
        <v>16063405.117754184</v>
      </c>
      <c r="O4768" s="185">
        <v>14042888554.212072</v>
      </c>
      <c r="P4768" s="185">
        <v>0</v>
      </c>
      <c r="Q4768" s="174">
        <v>325124737879.05939</v>
      </c>
      <c r="R4768" s="119">
        <v>0.42082883722072439</v>
      </c>
      <c r="S4768" s="174">
        <v>97730074805.149918</v>
      </c>
      <c r="T4768" s="119">
        <v>0.30059255239293348</v>
      </c>
      <c r="U4768" s="97">
        <v>13.960651861461852</v>
      </c>
      <c r="V4768" s="184">
        <v>1395392614812.0745</v>
      </c>
      <c r="W4768" s="199">
        <v>1448.409372391124</v>
      </c>
      <c r="X4768" s="191">
        <v>5.5876457597088917E-2</v>
      </c>
      <c r="Y4768" s="198">
        <v>2.0000000000000001E-4</v>
      </c>
    </row>
    <row r="4769" spans="1:25" x14ac:dyDescent="0.2">
      <c r="A4769">
        <v>4765</v>
      </c>
      <c r="B4769" s="119">
        <v>0.41224384468366743</v>
      </c>
      <c r="C4769" s="97">
        <v>9859.0042689397997</v>
      </c>
      <c r="D4769" s="96">
        <v>0.82196050161780132</v>
      </c>
      <c r="E4769" s="98">
        <v>0.55931088810321117</v>
      </c>
      <c r="F4769" s="119">
        <v>0.5652749755681834</v>
      </c>
      <c r="G4769" s="177">
        <v>1</v>
      </c>
      <c r="H4769" s="97">
        <v>5636862.5930044604</v>
      </c>
      <c r="I4769" s="185">
        <v>38944.539381484079</v>
      </c>
      <c r="J4769" s="174">
        <v>219525017241.27667</v>
      </c>
      <c r="K4769" s="186">
        <v>0.38221744640763289</v>
      </c>
      <c r="L4769" s="182">
        <v>65103600649.420258</v>
      </c>
      <c r="M4769" s="189">
        <v>1698657740.6279821</v>
      </c>
      <c r="N4769" s="187">
        <v>13144750.16640095</v>
      </c>
      <c r="O4769" s="185">
        <v>0</v>
      </c>
      <c r="P4769" s="185">
        <v>182393361836.96356</v>
      </c>
      <c r="Q4769" s="174">
        <v>403617036818.86823</v>
      </c>
      <c r="R4769" s="119">
        <v>0.56940356827717431</v>
      </c>
      <c r="S4769" s="174">
        <v>149381763056.25845</v>
      </c>
      <c r="T4769" s="119">
        <v>0.37010767492279251</v>
      </c>
      <c r="U4769" s="97">
        <v>16.422057662752259</v>
      </c>
      <c r="V4769" s="184">
        <v>2618899661042.019</v>
      </c>
      <c r="W4769" s="199">
        <v>2718.3188846548992</v>
      </c>
      <c r="X4769" s="191">
        <v>4.6051782443578458E-2</v>
      </c>
      <c r="Y4769" s="198">
        <v>2.0000000000000001E-4</v>
      </c>
    </row>
    <row r="4770" spans="1:25" x14ac:dyDescent="0.2">
      <c r="A4770">
        <v>4766</v>
      </c>
      <c r="B4770" s="119">
        <v>0.59367894230150819</v>
      </c>
      <c r="C4770" s="97">
        <v>10214.580378581908</v>
      </c>
      <c r="D4770" s="96">
        <v>0.81499207842011812</v>
      </c>
      <c r="E4770" s="98">
        <v>8.3553466910422772E-2</v>
      </c>
      <c r="F4770" s="119">
        <v>0</v>
      </c>
      <c r="G4770" s="177">
        <v>0</v>
      </c>
      <c r="H4770" s="97">
        <v>5900143.3829726214</v>
      </c>
      <c r="I4770" s="185">
        <v>36134.581284656138</v>
      </c>
      <c r="J4770" s="174">
        <v>213199210663.15024</v>
      </c>
      <c r="K4770" s="186">
        <v>0.34197272285486624</v>
      </c>
      <c r="L4770" s="182">
        <v>48345111504.445358</v>
      </c>
      <c r="M4770" s="189">
        <v>6556665925.1081276</v>
      </c>
      <c r="N4770" s="187">
        <v>13709707.163868992</v>
      </c>
      <c r="O4770" s="185">
        <v>15179404270.164928</v>
      </c>
      <c r="P4770" s="185">
        <v>0</v>
      </c>
      <c r="Q4770" s="174">
        <v>234935280858.42328</v>
      </c>
      <c r="R4770" s="119">
        <v>0.36202241607284008</v>
      </c>
      <c r="S4770" s="174">
        <v>54934873233.659058</v>
      </c>
      <c r="T4770" s="119">
        <v>0.23382981488746221</v>
      </c>
      <c r="U4770" s="97">
        <v>14.115330221571718</v>
      </c>
      <c r="V4770" s="184">
        <v>807723023766.86462</v>
      </c>
      <c r="W4770" s="199">
        <v>838.65414800498604</v>
      </c>
      <c r="X4770" s="191">
        <v>5.2516845479527022E-2</v>
      </c>
      <c r="Y4770" s="198">
        <v>2.0000000000000001E-4</v>
      </c>
    </row>
    <row r="4771" spans="1:25" x14ac:dyDescent="0.2">
      <c r="A4771">
        <v>4767</v>
      </c>
      <c r="B4771" s="119">
        <v>0.49607270028727374</v>
      </c>
      <c r="C4771" s="97">
        <v>8206.6934897015544</v>
      </c>
      <c r="D4771" s="96">
        <v>1.0937332772942288</v>
      </c>
      <c r="E4771" s="98">
        <v>0.57030855680185588</v>
      </c>
      <c r="F4771" s="119">
        <v>0</v>
      </c>
      <c r="G4771" s="177">
        <v>0</v>
      </c>
      <c r="H4771" s="97">
        <v>9982409.7745001595</v>
      </c>
      <c r="I4771" s="185">
        <v>34703.288707711305</v>
      </c>
      <c r="J4771" s="174">
        <v>346422448403.15833</v>
      </c>
      <c r="K4771" s="186">
        <v>0.33994584778072501</v>
      </c>
      <c r="L4771" s="182">
        <v>77351056471.726898</v>
      </c>
      <c r="M4771" s="189">
        <v>20445610862.60331</v>
      </c>
      <c r="N4771" s="187">
        <v>19919203.593151506</v>
      </c>
      <c r="O4771" s="185">
        <v>54572272200.007858</v>
      </c>
      <c r="P4771" s="185">
        <v>0</v>
      </c>
      <c r="Q4771" s="174">
        <v>421440331465.76953</v>
      </c>
      <c r="R4771" s="119">
        <v>0.38302620470913229</v>
      </c>
      <c r="S4771" s="174">
        <v>107211925639.1481</v>
      </c>
      <c r="T4771" s="119">
        <v>0.25439408057189261</v>
      </c>
      <c r="U4771" s="97">
        <v>15.255670978849883</v>
      </c>
      <c r="V4771" s="184">
        <v>1676415579563.3547</v>
      </c>
      <c r="W4771" s="199">
        <v>1739.74587995717</v>
      </c>
      <c r="X4771" s="191">
        <v>5.0677567884400518E-2</v>
      </c>
      <c r="Y4771" s="198">
        <v>2.0000000000000001E-4</v>
      </c>
    </row>
    <row r="4772" spans="1:25" x14ac:dyDescent="0.2">
      <c r="A4772">
        <v>4768</v>
      </c>
      <c r="B4772" s="119">
        <v>0.55407487989859627</v>
      </c>
      <c r="C4772" s="97">
        <v>10122.283888569842</v>
      </c>
      <c r="D4772" s="96">
        <v>0.46341702262229567</v>
      </c>
      <c r="E4772" s="98">
        <v>0.23362673752410351</v>
      </c>
      <c r="F4772" s="119">
        <v>0</v>
      </c>
      <c r="G4772" s="177">
        <v>0</v>
      </c>
      <c r="H4772" s="97">
        <v>2881394.5199026419</v>
      </c>
      <c r="I4772" s="185">
        <v>40366.568416828908</v>
      </c>
      <c r="J4772" s="174">
        <v>116312009023.52588</v>
      </c>
      <c r="K4772" s="186">
        <v>0.37858776571155062</v>
      </c>
      <c r="L4772" s="182">
        <v>34383397327.199051</v>
      </c>
      <c r="M4772" s="189">
        <v>5399360628.3734341</v>
      </c>
      <c r="N4772" s="187">
        <v>8900860.2514254898</v>
      </c>
      <c r="O4772" s="185">
        <v>10391850285.548746</v>
      </c>
      <c r="P4772" s="185">
        <v>0</v>
      </c>
      <c r="Q4772" s="174">
        <v>132103219937.44804</v>
      </c>
      <c r="R4772" s="119">
        <v>0.39626425362579709</v>
      </c>
      <c r="S4772" s="174">
        <v>41168452034.285728</v>
      </c>
      <c r="T4772" s="119">
        <v>0.31163852064907521</v>
      </c>
      <c r="U4772" s="97">
        <v>14.433016567912322</v>
      </c>
      <c r="V4772" s="184">
        <v>681172728641.21594</v>
      </c>
      <c r="W4772" s="199">
        <v>707.46046580382733</v>
      </c>
      <c r="X4772" s="191">
        <v>4.9032036268424985E-2</v>
      </c>
      <c r="Y4772" s="198">
        <v>2.0000000000000001E-4</v>
      </c>
    </row>
    <row r="4773" spans="1:25" x14ac:dyDescent="0.2">
      <c r="A4773">
        <v>4769</v>
      </c>
      <c r="B4773" s="119">
        <v>0.42211161706773725</v>
      </c>
      <c r="C4773" s="97">
        <v>10848.816621746784</v>
      </c>
      <c r="D4773" s="96">
        <v>1.3425721505887149</v>
      </c>
      <c r="E4773" s="98">
        <v>0</v>
      </c>
      <c r="F4773" s="119">
        <v>0</v>
      </c>
      <c r="G4773" s="177">
        <v>0</v>
      </c>
      <c r="H4773" s="97">
        <v>27889590.182601962</v>
      </c>
      <c r="I4773" s="185">
        <v>21904.620805737024</v>
      </c>
      <c r="J4773" s="174">
        <v>610910897377.302</v>
      </c>
      <c r="K4773" s="186">
        <v>0.24953825762534398</v>
      </c>
      <c r="L4773" s="182">
        <v>136578161117.3976</v>
      </c>
      <c r="M4773" s="189">
        <v>14609021837.814983</v>
      </c>
      <c r="N4773" s="187">
        <v>48796922.853918269</v>
      </c>
      <c r="O4773" s="185">
        <v>0</v>
      </c>
      <c r="P4773" s="185">
        <v>0</v>
      </c>
      <c r="Q4773" s="174">
        <v>625519919215.11694</v>
      </c>
      <c r="R4773" s="119">
        <v>0.24371028997310168</v>
      </c>
      <c r="S4773" s="174">
        <v>136578161117.3976</v>
      </c>
      <c r="T4773" s="119">
        <v>0.21834342428099116</v>
      </c>
      <c r="U4773" s="97">
        <v>13.309179314449485</v>
      </c>
      <c r="V4773" s="184">
        <v>1341794872351.3638</v>
      </c>
      <c r="W4773" s="199">
        <v>1392.6090825271895</v>
      </c>
      <c r="X4773" s="191">
        <v>6.0299888683693834E-2</v>
      </c>
      <c r="Y4773" s="198">
        <v>2.0000000000000001E-4</v>
      </c>
    </row>
    <row r="4774" spans="1:25" x14ac:dyDescent="0.2">
      <c r="A4774">
        <v>4770</v>
      </c>
      <c r="B4774" s="119">
        <v>0.66506981507521057</v>
      </c>
      <c r="C4774" s="97">
        <v>10421.100245762234</v>
      </c>
      <c r="D4774" s="96">
        <v>1.5412936032891826</v>
      </c>
      <c r="E4774" s="98">
        <v>0.2169940122214149</v>
      </c>
      <c r="F4774" s="119">
        <v>0.68301172725034554</v>
      </c>
      <c r="G4774" s="177">
        <v>1</v>
      </c>
      <c r="H4774" s="97">
        <v>38701287.481275685</v>
      </c>
      <c r="I4774" s="185">
        <v>24043.889790198926</v>
      </c>
      <c r="J4774" s="174">
        <v>930529490938.5979</v>
      </c>
      <c r="K4774" s="186">
        <v>0.28098092947562125</v>
      </c>
      <c r="L4774" s="182">
        <v>232564571809.42224</v>
      </c>
      <c r="M4774" s="189">
        <v>28560852020.032349</v>
      </c>
      <c r="N4774" s="187">
        <v>64036311.579445556</v>
      </c>
      <c r="O4774" s="185">
        <v>0</v>
      </c>
      <c r="P4774" s="185">
        <v>470000511239.505</v>
      </c>
      <c r="Q4774" s="174">
        <v>1429090854198.1353</v>
      </c>
      <c r="R4774" s="119">
        <v>0.44606082838427258</v>
      </c>
      <c r="S4774" s="174">
        <v>429721111451.74713</v>
      </c>
      <c r="T4774" s="119">
        <v>0.30069544577196544</v>
      </c>
      <c r="U4774" s="97">
        <v>15.923871592411535</v>
      </c>
      <c r="V4774" s="184">
        <v>6452492267877.1865</v>
      </c>
      <c r="W4774" s="199">
        <v>6704.2676151399755</v>
      </c>
      <c r="X4774" s="191">
        <v>5.172699413955973E-2</v>
      </c>
      <c r="Y4774" s="198">
        <v>2.0000000000000001E-4</v>
      </c>
    </row>
    <row r="4775" spans="1:25" x14ac:dyDescent="0.2">
      <c r="A4775">
        <v>4771</v>
      </c>
      <c r="B4775" s="119">
        <v>0.51900545291335509</v>
      </c>
      <c r="C4775" s="97">
        <v>6933.8759246279715</v>
      </c>
      <c r="D4775" s="96">
        <v>0.92387318346034619</v>
      </c>
      <c r="E4775" s="98">
        <v>0</v>
      </c>
      <c r="F4775" s="119">
        <v>0.53978287421597737</v>
      </c>
      <c r="G4775" s="177">
        <v>1</v>
      </c>
      <c r="H4775" s="97">
        <v>9321589.4424725417</v>
      </c>
      <c r="I4775" s="185">
        <v>40958.052405124239</v>
      </c>
      <c r="J4775" s="174">
        <v>381794148883.8432</v>
      </c>
      <c r="K4775" s="186">
        <v>0.44132555504116977</v>
      </c>
      <c r="L4775" s="182">
        <v>129757494391.86694</v>
      </c>
      <c r="M4775" s="189">
        <v>4683277542.3322897</v>
      </c>
      <c r="N4775" s="187">
        <v>19843143.997939222</v>
      </c>
      <c r="O4775" s="185">
        <v>0</v>
      </c>
      <c r="P4775" s="185">
        <v>279256749780.29401</v>
      </c>
      <c r="Q4775" s="174">
        <v>665734176206.46948</v>
      </c>
      <c r="R4775" s="119">
        <v>0.5886747721515877</v>
      </c>
      <c r="S4775" s="174">
        <v>261510084812.65701</v>
      </c>
      <c r="T4775" s="119">
        <v>0.39281457097908218</v>
      </c>
      <c r="U4775" s="97">
        <v>16.080034660412331</v>
      </c>
      <c r="V4775" s="184">
        <v>4508010783580.3213</v>
      </c>
      <c r="W4775" s="199">
        <v>4680.882500080209</v>
      </c>
      <c r="X4775" s="191">
        <v>4.5753567691086322E-2</v>
      </c>
      <c r="Y4775" s="198">
        <v>2.0000000000000001E-4</v>
      </c>
    </row>
    <row r="4776" spans="1:25" x14ac:dyDescent="0.2">
      <c r="A4776">
        <v>4772</v>
      </c>
      <c r="B4776" s="119">
        <v>0.38503477667120195</v>
      </c>
      <c r="C4776" s="97">
        <v>9469.5893112064805</v>
      </c>
      <c r="D4776" s="96">
        <v>0.48671423000686032</v>
      </c>
      <c r="E4776" s="98">
        <v>0.18428128925388193</v>
      </c>
      <c r="F4776" s="119">
        <v>0</v>
      </c>
      <c r="G4776" s="177">
        <v>0</v>
      </c>
      <c r="H4776" s="97">
        <v>4099515.7340315185</v>
      </c>
      <c r="I4776" s="185">
        <v>50351.879593846927</v>
      </c>
      <c r="J4776" s="174">
        <v>206418322633.03601</v>
      </c>
      <c r="K4776" s="186">
        <v>0.38503477667120189</v>
      </c>
      <c r="L4776" s="182">
        <v>49408891928.137062</v>
      </c>
      <c r="M4776" s="189">
        <v>11996164986.236113</v>
      </c>
      <c r="N4776" s="187">
        <v>11756716.179063559</v>
      </c>
      <c r="O4776" s="185">
        <v>13508043281.877811</v>
      </c>
      <c r="P4776" s="185">
        <v>0</v>
      </c>
      <c r="Q4776" s="174">
        <v>231922530901.14993</v>
      </c>
      <c r="R4776" s="119">
        <v>0.38928803954730257</v>
      </c>
      <c r="S4776" s="174">
        <v>56430110488.23912</v>
      </c>
      <c r="T4776" s="119">
        <v>0.24331448207716727</v>
      </c>
      <c r="U4776" s="97">
        <v>14.370323012376717</v>
      </c>
      <c r="V4776" s="184">
        <v>897697945549.52466</v>
      </c>
      <c r="W4776" s="199">
        <v>932.01606184739092</v>
      </c>
      <c r="X4776" s="191">
        <v>4.9533367143369644E-2</v>
      </c>
      <c r="Y4776" s="198">
        <v>2.0000000000000001E-4</v>
      </c>
    </row>
    <row r="4777" spans="1:25" x14ac:dyDescent="0.2">
      <c r="A4777">
        <v>4773</v>
      </c>
      <c r="B4777" s="119">
        <v>0.46975233880112022</v>
      </c>
      <c r="C4777" s="97">
        <v>7305.0739406516504</v>
      </c>
      <c r="D4777" s="96">
        <v>0.66310503384545172</v>
      </c>
      <c r="E4777" s="98">
        <v>0.20015158857589285</v>
      </c>
      <c r="F4777" s="119">
        <v>0.56426092829431207</v>
      </c>
      <c r="G4777" s="177">
        <v>1</v>
      </c>
      <c r="H4777" s="97">
        <v>5506426.0238893563</v>
      </c>
      <c r="I4777" s="185">
        <v>46346.615485310802</v>
      </c>
      <c r="J4777" s="174">
        <v>255204209627.50882</v>
      </c>
      <c r="K4777" s="186">
        <v>0.46975233880112022</v>
      </c>
      <c r="L4777" s="182">
        <v>85269672515.041382</v>
      </c>
      <c r="M4777" s="189">
        <v>6093985333.3168058</v>
      </c>
      <c r="N4777" s="187">
        <v>13827255.934056789</v>
      </c>
      <c r="O4777" s="185">
        <v>0</v>
      </c>
      <c r="P4777" s="185">
        <v>176370045216.77573</v>
      </c>
      <c r="Q4777" s="174">
        <v>437668240177.60138</v>
      </c>
      <c r="R4777" s="119">
        <v>0.59629369134011567</v>
      </c>
      <c r="S4777" s="174">
        <v>207069222568.88678</v>
      </c>
      <c r="T4777" s="119">
        <v>0.47311914267496352</v>
      </c>
      <c r="U4777" s="97">
        <v>16.617924636481931</v>
      </c>
      <c r="V4777" s="184">
        <v>3713193219741.2271</v>
      </c>
      <c r="W4777" s="199">
        <v>3853.3000119093854</v>
      </c>
      <c r="X4777" s="191">
        <v>4.4406772694201548E-2</v>
      </c>
      <c r="Y4777" s="198">
        <v>2.0000000000000001E-4</v>
      </c>
    </row>
    <row r="4778" spans="1:25" x14ac:dyDescent="0.2">
      <c r="A4778">
        <v>4774</v>
      </c>
      <c r="B4778" s="119">
        <v>0.45865204916871372</v>
      </c>
      <c r="C4778" s="97">
        <v>5396.5694860936628</v>
      </c>
      <c r="D4778" s="96">
        <v>0.31051817796353687</v>
      </c>
      <c r="E4778" s="98">
        <v>0.7</v>
      </c>
      <c r="F4778" s="119">
        <v>0.67754586303561559</v>
      </c>
      <c r="G4778" s="177">
        <v>1</v>
      </c>
      <c r="H4778" s="97">
        <v>2860406.8992771539</v>
      </c>
      <c r="I4778" s="185">
        <v>53565.330887240976</v>
      </c>
      <c r="J4778" s="174">
        <v>153218642031.92773</v>
      </c>
      <c r="K4778" s="186">
        <v>0.45865204916871372</v>
      </c>
      <c r="L4778" s="182">
        <v>49167354011.506287</v>
      </c>
      <c r="M4778" s="189">
        <v>3207227205.0863037</v>
      </c>
      <c r="N4778" s="187">
        <v>9905664.1278619394</v>
      </c>
      <c r="O4778" s="185">
        <v>0</v>
      </c>
      <c r="P4778" s="185">
        <v>222586445210.17392</v>
      </c>
      <c r="Q4778" s="174">
        <v>379012314447.18799</v>
      </c>
      <c r="R4778" s="119">
        <v>0.65523781376115375</v>
      </c>
      <c r="S4778" s="174">
        <v>155022209104.39844</v>
      </c>
      <c r="T4778" s="119">
        <v>0.4090162857386509</v>
      </c>
      <c r="U4778" s="97">
        <v>17.149697239811363</v>
      </c>
      <c r="V4778" s="184">
        <v>2923703461177.5254</v>
      </c>
      <c r="W4778" s="199">
        <v>3033.5194193429256</v>
      </c>
      <c r="X4778" s="191">
        <v>4.2321930131232824E-2</v>
      </c>
      <c r="Y4778" s="198">
        <v>2.0000000000000001E-4</v>
      </c>
    </row>
    <row r="4779" spans="1:25" x14ac:dyDescent="0.2">
      <c r="A4779">
        <v>4775</v>
      </c>
      <c r="B4779" s="119">
        <v>0.46325406783085293</v>
      </c>
      <c r="C4779" s="97">
        <v>7343.9062511479096</v>
      </c>
      <c r="D4779" s="96">
        <v>0.7371319530334175</v>
      </c>
      <c r="E4779" s="98">
        <v>0</v>
      </c>
      <c r="F4779" s="119">
        <v>0.5050467666090408</v>
      </c>
      <c r="G4779" s="177">
        <v>1</v>
      </c>
      <c r="H4779" s="97">
        <v>6703939.5375657668</v>
      </c>
      <c r="I4779" s="185">
        <v>40358.350117300331</v>
      </c>
      <c r="J4779" s="174">
        <v>270559939022.29169</v>
      </c>
      <c r="K4779" s="186">
        <v>0.46325406783085299</v>
      </c>
      <c r="L4779" s="182">
        <v>93528928476.609772</v>
      </c>
      <c r="M4779" s="189">
        <v>7939489110.8605709</v>
      </c>
      <c r="N4779" s="187">
        <v>15875613.234547909</v>
      </c>
      <c r="O4779" s="185">
        <v>0</v>
      </c>
      <c r="P4779" s="185">
        <v>201099800543.48761</v>
      </c>
      <c r="Q4779" s="174">
        <v>479599228676.63989</v>
      </c>
      <c r="R4779" s="119">
        <v>0.59678543180458465</v>
      </c>
      <c r="S4779" s="174">
        <v>205133813780.30606</v>
      </c>
      <c r="T4779" s="119">
        <v>0.42771923204783424</v>
      </c>
      <c r="U4779" s="97">
        <v>16.385382564056105</v>
      </c>
      <c r="V4779" s="184">
        <v>3615080349555.3442</v>
      </c>
      <c r="W4779" s="199">
        <v>3748.6572847810285</v>
      </c>
      <c r="X4779" s="191">
        <v>4.5019100574010366E-2</v>
      </c>
      <c r="Y4779" s="198">
        <v>2.0000000000000001E-4</v>
      </c>
    </row>
    <row r="4780" spans="1:25" x14ac:dyDescent="0.2">
      <c r="A4780">
        <v>4776</v>
      </c>
      <c r="B4780" s="119">
        <v>0.4557930005030873</v>
      </c>
      <c r="C4780" s="97">
        <v>5736.142942343251</v>
      </c>
      <c r="D4780" s="96">
        <v>0.27393113230403787</v>
      </c>
      <c r="E4780" s="98">
        <v>0</v>
      </c>
      <c r="F4780" s="119">
        <v>0</v>
      </c>
      <c r="G4780" s="177">
        <v>0</v>
      </c>
      <c r="H4780" s="97">
        <v>2390591.5774790975</v>
      </c>
      <c r="I4780" s="185">
        <v>53700.713998536055</v>
      </c>
      <c r="J4780" s="174">
        <v>128376474589.51416</v>
      </c>
      <c r="K4780" s="186">
        <v>0.45579300050308724</v>
      </c>
      <c r="L4780" s="182">
        <v>43533344102.586899</v>
      </c>
      <c r="M4780" s="189">
        <v>3079150835.10181</v>
      </c>
      <c r="N4780" s="187">
        <v>8820062.8129574396</v>
      </c>
      <c r="O4780" s="185">
        <v>0</v>
      </c>
      <c r="P4780" s="185">
        <v>0</v>
      </c>
      <c r="Q4780" s="174">
        <v>131455625424.61597</v>
      </c>
      <c r="R4780" s="119">
        <v>0.44511673318018397</v>
      </c>
      <c r="S4780" s="174">
        <v>43533344102.586899</v>
      </c>
      <c r="T4780" s="119">
        <v>0.33116379738006241</v>
      </c>
      <c r="U4780" s="97">
        <v>13.214708676156027</v>
      </c>
      <c r="V4780" s="184">
        <v>693865652531.03479</v>
      </c>
      <c r="W4780" s="199">
        <v>720.37464917065165</v>
      </c>
      <c r="X4780" s="191">
        <v>5.037942986521203E-2</v>
      </c>
      <c r="Y4780" s="198">
        <v>2.0000000000000001E-4</v>
      </c>
    </row>
    <row r="4781" spans="1:25" x14ac:dyDescent="0.2">
      <c r="A4781">
        <v>4777</v>
      </c>
      <c r="B4781" s="119">
        <v>0.63786697013766069</v>
      </c>
      <c r="C4781" s="97">
        <v>9739.6816670909429</v>
      </c>
      <c r="D4781" s="96">
        <v>1.1051060550715375</v>
      </c>
      <c r="E4781" s="98">
        <v>0.24549123661746836</v>
      </c>
      <c r="F4781" s="119">
        <v>0.58508372146542253</v>
      </c>
      <c r="G4781" s="177">
        <v>1</v>
      </c>
      <c r="H4781" s="97">
        <v>9738170.7621648908</v>
      </c>
      <c r="I4781" s="185">
        <v>33615.598080553427</v>
      </c>
      <c r="J4781" s="174">
        <v>327354434380.73163</v>
      </c>
      <c r="K4781" s="186">
        <v>0.36787177823926387</v>
      </c>
      <c r="L4781" s="182">
        <v>88748341611.657532</v>
      </c>
      <c r="M4781" s="189">
        <v>4237461892.2455029</v>
      </c>
      <c r="N4781" s="187">
        <v>19361922.954274863</v>
      </c>
      <c r="O4781" s="185">
        <v>0</v>
      </c>
      <c r="P4781" s="185">
        <v>318460710163.0799</v>
      </c>
      <c r="Q4781" s="174">
        <v>650052606436.05701</v>
      </c>
      <c r="R4781" s="119">
        <v>0.57717332767516294</v>
      </c>
      <c r="S4781" s="174">
        <v>219365936516.58621</v>
      </c>
      <c r="T4781" s="119">
        <v>0.33745874463802233</v>
      </c>
      <c r="U4781" s="97">
        <v>16.624208030020302</v>
      </c>
      <c r="V4781" s="184">
        <v>3772164921570.7139</v>
      </c>
      <c r="W4781" s="199">
        <v>3915.106076176668</v>
      </c>
      <c r="X4781" s="191">
        <v>4.5838633501152859E-2</v>
      </c>
      <c r="Y4781" s="198">
        <v>2.0000000000000001E-4</v>
      </c>
    </row>
    <row r="4782" spans="1:25" x14ac:dyDescent="0.2">
      <c r="A4782">
        <v>4778</v>
      </c>
      <c r="B4782" s="119">
        <v>0.58999097317111193</v>
      </c>
      <c r="C4782" s="97">
        <v>4000</v>
      </c>
      <c r="D4782" s="96">
        <v>0.95200864662290785</v>
      </c>
      <c r="E4782" s="98">
        <v>0</v>
      </c>
      <c r="F4782" s="119">
        <v>0.58972359951470466</v>
      </c>
      <c r="G4782" s="177">
        <v>1</v>
      </c>
      <c r="H4782" s="97">
        <v>12919743.748599727</v>
      </c>
      <c r="I4782" s="185">
        <v>36688.475864412423</v>
      </c>
      <c r="J4782" s="174">
        <v>474005706694.89435</v>
      </c>
      <c r="K4782" s="186">
        <v>0.49171328552116567</v>
      </c>
      <c r="L4782" s="182">
        <v>187682196066.92126</v>
      </c>
      <c r="M4782" s="189">
        <v>9403778146.3871346</v>
      </c>
      <c r="N4782" s="187">
        <v>26707920.124275949</v>
      </c>
      <c r="O4782" s="185">
        <v>0</v>
      </c>
      <c r="P4782" s="185">
        <v>323553089651.5769</v>
      </c>
      <c r="Q4782" s="174">
        <v>806962574492.85828</v>
      </c>
      <c r="R4782" s="119">
        <v>0.6095913127385606</v>
      </c>
      <c r="S4782" s="174">
        <v>404527104183.56842</v>
      </c>
      <c r="T4782" s="119">
        <v>0.50129599187148988</v>
      </c>
      <c r="U4782" s="97">
        <v>16.284455030926214</v>
      </c>
      <c r="V4782" s="184">
        <v>7088890406622.6631</v>
      </c>
      <c r="W4782" s="199">
        <v>7362.7965845290528</v>
      </c>
      <c r="X4782" s="191">
        <v>4.5420610329865878E-2</v>
      </c>
      <c r="Y4782" s="198">
        <v>2.0000000000000001E-4</v>
      </c>
    </row>
    <row r="4783" spans="1:25" x14ac:dyDescent="0.2">
      <c r="A4783">
        <v>4779</v>
      </c>
      <c r="B4783" s="119">
        <v>0.44517964858775178</v>
      </c>
      <c r="C4783" s="97">
        <v>10222.301855244858</v>
      </c>
      <c r="D4783" s="96">
        <v>0.49711485836787894</v>
      </c>
      <c r="E4783" s="98">
        <v>8.1895921891484522E-2</v>
      </c>
      <c r="F4783" s="119">
        <v>0.62651300126218967</v>
      </c>
      <c r="G4783" s="177">
        <v>1</v>
      </c>
      <c r="H4783" s="97">
        <v>3647950.326549462</v>
      </c>
      <c r="I4783" s="185">
        <v>37093.451054828111</v>
      </c>
      <c r="J4783" s="174">
        <v>135315066888.30669</v>
      </c>
      <c r="K4783" s="186">
        <v>0.28303389737268747</v>
      </c>
      <c r="L4783" s="182">
        <v>21980833671.174847</v>
      </c>
      <c r="M4783" s="189">
        <v>2500421651.0150666</v>
      </c>
      <c r="N4783" s="187">
        <v>10553106.584213242</v>
      </c>
      <c r="O4783" s="185">
        <v>0</v>
      </c>
      <c r="P4783" s="185">
        <v>187865702625.9631</v>
      </c>
      <c r="Q4783" s="174">
        <v>325681191165.28485</v>
      </c>
      <c r="R4783" s="119">
        <v>0.57906725341010801</v>
      </c>
      <c r="S4783" s="174">
        <v>133767255869.81659</v>
      </c>
      <c r="T4783" s="119">
        <v>0.41073067619041292</v>
      </c>
      <c r="U4783" s="97">
        <v>18.067719020470282</v>
      </c>
      <c r="V4783" s="184">
        <v>2595778784340.9321</v>
      </c>
      <c r="W4783" s="199">
        <v>2690.5731142262002</v>
      </c>
      <c r="X4783" s="191">
        <v>4.14368588388195E-2</v>
      </c>
      <c r="Y4783" s="198">
        <v>2.0000000000000001E-4</v>
      </c>
    </row>
    <row r="4784" spans="1:25" x14ac:dyDescent="0.2">
      <c r="A4784">
        <v>4780</v>
      </c>
      <c r="B4784" s="119">
        <v>0.59791103666584111</v>
      </c>
      <c r="C4784" s="97">
        <v>4000</v>
      </c>
      <c r="D4784" s="96">
        <v>0.28318934988980238</v>
      </c>
      <c r="E4784" s="98">
        <v>0</v>
      </c>
      <c r="F4784" s="119">
        <v>0</v>
      </c>
      <c r="G4784" s="177">
        <v>0</v>
      </c>
      <c r="H4784" s="97">
        <v>3241845.6403040471</v>
      </c>
      <c r="I4784" s="185">
        <v>52183.061383060674</v>
      </c>
      <c r="J4784" s="174">
        <v>169169430042.39374</v>
      </c>
      <c r="K4784" s="186">
        <v>0.56388670915472938</v>
      </c>
      <c r="L4784" s="182">
        <v>76213161165.558914</v>
      </c>
      <c r="M4784" s="189">
        <v>5295645697.2462358</v>
      </c>
      <c r="N4784" s="187">
        <v>11306599.351721268</v>
      </c>
      <c r="O4784" s="185">
        <v>0</v>
      </c>
      <c r="P4784" s="185">
        <v>0</v>
      </c>
      <c r="Q4784" s="174">
        <v>174465075739.63998</v>
      </c>
      <c r="R4784" s="119">
        <v>0.54677070921944193</v>
      </c>
      <c r="S4784" s="174">
        <v>76213161165.558914</v>
      </c>
      <c r="T4784" s="119">
        <v>0.43683906846373277</v>
      </c>
      <c r="U4784" s="97">
        <v>13.248389921009041</v>
      </c>
      <c r="V4784" s="184">
        <v>1192970426876.8054</v>
      </c>
      <c r="W4784" s="199">
        <v>1238.161104422594</v>
      </c>
      <c r="X4784" s="191">
        <v>5.1271853621053319E-2</v>
      </c>
      <c r="Y4784" s="198">
        <v>2.0000000000000001E-4</v>
      </c>
    </row>
    <row r="4785" spans="1:25" x14ac:dyDescent="0.2">
      <c r="A4785">
        <v>4781</v>
      </c>
      <c r="B4785" s="119">
        <v>0.54457638752292314</v>
      </c>
      <c r="C4785" s="97">
        <v>9501.5583052244838</v>
      </c>
      <c r="D4785" s="96">
        <v>0.78467328614929865</v>
      </c>
      <c r="E4785" s="98">
        <v>0</v>
      </c>
      <c r="F4785" s="119">
        <v>0</v>
      </c>
      <c r="G4785" s="177">
        <v>0</v>
      </c>
      <c r="H4785" s="97">
        <v>6603498.8057559915</v>
      </c>
      <c r="I4785" s="185">
        <v>41572.51771334705</v>
      </c>
      <c r="J4785" s="174">
        <v>274524071072.35706</v>
      </c>
      <c r="K4785" s="186">
        <v>0.51299378232432791</v>
      </c>
      <c r="L4785" s="182">
        <v>112236400212.40985</v>
      </c>
      <c r="M4785" s="189">
        <v>9499678004.2671471</v>
      </c>
      <c r="N4785" s="187">
        <v>15344064.847548783</v>
      </c>
      <c r="O4785" s="185">
        <v>0</v>
      </c>
      <c r="P4785" s="185">
        <v>0</v>
      </c>
      <c r="Q4785" s="174">
        <v>284023749076.62421</v>
      </c>
      <c r="R4785" s="119">
        <v>0.49583579547951118</v>
      </c>
      <c r="S4785" s="174">
        <v>112236400212.40985</v>
      </c>
      <c r="T4785" s="119">
        <v>0.39516554716743285</v>
      </c>
      <c r="U4785" s="97">
        <v>13.261537783583533</v>
      </c>
      <c r="V4785" s="184">
        <v>1624883561283.1082</v>
      </c>
      <c r="W4785" s="199">
        <v>1688.1017062433386</v>
      </c>
      <c r="X4785" s="191">
        <v>5.5381937821411861E-2</v>
      </c>
      <c r="Y4785" s="198">
        <v>2.0000000000000001E-4</v>
      </c>
    </row>
    <row r="4786" spans="1:25" x14ac:dyDescent="0.2">
      <c r="A4786">
        <v>4782</v>
      </c>
      <c r="B4786" s="119">
        <v>0.59323156248688536</v>
      </c>
      <c r="C4786" s="97">
        <v>6901.9061734730603</v>
      </c>
      <c r="D4786" s="96">
        <v>1.0216193887185099</v>
      </c>
      <c r="E4786" s="98">
        <v>0.7</v>
      </c>
      <c r="F4786" s="119">
        <v>0</v>
      </c>
      <c r="G4786" s="177">
        <v>0</v>
      </c>
      <c r="H4786" s="97">
        <v>20562081.629761349</v>
      </c>
      <c r="I4786" s="185">
        <v>27240.746811125409</v>
      </c>
      <c r="J4786" s="174">
        <v>560126459586.02185</v>
      </c>
      <c r="K4786" s="186">
        <v>0.38371240558109942</v>
      </c>
      <c r="L4786" s="182">
        <v>157352740038.11142</v>
      </c>
      <c r="M4786" s="189">
        <v>107368910426.43459</v>
      </c>
      <c r="N4786" s="187">
        <v>40119055.91587016</v>
      </c>
      <c r="O4786" s="185">
        <v>234255336176.39847</v>
      </c>
      <c r="P4786" s="185">
        <v>0</v>
      </c>
      <c r="Q4786" s="174">
        <v>901750706188.85498</v>
      </c>
      <c r="R4786" s="119">
        <v>0.44616736911568861</v>
      </c>
      <c r="S4786" s="174">
        <v>300101433280.03015</v>
      </c>
      <c r="T4786" s="119">
        <v>0.33279866732611069</v>
      </c>
      <c r="U4786" s="97">
        <v>17.070439835922215</v>
      </c>
      <c r="V4786" s="184">
        <v>5358526810207.3926</v>
      </c>
      <c r="W4786" s="199">
        <v>5563.1235465952059</v>
      </c>
      <c r="X4786" s="191">
        <v>4.4073299390712792E-2</v>
      </c>
      <c r="Y4786" s="198">
        <v>2.0000000000000001E-4</v>
      </c>
    </row>
    <row r="4787" spans="1:25" x14ac:dyDescent="0.2">
      <c r="A4787">
        <v>4783</v>
      </c>
      <c r="B4787" s="119">
        <v>0.46318154654700366</v>
      </c>
      <c r="C4787" s="97">
        <v>9552.7453745695057</v>
      </c>
      <c r="D4787" s="96">
        <v>0.96473545501144087</v>
      </c>
      <c r="E4787" s="98">
        <v>0.1144472958337634</v>
      </c>
      <c r="F4787" s="119">
        <v>0</v>
      </c>
      <c r="G4787" s="177">
        <v>0</v>
      </c>
      <c r="H4787" s="97">
        <v>29876701.960681118</v>
      </c>
      <c r="I4787" s="185">
        <v>26388.183746384999</v>
      </c>
      <c r="J4787" s="174">
        <v>788391901074.43433</v>
      </c>
      <c r="K4787" s="186">
        <v>0.33720392555734446</v>
      </c>
      <c r="L4787" s="182">
        <v>187440805189.60052</v>
      </c>
      <c r="M4787" s="189">
        <v>31396649278.291981</v>
      </c>
      <c r="N4787" s="187">
        <v>58566610.541494228</v>
      </c>
      <c r="O4787" s="185">
        <v>87446884142.18576</v>
      </c>
      <c r="P4787" s="185">
        <v>0</v>
      </c>
      <c r="Q4787" s="174">
        <v>907235434494.91211</v>
      </c>
      <c r="R4787" s="119">
        <v>0.37014245527195477</v>
      </c>
      <c r="S4787" s="174">
        <v>222484727777.18799</v>
      </c>
      <c r="T4787" s="119">
        <v>0.24523372800253615</v>
      </c>
      <c r="U4787" s="97">
        <v>14.41052327269955</v>
      </c>
      <c r="V4787" s="184">
        <v>3129083341624.4712</v>
      </c>
      <c r="W4787" s="199">
        <v>3245.4063219574914</v>
      </c>
      <c r="X4787" s="191">
        <v>5.5573716988390517E-2</v>
      </c>
      <c r="Y4787" s="198">
        <v>2.0000000000000001E-4</v>
      </c>
    </row>
    <row r="4788" spans="1:25" x14ac:dyDescent="0.2">
      <c r="A4788">
        <v>4784</v>
      </c>
      <c r="B4788" s="119">
        <v>0.53969167491039893</v>
      </c>
      <c r="C4788" s="97">
        <v>8326.5095557274326</v>
      </c>
      <c r="D4788" s="96">
        <v>0.95396246454256173</v>
      </c>
      <c r="E4788" s="98">
        <v>0</v>
      </c>
      <c r="F4788" s="119">
        <v>0</v>
      </c>
      <c r="G4788" s="177">
        <v>0</v>
      </c>
      <c r="H4788" s="97">
        <v>18622020.49551652</v>
      </c>
      <c r="I4788" s="185">
        <v>26905.05336843459</v>
      </c>
      <c r="J4788" s="174">
        <v>501026455259.95471</v>
      </c>
      <c r="K4788" s="186">
        <v>0.30590170048343934</v>
      </c>
      <c r="L4788" s="182">
        <v>104497282672.58829</v>
      </c>
      <c r="M4788" s="189">
        <v>7508582607.46595</v>
      </c>
      <c r="N4788" s="187">
        <v>37339591.004699118</v>
      </c>
      <c r="O4788" s="185">
        <v>0</v>
      </c>
      <c r="P4788" s="185">
        <v>0</v>
      </c>
      <c r="Q4788" s="174">
        <v>508535037867.42065</v>
      </c>
      <c r="R4788" s="119">
        <v>0.30138502411542273</v>
      </c>
      <c r="S4788" s="174">
        <v>104497282672.58829</v>
      </c>
      <c r="T4788" s="119">
        <v>0.20548688859435404</v>
      </c>
      <c r="U4788" s="97">
        <v>13.24208283320651</v>
      </c>
      <c r="V4788" s="184">
        <v>1340626526650.9814</v>
      </c>
      <c r="W4788" s="199">
        <v>1391.3460496197749</v>
      </c>
      <c r="X4788" s="191">
        <v>6.1569816136526859E-2</v>
      </c>
      <c r="Y4788" s="198">
        <v>2.0000000000000001E-4</v>
      </c>
    </row>
    <row r="4789" spans="1:25" x14ac:dyDescent="0.2">
      <c r="A4789">
        <v>4785</v>
      </c>
      <c r="B4789" s="119">
        <v>0.48965429935512722</v>
      </c>
      <c r="C4789" s="97">
        <v>12022.531194536186</v>
      </c>
      <c r="D4789" s="96">
        <v>0.58420444024127094</v>
      </c>
      <c r="E4789" s="98">
        <v>0.61762979235671989</v>
      </c>
      <c r="F4789" s="119">
        <v>0.64306653433246486</v>
      </c>
      <c r="G4789" s="177">
        <v>1</v>
      </c>
      <c r="H4789" s="97">
        <v>3211618.4706020867</v>
      </c>
      <c r="I4789" s="185">
        <v>51448.305387477834</v>
      </c>
      <c r="J4789" s="174">
        <v>165232327863.60065</v>
      </c>
      <c r="K4789" s="186">
        <v>0.48965429935512716</v>
      </c>
      <c r="L4789" s="182">
        <v>63651466947.543999</v>
      </c>
      <c r="M4789" s="189">
        <v>2515278444.6128173</v>
      </c>
      <c r="N4789" s="187">
        <v>9088582.3316072896</v>
      </c>
      <c r="O4789" s="185">
        <v>0</v>
      </c>
      <c r="P4789" s="185">
        <v>209240578270.30981</v>
      </c>
      <c r="Q4789" s="174">
        <v>376988184578.52325</v>
      </c>
      <c r="R4789" s="119">
        <v>0.65863916298787184</v>
      </c>
      <c r="S4789" s="174">
        <v>186226051592.48541</v>
      </c>
      <c r="T4789" s="119">
        <v>0.49398378837970236</v>
      </c>
      <c r="U4789" s="97">
        <v>16.993073596353035</v>
      </c>
      <c r="V4789" s="184">
        <v>3414752563547.75</v>
      </c>
      <c r="W4789" s="199">
        <v>3540.7283517206874</v>
      </c>
      <c r="X4789" s="191">
        <v>4.389449178280571E-2</v>
      </c>
      <c r="Y4789" s="198">
        <v>2.0000000000000001E-4</v>
      </c>
    </row>
    <row r="4790" spans="1:25" x14ac:dyDescent="0.2">
      <c r="A4790">
        <v>4786</v>
      </c>
      <c r="B4790" s="119">
        <v>0.42759513715772302</v>
      </c>
      <c r="C4790" s="97">
        <v>12375.334157073179</v>
      </c>
      <c r="D4790" s="96">
        <v>0.8742464231138094</v>
      </c>
      <c r="E4790" s="98">
        <v>0.20223768006778362</v>
      </c>
      <c r="F4790" s="119">
        <v>0</v>
      </c>
      <c r="G4790" s="177">
        <v>0</v>
      </c>
      <c r="H4790" s="97">
        <v>5639226.6737261796</v>
      </c>
      <c r="I4790" s="185">
        <v>44471.348602419828</v>
      </c>
      <c r="J4790" s="174">
        <v>250784015255.34137</v>
      </c>
      <c r="K4790" s="186">
        <v>0.42759513715772302</v>
      </c>
      <c r="L4790" s="182">
        <v>82943664835.43457</v>
      </c>
      <c r="M4790" s="189">
        <v>13255870587.770685</v>
      </c>
      <c r="N4790" s="187">
        <v>12863987.97713514</v>
      </c>
      <c r="O4790" s="185">
        <v>25162406973.389412</v>
      </c>
      <c r="P4790" s="185">
        <v>0</v>
      </c>
      <c r="Q4790" s="174">
        <v>289202292816.50146</v>
      </c>
      <c r="R4790" s="119">
        <v>0.44039744546422394</v>
      </c>
      <c r="S4790" s="174">
        <v>98754229251.24913</v>
      </c>
      <c r="T4790" s="119">
        <v>0.34147111452504486</v>
      </c>
      <c r="U4790" s="97">
        <v>14.378949162000495</v>
      </c>
      <c r="V4790" s="184">
        <v>1488449615636.9363</v>
      </c>
      <c r="W4790" s="199">
        <v>1544.1820115800717</v>
      </c>
      <c r="X4790" s="191">
        <v>5.2822537707590732E-2</v>
      </c>
      <c r="Y4790" s="198">
        <v>2.0000000000000001E-4</v>
      </c>
    </row>
    <row r="4791" spans="1:25" x14ac:dyDescent="0.2">
      <c r="A4791">
        <v>4787</v>
      </c>
      <c r="B4791" s="119">
        <v>0.71538172464137451</v>
      </c>
      <c r="C4791" s="97">
        <v>13221.287370219115</v>
      </c>
      <c r="D4791" s="96">
        <v>1.3788022435947989</v>
      </c>
      <c r="E4791" s="98">
        <v>0</v>
      </c>
      <c r="F4791" s="119">
        <v>0</v>
      </c>
      <c r="G4791" s="177">
        <v>0</v>
      </c>
      <c r="H4791" s="97">
        <v>12879235.869328525</v>
      </c>
      <c r="I4791" s="185">
        <v>35618.6771347912</v>
      </c>
      <c r="J4791" s="174">
        <v>458741344172.43457</v>
      </c>
      <c r="K4791" s="186">
        <v>0.40920356615994524</v>
      </c>
      <c r="L4791" s="182">
        <v>172711620308.54272</v>
      </c>
      <c r="M4791" s="189">
        <v>10567407380.226276</v>
      </c>
      <c r="N4791" s="187">
        <v>23276468.667061806</v>
      </c>
      <c r="O4791" s="185">
        <v>0</v>
      </c>
      <c r="P4791" s="185">
        <v>0</v>
      </c>
      <c r="Q4791" s="174">
        <v>469308751552.66083</v>
      </c>
      <c r="R4791" s="119">
        <v>0.39998954496228534</v>
      </c>
      <c r="S4791" s="174">
        <v>172711620308.54272</v>
      </c>
      <c r="T4791" s="119">
        <v>0.3680127842004729</v>
      </c>
      <c r="U4791" s="97">
        <v>13.206062353906347</v>
      </c>
      <c r="V4791" s="184">
        <v>2198906391621.3594</v>
      </c>
      <c r="W4791" s="199">
        <v>2282.6571931771578</v>
      </c>
      <c r="X4791" s="191">
        <v>6.3616670064792352E-2</v>
      </c>
      <c r="Y4791" s="198">
        <v>2.0000000000000001E-4</v>
      </c>
    </row>
    <row r="4792" spans="1:25" x14ac:dyDescent="0.2">
      <c r="A4792">
        <v>4788</v>
      </c>
      <c r="B4792" s="119">
        <v>0.46455762689413493</v>
      </c>
      <c r="C4792" s="97">
        <v>5583.4563847082627</v>
      </c>
      <c r="D4792" s="96">
        <v>0.50647581736273972</v>
      </c>
      <c r="E4792" s="98">
        <v>0.7</v>
      </c>
      <c r="F4792" s="119">
        <v>0.46310967952283877</v>
      </c>
      <c r="G4792" s="177">
        <v>1</v>
      </c>
      <c r="H4792" s="97">
        <v>4979003.5907606818</v>
      </c>
      <c r="I4792" s="185">
        <v>41543.240069280182</v>
      </c>
      <c r="J4792" s="174">
        <v>206843941476.77905</v>
      </c>
      <c r="K4792" s="186">
        <v>0.46455762689413493</v>
      </c>
      <c r="L4792" s="182">
        <v>72788003417.686584</v>
      </c>
      <c r="M4792" s="189">
        <v>4620778985.4642677</v>
      </c>
      <c r="N4792" s="187">
        <v>13858783.317197334</v>
      </c>
      <c r="O4792" s="185">
        <v>0</v>
      </c>
      <c r="P4792" s="185">
        <v>188105319072.35083</v>
      </c>
      <c r="Q4792" s="174">
        <v>399570039534.59418</v>
      </c>
      <c r="R4792" s="119">
        <v>0.61710128751135851</v>
      </c>
      <c r="S4792" s="174">
        <v>142107077029.2887</v>
      </c>
      <c r="T4792" s="119">
        <v>0.35564998115176572</v>
      </c>
      <c r="U4792" s="97">
        <v>16.016625608585798</v>
      </c>
      <c r="V4792" s="184">
        <v>2515596393677.6826</v>
      </c>
      <c r="W4792" s="199">
        <v>2610.6981738523696</v>
      </c>
      <c r="X4792" s="191">
        <v>4.47956204018988E-2</v>
      </c>
      <c r="Y4792" s="198">
        <v>2.0000000000000001E-4</v>
      </c>
    </row>
    <row r="4793" spans="1:25" x14ac:dyDescent="0.2">
      <c r="A4793">
        <v>4789</v>
      </c>
      <c r="B4793" s="119">
        <v>0.63354298522275287</v>
      </c>
      <c r="C4793" s="97">
        <v>4000</v>
      </c>
      <c r="D4793" s="96">
        <v>0.74246865859946864</v>
      </c>
      <c r="E4793" s="98">
        <v>0.7</v>
      </c>
      <c r="F4793" s="119">
        <v>0</v>
      </c>
      <c r="G4793" s="177">
        <v>0</v>
      </c>
      <c r="H4793" s="97">
        <v>10632219.231593959</v>
      </c>
      <c r="I4793" s="185">
        <v>34220.373382258113</v>
      </c>
      <c r="J4793" s="174">
        <v>363838511987.17072</v>
      </c>
      <c r="K4793" s="186">
        <v>0.47916585255551503</v>
      </c>
      <c r="L4793" s="182">
        <v>129916761352.82556</v>
      </c>
      <c r="M4793" s="189">
        <v>38127762992.293762</v>
      </c>
      <c r="N4793" s="187">
        <v>24308194.175061639</v>
      </c>
      <c r="O4793" s="185">
        <v>107625803941.45467</v>
      </c>
      <c r="P4793" s="185">
        <v>0</v>
      </c>
      <c r="Q4793" s="174">
        <v>509592078920.91913</v>
      </c>
      <c r="R4793" s="119">
        <v>0.51107472960238587</v>
      </c>
      <c r="S4793" s="174">
        <v>190208924437.21515</v>
      </c>
      <c r="T4793" s="119">
        <v>0.37325722338539852</v>
      </c>
      <c r="U4793" s="97">
        <v>15.616209478449159</v>
      </c>
      <c r="V4793" s="184">
        <v>3265606292185.4067</v>
      </c>
      <c r="W4793" s="199">
        <v>3390.98305042019</v>
      </c>
      <c r="X4793" s="191">
        <v>4.6013600339504773E-2</v>
      </c>
      <c r="Y4793" s="198">
        <v>2.0000000000000001E-4</v>
      </c>
    </row>
    <row r="4794" spans="1:25" x14ac:dyDescent="0.2">
      <c r="A4794">
        <v>4790</v>
      </c>
      <c r="B4794" s="119">
        <v>0.46718887553632099</v>
      </c>
      <c r="C4794" s="97">
        <v>14794.003639884646</v>
      </c>
      <c r="D4794" s="96">
        <v>0.2</v>
      </c>
      <c r="E4794" s="98">
        <v>0.55391781373969062</v>
      </c>
      <c r="F4794" s="119">
        <v>0.60200447446952454</v>
      </c>
      <c r="G4794" s="177">
        <v>1</v>
      </c>
      <c r="H4794" s="97">
        <v>1295897.8610754577</v>
      </c>
      <c r="I4794" s="185">
        <v>54122.341501720301</v>
      </c>
      <c r="J4794" s="174">
        <v>70137026588.474808</v>
      </c>
      <c r="K4794" s="186">
        <v>0.46718887553632094</v>
      </c>
      <c r="L4794" s="182">
        <v>25045090120.124851</v>
      </c>
      <c r="M4794" s="189">
        <v>878747252.34368646</v>
      </c>
      <c r="N4794" s="187">
        <v>5722001.8034228757</v>
      </c>
      <c r="O4794" s="185">
        <v>0</v>
      </c>
      <c r="P4794" s="185">
        <v>139730090925.56271</v>
      </c>
      <c r="Q4794" s="174">
        <v>210745864766.38123</v>
      </c>
      <c r="R4794" s="119">
        <v>0.68590342916583769</v>
      </c>
      <c r="S4794" s="174">
        <v>89277992335.875443</v>
      </c>
      <c r="T4794" s="119">
        <v>0.42362867919065961</v>
      </c>
      <c r="U4794" s="97">
        <v>17.343888497871642</v>
      </c>
      <c r="V4794" s="184">
        <v>1707637374226.1279</v>
      </c>
      <c r="W4794" s="199">
        <v>1774.0317360492427</v>
      </c>
      <c r="X4794" s="191">
        <v>4.1674274515235407E-2</v>
      </c>
      <c r="Y4794" s="198">
        <v>2.0000000000000001E-4</v>
      </c>
    </row>
    <row r="4795" spans="1:25" x14ac:dyDescent="0.2">
      <c r="A4795">
        <v>4791</v>
      </c>
      <c r="B4795" s="119">
        <v>0.56648609793505178</v>
      </c>
      <c r="C4795" s="97">
        <v>5264.921653927192</v>
      </c>
      <c r="D4795" s="96">
        <v>0.79271749963567428</v>
      </c>
      <c r="E4795" s="98">
        <v>0.15022485346823944</v>
      </c>
      <c r="F4795" s="119">
        <v>0</v>
      </c>
      <c r="G4795" s="177">
        <v>0</v>
      </c>
      <c r="H4795" s="97">
        <v>8568437.2995087858</v>
      </c>
      <c r="I4795" s="185">
        <v>37376.691976932205</v>
      </c>
      <c r="J4795" s="174">
        <v>320259841667.39667</v>
      </c>
      <c r="K4795" s="186">
        <v>0.4143779226068367</v>
      </c>
      <c r="L4795" s="182">
        <v>93526302317.55513</v>
      </c>
      <c r="M4795" s="189">
        <v>7202255781.0836868</v>
      </c>
      <c r="N4795" s="187">
        <v>19464643.630989477</v>
      </c>
      <c r="O4795" s="185">
        <v>32406079438.879322</v>
      </c>
      <c r="P4795" s="185">
        <v>0</v>
      </c>
      <c r="Q4795" s="174">
        <v>359868176887.35968</v>
      </c>
      <c r="R4795" s="119">
        <v>0.44080994548536229</v>
      </c>
      <c r="S4795" s="174">
        <v>107232967886.12976</v>
      </c>
      <c r="T4795" s="119">
        <v>0.2979784675978564</v>
      </c>
      <c r="U4795" s="97">
        <v>13.974499145279511</v>
      </c>
      <c r="V4795" s="184">
        <v>1665708161396.6541</v>
      </c>
      <c r="W4795" s="199">
        <v>1726.0637651680188</v>
      </c>
      <c r="X4795" s="191">
        <v>5.2039421799222801E-2</v>
      </c>
      <c r="Y4795" s="198">
        <v>2.0000000000000001E-4</v>
      </c>
    </row>
    <row r="4796" spans="1:25" x14ac:dyDescent="0.2">
      <c r="A4796">
        <v>4792</v>
      </c>
      <c r="B4796" s="119">
        <v>0.52708836612193044</v>
      </c>
      <c r="C4796" s="97">
        <v>7429.5656202183482</v>
      </c>
      <c r="D4796" s="96">
        <v>0.45661916907215389</v>
      </c>
      <c r="E4796" s="98">
        <v>0.50327885807573103</v>
      </c>
      <c r="F4796" s="119">
        <v>0</v>
      </c>
      <c r="G4796" s="177">
        <v>0</v>
      </c>
      <c r="H4796" s="97">
        <v>4510713.0099927327</v>
      </c>
      <c r="I4796" s="185">
        <v>40367.740593932009</v>
      </c>
      <c r="J4796" s="174">
        <v>182087292681.06088</v>
      </c>
      <c r="K4796" s="186">
        <v>0.43363434763054542</v>
      </c>
      <c r="L4796" s="182">
        <v>54667436219.346428</v>
      </c>
      <c r="M4796" s="189">
        <v>34466485774.679344</v>
      </c>
      <c r="N4796" s="187">
        <v>13022030.086387809</v>
      </c>
      <c r="O4796" s="185">
        <v>65890081147.971756</v>
      </c>
      <c r="P4796" s="185">
        <v>0</v>
      </c>
      <c r="Q4796" s="174">
        <v>282443859603.71198</v>
      </c>
      <c r="R4796" s="119">
        <v>0.46618598639986497</v>
      </c>
      <c r="S4796" s="174">
        <v>100156044887.25897</v>
      </c>
      <c r="T4796" s="119">
        <v>0.35460514180688774</v>
      </c>
      <c r="U4796" s="97">
        <v>16.850400835625578</v>
      </c>
      <c r="V4796" s="184">
        <v>1868034760766.0935</v>
      </c>
      <c r="W4796" s="199">
        <v>1939.6052277106892</v>
      </c>
      <c r="X4796" s="191">
        <v>4.2634401371781434E-2</v>
      </c>
      <c r="Y4796" s="198">
        <v>2.0000000000000001E-4</v>
      </c>
    </row>
    <row r="4797" spans="1:25" x14ac:dyDescent="0.2">
      <c r="A4797">
        <v>4793</v>
      </c>
      <c r="B4797" s="119">
        <v>0.42970681755608492</v>
      </c>
      <c r="C4797" s="97">
        <v>8710.057240133161</v>
      </c>
      <c r="D4797" s="96">
        <v>0.83921911389186454</v>
      </c>
      <c r="E4797" s="98">
        <v>0</v>
      </c>
      <c r="F4797" s="119">
        <v>0.64917952942516577</v>
      </c>
      <c r="G4797" s="177">
        <v>1</v>
      </c>
      <c r="H4797" s="97">
        <v>5690169.2366531081</v>
      </c>
      <c r="I4797" s="185">
        <v>39507.400287636381</v>
      </c>
      <c r="J4797" s="174">
        <v>224803793736.84869</v>
      </c>
      <c r="K4797" s="186">
        <v>0.3770659942718918</v>
      </c>
      <c r="L4797" s="182">
        <v>62664697676.697899</v>
      </c>
      <c r="M4797" s="189">
        <v>11005946489.986372</v>
      </c>
      <c r="N4797" s="187">
        <v>13186899.759947147</v>
      </c>
      <c r="O4797" s="185">
        <v>0</v>
      </c>
      <c r="P4797" s="185">
        <v>310478295001.45795</v>
      </c>
      <c r="Q4797" s="174">
        <v>546288035228.29303</v>
      </c>
      <c r="R4797" s="119">
        <v>0.60984037818698011</v>
      </c>
      <c r="S4797" s="174">
        <v>257808290821.32242</v>
      </c>
      <c r="T4797" s="119">
        <v>0.47192739762931962</v>
      </c>
      <c r="U4797" s="97">
        <v>17.67376975139047</v>
      </c>
      <c r="V4797" s="184">
        <v>4859100907182.1836</v>
      </c>
      <c r="W4797" s="199">
        <v>5042.3244065038289</v>
      </c>
      <c r="X4797" s="191">
        <v>4.2550527705287146E-2</v>
      </c>
      <c r="Y4797" s="198">
        <v>2.0000000000000001E-4</v>
      </c>
    </row>
    <row r="4798" spans="1:25" x14ac:dyDescent="0.2">
      <c r="A4798">
        <v>4794</v>
      </c>
      <c r="B4798" s="119">
        <v>0.40430893877465801</v>
      </c>
      <c r="C4798" s="97">
        <v>4000</v>
      </c>
      <c r="D4798" s="96">
        <v>1.0242440751658499</v>
      </c>
      <c r="E4798" s="98">
        <v>0.11047003633028807</v>
      </c>
      <c r="F4798" s="119">
        <v>0</v>
      </c>
      <c r="G4798" s="177">
        <v>0</v>
      </c>
      <c r="H4798" s="97">
        <v>25539774.916800354</v>
      </c>
      <c r="I4798" s="185">
        <v>26688.127740274758</v>
      </c>
      <c r="J4798" s="174">
        <v>681608775437.43298</v>
      </c>
      <c r="K4798" s="186">
        <v>0.37943987787090183</v>
      </c>
      <c r="L4798" s="182">
        <v>196361194893.38132</v>
      </c>
      <c r="M4798" s="189">
        <v>36907847313.644005</v>
      </c>
      <c r="N4798" s="187">
        <v>49510707.532377467</v>
      </c>
      <c r="O4798" s="185">
        <v>39325193985.752136</v>
      </c>
      <c r="P4798" s="185">
        <v>0</v>
      </c>
      <c r="Q4798" s="174">
        <v>757841816736.8291</v>
      </c>
      <c r="R4798" s="119">
        <v>0.38278397851599921</v>
      </c>
      <c r="S4798" s="174">
        <v>221151803750.94531</v>
      </c>
      <c r="T4798" s="119">
        <v>0.2918178950631109</v>
      </c>
      <c r="U4798" s="97">
        <v>14.309615801188027</v>
      </c>
      <c r="V4798" s="184">
        <v>3382632628109.9531</v>
      </c>
      <c r="W4798" s="199">
        <v>3512.2305695351979</v>
      </c>
      <c r="X4798" s="191">
        <v>5.1136283189747569E-2</v>
      </c>
      <c r="Y4798" s="198">
        <v>2.0000000000000001E-4</v>
      </c>
    </row>
    <row r="4799" spans="1:25" x14ac:dyDescent="0.2">
      <c r="A4799">
        <v>4795</v>
      </c>
      <c r="B4799" s="119">
        <v>0.50647765344621487</v>
      </c>
      <c r="C4799" s="97">
        <v>9636.2033813686958</v>
      </c>
      <c r="D4799" s="96">
        <v>0.73564340806302664</v>
      </c>
      <c r="E4799" s="98">
        <v>0.7</v>
      </c>
      <c r="F4799" s="119">
        <v>0.46827542225388386</v>
      </c>
      <c r="G4799" s="177">
        <v>1</v>
      </c>
      <c r="H4799" s="97">
        <v>5439917.1501866831</v>
      </c>
      <c r="I4799" s="185">
        <v>40299.108169518273</v>
      </c>
      <c r="J4799" s="174">
        <v>219223809668.59073</v>
      </c>
      <c r="K4799" s="186">
        <v>0.41949929085797166</v>
      </c>
      <c r="L4799" s="182">
        <v>67487644293.354958</v>
      </c>
      <c r="M4799" s="189">
        <v>3209789615.7565145</v>
      </c>
      <c r="N4799" s="187">
        <v>13196451.367164951</v>
      </c>
      <c r="O4799" s="185">
        <v>0</v>
      </c>
      <c r="P4799" s="185">
        <v>179894870894.54993</v>
      </c>
      <c r="Q4799" s="174">
        <v>402328470178.89716</v>
      </c>
      <c r="R4799" s="119">
        <v>0.58628744146769318</v>
      </c>
      <c r="S4799" s="174">
        <v>166025529231.84692</v>
      </c>
      <c r="T4799" s="119">
        <v>0.41266164723073895</v>
      </c>
      <c r="U4799" s="97">
        <v>16.626494268012166</v>
      </c>
      <c r="V4799" s="184">
        <v>2958905038094.7393</v>
      </c>
      <c r="W4799" s="199">
        <v>3072.073072796818</v>
      </c>
      <c r="X4799" s="191">
        <v>4.4373436925419812E-2</v>
      </c>
      <c r="Y4799" s="198">
        <v>2.0000000000000001E-4</v>
      </c>
    </row>
    <row r="4800" spans="1:25" x14ac:dyDescent="0.2">
      <c r="A4800">
        <v>4796</v>
      </c>
      <c r="B4800" s="119">
        <v>0.53649530680674495</v>
      </c>
      <c r="C4800" s="97">
        <v>6685.1584970237036</v>
      </c>
      <c r="D4800" s="96">
        <v>0.56124827624209062</v>
      </c>
      <c r="E4800" s="98">
        <v>0.7</v>
      </c>
      <c r="F4800" s="119">
        <v>0.56445468612969751</v>
      </c>
      <c r="G4800" s="177">
        <v>1</v>
      </c>
      <c r="H4800" s="97">
        <v>5149350.4187832261</v>
      </c>
      <c r="I4800" s="185">
        <v>46326.280418001916</v>
      </c>
      <c r="J4800" s="174">
        <v>238550251471.10733</v>
      </c>
      <c r="K4800" s="186">
        <v>0.47231943935852605</v>
      </c>
      <c r="L4800" s="182">
        <v>83094608608.873718</v>
      </c>
      <c r="M4800" s="189">
        <v>2365287759.2788496</v>
      </c>
      <c r="N4800" s="187">
        <v>13777298.997962877</v>
      </c>
      <c r="O4800" s="185">
        <v>0</v>
      </c>
      <c r="P4800" s="185">
        <v>219893523411.03961</v>
      </c>
      <c r="Q4800" s="174">
        <v>460809062641.42584</v>
      </c>
      <c r="R4800" s="119">
        <v>0.62626098998200797</v>
      </c>
      <c r="S4800" s="174">
        <v>167310209722.53714</v>
      </c>
      <c r="T4800" s="119">
        <v>0.36307925187818618</v>
      </c>
      <c r="U4800" s="97">
        <v>16.074958834618389</v>
      </c>
      <c r="V4800" s="184">
        <v>2939114288334.5127</v>
      </c>
      <c r="W4800" s="199">
        <v>3049.4464266374075</v>
      </c>
      <c r="X4800" s="191">
        <v>4.5072260206141683E-2</v>
      </c>
      <c r="Y4800" s="198">
        <v>2.0000000000000001E-4</v>
      </c>
    </row>
    <row r="4801" spans="1:25" x14ac:dyDescent="0.2">
      <c r="A4801">
        <v>4797</v>
      </c>
      <c r="B4801" s="119">
        <v>0.49352261161932443</v>
      </c>
      <c r="C4801" s="97">
        <v>4000</v>
      </c>
      <c r="D4801" s="96">
        <v>0.58607069770329012</v>
      </c>
      <c r="E4801" s="98">
        <v>0.10623198720337326</v>
      </c>
      <c r="F4801" s="119">
        <v>0</v>
      </c>
      <c r="G4801" s="177">
        <v>0</v>
      </c>
      <c r="H4801" s="97">
        <v>22166115.856376752</v>
      </c>
      <c r="I4801" s="185">
        <v>27149.538804234831</v>
      </c>
      <c r="J4801" s="174">
        <v>601799822581.8656</v>
      </c>
      <c r="K4801" s="186">
        <v>0.41350966836523451</v>
      </c>
      <c r="L4801" s="182">
        <v>172035872124.01355</v>
      </c>
      <c r="M4801" s="189">
        <v>26283903341.686035</v>
      </c>
      <c r="N4801" s="187">
        <v>52551247.414655954</v>
      </c>
      <c r="O4801" s="185">
        <v>26151248786.371307</v>
      </c>
      <c r="P4801" s="185">
        <v>0</v>
      </c>
      <c r="Q4801" s="174">
        <v>654234974709.92297</v>
      </c>
      <c r="R4801" s="119">
        <v>0.41234580008015209</v>
      </c>
      <c r="S4801" s="174">
        <v>187843566239.28952</v>
      </c>
      <c r="T4801" s="119">
        <v>0.28711941962836252</v>
      </c>
      <c r="U4801" s="97">
        <v>13.953363866753532</v>
      </c>
      <c r="V4801" s="184">
        <v>2922751162400.3789</v>
      </c>
      <c r="W4801" s="199">
        <v>3029.3529310752847</v>
      </c>
      <c r="X4801" s="191">
        <v>4.9926561788370009E-2</v>
      </c>
      <c r="Y4801" s="198">
        <v>2.0000000000000001E-4</v>
      </c>
    </row>
    <row r="4802" spans="1:25" x14ac:dyDescent="0.2">
      <c r="A4802">
        <v>4798</v>
      </c>
      <c r="B4802" s="119">
        <v>0.37300925444663835</v>
      </c>
      <c r="C4802" s="97">
        <v>7664.8816963780228</v>
      </c>
      <c r="D4802" s="96">
        <v>0.64440043371570765</v>
      </c>
      <c r="E4802" s="98">
        <v>0</v>
      </c>
      <c r="F4802" s="119">
        <v>0.48757608293636046</v>
      </c>
      <c r="G4802" s="177">
        <v>1</v>
      </c>
      <c r="H4802" s="97">
        <v>5011468.7238917323</v>
      </c>
      <c r="I4802" s="185">
        <v>39691.506609435397</v>
      </c>
      <c r="J4802" s="174">
        <v>198912743977.32745</v>
      </c>
      <c r="K4802" s="186">
        <v>0.37300925444663835</v>
      </c>
      <c r="L4802" s="182">
        <v>48540827043.877068</v>
      </c>
      <c r="M4802" s="189">
        <v>3905057392.4767179</v>
      </c>
      <c r="N4802" s="187">
        <v>12863229.176055487</v>
      </c>
      <c r="O4802" s="185">
        <v>0</v>
      </c>
      <c r="P4802" s="185">
        <v>217216577827.19794</v>
      </c>
      <c r="Q4802" s="174">
        <v>420034379197.00214</v>
      </c>
      <c r="R4802" s="119">
        <v>0.59035538249685759</v>
      </c>
      <c r="S4802" s="174">
        <v>127798669454.86601</v>
      </c>
      <c r="T4802" s="119">
        <v>0.30425764124161514</v>
      </c>
      <c r="U4802" s="97">
        <v>16.82653515765012</v>
      </c>
      <c r="V4802" s="184">
        <v>2314496864264.7354</v>
      </c>
      <c r="W4802" s="199">
        <v>2402.8615152021684</v>
      </c>
      <c r="X4802" s="191">
        <v>4.3922736875039406E-2</v>
      </c>
      <c r="Y4802" s="198">
        <v>2.0000000000000001E-4</v>
      </c>
    </row>
    <row r="4803" spans="1:25" x14ac:dyDescent="0.2">
      <c r="A4803">
        <v>4799</v>
      </c>
      <c r="B4803" s="119">
        <v>0.54936735577111173</v>
      </c>
      <c r="C4803" s="97">
        <v>4162.6461331600403</v>
      </c>
      <c r="D4803" s="96">
        <v>0.84620189430278381</v>
      </c>
      <c r="E4803" s="98">
        <v>0.33075998834718567</v>
      </c>
      <c r="F4803" s="119">
        <v>0</v>
      </c>
      <c r="G4803" s="177">
        <v>0</v>
      </c>
      <c r="H4803" s="97">
        <v>11480184.007341463</v>
      </c>
      <c r="I4803" s="185">
        <v>28559.373442176715</v>
      </c>
      <c r="J4803" s="174">
        <v>327866862250.56964</v>
      </c>
      <c r="K4803" s="186">
        <v>0.26518117336665692</v>
      </c>
      <c r="L4803" s="182">
        <v>53123493416.366333</v>
      </c>
      <c r="M4803" s="189">
        <v>28834021937.050186</v>
      </c>
      <c r="N4803" s="187">
        <v>24902261.519128684</v>
      </c>
      <c r="O4803" s="185">
        <v>63367885932.151085</v>
      </c>
      <c r="P4803" s="185">
        <v>0</v>
      </c>
      <c r="Q4803" s="174">
        <v>420068770119.77087</v>
      </c>
      <c r="R4803" s="119">
        <v>0.32765689281335353</v>
      </c>
      <c r="S4803" s="174">
        <v>88956415034.124039</v>
      </c>
      <c r="T4803" s="119">
        <v>0.21176631390322256</v>
      </c>
      <c r="U4803" s="97">
        <v>16.560118075253691</v>
      </c>
      <c r="V4803" s="184">
        <v>1597041683541.2173</v>
      </c>
      <c r="W4803" s="199">
        <v>1658.0125618424056</v>
      </c>
      <c r="X4803" s="191">
        <v>4.4050479658435789E-2</v>
      </c>
      <c r="Y4803" s="198">
        <v>2.0000000000000001E-4</v>
      </c>
    </row>
    <row r="4804" spans="1:25" x14ac:dyDescent="0.2">
      <c r="A4804">
        <v>4800</v>
      </c>
      <c r="B4804" s="119">
        <v>0.4122836981327529</v>
      </c>
      <c r="C4804" s="97">
        <v>9950.5415338825096</v>
      </c>
      <c r="D4804" s="96">
        <v>0.82595962073923135</v>
      </c>
      <c r="E4804" s="98">
        <v>9.1112643872557117E-2</v>
      </c>
      <c r="F4804" s="119">
        <v>0.5594621331844839</v>
      </c>
      <c r="G4804" s="177">
        <v>1</v>
      </c>
      <c r="H4804" s="97">
        <v>6117318.609053839</v>
      </c>
      <c r="I4804" s="185">
        <v>33745.036983230297</v>
      </c>
      <c r="J4804" s="174">
        <v>206429142700.7247</v>
      </c>
      <c r="K4804" s="186">
        <v>0.32806101981757207</v>
      </c>
      <c r="L4804" s="182">
        <v>49789074498.009666</v>
      </c>
      <c r="M4804" s="189">
        <v>2985868740.805264</v>
      </c>
      <c r="N4804" s="187">
        <v>14076497.794713663</v>
      </c>
      <c r="O4804" s="185">
        <v>0</v>
      </c>
      <c r="P4804" s="185">
        <v>187657997061.40112</v>
      </c>
      <c r="Q4804" s="174">
        <v>397073008502.93109</v>
      </c>
      <c r="R4804" s="119">
        <v>0.54863399943735958</v>
      </c>
      <c r="S4804" s="174">
        <v>126481653971.6266</v>
      </c>
      <c r="T4804" s="119">
        <v>0.31853500807948509</v>
      </c>
      <c r="U4804" s="97">
        <v>16.716280299397052</v>
      </c>
      <c r="V4804" s="184">
        <v>2220459669761.1763</v>
      </c>
      <c r="W4804" s="199">
        <v>2305.8017384319301</v>
      </c>
      <c r="X4804" s="191">
        <v>4.5174486580482821E-2</v>
      </c>
      <c r="Y4804" s="198">
        <v>2.0000000000000001E-4</v>
      </c>
    </row>
    <row r="4805" spans="1:25" x14ac:dyDescent="0.2">
      <c r="A4805">
        <v>4801</v>
      </c>
      <c r="B4805" s="119">
        <v>0.42198818188311726</v>
      </c>
      <c r="C4805" s="97">
        <v>9807.4288988764019</v>
      </c>
      <c r="D4805" s="96">
        <v>1.2086086870182264</v>
      </c>
      <c r="E4805" s="98">
        <v>0</v>
      </c>
      <c r="F4805" s="119">
        <v>0</v>
      </c>
      <c r="G4805" s="177">
        <v>0</v>
      </c>
      <c r="H4805" s="97">
        <v>10980999.332008027</v>
      </c>
      <c r="I4805" s="185">
        <v>25484.703394856904</v>
      </c>
      <c r="J4805" s="174">
        <v>279847510955.34637</v>
      </c>
      <c r="K4805" s="186">
        <v>0.18439686654734122</v>
      </c>
      <c r="L4805" s="182">
        <v>25699291130.705551</v>
      </c>
      <c r="M4805" s="189">
        <v>6753939312.3446388</v>
      </c>
      <c r="N4805" s="187">
        <v>20998070.19169547</v>
      </c>
      <c r="O4805" s="185">
        <v>0</v>
      </c>
      <c r="P4805" s="185">
        <v>0</v>
      </c>
      <c r="Q4805" s="174">
        <v>286601450267.69104</v>
      </c>
      <c r="R4805" s="119">
        <v>0.18005144106228513</v>
      </c>
      <c r="S4805" s="174">
        <v>25699291130.705551</v>
      </c>
      <c r="T4805" s="119">
        <v>8.966908962498947E-2</v>
      </c>
      <c r="U4805" s="97">
        <v>13.895631752379401</v>
      </c>
      <c r="V4805" s="184">
        <v>277754563603.92627</v>
      </c>
      <c r="W4805" s="199">
        <v>288.3603440306789</v>
      </c>
      <c r="X4805" s="191">
        <v>8.0501698194117705E-2</v>
      </c>
      <c r="Y4805" s="198">
        <v>2.0000000000000001E-4</v>
      </c>
    </row>
    <row r="4806" spans="1:25" x14ac:dyDescent="0.2">
      <c r="A4806">
        <v>4802</v>
      </c>
      <c r="B4806" s="119">
        <v>0.59206170812180592</v>
      </c>
      <c r="C4806" s="97">
        <v>9633.7847725967076</v>
      </c>
      <c r="D4806" s="96">
        <v>0.88238511181973844</v>
      </c>
      <c r="E4806" s="98">
        <v>0.7</v>
      </c>
      <c r="F4806" s="119">
        <v>0.6288003575110771</v>
      </c>
      <c r="G4806" s="177">
        <v>1</v>
      </c>
      <c r="H4806" s="97">
        <v>7861365.3860516427</v>
      </c>
      <c r="I4806" s="185">
        <v>35230.978160212406</v>
      </c>
      <c r="J4806" s="174">
        <v>276963592225.43518</v>
      </c>
      <c r="K4806" s="186">
        <v>0.35550260439852477</v>
      </c>
      <c r="L4806" s="182">
        <v>70713441020.299347</v>
      </c>
      <c r="M4806" s="189">
        <v>5671225595.4405203</v>
      </c>
      <c r="N4806" s="187">
        <v>17225795.094980106</v>
      </c>
      <c r="O4806" s="185">
        <v>0</v>
      </c>
      <c r="P4806" s="185">
        <v>239650906693.69205</v>
      </c>
      <c r="Q4806" s="174">
        <v>522285724514.56769</v>
      </c>
      <c r="R4806" s="119">
        <v>0.5556001056402089</v>
      </c>
      <c r="S4806" s="174">
        <v>213081188137.8501</v>
      </c>
      <c r="T4806" s="119">
        <v>0.40797819686895692</v>
      </c>
      <c r="U4806" s="97">
        <v>17.080688254402133</v>
      </c>
      <c r="V4806" s="184">
        <v>3829783995791.5088</v>
      </c>
      <c r="W4806" s="199">
        <v>3976.2580653203354</v>
      </c>
      <c r="X4806" s="191">
        <v>4.4147366908069384E-2</v>
      </c>
      <c r="Y4806" s="198">
        <v>2.0000000000000001E-4</v>
      </c>
    </row>
    <row r="4807" spans="1:25" x14ac:dyDescent="0.2">
      <c r="A4807">
        <v>4803</v>
      </c>
      <c r="B4807" s="119">
        <v>0.48486900850796183</v>
      </c>
      <c r="C4807" s="97">
        <v>12810.779414818633</v>
      </c>
      <c r="D4807" s="96">
        <v>0.92882327063072367</v>
      </c>
      <c r="E4807" s="98">
        <v>0</v>
      </c>
      <c r="F4807" s="119">
        <v>0</v>
      </c>
      <c r="G4807" s="177">
        <v>0</v>
      </c>
      <c r="H4807" s="97">
        <v>5784627.9475251716</v>
      </c>
      <c r="I4807" s="185">
        <v>39484.891050258659</v>
      </c>
      <c r="J4807" s="174">
        <v>228405404274.31277</v>
      </c>
      <c r="K4807" s="186">
        <v>0.42840547178248445</v>
      </c>
      <c r="L4807" s="182">
        <v>74641946572.934921</v>
      </c>
      <c r="M4807" s="189">
        <v>3885234460.9793224</v>
      </c>
      <c r="N4807" s="187">
        <v>12876851.663324958</v>
      </c>
      <c r="O4807" s="185">
        <v>0</v>
      </c>
      <c r="P4807" s="185">
        <v>0</v>
      </c>
      <c r="Q4807" s="174">
        <v>232290638735.29208</v>
      </c>
      <c r="R4807" s="119">
        <v>0.42124007023508014</v>
      </c>
      <c r="S4807" s="174">
        <v>74641946572.934921</v>
      </c>
      <c r="T4807" s="119">
        <v>0.32132998117928252</v>
      </c>
      <c r="U4807" s="97">
        <v>13.170042119801552</v>
      </c>
      <c r="V4807" s="184">
        <v>1008403340629.2336</v>
      </c>
      <c r="W4807" s="199">
        <v>1045.6777833927315</v>
      </c>
      <c r="X4807" s="191">
        <v>5.850732338464526E-2</v>
      </c>
      <c r="Y4807" s="198">
        <v>2.0000000000000001E-4</v>
      </c>
    </row>
    <row r="4808" spans="1:25" x14ac:dyDescent="0.2">
      <c r="A4808">
        <v>4804</v>
      </c>
      <c r="B4808" s="119">
        <v>0.76161592179249404</v>
      </c>
      <c r="C4808" s="97">
        <v>14517.268230628255</v>
      </c>
      <c r="D4808" s="96">
        <v>0.61112211540314931</v>
      </c>
      <c r="E4808" s="98">
        <v>0.36181639617671069</v>
      </c>
      <c r="F4808" s="119">
        <v>0.50224203124514621</v>
      </c>
      <c r="G4808" s="177">
        <v>1</v>
      </c>
      <c r="H4808" s="97">
        <v>10963885.635939252</v>
      </c>
      <c r="I4808" s="185">
        <v>27439.287605702946</v>
      </c>
      <c r="J4808" s="174">
        <v>300841211240.57245</v>
      </c>
      <c r="K4808" s="186">
        <v>0.15860734012523225</v>
      </c>
      <c r="L4808" s="182">
        <v>29139753238.738419</v>
      </c>
      <c r="M4808" s="189">
        <v>4945707498.7868214</v>
      </c>
      <c r="N4808" s="187">
        <v>26318810.022745814</v>
      </c>
      <c r="O4808" s="185">
        <v>0</v>
      </c>
      <c r="P4808" s="185">
        <v>434997139479.72321</v>
      </c>
      <c r="Q4808" s="174">
        <v>740784058219.08252</v>
      </c>
      <c r="R4808" s="119">
        <v>0.53418176526372951</v>
      </c>
      <c r="S4808" s="174">
        <v>238558826176.02063</v>
      </c>
      <c r="T4808" s="119">
        <v>0.3220355831489401</v>
      </c>
      <c r="U4808" s="97">
        <v>18.334090065368745</v>
      </c>
      <c r="V4808" s="184">
        <v>4477522758023.5381</v>
      </c>
      <c r="W4808" s="199">
        <v>4642.6457877519233</v>
      </c>
      <c r="X4808" s="191">
        <v>4.0939560782374533E-2</v>
      </c>
      <c r="Y4808" s="198">
        <v>2.0000000000000001E-4</v>
      </c>
    </row>
    <row r="4809" spans="1:25" x14ac:dyDescent="0.2">
      <c r="A4809">
        <v>4805</v>
      </c>
      <c r="B4809" s="119">
        <v>0.54628970964776269</v>
      </c>
      <c r="C4809" s="97">
        <v>10092.961830769713</v>
      </c>
      <c r="D4809" s="96">
        <v>0.59100005969474001</v>
      </c>
      <c r="E4809" s="98">
        <v>0.56679340968815639</v>
      </c>
      <c r="F4809" s="119">
        <v>0.64684283279463395</v>
      </c>
      <c r="G4809" s="177">
        <v>1</v>
      </c>
      <c r="H4809" s="97">
        <v>4540638.1313279849</v>
      </c>
      <c r="I4809" s="185">
        <v>47320.245276658752</v>
      </c>
      <c r="J4809" s="174">
        <v>214864110086.98969</v>
      </c>
      <c r="K4809" s="186">
        <v>0.50565387588382182</v>
      </c>
      <c r="L4809" s="182">
        <v>83840820766.070175</v>
      </c>
      <c r="M4809" s="189">
        <v>5385212946.1545496</v>
      </c>
      <c r="N4809" s="187">
        <v>12086570.895505082</v>
      </c>
      <c r="O4809" s="185">
        <v>0</v>
      </c>
      <c r="P4809" s="185">
        <v>149644752942.61362</v>
      </c>
      <c r="Q4809" s="174">
        <v>369894075975.75781</v>
      </c>
      <c r="R4809" s="119">
        <v>0.61737315420772476</v>
      </c>
      <c r="S4809" s="174">
        <v>163880186226.9599</v>
      </c>
      <c r="T4809" s="119">
        <v>0.44304625802577141</v>
      </c>
      <c r="U4809" s="97">
        <v>16.040990784576746</v>
      </c>
      <c r="V4809" s="184">
        <v>2844580489821.7441</v>
      </c>
      <c r="W4809" s="199">
        <v>2951.2569189462506</v>
      </c>
      <c r="X4809" s="191">
        <v>4.5379648565934155E-2</v>
      </c>
      <c r="Y4809" s="198">
        <v>2.0000000000000001E-4</v>
      </c>
    </row>
    <row r="4810" spans="1:25" x14ac:dyDescent="0.2">
      <c r="A4810">
        <v>4806</v>
      </c>
      <c r="B4810" s="119">
        <v>0.47212889922169632</v>
      </c>
      <c r="C4810" s="97">
        <v>17000</v>
      </c>
      <c r="D4810" s="96">
        <v>0.93676508356266841</v>
      </c>
      <c r="E4810" s="98">
        <v>2.44982140906021E-2</v>
      </c>
      <c r="F4810" s="119">
        <v>0.40934398991675419</v>
      </c>
      <c r="G4810" s="177">
        <v>1</v>
      </c>
      <c r="H4810" s="97">
        <v>5438399.0793084912</v>
      </c>
      <c r="I4810" s="185">
        <v>36400.560788198716</v>
      </c>
      <c r="J4810" s="174">
        <v>197960776276.85266</v>
      </c>
      <c r="K4810" s="186">
        <v>0.33250308427846165</v>
      </c>
      <c r="L4810" s="182">
        <v>52675030242.693977</v>
      </c>
      <c r="M4810" s="189">
        <v>3545207917.9599237</v>
      </c>
      <c r="N4810" s="187">
        <v>12148561.866664039</v>
      </c>
      <c r="O4810" s="185">
        <v>0</v>
      </c>
      <c r="P4810" s="185">
        <v>151093670390.41019</v>
      </c>
      <c r="Q4810" s="174">
        <v>352599654585.22272</v>
      </c>
      <c r="R4810" s="119">
        <v>0.52948862133787411</v>
      </c>
      <c r="S4810" s="174">
        <v>123736354810.60745</v>
      </c>
      <c r="T4810" s="119">
        <v>0.3509259104526451</v>
      </c>
      <c r="U4810" s="97">
        <v>16.537112650882985</v>
      </c>
      <c r="V4810" s="184">
        <v>2084929593466.332</v>
      </c>
      <c r="W4810" s="199">
        <v>2165.200548676793</v>
      </c>
      <c r="X4810" s="191">
        <v>4.6816209523561199E-2</v>
      </c>
      <c r="Y4810" s="198">
        <v>2.0000000000000001E-4</v>
      </c>
    </row>
    <row r="4811" spans="1:25" x14ac:dyDescent="0.2">
      <c r="A4811">
        <v>4807</v>
      </c>
      <c r="B4811" s="119">
        <v>0.33248006756711679</v>
      </c>
      <c r="C4811" s="97">
        <v>17000</v>
      </c>
      <c r="D4811" s="96">
        <v>1.203333373282915</v>
      </c>
      <c r="E4811" s="98">
        <v>0.66523279473548502</v>
      </c>
      <c r="F4811" s="119">
        <v>0</v>
      </c>
      <c r="G4811" s="177">
        <v>0</v>
      </c>
      <c r="H4811" s="97">
        <v>5579839.3140214849</v>
      </c>
      <c r="I4811" s="185">
        <v>38583.898392364652</v>
      </c>
      <c r="J4811" s="174">
        <v>215291953137.92667</v>
      </c>
      <c r="K4811" s="186">
        <v>0.33248006756711679</v>
      </c>
      <c r="L4811" s="182">
        <v>60389305712.988266</v>
      </c>
      <c r="M4811" s="189">
        <v>34647136589.431145</v>
      </c>
      <c r="N4811" s="187">
        <v>13061068.229213741</v>
      </c>
      <c r="O4811" s="185">
        <v>89389111026.18837</v>
      </c>
      <c r="P4811" s="185">
        <v>0</v>
      </c>
      <c r="Q4811" s="174">
        <v>339328200753.54614</v>
      </c>
      <c r="R4811" s="119">
        <v>0.42169077497579521</v>
      </c>
      <c r="S4811" s="174">
        <v>113833504958.1302</v>
      </c>
      <c r="T4811" s="119">
        <v>0.33546726946166022</v>
      </c>
      <c r="U4811" s="97">
        <v>16.880060614772027</v>
      </c>
      <c r="V4811" s="184">
        <v>1971200465599.6213</v>
      </c>
      <c r="W4811" s="199">
        <v>2045.0964626978785</v>
      </c>
      <c r="X4811" s="191">
        <v>4.6531686834047466E-2</v>
      </c>
      <c r="Y4811" s="198">
        <v>2.0000000000000001E-4</v>
      </c>
    </row>
    <row r="4812" spans="1:25" x14ac:dyDescent="0.2">
      <c r="A4812">
        <v>4808</v>
      </c>
      <c r="B4812" s="119">
        <v>0.4607012294819644</v>
      </c>
      <c r="C4812" s="97">
        <v>9527.1331177157426</v>
      </c>
      <c r="D4812" s="96">
        <v>0.72361574718513344</v>
      </c>
      <c r="E4812" s="98">
        <v>0.545029945066837</v>
      </c>
      <c r="F4812" s="119">
        <v>0</v>
      </c>
      <c r="G4812" s="177">
        <v>0</v>
      </c>
      <c r="H4812" s="97">
        <v>9538884.6555169299</v>
      </c>
      <c r="I4812" s="185">
        <v>39869.644045119552</v>
      </c>
      <c r="J4812" s="174">
        <v>380311935802.91284</v>
      </c>
      <c r="K4812" s="186">
        <v>0.46070122948196435</v>
      </c>
      <c r="L4812" s="182">
        <v>136439732118.90315</v>
      </c>
      <c r="M4812" s="189">
        <v>36459294859.742973</v>
      </c>
      <c r="N4812" s="187">
        <v>21951720.947646774</v>
      </c>
      <c r="O4812" s="185">
        <v>69089796377.737946</v>
      </c>
      <c r="P4812" s="185">
        <v>0</v>
      </c>
      <c r="Q4812" s="174">
        <v>485861027040.39374</v>
      </c>
      <c r="R4812" s="119">
        <v>0.4743784759136408</v>
      </c>
      <c r="S4812" s="174">
        <v>176563983125.08197</v>
      </c>
      <c r="T4812" s="119">
        <v>0.3634042932000856</v>
      </c>
      <c r="U4812" s="97">
        <v>14.979547644715945</v>
      </c>
      <c r="V4812" s="184">
        <v>2841018445382.4126</v>
      </c>
      <c r="W4812" s="199">
        <v>2947.0810530855233</v>
      </c>
      <c r="X4812" s="191">
        <v>4.9261635342604762E-2</v>
      </c>
      <c r="Y4812" s="198">
        <v>2.0000000000000001E-4</v>
      </c>
    </row>
    <row r="4813" spans="1:25" x14ac:dyDescent="0.2">
      <c r="A4813">
        <v>4809</v>
      </c>
      <c r="B4813" s="119">
        <v>0.40157399132200455</v>
      </c>
      <c r="C4813" s="97">
        <v>17000</v>
      </c>
      <c r="D4813" s="96">
        <v>0.32861784134605759</v>
      </c>
      <c r="E4813" s="98">
        <v>0.39397129000794917</v>
      </c>
      <c r="F4813" s="119">
        <v>0.62136748728904256</v>
      </c>
      <c r="G4813" s="177">
        <v>1</v>
      </c>
      <c r="H4813" s="97">
        <v>2114009.0667196009</v>
      </c>
      <c r="I4813" s="185">
        <v>53832.027203233774</v>
      </c>
      <c r="J4813" s="174">
        <v>113801393587.53239</v>
      </c>
      <c r="K4813" s="186">
        <v>0.40157399132200455</v>
      </c>
      <c r="L4813" s="182">
        <v>36761897219.280457</v>
      </c>
      <c r="M4813" s="189">
        <v>1433675758.0375793</v>
      </c>
      <c r="N4813" s="187">
        <v>7508199.9492951445</v>
      </c>
      <c r="O4813" s="185">
        <v>0</v>
      </c>
      <c r="P4813" s="185">
        <v>149731783556.86896</v>
      </c>
      <c r="Q4813" s="174">
        <v>264966852902.43893</v>
      </c>
      <c r="R4813" s="119">
        <v>0.62455022156065199</v>
      </c>
      <c r="S4813" s="174">
        <v>131830577013.2903</v>
      </c>
      <c r="T4813" s="119">
        <v>0.49753610902353301</v>
      </c>
      <c r="U4813" s="97">
        <v>17.361243181618963</v>
      </c>
      <c r="V4813" s="184">
        <v>2486020492846.4917</v>
      </c>
      <c r="W4813" s="199">
        <v>2579.9571026275289</v>
      </c>
      <c r="X4813" s="191">
        <v>4.2074325880541927E-2</v>
      </c>
      <c r="Y4813" s="198">
        <v>2.0000000000000001E-4</v>
      </c>
    </row>
    <row r="4814" spans="1:25" x14ac:dyDescent="0.2">
      <c r="A4814">
        <v>4810</v>
      </c>
      <c r="B4814" s="119">
        <v>0.66561235027232124</v>
      </c>
      <c r="C4814" s="97">
        <v>11544.888261102869</v>
      </c>
      <c r="D4814" s="96">
        <v>1.0169348277420938</v>
      </c>
      <c r="E4814" s="98">
        <v>0</v>
      </c>
      <c r="F4814" s="119">
        <v>0</v>
      </c>
      <c r="G4814" s="177">
        <v>0</v>
      </c>
      <c r="H4814" s="97">
        <v>8538345.7240136471</v>
      </c>
      <c r="I4814" s="185">
        <v>36986.145093702471</v>
      </c>
      <c r="J4814" s="174">
        <v>315800493808.56281</v>
      </c>
      <c r="K4814" s="186">
        <v>0.41304704416393312</v>
      </c>
      <c r="L4814" s="182">
        <v>101273279860.52853</v>
      </c>
      <c r="M4814" s="189">
        <v>9538203042.7372322</v>
      </c>
      <c r="N4814" s="187">
        <v>17681942.875337906</v>
      </c>
      <c r="O4814" s="185">
        <v>0</v>
      </c>
      <c r="P4814" s="185">
        <v>0</v>
      </c>
      <c r="Q4814" s="174">
        <v>325338696851.30005</v>
      </c>
      <c r="R4814" s="119">
        <v>0.40093742851855307</v>
      </c>
      <c r="S4814" s="174">
        <v>101273279860.52853</v>
      </c>
      <c r="T4814" s="119">
        <v>0.31128568731808964</v>
      </c>
      <c r="U4814" s="97">
        <v>13.315803003052695</v>
      </c>
      <c r="V4814" s="184">
        <v>1369148977328.8115</v>
      </c>
      <c r="W4814" s="199">
        <v>1420.115661532295</v>
      </c>
      <c r="X4814" s="191">
        <v>5.7994332739821707E-2</v>
      </c>
      <c r="Y4814" s="198">
        <v>2.0000000000000001E-4</v>
      </c>
    </row>
    <row r="4815" spans="1:25" x14ac:dyDescent="0.2">
      <c r="A4815">
        <v>4811</v>
      </c>
      <c r="B4815" s="119">
        <v>0.46245412559362076</v>
      </c>
      <c r="C4815" s="97">
        <v>4000</v>
      </c>
      <c r="D4815" s="96">
        <v>0.89490786698367886</v>
      </c>
      <c r="E4815" s="98">
        <v>0.23196215965448364</v>
      </c>
      <c r="F4815" s="119">
        <v>0</v>
      </c>
      <c r="G4815" s="177">
        <v>0</v>
      </c>
      <c r="H4815" s="97">
        <v>11315260.996310718</v>
      </c>
      <c r="I4815" s="185">
        <v>26186.736923433597</v>
      </c>
      <c r="J4815" s="174">
        <v>296309762930.37793</v>
      </c>
      <c r="K4815" s="186">
        <v>0.333940720630997</v>
      </c>
      <c r="L4815" s="182">
        <v>58755916279.499619</v>
      </c>
      <c r="M4815" s="189">
        <v>15731822959.450798</v>
      </c>
      <c r="N4815" s="187">
        <v>24158892.643741891</v>
      </c>
      <c r="O4815" s="185">
        <v>33863390813.129845</v>
      </c>
      <c r="P4815" s="185">
        <v>0</v>
      </c>
      <c r="Q4815" s="174">
        <v>345904976702.95856</v>
      </c>
      <c r="R4815" s="119">
        <v>0.36437928593814339</v>
      </c>
      <c r="S4815" s="174">
        <v>68020508094.014694</v>
      </c>
      <c r="T4815" s="119">
        <v>0.19664506923942418</v>
      </c>
      <c r="U4815" s="97">
        <v>14.531015457242477</v>
      </c>
      <c r="V4815" s="184">
        <v>1091340751456.1729</v>
      </c>
      <c r="W4815" s="199">
        <v>1132.6005314509309</v>
      </c>
      <c r="X4815" s="191">
        <v>4.979557343551691E-2</v>
      </c>
      <c r="Y4815" s="198">
        <v>2.0000000000000001E-4</v>
      </c>
    </row>
    <row r="4816" spans="1:25" x14ac:dyDescent="0.2">
      <c r="A4816">
        <v>4812</v>
      </c>
      <c r="B4816" s="119">
        <v>0.4974229578239413</v>
      </c>
      <c r="C4816" s="97">
        <v>8260.2240477467494</v>
      </c>
      <c r="D4816" s="96">
        <v>0.963189260544979</v>
      </c>
      <c r="E4816" s="98">
        <v>0.20717303719664176</v>
      </c>
      <c r="F4816" s="119">
        <v>0.37312664517152411</v>
      </c>
      <c r="G4816" s="177">
        <v>1</v>
      </c>
      <c r="H4816" s="97">
        <v>9672452.7171953432</v>
      </c>
      <c r="I4816" s="185">
        <v>36611.156021492294</v>
      </c>
      <c r="J4816" s="174">
        <v>354119675539.74579</v>
      </c>
      <c r="K4816" s="186">
        <v>0.38751147970860367</v>
      </c>
      <c r="L4816" s="182">
        <v>96848479615.823593</v>
      </c>
      <c r="M4816" s="189">
        <v>3928237300.1867332</v>
      </c>
      <c r="N4816" s="187">
        <v>20201161.962541699</v>
      </c>
      <c r="O4816" s="185">
        <v>0</v>
      </c>
      <c r="P4816" s="185">
        <v>195776805661.7417</v>
      </c>
      <c r="Q4816" s="174">
        <v>553824718501.67432</v>
      </c>
      <c r="R4816" s="119">
        <v>0.53057740865504999</v>
      </c>
      <c r="S4816" s="174">
        <v>172052937074.96082</v>
      </c>
      <c r="T4816" s="119">
        <v>0.31066315989007387</v>
      </c>
      <c r="U4816" s="97">
        <v>15.697381076903881</v>
      </c>
      <c r="V4816" s="184">
        <v>2832190628898.5239</v>
      </c>
      <c r="W4816" s="199">
        <v>2941.434967304458</v>
      </c>
      <c r="X4816" s="191">
        <v>4.8290680620362257E-2</v>
      </c>
      <c r="Y4816" s="198">
        <v>2.0000000000000001E-4</v>
      </c>
    </row>
    <row r="4817" spans="1:25" x14ac:dyDescent="0.2">
      <c r="A4817">
        <v>4813</v>
      </c>
      <c r="B4817" s="119">
        <v>0.48248149116493116</v>
      </c>
      <c r="C4817" s="97">
        <v>6965.0416048415818</v>
      </c>
      <c r="D4817" s="96">
        <v>0.72997030638760074</v>
      </c>
      <c r="E4817" s="98">
        <v>0.53626196764850675</v>
      </c>
      <c r="F4817" s="119">
        <v>0.57446823990436346</v>
      </c>
      <c r="G4817" s="177">
        <v>1</v>
      </c>
      <c r="H4817" s="97">
        <v>5843967.7425096985</v>
      </c>
      <c r="I4817" s="185">
        <v>43177.120379500877</v>
      </c>
      <c r="J4817" s="174">
        <v>252325698712.26123</v>
      </c>
      <c r="K4817" s="186">
        <v>0.48248149116493111</v>
      </c>
      <c r="L4817" s="182">
        <v>94673067337.896469</v>
      </c>
      <c r="M4817" s="189">
        <v>3169093436.9492731</v>
      </c>
      <c r="N4817" s="187">
        <v>14124447.444060544</v>
      </c>
      <c r="O4817" s="185">
        <v>0</v>
      </c>
      <c r="P4817" s="185">
        <v>177063617624.88474</v>
      </c>
      <c r="Q4817" s="174">
        <v>432558409774.09528</v>
      </c>
      <c r="R4817" s="119">
        <v>0.60891978406197356</v>
      </c>
      <c r="S4817" s="174">
        <v>151278123170.50296</v>
      </c>
      <c r="T4817" s="119">
        <v>0.34972877593458035</v>
      </c>
      <c r="U4817" s="97">
        <v>15.310006156792223</v>
      </c>
      <c r="V4817" s="184">
        <v>2523709211419.0835</v>
      </c>
      <c r="W4817" s="199">
        <v>2619.7251883467379</v>
      </c>
      <c r="X4817" s="191">
        <v>4.7737499719331541E-2</v>
      </c>
      <c r="Y4817" s="198">
        <v>2.0000000000000001E-4</v>
      </c>
    </row>
    <row r="4818" spans="1:25" x14ac:dyDescent="0.2">
      <c r="A4818">
        <v>4814</v>
      </c>
      <c r="B4818" s="119">
        <v>0.47606702341418905</v>
      </c>
      <c r="C4818" s="97">
        <v>14709.643980166471</v>
      </c>
      <c r="D4818" s="96">
        <v>0.85134742593899493</v>
      </c>
      <c r="E4818" s="98">
        <v>0.7</v>
      </c>
      <c r="F4818" s="119">
        <v>0</v>
      </c>
      <c r="G4818" s="177">
        <v>0</v>
      </c>
      <c r="H4818" s="97">
        <v>5270071.8774211118</v>
      </c>
      <c r="I4818" s="185">
        <v>38409.406476075404</v>
      </c>
      <c r="J4818" s="174">
        <v>202420332898.00131</v>
      </c>
      <c r="K4818" s="186">
        <v>0.41074361619529942</v>
      </c>
      <c r="L4818" s="182">
        <v>61826590052.584137</v>
      </c>
      <c r="M4818" s="189">
        <v>17149933853.902424</v>
      </c>
      <c r="N4818" s="187">
        <v>12218330.137937061</v>
      </c>
      <c r="O4818" s="185">
        <v>56179020225.339989</v>
      </c>
      <c r="P4818" s="185">
        <v>0</v>
      </c>
      <c r="Q4818" s="174">
        <v>275749286977.24371</v>
      </c>
      <c r="R4818" s="119">
        <v>0.4645019289454182</v>
      </c>
      <c r="S4818" s="174">
        <v>92460032344.570602</v>
      </c>
      <c r="T4818" s="119">
        <v>0.33530470144860569</v>
      </c>
      <c r="U4818" s="97">
        <v>15.665197602624129</v>
      </c>
      <c r="V4818" s="184">
        <v>1495398184927.5129</v>
      </c>
      <c r="W4818" s="199">
        <v>1551.5253201371063</v>
      </c>
      <c r="X4818" s="191">
        <v>4.8194675477827E-2</v>
      </c>
      <c r="Y4818" s="198">
        <v>2.0000000000000001E-4</v>
      </c>
    </row>
    <row r="4819" spans="1:25" x14ac:dyDescent="0.2">
      <c r="A4819">
        <v>4815</v>
      </c>
      <c r="B4819" s="119">
        <v>0.44417907673419388</v>
      </c>
      <c r="C4819" s="97">
        <v>6708.6234076153214</v>
      </c>
      <c r="D4819" s="96">
        <v>0.64043607293139981</v>
      </c>
      <c r="E4819" s="98">
        <v>0</v>
      </c>
      <c r="F4819" s="119">
        <v>0</v>
      </c>
      <c r="G4819" s="177">
        <v>0</v>
      </c>
      <c r="H4819" s="97">
        <v>6757214.2632938437</v>
      </c>
      <c r="I4819" s="185">
        <v>35664.536339110127</v>
      </c>
      <c r="J4819" s="174">
        <v>240992913644.39655</v>
      </c>
      <c r="K4819" s="186">
        <v>0.33963662918726201</v>
      </c>
      <c r="L4819" s="182">
        <v>54705883322.851463</v>
      </c>
      <c r="M4819" s="189">
        <v>5355633586.1286631</v>
      </c>
      <c r="N4819" s="187">
        <v>16793623.181236804</v>
      </c>
      <c r="O4819" s="185">
        <v>0</v>
      </c>
      <c r="P4819" s="185">
        <v>0</v>
      </c>
      <c r="Q4819" s="174">
        <v>246348547230.52521</v>
      </c>
      <c r="R4819" s="119">
        <v>0.33225290657633594</v>
      </c>
      <c r="S4819" s="174">
        <v>54705883322.851463</v>
      </c>
      <c r="T4819" s="119">
        <v>0.22206700196879758</v>
      </c>
      <c r="U4819" s="97">
        <v>13.285185608746737</v>
      </c>
      <c r="V4819" s="184">
        <v>809354070111.1084</v>
      </c>
      <c r="W4819" s="199">
        <v>840.15206602633828</v>
      </c>
      <c r="X4819" s="191">
        <v>5.1394564509104047E-2</v>
      </c>
      <c r="Y4819" s="198">
        <v>2.0000000000000001E-4</v>
      </c>
    </row>
    <row r="4820" spans="1:25" x14ac:dyDescent="0.2">
      <c r="A4820">
        <v>4816</v>
      </c>
      <c r="B4820" s="119">
        <v>0.37711035017731054</v>
      </c>
      <c r="C4820" s="97">
        <v>4000</v>
      </c>
      <c r="D4820" s="96">
        <v>0.7702827746192239</v>
      </c>
      <c r="E4820" s="98">
        <v>0.42837175657135312</v>
      </c>
      <c r="F4820" s="119">
        <v>0.46426610825340897</v>
      </c>
      <c r="G4820" s="177">
        <v>1</v>
      </c>
      <c r="H4820" s="97">
        <v>21418539.603874452</v>
      </c>
      <c r="I4820" s="185">
        <v>27709.536639287213</v>
      </c>
      <c r="J4820" s="174">
        <v>593497807913.58337</v>
      </c>
      <c r="K4820" s="186">
        <v>0.3385195147798703</v>
      </c>
      <c r="L4820" s="182">
        <v>133235488510.3091</v>
      </c>
      <c r="M4820" s="189">
        <v>5158478859.7777414</v>
      </c>
      <c r="N4820" s="187">
        <v>46246792.986159101</v>
      </c>
      <c r="O4820" s="185">
        <v>0</v>
      </c>
      <c r="P4820" s="185">
        <v>398201471881.7041</v>
      </c>
      <c r="Q4820" s="174">
        <v>996857758655.06519</v>
      </c>
      <c r="R4820" s="119">
        <v>0.5211092183944519</v>
      </c>
      <c r="S4820" s="174">
        <v>387256934471.57391</v>
      </c>
      <c r="T4820" s="119">
        <v>0.38847762492619908</v>
      </c>
      <c r="U4820" s="97">
        <v>16.975919103317835</v>
      </c>
      <c r="V4820" s="184">
        <v>7048676112568.0332</v>
      </c>
      <c r="W4820" s="199">
        <v>7314.3228522992022</v>
      </c>
      <c r="X4820" s="191">
        <v>4.3548115597185216E-2</v>
      </c>
      <c r="Y4820" s="198">
        <v>2.0000000000000001E-4</v>
      </c>
    </row>
    <row r="4821" spans="1:25" x14ac:dyDescent="0.2">
      <c r="A4821">
        <v>4817</v>
      </c>
      <c r="B4821" s="119">
        <v>0.56165773100447303</v>
      </c>
      <c r="C4821" s="97">
        <v>14581.976840351732</v>
      </c>
      <c r="D4821" s="96">
        <v>0.4093252837264576</v>
      </c>
      <c r="E4821" s="98">
        <v>0.41077596954800766</v>
      </c>
      <c r="F4821" s="119">
        <v>0</v>
      </c>
      <c r="G4821" s="177">
        <v>0</v>
      </c>
      <c r="H4821" s="97">
        <v>2288022.5520674512</v>
      </c>
      <c r="I4821" s="185">
        <v>53918.426225903902</v>
      </c>
      <c r="J4821" s="174">
        <v>123366575176.85324</v>
      </c>
      <c r="K4821" s="186">
        <v>0.50024960232001314</v>
      </c>
      <c r="L4821" s="182">
        <v>45831236965.406029</v>
      </c>
      <c r="M4821" s="189">
        <v>9155299959.5123901</v>
      </c>
      <c r="N4821" s="187">
        <v>7609615.4114391264</v>
      </c>
      <c r="O4821" s="185">
        <v>25971950245.887531</v>
      </c>
      <c r="P4821" s="185">
        <v>0</v>
      </c>
      <c r="Q4821" s="174">
        <v>158493825382.25317</v>
      </c>
      <c r="R4821" s="119">
        <v>0.52047226552555403</v>
      </c>
      <c r="S4821" s="174">
        <v>60277862238.477501</v>
      </c>
      <c r="T4821" s="119">
        <v>0.38031678579970041</v>
      </c>
      <c r="U4821" s="97">
        <v>14.885398574099352</v>
      </c>
      <c r="V4821" s="184">
        <v>997281882162.2948</v>
      </c>
      <c r="W4821" s="199">
        <v>1035.4672992212093</v>
      </c>
      <c r="X4821" s="191">
        <v>4.838768909020142E-2</v>
      </c>
      <c r="Y4821" s="198">
        <v>2.0000000000000001E-4</v>
      </c>
    </row>
    <row r="4822" spans="1:25" x14ac:dyDescent="0.2">
      <c r="A4822">
        <v>4818</v>
      </c>
      <c r="B4822" s="119">
        <v>0.51601875449516199</v>
      </c>
      <c r="C4822" s="97">
        <v>12137.205455195486</v>
      </c>
      <c r="D4822" s="96">
        <v>0.20492942871405639</v>
      </c>
      <c r="E4822" s="98">
        <v>0.7</v>
      </c>
      <c r="F4822" s="119">
        <v>0.52455492426285932</v>
      </c>
      <c r="G4822" s="177">
        <v>1</v>
      </c>
      <c r="H4822" s="97">
        <v>1556631.9967400504</v>
      </c>
      <c r="I4822" s="185">
        <v>50945.328730373112</v>
      </c>
      <c r="J4822" s="174">
        <v>79303128786.138947</v>
      </c>
      <c r="K4822" s="186">
        <v>0.45455764733775905</v>
      </c>
      <c r="L4822" s="182">
        <v>27909642262.340416</v>
      </c>
      <c r="M4822" s="189">
        <v>619581612.37533402</v>
      </c>
      <c r="N4822" s="187">
        <v>6544834.6460136333</v>
      </c>
      <c r="O4822" s="185">
        <v>0</v>
      </c>
      <c r="P4822" s="185">
        <v>215177373646.46643</v>
      </c>
      <c r="Q4822" s="174">
        <v>295100084044.98065</v>
      </c>
      <c r="R4822" s="119">
        <v>0.70548859122991792</v>
      </c>
      <c r="S4822" s="174">
        <v>141141509995.42941</v>
      </c>
      <c r="T4822" s="119">
        <v>0.47828353032226145</v>
      </c>
      <c r="U4822" s="97">
        <v>17.829549009283891</v>
      </c>
      <c r="V4822" s="184">
        <v>2744854023507.583</v>
      </c>
      <c r="W4822" s="199">
        <v>2848.7465373280793</v>
      </c>
      <c r="X4822" s="191">
        <v>4.1068806659805009E-2</v>
      </c>
      <c r="Y4822" s="198">
        <v>2.0000000000000001E-4</v>
      </c>
    </row>
    <row r="4823" spans="1:25" x14ac:dyDescent="0.2">
      <c r="A4823">
        <v>4819</v>
      </c>
      <c r="B4823" s="119">
        <v>0.21078813909037003</v>
      </c>
      <c r="C4823" s="97">
        <v>5325.5469446751031</v>
      </c>
      <c r="D4823" s="96">
        <v>0.38396697898603466</v>
      </c>
      <c r="E4823" s="98">
        <v>0.7</v>
      </c>
      <c r="F4823" s="119">
        <v>0.4142188908337946</v>
      </c>
      <c r="G4823" s="177">
        <v>1</v>
      </c>
      <c r="H4823" s="97">
        <v>2937876.6182769649</v>
      </c>
      <c r="I4823" s="185">
        <v>53688.956378824674</v>
      </c>
      <c r="J4823" s="174">
        <v>157731529605.04092</v>
      </c>
      <c r="K4823" s="186">
        <v>0.21078813909037009</v>
      </c>
      <c r="L4823" s="182">
        <v>12905103835.786154</v>
      </c>
      <c r="M4823" s="189">
        <v>831367360.62661612</v>
      </c>
      <c r="N4823" s="187">
        <v>9626067.981875794</v>
      </c>
      <c r="O4823" s="185">
        <v>0</v>
      </c>
      <c r="P4823" s="185">
        <v>106853722885.4248</v>
      </c>
      <c r="Q4823" s="174">
        <v>265416619851.09235</v>
      </c>
      <c r="R4823" s="119">
        <v>0.44733790211131491</v>
      </c>
      <c r="S4823" s="174">
        <v>70227533509.561371</v>
      </c>
      <c r="T4823" s="119">
        <v>0.26459357951646501</v>
      </c>
      <c r="U4823" s="97">
        <v>17.934129118998658</v>
      </c>
      <c r="V4823" s="184">
        <v>1373368319053.1445</v>
      </c>
      <c r="W4823" s="199">
        <v>1423.0199888145901</v>
      </c>
      <c r="X4823" s="191">
        <v>4.104639598336024E-2</v>
      </c>
      <c r="Y4823" s="198">
        <v>2.0000000000000001E-4</v>
      </c>
    </row>
    <row r="4824" spans="1:25" x14ac:dyDescent="0.2">
      <c r="A4824">
        <v>4820</v>
      </c>
      <c r="B4824" s="119">
        <v>0.52359766407653185</v>
      </c>
      <c r="C4824" s="97">
        <v>17000</v>
      </c>
      <c r="D4824" s="96">
        <v>0.39595395288581825</v>
      </c>
      <c r="E4824" s="98">
        <v>0.44571520420205774</v>
      </c>
      <c r="F4824" s="119">
        <v>0.56882029543515333</v>
      </c>
      <c r="G4824" s="177">
        <v>1</v>
      </c>
      <c r="H4824" s="97">
        <v>2415040.1077036033</v>
      </c>
      <c r="I4824" s="185">
        <v>53803.886859546976</v>
      </c>
      <c r="J4824" s="174">
        <v>129938544716.15282</v>
      </c>
      <c r="K4824" s="186">
        <v>0.48944405608213459</v>
      </c>
      <c r="L4824" s="182">
        <v>49149784708.569908</v>
      </c>
      <c r="M4824" s="189">
        <v>1376854795.0236437</v>
      </c>
      <c r="N4824" s="187">
        <v>7978880.8297923151</v>
      </c>
      <c r="O4824" s="185">
        <v>0</v>
      </c>
      <c r="P4824" s="185">
        <v>183308700309.54614</v>
      </c>
      <c r="Q4824" s="174">
        <v>314624099820.7226</v>
      </c>
      <c r="R4824" s="119">
        <v>0.66824063615826323</v>
      </c>
      <c r="S4824" s="174">
        <v>141595248047.1991</v>
      </c>
      <c r="T4824" s="119">
        <v>0.45004577884492047</v>
      </c>
      <c r="U4824" s="97">
        <v>16.949393125121365</v>
      </c>
      <c r="V4824" s="184">
        <v>2591653564244.4575</v>
      </c>
      <c r="W4824" s="199">
        <v>2691.3120635182863</v>
      </c>
      <c r="X4824" s="191">
        <v>4.3141990774807418E-2</v>
      </c>
      <c r="Y4824" s="198">
        <v>2.0000000000000001E-4</v>
      </c>
    </row>
    <row r="4825" spans="1:25" x14ac:dyDescent="0.2">
      <c r="A4825">
        <v>4821</v>
      </c>
      <c r="B4825" s="119">
        <v>0.38159009112905889</v>
      </c>
      <c r="C4825" s="97">
        <v>9141.8052951091286</v>
      </c>
      <c r="D4825" s="96">
        <v>1.370523388894608</v>
      </c>
      <c r="E4825" s="98">
        <v>0</v>
      </c>
      <c r="F4825" s="119">
        <v>0</v>
      </c>
      <c r="G4825" s="177">
        <v>0</v>
      </c>
      <c r="H4825" s="97">
        <v>13524304.756617077</v>
      </c>
      <c r="I4825" s="185">
        <v>35405.816478685978</v>
      </c>
      <c r="J4825" s="174">
        <v>478839052214.60406</v>
      </c>
      <c r="K4825" s="186">
        <v>0.38159009112905884</v>
      </c>
      <c r="L4825" s="182">
        <v>132650356521.49457</v>
      </c>
      <c r="M4825" s="189">
        <v>15974433778.494755</v>
      </c>
      <c r="N4825" s="187">
        <v>24456067.227720674</v>
      </c>
      <c r="O4825" s="185">
        <v>0</v>
      </c>
      <c r="P4825" s="185">
        <v>0</v>
      </c>
      <c r="Q4825" s="174">
        <v>494813485993.09882</v>
      </c>
      <c r="R4825" s="119">
        <v>0.36927093287281854</v>
      </c>
      <c r="S4825" s="174">
        <v>132650356521.49457</v>
      </c>
      <c r="T4825" s="119">
        <v>0.26808153026642578</v>
      </c>
      <c r="U4825" s="97">
        <v>13.386498098685061</v>
      </c>
      <c r="V4825" s="184">
        <v>1775006266197.9678</v>
      </c>
      <c r="W4825" s="199">
        <v>1837.9372371996849</v>
      </c>
      <c r="X4825" s="191">
        <v>6.1336808847755275E-2</v>
      </c>
      <c r="Y4825" s="198">
        <v>2.0000000000000001E-4</v>
      </c>
    </row>
    <row r="4826" spans="1:25" x14ac:dyDescent="0.2">
      <c r="A4826">
        <v>4822</v>
      </c>
      <c r="B4826" s="119">
        <v>0.44001641877719261</v>
      </c>
      <c r="C4826" s="97">
        <v>4000</v>
      </c>
      <c r="D4826" s="96">
        <v>0.76183103767654858</v>
      </c>
      <c r="E4826" s="98">
        <v>0.18972864921332502</v>
      </c>
      <c r="F4826" s="119">
        <v>0.43876611633750884</v>
      </c>
      <c r="G4826" s="177">
        <v>1</v>
      </c>
      <c r="H4826" s="97">
        <v>9435619.3197146952</v>
      </c>
      <c r="I4826" s="185">
        <v>28966.210529529755</v>
      </c>
      <c r="J4826" s="174">
        <v>273314135691.35419</v>
      </c>
      <c r="K4826" s="186">
        <v>0.26692372144160725</v>
      </c>
      <c r="L4826" s="182">
        <v>36417428275.243011</v>
      </c>
      <c r="M4826" s="189">
        <v>21335330.22608795</v>
      </c>
      <c r="N4826" s="187">
        <v>21575167.90425279</v>
      </c>
      <c r="O4826" s="185">
        <v>0</v>
      </c>
      <c r="P4826" s="185">
        <v>401732161356.38831</v>
      </c>
      <c r="Q4826" s="174">
        <v>675067632377.96851</v>
      </c>
      <c r="R4826" s="119">
        <v>0.58414851548630264</v>
      </c>
      <c r="S4826" s="174">
        <v>239842725977.01376</v>
      </c>
      <c r="T4826" s="119">
        <v>0.35528695862983767</v>
      </c>
      <c r="U4826" s="97">
        <v>18.089275559322544</v>
      </c>
      <c r="V4826" s="184">
        <v>4637286349666.1738</v>
      </c>
      <c r="W4826" s="199">
        <v>4814.454638108874</v>
      </c>
      <c r="X4826" s="191">
        <v>4.1118931276660615E-2</v>
      </c>
      <c r="Y4826" s="198">
        <v>2.0000000000000001E-4</v>
      </c>
    </row>
    <row r="4827" spans="1:25" x14ac:dyDescent="0.2">
      <c r="A4827">
        <v>4823</v>
      </c>
      <c r="B4827" s="119">
        <v>0.57714047967193904</v>
      </c>
      <c r="C4827" s="97">
        <v>9821.4997763991323</v>
      </c>
      <c r="D4827" s="96">
        <v>0.85447009321928458</v>
      </c>
      <c r="E4827" s="98">
        <v>0.34558783514012681</v>
      </c>
      <c r="F4827" s="119">
        <v>0</v>
      </c>
      <c r="G4827" s="177">
        <v>0</v>
      </c>
      <c r="H4827" s="97">
        <v>6086874.2006627768</v>
      </c>
      <c r="I4827" s="185">
        <v>45313.132456647181</v>
      </c>
      <c r="J4827" s="174">
        <v>275815336901.58081</v>
      </c>
      <c r="K4827" s="186">
        <v>0.53952044623790008</v>
      </c>
      <c r="L4827" s="182">
        <v>118552317801.18091</v>
      </c>
      <c r="M4827" s="189">
        <v>35117449377.35392</v>
      </c>
      <c r="N4827" s="187">
        <v>13878923.708479816</v>
      </c>
      <c r="O4827" s="185">
        <v>85411900754.09613</v>
      </c>
      <c r="P4827" s="185">
        <v>0</v>
      </c>
      <c r="Q4827" s="174">
        <v>396344687033.03088</v>
      </c>
      <c r="R4827" s="119">
        <v>0.54785024588857056</v>
      </c>
      <c r="S4827" s="174">
        <v>149524970130.55408</v>
      </c>
      <c r="T4827" s="119">
        <v>0.37725993314019834</v>
      </c>
      <c r="U4827" s="97">
        <v>14.890620928686596</v>
      </c>
      <c r="V4827" s="184">
        <v>2390591377388.3047</v>
      </c>
      <c r="W4827" s="199">
        <v>2480.9270721338157</v>
      </c>
      <c r="X4827" s="191">
        <v>4.9621408074437059E-2</v>
      </c>
      <c r="Y4827" s="198">
        <v>2.0000000000000001E-4</v>
      </c>
    </row>
    <row r="4828" spans="1:25" x14ac:dyDescent="0.2">
      <c r="A4828">
        <v>4824</v>
      </c>
      <c r="B4828" s="119">
        <v>0.65592169783499754</v>
      </c>
      <c r="C4828" s="97">
        <v>5797.7328577708267</v>
      </c>
      <c r="D4828" s="96">
        <v>0.56359563021360004</v>
      </c>
      <c r="E4828" s="98">
        <v>0.26861164547516792</v>
      </c>
      <c r="F4828" s="119">
        <v>0</v>
      </c>
      <c r="G4828" s="177">
        <v>0</v>
      </c>
      <c r="H4828" s="97">
        <v>5165709.8840540228</v>
      </c>
      <c r="I4828" s="185">
        <v>42922.297623926599</v>
      </c>
      <c r="J4828" s="174">
        <v>221724137082.22614</v>
      </c>
      <c r="K4828" s="186">
        <v>0.51541369896593503</v>
      </c>
      <c r="L4828" s="182">
        <v>89130740147.327988</v>
      </c>
      <c r="M4828" s="189">
        <v>26965552241.960999</v>
      </c>
      <c r="N4828" s="187">
        <v>13841571.485489644</v>
      </c>
      <c r="O4828" s="185">
        <v>46588660880.904099</v>
      </c>
      <c r="P4828" s="185">
        <v>0</v>
      </c>
      <c r="Q4828" s="174">
        <v>295278350205.09125</v>
      </c>
      <c r="R4828" s="119">
        <v>0.51324652228326639</v>
      </c>
      <c r="S4828" s="174">
        <v>120462424324.64079</v>
      </c>
      <c r="T4828" s="119">
        <v>0.40796226421940962</v>
      </c>
      <c r="U4828" s="97">
        <v>15.229205109930497</v>
      </c>
      <c r="V4828" s="184">
        <v>2050908309239.9299</v>
      </c>
      <c r="W4828" s="199">
        <v>2128.4045297252883</v>
      </c>
      <c r="X4828" s="191">
        <v>4.6759808520882455E-2</v>
      </c>
      <c r="Y4828" s="198">
        <v>2.0000000000000001E-4</v>
      </c>
    </row>
    <row r="4829" spans="1:25" x14ac:dyDescent="0.2">
      <c r="A4829">
        <v>4825</v>
      </c>
      <c r="B4829" s="119">
        <v>0.52405060855107677</v>
      </c>
      <c r="C4829" s="97">
        <v>8825.4306949754518</v>
      </c>
      <c r="D4829" s="96">
        <v>0.55671997177762089</v>
      </c>
      <c r="E4829" s="98">
        <v>0.58649498449798854</v>
      </c>
      <c r="F4829" s="119">
        <v>0</v>
      </c>
      <c r="G4829" s="177">
        <v>0</v>
      </c>
      <c r="H4829" s="97">
        <v>5657224.4516095063</v>
      </c>
      <c r="I4829" s="185">
        <v>49279.110452766712</v>
      </c>
      <c r="J4829" s="174">
        <v>278782988606.95746</v>
      </c>
      <c r="K4829" s="186">
        <v>0.52405060855107677</v>
      </c>
      <c r="L4829" s="182">
        <v>114567207751.47713</v>
      </c>
      <c r="M4829" s="189">
        <v>42911087749.614136</v>
      </c>
      <c r="N4829" s="187">
        <v>14932092.761469815</v>
      </c>
      <c r="O4829" s="185">
        <v>47750608140.145859</v>
      </c>
      <c r="P4829" s="185">
        <v>0</v>
      </c>
      <c r="Q4829" s="174">
        <v>369444684496.71747</v>
      </c>
      <c r="R4829" s="119">
        <v>0.49884837725123132</v>
      </c>
      <c r="S4829" s="174">
        <v>134461092313.39644</v>
      </c>
      <c r="T4829" s="119">
        <v>0.3639545998518518</v>
      </c>
      <c r="U4829" s="97">
        <v>14.936949315145661</v>
      </c>
      <c r="V4829" s="184">
        <v>2207903640281.541</v>
      </c>
      <c r="W4829" s="199">
        <v>2290.3796828067971</v>
      </c>
      <c r="X4829" s="191">
        <v>4.8359339946376333E-2</v>
      </c>
      <c r="Y4829" s="198">
        <v>2.0000000000000001E-4</v>
      </c>
    </row>
    <row r="4830" spans="1:25" x14ac:dyDescent="0.2">
      <c r="A4830">
        <v>4826</v>
      </c>
      <c r="B4830" s="119">
        <v>0.50636451125902793</v>
      </c>
      <c r="C4830" s="97">
        <v>13155.47810889937</v>
      </c>
      <c r="D4830" s="96">
        <v>0.96308346552194424</v>
      </c>
      <c r="E4830" s="98">
        <v>0.7</v>
      </c>
      <c r="F4830" s="119">
        <v>0.64309269562648808</v>
      </c>
      <c r="G4830" s="177">
        <v>1</v>
      </c>
      <c r="H4830" s="97">
        <v>5951990.6155797206</v>
      </c>
      <c r="I4830" s="185">
        <v>44274.133229114428</v>
      </c>
      <c r="J4830" s="174">
        <v>263519225492.61536</v>
      </c>
      <c r="K4830" s="186">
        <v>0.43855866420271694</v>
      </c>
      <c r="L4830" s="182">
        <v>88081291736.650116</v>
      </c>
      <c r="M4830" s="189">
        <v>1618358661.3284318</v>
      </c>
      <c r="N4830" s="187">
        <v>13026245.046286812</v>
      </c>
      <c r="O4830" s="185">
        <v>0</v>
      </c>
      <c r="P4830" s="185">
        <v>292611539759.49457</v>
      </c>
      <c r="Q4830" s="174">
        <v>557749123913.43835</v>
      </c>
      <c r="R4830" s="119">
        <v>0.62690886697948067</v>
      </c>
      <c r="S4830" s="174">
        <v>265493626748.89307</v>
      </c>
      <c r="T4830" s="119">
        <v>0.47600904307309533</v>
      </c>
      <c r="U4830" s="97">
        <v>17.02801581529673</v>
      </c>
      <c r="V4830" s="184">
        <v>4760207371512.1934</v>
      </c>
      <c r="W4830" s="199">
        <v>4942.732690720969</v>
      </c>
      <c r="X4830" s="191">
        <v>4.4644930113701561E-2</v>
      </c>
      <c r="Y4830" s="198">
        <v>2.0000000000000001E-4</v>
      </c>
    </row>
    <row r="4831" spans="1:25" x14ac:dyDescent="0.2">
      <c r="A4831">
        <v>4827</v>
      </c>
      <c r="B4831" s="119">
        <v>0.45096855787511297</v>
      </c>
      <c r="C4831" s="97">
        <v>5409.7812225134867</v>
      </c>
      <c r="D4831" s="96">
        <v>0.92513144552043813</v>
      </c>
      <c r="E4831" s="98">
        <v>0.7</v>
      </c>
      <c r="F4831" s="119">
        <v>0</v>
      </c>
      <c r="G4831" s="177">
        <v>0</v>
      </c>
      <c r="H4831" s="97">
        <v>12993681.996567845</v>
      </c>
      <c r="I4831" s="185">
        <v>24141.239106259658</v>
      </c>
      <c r="J4831" s="174">
        <v>313683583949.84576</v>
      </c>
      <c r="K4831" s="186">
        <v>0.15734203627820431</v>
      </c>
      <c r="L4831" s="182">
        <v>9639073802.6232204</v>
      </c>
      <c r="M4831" s="189">
        <v>48622745338.512672</v>
      </c>
      <c r="N4831" s="187">
        <v>27020279.466596708</v>
      </c>
      <c r="O4831" s="185">
        <v>107991071186.26036</v>
      </c>
      <c r="P4831" s="185">
        <v>0</v>
      </c>
      <c r="Q4831" s="174">
        <v>470297400474.61877</v>
      </c>
      <c r="R4831" s="119">
        <v>0.28864388928734513</v>
      </c>
      <c r="S4831" s="174">
        <v>67442979908.86644</v>
      </c>
      <c r="T4831" s="119">
        <v>0.14340496001211947</v>
      </c>
      <c r="U4831" s="97">
        <v>20.26799678189127</v>
      </c>
      <c r="V4831" s="184">
        <v>1402340593745.97</v>
      </c>
      <c r="W4831" s="199">
        <v>1455.210184210142</v>
      </c>
      <c r="X4831" s="191">
        <v>3.6444103420076972E-2</v>
      </c>
      <c r="Y4831" s="198">
        <v>2.0000000000000001E-4</v>
      </c>
    </row>
    <row r="4832" spans="1:25" x14ac:dyDescent="0.2">
      <c r="A4832">
        <v>4828</v>
      </c>
      <c r="B4832" s="119">
        <v>0.35075870346930882</v>
      </c>
      <c r="C4832" s="97">
        <v>7193.2176267427803</v>
      </c>
      <c r="D4832" s="96">
        <v>0.8698274833968288</v>
      </c>
      <c r="E4832" s="98">
        <v>0</v>
      </c>
      <c r="F4832" s="119">
        <v>0</v>
      </c>
      <c r="G4832" s="177">
        <v>0</v>
      </c>
      <c r="H4832" s="97">
        <v>8525205.20325909</v>
      </c>
      <c r="I4832" s="185">
        <v>36567.55967282597</v>
      </c>
      <c r="J4832" s="174">
        <v>311745949993.26324</v>
      </c>
      <c r="K4832" s="186">
        <v>0.35075870346930882</v>
      </c>
      <c r="L4832" s="182">
        <v>63821875967.368507</v>
      </c>
      <c r="M4832" s="189">
        <v>12057878450.952398</v>
      </c>
      <c r="N4832" s="187">
        <v>18669506.265216105</v>
      </c>
      <c r="O4832" s="185">
        <v>0</v>
      </c>
      <c r="P4832" s="185">
        <v>0</v>
      </c>
      <c r="Q4832" s="174">
        <v>323803828444.21564</v>
      </c>
      <c r="R4832" s="119">
        <v>0.33769707343124639</v>
      </c>
      <c r="S4832" s="174">
        <v>63821875967.368507</v>
      </c>
      <c r="T4832" s="119">
        <v>0.19710043662551577</v>
      </c>
      <c r="U4832" s="97">
        <v>13.629697281182164</v>
      </c>
      <c r="V4832" s="184">
        <v>897553946731.90051</v>
      </c>
      <c r="W4832" s="199">
        <v>931.9316525670813</v>
      </c>
      <c r="X4832" s="191">
        <v>5.441791955350906E-2</v>
      </c>
      <c r="Y4832" s="198">
        <v>2.0000000000000001E-4</v>
      </c>
    </row>
    <row r="4833" spans="1:25" x14ac:dyDescent="0.2">
      <c r="A4833">
        <v>4829</v>
      </c>
      <c r="B4833" s="119">
        <v>0.62027747487695806</v>
      </c>
      <c r="C4833" s="97">
        <v>17000</v>
      </c>
      <c r="D4833" s="96">
        <v>0.26860205616640831</v>
      </c>
      <c r="E4833" s="98">
        <v>2.9005536264899698E-2</v>
      </c>
      <c r="F4833" s="119">
        <v>0</v>
      </c>
      <c r="G4833" s="177">
        <v>0</v>
      </c>
      <c r="H4833" s="97">
        <v>1762624.9429389872</v>
      </c>
      <c r="I4833" s="185">
        <v>53783.655090728193</v>
      </c>
      <c r="J4833" s="174">
        <v>94800411985.34494</v>
      </c>
      <c r="K4833" s="186">
        <v>0.51757497921773399</v>
      </c>
      <c r="L4833" s="182">
        <v>38633940402.469383</v>
      </c>
      <c r="M4833" s="189">
        <v>4740682211.1898079</v>
      </c>
      <c r="N4833" s="187">
        <v>6818440.8986969125</v>
      </c>
      <c r="O4833" s="185">
        <v>2222382514.6154647</v>
      </c>
      <c r="P4833" s="185">
        <v>0</v>
      </c>
      <c r="Q4833" s="174">
        <v>101763476711.15021</v>
      </c>
      <c r="R4833" s="119">
        <v>0.49963138955205244</v>
      </c>
      <c r="S4833" s="174">
        <v>39807875773.757034</v>
      </c>
      <c r="T4833" s="119">
        <v>0.39118038278850681</v>
      </c>
      <c r="U4833" s="97">
        <v>13.520699798320036</v>
      </c>
      <c r="V4833" s="184">
        <v>620342075908.84326</v>
      </c>
      <c r="W4833" s="199">
        <v>643.38129560089612</v>
      </c>
      <c r="X4833" s="191">
        <v>5.0538562258674508E-2</v>
      </c>
      <c r="Y4833" s="198">
        <v>2.0000000000000001E-4</v>
      </c>
    </row>
    <row r="4834" spans="1:25" x14ac:dyDescent="0.2">
      <c r="A4834">
        <v>4830</v>
      </c>
      <c r="B4834" s="119">
        <v>0.46845999018593865</v>
      </c>
      <c r="C4834" s="97">
        <v>4430.6918315444755</v>
      </c>
      <c r="D4834" s="96">
        <v>0.917169511950366</v>
      </c>
      <c r="E4834" s="98">
        <v>6.0376970713843764E-2</v>
      </c>
      <c r="F4834" s="119">
        <v>0</v>
      </c>
      <c r="G4834" s="177">
        <v>0</v>
      </c>
      <c r="H4834" s="97">
        <v>10449752.258576296</v>
      </c>
      <c r="I4834" s="185">
        <v>36058.610922234846</v>
      </c>
      <c r="J4834" s="174">
        <v>376803550925.7475</v>
      </c>
      <c r="K4834" s="186">
        <v>0.44740772983717869</v>
      </c>
      <c r="L4834" s="182">
        <v>120309414135.1853</v>
      </c>
      <c r="M4834" s="189">
        <v>9521287163.5657654</v>
      </c>
      <c r="N4834" s="187">
        <v>22256351.767527308</v>
      </c>
      <c r="O4834" s="185">
        <v>18631779506.222328</v>
      </c>
      <c r="P4834" s="185">
        <v>0</v>
      </c>
      <c r="Q4834" s="174">
        <v>404956617595.53564</v>
      </c>
      <c r="R4834" s="119">
        <v>0.45311086903269598</v>
      </c>
      <c r="S4834" s="174">
        <v>129323073578.26276</v>
      </c>
      <c r="T4834" s="119">
        <v>0.3193504389337542</v>
      </c>
      <c r="U4834" s="97">
        <v>13.635973746095624</v>
      </c>
      <c r="V4834" s="184">
        <v>1927697284497.562</v>
      </c>
      <c r="W4834" s="199">
        <v>2002.5018226258064</v>
      </c>
      <c r="X4834" s="191">
        <v>5.3351944002987393E-2</v>
      </c>
      <c r="Y4834" s="198">
        <v>2.0000000000000001E-4</v>
      </c>
    </row>
    <row r="4835" spans="1:25" x14ac:dyDescent="0.2">
      <c r="A4835">
        <v>4831</v>
      </c>
      <c r="B4835" s="119">
        <v>0.4062606265896217</v>
      </c>
      <c r="C4835" s="97">
        <v>11935.737984252954</v>
      </c>
      <c r="D4835" s="96">
        <v>0.83294718792950528</v>
      </c>
      <c r="E4835" s="98">
        <v>0.44334899790496762</v>
      </c>
      <c r="F4835" s="119">
        <v>0</v>
      </c>
      <c r="G4835" s="177">
        <v>0</v>
      </c>
      <c r="H4835" s="97">
        <v>6379067.9241032694</v>
      </c>
      <c r="I4835" s="185">
        <v>44801.532022157124</v>
      </c>
      <c r="J4835" s="174">
        <v>285792015873.22797</v>
      </c>
      <c r="K4835" s="186">
        <v>0.4062606265896217</v>
      </c>
      <c r="L4835" s="182">
        <v>96665398046.177795</v>
      </c>
      <c r="M4835" s="189">
        <v>29695071234.646049</v>
      </c>
      <c r="N4835" s="187">
        <v>14536096.171433378</v>
      </c>
      <c r="O4835" s="185">
        <v>76059745963.081482</v>
      </c>
      <c r="P4835" s="185">
        <v>0</v>
      </c>
      <c r="Q4835" s="174">
        <v>391546833070.95551</v>
      </c>
      <c r="R4835" s="119">
        <v>0.45193531211978055</v>
      </c>
      <c r="S4835" s="174">
        <v>136392625883.86417</v>
      </c>
      <c r="T4835" s="119">
        <v>0.34834307000804499</v>
      </c>
      <c r="U4835" s="97">
        <v>15.398222852007359</v>
      </c>
      <c r="V4835" s="184">
        <v>2219350291653.1084</v>
      </c>
      <c r="W4835" s="199">
        <v>2302.046343314501</v>
      </c>
      <c r="X4835" s="191">
        <v>4.8861754294223278E-2</v>
      </c>
      <c r="Y4835" s="198">
        <v>2.0000000000000001E-4</v>
      </c>
    </row>
    <row r="4836" spans="1:25" x14ac:dyDescent="0.2">
      <c r="A4836">
        <v>4832</v>
      </c>
      <c r="B4836" s="119">
        <v>0.45067143146203181</v>
      </c>
      <c r="C4836" s="97">
        <v>12187.435125637925</v>
      </c>
      <c r="D4836" s="96">
        <v>1.1404659042638952</v>
      </c>
      <c r="E4836" s="98">
        <v>0</v>
      </c>
      <c r="F4836" s="119">
        <v>0</v>
      </c>
      <c r="G4836" s="177">
        <v>0</v>
      </c>
      <c r="H4836" s="97">
        <v>8536046.9507211857</v>
      </c>
      <c r="I4836" s="185">
        <v>35995.374671057485</v>
      </c>
      <c r="J4836" s="174">
        <v>307258208200.94684</v>
      </c>
      <c r="K4836" s="186">
        <v>0.33072722306343627</v>
      </c>
      <c r="L4836" s="182">
        <v>79031610574.536377</v>
      </c>
      <c r="M4836" s="189">
        <v>5531451769.070282</v>
      </c>
      <c r="N4836" s="187">
        <v>16998673.124406122</v>
      </c>
      <c r="O4836" s="185">
        <v>0</v>
      </c>
      <c r="P4836" s="185">
        <v>0</v>
      </c>
      <c r="Q4836" s="174">
        <v>312789659970.01709</v>
      </c>
      <c r="R4836" s="119">
        <v>0.32487855887399569</v>
      </c>
      <c r="S4836" s="174">
        <v>79031610574.536377</v>
      </c>
      <c r="T4836" s="119">
        <v>0.25266695383124899</v>
      </c>
      <c r="U4836" s="97">
        <v>13.256224305440174</v>
      </c>
      <c r="V4836" s="184">
        <v>1017162727526.1809</v>
      </c>
      <c r="W4836" s="199">
        <v>1055.5664035814245</v>
      </c>
      <c r="X4836" s="191">
        <v>5.9546859579513577E-2</v>
      </c>
      <c r="Y4836" s="198">
        <v>2.0000000000000001E-4</v>
      </c>
    </row>
    <row r="4837" spans="1:25" x14ac:dyDescent="0.2">
      <c r="A4837">
        <v>4833</v>
      </c>
      <c r="B4837" s="119">
        <v>0.58381891101049255</v>
      </c>
      <c r="C4837" s="97">
        <v>9394.6527836590503</v>
      </c>
      <c r="D4837" s="96">
        <v>0.80061519104604317</v>
      </c>
      <c r="E4837" s="98">
        <v>0.21329640170259218</v>
      </c>
      <c r="F4837" s="119">
        <v>0.59375115287679736</v>
      </c>
      <c r="G4837" s="177">
        <v>1</v>
      </c>
      <c r="H4837" s="97">
        <v>5361060.4904095568</v>
      </c>
      <c r="I4837" s="185">
        <v>48796.093793169064</v>
      </c>
      <c r="J4837" s="174">
        <v>261598810520.87769</v>
      </c>
      <c r="K4837" s="186">
        <v>0.549698527099721</v>
      </c>
      <c r="L4837" s="182">
        <v>109590512831.81981</v>
      </c>
      <c r="M4837" s="189">
        <v>3994677803.5421195</v>
      </c>
      <c r="N4837" s="187">
        <v>12691365.81485541</v>
      </c>
      <c r="O4837" s="185">
        <v>0</v>
      </c>
      <c r="P4837" s="185">
        <v>283655372932.36761</v>
      </c>
      <c r="Q4837" s="174">
        <v>549248861256.78741</v>
      </c>
      <c r="R4837" s="119">
        <v>0.67496685988928529</v>
      </c>
      <c r="S4837" s="174">
        <v>214204523761.00839</v>
      </c>
      <c r="T4837" s="119">
        <v>0.38999538983270188</v>
      </c>
      <c r="U4837" s="97">
        <v>15.986256957642732</v>
      </c>
      <c r="V4837" s="184">
        <v>3670347538295.6694</v>
      </c>
      <c r="W4837" s="199">
        <v>3805.3503311569084</v>
      </c>
      <c r="X4837" s="191">
        <v>4.6568467227243338E-2</v>
      </c>
      <c r="Y4837" s="198">
        <v>2.0000000000000001E-4</v>
      </c>
    </row>
    <row r="4838" spans="1:25" x14ac:dyDescent="0.2">
      <c r="A4838">
        <v>4834</v>
      </c>
      <c r="B4838" s="119">
        <v>0.45821650318788415</v>
      </c>
      <c r="C4838" s="97">
        <v>4771.8652901478627</v>
      </c>
      <c r="D4838" s="96">
        <v>1.0823977398421265</v>
      </c>
      <c r="E4838" s="98">
        <v>0</v>
      </c>
      <c r="F4838" s="119">
        <v>0</v>
      </c>
      <c r="G4838" s="177">
        <v>0</v>
      </c>
      <c r="H4838" s="97">
        <v>17070194.063183919</v>
      </c>
      <c r="I4838" s="185">
        <v>29080.238013695092</v>
      </c>
      <c r="J4838" s="174">
        <v>496405306297.35327</v>
      </c>
      <c r="K4838" s="186">
        <v>0.42780994498136393</v>
      </c>
      <c r="L4838" s="182">
        <v>164293654933.26248</v>
      </c>
      <c r="M4838" s="189">
        <v>17699952631.226921</v>
      </c>
      <c r="N4838" s="187">
        <v>33055137.399860419</v>
      </c>
      <c r="O4838" s="185">
        <v>0</v>
      </c>
      <c r="P4838" s="185">
        <v>0</v>
      </c>
      <c r="Q4838" s="174">
        <v>514105258928.5802</v>
      </c>
      <c r="R4838" s="119">
        <v>0.41308102394850227</v>
      </c>
      <c r="S4838" s="174">
        <v>164293654933.26248</v>
      </c>
      <c r="T4838" s="119">
        <v>0.31957201775305366</v>
      </c>
      <c r="U4838" s="97">
        <v>13.362485495798776</v>
      </c>
      <c r="V4838" s="184">
        <v>2349153546583.5503</v>
      </c>
      <c r="W4838" s="199">
        <v>2437.6807672665991</v>
      </c>
      <c r="X4838" s="191">
        <v>5.5326848021533342E-2</v>
      </c>
      <c r="Y4838" s="198">
        <v>2.0000000000000001E-4</v>
      </c>
    </row>
    <row r="4839" spans="1:25" x14ac:dyDescent="0.2">
      <c r="A4839">
        <v>4835</v>
      </c>
      <c r="B4839" s="119">
        <v>0.62666733935144525</v>
      </c>
      <c r="C4839" s="97">
        <v>6251.6831026940836</v>
      </c>
      <c r="D4839" s="96">
        <v>0.80906932606879778</v>
      </c>
      <c r="E4839" s="98">
        <v>0</v>
      </c>
      <c r="F4839" s="119">
        <v>0.5215958194068453</v>
      </c>
      <c r="G4839" s="177">
        <v>1</v>
      </c>
      <c r="H4839" s="97">
        <v>7876368.0297291083</v>
      </c>
      <c r="I4839" s="185">
        <v>39326.398834608597</v>
      </c>
      <c r="J4839" s="174">
        <v>309749190505.28723</v>
      </c>
      <c r="K4839" s="186">
        <v>0.41637475046800554</v>
      </c>
      <c r="L4839" s="182">
        <v>93935861080.296356</v>
      </c>
      <c r="M4839" s="189">
        <v>10971586554.876993</v>
      </c>
      <c r="N4839" s="187">
        <v>17844571.832931049</v>
      </c>
      <c r="O4839" s="185">
        <v>0</v>
      </c>
      <c r="P4839" s="185">
        <v>346404244050.38983</v>
      </c>
      <c r="Q4839" s="174">
        <v>667125021110.55396</v>
      </c>
      <c r="R4839" s="119">
        <v>0.60872418856153299</v>
      </c>
      <c r="S4839" s="174">
        <v>283842542075.19696</v>
      </c>
      <c r="T4839" s="119">
        <v>0.42547128812930468</v>
      </c>
      <c r="U4839" s="97">
        <v>17.149404209121965</v>
      </c>
      <c r="V4839" s="184">
        <v>5221839542495.9482</v>
      </c>
      <c r="W4839" s="199">
        <v>5422.9145630809417</v>
      </c>
      <c r="X4839" s="191">
        <v>4.3150304397095864E-2</v>
      </c>
      <c r="Y4839" s="198">
        <v>2.0000000000000001E-4</v>
      </c>
    </row>
    <row r="4840" spans="1:25" x14ac:dyDescent="0.2">
      <c r="A4840">
        <v>4836</v>
      </c>
      <c r="B4840" s="119">
        <v>0.52834357711732949</v>
      </c>
      <c r="C4840" s="97">
        <v>10690.05550119064</v>
      </c>
      <c r="D4840" s="96">
        <v>0.51870687618153832</v>
      </c>
      <c r="E4840" s="98">
        <v>8.8876922186575211E-2</v>
      </c>
      <c r="F4840" s="119">
        <v>0</v>
      </c>
      <c r="G4840" s="177">
        <v>0</v>
      </c>
      <c r="H4840" s="97">
        <v>4178459.7475615744</v>
      </c>
      <c r="I4840" s="185">
        <v>52020.079832923104</v>
      </c>
      <c r="J4840" s="174">
        <v>217363809646.80881</v>
      </c>
      <c r="K4840" s="186">
        <v>0.52834357711732949</v>
      </c>
      <c r="L4840" s="182">
        <v>87561152892.889633</v>
      </c>
      <c r="M4840" s="189">
        <v>9469199540.5913658</v>
      </c>
      <c r="N4840" s="187">
        <v>11697195.709813541</v>
      </c>
      <c r="O4840" s="185">
        <v>17311055364.684727</v>
      </c>
      <c r="P4840" s="185">
        <v>0</v>
      </c>
      <c r="Q4840" s="174">
        <v>244144064552.0849</v>
      </c>
      <c r="R4840" s="119">
        <v>0.52711343711138392</v>
      </c>
      <c r="S4840" s="174">
        <v>96342067433.307693</v>
      </c>
      <c r="T4840" s="119">
        <v>0.39461154875937765</v>
      </c>
      <c r="U4840" s="97">
        <v>13.856357601882648</v>
      </c>
      <c r="V4840" s="184">
        <v>1465367925797.4631</v>
      </c>
      <c r="W4840" s="199">
        <v>1520.923553365835</v>
      </c>
      <c r="X4840" s="191">
        <v>5.1156419137417919E-2</v>
      </c>
      <c r="Y4840" s="198">
        <v>2.0000000000000001E-4</v>
      </c>
    </row>
    <row r="4841" spans="1:25" x14ac:dyDescent="0.2">
      <c r="A4841">
        <v>4837</v>
      </c>
      <c r="B4841" s="119">
        <v>0.34285395266519364</v>
      </c>
      <c r="C4841" s="97">
        <v>15158.608511717413</v>
      </c>
      <c r="D4841" s="96">
        <v>0.41276040537815606</v>
      </c>
      <c r="E4841" s="98">
        <v>0</v>
      </c>
      <c r="F4841" s="119">
        <v>0.57686574874415975</v>
      </c>
      <c r="G4841" s="177">
        <v>1</v>
      </c>
      <c r="H4841" s="97">
        <v>3376201.6497625024</v>
      </c>
      <c r="I4841" s="185">
        <v>53685.667111449868</v>
      </c>
      <c r="J4841" s="174">
        <v>181253637870.27756</v>
      </c>
      <c r="K4841" s="186">
        <v>0.3428539526651937</v>
      </c>
      <c r="L4841" s="182">
        <v>43151716561.816147</v>
      </c>
      <c r="M4841" s="189">
        <v>669494510.48981917</v>
      </c>
      <c r="N4841" s="187">
        <v>10351644.615705866</v>
      </c>
      <c r="O4841" s="185">
        <v>0</v>
      </c>
      <c r="P4841" s="185">
        <v>220269070753.93152</v>
      </c>
      <c r="Q4841" s="174">
        <v>402192203134.69891</v>
      </c>
      <c r="R4841" s="119">
        <v>0.59264893979579802</v>
      </c>
      <c r="S4841" s="174">
        <v>168153366849.38858</v>
      </c>
      <c r="T4841" s="119">
        <v>0.41809206031045815</v>
      </c>
      <c r="U4841" s="97">
        <v>17.473455916983227</v>
      </c>
      <c r="V4841" s="184">
        <v>3142398570066.6826</v>
      </c>
      <c r="W4841" s="199">
        <v>3261.0357204036964</v>
      </c>
      <c r="X4841" s="191">
        <v>4.1954385730062167E-2</v>
      </c>
      <c r="Y4841" s="198">
        <v>2.0000000000000001E-4</v>
      </c>
    </row>
    <row r="4842" spans="1:25" x14ac:dyDescent="0.2">
      <c r="A4842">
        <v>4838</v>
      </c>
      <c r="B4842" s="119">
        <v>0.60365715325948033</v>
      </c>
      <c r="C4842" s="97">
        <v>8775.0508139436151</v>
      </c>
      <c r="D4842" s="96">
        <v>0.6396326401332062</v>
      </c>
      <c r="E4842" s="98">
        <v>0</v>
      </c>
      <c r="F4842" s="119">
        <v>0.66105183117311961</v>
      </c>
      <c r="G4842" s="177">
        <v>1</v>
      </c>
      <c r="H4842" s="97">
        <v>5127024.9787722817</v>
      </c>
      <c r="I4842" s="185">
        <v>45355.774177189225</v>
      </c>
      <c r="J4842" s="174">
        <v>232540187138.004</v>
      </c>
      <c r="K4842" s="186">
        <v>0.47934643861366188</v>
      </c>
      <c r="L4842" s="182">
        <v>80242701130.535507</v>
      </c>
      <c r="M4842" s="189">
        <v>5636919432.3494749</v>
      </c>
      <c r="N4842" s="187">
        <v>13127569.060565582</v>
      </c>
      <c r="O4842" s="185">
        <v>0</v>
      </c>
      <c r="P4842" s="185">
        <v>240061391390.71213</v>
      </c>
      <c r="Q4842" s="174">
        <v>478238497961.06561</v>
      </c>
      <c r="R4842" s="119">
        <v>0.63465493670155404</v>
      </c>
      <c r="S4842" s="174">
        <v>184082982304.4649</v>
      </c>
      <c r="T4842" s="119">
        <v>0.38491878652448319</v>
      </c>
      <c r="U4842" s="97">
        <v>16.491262506481334</v>
      </c>
      <c r="V4842" s="184">
        <v>3273030874059.5117</v>
      </c>
      <c r="W4842" s="199">
        <v>3395.7240163537672</v>
      </c>
      <c r="X4842" s="191">
        <v>4.4437241522240226E-2</v>
      </c>
      <c r="Y4842" s="198">
        <v>2.0000000000000001E-4</v>
      </c>
    </row>
    <row r="4843" spans="1:25" x14ac:dyDescent="0.2">
      <c r="A4843">
        <v>4839</v>
      </c>
      <c r="B4843" s="119">
        <v>0.55407101843058837</v>
      </c>
      <c r="C4843" s="97">
        <v>8229.4053044794582</v>
      </c>
      <c r="D4843" s="96">
        <v>0.82587259917609623</v>
      </c>
      <c r="E4843" s="98">
        <v>0</v>
      </c>
      <c r="F4843" s="119">
        <v>0.54744865254834085</v>
      </c>
      <c r="G4843" s="177">
        <v>1</v>
      </c>
      <c r="H4843" s="97">
        <v>7644451.7707657218</v>
      </c>
      <c r="I4843" s="185">
        <v>35989.052141553555</v>
      </c>
      <c r="J4843" s="174">
        <v>275116573371.67896</v>
      </c>
      <c r="K4843" s="186">
        <v>0.44545071852578799</v>
      </c>
      <c r="L4843" s="182">
        <v>94401674887.741364</v>
      </c>
      <c r="M4843" s="189">
        <v>7559483228.0714664</v>
      </c>
      <c r="N4843" s="187">
        <v>17192733.749255672</v>
      </c>
      <c r="O4843" s="185">
        <v>0</v>
      </c>
      <c r="P4843" s="185">
        <v>335542188822.74139</v>
      </c>
      <c r="Q4843" s="174">
        <v>618218245422.49182</v>
      </c>
      <c r="R4843" s="119">
        <v>0.63243786355376874</v>
      </c>
      <c r="S4843" s="174">
        <v>253757840227.67755</v>
      </c>
      <c r="T4843" s="119">
        <v>0.41046643658059434</v>
      </c>
      <c r="U4843" s="97">
        <v>16.855263359463738</v>
      </c>
      <c r="V4843" s="184">
        <v>4568044709620.3818</v>
      </c>
      <c r="W4843" s="199">
        <v>4741.573252169861</v>
      </c>
      <c r="X4843" s="191">
        <v>4.4563793293580962E-2</v>
      </c>
      <c r="Y4843" s="198">
        <v>2.0000000000000001E-4</v>
      </c>
    </row>
    <row r="4844" spans="1:25" x14ac:dyDescent="0.2">
      <c r="A4844">
        <v>4840</v>
      </c>
      <c r="B4844" s="119">
        <v>0.48613126600814727</v>
      </c>
      <c r="C4844" s="97">
        <v>16698.271421722853</v>
      </c>
      <c r="D4844" s="96">
        <v>0.49799889842205181</v>
      </c>
      <c r="E4844" s="98">
        <v>0.40219679084312526</v>
      </c>
      <c r="F4844" s="119">
        <v>0.6182908970396821</v>
      </c>
      <c r="G4844" s="177">
        <v>1</v>
      </c>
      <c r="H4844" s="97">
        <v>2695522.1552264821</v>
      </c>
      <c r="I4844" s="185">
        <v>53251.663989654015</v>
      </c>
      <c r="J4844" s="174">
        <v>143541040086.78864</v>
      </c>
      <c r="K4844" s="186">
        <v>0.4638719016340106</v>
      </c>
      <c r="L4844" s="182">
        <v>56568803452.398666</v>
      </c>
      <c r="M4844" s="189">
        <v>1724877163.2279108</v>
      </c>
      <c r="N4844" s="187">
        <v>8218943.726503605</v>
      </c>
      <c r="O4844" s="185">
        <v>0</v>
      </c>
      <c r="P4844" s="185">
        <v>196296337116.57175</v>
      </c>
      <c r="Q4844" s="174">
        <v>341562254366.58826</v>
      </c>
      <c r="R4844" s="119">
        <v>0.65470268468492276</v>
      </c>
      <c r="S4844" s="174">
        <v>155071564581.95886</v>
      </c>
      <c r="T4844" s="119">
        <v>0.4540067369842492</v>
      </c>
      <c r="U4844" s="97">
        <v>16.846990268294395</v>
      </c>
      <c r="V4844" s="184">
        <v>2811330762078.9375</v>
      </c>
      <c r="W4844" s="199">
        <v>2917.7491446315917</v>
      </c>
      <c r="X4844" s="191">
        <v>4.383848227984518E-2</v>
      </c>
      <c r="Y4844" s="198">
        <v>2.0000000000000001E-4</v>
      </c>
    </row>
    <row r="4845" spans="1:25" x14ac:dyDescent="0.2">
      <c r="A4845">
        <v>4841</v>
      </c>
      <c r="B4845" s="119">
        <v>0.53699996004598749</v>
      </c>
      <c r="C4845" s="97">
        <v>4977.5193101488176</v>
      </c>
      <c r="D4845" s="96">
        <v>1.1023158053194939</v>
      </c>
      <c r="E4845" s="98">
        <v>0.47860256573102039</v>
      </c>
      <c r="F4845" s="119">
        <v>0.71380133577431759</v>
      </c>
      <c r="G4845" s="177">
        <v>1</v>
      </c>
      <c r="H4845" s="97">
        <v>19348375.782825295</v>
      </c>
      <c r="I4845" s="185">
        <v>28025.90748545056</v>
      </c>
      <c r="J4845" s="174">
        <v>542255789683.19379</v>
      </c>
      <c r="K4845" s="186">
        <v>0.30189606732718299</v>
      </c>
      <c r="L4845" s="182">
        <v>94752519617.507568</v>
      </c>
      <c r="M4845" s="189">
        <v>5121909301.1374874</v>
      </c>
      <c r="N4845" s="187">
        <v>36956894.370290577</v>
      </c>
      <c r="O4845" s="185">
        <v>0</v>
      </c>
      <c r="P4845" s="185">
        <v>432403051174.98309</v>
      </c>
      <c r="Q4845" s="174">
        <v>979780750159.31433</v>
      </c>
      <c r="R4845" s="119">
        <v>0.52014425803719078</v>
      </c>
      <c r="S4845" s="174">
        <v>310550676880.23877</v>
      </c>
      <c r="T4845" s="119">
        <v>0.31695935731513669</v>
      </c>
      <c r="U4845" s="97">
        <v>17.223119033647983</v>
      </c>
      <c r="V4845" s="184">
        <v>5628803544793.0225</v>
      </c>
      <c r="W4845" s="199">
        <v>5848.5840966450278</v>
      </c>
      <c r="X4845" s="191">
        <v>4.3472239213692317E-2</v>
      </c>
      <c r="Y4845" s="198">
        <v>2.0000000000000001E-4</v>
      </c>
    </row>
    <row r="4846" spans="1:25" x14ac:dyDescent="0.2">
      <c r="A4846">
        <v>4842</v>
      </c>
      <c r="B4846" s="119">
        <v>0.46670190034181386</v>
      </c>
      <c r="C4846" s="97">
        <v>13010.66229753251</v>
      </c>
      <c r="D4846" s="96">
        <v>1.1316383034419462</v>
      </c>
      <c r="E4846" s="98">
        <v>0</v>
      </c>
      <c r="F4846" s="119">
        <v>0</v>
      </c>
      <c r="G4846" s="177">
        <v>0</v>
      </c>
      <c r="H4846" s="97">
        <v>19216289.441511814</v>
      </c>
      <c r="I4846" s="185">
        <v>26231.518771968615</v>
      </c>
      <c r="J4846" s="174">
        <v>504072457212.59943</v>
      </c>
      <c r="K4846" s="186">
        <v>0.35855503783169984</v>
      </c>
      <c r="L4846" s="182">
        <v>158754395703.66959</v>
      </c>
      <c r="M4846" s="189">
        <v>10158090480.095984</v>
      </c>
      <c r="N4846" s="187">
        <v>36189009.407227501</v>
      </c>
      <c r="O4846" s="185">
        <v>0</v>
      </c>
      <c r="P4846" s="185">
        <v>0</v>
      </c>
      <c r="Q4846" s="174">
        <v>514230547692.69543</v>
      </c>
      <c r="R4846" s="119">
        <v>0.35147215539165227</v>
      </c>
      <c r="S4846" s="174">
        <v>158754395703.66959</v>
      </c>
      <c r="T4846" s="119">
        <v>0.30872221888797891</v>
      </c>
      <c r="U4846" s="97">
        <v>13.21190056840638</v>
      </c>
      <c r="V4846" s="184">
        <v>1886203464538.2969</v>
      </c>
      <c r="W4846" s="199">
        <v>1957.8594344647727</v>
      </c>
      <c r="X4846" s="191">
        <v>6.4934438964719066E-2</v>
      </c>
      <c r="Y4846" s="198">
        <v>2.0000000000000001E-4</v>
      </c>
    </row>
    <row r="4847" spans="1:25" x14ac:dyDescent="0.2">
      <c r="A4847">
        <v>4843</v>
      </c>
      <c r="B4847" s="119">
        <v>0.51524510529565748</v>
      </c>
      <c r="C4847" s="97">
        <v>10293.341984613045</v>
      </c>
      <c r="D4847" s="96">
        <v>1.1032893861967101</v>
      </c>
      <c r="E4847" s="98">
        <v>0</v>
      </c>
      <c r="F4847" s="119">
        <v>0.45083319139148709</v>
      </c>
      <c r="G4847" s="177">
        <v>1</v>
      </c>
      <c r="H4847" s="97">
        <v>10270307.396422336</v>
      </c>
      <c r="I4847" s="185">
        <v>30980.190701747066</v>
      </c>
      <c r="J4847" s="174">
        <v>318176081706.72736</v>
      </c>
      <c r="K4847" s="186">
        <v>0.27650423699907167</v>
      </c>
      <c r="L4847" s="182">
        <v>58478177250.98674</v>
      </c>
      <c r="M4847" s="189">
        <v>11314977483.041039</v>
      </c>
      <c r="N4847" s="187">
        <v>20338987.513559841</v>
      </c>
      <c r="O4847" s="185">
        <v>0</v>
      </c>
      <c r="P4847" s="185">
        <v>200555688407.82541</v>
      </c>
      <c r="Q4847" s="174">
        <v>530046747597.59375</v>
      </c>
      <c r="R4847" s="119">
        <v>0.46867863364106988</v>
      </c>
      <c r="S4847" s="174">
        <v>166427627238.03311</v>
      </c>
      <c r="T4847" s="119">
        <v>0.31398669644207178</v>
      </c>
      <c r="U4847" s="97">
        <v>17.083987119026038</v>
      </c>
      <c r="V4847" s="184">
        <v>2884484446353.2544</v>
      </c>
      <c r="W4847" s="199">
        <v>2995.6397023114723</v>
      </c>
      <c r="X4847" s="191">
        <v>4.539234579492292E-2</v>
      </c>
      <c r="Y4847" s="198">
        <v>2.0000000000000001E-4</v>
      </c>
    </row>
    <row r="4848" spans="1:25" x14ac:dyDescent="0.2">
      <c r="A4848">
        <v>4844</v>
      </c>
      <c r="B4848" s="119">
        <v>0.694780176377643</v>
      </c>
      <c r="C4848" s="97">
        <v>12000.697828671227</v>
      </c>
      <c r="D4848" s="96">
        <v>0.9341438470030321</v>
      </c>
      <c r="E4848" s="98">
        <v>0</v>
      </c>
      <c r="F4848" s="119">
        <v>0</v>
      </c>
      <c r="G4848" s="177">
        <v>0</v>
      </c>
      <c r="H4848" s="97">
        <v>11211890.28980946</v>
      </c>
      <c r="I4848" s="185">
        <v>35531.600187322154</v>
      </c>
      <c r="J4848" s="174">
        <v>398376403121.62921</v>
      </c>
      <c r="K4848" s="186">
        <v>0.43075316138065622</v>
      </c>
      <c r="L4848" s="182">
        <v>130326135331.90636</v>
      </c>
      <c r="M4848" s="189">
        <v>6072609627.9568615</v>
      </c>
      <c r="N4848" s="187">
        <v>23287076.073776327</v>
      </c>
      <c r="O4848" s="185">
        <v>0</v>
      </c>
      <c r="P4848" s="185">
        <v>0</v>
      </c>
      <c r="Q4848" s="174">
        <v>404449012749.58606</v>
      </c>
      <c r="R4848" s="119">
        <v>0.42428560746751909</v>
      </c>
      <c r="S4848" s="174">
        <v>130326135331.90636</v>
      </c>
      <c r="T4848" s="119">
        <v>0.32223131031005275</v>
      </c>
      <c r="U4848" s="97">
        <v>13.15008435430167</v>
      </c>
      <c r="V4848" s="184">
        <v>1704362340010.8503</v>
      </c>
      <c r="W4848" s="199">
        <v>1767.5237216189403</v>
      </c>
      <c r="X4848" s="191">
        <v>6.1916659970175099E-2</v>
      </c>
      <c r="Y4848" s="198">
        <v>2.0000000000000001E-4</v>
      </c>
    </row>
    <row r="4849" spans="1:25" x14ac:dyDescent="0.2">
      <c r="A4849">
        <v>4845</v>
      </c>
      <c r="B4849" s="119">
        <v>0.38646134839186269</v>
      </c>
      <c r="C4849" s="97">
        <v>7492.9364683222093</v>
      </c>
      <c r="D4849" s="96">
        <v>1.204837646559844</v>
      </c>
      <c r="E4849" s="98">
        <v>0.16279741252316182</v>
      </c>
      <c r="F4849" s="119">
        <v>0.59847025915467311</v>
      </c>
      <c r="G4849" s="177">
        <v>1</v>
      </c>
      <c r="H4849" s="97">
        <v>11927887.857822655</v>
      </c>
      <c r="I4849" s="185">
        <v>35383.64769403822</v>
      </c>
      <c r="J4849" s="174">
        <v>422052181695.19305</v>
      </c>
      <c r="K4849" s="186">
        <v>0.38646134839186264</v>
      </c>
      <c r="L4849" s="182">
        <v>117987569934.30084</v>
      </c>
      <c r="M4849" s="189">
        <v>8756258946.0924149</v>
      </c>
      <c r="N4849" s="187">
        <v>22723920.048936628</v>
      </c>
      <c r="O4849" s="185">
        <v>0</v>
      </c>
      <c r="P4849" s="185">
        <v>494019906994.05426</v>
      </c>
      <c r="Q4849" s="174">
        <v>924828347635.33972</v>
      </c>
      <c r="R4849" s="119">
        <v>0.60370422495423126</v>
      </c>
      <c r="S4849" s="174">
        <v>426544404517.86676</v>
      </c>
      <c r="T4849" s="119">
        <v>0.46121467362941759</v>
      </c>
      <c r="U4849" s="97">
        <v>17.403131261413353</v>
      </c>
      <c r="V4849" s="184">
        <v>7793097256414.6621</v>
      </c>
      <c r="W4849" s="199">
        <v>8095.9898895309707</v>
      </c>
      <c r="X4849" s="191">
        <v>4.3765229706354283E-2</v>
      </c>
      <c r="Y4849" s="198">
        <v>2.0000000000000001E-4</v>
      </c>
    </row>
    <row r="4850" spans="1:25" x14ac:dyDescent="0.2">
      <c r="A4850">
        <v>4846</v>
      </c>
      <c r="B4850" s="119">
        <v>0.60832848173553578</v>
      </c>
      <c r="C4850" s="97">
        <v>11974.728195095489</v>
      </c>
      <c r="D4850" s="96">
        <v>1.0443571496601165</v>
      </c>
      <c r="E4850" s="98">
        <v>0.63631871339535029</v>
      </c>
      <c r="F4850" s="119">
        <v>0.55553769011436716</v>
      </c>
      <c r="G4850" s="177">
        <v>1</v>
      </c>
      <c r="H4850" s="97">
        <v>6965851.9647607692</v>
      </c>
      <c r="I4850" s="185">
        <v>47471.488593746188</v>
      </c>
      <c r="J4850" s="174">
        <v>330679362090.8653</v>
      </c>
      <c r="K4850" s="186">
        <v>0.47158634084720497</v>
      </c>
      <c r="L4850" s="182">
        <v>124662941189.94302</v>
      </c>
      <c r="M4850" s="189">
        <v>4889390416.0938683</v>
      </c>
      <c r="N4850" s="187">
        <v>14599733.250164691</v>
      </c>
      <c r="O4850" s="185">
        <v>0</v>
      </c>
      <c r="P4850" s="185">
        <v>371188078992.83545</v>
      </c>
      <c r="Q4850" s="174">
        <v>706756831499.79456</v>
      </c>
      <c r="R4850" s="119">
        <v>0.64080644625013305</v>
      </c>
      <c r="S4850" s="174">
        <v>288442845905.87262</v>
      </c>
      <c r="T4850" s="119">
        <v>0.40812176557780677</v>
      </c>
      <c r="U4850" s="97">
        <v>16.457577467673772</v>
      </c>
      <c r="V4850" s="184">
        <v>4998285524760.6396</v>
      </c>
      <c r="W4850" s="199">
        <v>5187.5113877089407</v>
      </c>
      <c r="X4850" s="191">
        <v>4.6430083468700423E-2</v>
      </c>
      <c r="Y4850" s="198">
        <v>2.0000000000000001E-4</v>
      </c>
    </row>
    <row r="4851" spans="1:25" x14ac:dyDescent="0.2">
      <c r="A4851">
        <v>4847</v>
      </c>
      <c r="B4851" s="119">
        <v>0.58274087128020702</v>
      </c>
      <c r="C4851" s="97">
        <v>10970.59156192394</v>
      </c>
      <c r="D4851" s="96">
        <v>0.93338993874516407</v>
      </c>
      <c r="E4851" s="98">
        <v>0.11731803103222768</v>
      </c>
      <c r="F4851" s="119">
        <v>0</v>
      </c>
      <c r="G4851" s="177">
        <v>0</v>
      </c>
      <c r="H4851" s="97">
        <v>8057454.6956629781</v>
      </c>
      <c r="I4851" s="185">
        <v>39004.727585156594</v>
      </c>
      <c r="J4851" s="174">
        <v>314278825434.07532</v>
      </c>
      <c r="K4851" s="186">
        <v>0.41475140475234573</v>
      </c>
      <c r="L4851" s="182">
        <v>104811980340.09097</v>
      </c>
      <c r="M4851" s="189">
        <v>9345370195.6055984</v>
      </c>
      <c r="N4851" s="187">
        <v>17244125.828405373</v>
      </c>
      <c r="O4851" s="185">
        <v>12597437955.149799</v>
      </c>
      <c r="P4851" s="185">
        <v>0</v>
      </c>
      <c r="Q4851" s="174">
        <v>336221633584.83069</v>
      </c>
      <c r="R4851" s="119">
        <v>0.41765764207254569</v>
      </c>
      <c r="S4851" s="174">
        <v>110332650834.9955</v>
      </c>
      <c r="T4851" s="119">
        <v>0.32815452610415663</v>
      </c>
      <c r="U4851" s="97">
        <v>13.528405455946059</v>
      </c>
      <c r="V4851" s="184">
        <v>1554103902331.9607</v>
      </c>
      <c r="W4851" s="199">
        <v>1612.0634138642522</v>
      </c>
      <c r="X4851" s="191">
        <v>5.6105505408163968E-2</v>
      </c>
      <c r="Y4851" s="198">
        <v>2.0000000000000001E-4</v>
      </c>
    </row>
    <row r="4852" spans="1:25" x14ac:dyDescent="0.2">
      <c r="A4852">
        <v>4848</v>
      </c>
      <c r="B4852" s="119">
        <v>0.36663077910973119</v>
      </c>
      <c r="C4852" s="97">
        <v>6315.5389154743325</v>
      </c>
      <c r="D4852" s="96">
        <v>0.6277293790075873</v>
      </c>
      <c r="E4852" s="98">
        <v>0</v>
      </c>
      <c r="F4852" s="119">
        <v>0.69677449493857668</v>
      </c>
      <c r="G4852" s="177">
        <v>1</v>
      </c>
      <c r="H4852" s="97">
        <v>24058734.137738928</v>
      </c>
      <c r="I4852" s="185">
        <v>29780.952700878202</v>
      </c>
      <c r="J4852" s="174">
        <v>716492023399.00671</v>
      </c>
      <c r="K4852" s="186">
        <v>0.25688479594690927</v>
      </c>
      <c r="L4852" s="182">
        <v>109186016639.22697</v>
      </c>
      <c r="M4852" s="189">
        <v>21489427365.46743</v>
      </c>
      <c r="N4852" s="187">
        <v>55386039.482333623</v>
      </c>
      <c r="O4852" s="185">
        <v>0</v>
      </c>
      <c r="P4852" s="185">
        <v>429002031015.96832</v>
      </c>
      <c r="Q4852" s="174">
        <v>1166983481780.4426</v>
      </c>
      <c r="R4852" s="119">
        <v>0.45181233519843034</v>
      </c>
      <c r="S4852" s="174">
        <v>341994652076.88184</v>
      </c>
      <c r="T4852" s="119">
        <v>0.29305869141790047</v>
      </c>
      <c r="U4852" s="97">
        <v>17.305828705930342</v>
      </c>
      <c r="V4852" s="184">
        <v>6257605238587.9482</v>
      </c>
      <c r="W4852" s="199">
        <v>6498.1146598346695</v>
      </c>
      <c r="X4852" s="191">
        <v>4.2716581144337198E-2</v>
      </c>
      <c r="Y4852" s="198">
        <v>2.0000000000000001E-4</v>
      </c>
    </row>
    <row r="4853" spans="1:25" x14ac:dyDescent="0.2">
      <c r="A4853">
        <v>4849</v>
      </c>
      <c r="B4853" s="119">
        <v>0.58699591800458017</v>
      </c>
      <c r="C4853" s="97">
        <v>4292.4517117563864</v>
      </c>
      <c r="D4853" s="96">
        <v>1.0045864692696544</v>
      </c>
      <c r="E4853" s="98">
        <v>0.38795121123670251</v>
      </c>
      <c r="F4853" s="119">
        <v>0.55300613294505918</v>
      </c>
      <c r="G4853" s="177">
        <v>1</v>
      </c>
      <c r="H4853" s="97">
        <v>25061401.128976122</v>
      </c>
      <c r="I4853" s="185">
        <v>30035.081204489506</v>
      </c>
      <c r="J4853" s="174">
        <v>752721218007.08276</v>
      </c>
      <c r="K4853" s="186">
        <v>0.43396498445816789</v>
      </c>
      <c r="L4853" s="182">
        <v>249273273774.86514</v>
      </c>
      <c r="M4853" s="189">
        <v>5786934554.1899586</v>
      </c>
      <c r="N4853" s="187">
        <v>48916390.557222217</v>
      </c>
      <c r="O4853" s="185">
        <v>0</v>
      </c>
      <c r="P4853" s="185">
        <v>417468190833.41052</v>
      </c>
      <c r="Q4853" s="174">
        <v>1175976343394.6831</v>
      </c>
      <c r="R4853" s="119">
        <v>0.56177082817284529</v>
      </c>
      <c r="S4853" s="174">
        <v>483213722354.88312</v>
      </c>
      <c r="T4853" s="119">
        <v>0.41090428822742581</v>
      </c>
      <c r="U4853" s="97">
        <v>15.941254458385549</v>
      </c>
      <c r="V4853" s="184">
        <v>8252575740513.8359</v>
      </c>
      <c r="W4853" s="199">
        <v>8563.2443202150334</v>
      </c>
      <c r="X4853" s="191">
        <v>4.6136642974118104E-2</v>
      </c>
      <c r="Y4853" s="198">
        <v>2.0000000000000001E-4</v>
      </c>
    </row>
    <row r="4854" spans="1:25" x14ac:dyDescent="0.2">
      <c r="A4854">
        <v>4850</v>
      </c>
      <c r="B4854" s="119">
        <v>0.64666216328323367</v>
      </c>
      <c r="C4854" s="97">
        <v>13839.050349672709</v>
      </c>
      <c r="D4854" s="96">
        <v>1.1596720050630844</v>
      </c>
      <c r="E4854" s="98">
        <v>0.12615179326462278</v>
      </c>
      <c r="F4854" s="119">
        <v>0</v>
      </c>
      <c r="G4854" s="177">
        <v>0</v>
      </c>
      <c r="H4854" s="97">
        <v>10675692.295363598</v>
      </c>
      <c r="I4854" s="185">
        <v>39210.887074977974</v>
      </c>
      <c r="J4854" s="174">
        <v>418603365040.71442</v>
      </c>
      <c r="K4854" s="186">
        <v>0.39578863359231231</v>
      </c>
      <c r="L4854" s="182">
        <v>146966023179.05371</v>
      </c>
      <c r="M4854" s="189">
        <v>14696512878.527428</v>
      </c>
      <c r="N4854" s="187">
        <v>20711559.130105734</v>
      </c>
      <c r="O4854" s="185">
        <v>38283257516.487854</v>
      </c>
      <c r="P4854" s="185">
        <v>0</v>
      </c>
      <c r="Q4854" s="174">
        <v>471583135435.72968</v>
      </c>
      <c r="R4854" s="119">
        <v>0.41626819351463479</v>
      </c>
      <c r="S4854" s="174">
        <v>164882040593.3743</v>
      </c>
      <c r="T4854" s="119">
        <v>0.34963515063155914</v>
      </c>
      <c r="U4854" s="97">
        <v>13.944051572577788</v>
      </c>
      <c r="V4854" s="184">
        <v>2291961478115.3174</v>
      </c>
      <c r="W4854" s="199">
        <v>2378.8321851032742</v>
      </c>
      <c r="X4854" s="191">
        <v>5.4479690754815527E-2</v>
      </c>
      <c r="Y4854" s="198">
        <v>2.0000000000000001E-4</v>
      </c>
    </row>
    <row r="4855" spans="1:25" x14ac:dyDescent="0.2">
      <c r="A4855">
        <v>4851</v>
      </c>
      <c r="B4855" s="119">
        <v>0.43317045847399016</v>
      </c>
      <c r="C4855" s="97">
        <v>5321.6844764517082</v>
      </c>
      <c r="D4855" s="96">
        <v>0.89812461909815589</v>
      </c>
      <c r="E4855" s="98">
        <v>0</v>
      </c>
      <c r="F4855" s="119">
        <v>0.49029976835340261</v>
      </c>
      <c r="G4855" s="177">
        <v>1</v>
      </c>
      <c r="H4855" s="97">
        <v>8698538.2841435671</v>
      </c>
      <c r="I4855" s="185">
        <v>40696.215040564639</v>
      </c>
      <c r="J4855" s="174">
        <v>353997584550.09076</v>
      </c>
      <c r="K4855" s="186">
        <v>0.43317045847399016</v>
      </c>
      <c r="L4855" s="182">
        <v>105300473828.59642</v>
      </c>
      <c r="M4855" s="189">
        <v>10461007954.344179</v>
      </c>
      <c r="N4855" s="187">
        <v>18908736.639708869</v>
      </c>
      <c r="O4855" s="185">
        <v>0</v>
      </c>
      <c r="P4855" s="185">
        <v>321532534775.13342</v>
      </c>
      <c r="Q4855" s="174">
        <v>685991127279.56836</v>
      </c>
      <c r="R4855" s="119">
        <v>0.59850238216132545</v>
      </c>
      <c r="S4855" s="174">
        <v>315820493332.99561</v>
      </c>
      <c r="T4855" s="119">
        <v>0.46038568251668704</v>
      </c>
      <c r="U4855" s="97">
        <v>17.108869279400473</v>
      </c>
      <c r="V4855" s="184">
        <v>5786985956080.7891</v>
      </c>
      <c r="W4855" s="199">
        <v>6009.556209496287</v>
      </c>
      <c r="X4855" s="191">
        <v>4.3615107796566958E-2</v>
      </c>
      <c r="Y4855" s="198">
        <v>2.0000000000000001E-4</v>
      </c>
    </row>
    <row r="4856" spans="1:25" x14ac:dyDescent="0.2">
      <c r="A4856">
        <v>4852</v>
      </c>
      <c r="B4856" s="119">
        <v>0.44848516360682844</v>
      </c>
      <c r="C4856" s="97">
        <v>13168.319997740033</v>
      </c>
      <c r="D4856" s="96">
        <v>0.76033948683141139</v>
      </c>
      <c r="E4856" s="98">
        <v>0.7</v>
      </c>
      <c r="F4856" s="119">
        <v>0.65683536102965956</v>
      </c>
      <c r="G4856" s="177">
        <v>1</v>
      </c>
      <c r="H4856" s="97">
        <v>4533883.2189814001</v>
      </c>
      <c r="I4856" s="185">
        <v>35217.052763382555</v>
      </c>
      <c r="J4856" s="174">
        <v>159670004545.88272</v>
      </c>
      <c r="K4856" s="186">
        <v>0.2766914340037131</v>
      </c>
      <c r="L4856" s="182">
        <v>29141851559.883926</v>
      </c>
      <c r="M4856" s="189">
        <v>0</v>
      </c>
      <c r="N4856" s="187">
        <v>11126227.437332194</v>
      </c>
      <c r="O4856" s="185">
        <v>0</v>
      </c>
      <c r="P4856" s="185">
        <v>239669790929.58221</v>
      </c>
      <c r="Q4856" s="174">
        <v>399339795475.46497</v>
      </c>
      <c r="R4856" s="119">
        <v>0.59076294910192551</v>
      </c>
      <c r="S4856" s="174">
        <v>135531966814.95358</v>
      </c>
      <c r="T4856" s="119">
        <v>0.3393900842103289</v>
      </c>
      <c r="U4856" s="97">
        <v>17.709890268190133</v>
      </c>
      <c r="V4856" s="184">
        <v>2529358207160.8711</v>
      </c>
      <c r="W4856" s="199">
        <v>2626.1108260304554</v>
      </c>
      <c r="X4856" s="191">
        <v>4.3125901811372505E-2</v>
      </c>
      <c r="Y4856" s="198">
        <v>2.0000000000000001E-4</v>
      </c>
    </row>
    <row r="4857" spans="1:25" x14ac:dyDescent="0.2">
      <c r="A4857">
        <v>4853</v>
      </c>
      <c r="B4857" s="119">
        <v>0.74764703919210462</v>
      </c>
      <c r="C4857" s="97">
        <v>10082.152004736379</v>
      </c>
      <c r="D4857" s="96">
        <v>0.2</v>
      </c>
      <c r="E4857" s="98">
        <v>0.7</v>
      </c>
      <c r="F4857" s="119">
        <v>0.56331330678933822</v>
      </c>
      <c r="G4857" s="177">
        <v>1</v>
      </c>
      <c r="H4857" s="97">
        <v>1627424.5127887235</v>
      </c>
      <c r="I4857" s="185">
        <v>54209.926814774735</v>
      </c>
      <c r="J4857" s="174">
        <v>88222563734.847122</v>
      </c>
      <c r="K4857" s="186">
        <v>0.47293833046365263</v>
      </c>
      <c r="L4857" s="182">
        <v>31300229236.360271</v>
      </c>
      <c r="M4857" s="189">
        <v>180156421.69319692</v>
      </c>
      <c r="N4857" s="187">
        <v>6824515.208368252</v>
      </c>
      <c r="O4857" s="185">
        <v>0</v>
      </c>
      <c r="P4857" s="185">
        <v>135361554916.47461</v>
      </c>
      <c r="Q4857" s="174">
        <v>223764275073.01492</v>
      </c>
      <c r="R4857" s="119">
        <v>0.67040672996711281</v>
      </c>
      <c r="S4857" s="174">
        <v>118489754386.68837</v>
      </c>
      <c r="T4857" s="119">
        <v>0.52952936454232846</v>
      </c>
      <c r="U4857" s="97">
        <v>17.419670778088967</v>
      </c>
      <c r="V4857" s="184">
        <v>2270884853038.3071</v>
      </c>
      <c r="W4857" s="199">
        <v>2358.2447514552296</v>
      </c>
      <c r="X4857" s="191">
        <v>4.1734775125143703E-2</v>
      </c>
      <c r="Y4857" s="198">
        <v>2.0000000000000001E-4</v>
      </c>
    </row>
    <row r="4858" spans="1:25" x14ac:dyDescent="0.2">
      <c r="A4858">
        <v>4854</v>
      </c>
      <c r="B4858" s="119">
        <v>0.66659740516812094</v>
      </c>
      <c r="C4858" s="97">
        <v>6657.0158540447828</v>
      </c>
      <c r="D4858" s="96">
        <v>1.2573518659440737</v>
      </c>
      <c r="E4858" s="98">
        <v>0.7</v>
      </c>
      <c r="F4858" s="119">
        <v>0</v>
      </c>
      <c r="G4858" s="177">
        <v>0</v>
      </c>
      <c r="H4858" s="97">
        <v>18801329.002605382</v>
      </c>
      <c r="I4858" s="185">
        <v>28717.289003212467</v>
      </c>
      <c r="J4858" s="174">
        <v>539923198612.29919</v>
      </c>
      <c r="K4858" s="186">
        <v>0.3368578351403001</v>
      </c>
      <c r="L4858" s="182">
        <v>134355266245.94931</v>
      </c>
      <c r="M4858" s="189">
        <v>69015099887.72467</v>
      </c>
      <c r="N4858" s="187">
        <v>34303250.763286471</v>
      </c>
      <c r="O4858" s="185">
        <v>130150774881.9931</v>
      </c>
      <c r="P4858" s="185">
        <v>0</v>
      </c>
      <c r="Q4858" s="174">
        <v>739089073382.01709</v>
      </c>
      <c r="R4858" s="119">
        <v>0.38696009727684683</v>
      </c>
      <c r="S4858" s="174">
        <v>193531496214.66187</v>
      </c>
      <c r="T4858" s="119">
        <v>0.26185138325625085</v>
      </c>
      <c r="U4858" s="97">
        <v>16.102447804243237</v>
      </c>
      <c r="V4858" s="184">
        <v>3186157922772.915</v>
      </c>
      <c r="W4858" s="199">
        <v>3306.6005120331224</v>
      </c>
      <c r="X4858" s="191">
        <v>4.8956728435718695E-2</v>
      </c>
      <c r="Y4858" s="198">
        <v>2.0000000000000001E-4</v>
      </c>
    </row>
    <row r="4859" spans="1:25" x14ac:dyDescent="0.2">
      <c r="A4859">
        <v>4855</v>
      </c>
      <c r="B4859" s="119">
        <v>0.32017008505760747</v>
      </c>
      <c r="C4859" s="97">
        <v>10344.796463174242</v>
      </c>
      <c r="D4859" s="96">
        <v>0.3765223249654065</v>
      </c>
      <c r="E4859" s="98">
        <v>0.46532041167977928</v>
      </c>
      <c r="F4859" s="119">
        <v>0</v>
      </c>
      <c r="G4859" s="177">
        <v>0</v>
      </c>
      <c r="H4859" s="97">
        <v>2366024.0560299442</v>
      </c>
      <c r="I4859" s="185">
        <v>53799.145025860955</v>
      </c>
      <c r="J4859" s="174">
        <v>127290071325.03073</v>
      </c>
      <c r="K4859" s="186">
        <v>0.32017008505760758</v>
      </c>
      <c r="L4859" s="182">
        <v>26875359500.422001</v>
      </c>
      <c r="M4859" s="189">
        <v>12760314334.328182</v>
      </c>
      <c r="N4859" s="187">
        <v>8009586.5775032118</v>
      </c>
      <c r="O4859" s="185">
        <v>18924535477.091152</v>
      </c>
      <c r="P4859" s="185">
        <v>0</v>
      </c>
      <c r="Q4859" s="174">
        <v>158974921136.45007</v>
      </c>
      <c r="R4859" s="119">
        <v>0.35159068452578357</v>
      </c>
      <c r="S4859" s="174">
        <v>35388288817.074821</v>
      </c>
      <c r="T4859" s="119">
        <v>0.22260296507208599</v>
      </c>
      <c r="U4859" s="97">
        <v>15.406236413487926</v>
      </c>
      <c r="V4859" s="184">
        <v>618543901540.13782</v>
      </c>
      <c r="W4859" s="199">
        <v>641.90492116357848</v>
      </c>
      <c r="X4859" s="191">
        <v>4.6418391773232884E-2</v>
      </c>
      <c r="Y4859" s="198">
        <v>2.0000000000000001E-4</v>
      </c>
    </row>
    <row r="4860" spans="1:25" x14ac:dyDescent="0.2">
      <c r="A4860">
        <v>4856</v>
      </c>
      <c r="B4860" s="119">
        <v>0.53718208287087943</v>
      </c>
      <c r="C4860" s="97">
        <v>6114.1466728519063</v>
      </c>
      <c r="D4860" s="96">
        <v>0.68713147351938819</v>
      </c>
      <c r="E4860" s="98">
        <v>0</v>
      </c>
      <c r="F4860" s="119">
        <v>0.65358858921334673</v>
      </c>
      <c r="G4860" s="177">
        <v>1</v>
      </c>
      <c r="H4860" s="97">
        <v>6056169.7645558128</v>
      </c>
      <c r="I4860" s="185">
        <v>40435.984278986864</v>
      </c>
      <c r="J4860" s="174">
        <v>244887185390.45441</v>
      </c>
      <c r="K4860" s="186">
        <v>0.5102268722257628</v>
      </c>
      <c r="L4860" s="182">
        <v>96617049386.926575</v>
      </c>
      <c r="M4860" s="189">
        <v>8361791191.3331051</v>
      </c>
      <c r="N4860" s="187">
        <v>14946751.700982284</v>
      </c>
      <c r="O4860" s="185">
        <v>0</v>
      </c>
      <c r="P4860" s="185">
        <v>152824075997.15106</v>
      </c>
      <c r="Q4860" s="174">
        <v>406073052578.9386</v>
      </c>
      <c r="R4860" s="119">
        <v>0.60877539614527121</v>
      </c>
      <c r="S4860" s="174">
        <v>165727973164.37735</v>
      </c>
      <c r="T4860" s="119">
        <v>0.40812354356402569</v>
      </c>
      <c r="U4860" s="97">
        <v>15.662059033477934</v>
      </c>
      <c r="V4860" s="184">
        <v>2843972465513.0356</v>
      </c>
      <c r="W4860" s="199">
        <v>2949.66873073325</v>
      </c>
      <c r="X4860" s="191">
        <v>4.6497210101143861E-2</v>
      </c>
      <c r="Y4860" s="198">
        <v>2.0000000000000001E-4</v>
      </c>
    </row>
    <row r="4861" spans="1:25" x14ac:dyDescent="0.2">
      <c r="A4861">
        <v>4857</v>
      </c>
      <c r="B4861" s="119">
        <v>0.44421059439318622</v>
      </c>
      <c r="C4861" s="97">
        <v>7290.8572554130142</v>
      </c>
      <c r="D4861" s="96">
        <v>0.93596225468103</v>
      </c>
      <c r="E4861" s="98">
        <v>0.22300816371038495</v>
      </c>
      <c r="F4861" s="119">
        <v>0</v>
      </c>
      <c r="G4861" s="177">
        <v>0</v>
      </c>
      <c r="H4861" s="97">
        <v>15526909.915133232</v>
      </c>
      <c r="I4861" s="185">
        <v>33317.366394014789</v>
      </c>
      <c r="J4861" s="174">
        <v>517315746609.35498</v>
      </c>
      <c r="K4861" s="186">
        <v>0.44421059439318622</v>
      </c>
      <c r="L4861" s="182">
        <v>171919943804.00385</v>
      </c>
      <c r="M4861" s="189">
        <v>30240270164.812233</v>
      </c>
      <c r="N4861" s="187">
        <v>31669733.298859335</v>
      </c>
      <c r="O4861" s="185">
        <v>70678224294.411133</v>
      </c>
      <c r="P4861" s="185">
        <v>0</v>
      </c>
      <c r="Q4861" s="174">
        <v>618234241068.57837</v>
      </c>
      <c r="R4861" s="119">
        <v>0.46315732080918953</v>
      </c>
      <c r="S4861" s="174">
        <v>206595736913.1377</v>
      </c>
      <c r="T4861" s="119">
        <v>0.33417064793443041</v>
      </c>
      <c r="U4861" s="97">
        <v>14.485365040788926</v>
      </c>
      <c r="V4861" s="184">
        <v>3133709990464.4727</v>
      </c>
      <c r="W4861" s="199">
        <v>3251.0836379440198</v>
      </c>
      <c r="X4861" s="191">
        <v>5.006588047900605E-2</v>
      </c>
      <c r="Y4861" s="198">
        <v>2.0000000000000001E-4</v>
      </c>
    </row>
    <row r="4862" spans="1:25" x14ac:dyDescent="0.2">
      <c r="A4862">
        <v>4858</v>
      </c>
      <c r="B4862" s="119">
        <v>0.69418581393591139</v>
      </c>
      <c r="C4862" s="97">
        <v>11965.99755676606</v>
      </c>
      <c r="D4862" s="96">
        <v>0.86128547525505095</v>
      </c>
      <c r="E4862" s="98">
        <v>0.42678206073721248</v>
      </c>
      <c r="F4862" s="119">
        <v>0.78614726877573227</v>
      </c>
      <c r="G4862" s="177">
        <v>1</v>
      </c>
      <c r="H4862" s="97">
        <v>6501018.4439015603</v>
      </c>
      <c r="I4862" s="185">
        <v>45881.14669832182</v>
      </c>
      <c r="J4862" s="174">
        <v>298274180913.14331</v>
      </c>
      <c r="K4862" s="186">
        <v>0.50246314247320467</v>
      </c>
      <c r="L4862" s="182">
        <v>117660199855.07835</v>
      </c>
      <c r="M4862" s="189">
        <v>6702101528.3693075</v>
      </c>
      <c r="N4862" s="187">
        <v>14618463.221653458</v>
      </c>
      <c r="O4862" s="185">
        <v>0</v>
      </c>
      <c r="P4862" s="185">
        <v>397480092756.1803</v>
      </c>
      <c r="Q4862" s="174">
        <v>702456375197.69287</v>
      </c>
      <c r="R4862" s="119">
        <v>0.66602834422780266</v>
      </c>
      <c r="S4862" s="174">
        <v>307940227889.9649</v>
      </c>
      <c r="T4862" s="119">
        <v>0.4383763017358922</v>
      </c>
      <c r="U4862" s="97">
        <v>16.77902064182868</v>
      </c>
      <c r="V4862" s="184">
        <v>5479692249724.0918</v>
      </c>
      <c r="W4862" s="199">
        <v>5687.9648814725679</v>
      </c>
      <c r="X4862" s="191">
        <v>4.4950630727846101E-2</v>
      </c>
      <c r="Y4862" s="198">
        <v>2.0000000000000001E-4</v>
      </c>
    </row>
    <row r="4863" spans="1:25" x14ac:dyDescent="0.2">
      <c r="A4863">
        <v>4859</v>
      </c>
      <c r="B4863" s="119">
        <v>0.46752163840482186</v>
      </c>
      <c r="C4863" s="97">
        <v>9759.9132821582061</v>
      </c>
      <c r="D4863" s="96">
        <v>0.68787274633482609</v>
      </c>
      <c r="E4863" s="98">
        <v>0.3414589497095597</v>
      </c>
      <c r="F4863" s="119">
        <v>0.60415437311759101</v>
      </c>
      <c r="G4863" s="177">
        <v>1</v>
      </c>
      <c r="H4863" s="97">
        <v>4115885.1855677636</v>
      </c>
      <c r="I4863" s="185">
        <v>48662.840094793202</v>
      </c>
      <c r="J4863" s="174">
        <v>200290662633.81232</v>
      </c>
      <c r="K4863" s="186">
        <v>0.46752163840482186</v>
      </c>
      <c r="L4863" s="182">
        <v>66594492067.127068</v>
      </c>
      <c r="M4863" s="189">
        <v>5586987712.1171618</v>
      </c>
      <c r="N4863" s="187">
        <v>10616862.856771518</v>
      </c>
      <c r="O4863" s="185">
        <v>0</v>
      </c>
      <c r="P4863" s="185">
        <v>290167012507.66602</v>
      </c>
      <c r="Q4863" s="174">
        <v>496044662853.59552</v>
      </c>
      <c r="R4863" s="119">
        <v>0.65674293698434627</v>
      </c>
      <c r="S4863" s="174">
        <v>237279376925.34427</v>
      </c>
      <c r="T4863" s="119">
        <v>0.47834276768617467</v>
      </c>
      <c r="U4863" s="97">
        <v>17.378855019875346</v>
      </c>
      <c r="V4863" s="184">
        <v>4420470648276.8369</v>
      </c>
      <c r="W4863" s="199">
        <v>4588.5161505749456</v>
      </c>
      <c r="X4863" s="191">
        <v>4.3040322117599401E-2</v>
      </c>
      <c r="Y4863" s="198">
        <v>2.0000000000000001E-4</v>
      </c>
    </row>
    <row r="4864" spans="1:25" x14ac:dyDescent="0.2">
      <c r="A4864">
        <v>4860</v>
      </c>
      <c r="B4864" s="119">
        <v>0.50089640846564487</v>
      </c>
      <c r="C4864" s="97">
        <v>10331.107288304378</v>
      </c>
      <c r="D4864" s="96">
        <v>0.74543962867866276</v>
      </c>
      <c r="E4864" s="98">
        <v>0.14823286214011688</v>
      </c>
      <c r="F4864" s="119">
        <v>0</v>
      </c>
      <c r="G4864" s="177">
        <v>0</v>
      </c>
      <c r="H4864" s="97">
        <v>5926709.8245529449</v>
      </c>
      <c r="I4864" s="185">
        <v>52096.451504798824</v>
      </c>
      <c r="J4864" s="174">
        <v>308760550957.83722</v>
      </c>
      <c r="K4864" s="186">
        <v>0.50089640846564487</v>
      </c>
      <c r="L4864" s="182">
        <v>118274752785.58987</v>
      </c>
      <c r="M4864" s="189">
        <v>21673450174.774288</v>
      </c>
      <c r="N4864" s="187">
        <v>14166966.689113107</v>
      </c>
      <c r="O4864" s="185">
        <v>30044927545.939552</v>
      </c>
      <c r="P4864" s="185">
        <v>0</v>
      </c>
      <c r="Q4864" s="174">
        <v>360478928678.55109</v>
      </c>
      <c r="R4864" s="119">
        <v>0.49570995381744343</v>
      </c>
      <c r="S4864" s="174">
        <v>134407417225.27609</v>
      </c>
      <c r="T4864" s="119">
        <v>0.37285790245213157</v>
      </c>
      <c r="U4864" s="97">
        <v>14.194272047973314</v>
      </c>
      <c r="V4864" s="184">
        <v>2056326906788.5652</v>
      </c>
      <c r="W4864" s="199">
        <v>2129.8149905729215</v>
      </c>
      <c r="X4864" s="191">
        <v>5.1387808403246221E-2</v>
      </c>
      <c r="Y4864" s="198">
        <v>2.0000000000000001E-4</v>
      </c>
    </row>
    <row r="4865" spans="1:25" x14ac:dyDescent="0.2">
      <c r="A4865">
        <v>4861</v>
      </c>
      <c r="B4865" s="119">
        <v>0.373055100374802</v>
      </c>
      <c r="C4865" s="97">
        <v>5950.2313612602666</v>
      </c>
      <c r="D4865" s="96">
        <v>0.67448319638087328</v>
      </c>
      <c r="E4865" s="98">
        <v>0</v>
      </c>
      <c r="F4865" s="119">
        <v>0.51897473794043592</v>
      </c>
      <c r="G4865" s="177">
        <v>1</v>
      </c>
      <c r="H4865" s="97">
        <v>7573120.9211358894</v>
      </c>
      <c r="I4865" s="185">
        <v>41787.345806326783</v>
      </c>
      <c r="J4865" s="174">
        <v>316460622764.63342</v>
      </c>
      <c r="K4865" s="186">
        <v>0.37305510037480194</v>
      </c>
      <c r="L4865" s="182">
        <v>81089411856.250595</v>
      </c>
      <c r="M4865" s="189">
        <v>8616222879.684824</v>
      </c>
      <c r="N4865" s="187">
        <v>18318346.783204123</v>
      </c>
      <c r="O4865" s="185">
        <v>0</v>
      </c>
      <c r="P4865" s="185">
        <v>315204500430.05597</v>
      </c>
      <c r="Q4865" s="174">
        <v>640281346074.37427</v>
      </c>
      <c r="R4865" s="119">
        <v>0.5782158921293532</v>
      </c>
      <c r="S4865" s="174">
        <v>247814858325.14386</v>
      </c>
      <c r="T4865" s="119">
        <v>0.38704057184317531</v>
      </c>
      <c r="U4865" s="97">
        <v>17.138075991098418</v>
      </c>
      <c r="V4865" s="184">
        <v>4567730402705.2412</v>
      </c>
      <c r="W4865" s="199">
        <v>4742.1183228258114</v>
      </c>
      <c r="X4865" s="191">
        <v>4.3280289775848746E-2</v>
      </c>
      <c r="Y4865" s="198">
        <v>2.0000000000000001E-4</v>
      </c>
    </row>
    <row r="4866" spans="1:25" x14ac:dyDescent="0.2">
      <c r="A4866">
        <v>4862</v>
      </c>
      <c r="B4866" s="119">
        <v>0.61096560265656019</v>
      </c>
      <c r="C4866" s="97">
        <v>9077.8995665844977</v>
      </c>
      <c r="D4866" s="96">
        <v>0.38861811170916322</v>
      </c>
      <c r="E4866" s="98">
        <v>0</v>
      </c>
      <c r="F4866" s="119">
        <v>0.55490106154189156</v>
      </c>
      <c r="G4866" s="177">
        <v>1</v>
      </c>
      <c r="H4866" s="97">
        <v>3378822.927263407</v>
      </c>
      <c r="I4866" s="185">
        <v>43621.504760117532</v>
      </c>
      <c r="J4866" s="174">
        <v>147389340405.21497</v>
      </c>
      <c r="K4866" s="186">
        <v>0.43016599599243543</v>
      </c>
      <c r="L4866" s="182">
        <v>43846139186.330811</v>
      </c>
      <c r="M4866" s="189">
        <v>950824868.92703366</v>
      </c>
      <c r="N4866" s="187">
        <v>10622832.03161576</v>
      </c>
      <c r="O4866" s="185">
        <v>0</v>
      </c>
      <c r="P4866" s="185">
        <v>211432097450.99539</v>
      </c>
      <c r="Q4866" s="174">
        <v>359772262725.13739</v>
      </c>
      <c r="R4866" s="119">
        <v>0.64637434418488748</v>
      </c>
      <c r="S4866" s="174">
        <v>123254010141.43973</v>
      </c>
      <c r="T4866" s="119">
        <v>0.34258897339066025</v>
      </c>
      <c r="U4866" s="97">
        <v>16.89339445058976</v>
      </c>
      <c r="V4866" s="184">
        <v>2280084609466.3032</v>
      </c>
      <c r="W4866" s="199">
        <v>2368.3212607754153</v>
      </c>
      <c r="X4866" s="191">
        <v>4.3261330350379594E-2</v>
      </c>
      <c r="Y4866" s="198">
        <v>2.0000000000000001E-4</v>
      </c>
    </row>
    <row r="4867" spans="1:25" x14ac:dyDescent="0.2">
      <c r="A4867">
        <v>4863</v>
      </c>
      <c r="B4867" s="119">
        <v>0.33604771896341767</v>
      </c>
      <c r="C4867" s="97">
        <v>10052.435138331884</v>
      </c>
      <c r="D4867" s="96">
        <v>0.98839354096053866</v>
      </c>
      <c r="E4867" s="98">
        <v>0</v>
      </c>
      <c r="F4867" s="119">
        <v>0.45588598255890611</v>
      </c>
      <c r="G4867" s="177">
        <v>1</v>
      </c>
      <c r="H4867" s="97">
        <v>29466517.586938642</v>
      </c>
      <c r="I4867" s="185">
        <v>22412.98182173345</v>
      </c>
      <c r="J4867" s="174">
        <v>660432523025.84485</v>
      </c>
      <c r="K4867" s="186">
        <v>0.19158681185417292</v>
      </c>
      <c r="L4867" s="182">
        <v>80152453984.781403</v>
      </c>
      <c r="M4867" s="189">
        <v>21811018697.181732</v>
      </c>
      <c r="N4867" s="187">
        <v>57277754.710015491</v>
      </c>
      <c r="O4867" s="185">
        <v>0</v>
      </c>
      <c r="P4867" s="185">
        <v>510950506086.70929</v>
      </c>
      <c r="Q4867" s="174">
        <v>1193194047809.7358</v>
      </c>
      <c r="R4867" s="119">
        <v>0.44861987652661589</v>
      </c>
      <c r="S4867" s="174">
        <v>338410198506.07373</v>
      </c>
      <c r="T4867" s="119">
        <v>0.28361706893130251</v>
      </c>
      <c r="U4867" s="97">
        <v>17.800492154898244</v>
      </c>
      <c r="V4867" s="184">
        <v>5959256721768.1719</v>
      </c>
      <c r="W4867" s="199">
        <v>6188.0074751962593</v>
      </c>
      <c r="X4867" s="191">
        <v>4.2992238315119849E-2</v>
      </c>
      <c r="Y4867" s="198">
        <v>2.0000000000000001E-4</v>
      </c>
    </row>
    <row r="4868" spans="1:25" x14ac:dyDescent="0.2">
      <c r="A4868">
        <v>4864</v>
      </c>
      <c r="B4868" s="119">
        <v>0.45262529285727171</v>
      </c>
      <c r="C4868" s="97">
        <v>8911.4591730174452</v>
      </c>
      <c r="D4868" s="96">
        <v>0.6752263059106598</v>
      </c>
      <c r="E4868" s="98">
        <v>0</v>
      </c>
      <c r="F4868" s="119">
        <v>0.42402496235855791</v>
      </c>
      <c r="G4868" s="177">
        <v>1</v>
      </c>
      <c r="H4868" s="97">
        <v>5801066.8767728088</v>
      </c>
      <c r="I4868" s="185">
        <v>48161.864288805882</v>
      </c>
      <c r="J4868" s="174">
        <v>279390195649.41901</v>
      </c>
      <c r="K4868" s="186">
        <v>0.45262529285727171</v>
      </c>
      <c r="L4868" s="182">
        <v>92033873191.889694</v>
      </c>
      <c r="M4868" s="189">
        <v>2073570131.1091619</v>
      </c>
      <c r="N4868" s="187">
        <v>14361981.140546136</v>
      </c>
      <c r="O4868" s="185">
        <v>0</v>
      </c>
      <c r="P4868" s="185">
        <v>176982537135.0733</v>
      </c>
      <c r="Q4868" s="174">
        <v>458446302915.6015</v>
      </c>
      <c r="R4868" s="119">
        <v>0.58468155840853986</v>
      </c>
      <c r="S4868" s="174">
        <v>165544761616.05179</v>
      </c>
      <c r="T4868" s="119">
        <v>0.36109956730642029</v>
      </c>
      <c r="U4868" s="97">
        <v>15.711331414910651</v>
      </c>
      <c r="V4868" s="184">
        <v>2808147857955.5869</v>
      </c>
      <c r="W4868" s="199">
        <v>2913.391510145841</v>
      </c>
      <c r="X4868" s="191">
        <v>4.6986770198407975E-2</v>
      </c>
      <c r="Y4868" s="198">
        <v>2.0000000000000001E-4</v>
      </c>
    </row>
    <row r="4869" spans="1:25" x14ac:dyDescent="0.2">
      <c r="A4869">
        <v>4865</v>
      </c>
      <c r="B4869" s="119">
        <v>0.51679361555273262</v>
      </c>
      <c r="C4869" s="97">
        <v>5564.1589199225691</v>
      </c>
      <c r="D4869" s="96">
        <v>0.72403152164650453</v>
      </c>
      <c r="E4869" s="98">
        <v>0</v>
      </c>
      <c r="F4869" s="119">
        <v>0.48334827129819125</v>
      </c>
      <c r="G4869" s="177">
        <v>1</v>
      </c>
      <c r="H4869" s="97">
        <v>6598523.1060454613</v>
      </c>
      <c r="I4869" s="185">
        <v>35582.698590971835</v>
      </c>
      <c r="J4869" s="174">
        <v>234793258827.97894</v>
      </c>
      <c r="K4869" s="186">
        <v>0.38191503500393131</v>
      </c>
      <c r="L4869" s="182">
        <v>56644021252.083481</v>
      </c>
      <c r="M4869" s="189">
        <v>4003354271.6157551</v>
      </c>
      <c r="N4869" s="187">
        <v>15840157.31848371</v>
      </c>
      <c r="O4869" s="185">
        <v>0</v>
      </c>
      <c r="P4869" s="185">
        <v>308537158083.37775</v>
      </c>
      <c r="Q4869" s="174">
        <v>547333771182.97247</v>
      </c>
      <c r="R4869" s="119">
        <v>0.61479999928267792</v>
      </c>
      <c r="S4869" s="174">
        <v>171501901751.29434</v>
      </c>
      <c r="T4869" s="119">
        <v>0.31334061733596491</v>
      </c>
      <c r="U4869" s="97">
        <v>17.10370212022789</v>
      </c>
      <c r="V4869" s="184">
        <v>3146610727984.5654</v>
      </c>
      <c r="W4869" s="199">
        <v>3268.3232330921969</v>
      </c>
      <c r="X4869" s="191">
        <v>4.3533900281029478E-2</v>
      </c>
      <c r="Y4869" s="198">
        <v>2.0000000000000001E-4</v>
      </c>
    </row>
    <row r="4870" spans="1:25" x14ac:dyDescent="0.2">
      <c r="A4870">
        <v>4866</v>
      </c>
      <c r="B4870" s="119">
        <v>0.45678096384335931</v>
      </c>
      <c r="C4870" s="97">
        <v>5967.1072650709675</v>
      </c>
      <c r="D4870" s="96">
        <v>0.60367184385625028</v>
      </c>
      <c r="E4870" s="98">
        <v>0.16483377654107434</v>
      </c>
      <c r="F4870" s="119">
        <v>0.65676216335815929</v>
      </c>
      <c r="G4870" s="177">
        <v>1</v>
      </c>
      <c r="H4870" s="97">
        <v>6765354.4744827459</v>
      </c>
      <c r="I4870" s="185">
        <v>40273.313676590129</v>
      </c>
      <c r="J4870" s="174">
        <v>272463242884.1662</v>
      </c>
      <c r="K4870" s="186">
        <v>0.45678096384335931</v>
      </c>
      <c r="L4870" s="182">
        <v>89175004880.659256</v>
      </c>
      <c r="M4870" s="189">
        <v>8677188594.3936157</v>
      </c>
      <c r="N4870" s="187">
        <v>17139691.944499757</v>
      </c>
      <c r="O4870" s="185">
        <v>0</v>
      </c>
      <c r="P4870" s="185">
        <v>312983155837.59277</v>
      </c>
      <c r="Q4870" s="174">
        <v>594123587316.15259</v>
      </c>
      <c r="R4870" s="119">
        <v>0.63091679133608436</v>
      </c>
      <c r="S4870" s="174">
        <v>216021612502.10583</v>
      </c>
      <c r="T4870" s="119">
        <v>0.36359709850596061</v>
      </c>
      <c r="U4870" s="97">
        <v>16.657940616462749</v>
      </c>
      <c r="V4870" s="184">
        <v>3900488727645.124</v>
      </c>
      <c r="W4870" s="199">
        <v>4050.2227839607281</v>
      </c>
      <c r="X4870" s="191">
        <v>4.3790820749742936E-2</v>
      </c>
      <c r="Y4870" s="198">
        <v>2.0000000000000001E-4</v>
      </c>
    </row>
    <row r="4871" spans="1:25" x14ac:dyDescent="0.2">
      <c r="A4871">
        <v>4867</v>
      </c>
      <c r="B4871" s="119">
        <v>0.52667043940349145</v>
      </c>
      <c r="C4871" s="97">
        <v>8668.3735357924761</v>
      </c>
      <c r="D4871" s="96">
        <v>0.68143085000244286</v>
      </c>
      <c r="E4871" s="98">
        <v>0.7</v>
      </c>
      <c r="F4871" s="119">
        <v>0.56922055384913084</v>
      </c>
      <c r="G4871" s="177">
        <v>1</v>
      </c>
      <c r="H4871" s="97">
        <v>5100970.7360442635</v>
      </c>
      <c r="I4871" s="185">
        <v>39025.257495614074</v>
      </c>
      <c r="J4871" s="174">
        <v>199066696451.71942</v>
      </c>
      <c r="K4871" s="186">
        <v>0.41568291698926174</v>
      </c>
      <c r="L4871" s="182">
        <v>63032027950.864624</v>
      </c>
      <c r="M4871" s="189">
        <v>2539078246.6612344</v>
      </c>
      <c r="N4871" s="187">
        <v>12804289.134652369</v>
      </c>
      <c r="O4871" s="185">
        <v>0</v>
      </c>
      <c r="P4871" s="185">
        <v>238122385976.06165</v>
      </c>
      <c r="Q4871" s="174">
        <v>439728160674.44232</v>
      </c>
      <c r="R4871" s="119">
        <v>0.62139876012993656</v>
      </c>
      <c r="S4871" s="174">
        <v>190281201684.23224</v>
      </c>
      <c r="T4871" s="119">
        <v>0.43272462103037579</v>
      </c>
      <c r="U4871" s="97">
        <v>17.050420763386892</v>
      </c>
      <c r="V4871" s="184">
        <v>3488628277221.9941</v>
      </c>
      <c r="W4871" s="199">
        <v>3621.4184377656024</v>
      </c>
      <c r="X4871" s="191">
        <v>4.3416665849891116E-2</v>
      </c>
      <c r="Y4871" s="198">
        <v>2.0000000000000001E-4</v>
      </c>
    </row>
    <row r="4872" spans="1:25" x14ac:dyDescent="0.2">
      <c r="A4872">
        <v>4868</v>
      </c>
      <c r="B4872" s="119">
        <v>0.50561569871353207</v>
      </c>
      <c r="C4872" s="97">
        <v>17000</v>
      </c>
      <c r="D4872" s="96">
        <v>0.87379375449132879</v>
      </c>
      <c r="E4872" s="98">
        <v>0</v>
      </c>
      <c r="F4872" s="119">
        <v>0.71355403173833598</v>
      </c>
      <c r="G4872" s="177">
        <v>1</v>
      </c>
      <c r="H4872" s="97">
        <v>7235297.8068600278</v>
      </c>
      <c r="I4872" s="185">
        <v>39832.137618845678</v>
      </c>
      <c r="J4872" s="174">
        <v>288197377956.18097</v>
      </c>
      <c r="K4872" s="186">
        <v>0.4137971551857651</v>
      </c>
      <c r="L4872" s="182">
        <v>99260176318.657333</v>
      </c>
      <c r="M4872" s="189">
        <v>9506290497.2094669</v>
      </c>
      <c r="N4872" s="187">
        <v>15936971.387543956</v>
      </c>
      <c r="O4872" s="185">
        <v>0</v>
      </c>
      <c r="P4872" s="185">
        <v>223789409422.74811</v>
      </c>
      <c r="Q4872" s="174">
        <v>521493077876.13855</v>
      </c>
      <c r="R4872" s="119">
        <v>0.57198608250618033</v>
      </c>
      <c r="S4872" s="174">
        <v>228397050406.48096</v>
      </c>
      <c r="T4872" s="119">
        <v>0.43796755910291918</v>
      </c>
      <c r="U4872" s="97">
        <v>16.515087145957388</v>
      </c>
      <c r="V4872" s="184">
        <v>3887613911622.6958</v>
      </c>
      <c r="W4872" s="199">
        <v>4038.9088275434619</v>
      </c>
      <c r="X4872" s="191">
        <v>4.4775035750329588E-2</v>
      </c>
      <c r="Y4872" s="198">
        <v>2.0000000000000001E-4</v>
      </c>
    </row>
    <row r="4873" spans="1:25" x14ac:dyDescent="0.2">
      <c r="A4873">
        <v>4869</v>
      </c>
      <c r="B4873" s="119">
        <v>0.35706830178792642</v>
      </c>
      <c r="C4873" s="97">
        <v>7519.0804544236144</v>
      </c>
      <c r="D4873" s="96">
        <v>1.035481905628709</v>
      </c>
      <c r="E4873" s="98">
        <v>0.26980283841447483</v>
      </c>
      <c r="F4873" s="119">
        <v>0</v>
      </c>
      <c r="G4873" s="177">
        <v>0</v>
      </c>
      <c r="H4873" s="97">
        <v>12385577.761975219</v>
      </c>
      <c r="I4873" s="185">
        <v>36725.685486785434</v>
      </c>
      <c r="J4873" s="174">
        <v>454868833458.42572</v>
      </c>
      <c r="K4873" s="186">
        <v>0.35706830178792637</v>
      </c>
      <c r="L4873" s="182">
        <v>101380217075.60088</v>
      </c>
      <c r="M4873" s="189">
        <v>20993445626.227356</v>
      </c>
      <c r="N4873" s="187">
        <v>24779271.604949154</v>
      </c>
      <c r="O4873" s="185">
        <v>41036472093.44101</v>
      </c>
      <c r="P4873" s="185">
        <v>0</v>
      </c>
      <c r="Q4873" s="174">
        <v>516898751178.09406</v>
      </c>
      <c r="R4873" s="119">
        <v>0.37773049195612479</v>
      </c>
      <c r="S4873" s="174">
        <v>126023517984.31964</v>
      </c>
      <c r="T4873" s="119">
        <v>0.24380696934765678</v>
      </c>
      <c r="U4873" s="97">
        <v>14.74265008934781</v>
      </c>
      <c r="V4873" s="184">
        <v>1907731099551.4072</v>
      </c>
      <c r="W4873" s="199">
        <v>1979.9719628429777</v>
      </c>
      <c r="X4873" s="191">
        <v>5.3146447902597926E-2</v>
      </c>
      <c r="Y4873" s="198">
        <v>2.0000000000000001E-4</v>
      </c>
    </row>
    <row r="4874" spans="1:25" x14ac:dyDescent="0.2">
      <c r="A4874">
        <v>4870</v>
      </c>
      <c r="B4874" s="119">
        <v>0.69261907071025597</v>
      </c>
      <c r="C4874" s="97">
        <v>4256.5890799045847</v>
      </c>
      <c r="D4874" s="96">
        <v>1.0816447025549798</v>
      </c>
      <c r="E4874" s="98">
        <v>0</v>
      </c>
      <c r="F4874" s="119">
        <v>0.51901901955055552</v>
      </c>
      <c r="G4874" s="177">
        <v>1</v>
      </c>
      <c r="H4874" s="97">
        <v>22270281.957401197</v>
      </c>
      <c r="I4874" s="185">
        <v>26311.215011074502</v>
      </c>
      <c r="J4874" s="174">
        <v>585958176938.43604</v>
      </c>
      <c r="K4874" s="186">
        <v>0.30105074101712581</v>
      </c>
      <c r="L4874" s="182">
        <v>104240428943.72737</v>
      </c>
      <c r="M4874" s="189">
        <v>29055684503.625553</v>
      </c>
      <c r="N4874" s="187">
        <v>42611173.156640097</v>
      </c>
      <c r="O4874" s="185">
        <v>0</v>
      </c>
      <c r="P4874" s="185">
        <v>534112804544.03601</v>
      </c>
      <c r="Q4874" s="174">
        <v>1149126665986.0977</v>
      </c>
      <c r="R4874" s="119">
        <v>0.5253497328682587</v>
      </c>
      <c r="S4874" s="174">
        <v>444449326115.15533</v>
      </c>
      <c r="T4874" s="119">
        <v>0.38677139715817227</v>
      </c>
      <c r="U4874" s="97">
        <v>17.778273240280374</v>
      </c>
      <c r="V4874" s="184">
        <v>8365068415854.2686</v>
      </c>
      <c r="W4874" s="199">
        <v>8683.3197835954234</v>
      </c>
      <c r="X4874" s="191">
        <v>4.2054043927970852E-2</v>
      </c>
      <c r="Y4874" s="198">
        <v>2.0000000000000001E-4</v>
      </c>
    </row>
    <row r="4875" spans="1:25" x14ac:dyDescent="0.2">
      <c r="A4875">
        <v>4871</v>
      </c>
      <c r="B4875" s="119">
        <v>0.60056038899495201</v>
      </c>
      <c r="C4875" s="97">
        <v>4000</v>
      </c>
      <c r="D4875" s="96">
        <v>0.78200718838188465</v>
      </c>
      <c r="E4875" s="98">
        <v>0</v>
      </c>
      <c r="F4875" s="119">
        <v>0</v>
      </c>
      <c r="G4875" s="177">
        <v>0</v>
      </c>
      <c r="H4875" s="97">
        <v>10562760.659183614</v>
      </c>
      <c r="I4875" s="185">
        <v>26167.303149767045</v>
      </c>
      <c r="J4875" s="174">
        <v>276398960267.29083</v>
      </c>
      <c r="K4875" s="186">
        <v>0.20451807908150255</v>
      </c>
      <c r="L4875" s="182">
        <v>12730092807.018272</v>
      </c>
      <c r="M4875" s="189">
        <v>0</v>
      </c>
      <c r="N4875" s="187">
        <v>23747174.850987781</v>
      </c>
      <c r="O4875" s="185">
        <v>0</v>
      </c>
      <c r="P4875" s="185">
        <v>0</v>
      </c>
      <c r="Q4875" s="174">
        <v>276398960267.29083</v>
      </c>
      <c r="R4875" s="119">
        <v>0.20451807908150255</v>
      </c>
      <c r="S4875" s="174">
        <v>12730092807.018272</v>
      </c>
      <c r="T4875" s="119">
        <v>4.6056948965031097E-2</v>
      </c>
      <c r="U4875" s="97">
        <v>13</v>
      </c>
      <c r="V4875" s="184">
        <v>186159588476.15912</v>
      </c>
      <c r="W4875" s="199">
        <v>192.75967991650009</v>
      </c>
      <c r="X4875" s="191">
        <v>4.752361742717514E-2</v>
      </c>
      <c r="Y4875" s="198">
        <v>2.0000000000000001E-4</v>
      </c>
    </row>
    <row r="4876" spans="1:25" x14ac:dyDescent="0.2">
      <c r="A4876">
        <v>4872</v>
      </c>
      <c r="B4876" s="119">
        <v>0.58484349017201143</v>
      </c>
      <c r="C4876" s="97">
        <v>9400.43865084764</v>
      </c>
      <c r="D4876" s="96">
        <v>1.0122134464179231</v>
      </c>
      <c r="E4876" s="98">
        <v>0</v>
      </c>
      <c r="F4876" s="119">
        <v>0.44331744085102021</v>
      </c>
      <c r="G4876" s="177">
        <v>1</v>
      </c>
      <c r="H4876" s="97">
        <v>8731410.0949329976</v>
      </c>
      <c r="I4876" s="185">
        <v>39442.98548448283</v>
      </c>
      <c r="J4876" s="174">
        <v>344392881633.50909</v>
      </c>
      <c r="K4876" s="186">
        <v>0.42462953494276601</v>
      </c>
      <c r="L4876" s="182">
        <v>110792555160.55788</v>
      </c>
      <c r="M4876" s="189">
        <v>14961899146.663601</v>
      </c>
      <c r="N4876" s="187">
        <v>18091850.831878953</v>
      </c>
      <c r="O4876" s="185">
        <v>0</v>
      </c>
      <c r="P4876" s="185">
        <v>294570624341.38629</v>
      </c>
      <c r="Q4876" s="174">
        <v>653925405121.55896</v>
      </c>
      <c r="R4876" s="119">
        <v>0.58400527896259669</v>
      </c>
      <c r="S4876" s="174">
        <v>222865993280.61188</v>
      </c>
      <c r="T4876" s="119">
        <v>0.34081256292402812</v>
      </c>
      <c r="U4876" s="97">
        <v>16.260257757705013</v>
      </c>
      <c r="V4876" s="184">
        <v>3821697518339.7441</v>
      </c>
      <c r="W4876" s="199">
        <v>3966.7122094469873</v>
      </c>
      <c r="X4876" s="191">
        <v>4.5782364680515018E-2</v>
      </c>
      <c r="Y4876" s="198">
        <v>2.0000000000000001E-4</v>
      </c>
    </row>
    <row r="4877" spans="1:25" x14ac:dyDescent="0.2">
      <c r="A4877">
        <v>4873</v>
      </c>
      <c r="B4877" s="119">
        <v>0.42121741612846364</v>
      </c>
      <c r="C4877" s="97">
        <v>9200.0599271121864</v>
      </c>
      <c r="D4877" s="96">
        <v>0.2</v>
      </c>
      <c r="E4877" s="98">
        <v>0</v>
      </c>
      <c r="F4877" s="119">
        <v>0.52083880948060846</v>
      </c>
      <c r="G4877" s="177">
        <v>1</v>
      </c>
      <c r="H4877" s="97">
        <v>1852837.1659485481</v>
      </c>
      <c r="I4877" s="185">
        <v>53674.880483719113</v>
      </c>
      <c r="J4877" s="174">
        <v>99450813438.081161</v>
      </c>
      <c r="K4877" s="186">
        <v>0.42121741612846364</v>
      </c>
      <c r="L4877" s="182">
        <v>29194077188.746338</v>
      </c>
      <c r="M4877" s="189">
        <v>1605035101.0862491</v>
      </c>
      <c r="N4877" s="187">
        <v>7564642.5765554765</v>
      </c>
      <c r="O4877" s="185">
        <v>0</v>
      </c>
      <c r="P4877" s="185">
        <v>151486687197.33057</v>
      </c>
      <c r="Q4877" s="174">
        <v>252542535736.49799</v>
      </c>
      <c r="R4877" s="119">
        <v>0.6457516709038027</v>
      </c>
      <c r="S4877" s="174">
        <v>111400234857.50034</v>
      </c>
      <c r="T4877" s="119">
        <v>0.44111473947396712</v>
      </c>
      <c r="U4877" s="97">
        <v>17.479676237996756</v>
      </c>
      <c r="V4877" s="184">
        <v>2137213134832</v>
      </c>
      <c r="W4877" s="199">
        <v>2216.8710637693421</v>
      </c>
      <c r="X4877" s="191">
        <v>4.1455425083628213E-2</v>
      </c>
      <c r="Y4877" s="198">
        <v>2.0000000000000001E-4</v>
      </c>
    </row>
    <row r="4878" spans="1:25" x14ac:dyDescent="0.2">
      <c r="A4878">
        <v>4874</v>
      </c>
      <c r="B4878" s="119">
        <v>0.53445912244551907</v>
      </c>
      <c r="C4878" s="97">
        <v>6725.7432711206002</v>
      </c>
      <c r="D4878" s="96">
        <v>0.94314652572113467</v>
      </c>
      <c r="E4878" s="98">
        <v>0.7</v>
      </c>
      <c r="F4878" s="119">
        <v>0</v>
      </c>
      <c r="G4878" s="177">
        <v>0</v>
      </c>
      <c r="H4878" s="97">
        <v>23597939.92695972</v>
      </c>
      <c r="I4878" s="185">
        <v>25096.801853767163</v>
      </c>
      <c r="J4878" s="174">
        <v>592232822504.00879</v>
      </c>
      <c r="K4878" s="186">
        <v>0.38240943855458931</v>
      </c>
      <c r="L4878" s="182">
        <v>161379093722.36987</v>
      </c>
      <c r="M4878" s="189">
        <v>94509643435.857803</v>
      </c>
      <c r="N4878" s="187">
        <v>47084408.12288034</v>
      </c>
      <c r="O4878" s="185">
        <v>224469669041.5303</v>
      </c>
      <c r="P4878" s="185">
        <v>0</v>
      </c>
      <c r="Q4878" s="174">
        <v>911212134981.39685</v>
      </c>
      <c r="R4878" s="119">
        <v>0.44561649345118948</v>
      </c>
      <c r="S4878" s="174">
        <v>300410094450.28589</v>
      </c>
      <c r="T4878" s="119">
        <v>0.32968184127225109</v>
      </c>
      <c r="U4878" s="97">
        <v>16.703275187192052</v>
      </c>
      <c r="V4878" s="184">
        <v>5261129760806.875</v>
      </c>
      <c r="W4878" s="199">
        <v>5453.109260401644</v>
      </c>
      <c r="X4878" s="191">
        <v>4.4107350508874044E-2</v>
      </c>
      <c r="Y4878" s="198">
        <v>2.0000000000000001E-4</v>
      </c>
    </row>
    <row r="4879" spans="1:25" x14ac:dyDescent="0.2">
      <c r="A4879">
        <v>4875</v>
      </c>
      <c r="B4879" s="119">
        <v>0.39933779005409237</v>
      </c>
      <c r="C4879" s="97">
        <v>6217.5996827389481</v>
      </c>
      <c r="D4879" s="96">
        <v>0.9712010039725808</v>
      </c>
      <c r="E4879" s="98">
        <v>0.11617587016004394</v>
      </c>
      <c r="F4879" s="119">
        <v>0</v>
      </c>
      <c r="G4879" s="177">
        <v>0</v>
      </c>
      <c r="H4879" s="97">
        <v>8889713.368597813</v>
      </c>
      <c r="I4879" s="185">
        <v>36063.719269601155</v>
      </c>
      <c r="J4879" s="174">
        <v>320596127312.33197</v>
      </c>
      <c r="K4879" s="186">
        <v>0.39933779005409242</v>
      </c>
      <c r="L4879" s="182">
        <v>93711136187.276611</v>
      </c>
      <c r="M4879" s="189">
        <v>11037471473.814808</v>
      </c>
      <c r="N4879" s="187">
        <v>18725612.501778595</v>
      </c>
      <c r="O4879" s="185">
        <v>34565017874.197884</v>
      </c>
      <c r="P4879" s="185">
        <v>0</v>
      </c>
      <c r="Q4879" s="174">
        <v>366198616660.34467</v>
      </c>
      <c r="R4879" s="119">
        <v>0.42511947396174765</v>
      </c>
      <c r="S4879" s="174">
        <v>110924924694.38281</v>
      </c>
      <c r="T4879" s="119">
        <v>0.30290918547425189</v>
      </c>
      <c r="U4879" s="97">
        <v>14.272660026991639</v>
      </c>
      <c r="V4879" s="184">
        <v>1695333379508.4087</v>
      </c>
      <c r="W4879" s="199">
        <v>1759.1435779919125</v>
      </c>
      <c r="X4879" s="191">
        <v>5.3209135734631312E-2</v>
      </c>
      <c r="Y4879" s="198">
        <v>2.0000000000000001E-4</v>
      </c>
    </row>
    <row r="4880" spans="1:25" x14ac:dyDescent="0.2">
      <c r="A4880">
        <v>4876</v>
      </c>
      <c r="B4880" s="119">
        <v>0.40392704121759671</v>
      </c>
      <c r="C4880" s="97">
        <v>12369.446869268542</v>
      </c>
      <c r="D4880" s="96">
        <v>0.70540903639599106</v>
      </c>
      <c r="E4880" s="98">
        <v>0.31705489945677062</v>
      </c>
      <c r="F4880" s="119">
        <v>0</v>
      </c>
      <c r="G4880" s="177">
        <v>0</v>
      </c>
      <c r="H4880" s="97">
        <v>4184808.221182798</v>
      </c>
      <c r="I4880" s="185">
        <v>45687.649249105234</v>
      </c>
      <c r="J4880" s="174">
        <v>191194050184.17166</v>
      </c>
      <c r="K4880" s="186">
        <v>0.40392704121759671</v>
      </c>
      <c r="L4880" s="182">
        <v>58921114386.945</v>
      </c>
      <c r="M4880" s="189">
        <v>12445684767.746164</v>
      </c>
      <c r="N4880" s="187">
        <v>10673645.179118697</v>
      </c>
      <c r="O4880" s="185">
        <v>20395071306.845604</v>
      </c>
      <c r="P4880" s="185">
        <v>0</v>
      </c>
      <c r="Q4880" s="174">
        <v>224034806258.76343</v>
      </c>
      <c r="R4880" s="119">
        <v>0.41754451282329941</v>
      </c>
      <c r="S4880" s="174">
        <v>68855934309.029999</v>
      </c>
      <c r="T4880" s="119">
        <v>0.30734480708100509</v>
      </c>
      <c r="U4880" s="97">
        <v>14.419002527729324</v>
      </c>
      <c r="V4880" s="184">
        <v>1063073229375.9634</v>
      </c>
      <c r="W4880" s="199">
        <v>1103.4190881975217</v>
      </c>
      <c r="X4880" s="191">
        <v>5.1487161119145607E-2</v>
      </c>
      <c r="Y4880" s="198">
        <v>2.0000000000000001E-4</v>
      </c>
    </row>
    <row r="4881" spans="1:25" x14ac:dyDescent="0.2">
      <c r="A4881">
        <v>4877</v>
      </c>
      <c r="B4881" s="119">
        <v>0.71263826931660601</v>
      </c>
      <c r="C4881" s="97">
        <v>8107.3123421636446</v>
      </c>
      <c r="D4881" s="96">
        <v>1.0099325043145557</v>
      </c>
      <c r="E4881" s="98">
        <v>5.8759601501749206E-2</v>
      </c>
      <c r="F4881" s="119">
        <v>0</v>
      </c>
      <c r="G4881" s="177">
        <v>0</v>
      </c>
      <c r="H4881" s="97">
        <v>8243648.3959306283</v>
      </c>
      <c r="I4881" s="185">
        <v>36179.621312918905</v>
      </c>
      <c r="J4881" s="174">
        <v>298252077201.62152</v>
      </c>
      <c r="K4881" s="186">
        <v>0.41582529519148337</v>
      </c>
      <c r="L4881" s="182">
        <v>89704293929.156876</v>
      </c>
      <c r="M4881" s="189">
        <v>9421975241.7516766</v>
      </c>
      <c r="N4881" s="187">
        <v>17212128.009296585</v>
      </c>
      <c r="O4881" s="185">
        <v>14795098015.659418</v>
      </c>
      <c r="P4881" s="185">
        <v>0</v>
      </c>
      <c r="Q4881" s="174">
        <v>322469150459.03259</v>
      </c>
      <c r="R4881" s="119">
        <v>0.42130180906599479</v>
      </c>
      <c r="S4881" s="174">
        <v>96500204116.768539</v>
      </c>
      <c r="T4881" s="119">
        <v>0.29925406501490504</v>
      </c>
      <c r="U4881" s="97">
        <v>13.772120457009308</v>
      </c>
      <c r="V4881" s="184">
        <v>1396737753225.6758</v>
      </c>
      <c r="W4881" s="199">
        <v>1449.6921409745794</v>
      </c>
      <c r="X4881" s="191">
        <v>5.5059420373941181E-2</v>
      </c>
      <c r="Y4881" s="198">
        <v>2.0000000000000001E-4</v>
      </c>
    </row>
    <row r="4882" spans="1:25" x14ac:dyDescent="0.2">
      <c r="A4882">
        <v>4878</v>
      </c>
      <c r="B4882" s="119">
        <v>0.35736474521824158</v>
      </c>
      <c r="C4882" s="97">
        <v>4158.6259556080431</v>
      </c>
      <c r="D4882" s="96">
        <v>0.27460168737006463</v>
      </c>
      <c r="E4882" s="98">
        <v>0</v>
      </c>
      <c r="F4882" s="119">
        <v>0</v>
      </c>
      <c r="G4882" s="177">
        <v>0</v>
      </c>
      <c r="H4882" s="97">
        <v>3261750.2390757892</v>
      </c>
      <c r="I4882" s="185">
        <v>41436.156073831466</v>
      </c>
      <c r="J4882" s="174">
        <v>135154391980.20149</v>
      </c>
      <c r="K4882" s="186">
        <v>0.35736474521824158</v>
      </c>
      <c r="L4882" s="182">
        <v>28551759048.685024</v>
      </c>
      <c r="M4882" s="189">
        <v>1566044341.8131969</v>
      </c>
      <c r="N4882" s="187">
        <v>11444063.056718091</v>
      </c>
      <c r="O4882" s="185">
        <v>0</v>
      </c>
      <c r="P4882" s="185">
        <v>0</v>
      </c>
      <c r="Q4882" s="174">
        <v>136720436322.01469</v>
      </c>
      <c r="R4882" s="119">
        <v>0.35327136274911008</v>
      </c>
      <c r="S4882" s="174">
        <v>28551759048.685024</v>
      </c>
      <c r="T4882" s="119">
        <v>0.2088331475291498</v>
      </c>
      <c r="U4882" s="97">
        <v>13.157569111978608</v>
      </c>
      <c r="V4882" s="184">
        <v>468714395243.32861</v>
      </c>
      <c r="W4882" s="199">
        <v>486.60852831231864</v>
      </c>
      <c r="X4882" s="191">
        <v>4.9338144004873137E-2</v>
      </c>
      <c r="Y4882" s="198">
        <v>2.0000000000000001E-4</v>
      </c>
    </row>
    <row r="4883" spans="1:25" x14ac:dyDescent="0.2">
      <c r="A4883">
        <v>4879</v>
      </c>
      <c r="B4883" s="119">
        <v>0.48266231737018328</v>
      </c>
      <c r="C4883" s="97">
        <v>4000</v>
      </c>
      <c r="D4883" s="96">
        <v>0.28108808462709711</v>
      </c>
      <c r="E4883" s="98">
        <v>0</v>
      </c>
      <c r="F4883" s="119">
        <v>0.64673148491542909</v>
      </c>
      <c r="G4883" s="177">
        <v>1</v>
      </c>
      <c r="H4883" s="97">
        <v>6865012.8052161755</v>
      </c>
      <c r="I4883" s="185">
        <v>41942.683115924745</v>
      </c>
      <c r="J4883" s="174">
        <v>287937056675.94763</v>
      </c>
      <c r="K4883" s="186">
        <v>0.48266231737018328</v>
      </c>
      <c r="L4883" s="182">
        <v>97840036558.534561</v>
      </c>
      <c r="M4883" s="189">
        <v>7912582176.1540222</v>
      </c>
      <c r="N4883" s="187">
        <v>21746161.250676483</v>
      </c>
      <c r="O4883" s="185">
        <v>0</v>
      </c>
      <c r="P4883" s="185">
        <v>352376726143.55005</v>
      </c>
      <c r="Q4883" s="174">
        <v>648226364995.65173</v>
      </c>
      <c r="R4883" s="119">
        <v>0.64927588674926229</v>
      </c>
      <c r="S4883" s="174">
        <v>241806361721.46982</v>
      </c>
      <c r="T4883" s="119">
        <v>0.37302765635441537</v>
      </c>
      <c r="U4883" s="97">
        <v>16.672912688438</v>
      </c>
      <c r="V4883" s="184">
        <v>4461357459708.0186</v>
      </c>
      <c r="W4883" s="199">
        <v>4623.7518947306135</v>
      </c>
      <c r="X4883" s="191">
        <v>4.3096460400616772E-2</v>
      </c>
      <c r="Y4883" s="198">
        <v>2.0000000000000001E-4</v>
      </c>
    </row>
    <row r="4884" spans="1:25" x14ac:dyDescent="0.2">
      <c r="A4884">
        <v>4880</v>
      </c>
      <c r="B4884" s="119">
        <v>0.34449314747697835</v>
      </c>
      <c r="C4884" s="97">
        <v>4151.3824647423025</v>
      </c>
      <c r="D4884" s="96">
        <v>0.54890784399963999</v>
      </c>
      <c r="E4884" s="98">
        <v>0.7</v>
      </c>
      <c r="F4884" s="119">
        <v>0</v>
      </c>
      <c r="G4884" s="177">
        <v>0</v>
      </c>
      <c r="H4884" s="97">
        <v>7831322.3572265264</v>
      </c>
      <c r="I4884" s="185">
        <v>32535.022958710226</v>
      </c>
      <c r="J4884" s="174">
        <v>254792252689.42572</v>
      </c>
      <c r="K4884" s="186">
        <v>0.31973435683297413</v>
      </c>
      <c r="L4884" s="182">
        <v>50348023417.616661</v>
      </c>
      <c r="M4884" s="189">
        <v>24242517161.359711</v>
      </c>
      <c r="N4884" s="187">
        <v>20291977.238696069</v>
      </c>
      <c r="O4884" s="185">
        <v>73508659775.042786</v>
      </c>
      <c r="P4884" s="185">
        <v>0</v>
      </c>
      <c r="Q4884" s="174">
        <v>352543429625.82825</v>
      </c>
      <c r="R4884" s="119">
        <v>0.39788789996339124</v>
      </c>
      <c r="S4884" s="174">
        <v>79116471079.651245</v>
      </c>
      <c r="T4884" s="119">
        <v>0.22441624047176673</v>
      </c>
      <c r="U4884" s="97">
        <v>16.091156837012122</v>
      </c>
      <c r="V4884" s="184">
        <v>1409744645249.7529</v>
      </c>
      <c r="W4884" s="199">
        <v>1463.6701659470782</v>
      </c>
      <c r="X4884" s="191">
        <v>4.5251491629439769E-2</v>
      </c>
      <c r="Y4884" s="198">
        <v>2.0000000000000001E-4</v>
      </c>
    </row>
    <row r="4885" spans="1:25" x14ac:dyDescent="0.2">
      <c r="A4885">
        <v>4881</v>
      </c>
      <c r="B4885" s="119">
        <v>0.46176673798039458</v>
      </c>
      <c r="C4885" s="97">
        <v>5579.2691932498437</v>
      </c>
      <c r="D4885" s="96">
        <v>0.65254480111738999</v>
      </c>
      <c r="E4885" s="98">
        <v>0.1217714592969962</v>
      </c>
      <c r="F4885" s="119">
        <v>0</v>
      </c>
      <c r="G4885" s="177">
        <v>0</v>
      </c>
      <c r="H4885" s="97">
        <v>18468839.154797412</v>
      </c>
      <c r="I4885" s="185">
        <v>33456.720735188668</v>
      </c>
      <c r="J4885" s="174">
        <v>617906793905.17493</v>
      </c>
      <c r="K4885" s="186">
        <v>0.41448533336672522</v>
      </c>
      <c r="L4885" s="182">
        <v>179224007314.08514</v>
      </c>
      <c r="M4885" s="189">
        <v>36816904074.398911</v>
      </c>
      <c r="N4885" s="187">
        <v>42428342.642619848</v>
      </c>
      <c r="O4885" s="185">
        <v>56083383485.526207</v>
      </c>
      <c r="P4885" s="185">
        <v>0</v>
      </c>
      <c r="Q4885" s="174">
        <v>710807081465.1001</v>
      </c>
      <c r="R4885" s="119">
        <v>0.42343417517647441</v>
      </c>
      <c r="S4885" s="174">
        <v>215632372975.67834</v>
      </c>
      <c r="T4885" s="119">
        <v>0.30336272470896264</v>
      </c>
      <c r="U4885" s="97">
        <v>14.605119401404611</v>
      </c>
      <c r="V4885" s="184">
        <v>3432409970322.3135</v>
      </c>
      <c r="W4885" s="199">
        <v>3564.1588702248359</v>
      </c>
      <c r="X4885" s="191">
        <v>5.0470900259104723E-2</v>
      </c>
      <c r="Y4885" s="198">
        <v>2.0000000000000001E-4</v>
      </c>
    </row>
    <row r="4886" spans="1:25" x14ac:dyDescent="0.2">
      <c r="A4886">
        <v>4882</v>
      </c>
      <c r="B4886" s="119">
        <v>0.47591635142675631</v>
      </c>
      <c r="C4886" s="97">
        <v>5655.7821561378005</v>
      </c>
      <c r="D4886" s="96">
        <v>1.0197408654456213</v>
      </c>
      <c r="E4886" s="98">
        <v>0</v>
      </c>
      <c r="F4886" s="119">
        <v>0</v>
      </c>
      <c r="G4886" s="177">
        <v>0</v>
      </c>
      <c r="H4886" s="97">
        <v>15040663.442707805</v>
      </c>
      <c r="I4886" s="185">
        <v>35021.470848180856</v>
      </c>
      <c r="J4886" s="174">
        <v>526746156296.09088</v>
      </c>
      <c r="K4886" s="186">
        <v>0.41905870299811576</v>
      </c>
      <c r="L4886" s="182">
        <v>166177151061.45547</v>
      </c>
      <c r="M4886" s="189">
        <v>4334914738.1116562</v>
      </c>
      <c r="N4886" s="187">
        <v>29905407.095471337</v>
      </c>
      <c r="O4886" s="185">
        <v>0</v>
      </c>
      <c r="P4886" s="185">
        <v>0</v>
      </c>
      <c r="Q4886" s="174">
        <v>531081071034.20251</v>
      </c>
      <c r="R4886" s="119">
        <v>0.41563816356103334</v>
      </c>
      <c r="S4886" s="174">
        <v>166177151061.45547</v>
      </c>
      <c r="T4886" s="119">
        <v>0.31290354735831544</v>
      </c>
      <c r="U4886" s="97">
        <v>13.083220188001651</v>
      </c>
      <c r="V4886" s="184">
        <v>2315455011786.7305</v>
      </c>
      <c r="W4886" s="199">
        <v>2402.755660878257</v>
      </c>
      <c r="X4886" s="191">
        <v>5.5867585259031759E-2</v>
      </c>
      <c r="Y4886" s="198">
        <v>2.0000000000000001E-4</v>
      </c>
    </row>
    <row r="4887" spans="1:25" x14ac:dyDescent="0.2">
      <c r="A4887">
        <v>4883</v>
      </c>
      <c r="B4887" s="119">
        <v>0.53818094842382369</v>
      </c>
      <c r="C4887" s="97">
        <v>10310.204534119968</v>
      </c>
      <c r="D4887" s="96">
        <v>0.58041266279239057</v>
      </c>
      <c r="E4887" s="98">
        <v>0.7</v>
      </c>
      <c r="F4887" s="119">
        <v>0.61366674541615274</v>
      </c>
      <c r="G4887" s="177">
        <v>1</v>
      </c>
      <c r="H4887" s="97">
        <v>4520194.7464581802</v>
      </c>
      <c r="I4887" s="185">
        <v>49719.910794727781</v>
      </c>
      <c r="J4887" s="174">
        <v>224743679568.69788</v>
      </c>
      <c r="K4887" s="186">
        <v>0.53818094842382369</v>
      </c>
      <c r="L4887" s="182">
        <v>96038755245.640045</v>
      </c>
      <c r="M4887" s="189">
        <v>2913316897.2585454</v>
      </c>
      <c r="N4887" s="187">
        <v>12100476.6193776</v>
      </c>
      <c r="O4887" s="185">
        <v>0</v>
      </c>
      <c r="P4887" s="185">
        <v>261156238345.38925</v>
      </c>
      <c r="Q4887" s="174">
        <v>488813234811.3457</v>
      </c>
      <c r="R4887" s="119">
        <v>0.67485438978788559</v>
      </c>
      <c r="S4887" s="174">
        <v>234226298794.83847</v>
      </c>
      <c r="T4887" s="119">
        <v>0.47917339816962318</v>
      </c>
      <c r="U4887" s="97">
        <v>16.588508398960769</v>
      </c>
      <c r="V4887" s="184">
        <v>4195006250966.5044</v>
      </c>
      <c r="W4887" s="199">
        <v>4354.6448820851092</v>
      </c>
      <c r="X4887" s="191">
        <v>4.4409422269490545E-2</v>
      </c>
      <c r="Y4887" s="198">
        <v>2.0000000000000001E-4</v>
      </c>
    </row>
    <row r="4888" spans="1:25" x14ac:dyDescent="0.2">
      <c r="A4888">
        <v>4884</v>
      </c>
      <c r="B4888" s="119">
        <v>0.47978354194235806</v>
      </c>
      <c r="C4888" s="97">
        <v>8200.9080562172949</v>
      </c>
      <c r="D4888" s="96">
        <v>0.50968797133336086</v>
      </c>
      <c r="E4888" s="98">
        <v>7.9927689709856378E-2</v>
      </c>
      <c r="F4888" s="119">
        <v>0</v>
      </c>
      <c r="G4888" s="177">
        <v>0</v>
      </c>
      <c r="H4888" s="97">
        <v>4239750.2685071612</v>
      </c>
      <c r="I4888" s="185">
        <v>38966.28600038369</v>
      </c>
      <c r="J4888" s="174">
        <v>165207321532.85358</v>
      </c>
      <c r="K4888" s="186">
        <v>0.39364242299738184</v>
      </c>
      <c r="L4888" s="182">
        <v>45552165309.610413</v>
      </c>
      <c r="M4888" s="189">
        <v>7034508982.1605635</v>
      </c>
      <c r="N4888" s="187">
        <v>11952698.983343914</v>
      </c>
      <c r="O4888" s="185">
        <v>8695157981.7382088</v>
      </c>
      <c r="P4888" s="185">
        <v>0</v>
      </c>
      <c r="Q4888" s="174">
        <v>180936988496.75235</v>
      </c>
      <c r="R4888" s="119">
        <v>0.3978663363891608</v>
      </c>
      <c r="S4888" s="174">
        <v>49891298782.41964</v>
      </c>
      <c r="T4888" s="119">
        <v>0.27573852752233213</v>
      </c>
      <c r="U4888" s="97">
        <v>13.979617641211624</v>
      </c>
      <c r="V4888" s="184">
        <v>788867129510.68628</v>
      </c>
      <c r="W4888" s="199">
        <v>818.89795035675797</v>
      </c>
      <c r="X4888" s="191">
        <v>4.8786589193496169E-2</v>
      </c>
      <c r="Y4888" s="198">
        <v>2.0000000000000001E-4</v>
      </c>
    </row>
    <row r="4889" spans="1:25" x14ac:dyDescent="0.2">
      <c r="A4889">
        <v>4885</v>
      </c>
      <c r="B4889" s="119">
        <v>0.55959226821332608</v>
      </c>
      <c r="C4889" s="97">
        <v>10358.131957261885</v>
      </c>
      <c r="D4889" s="96">
        <v>0.34658244083818218</v>
      </c>
      <c r="E4889" s="98">
        <v>0.1275413663003461</v>
      </c>
      <c r="F4889" s="119">
        <v>0.65106879521002214</v>
      </c>
      <c r="G4889" s="177">
        <v>1</v>
      </c>
      <c r="H4889" s="97">
        <v>8589872.3364703376</v>
      </c>
      <c r="I4889" s="185">
        <v>36771.129091804702</v>
      </c>
      <c r="J4889" s="174">
        <v>315859304566.47284</v>
      </c>
      <c r="K4889" s="186">
        <v>0.4645393027462057</v>
      </c>
      <c r="L4889" s="182">
        <v>113630757738.5614</v>
      </c>
      <c r="M4889" s="189">
        <v>15393683855.302919</v>
      </c>
      <c r="N4889" s="187">
        <v>24984203.320129044</v>
      </c>
      <c r="O4889" s="185">
        <v>0</v>
      </c>
      <c r="P4889" s="185">
        <v>563112688790.61707</v>
      </c>
      <c r="Q4889" s="174">
        <v>894365677212.39282</v>
      </c>
      <c r="R4889" s="119">
        <v>0.66775730258695687</v>
      </c>
      <c r="S4889" s="174">
        <v>327369481182.82367</v>
      </c>
      <c r="T4889" s="119">
        <v>0.36603538074402242</v>
      </c>
      <c r="U4889" s="97">
        <v>17.053545314645131</v>
      </c>
      <c r="V4889" s="184">
        <v>6018218020397.4043</v>
      </c>
      <c r="W4889" s="199">
        <v>6248.3310524215449</v>
      </c>
      <c r="X4889" s="191">
        <v>4.2738145536384137E-2</v>
      </c>
      <c r="Y4889" s="198">
        <v>2.0000000000000001E-4</v>
      </c>
    </row>
    <row r="4890" spans="1:25" x14ac:dyDescent="0.2">
      <c r="A4890">
        <v>4886</v>
      </c>
      <c r="B4890" s="119">
        <v>0.48474149028727403</v>
      </c>
      <c r="C4890" s="97">
        <v>4000</v>
      </c>
      <c r="D4890" s="96">
        <v>0.55683340494796263</v>
      </c>
      <c r="E4890" s="98">
        <v>0</v>
      </c>
      <c r="F4890" s="119">
        <v>0.75619421861267777</v>
      </c>
      <c r="G4890" s="177">
        <v>1</v>
      </c>
      <c r="H4890" s="97">
        <v>6071266.8003233243</v>
      </c>
      <c r="I4890" s="185">
        <v>37976.925865978024</v>
      </c>
      <c r="J4890" s="174">
        <v>230568049188.45248</v>
      </c>
      <c r="K4890" s="186">
        <v>0.43939520832886259</v>
      </c>
      <c r="L4890" s="182">
        <v>72497836606.45903</v>
      </c>
      <c r="M4890" s="189">
        <v>13952502020.480156</v>
      </c>
      <c r="N4890" s="187">
        <v>16126332.278711466</v>
      </c>
      <c r="O4890" s="185">
        <v>0</v>
      </c>
      <c r="P4890" s="185">
        <v>466794833521.55511</v>
      </c>
      <c r="Q4890" s="174">
        <v>711315384730.48767</v>
      </c>
      <c r="R4890" s="119">
        <v>0.66742034970080355</v>
      </c>
      <c r="S4890" s="174">
        <v>350661269785.0379</v>
      </c>
      <c r="T4890" s="119">
        <v>0.49297579851713874</v>
      </c>
      <c r="U4890" s="97">
        <v>17.895349221153491</v>
      </c>
      <c r="V4890" s="184">
        <v>6776259418351.0273</v>
      </c>
      <c r="W4890" s="199">
        <v>7037.4841688611714</v>
      </c>
      <c r="X4890" s="191">
        <v>4.1424430412589856E-2</v>
      </c>
      <c r="Y4890" s="198">
        <v>2.0000000000000001E-4</v>
      </c>
    </row>
    <row r="4891" spans="1:25" x14ac:dyDescent="0.2">
      <c r="A4891">
        <v>4887</v>
      </c>
      <c r="B4891" s="119">
        <v>0.4951028337661324</v>
      </c>
      <c r="C4891" s="97">
        <v>17000</v>
      </c>
      <c r="D4891" s="96">
        <v>1.0676914381899489</v>
      </c>
      <c r="E4891" s="98">
        <v>0.11465544937191112</v>
      </c>
      <c r="F4891" s="119">
        <v>0.49658624553568548</v>
      </c>
      <c r="G4891" s="177">
        <v>1</v>
      </c>
      <c r="H4891" s="97">
        <v>6695259.0215613218</v>
      </c>
      <c r="I4891" s="185">
        <v>40326.441364218183</v>
      </c>
      <c r="J4891" s="174">
        <v>269995970351.24545</v>
      </c>
      <c r="K4891" s="186">
        <v>0.42531174084726642</v>
      </c>
      <c r="L4891" s="182">
        <v>102501985744.12325</v>
      </c>
      <c r="M4891" s="189">
        <v>3894723119.9370999</v>
      </c>
      <c r="N4891" s="187">
        <v>13950604.462320469</v>
      </c>
      <c r="O4891" s="185">
        <v>0</v>
      </c>
      <c r="P4891" s="185">
        <v>232780823625.2756</v>
      </c>
      <c r="Q4891" s="174">
        <v>506671517096.45813</v>
      </c>
      <c r="R4891" s="119">
        <v>0.59418598621311791</v>
      </c>
      <c r="S4891" s="174">
        <v>240130638843.05368</v>
      </c>
      <c r="T4891" s="119">
        <v>0.47393751324161876</v>
      </c>
      <c r="U4891" s="97">
        <v>16.496187931854369</v>
      </c>
      <c r="V4891" s="184">
        <v>4090511125959.0103</v>
      </c>
      <c r="W4891" s="199">
        <v>4244.9399126107683</v>
      </c>
      <c r="X4891" s="191">
        <v>4.6217736169309118E-2</v>
      </c>
      <c r="Y4891" s="198">
        <v>2.0000000000000001E-4</v>
      </c>
    </row>
    <row r="4892" spans="1:25" x14ac:dyDescent="0.2">
      <c r="A4892">
        <v>4888</v>
      </c>
      <c r="B4892" s="119">
        <v>0.43608386116460612</v>
      </c>
      <c r="C4892" s="97">
        <v>13919.092159740267</v>
      </c>
      <c r="D4892" s="96">
        <v>0.88531884927736082</v>
      </c>
      <c r="E4892" s="98">
        <v>0.34283571870956342</v>
      </c>
      <c r="F4892" s="119">
        <v>0.58092508061456016</v>
      </c>
      <c r="G4892" s="177">
        <v>1</v>
      </c>
      <c r="H4892" s="97">
        <v>5871541.2627739497</v>
      </c>
      <c r="I4892" s="185">
        <v>44550.806751303309</v>
      </c>
      <c r="J4892" s="174">
        <v>261581900130.14563</v>
      </c>
      <c r="K4892" s="186">
        <v>0.43340139228655461</v>
      </c>
      <c r="L4892" s="182">
        <v>89137303292.386322</v>
      </c>
      <c r="M4892" s="189">
        <v>6291078640.2978849</v>
      </c>
      <c r="N4892" s="187">
        <v>13229767.012039762</v>
      </c>
      <c r="O4892" s="185">
        <v>0</v>
      </c>
      <c r="P4892" s="185">
        <v>184285391673.57904</v>
      </c>
      <c r="Q4892" s="174">
        <v>452158370444.02258</v>
      </c>
      <c r="R4892" s="119">
        <v>0.57678523742936605</v>
      </c>
      <c r="S4892" s="174">
        <v>212452693703.75372</v>
      </c>
      <c r="T4892" s="119">
        <v>0.46986345402634866</v>
      </c>
      <c r="U4892" s="97">
        <v>16.571095985774548</v>
      </c>
      <c r="V4892" s="184">
        <v>3699097573109.8643</v>
      </c>
      <c r="W4892" s="199">
        <v>3843.0908303772653</v>
      </c>
      <c r="X4892" s="191">
        <v>4.6228361274513928E-2</v>
      </c>
      <c r="Y4892" s="198">
        <v>2.0000000000000001E-4</v>
      </c>
    </row>
    <row r="4893" spans="1:25" x14ac:dyDescent="0.2">
      <c r="A4893">
        <v>4889</v>
      </c>
      <c r="B4893" s="119">
        <v>0.56459245724811358</v>
      </c>
      <c r="C4893" s="97">
        <v>13112.963814091891</v>
      </c>
      <c r="D4893" s="96">
        <v>0.81704535022547686</v>
      </c>
      <c r="E4893" s="98">
        <v>5.7529448685544882E-2</v>
      </c>
      <c r="F4893" s="119">
        <v>0</v>
      </c>
      <c r="G4893" s="177">
        <v>0</v>
      </c>
      <c r="H4893" s="97">
        <v>17596097.185567543</v>
      </c>
      <c r="I4893" s="185">
        <v>34882.301831435761</v>
      </c>
      <c r="J4893" s="174">
        <v>613792373082.24438</v>
      </c>
      <c r="K4893" s="186">
        <v>0.457993528026993</v>
      </c>
      <c r="L4893" s="182">
        <v>226501089974.35822</v>
      </c>
      <c r="M4893" s="189">
        <v>14609321896.796356</v>
      </c>
      <c r="N4893" s="187">
        <v>37277687.545768864</v>
      </c>
      <c r="O4893" s="185">
        <v>26605663424.536827</v>
      </c>
      <c r="P4893" s="185">
        <v>0</v>
      </c>
      <c r="Q4893" s="174">
        <v>655007358403.57764</v>
      </c>
      <c r="R4893" s="119">
        <v>0.46167033283511155</v>
      </c>
      <c r="S4893" s="174">
        <v>246962822252.384</v>
      </c>
      <c r="T4893" s="119">
        <v>0.37703824099670619</v>
      </c>
      <c r="U4893" s="97">
        <v>13.669263908452113</v>
      </c>
      <c r="V4893" s="184">
        <v>3452913849002.6377</v>
      </c>
      <c r="W4893" s="199">
        <v>3579.8512549712514</v>
      </c>
      <c r="X4893" s="191">
        <v>5.7411357007381265E-2</v>
      </c>
      <c r="Y4893" s="198">
        <v>2.0000000000000001E-4</v>
      </c>
    </row>
    <row r="4894" spans="1:25" x14ac:dyDescent="0.2">
      <c r="A4894">
        <v>4890</v>
      </c>
      <c r="B4894" s="119">
        <v>0.45561820835911337</v>
      </c>
      <c r="C4894" s="97">
        <v>8392.3901506698821</v>
      </c>
      <c r="D4894" s="96">
        <v>0.60710864165670653</v>
      </c>
      <c r="E4894" s="98">
        <v>0</v>
      </c>
      <c r="F4894" s="119">
        <v>0.66470779905267474</v>
      </c>
      <c r="G4894" s="177">
        <v>1</v>
      </c>
      <c r="H4894" s="97">
        <v>3919382.1686544558</v>
      </c>
      <c r="I4894" s="185">
        <v>53504.496429931576</v>
      </c>
      <c r="J4894" s="174">
        <v>209704569250.30981</v>
      </c>
      <c r="K4894" s="186">
        <v>0.45561820835911337</v>
      </c>
      <c r="L4894" s="182">
        <v>76738039190.07489</v>
      </c>
      <c r="M4894" s="189">
        <v>7300569793.5216627</v>
      </c>
      <c r="N4894" s="187">
        <v>10622724.036954787</v>
      </c>
      <c r="O4894" s="185">
        <v>0</v>
      </c>
      <c r="P4894" s="185">
        <v>230115240116.02493</v>
      </c>
      <c r="Q4894" s="174">
        <v>447120379159.85638</v>
      </c>
      <c r="R4894" s="119">
        <v>0.6254186238274515</v>
      </c>
      <c r="S4894" s="174">
        <v>175376578818.99988</v>
      </c>
      <c r="T4894" s="119">
        <v>0.39223570875596009</v>
      </c>
      <c r="U4894" s="97">
        <v>16.49816557847268</v>
      </c>
      <c r="V4894" s="184">
        <v>3144276973581.7646</v>
      </c>
      <c r="W4894" s="199">
        <v>3265.8885090669969</v>
      </c>
      <c r="X4894" s="191">
        <v>4.4874209668405704E-2</v>
      </c>
      <c r="Y4894" s="198">
        <v>2.0000000000000001E-4</v>
      </c>
    </row>
    <row r="4895" spans="1:25" x14ac:dyDescent="0.2">
      <c r="A4895">
        <v>4891</v>
      </c>
      <c r="B4895" s="119">
        <v>0.60419154975787093</v>
      </c>
      <c r="C4895" s="97">
        <v>7703.8404104988394</v>
      </c>
      <c r="D4895" s="96">
        <v>0.99799878089397509</v>
      </c>
      <c r="E4895" s="98">
        <v>0</v>
      </c>
      <c r="F4895" s="119">
        <v>0.69772095056803629</v>
      </c>
      <c r="G4895" s="177">
        <v>1</v>
      </c>
      <c r="H4895" s="97">
        <v>9349728.910615487</v>
      </c>
      <c r="I4895" s="185">
        <v>40176.592828652181</v>
      </c>
      <c r="J4895" s="174">
        <v>375640251500.07617</v>
      </c>
      <c r="K4895" s="186">
        <v>0.382914878165454</v>
      </c>
      <c r="L4895" s="182">
        <v>104387930567.82399</v>
      </c>
      <c r="M4895" s="189">
        <v>11710516662.073208</v>
      </c>
      <c r="N4895" s="187">
        <v>19394164.72662501</v>
      </c>
      <c r="O4895" s="185">
        <v>0</v>
      </c>
      <c r="P4895" s="185">
        <v>365606531175.08801</v>
      </c>
      <c r="Q4895" s="174">
        <v>752957299337.23743</v>
      </c>
      <c r="R4895" s="119">
        <v>0.57947969487953699</v>
      </c>
      <c r="S4895" s="174">
        <v>325575749185.25262</v>
      </c>
      <c r="T4895" s="119">
        <v>0.43239603291159873</v>
      </c>
      <c r="U4895" s="97">
        <v>17.185496697483153</v>
      </c>
      <c r="V4895" s="184">
        <v>5952918951885.9961</v>
      </c>
      <c r="W4895" s="199">
        <v>6176.7695861073289</v>
      </c>
      <c r="X4895" s="191">
        <v>4.3831182394157744E-2</v>
      </c>
      <c r="Y4895" s="198">
        <v>2.0000000000000001E-4</v>
      </c>
    </row>
    <row r="4896" spans="1:25" x14ac:dyDescent="0.2">
      <c r="A4896">
        <v>4892</v>
      </c>
      <c r="B4896" s="119">
        <v>0.39634317026897758</v>
      </c>
      <c r="C4896" s="97">
        <v>8565.1223343157981</v>
      </c>
      <c r="D4896" s="96">
        <v>0.77595787309807052</v>
      </c>
      <c r="E4896" s="98">
        <v>0.50473764915974706</v>
      </c>
      <c r="F4896" s="119">
        <v>0.47821463866986624</v>
      </c>
      <c r="G4896" s="177">
        <v>1</v>
      </c>
      <c r="H4896" s="97">
        <v>7827921.8825553786</v>
      </c>
      <c r="I4896" s="185">
        <v>30618.544093474433</v>
      </c>
      <c r="J4896" s="174">
        <v>239679571321.29526</v>
      </c>
      <c r="K4896" s="186">
        <v>0.27991407094465071</v>
      </c>
      <c r="L4896" s="182">
        <v>45493703381.516052</v>
      </c>
      <c r="M4896" s="189">
        <v>3900930016.1374607</v>
      </c>
      <c r="N4896" s="187">
        <v>17927549.50664784</v>
      </c>
      <c r="O4896" s="185">
        <v>0</v>
      </c>
      <c r="P4896" s="185">
        <v>211378556780.19177</v>
      </c>
      <c r="Q4896" s="174">
        <v>454959058117.62451</v>
      </c>
      <c r="R4896" s="119">
        <v>0.51915117578316472</v>
      </c>
      <c r="S4896" s="174">
        <v>141110441675.99335</v>
      </c>
      <c r="T4896" s="119">
        <v>0.3101607477820803</v>
      </c>
      <c r="U4896" s="97">
        <v>17.158360124382288</v>
      </c>
      <c r="V4896" s="184">
        <v>2546057109437.3389</v>
      </c>
      <c r="W4896" s="199">
        <v>2643.4992883940599</v>
      </c>
      <c r="X4896" s="191">
        <v>4.2890715590888244E-2</v>
      </c>
      <c r="Y4896" s="198">
        <v>2.0000000000000001E-4</v>
      </c>
    </row>
    <row r="4897" spans="1:25" x14ac:dyDescent="0.2">
      <c r="A4897">
        <v>4893</v>
      </c>
      <c r="B4897" s="119">
        <v>0.71309180325718369</v>
      </c>
      <c r="C4897" s="97">
        <v>6442.484535583555</v>
      </c>
      <c r="D4897" s="96">
        <v>1.0932939412922253</v>
      </c>
      <c r="E4897" s="98">
        <v>0.519135512727251</v>
      </c>
      <c r="F4897" s="119">
        <v>0</v>
      </c>
      <c r="G4897" s="177">
        <v>0</v>
      </c>
      <c r="H4897" s="97">
        <v>9360446.6489502992</v>
      </c>
      <c r="I4897" s="185">
        <v>35328.505087629426</v>
      </c>
      <c r="J4897" s="174">
        <v>330690587059.92444</v>
      </c>
      <c r="K4897" s="186">
        <v>0.36453635229796943</v>
      </c>
      <c r="L4897" s="182">
        <v>85380384480.269714</v>
      </c>
      <c r="M4897" s="189">
        <v>40832068207.689224</v>
      </c>
      <c r="N4897" s="187">
        <v>18867772.530555002</v>
      </c>
      <c r="O4897" s="185">
        <v>57090946102.07753</v>
      </c>
      <c r="P4897" s="185">
        <v>0</v>
      </c>
      <c r="Q4897" s="174">
        <v>428613601369.69116</v>
      </c>
      <c r="R4897" s="119">
        <v>0.38781199825805418</v>
      </c>
      <c r="S4897" s="174">
        <v>117267884384.84996</v>
      </c>
      <c r="T4897" s="119">
        <v>0.2735981406332067</v>
      </c>
      <c r="U4897" s="97">
        <v>15.72286721224771</v>
      </c>
      <c r="V4897" s="184">
        <v>1956173302841.6743</v>
      </c>
      <c r="W4897" s="199">
        <v>2032.6523892653483</v>
      </c>
      <c r="X4897" s="191">
        <v>4.8999578164547253E-2</v>
      </c>
      <c r="Y4897" s="198">
        <v>2.0000000000000001E-4</v>
      </c>
    </row>
    <row r="4898" spans="1:25" x14ac:dyDescent="0.2">
      <c r="A4898">
        <v>4894</v>
      </c>
      <c r="B4898" s="119">
        <v>0.52633365895929751</v>
      </c>
      <c r="C4898" s="97">
        <v>10149.434992372026</v>
      </c>
      <c r="D4898" s="96">
        <v>0.43128985106512985</v>
      </c>
      <c r="E4898" s="98">
        <v>0</v>
      </c>
      <c r="F4898" s="119">
        <v>0</v>
      </c>
      <c r="G4898" s="177">
        <v>0</v>
      </c>
      <c r="H4898" s="97">
        <v>7158884.6264052084</v>
      </c>
      <c r="I4898" s="185">
        <v>45417.921152502888</v>
      </c>
      <c r="J4898" s="174">
        <v>325141657501.93683</v>
      </c>
      <c r="K4898" s="186">
        <v>0.52633365895929751</v>
      </c>
      <c r="L4898" s="182">
        <v>134883134527.09068</v>
      </c>
      <c r="M4898" s="189">
        <v>9197686125.5875492</v>
      </c>
      <c r="N4898" s="187">
        <v>19868280.533981863</v>
      </c>
      <c r="O4898" s="185">
        <v>0</v>
      </c>
      <c r="P4898" s="185">
        <v>0</v>
      </c>
      <c r="Q4898" s="174">
        <v>334339343627.52435</v>
      </c>
      <c r="R4898" s="119">
        <v>0.51185420302714468</v>
      </c>
      <c r="S4898" s="174">
        <v>134883134527.09068</v>
      </c>
      <c r="T4898" s="119">
        <v>0.40343183384770659</v>
      </c>
      <c r="U4898" s="97">
        <v>13.200064395031557</v>
      </c>
      <c r="V4898" s="184">
        <v>2005814663821.2493</v>
      </c>
      <c r="W4898" s="199">
        <v>2081.6787720188263</v>
      </c>
      <c r="X4898" s="191">
        <v>5.4033005428765379E-2</v>
      </c>
      <c r="Y4898" s="198">
        <v>2.0000000000000001E-4</v>
      </c>
    </row>
    <row r="4899" spans="1:25" x14ac:dyDescent="0.2">
      <c r="A4899">
        <v>4895</v>
      </c>
      <c r="B4899" s="119">
        <v>0.58943200007774166</v>
      </c>
      <c r="C4899" s="97">
        <v>4000</v>
      </c>
      <c r="D4899" s="96">
        <v>0.57695732535893207</v>
      </c>
      <c r="E4899" s="98">
        <v>0</v>
      </c>
      <c r="F4899" s="119">
        <v>0</v>
      </c>
      <c r="G4899" s="177">
        <v>0</v>
      </c>
      <c r="H4899" s="97">
        <v>16307859.16809123</v>
      </c>
      <c r="I4899" s="185">
        <v>34564.006969997441</v>
      </c>
      <c r="J4899" s="174">
        <v>563664957951.64197</v>
      </c>
      <c r="K4899" s="186">
        <v>0.48227135824407297</v>
      </c>
      <c r="L4899" s="182">
        <v>204961811399.22049</v>
      </c>
      <c r="M4899" s="189">
        <v>18720796922.762161</v>
      </c>
      <c r="N4899" s="187">
        <v>39440778.293836653</v>
      </c>
      <c r="O4899" s="185">
        <v>0</v>
      </c>
      <c r="P4899" s="185">
        <v>0</v>
      </c>
      <c r="Q4899" s="174">
        <v>582385754874.40417</v>
      </c>
      <c r="R4899" s="119">
        <v>0.4667687397754961</v>
      </c>
      <c r="S4899" s="174">
        <v>204961811399.22049</v>
      </c>
      <c r="T4899" s="119">
        <v>0.35193479525168336</v>
      </c>
      <c r="U4899" s="97">
        <v>13.315905440540552</v>
      </c>
      <c r="V4899" s="184">
        <v>3062973987410.7812</v>
      </c>
      <c r="W4899" s="199">
        <v>3179.9548102108988</v>
      </c>
      <c r="X4899" s="191">
        <v>5.2250878521912743E-2</v>
      </c>
      <c r="Y4899" s="198">
        <v>2.0000000000000001E-4</v>
      </c>
    </row>
    <row r="4900" spans="1:25" x14ac:dyDescent="0.2">
      <c r="A4900">
        <v>4896</v>
      </c>
      <c r="B4900" s="119">
        <v>0.52759003305223573</v>
      </c>
      <c r="C4900" s="97">
        <v>12481.510614401739</v>
      </c>
      <c r="D4900" s="96">
        <v>0.54694113802476796</v>
      </c>
      <c r="E4900" s="98">
        <v>0</v>
      </c>
      <c r="F4900" s="119">
        <v>0.40191681116806227</v>
      </c>
      <c r="G4900" s="177">
        <v>1</v>
      </c>
      <c r="H4900" s="97">
        <v>11278214.101274919</v>
      </c>
      <c r="I4900" s="185">
        <v>25283.41109811671</v>
      </c>
      <c r="J4900" s="174">
        <v>285151723575.11066</v>
      </c>
      <c r="K4900" s="186">
        <v>0.19985064129282459</v>
      </c>
      <c r="L4900" s="182">
        <v>33814584640.678635</v>
      </c>
      <c r="M4900" s="189">
        <v>10366474578.10603</v>
      </c>
      <c r="N4900" s="187">
        <v>28068579.823449243</v>
      </c>
      <c r="O4900" s="185">
        <v>0</v>
      </c>
      <c r="P4900" s="185">
        <v>415491754421.61084</v>
      </c>
      <c r="Q4900" s="174">
        <v>711009952574.82751</v>
      </c>
      <c r="R4900" s="119">
        <v>0.54764515876245756</v>
      </c>
      <c r="S4900" s="174">
        <v>261624757806.10986</v>
      </c>
      <c r="T4900" s="119">
        <v>0.36796215982444519</v>
      </c>
      <c r="U4900" s="97">
        <v>18.332181731970753</v>
      </c>
      <c r="V4900" s="184">
        <v>4968141389635.751</v>
      </c>
      <c r="W4900" s="199">
        <v>5161.1460339339319</v>
      </c>
      <c r="X4900" s="191">
        <v>4.1336928855088648E-2</v>
      </c>
      <c r="Y4900" s="198">
        <v>2.0000000000000001E-4</v>
      </c>
    </row>
    <row r="4901" spans="1:25" x14ac:dyDescent="0.2">
      <c r="A4901">
        <v>4897</v>
      </c>
      <c r="B4901" s="119">
        <v>0.55066822223062972</v>
      </c>
      <c r="C4901" s="97">
        <v>6824.5234434945642</v>
      </c>
      <c r="D4901" s="96">
        <v>1.046583337711402</v>
      </c>
      <c r="E4901" s="98">
        <v>0.30628459477842263</v>
      </c>
      <c r="F4901" s="119">
        <v>0</v>
      </c>
      <c r="G4901" s="177">
        <v>0</v>
      </c>
      <c r="H4901" s="97">
        <v>10927991.508055044</v>
      </c>
      <c r="I4901" s="185">
        <v>34392.575513071999</v>
      </c>
      <c r="J4901" s="174">
        <v>375841773146.99268</v>
      </c>
      <c r="K4901" s="186">
        <v>0.34811642057580816</v>
      </c>
      <c r="L4901" s="182">
        <v>95242464427.900177</v>
      </c>
      <c r="M4901" s="189">
        <v>29802425817.428116</v>
      </c>
      <c r="N4901" s="187">
        <v>22012295.4028247</v>
      </c>
      <c r="O4901" s="185">
        <v>59801292122.493484</v>
      </c>
      <c r="P4901" s="185">
        <v>0</v>
      </c>
      <c r="Q4901" s="174">
        <v>465445491086.91425</v>
      </c>
      <c r="R4901" s="119">
        <v>0.38388539558421819</v>
      </c>
      <c r="S4901" s="174">
        <v>128027561669.76591</v>
      </c>
      <c r="T4901" s="119">
        <v>0.27506456528517298</v>
      </c>
      <c r="U4901" s="97">
        <v>15.312698985433849</v>
      </c>
      <c r="V4901" s="184">
        <v>2057864093984.5193</v>
      </c>
      <c r="W4901" s="199">
        <v>2131.9029916595405</v>
      </c>
      <c r="X4901" s="191">
        <v>4.9877773623383068E-2</v>
      </c>
      <c r="Y4901" s="198">
        <v>2.0000000000000001E-4</v>
      </c>
    </row>
    <row r="4902" spans="1:25" x14ac:dyDescent="0.2">
      <c r="A4902">
        <v>4898</v>
      </c>
      <c r="B4902" s="119">
        <v>0.55760921015808296</v>
      </c>
      <c r="C4902" s="97">
        <v>15484.677521648769</v>
      </c>
      <c r="D4902" s="96">
        <v>1.4794770079350155</v>
      </c>
      <c r="E4902" s="98">
        <v>0.5752769184608586</v>
      </c>
      <c r="F4902" s="119">
        <v>0.62584944655231867</v>
      </c>
      <c r="G4902" s="177">
        <v>1</v>
      </c>
      <c r="H4902" s="97">
        <v>8172277.4108968414</v>
      </c>
      <c r="I4902" s="185">
        <v>42702.658840567674</v>
      </c>
      <c r="J4902" s="174">
        <v>348977974228.00549</v>
      </c>
      <c r="K4902" s="186">
        <v>0.40654133350877764</v>
      </c>
      <c r="L4902" s="182">
        <v>108643385264.17923</v>
      </c>
      <c r="M4902" s="189">
        <v>7771756186.3802528</v>
      </c>
      <c r="N4902" s="187">
        <v>17243357.820637915</v>
      </c>
      <c r="O4902" s="185">
        <v>0</v>
      </c>
      <c r="P4902" s="185">
        <v>290124071434.00647</v>
      </c>
      <c r="Q4902" s="174">
        <v>646873801848.39221</v>
      </c>
      <c r="R4902" s="119">
        <v>0.57812393559060615</v>
      </c>
      <c r="S4902" s="174">
        <v>254093173400.61108</v>
      </c>
      <c r="T4902" s="119">
        <v>0.39280176855912136</v>
      </c>
      <c r="U4902" s="97">
        <v>16.528708336611924</v>
      </c>
      <c r="V4902" s="184">
        <v>4305297466432.4883</v>
      </c>
      <c r="W4902" s="199">
        <v>4465.5491589394223</v>
      </c>
      <c r="X4902" s="191">
        <v>4.6913631638292631E-2</v>
      </c>
      <c r="Y4902" s="198">
        <v>2.0000000000000001E-4</v>
      </c>
    </row>
    <row r="4903" spans="1:25" x14ac:dyDescent="0.2">
      <c r="A4903">
        <v>4899</v>
      </c>
      <c r="B4903" s="119">
        <v>0.54290542637994965</v>
      </c>
      <c r="C4903" s="97">
        <v>12669.258071427312</v>
      </c>
      <c r="D4903" s="96">
        <v>0.82729929100738786</v>
      </c>
      <c r="E4903" s="98">
        <v>0</v>
      </c>
      <c r="F4903" s="119">
        <v>0</v>
      </c>
      <c r="G4903" s="177">
        <v>0</v>
      </c>
      <c r="H4903" s="97">
        <v>5849957.3313055206</v>
      </c>
      <c r="I4903" s="185">
        <v>36287.349333225648</v>
      </c>
      <c r="J4903" s="174">
        <v>212279445265.54788</v>
      </c>
      <c r="K4903" s="186">
        <v>0.32230848281392765</v>
      </c>
      <c r="L4903" s="182">
        <v>44919916201.543159</v>
      </c>
      <c r="M4903" s="189">
        <v>118844342.20087717</v>
      </c>
      <c r="N4903" s="187">
        <v>13508889.137254428</v>
      </c>
      <c r="O4903" s="185">
        <v>0</v>
      </c>
      <c r="P4903" s="185">
        <v>0</v>
      </c>
      <c r="Q4903" s="174">
        <v>212398289607.74875</v>
      </c>
      <c r="R4903" s="119">
        <v>0.32212813983801891</v>
      </c>
      <c r="S4903" s="174">
        <v>44919916201.543159</v>
      </c>
      <c r="T4903" s="119">
        <v>0.21148906747083515</v>
      </c>
      <c r="U4903" s="97">
        <v>13.008462750305499</v>
      </c>
      <c r="V4903" s="184">
        <v>583408083511.45581</v>
      </c>
      <c r="W4903" s="199">
        <v>605.91178095034422</v>
      </c>
      <c r="X4903" s="191">
        <v>6.3693754537986758E-2</v>
      </c>
      <c r="Y4903" s="198">
        <v>2.0000000000000001E-4</v>
      </c>
    </row>
    <row r="4904" spans="1:25" x14ac:dyDescent="0.2">
      <c r="A4904">
        <v>4900</v>
      </c>
      <c r="B4904" s="119">
        <v>0.26658861011776536</v>
      </c>
      <c r="C4904" s="97">
        <v>4000</v>
      </c>
      <c r="D4904" s="96">
        <v>1.0653982275039509</v>
      </c>
      <c r="E4904" s="98">
        <v>0</v>
      </c>
      <c r="F4904" s="119">
        <v>0</v>
      </c>
      <c r="G4904" s="177">
        <v>0</v>
      </c>
      <c r="H4904" s="97">
        <v>17870067.674657479</v>
      </c>
      <c r="I4904" s="185">
        <v>35704.254549387777</v>
      </c>
      <c r="J4904" s="174">
        <v>638037445070.75671</v>
      </c>
      <c r="K4904" s="186">
        <v>0.26658861011776536</v>
      </c>
      <c r="L4904" s="182">
        <v>81474844000.714294</v>
      </c>
      <c r="M4904" s="189">
        <v>22141370632.79377</v>
      </c>
      <c r="N4904" s="187">
        <v>34777301.289564982</v>
      </c>
      <c r="O4904" s="185">
        <v>0</v>
      </c>
      <c r="P4904" s="185">
        <v>0</v>
      </c>
      <c r="Q4904" s="174">
        <v>660178815703.55054</v>
      </c>
      <c r="R4904" s="119">
        <v>0.2576476427878634</v>
      </c>
      <c r="S4904" s="174">
        <v>81474844000.714294</v>
      </c>
      <c r="T4904" s="119">
        <v>0.12341329661401934</v>
      </c>
      <c r="U4904" s="97">
        <v>13.872394499735663</v>
      </c>
      <c r="V4904" s="184">
        <v>1148270726162.407</v>
      </c>
      <c r="W4904" s="199">
        <v>1191.7086979288547</v>
      </c>
      <c r="X4904" s="191">
        <v>5.7242861814576967E-2</v>
      </c>
      <c r="Y4904" s="198">
        <v>2.0000000000000001E-4</v>
      </c>
    </row>
    <row r="4905" spans="1:25" x14ac:dyDescent="0.2">
      <c r="A4905">
        <v>4901</v>
      </c>
      <c r="B4905" s="119">
        <v>0.61669475459808654</v>
      </c>
      <c r="C4905" s="97">
        <v>4000</v>
      </c>
      <c r="D4905" s="96">
        <v>0.2</v>
      </c>
      <c r="E4905" s="98">
        <v>0</v>
      </c>
      <c r="F4905" s="119">
        <v>0.45420958286262436</v>
      </c>
      <c r="G4905" s="177">
        <v>1</v>
      </c>
      <c r="H4905" s="97">
        <v>11028602.026857797</v>
      </c>
      <c r="I4905" s="185">
        <v>35714.260435073062</v>
      </c>
      <c r="J4905" s="174">
        <v>393878365021.974</v>
      </c>
      <c r="K4905" s="186">
        <v>0.48014273055064216</v>
      </c>
      <c r="L4905" s="182">
        <v>136309497413.3378</v>
      </c>
      <c r="M4905" s="189">
        <v>20138087577.618889</v>
      </c>
      <c r="N4905" s="187">
        <v>36323963.117411673</v>
      </c>
      <c r="O4905" s="185">
        <v>0</v>
      </c>
      <c r="P4905" s="185">
        <v>365886902310.02039</v>
      </c>
      <c r="Q4905" s="174">
        <v>779903354909.61328</v>
      </c>
      <c r="R4905" s="119">
        <v>0.617803927244717</v>
      </c>
      <c r="S4905" s="174">
        <v>334782220541.48828</v>
      </c>
      <c r="T4905" s="119">
        <v>0.42926116221193561</v>
      </c>
      <c r="U4905" s="97">
        <v>16.741277761515214</v>
      </c>
      <c r="V4905" s="184">
        <v>6113177351836.6025</v>
      </c>
      <c r="W4905" s="199">
        <v>6343.3614938644014</v>
      </c>
      <c r="X4905" s="191">
        <v>4.3426698457115984E-2</v>
      </c>
      <c r="Y4905" s="198">
        <v>2.0000000000000001E-4</v>
      </c>
    </row>
    <row r="4906" spans="1:25" x14ac:dyDescent="0.2">
      <c r="A4906">
        <v>4902</v>
      </c>
      <c r="B4906" s="119">
        <v>0.46520843136399403</v>
      </c>
      <c r="C4906" s="97">
        <v>4312.3884202787176</v>
      </c>
      <c r="D4906" s="96">
        <v>0.41955626680385139</v>
      </c>
      <c r="E4906" s="98">
        <v>0</v>
      </c>
      <c r="F4906" s="119">
        <v>0.73012848120998464</v>
      </c>
      <c r="G4906" s="177">
        <v>1</v>
      </c>
      <c r="H4906" s="97">
        <v>5400760.2733047735</v>
      </c>
      <c r="I4906" s="185">
        <v>46571.446821313839</v>
      </c>
      <c r="J4906" s="174">
        <v>251521219862.87766</v>
      </c>
      <c r="K4906" s="186">
        <v>0.46520843136399403</v>
      </c>
      <c r="L4906" s="182">
        <v>81137243690.385178</v>
      </c>
      <c r="M4906" s="189">
        <v>6821776390.7645645</v>
      </c>
      <c r="N4906" s="187">
        <v>15751980.33745675</v>
      </c>
      <c r="O4906" s="185">
        <v>0</v>
      </c>
      <c r="P4906" s="185">
        <v>261978682486.71594</v>
      </c>
      <c r="Q4906" s="174">
        <v>520321678740.35822</v>
      </c>
      <c r="R4906" s="119">
        <v>0.62767467026779589</v>
      </c>
      <c r="S4906" s="174">
        <v>182074556695.13651</v>
      </c>
      <c r="T4906" s="119">
        <v>0.34992690893817657</v>
      </c>
      <c r="U4906" s="97">
        <v>16.458293389962552</v>
      </c>
      <c r="V4906" s="184">
        <v>3297390522293.0596</v>
      </c>
      <c r="W4906" s="199">
        <v>3423.6366165156346</v>
      </c>
      <c r="X4906" s="191">
        <v>4.401752796568105E-2</v>
      </c>
      <c r="Y4906" s="198">
        <v>2.0000000000000001E-4</v>
      </c>
    </row>
    <row r="4907" spans="1:25" x14ac:dyDescent="0.2">
      <c r="A4907">
        <v>4903</v>
      </c>
      <c r="B4907" s="119">
        <v>0.5939532827580849</v>
      </c>
      <c r="C4907" s="97">
        <v>6917.1853348256736</v>
      </c>
      <c r="D4907" s="96">
        <v>1.1336686459462972</v>
      </c>
      <c r="E4907" s="98">
        <v>0</v>
      </c>
      <c r="F4907" s="119">
        <v>0.60995946460502015</v>
      </c>
      <c r="G4907" s="177">
        <v>1</v>
      </c>
      <c r="H4907" s="97">
        <v>14522241.702168463</v>
      </c>
      <c r="I4907" s="185">
        <v>25439.101808305615</v>
      </c>
      <c r="J4907" s="174">
        <v>369432785146.28497</v>
      </c>
      <c r="K4907" s="186">
        <v>0.12043600527681808</v>
      </c>
      <c r="L4907" s="182">
        <v>14448886436.762249</v>
      </c>
      <c r="M4907" s="189">
        <v>9282816812.8446045</v>
      </c>
      <c r="N4907" s="187">
        <v>27835445.650316916</v>
      </c>
      <c r="O4907" s="185">
        <v>0</v>
      </c>
      <c r="P4907" s="185">
        <v>443161067716.12433</v>
      </c>
      <c r="Q4907" s="174">
        <v>821876669675.25391</v>
      </c>
      <c r="R4907" s="119">
        <v>0.48550090026508669</v>
      </c>
      <c r="S4907" s="174">
        <v>237358541023.4581</v>
      </c>
      <c r="T4907" s="119">
        <v>0.28880067993321307</v>
      </c>
      <c r="U4907" s="97">
        <v>18.774521508600866</v>
      </c>
      <c r="V4907" s="184">
        <v>4594034157875.5908</v>
      </c>
      <c r="W4907" s="199">
        <v>4770.3356734352556</v>
      </c>
      <c r="X4907" s="191">
        <v>4.0588185640137601E-2</v>
      </c>
      <c r="Y4907" s="198">
        <v>2.0000000000000001E-4</v>
      </c>
    </row>
    <row r="4908" spans="1:25" x14ac:dyDescent="0.2">
      <c r="A4908">
        <v>4904</v>
      </c>
      <c r="B4908" s="119">
        <v>0.41885950967335395</v>
      </c>
      <c r="C4908" s="97">
        <v>14938.198466299133</v>
      </c>
      <c r="D4908" s="96">
        <v>0.26336614330992192</v>
      </c>
      <c r="E4908" s="98">
        <v>0</v>
      </c>
      <c r="F4908" s="119">
        <v>0</v>
      </c>
      <c r="G4908" s="177">
        <v>0</v>
      </c>
      <c r="H4908" s="97">
        <v>5248742.6807725346</v>
      </c>
      <c r="I4908" s="185">
        <v>36941.614625793438</v>
      </c>
      <c r="J4908" s="174">
        <v>193897029383.05292</v>
      </c>
      <c r="K4908" s="186">
        <v>0.37982148818726169</v>
      </c>
      <c r="L4908" s="182">
        <v>57311768364.675217</v>
      </c>
      <c r="M4908" s="189">
        <v>9699150078.3135033</v>
      </c>
      <c r="N4908" s="187">
        <v>17005372.277737193</v>
      </c>
      <c r="O4908" s="185">
        <v>0</v>
      </c>
      <c r="P4908" s="185">
        <v>0</v>
      </c>
      <c r="Q4908" s="174">
        <v>203596179461.36642</v>
      </c>
      <c r="R4908" s="119">
        <v>0.36172711320123363</v>
      </c>
      <c r="S4908" s="174">
        <v>57311768364.675217</v>
      </c>
      <c r="T4908" s="119">
        <v>0.28149726834903827</v>
      </c>
      <c r="U4908" s="97">
        <v>13.527164013148202</v>
      </c>
      <c r="V4908" s="184">
        <v>843442680142.80322</v>
      </c>
      <c r="W4908" s="199">
        <v>874.62767675039402</v>
      </c>
      <c r="X4908" s="191">
        <v>5.1319054859701292E-2</v>
      </c>
      <c r="Y4908" s="198">
        <v>2.0000000000000001E-4</v>
      </c>
    </row>
    <row r="4909" spans="1:25" x14ac:dyDescent="0.2">
      <c r="A4909">
        <v>4905</v>
      </c>
      <c r="B4909" s="119">
        <v>0.41855756677383515</v>
      </c>
      <c r="C4909" s="97">
        <v>11354.911606932736</v>
      </c>
      <c r="D4909" s="96">
        <v>1.0475672057877916</v>
      </c>
      <c r="E4909" s="98">
        <v>0.21962255799677854</v>
      </c>
      <c r="F4909" s="119">
        <v>0</v>
      </c>
      <c r="G4909" s="177">
        <v>0</v>
      </c>
      <c r="H4909" s="97">
        <v>27870752.689508069</v>
      </c>
      <c r="I4909" s="185">
        <v>20889.083826333521</v>
      </c>
      <c r="J4909" s="174">
        <v>582194489234.14453</v>
      </c>
      <c r="K4909" s="186">
        <v>0.11376835366214166</v>
      </c>
      <c r="L4909" s="182">
        <v>48183641175.172768</v>
      </c>
      <c r="M4909" s="189">
        <v>41781042031.895844</v>
      </c>
      <c r="N4909" s="187">
        <v>53120747.263691038</v>
      </c>
      <c r="O4909" s="185">
        <v>115890189507.31142</v>
      </c>
      <c r="P4909" s="185">
        <v>0</v>
      </c>
      <c r="Q4909" s="174">
        <v>739865720773.35181</v>
      </c>
      <c r="R4909" s="119">
        <v>0.21483284830529498</v>
      </c>
      <c r="S4909" s="174">
        <v>106188359305.65623</v>
      </c>
      <c r="T4909" s="119">
        <v>0.14352382645145639</v>
      </c>
      <c r="U4909" s="97">
        <v>17.617827360112951</v>
      </c>
      <c r="V4909" s="184">
        <v>1407290792514.0774</v>
      </c>
      <c r="W4909" s="199">
        <v>1460.5884885138551</v>
      </c>
      <c r="X4909" s="191">
        <v>4.3117190600590813E-2</v>
      </c>
      <c r="Y4909" s="198">
        <v>2.0000000000000001E-4</v>
      </c>
    </row>
    <row r="4910" spans="1:25" x14ac:dyDescent="0.2">
      <c r="A4910">
        <v>4906</v>
      </c>
      <c r="B4910" s="119">
        <v>0.46907991397592441</v>
      </c>
      <c r="C4910" s="97">
        <v>8193.8698350216455</v>
      </c>
      <c r="D4910" s="96">
        <v>0.89561553308909492</v>
      </c>
      <c r="E4910" s="98">
        <v>0.47444100679638629</v>
      </c>
      <c r="F4910" s="119">
        <v>0</v>
      </c>
      <c r="G4910" s="177">
        <v>0</v>
      </c>
      <c r="H4910" s="97">
        <v>7191704.4723709896</v>
      </c>
      <c r="I4910" s="185">
        <v>37242.442480077327</v>
      </c>
      <c r="J4910" s="174">
        <v>267836640145.99146</v>
      </c>
      <c r="K4910" s="186">
        <v>0.46063331344812108</v>
      </c>
      <c r="L4910" s="182">
        <v>95854726292.396851</v>
      </c>
      <c r="M4910" s="189">
        <v>31418581962.46093</v>
      </c>
      <c r="N4910" s="187">
        <v>15852994.634160042</v>
      </c>
      <c r="O4910" s="185">
        <v>55600238766.736534</v>
      </c>
      <c r="P4910" s="185">
        <v>0</v>
      </c>
      <c r="Q4910" s="174">
        <v>354855460875.1889</v>
      </c>
      <c r="R4910" s="119">
        <v>0.47302264875018452</v>
      </c>
      <c r="S4910" s="174">
        <v>115680932608.22569</v>
      </c>
      <c r="T4910" s="119">
        <v>0.32599451146367853</v>
      </c>
      <c r="U4910" s="97">
        <v>14.686949245802619</v>
      </c>
      <c r="V4910" s="184">
        <v>1822663584467.3359</v>
      </c>
      <c r="W4910" s="199">
        <v>1892.6862653903609</v>
      </c>
      <c r="X4910" s="191">
        <v>5.1491797691600096E-2</v>
      </c>
      <c r="Y4910" s="198">
        <v>2.0000000000000001E-4</v>
      </c>
    </row>
    <row r="4911" spans="1:25" x14ac:dyDescent="0.2">
      <c r="A4911">
        <v>4907</v>
      </c>
      <c r="B4911" s="119">
        <v>0.54162671798796536</v>
      </c>
      <c r="C4911" s="97">
        <v>14358.436511490647</v>
      </c>
      <c r="D4911" s="96">
        <v>0.87458994139307544</v>
      </c>
      <c r="E4911" s="98">
        <v>0</v>
      </c>
      <c r="F4911" s="119">
        <v>0</v>
      </c>
      <c r="G4911" s="177">
        <v>0</v>
      </c>
      <c r="H4911" s="97">
        <v>5637917.0419628834</v>
      </c>
      <c r="I4911" s="185">
        <v>41829.15508957189</v>
      </c>
      <c r="J4911" s="174">
        <v>235829306330.40585</v>
      </c>
      <c r="K4911" s="186">
        <v>0.36202282881396364</v>
      </c>
      <c r="L4911" s="182">
        <v>66101119255.142044</v>
      </c>
      <c r="M4911" s="189">
        <v>3139417843.6370511</v>
      </c>
      <c r="N4911" s="187">
        <v>12819074.153299686</v>
      </c>
      <c r="O4911" s="185">
        <v>0</v>
      </c>
      <c r="P4911" s="185">
        <v>0</v>
      </c>
      <c r="Q4911" s="174">
        <v>238968724174.04291</v>
      </c>
      <c r="R4911" s="119">
        <v>0.35726680506018249</v>
      </c>
      <c r="S4911" s="174">
        <v>66101119255.142044</v>
      </c>
      <c r="T4911" s="119">
        <v>0.27660991823766884</v>
      </c>
      <c r="U4911" s="97">
        <v>13.153127054758885</v>
      </c>
      <c r="V4911" s="184">
        <v>875508857534.89575</v>
      </c>
      <c r="W4911" s="199">
        <v>906.54909867347556</v>
      </c>
      <c r="X4911" s="191">
        <v>5.7495837606547875E-2</v>
      </c>
      <c r="Y4911" s="198">
        <v>2.0000000000000001E-4</v>
      </c>
    </row>
    <row r="4912" spans="1:25" x14ac:dyDescent="0.2">
      <c r="A4912">
        <v>4908</v>
      </c>
      <c r="B4912" s="119">
        <v>0.59782466093599718</v>
      </c>
      <c r="C4912" s="97">
        <v>8125.0134592449613</v>
      </c>
      <c r="D4912" s="96">
        <v>0.24040754388289154</v>
      </c>
      <c r="E4912" s="98">
        <v>0</v>
      </c>
      <c r="F4912" s="119">
        <v>0.60837644731393947</v>
      </c>
      <c r="G4912" s="177">
        <v>1</v>
      </c>
      <c r="H4912" s="97">
        <v>1985731.1639470961</v>
      </c>
      <c r="I4912" s="185">
        <v>53623.923351958736</v>
      </c>
      <c r="J4912" s="174">
        <v>106482695733.09489</v>
      </c>
      <c r="K4912" s="186">
        <v>0.49053183081319729</v>
      </c>
      <c r="L4912" s="182">
        <v>37412982042.89299</v>
      </c>
      <c r="M4912" s="189">
        <v>2835134624.706944</v>
      </c>
      <c r="N4912" s="187">
        <v>7721075.2437003879</v>
      </c>
      <c r="O4912" s="185">
        <v>0</v>
      </c>
      <c r="P4912" s="185">
        <v>183868331779.22446</v>
      </c>
      <c r="Q4912" s="174">
        <v>293186162137.02631</v>
      </c>
      <c r="R4912" s="119">
        <v>0.67986775248314579</v>
      </c>
      <c r="S4912" s="174">
        <v>128840926903.73489</v>
      </c>
      <c r="T4912" s="119">
        <v>0.43945091393337504</v>
      </c>
      <c r="U4912" s="97">
        <v>17.338103780015686</v>
      </c>
      <c r="V4912" s="184">
        <v>2447565353967.9487</v>
      </c>
      <c r="W4912" s="199">
        <v>2542.614363101181</v>
      </c>
      <c r="X4912" s="191">
        <v>4.2043777438991396E-2</v>
      </c>
      <c r="Y4912" s="198">
        <v>2.0000000000000001E-4</v>
      </c>
    </row>
    <row r="4913" spans="1:25" x14ac:dyDescent="0.2">
      <c r="A4913">
        <v>4909</v>
      </c>
      <c r="B4913" s="119">
        <v>0.50092524389556414</v>
      </c>
      <c r="C4913" s="97">
        <v>8795.5226831723157</v>
      </c>
      <c r="D4913" s="96">
        <v>0.40656692179615633</v>
      </c>
      <c r="E4913" s="98">
        <v>0.264100245501528</v>
      </c>
      <c r="F4913" s="119">
        <v>0</v>
      </c>
      <c r="G4913" s="177">
        <v>0</v>
      </c>
      <c r="H4913" s="97">
        <v>3408896.0206893804</v>
      </c>
      <c r="I4913" s="185">
        <v>53769.323737799845</v>
      </c>
      <c r="J4913" s="174">
        <v>183294033724.94492</v>
      </c>
      <c r="K4913" s="186">
        <v>0.50092524389556425</v>
      </c>
      <c r="L4913" s="182">
        <v>69396124369.33989</v>
      </c>
      <c r="M4913" s="189">
        <v>18599139173.11142</v>
      </c>
      <c r="N4913" s="187">
        <v>10581445.076544825</v>
      </c>
      <c r="O4913" s="185">
        <v>33074913708.427586</v>
      </c>
      <c r="P4913" s="185">
        <v>0</v>
      </c>
      <c r="Q4913" s="174">
        <v>234968086606.48392</v>
      </c>
      <c r="R4913" s="119">
        <v>0.5033727823348928</v>
      </c>
      <c r="S4913" s="174">
        <v>85345136446.183289</v>
      </c>
      <c r="T4913" s="119">
        <v>0.36322011928843873</v>
      </c>
      <c r="U4913" s="97">
        <v>14.807078350864533</v>
      </c>
      <c r="V4913" s="184">
        <v>1415088436350.9587</v>
      </c>
      <c r="W4913" s="199">
        <v>1468.6349911142618</v>
      </c>
      <c r="X4913" s="191">
        <v>4.80966698602249E-2</v>
      </c>
      <c r="Y4913" s="198">
        <v>2.0000000000000001E-4</v>
      </c>
    </row>
    <row r="4914" spans="1:25" x14ac:dyDescent="0.2">
      <c r="A4914">
        <v>4910</v>
      </c>
      <c r="B4914" s="119">
        <v>0.29221597584783909</v>
      </c>
      <c r="C4914" s="97">
        <v>4000</v>
      </c>
      <c r="D4914" s="96">
        <v>0.61753317367622185</v>
      </c>
      <c r="E4914" s="98">
        <v>0</v>
      </c>
      <c r="F4914" s="119">
        <v>0.51132802496163987</v>
      </c>
      <c r="G4914" s="177">
        <v>1</v>
      </c>
      <c r="H4914" s="97">
        <v>8019072.6067984626</v>
      </c>
      <c r="I4914" s="185">
        <v>29185.981020362746</v>
      </c>
      <c r="J4914" s="174">
        <v>234044500902.93073</v>
      </c>
      <c r="K4914" s="186">
        <v>0.29221597584783909</v>
      </c>
      <c r="L4914" s="182">
        <v>40327367699.350189</v>
      </c>
      <c r="M4914" s="189">
        <v>3180480142.8532228</v>
      </c>
      <c r="N4914" s="187">
        <v>19966139.701882172</v>
      </c>
      <c r="O4914" s="185">
        <v>0</v>
      </c>
      <c r="P4914" s="185">
        <v>235365000337.05688</v>
      </c>
      <c r="Q4914" s="174">
        <v>472589981382.84082</v>
      </c>
      <c r="R4914" s="119">
        <v>0.54314215832874135</v>
      </c>
      <c r="S4914" s="174">
        <v>175159148464.89972</v>
      </c>
      <c r="T4914" s="119">
        <v>0.37063660967244438</v>
      </c>
      <c r="U4914" s="97">
        <v>17.678772296521316</v>
      </c>
      <c r="V4914" s="184">
        <v>3319693861446.4634</v>
      </c>
      <c r="W4914" s="199">
        <v>3445.6379071101433</v>
      </c>
      <c r="X4914" s="191">
        <v>4.1795280920852489E-2</v>
      </c>
      <c r="Y4914" s="198">
        <v>2.0000000000000001E-4</v>
      </c>
    </row>
    <row r="4915" spans="1:25" x14ac:dyDescent="0.2">
      <c r="A4915">
        <v>4911</v>
      </c>
      <c r="B4915" s="119">
        <v>0.55242701379354875</v>
      </c>
      <c r="C4915" s="97">
        <v>9522.2457444926622</v>
      </c>
      <c r="D4915" s="96">
        <v>0.35597380566070302</v>
      </c>
      <c r="E4915" s="98">
        <v>0.58627807438227952</v>
      </c>
      <c r="F4915" s="119">
        <v>0</v>
      </c>
      <c r="G4915" s="177">
        <v>0</v>
      </c>
      <c r="H4915" s="97">
        <v>2342285.2969931941</v>
      </c>
      <c r="I4915" s="185">
        <v>53661.444010708445</v>
      </c>
      <c r="J4915" s="174">
        <v>125690411321.70589</v>
      </c>
      <c r="K4915" s="186">
        <v>0.53352777315286481</v>
      </c>
      <c r="L4915" s="182">
        <v>52113774290.32412</v>
      </c>
      <c r="M4915" s="189">
        <v>15167870422.482063</v>
      </c>
      <c r="N4915" s="187">
        <v>8067222.2070628237</v>
      </c>
      <c r="O4915" s="185">
        <v>42191541353.183174</v>
      </c>
      <c r="P4915" s="185">
        <v>0</v>
      </c>
      <c r="Q4915" s="174">
        <v>183049823097.37112</v>
      </c>
      <c r="R4915" s="119">
        <v>0.55073835437720087</v>
      </c>
      <c r="S4915" s="174">
        <v>67252975686.274651</v>
      </c>
      <c r="T4915" s="119">
        <v>0.36740257132343823</v>
      </c>
      <c r="U4915" s="97">
        <v>15.152154385375217</v>
      </c>
      <c r="V4915" s="184">
        <v>1145423219331.2822</v>
      </c>
      <c r="W4915" s="199">
        <v>1189.0607510682541</v>
      </c>
      <c r="X4915" s="191">
        <v>4.6762026551528398E-2</v>
      </c>
      <c r="Y4915" s="198">
        <v>2.0000000000000001E-4</v>
      </c>
    </row>
    <row r="4916" spans="1:25" x14ac:dyDescent="0.2">
      <c r="A4916">
        <v>4912</v>
      </c>
      <c r="B4916" s="119">
        <v>0.42692214993636335</v>
      </c>
      <c r="C4916" s="97">
        <v>4000</v>
      </c>
      <c r="D4916" s="96">
        <v>0.66273011999511366</v>
      </c>
      <c r="E4916" s="98">
        <v>0.32779647108604459</v>
      </c>
      <c r="F4916" s="119">
        <v>0</v>
      </c>
      <c r="G4916" s="177">
        <v>0</v>
      </c>
      <c r="H4916" s="97">
        <v>7420856.37721988</v>
      </c>
      <c r="I4916" s="185">
        <v>39815.062741922397</v>
      </c>
      <c r="J4916" s="174">
        <v>295461862257.80444</v>
      </c>
      <c r="K4916" s="186">
        <v>0.42692214993636335</v>
      </c>
      <c r="L4916" s="182">
        <v>93838573047.221893</v>
      </c>
      <c r="M4916" s="189">
        <v>19160503759.726395</v>
      </c>
      <c r="N4916" s="187">
        <v>18249253.201075271</v>
      </c>
      <c r="O4916" s="185">
        <v>51089812875.752136</v>
      </c>
      <c r="P4916" s="185">
        <v>0</v>
      </c>
      <c r="Q4916" s="174">
        <v>365712178893.28296</v>
      </c>
      <c r="R4916" s="119">
        <v>0.45667350829090131</v>
      </c>
      <c r="S4916" s="174">
        <v>116823824368.6534</v>
      </c>
      <c r="T4916" s="119">
        <v>0.31944198501177973</v>
      </c>
      <c r="U4916" s="97">
        <v>14.672654666583389</v>
      </c>
      <c r="V4916" s="184">
        <v>1920933626047.5593</v>
      </c>
      <c r="W4916" s="199">
        <v>1994.5122187312375</v>
      </c>
      <c r="X4916" s="191">
        <v>4.8372204620204987E-2</v>
      </c>
      <c r="Y4916" s="198">
        <v>2.0000000000000001E-4</v>
      </c>
    </row>
    <row r="4917" spans="1:25" x14ac:dyDescent="0.2">
      <c r="A4917">
        <v>4913</v>
      </c>
      <c r="B4917" s="119">
        <v>0.50676188783190845</v>
      </c>
      <c r="C4917" s="97">
        <v>11427.199813633199</v>
      </c>
      <c r="D4917" s="96">
        <v>0.6606234909680786</v>
      </c>
      <c r="E4917" s="98">
        <v>0.30473330373708862</v>
      </c>
      <c r="F4917" s="119">
        <v>0</v>
      </c>
      <c r="G4917" s="177">
        <v>0</v>
      </c>
      <c r="H4917" s="97">
        <v>4469334.7370916652</v>
      </c>
      <c r="I4917" s="185">
        <v>53703.499802311788</v>
      </c>
      <c r="J4917" s="174">
        <v>240018917169.86743</v>
      </c>
      <c r="K4917" s="186">
        <v>0.50241749367123578</v>
      </c>
      <c r="L4917" s="182">
        <v>93914164875.477539</v>
      </c>
      <c r="M4917" s="189">
        <v>14927659967.770933</v>
      </c>
      <c r="N4917" s="187">
        <v>11520238.504410414</v>
      </c>
      <c r="O4917" s="185">
        <v>26441208294.980747</v>
      </c>
      <c r="P4917" s="185">
        <v>0</v>
      </c>
      <c r="Q4917" s="174">
        <v>281387785432.61908</v>
      </c>
      <c r="R4917" s="119">
        <v>0.50372715793697775</v>
      </c>
      <c r="S4917" s="174">
        <v>102088492770.77977</v>
      </c>
      <c r="T4917" s="119">
        <v>0.3628035687967906</v>
      </c>
      <c r="U4917" s="97">
        <v>13.842156769668868</v>
      </c>
      <c r="V4917" s="184">
        <v>1525531321761.0352</v>
      </c>
      <c r="W4917" s="199">
        <v>1583.4693735996336</v>
      </c>
      <c r="X4917" s="191">
        <v>5.2775227839104384E-2</v>
      </c>
      <c r="Y4917" s="198">
        <v>2.0000000000000001E-4</v>
      </c>
    </row>
    <row r="4918" spans="1:25" x14ac:dyDescent="0.2">
      <c r="A4918">
        <v>4914</v>
      </c>
      <c r="B4918" s="119">
        <v>0.57161811808689789</v>
      </c>
      <c r="C4918" s="97">
        <v>14770.286727746035</v>
      </c>
      <c r="D4918" s="96">
        <v>0.68733274083926688</v>
      </c>
      <c r="E4918" s="98">
        <v>0.59065641110941214</v>
      </c>
      <c r="F4918" s="119">
        <v>0.35888810912195479</v>
      </c>
      <c r="G4918" s="177">
        <v>1</v>
      </c>
      <c r="H4918" s="97">
        <v>4249884.7095975569</v>
      </c>
      <c r="I4918" s="185">
        <v>51227.944492014707</v>
      </c>
      <c r="J4918" s="174">
        <v>217712858000.72568</v>
      </c>
      <c r="K4918" s="186">
        <v>0.43534927138226887</v>
      </c>
      <c r="L4918" s="182">
        <v>71213535219.779556</v>
      </c>
      <c r="M4918" s="189">
        <v>1821826116.7446458</v>
      </c>
      <c r="N4918" s="187">
        <v>10844089.76566457</v>
      </c>
      <c r="O4918" s="185">
        <v>0</v>
      </c>
      <c r="P4918" s="185">
        <v>103269100562.44165</v>
      </c>
      <c r="Q4918" s="174">
        <v>322803784679.91199</v>
      </c>
      <c r="R4918" s="119">
        <v>0.54954874437740742</v>
      </c>
      <c r="S4918" s="174">
        <v>125235603301.38177</v>
      </c>
      <c r="T4918" s="119">
        <v>0.38796200430414335</v>
      </c>
      <c r="U4918" s="97">
        <v>15.635449911458515</v>
      </c>
      <c r="V4918" s="184">
        <v>2070690679700.1313</v>
      </c>
      <c r="W4918" s="199">
        <v>2149.2457294960341</v>
      </c>
      <c r="X4918" s="191">
        <v>4.7622672077497451E-2</v>
      </c>
      <c r="Y4918" s="198">
        <v>2.0000000000000001E-4</v>
      </c>
    </row>
    <row r="4919" spans="1:25" x14ac:dyDescent="0.2">
      <c r="A4919">
        <v>4915</v>
      </c>
      <c r="B4919" s="119">
        <v>0.58924066730469538</v>
      </c>
      <c r="C4919" s="97">
        <v>5709.055183243232</v>
      </c>
      <c r="D4919" s="96">
        <v>1.0052084683874458</v>
      </c>
      <c r="E4919" s="98">
        <v>0.7</v>
      </c>
      <c r="F4919" s="119">
        <v>0</v>
      </c>
      <c r="G4919" s="177">
        <v>0</v>
      </c>
      <c r="H4919" s="97">
        <v>11757319.222552322</v>
      </c>
      <c r="I4919" s="185">
        <v>29862.640575498906</v>
      </c>
      <c r="J4919" s="174">
        <v>351104598074.48425</v>
      </c>
      <c r="K4919" s="186">
        <v>0.38269145496155521</v>
      </c>
      <c r="L4919" s="182">
        <v>93998433085.462631</v>
      </c>
      <c r="M4919" s="189">
        <v>52170094677.975868</v>
      </c>
      <c r="N4919" s="187">
        <v>23915981.275267005</v>
      </c>
      <c r="O4919" s="185">
        <v>155407689866.01257</v>
      </c>
      <c r="P4919" s="185">
        <v>0</v>
      </c>
      <c r="Q4919" s="174">
        <v>558682382618.47266</v>
      </c>
      <c r="R4919" s="119">
        <v>0.46303747786206451</v>
      </c>
      <c r="S4919" s="174">
        <v>188283917297.84637</v>
      </c>
      <c r="T4919" s="119">
        <v>0.33701423770583888</v>
      </c>
      <c r="U4919" s="97">
        <v>16.913415880021795</v>
      </c>
      <c r="V4919" s="184">
        <v>3378834244460.9053</v>
      </c>
      <c r="W4919" s="199">
        <v>3507.9074819022917</v>
      </c>
      <c r="X4919" s="191">
        <v>4.4021490392417775E-2</v>
      </c>
      <c r="Y4919" s="198">
        <v>2.0000000000000001E-4</v>
      </c>
    </row>
    <row r="4920" spans="1:25" x14ac:dyDescent="0.2">
      <c r="A4920">
        <v>4916</v>
      </c>
      <c r="B4920" s="119">
        <v>0.44950980516145439</v>
      </c>
      <c r="C4920" s="97">
        <v>7312.1126351558796</v>
      </c>
      <c r="D4920" s="96">
        <v>0.65349863221158477</v>
      </c>
      <c r="E4920" s="98">
        <v>0.7</v>
      </c>
      <c r="F4920" s="119">
        <v>0</v>
      </c>
      <c r="G4920" s="177">
        <v>0</v>
      </c>
      <c r="H4920" s="97">
        <v>5759693.462613184</v>
      </c>
      <c r="I4920" s="185">
        <v>44195.634229851195</v>
      </c>
      <c r="J4920" s="174">
        <v>254553305549.71738</v>
      </c>
      <c r="K4920" s="186">
        <v>0.44950980516145433</v>
      </c>
      <c r="L4920" s="182">
        <v>89250535785.981384</v>
      </c>
      <c r="M4920" s="189">
        <v>16497584256.166977</v>
      </c>
      <c r="N4920" s="187">
        <v>14487937.911136419</v>
      </c>
      <c r="O4920" s="185">
        <v>41565510595.903992</v>
      </c>
      <c r="P4920" s="185">
        <v>0</v>
      </c>
      <c r="Q4920" s="174">
        <v>312616400401.78839</v>
      </c>
      <c r="R4920" s="119">
        <v>0.47238921268295686</v>
      </c>
      <c r="S4920" s="174">
        <v>113267969237.36404</v>
      </c>
      <c r="T4920" s="119">
        <v>0.36232254319283008</v>
      </c>
      <c r="U4920" s="97">
        <v>14.734576407663385</v>
      </c>
      <c r="V4920" s="184">
        <v>1841518395796.313</v>
      </c>
      <c r="W4920" s="199">
        <v>1913.1862018672871</v>
      </c>
      <c r="X4920" s="191">
        <v>4.9120151649621885E-2</v>
      </c>
      <c r="Y4920" s="198">
        <v>2.0000000000000001E-4</v>
      </c>
    </row>
    <row r="4921" spans="1:25" x14ac:dyDescent="0.2">
      <c r="A4921">
        <v>4917</v>
      </c>
      <c r="B4921" s="119">
        <v>0.52774334161431824</v>
      </c>
      <c r="C4921" s="97">
        <v>4000</v>
      </c>
      <c r="D4921" s="96">
        <v>0.54317511633971449</v>
      </c>
      <c r="E4921" s="98">
        <v>0</v>
      </c>
      <c r="F4921" s="119">
        <v>0</v>
      </c>
      <c r="G4921" s="177">
        <v>0</v>
      </c>
      <c r="H4921" s="97">
        <v>6206041.9675984634</v>
      </c>
      <c r="I4921" s="185">
        <v>38620.555463670637</v>
      </c>
      <c r="J4921" s="174">
        <v>239680788019.50409</v>
      </c>
      <c r="K4921" s="186">
        <v>0.5050692344391372</v>
      </c>
      <c r="L4921" s="182">
        <v>90617444432.472565</v>
      </c>
      <c r="M4921" s="189">
        <v>3233570719.2623949</v>
      </c>
      <c r="N4921" s="187">
        <v>16554830.821201742</v>
      </c>
      <c r="O4921" s="185">
        <v>0</v>
      </c>
      <c r="P4921" s="185">
        <v>0</v>
      </c>
      <c r="Q4921" s="174">
        <v>242914358738.76648</v>
      </c>
      <c r="R4921" s="119">
        <v>0.49834597157331789</v>
      </c>
      <c r="S4921" s="174">
        <v>90617444432.472565</v>
      </c>
      <c r="T4921" s="119">
        <v>0.37304276660699109</v>
      </c>
      <c r="U4921" s="97">
        <v>13.115176833666339</v>
      </c>
      <c r="V4921" s="184">
        <v>1381069244681.6816</v>
      </c>
      <c r="W4921" s="199">
        <v>1433.5242237318669</v>
      </c>
      <c r="X4921" s="191">
        <v>5.1941796166705377E-2</v>
      </c>
      <c r="Y4921" s="198">
        <v>2.0000000000000001E-4</v>
      </c>
    </row>
    <row r="4922" spans="1:25" x14ac:dyDescent="0.2">
      <c r="A4922">
        <v>4918</v>
      </c>
      <c r="B4922" s="119">
        <v>0.46481072043731919</v>
      </c>
      <c r="C4922" s="97">
        <v>12222.380424359539</v>
      </c>
      <c r="D4922" s="96">
        <v>0.83804282725956381</v>
      </c>
      <c r="E4922" s="98">
        <v>0</v>
      </c>
      <c r="F4922" s="119">
        <v>0.55951726525412893</v>
      </c>
      <c r="G4922" s="177">
        <v>1</v>
      </c>
      <c r="H4922" s="97">
        <v>5281584.4257079577</v>
      </c>
      <c r="I4922" s="185">
        <v>41398.799619003548</v>
      </c>
      <c r="J4922" s="174">
        <v>218651255310.73367</v>
      </c>
      <c r="K4922" s="186">
        <v>0.43150926630606079</v>
      </c>
      <c r="L4922" s="182">
        <v>75026678917.499207</v>
      </c>
      <c r="M4922" s="189">
        <v>3848285108.1804357</v>
      </c>
      <c r="N4922" s="187">
        <v>12307478.290282112</v>
      </c>
      <c r="O4922" s="185">
        <v>0</v>
      </c>
      <c r="P4922" s="185">
        <v>199252590367.77255</v>
      </c>
      <c r="Q4922" s="174">
        <v>421752130786.68665</v>
      </c>
      <c r="R4922" s="119">
        <v>0.60166172622988923</v>
      </c>
      <c r="S4922" s="174">
        <v>163425198249.00311</v>
      </c>
      <c r="T4922" s="119">
        <v>0.38749110275784271</v>
      </c>
      <c r="U4922" s="97">
        <v>16.312772186681993</v>
      </c>
      <c r="V4922" s="184">
        <v>2824107025654.8545</v>
      </c>
      <c r="W4922" s="199">
        <v>2932.8907580999467</v>
      </c>
      <c r="X4922" s="191">
        <v>4.5909693119159274E-2</v>
      </c>
      <c r="Y4922" s="198">
        <v>2.0000000000000001E-4</v>
      </c>
    </row>
    <row r="4923" spans="1:25" x14ac:dyDescent="0.2">
      <c r="A4923">
        <v>4919</v>
      </c>
      <c r="B4923" s="119">
        <v>0.47408650356907261</v>
      </c>
      <c r="C4923" s="97">
        <v>8687.47137631433</v>
      </c>
      <c r="D4923" s="96">
        <v>0.84488780180606493</v>
      </c>
      <c r="E4923" s="98">
        <v>0.31348651744105294</v>
      </c>
      <c r="F4923" s="119">
        <v>0</v>
      </c>
      <c r="G4923" s="177">
        <v>0</v>
      </c>
      <c r="H4923" s="97">
        <v>25670962.221145902</v>
      </c>
      <c r="I4923" s="185">
        <v>19439.064628991706</v>
      </c>
      <c r="J4923" s="174">
        <v>499019493705.25964</v>
      </c>
      <c r="K4923" s="186">
        <v>0.25043073366834578</v>
      </c>
      <c r="L4923" s="182">
        <v>88214070128.754013</v>
      </c>
      <c r="M4923" s="189">
        <v>50764976134.932007</v>
      </c>
      <c r="N4923" s="187">
        <v>53007328.774296388</v>
      </c>
      <c r="O4923" s="185">
        <v>217178480869.44522</v>
      </c>
      <c r="P4923" s="185">
        <v>0</v>
      </c>
      <c r="Q4923" s="174">
        <v>766962950709.63684</v>
      </c>
      <c r="R4923" s="119">
        <v>0.38947461848396364</v>
      </c>
      <c r="S4923" s="174">
        <v>149223138081.07498</v>
      </c>
      <c r="T4923" s="119">
        <v>0.19456368517280453</v>
      </c>
      <c r="U4923" s="97">
        <v>16.596057607872751</v>
      </c>
      <c r="V4923" s="184">
        <v>2317707311456.4902</v>
      </c>
      <c r="W4923" s="199">
        <v>2406.5164188758463</v>
      </c>
      <c r="X4923" s="191">
        <v>4.7438027879360932E-2</v>
      </c>
      <c r="Y4923" s="198">
        <v>2.0000000000000001E-4</v>
      </c>
    </row>
    <row r="4924" spans="1:25" x14ac:dyDescent="0.2">
      <c r="A4924">
        <v>4920</v>
      </c>
      <c r="B4924" s="119">
        <v>0.4805085597565274</v>
      </c>
      <c r="C4924" s="97">
        <v>17000</v>
      </c>
      <c r="D4924" s="96">
        <v>0.2</v>
      </c>
      <c r="E4924" s="98">
        <v>0.13601654208323338</v>
      </c>
      <c r="F4924" s="119">
        <v>0</v>
      </c>
      <c r="G4924" s="177">
        <v>0</v>
      </c>
      <c r="H4924" s="97">
        <v>1353299.0528824856</v>
      </c>
      <c r="I4924" s="185">
        <v>54091.734001752367</v>
      </c>
      <c r="J4924" s="174">
        <v>73202292393.342819</v>
      </c>
      <c r="K4924" s="186">
        <v>0.46346774329595297</v>
      </c>
      <c r="L4924" s="182">
        <v>26245108993.567371</v>
      </c>
      <c r="M4924" s="189">
        <v>3822576631.4446092</v>
      </c>
      <c r="N4924" s="187">
        <v>5902206.9071537443</v>
      </c>
      <c r="O4924" s="185">
        <v>10198988939.42325</v>
      </c>
      <c r="P4924" s="185">
        <v>0</v>
      </c>
      <c r="Q4924" s="174">
        <v>87223857964.210678</v>
      </c>
      <c r="R4924" s="119">
        <v>0.482506660373132</v>
      </c>
      <c r="S4924" s="174">
        <v>32320818239.283005</v>
      </c>
      <c r="T4924" s="119">
        <v>0.37055020258957982</v>
      </c>
      <c r="U4924" s="97">
        <v>14.545415872416781</v>
      </c>
      <c r="V4924" s="184">
        <v>550423184861.34143</v>
      </c>
      <c r="W4924" s="199">
        <v>571.19444082616383</v>
      </c>
      <c r="X4924" s="191">
        <v>4.6970736822492025E-2</v>
      </c>
      <c r="Y4924" s="198">
        <v>2.0000000000000001E-4</v>
      </c>
    </row>
    <row r="4925" spans="1:25" x14ac:dyDescent="0.2">
      <c r="A4925">
        <v>4921</v>
      </c>
      <c r="B4925" s="119">
        <v>0.58011454256514439</v>
      </c>
      <c r="C4925" s="97">
        <v>9441.0701115941483</v>
      </c>
      <c r="D4925" s="96">
        <v>0.37350813547155509</v>
      </c>
      <c r="E4925" s="98">
        <v>0.7</v>
      </c>
      <c r="F4925" s="119">
        <v>0</v>
      </c>
      <c r="G4925" s="177">
        <v>0</v>
      </c>
      <c r="H4925" s="97">
        <v>3370043.2240231684</v>
      </c>
      <c r="I4925" s="185">
        <v>53387.7581969108</v>
      </c>
      <c r="J4925" s="174">
        <v>179919052757.28662</v>
      </c>
      <c r="K4925" s="186">
        <v>0.58011454256514439</v>
      </c>
      <c r="L4925" s="182">
        <v>81912890486.410522</v>
      </c>
      <c r="M4925" s="189">
        <v>33452442948.69878</v>
      </c>
      <c r="N4925" s="187">
        <v>10702300.28629585</v>
      </c>
      <c r="O4925" s="185">
        <v>75504420408.270294</v>
      </c>
      <c r="P4925" s="185">
        <v>0</v>
      </c>
      <c r="Q4925" s="174">
        <v>288875916114.25568</v>
      </c>
      <c r="R4925" s="119">
        <v>0.57040821378301143</v>
      </c>
      <c r="S4925" s="174">
        <v>106495993069.31807</v>
      </c>
      <c r="T4925" s="119">
        <v>0.36865653081026306</v>
      </c>
      <c r="U4925" s="97">
        <v>15.406015396625904</v>
      </c>
      <c r="V4925" s="184">
        <v>1825965456968.3433</v>
      </c>
      <c r="W4925" s="199">
        <v>1893.2536070375436</v>
      </c>
      <c r="X4925" s="191">
        <v>4.6284442947213712E-2</v>
      </c>
      <c r="Y4925" s="198">
        <v>2.0000000000000001E-4</v>
      </c>
    </row>
    <row r="4926" spans="1:25" x14ac:dyDescent="0.2">
      <c r="A4926">
        <v>4922</v>
      </c>
      <c r="B4926" s="119">
        <v>0.54227395369054898</v>
      </c>
      <c r="C4926" s="97">
        <v>11554.199434020979</v>
      </c>
      <c r="D4926" s="96">
        <v>0.89409620168606752</v>
      </c>
      <c r="E4926" s="98">
        <v>0.13377029956136222</v>
      </c>
      <c r="F4926" s="119">
        <v>0.49279063988604649</v>
      </c>
      <c r="G4926" s="177">
        <v>1</v>
      </c>
      <c r="H4926" s="97">
        <v>7066636.1748916879</v>
      </c>
      <c r="I4926" s="185">
        <v>38307.018996176688</v>
      </c>
      <c r="J4926" s="174">
        <v>270701766190.64526</v>
      </c>
      <c r="K4926" s="186">
        <v>0.41748815891523683</v>
      </c>
      <c r="L4926" s="182">
        <v>87092587865.979416</v>
      </c>
      <c r="M4926" s="189">
        <v>6895560873.4116116</v>
      </c>
      <c r="N4926" s="187">
        <v>15577799.771384474</v>
      </c>
      <c r="O4926" s="185">
        <v>0</v>
      </c>
      <c r="P4926" s="185">
        <v>170423329951.86029</v>
      </c>
      <c r="Q4926" s="174">
        <v>448020657015.91718</v>
      </c>
      <c r="R4926" s="119">
        <v>0.55656685029740638</v>
      </c>
      <c r="S4926" s="174">
        <v>182373923205.95151</v>
      </c>
      <c r="T4926" s="119">
        <v>0.40706588044549064</v>
      </c>
      <c r="U4926" s="97">
        <v>16.265370368525893</v>
      </c>
      <c r="V4926" s="184">
        <v>3128889299984.4893</v>
      </c>
      <c r="W4926" s="199">
        <v>3246.9243117099331</v>
      </c>
      <c r="X4926" s="191">
        <v>4.655003796464792E-2</v>
      </c>
      <c r="Y4926" s="198">
        <v>2.0000000000000001E-4</v>
      </c>
    </row>
    <row r="4927" spans="1:25" x14ac:dyDescent="0.2">
      <c r="A4927">
        <v>4923</v>
      </c>
      <c r="B4927" s="119">
        <v>0.59132113797282049</v>
      </c>
      <c r="C4927" s="97">
        <v>9221.4116003036197</v>
      </c>
      <c r="D4927" s="96">
        <v>0.91879715798207673</v>
      </c>
      <c r="E4927" s="98">
        <v>0.27074603839205591</v>
      </c>
      <c r="F4927" s="119">
        <v>0.60401011040950858</v>
      </c>
      <c r="G4927" s="177">
        <v>1</v>
      </c>
      <c r="H4927" s="97">
        <v>7273677.4813140025</v>
      </c>
      <c r="I4927" s="185">
        <v>40003.216635811943</v>
      </c>
      <c r="J4927" s="174">
        <v>290970496024.03101</v>
      </c>
      <c r="K4927" s="186">
        <v>0.53170353822026828</v>
      </c>
      <c r="L4927" s="182">
        <v>122890619400.22466</v>
      </c>
      <c r="M4927" s="189">
        <v>2930199880.546638</v>
      </c>
      <c r="N4927" s="187">
        <v>15870196.564575359</v>
      </c>
      <c r="O4927" s="185">
        <v>0</v>
      </c>
      <c r="P4927" s="185">
        <v>276563277611.6311</v>
      </c>
      <c r="Q4927" s="174">
        <v>570463973516.20874</v>
      </c>
      <c r="R4927" s="119">
        <v>0.65904365884080918</v>
      </c>
      <c r="S4927" s="174">
        <v>255339189567.79242</v>
      </c>
      <c r="T4927" s="119">
        <v>0.4475991498533034</v>
      </c>
      <c r="U4927" s="97">
        <v>16.142121576719994</v>
      </c>
      <c r="V4927" s="184">
        <v>4405131112296.3965</v>
      </c>
      <c r="W4927" s="199">
        <v>4568.110955563382</v>
      </c>
      <c r="X4927" s="191">
        <v>4.634985719790035E-2</v>
      </c>
      <c r="Y4927" s="198">
        <v>2.0000000000000001E-4</v>
      </c>
    </row>
    <row r="4928" spans="1:25" x14ac:dyDescent="0.2">
      <c r="A4928">
        <v>4924</v>
      </c>
      <c r="B4928" s="119">
        <v>0.63820797735487489</v>
      </c>
      <c r="C4928" s="97">
        <v>8395.0025572783779</v>
      </c>
      <c r="D4928" s="96">
        <v>0.81711695989634636</v>
      </c>
      <c r="E4928" s="98">
        <v>0.2255407561867997</v>
      </c>
      <c r="F4928" s="119">
        <v>0.59238900435797937</v>
      </c>
      <c r="G4928" s="177">
        <v>1</v>
      </c>
      <c r="H4928" s="97">
        <v>6877829.5481377896</v>
      </c>
      <c r="I4928" s="185">
        <v>32174.967290635905</v>
      </c>
      <c r="J4928" s="174">
        <v>221293940741.9025</v>
      </c>
      <c r="K4928" s="186">
        <v>0.39700648132545824</v>
      </c>
      <c r="L4928" s="182">
        <v>66719944339.646202</v>
      </c>
      <c r="M4928" s="189">
        <v>1926634323.6290219</v>
      </c>
      <c r="N4928" s="187">
        <v>15716112.809661288</v>
      </c>
      <c r="O4928" s="185">
        <v>0</v>
      </c>
      <c r="P4928" s="185">
        <v>161671029356.94354</v>
      </c>
      <c r="Q4928" s="174">
        <v>384891604422.4751</v>
      </c>
      <c r="R4928" s="119">
        <v>0.56429381608371465</v>
      </c>
      <c r="S4928" s="174">
        <v>145880383273.16168</v>
      </c>
      <c r="T4928" s="119">
        <v>0.37901679744886441</v>
      </c>
      <c r="U4928" s="97">
        <v>16.29871275578418</v>
      </c>
      <c r="V4928" s="184">
        <v>2527940881611.1323</v>
      </c>
      <c r="W4928" s="199">
        <v>2624.8986857200725</v>
      </c>
      <c r="X4928" s="191">
        <v>4.6016522034581064E-2</v>
      </c>
      <c r="Y4928" s="198">
        <v>2.0000000000000001E-4</v>
      </c>
    </row>
    <row r="4929" spans="1:25" x14ac:dyDescent="0.2">
      <c r="A4929">
        <v>4925</v>
      </c>
      <c r="B4929" s="119">
        <v>0.39877305392814211</v>
      </c>
      <c r="C4929" s="97">
        <v>6195.5805313617184</v>
      </c>
      <c r="D4929" s="96">
        <v>1.0487158520397415</v>
      </c>
      <c r="E4929" s="98">
        <v>0</v>
      </c>
      <c r="F4929" s="119">
        <v>0.55973386375226131</v>
      </c>
      <c r="G4929" s="177">
        <v>1</v>
      </c>
      <c r="H4929" s="97">
        <v>9073007.7994521279</v>
      </c>
      <c r="I4929" s="185">
        <v>35774.567467951529</v>
      </c>
      <c r="J4929" s="174">
        <v>324582929658.75061</v>
      </c>
      <c r="K4929" s="186">
        <v>0.35621689615993823</v>
      </c>
      <c r="L4929" s="182">
        <v>77899521616.353455</v>
      </c>
      <c r="M4929" s="189">
        <v>11882253044.191481</v>
      </c>
      <c r="N4929" s="187">
        <v>18579098.043930046</v>
      </c>
      <c r="O4929" s="185">
        <v>0</v>
      </c>
      <c r="P4929" s="185">
        <v>165148680963.66147</v>
      </c>
      <c r="Q4929" s="174">
        <v>501613863666.60358</v>
      </c>
      <c r="R4929" s="119">
        <v>0.49388760252673009</v>
      </c>
      <c r="S4929" s="174">
        <v>138820510363.41516</v>
      </c>
      <c r="T4929" s="119">
        <v>0.27674775443543537</v>
      </c>
      <c r="U4929" s="97">
        <v>15.885078517728397</v>
      </c>
      <c r="V4929" s="184">
        <v>2325269973232.0947</v>
      </c>
      <c r="W4929" s="199">
        <v>2413.8461965844076</v>
      </c>
      <c r="X4929" s="191">
        <v>4.8276193426812497E-2</v>
      </c>
      <c r="Y4929" s="198">
        <v>2.0000000000000001E-4</v>
      </c>
    </row>
    <row r="4930" spans="1:25" x14ac:dyDescent="0.2">
      <c r="A4930">
        <v>4926</v>
      </c>
      <c r="B4930" s="119">
        <v>0.25031927155694467</v>
      </c>
      <c r="C4930" s="97">
        <v>8424.8651237420108</v>
      </c>
      <c r="D4930" s="96">
        <v>0.47019600894021607</v>
      </c>
      <c r="E4930" s="98">
        <v>0.2119262084265075</v>
      </c>
      <c r="F4930" s="119">
        <v>0.49788908961783845</v>
      </c>
      <c r="G4930" s="177">
        <v>1</v>
      </c>
      <c r="H4930" s="97">
        <v>8072785.9750426533</v>
      </c>
      <c r="I4930" s="185">
        <v>38976.042585607916</v>
      </c>
      <c r="J4930" s="174">
        <v>314645249947.7608</v>
      </c>
      <c r="K4930" s="186">
        <v>0.25031927155694467</v>
      </c>
      <c r="L4930" s="182">
        <v>38463726035.432808</v>
      </c>
      <c r="M4930" s="189">
        <v>8640445472.9627209</v>
      </c>
      <c r="N4930" s="187">
        <v>21664599.925784148</v>
      </c>
      <c r="O4930" s="185">
        <v>0</v>
      </c>
      <c r="P4930" s="185">
        <v>312095389407.35425</v>
      </c>
      <c r="Q4930" s="174">
        <v>635381084828.07776</v>
      </c>
      <c r="R4930" s="119">
        <v>0.51691510675129537</v>
      </c>
      <c r="S4930" s="174">
        <v>213530320568.0705</v>
      </c>
      <c r="T4930" s="119">
        <v>0.33606653655081314</v>
      </c>
      <c r="U4930" s="97">
        <v>18.041603421941225</v>
      </c>
      <c r="V4930" s="184">
        <v>4076469801914.4292</v>
      </c>
      <c r="W4930" s="199">
        <v>4231.6351991112688</v>
      </c>
      <c r="X4930" s="191">
        <v>4.1080817852357177E-2</v>
      </c>
      <c r="Y4930" s="198">
        <v>2.0000000000000001E-4</v>
      </c>
    </row>
    <row r="4931" spans="1:25" x14ac:dyDescent="0.2">
      <c r="A4931">
        <v>4927</v>
      </c>
      <c r="B4931" s="119">
        <v>0.50354104648392106</v>
      </c>
      <c r="C4931" s="97">
        <v>12087.962014554356</v>
      </c>
      <c r="D4931" s="96">
        <v>0.93338445028463279</v>
      </c>
      <c r="E4931" s="98">
        <v>0.7</v>
      </c>
      <c r="F4931" s="119">
        <v>0.48032787244066083</v>
      </c>
      <c r="G4931" s="177">
        <v>1</v>
      </c>
      <c r="H4931" s="97">
        <v>7435911.8803602299</v>
      </c>
      <c r="I4931" s="185">
        <v>41322.738622257435</v>
      </c>
      <c r="J4931" s="174">
        <v>307272243050.26459</v>
      </c>
      <c r="K4931" s="186">
        <v>0.40030775072024272</v>
      </c>
      <c r="L4931" s="182">
        <v>91864278492.860565</v>
      </c>
      <c r="M4931" s="189">
        <v>3460967743.8203692</v>
      </c>
      <c r="N4931" s="187">
        <v>16047867.176346622</v>
      </c>
      <c r="O4931" s="185">
        <v>0</v>
      </c>
      <c r="P4931" s="185">
        <v>249769747206.08496</v>
      </c>
      <c r="Q4931" s="174">
        <v>560502958000.16992</v>
      </c>
      <c r="R4931" s="119">
        <v>0.57594568169787475</v>
      </c>
      <c r="S4931" s="174">
        <v>218448480236.51477</v>
      </c>
      <c r="T4931" s="119">
        <v>0.38973653415839521</v>
      </c>
      <c r="U4931" s="97">
        <v>16.529270737062987</v>
      </c>
      <c r="V4931" s="184">
        <v>3796329879649.2085</v>
      </c>
      <c r="W4931" s="199">
        <v>3935.8501837187955</v>
      </c>
      <c r="X4931" s="191">
        <v>4.5648936367037096E-2</v>
      </c>
      <c r="Y4931" s="198">
        <v>2.0000000000000001E-4</v>
      </c>
    </row>
    <row r="4932" spans="1:25" x14ac:dyDescent="0.2">
      <c r="A4932">
        <v>4928</v>
      </c>
      <c r="B4932" s="119">
        <v>0.4178106828558853</v>
      </c>
      <c r="C4932" s="97">
        <v>8300.35673841073</v>
      </c>
      <c r="D4932" s="96">
        <v>1.1916824219461479</v>
      </c>
      <c r="E4932" s="98">
        <v>0</v>
      </c>
      <c r="F4932" s="119">
        <v>0.6555021952318284</v>
      </c>
      <c r="G4932" s="177">
        <v>1</v>
      </c>
      <c r="H4932" s="97">
        <v>14341270.228413215</v>
      </c>
      <c r="I4932" s="185">
        <v>32990.192263172888</v>
      </c>
      <c r="J4932" s="174">
        <v>473121262133.4693</v>
      </c>
      <c r="K4932" s="186">
        <v>0.39207181223596299</v>
      </c>
      <c r="L4932" s="182">
        <v>141446573187.9801</v>
      </c>
      <c r="M4932" s="189">
        <v>13853486149.30056</v>
      </c>
      <c r="N4932" s="187">
        <v>27055547.81205624</v>
      </c>
      <c r="O4932" s="185">
        <v>0</v>
      </c>
      <c r="P4932" s="185">
        <v>447878901036.20819</v>
      </c>
      <c r="Q4932" s="174">
        <v>934853649318.97803</v>
      </c>
      <c r="R4932" s="119">
        <v>0.58169600330185345</v>
      </c>
      <c r="S4932" s="174">
        <v>321069680565.34082</v>
      </c>
      <c r="T4932" s="119">
        <v>0.3434437901582067</v>
      </c>
      <c r="U4932" s="97">
        <v>16.509067415189648</v>
      </c>
      <c r="V4932" s="184">
        <v>5504629099607.626</v>
      </c>
      <c r="W4932" s="199">
        <v>5714.867107634047</v>
      </c>
      <c r="X4932" s="191">
        <v>4.6009382926472442E-2</v>
      </c>
      <c r="Y4932" s="198">
        <v>2.0000000000000001E-4</v>
      </c>
    </row>
    <row r="4933" spans="1:25" x14ac:dyDescent="0.2">
      <c r="A4933">
        <v>4929</v>
      </c>
      <c r="B4933" s="119">
        <v>0.52616545499348355</v>
      </c>
      <c r="C4933" s="97">
        <v>10330.114146271444</v>
      </c>
      <c r="D4933" s="96">
        <v>0.89691033219273031</v>
      </c>
      <c r="E4933" s="98">
        <v>0.7</v>
      </c>
      <c r="F4933" s="119">
        <v>0.53719278173582308</v>
      </c>
      <c r="G4933" s="177">
        <v>1</v>
      </c>
      <c r="H4933" s="97">
        <v>6682151.4196925219</v>
      </c>
      <c r="I4933" s="185">
        <v>41817.654549011459</v>
      </c>
      <c r="J4933" s="174">
        <v>279431899712.88837</v>
      </c>
      <c r="K4933" s="186">
        <v>0.44271254545619909</v>
      </c>
      <c r="L4933" s="182">
        <v>97239886647.183716</v>
      </c>
      <c r="M4933" s="189">
        <v>4896258615.1617098</v>
      </c>
      <c r="N4933" s="187">
        <v>14818372.022489855</v>
      </c>
      <c r="O4933" s="185">
        <v>0</v>
      </c>
      <c r="P4933" s="185">
        <v>279900100255.54919</v>
      </c>
      <c r="Q4933" s="174">
        <v>564228258583.59924</v>
      </c>
      <c r="R4933" s="119">
        <v>0.61611250858058009</v>
      </c>
      <c r="S4933" s="174">
        <v>219984541374.75085</v>
      </c>
      <c r="T4933" s="119">
        <v>0.3898857209438345</v>
      </c>
      <c r="U4933" s="97">
        <v>16.421485439540113</v>
      </c>
      <c r="V4933" s="184">
        <v>3846351515949.5239</v>
      </c>
      <c r="W4933" s="199">
        <v>3993.9027290400768</v>
      </c>
      <c r="X4933" s="191">
        <v>4.5707874452942082E-2</v>
      </c>
      <c r="Y4933" s="198">
        <v>2.0000000000000001E-4</v>
      </c>
    </row>
    <row r="4934" spans="1:25" x14ac:dyDescent="0.2">
      <c r="A4934">
        <v>4930</v>
      </c>
      <c r="B4934" s="119">
        <v>0.31835218266283638</v>
      </c>
      <c r="C4934" s="97">
        <v>9705.5836625502361</v>
      </c>
      <c r="D4934" s="96">
        <v>1.1835780050442926</v>
      </c>
      <c r="E4934" s="98">
        <v>0</v>
      </c>
      <c r="F4934" s="119">
        <v>0</v>
      </c>
      <c r="G4934" s="177">
        <v>0</v>
      </c>
      <c r="H4934" s="97">
        <v>10800209.463634877</v>
      </c>
      <c r="I4934" s="185">
        <v>33511.34826625773</v>
      </c>
      <c r="J4934" s="174">
        <v>361929580684.40094</v>
      </c>
      <c r="K4934" s="186">
        <v>0.31329892811285531</v>
      </c>
      <c r="L4934" s="182">
        <v>68591632285.146484</v>
      </c>
      <c r="M4934" s="189">
        <v>6951932907.1773329</v>
      </c>
      <c r="N4934" s="187">
        <v>20832244.686142802</v>
      </c>
      <c r="O4934" s="185">
        <v>0</v>
      </c>
      <c r="P4934" s="185">
        <v>0</v>
      </c>
      <c r="Q4934" s="174">
        <v>368881513591.57825</v>
      </c>
      <c r="R4934" s="119">
        <v>0.30739450339141849</v>
      </c>
      <c r="S4934" s="174">
        <v>68591632285.146484</v>
      </c>
      <c r="T4934" s="119">
        <v>0.1859448895047921</v>
      </c>
      <c r="U4934" s="97">
        <v>13.339645092252239</v>
      </c>
      <c r="V4934" s="184">
        <v>866691348383.71289</v>
      </c>
      <c r="W4934" s="199">
        <v>900.23245996274989</v>
      </c>
      <c r="X4934" s="191">
        <v>5.9202717140673503E-2</v>
      </c>
      <c r="Y4934" s="198">
        <v>2.0000000000000001E-4</v>
      </c>
    </row>
    <row r="4935" spans="1:25" x14ac:dyDescent="0.2">
      <c r="A4935">
        <v>4931</v>
      </c>
      <c r="B4935" s="119">
        <v>0.61917606189198771</v>
      </c>
      <c r="C4935" s="97">
        <v>12092.181702850548</v>
      </c>
      <c r="D4935" s="96">
        <v>0.3487115191117055</v>
      </c>
      <c r="E4935" s="98">
        <v>0</v>
      </c>
      <c r="F4935" s="119">
        <v>0</v>
      </c>
      <c r="G4935" s="177">
        <v>0</v>
      </c>
      <c r="H4935" s="97">
        <v>2522821.4776321123</v>
      </c>
      <c r="I4935" s="185">
        <v>47068.587824133894</v>
      </c>
      <c r="J4935" s="174">
        <v>118745644284.53831</v>
      </c>
      <c r="K4935" s="186">
        <v>0.45588685717468436</v>
      </c>
      <c r="L4935" s="182">
        <v>38574031784.035652</v>
      </c>
      <c r="M4935" s="189">
        <v>3692358203.2343521</v>
      </c>
      <c r="N4935" s="187">
        <v>8563956.3472990077</v>
      </c>
      <c r="O4935" s="185">
        <v>0</v>
      </c>
      <c r="P4935" s="185">
        <v>0</v>
      </c>
      <c r="Q4935" s="174">
        <v>122438002487.77267</v>
      </c>
      <c r="R4935" s="119">
        <v>0.44213869449125787</v>
      </c>
      <c r="S4935" s="174">
        <v>38574031784.035652</v>
      </c>
      <c r="T4935" s="119">
        <v>0.31504950260755737</v>
      </c>
      <c r="U4935" s="97">
        <v>13.270881054458201</v>
      </c>
      <c r="V4935" s="184">
        <v>593381959526.63794</v>
      </c>
      <c r="W4935" s="199">
        <v>615.62021383630179</v>
      </c>
      <c r="X4935" s="191">
        <v>5.0736399359419822E-2</v>
      </c>
      <c r="Y4935" s="198">
        <v>2.0000000000000001E-4</v>
      </c>
    </row>
    <row r="4936" spans="1:25" x14ac:dyDescent="0.2">
      <c r="A4936">
        <v>4932</v>
      </c>
      <c r="B4936" s="119">
        <v>0.41962583615767768</v>
      </c>
      <c r="C4936" s="97">
        <v>7334.4776757160262</v>
      </c>
      <c r="D4936" s="96">
        <v>0.66321759400431057</v>
      </c>
      <c r="E4936" s="98">
        <v>0.49321071838453401</v>
      </c>
      <c r="F4936" s="119">
        <v>0.38474317799108937</v>
      </c>
      <c r="G4936" s="177">
        <v>1</v>
      </c>
      <c r="H4936" s="97">
        <v>5498404.7436754778</v>
      </c>
      <c r="I4936" s="185">
        <v>41522.960418695526</v>
      </c>
      <c r="J4936" s="174">
        <v>228310042537.60458</v>
      </c>
      <c r="K4936" s="186">
        <v>0.41962583615767768</v>
      </c>
      <c r="L4936" s="182">
        <v>64107982823.455688</v>
      </c>
      <c r="M4936" s="189">
        <v>1294735303.3511252</v>
      </c>
      <c r="N4936" s="187">
        <v>13800252.780930145</v>
      </c>
      <c r="O4936" s="185">
        <v>0</v>
      </c>
      <c r="P4936" s="185">
        <v>205799167886.56726</v>
      </c>
      <c r="Q4936" s="174">
        <v>435403945727.52301</v>
      </c>
      <c r="R4936" s="119">
        <v>0.598166666535626</v>
      </c>
      <c r="S4936" s="174">
        <v>166793289769.85245</v>
      </c>
      <c r="T4936" s="119">
        <v>0.38307712046833897</v>
      </c>
      <c r="U4936" s="97">
        <v>16.719323107092361</v>
      </c>
      <c r="V4936" s="184">
        <v>3005094012386.1372</v>
      </c>
      <c r="W4936" s="199">
        <v>3118.6329568993519</v>
      </c>
      <c r="X4936" s="191">
        <v>4.4142044068716475E-2</v>
      </c>
      <c r="Y4936" s="198">
        <v>2.0000000000000001E-4</v>
      </c>
    </row>
    <row r="4937" spans="1:25" x14ac:dyDescent="0.2">
      <c r="A4937">
        <v>4933</v>
      </c>
      <c r="B4937" s="119">
        <v>0.44682408654543804</v>
      </c>
      <c r="C4937" s="97">
        <v>10856.314302279348</v>
      </c>
      <c r="D4937" s="96">
        <v>0.93458541441114718</v>
      </c>
      <c r="E4937" s="98">
        <v>0.13591764410522822</v>
      </c>
      <c r="F4937" s="119">
        <v>0.58831480474214215</v>
      </c>
      <c r="G4937" s="177">
        <v>1</v>
      </c>
      <c r="H4937" s="97">
        <v>6927147.1683957512</v>
      </c>
      <c r="I4937" s="185">
        <v>38036.779019847592</v>
      </c>
      <c r="J4937" s="174">
        <v>263486366082.23218</v>
      </c>
      <c r="K4937" s="186">
        <v>0.37640793262991257</v>
      </c>
      <c r="L4937" s="182">
        <v>69045372726.554642</v>
      </c>
      <c r="M4937" s="189">
        <v>3134199952.4084363</v>
      </c>
      <c r="N4937" s="187">
        <v>15085863.793975048</v>
      </c>
      <c r="O4937" s="185">
        <v>0</v>
      </c>
      <c r="P4937" s="185">
        <v>271355848482.5321</v>
      </c>
      <c r="Q4937" s="174">
        <v>537976414517.17273</v>
      </c>
      <c r="R4937" s="119">
        <v>0.58787528334871197</v>
      </c>
      <c r="S4937" s="174">
        <v>231258786577.27252</v>
      </c>
      <c r="T4937" s="119">
        <v>0.42986789074168702</v>
      </c>
      <c r="U4937" s="97">
        <v>17.251651707183598</v>
      </c>
      <c r="V4937" s="184">
        <v>4205083095944.0674</v>
      </c>
      <c r="W4937" s="199">
        <v>4358.9780930576098</v>
      </c>
      <c r="X4937" s="191">
        <v>4.3871714831798192E-2</v>
      </c>
      <c r="Y4937" s="198">
        <v>2.0000000000000001E-4</v>
      </c>
    </row>
    <row r="4938" spans="1:25" x14ac:dyDescent="0.2">
      <c r="A4938">
        <v>4934</v>
      </c>
      <c r="B4938" s="119">
        <v>0.58673424105542649</v>
      </c>
      <c r="C4938" s="97">
        <v>12452.677857433289</v>
      </c>
      <c r="D4938" s="96">
        <v>0.68340651339821945</v>
      </c>
      <c r="E4938" s="98">
        <v>0.52458325191637711</v>
      </c>
      <c r="F4938" s="119">
        <v>0.58722706838929517</v>
      </c>
      <c r="G4938" s="177">
        <v>1</v>
      </c>
      <c r="H4938" s="97">
        <v>4380319.3910828857</v>
      </c>
      <c r="I4938" s="185">
        <v>46766.052497264427</v>
      </c>
      <c r="J4938" s="174">
        <v>204850246598.16757</v>
      </c>
      <c r="K4938" s="186">
        <v>0.46937677106086395</v>
      </c>
      <c r="L4938" s="182">
        <v>74623612607.134003</v>
      </c>
      <c r="M4938" s="189">
        <v>898467631.5412246</v>
      </c>
      <c r="N4938" s="187">
        <v>11177682.402320717</v>
      </c>
      <c r="O4938" s="185">
        <v>0</v>
      </c>
      <c r="P4938" s="185">
        <v>242583813075.1665</v>
      </c>
      <c r="Q4938" s="174">
        <v>448332527304.87531</v>
      </c>
      <c r="R4938" s="119">
        <v>0.64732978332854263</v>
      </c>
      <c r="S4938" s="174">
        <v>218079516617.76013</v>
      </c>
      <c r="T4938" s="119">
        <v>0.48642358815393644</v>
      </c>
      <c r="U4938" s="97">
        <v>16.961320685220041</v>
      </c>
      <c r="V4938" s="184">
        <v>3954223737835.7217</v>
      </c>
      <c r="W4938" s="199">
        <v>4106.2847944830082</v>
      </c>
      <c r="X4938" s="191">
        <v>4.41545595627457E-2</v>
      </c>
      <c r="Y4938" s="198">
        <v>2.0000000000000001E-4</v>
      </c>
    </row>
    <row r="4939" spans="1:25" x14ac:dyDescent="0.2">
      <c r="A4939">
        <v>4935</v>
      </c>
      <c r="B4939" s="119">
        <v>0.50738471289246145</v>
      </c>
      <c r="C4939" s="97">
        <v>6343.9587604372518</v>
      </c>
      <c r="D4939" s="96">
        <v>1.1228828367362338</v>
      </c>
      <c r="E4939" s="98">
        <v>0</v>
      </c>
      <c r="F4939" s="119">
        <v>0.51472489571948921</v>
      </c>
      <c r="G4939" s="177">
        <v>1</v>
      </c>
      <c r="H4939" s="97">
        <v>18810154.552278347</v>
      </c>
      <c r="I4939" s="185">
        <v>32992.053232184095</v>
      </c>
      <c r="J4939" s="174">
        <v>620585620294.3772</v>
      </c>
      <c r="K4939" s="186">
        <v>0.44035942237575076</v>
      </c>
      <c r="L4939" s="182">
        <v>210372633002.18161</v>
      </c>
      <c r="M4939" s="189">
        <v>21705985550.499893</v>
      </c>
      <c r="N4939" s="187">
        <v>35703831.073265254</v>
      </c>
      <c r="O4939" s="185">
        <v>0</v>
      </c>
      <c r="P4939" s="185">
        <v>394918633601.12445</v>
      </c>
      <c r="Q4939" s="174">
        <v>1037210239446.0016</v>
      </c>
      <c r="R4939" s="119">
        <v>0.56807733838333718</v>
      </c>
      <c r="S4939" s="174">
        <v>491411493001.55969</v>
      </c>
      <c r="T4939" s="119">
        <v>0.47378195308217758</v>
      </c>
      <c r="U4939" s="97">
        <v>16.5867915347897</v>
      </c>
      <c r="V4939" s="184">
        <v>8610619911622.8574</v>
      </c>
      <c r="W4939" s="199">
        <v>8929.0996466129181</v>
      </c>
      <c r="X4939" s="191">
        <v>4.5211771461898732E-2</v>
      </c>
      <c r="Y4939" s="198">
        <v>2.0000000000000001E-4</v>
      </c>
    </row>
    <row r="4940" spans="1:25" x14ac:dyDescent="0.2">
      <c r="A4940">
        <v>4936</v>
      </c>
      <c r="B4940" s="119">
        <v>0.63233955475690007</v>
      </c>
      <c r="C4940" s="97">
        <v>4000</v>
      </c>
      <c r="D4940" s="96">
        <v>0.4887830102146784</v>
      </c>
      <c r="E4940" s="98">
        <v>0.55778882798550322</v>
      </c>
      <c r="F4940" s="119">
        <v>0.74759325919131192</v>
      </c>
      <c r="G4940" s="177">
        <v>1</v>
      </c>
      <c r="H4940" s="97">
        <v>9963962.8229231294</v>
      </c>
      <c r="I4940" s="185">
        <v>37725.370220992787</v>
      </c>
      <c r="J4940" s="174">
        <v>375894186362.98346</v>
      </c>
      <c r="K4940" s="186">
        <v>0.49714740098746935</v>
      </c>
      <c r="L4940" s="182">
        <v>131968958603.69162</v>
      </c>
      <c r="M4940" s="189">
        <v>6656090121.9078989</v>
      </c>
      <c r="N4940" s="187">
        <v>26207956.866591077</v>
      </c>
      <c r="O4940" s="185">
        <v>0</v>
      </c>
      <c r="P4940" s="185">
        <v>450821991413.71844</v>
      </c>
      <c r="Q4940" s="174">
        <v>833372267898.60986</v>
      </c>
      <c r="R4940" s="119">
        <v>0.65700819671893096</v>
      </c>
      <c r="S4940" s="174">
        <v>376365525949.63257</v>
      </c>
      <c r="T4940" s="119">
        <v>0.45161753090087481</v>
      </c>
      <c r="U4940" s="97">
        <v>16.961153719011488</v>
      </c>
      <c r="V4940" s="184">
        <v>6965032995998.0576</v>
      </c>
      <c r="W4940" s="199">
        <v>7235.7725358142497</v>
      </c>
      <c r="X4940" s="191">
        <v>4.3032145725939303E-2</v>
      </c>
      <c r="Y4940" s="198">
        <v>2.0000000000000001E-4</v>
      </c>
    </row>
    <row r="4941" spans="1:25" x14ac:dyDescent="0.2">
      <c r="A4941">
        <v>4937</v>
      </c>
      <c r="B4941" s="119">
        <v>0.55818008164577326</v>
      </c>
      <c r="C4941" s="97">
        <v>8229.4919513374207</v>
      </c>
      <c r="D4941" s="96">
        <v>0.71510666901108022</v>
      </c>
      <c r="E4941" s="98">
        <v>9.4698075545508326E-2</v>
      </c>
      <c r="F4941" s="119">
        <v>0</v>
      </c>
      <c r="G4941" s="177">
        <v>0</v>
      </c>
      <c r="H4941" s="97">
        <v>6380394.503742788</v>
      </c>
      <c r="I4941" s="185">
        <v>37360.112995205804</v>
      </c>
      <c r="J4941" s="174">
        <v>238372259613.82062</v>
      </c>
      <c r="K4941" s="186">
        <v>0.38163343204059108</v>
      </c>
      <c r="L4941" s="182">
        <v>63594110950.809814</v>
      </c>
      <c r="M4941" s="189">
        <v>8458288850.7660913</v>
      </c>
      <c r="N4941" s="187">
        <v>15361553.323144715</v>
      </c>
      <c r="O4941" s="185">
        <v>35441438087.992722</v>
      </c>
      <c r="P4941" s="185">
        <v>0</v>
      </c>
      <c r="Q4941" s="174">
        <v>282271986552.57947</v>
      </c>
      <c r="R4941" s="119">
        <v>0.42272694314233894</v>
      </c>
      <c r="S4941" s="174">
        <v>78058548816.477753</v>
      </c>
      <c r="T4941" s="119">
        <v>0.27653664740102574</v>
      </c>
      <c r="U4941" s="97">
        <v>14.468099665329101</v>
      </c>
      <c r="V4941" s="184">
        <v>1232296502817.0015</v>
      </c>
      <c r="W4941" s="199">
        <v>1279.119230387581</v>
      </c>
      <c r="X4941" s="191">
        <v>5.1315758162652846E-2</v>
      </c>
      <c r="Y4941" s="198">
        <v>2.0000000000000001E-4</v>
      </c>
    </row>
    <row r="4942" spans="1:25" x14ac:dyDescent="0.2">
      <c r="A4942">
        <v>4938</v>
      </c>
      <c r="B4942" s="119">
        <v>0.49251811442855087</v>
      </c>
      <c r="C4942" s="97">
        <v>9452.5726020907277</v>
      </c>
      <c r="D4942" s="96">
        <v>0.64380916600478477</v>
      </c>
      <c r="E4942" s="98">
        <v>0.34632215619893275</v>
      </c>
      <c r="F4942" s="119">
        <v>0.80946967422722471</v>
      </c>
      <c r="G4942" s="177">
        <v>1</v>
      </c>
      <c r="H4942" s="97">
        <v>4819413.9130076552</v>
      </c>
      <c r="I4942" s="185">
        <v>40286.960515036073</v>
      </c>
      <c r="J4942" s="174">
        <v>194159538018.9549</v>
      </c>
      <c r="K4942" s="186">
        <v>0.49050564549166076</v>
      </c>
      <c r="L4942" s="182">
        <v>75439983589.479813</v>
      </c>
      <c r="M4942" s="189">
        <v>4159570978.7115331</v>
      </c>
      <c r="N4942" s="187">
        <v>12400350.971914131</v>
      </c>
      <c r="O4942" s="185">
        <v>0</v>
      </c>
      <c r="P4942" s="185">
        <v>280218747108.94299</v>
      </c>
      <c r="Q4942" s="174">
        <v>478537856106.60944</v>
      </c>
      <c r="R4942" s="119">
        <v>0.66747351988041159</v>
      </c>
      <c r="S4942" s="174">
        <v>225834599864.15771</v>
      </c>
      <c r="T4942" s="119">
        <v>0.47192630004562464</v>
      </c>
      <c r="U4942" s="97">
        <v>17.049430056765523</v>
      </c>
      <c r="V4942" s="184">
        <v>4139604363831.2651</v>
      </c>
      <c r="W4942" s="199">
        <v>4292.5167227888551</v>
      </c>
      <c r="X4942" s="191">
        <v>4.3367367750433629E-2</v>
      </c>
      <c r="Y4942" s="198">
        <v>2.0000000000000001E-4</v>
      </c>
    </row>
    <row r="4943" spans="1:25" x14ac:dyDescent="0.2">
      <c r="A4943">
        <v>4939</v>
      </c>
      <c r="B4943" s="119">
        <v>0.52499054746938034</v>
      </c>
      <c r="C4943" s="97">
        <v>8090.2422115179952</v>
      </c>
      <c r="D4943" s="96">
        <v>0.67132983859560302</v>
      </c>
      <c r="E4943" s="98">
        <v>0</v>
      </c>
      <c r="F4943" s="119">
        <v>0</v>
      </c>
      <c r="G4943" s="177">
        <v>0</v>
      </c>
      <c r="H4943" s="97">
        <v>5271635.0262209736</v>
      </c>
      <c r="I4943" s="185">
        <v>48587.344311122717</v>
      </c>
      <c r="J4943" s="174">
        <v>256134746101.57288</v>
      </c>
      <c r="K4943" s="186">
        <v>0.52499054746938034</v>
      </c>
      <c r="L4943" s="182">
        <v>107786490273.5687</v>
      </c>
      <c r="M4943" s="189">
        <v>6513930977.118063</v>
      </c>
      <c r="N4943" s="187">
        <v>13262395.406350916</v>
      </c>
      <c r="O4943" s="185">
        <v>0</v>
      </c>
      <c r="P4943" s="185">
        <v>0</v>
      </c>
      <c r="Q4943" s="174">
        <v>262648677078.69095</v>
      </c>
      <c r="R4943" s="119">
        <v>0.51197029460577881</v>
      </c>
      <c r="S4943" s="174">
        <v>107786490273.5687</v>
      </c>
      <c r="T4943" s="119">
        <v>0.41038276481124358</v>
      </c>
      <c r="U4943" s="97">
        <v>13.187105220054082</v>
      </c>
      <c r="V4943" s="184">
        <v>1575915371113.5994</v>
      </c>
      <c r="W4943" s="199">
        <v>1635.3748368742831</v>
      </c>
      <c r="X4943" s="191">
        <v>5.4116988919845746E-2</v>
      </c>
      <c r="Y4943" s="198">
        <v>2.0000000000000001E-4</v>
      </c>
    </row>
    <row r="4944" spans="1:25" x14ac:dyDescent="0.2">
      <c r="A4944">
        <v>4940</v>
      </c>
      <c r="B4944" s="119">
        <v>0.46461796920193255</v>
      </c>
      <c r="C4944" s="97">
        <v>13211.086937063548</v>
      </c>
      <c r="D4944" s="96">
        <v>0.9645293117071454</v>
      </c>
      <c r="E4944" s="98">
        <v>0.23294702804617068</v>
      </c>
      <c r="F4944" s="119">
        <v>0</v>
      </c>
      <c r="G4944" s="177">
        <v>0</v>
      </c>
      <c r="H4944" s="97">
        <v>6206171.4782054285</v>
      </c>
      <c r="I4944" s="185">
        <v>33773.363020464669</v>
      </c>
      <c r="J4944" s="174">
        <v>209603282300.68576</v>
      </c>
      <c r="K4944" s="186">
        <v>0.32955002493237417</v>
      </c>
      <c r="L4944" s="182">
        <v>56019327564.388756</v>
      </c>
      <c r="M4944" s="189">
        <v>7755097056.8672428</v>
      </c>
      <c r="N4944" s="187">
        <v>13526941.143015472</v>
      </c>
      <c r="O4944" s="185">
        <v>24810790860.726715</v>
      </c>
      <c r="P4944" s="185">
        <v>0</v>
      </c>
      <c r="Q4944" s="174">
        <v>242169170218.27972</v>
      </c>
      <c r="R4944" s="119">
        <v>0.36719537634178834</v>
      </c>
      <c r="S4944" s="174">
        <v>68410015707.1866</v>
      </c>
      <c r="T4944" s="119">
        <v>0.28248854156590236</v>
      </c>
      <c r="U4944" s="97">
        <v>14.46710518521332</v>
      </c>
      <c r="V4944" s="184">
        <v>994026236054.67273</v>
      </c>
      <c r="W4944" s="199">
        <v>1031.5222176483801</v>
      </c>
      <c r="X4944" s="191">
        <v>5.4029656223506077E-2</v>
      </c>
      <c r="Y4944" s="198">
        <v>2.0000000000000001E-4</v>
      </c>
    </row>
    <row r="4945" spans="1:25" x14ac:dyDescent="0.2">
      <c r="A4945">
        <v>4941</v>
      </c>
      <c r="B4945" s="119">
        <v>0.446679943175743</v>
      </c>
      <c r="C4945" s="97">
        <v>12326.383358119945</v>
      </c>
      <c r="D4945" s="96">
        <v>1.0835285571170994</v>
      </c>
      <c r="E4945" s="98">
        <v>0</v>
      </c>
      <c r="F4945" s="119">
        <v>0.5336622228678557</v>
      </c>
      <c r="G4945" s="177">
        <v>1</v>
      </c>
      <c r="H4945" s="97">
        <v>10788054.494413791</v>
      </c>
      <c r="I4945" s="185">
        <v>35070.237204806326</v>
      </c>
      <c r="J4945" s="174">
        <v>378339630097.46863</v>
      </c>
      <c r="K4945" s="186">
        <v>0.37375033085810916</v>
      </c>
      <c r="L4945" s="182">
        <v>114279532171.26726</v>
      </c>
      <c r="M4945" s="189">
        <v>9521677615.6975517</v>
      </c>
      <c r="N4945" s="187">
        <v>21394088.999044694</v>
      </c>
      <c r="O4945" s="185">
        <v>0</v>
      </c>
      <c r="P4945" s="185">
        <v>301754660974.16418</v>
      </c>
      <c r="Q4945" s="174">
        <v>689615968687.33032</v>
      </c>
      <c r="R4945" s="119">
        <v>0.55510357660896759</v>
      </c>
      <c r="S4945" s="174">
        <v>220133412529.34155</v>
      </c>
      <c r="T4945" s="119">
        <v>0.31921159387936004</v>
      </c>
      <c r="U4945" s="97">
        <v>16.026786806593137</v>
      </c>
      <c r="V4945" s="184">
        <v>3605685063648.7554</v>
      </c>
      <c r="W4945" s="199">
        <v>3744.3829768988298</v>
      </c>
      <c r="X4945" s="191">
        <v>4.7712624426096674E-2</v>
      </c>
      <c r="Y4945" s="198">
        <v>2.0000000000000001E-4</v>
      </c>
    </row>
    <row r="4946" spans="1:25" x14ac:dyDescent="0.2">
      <c r="A4946">
        <v>4942</v>
      </c>
      <c r="B4946" s="119">
        <v>0.67478645889881372</v>
      </c>
      <c r="C4946" s="97">
        <v>6597.1564415896037</v>
      </c>
      <c r="D4946" s="96">
        <v>0.44542922043351152</v>
      </c>
      <c r="E4946" s="98">
        <v>0.59237860502525108</v>
      </c>
      <c r="F4946" s="119">
        <v>0.52050537686440967</v>
      </c>
      <c r="G4946" s="177">
        <v>1</v>
      </c>
      <c r="H4946" s="97">
        <v>3543436.7388679432</v>
      </c>
      <c r="I4946" s="185">
        <v>52566.028247148497</v>
      </c>
      <c r="J4946" s="174">
        <v>186264395707.31604</v>
      </c>
      <c r="K4946" s="186">
        <v>0.50944757462767032</v>
      </c>
      <c r="L4946" s="182">
        <v>69607536222.171265</v>
      </c>
      <c r="M4946" s="189">
        <v>818065467.77081251</v>
      </c>
      <c r="N4946" s="187">
        <v>10716720.172118848</v>
      </c>
      <c r="O4946" s="185">
        <v>0</v>
      </c>
      <c r="P4946" s="185">
        <v>171897952021.77347</v>
      </c>
      <c r="Q4946" s="174">
        <v>358980413196.86029</v>
      </c>
      <c r="R4946" s="119">
        <v>0.6474177913504956</v>
      </c>
      <c r="S4946" s="174">
        <v>142664172437.35541</v>
      </c>
      <c r="T4946" s="119">
        <v>0.39741492068292927</v>
      </c>
      <c r="U4946" s="97">
        <v>16.089930294351817</v>
      </c>
      <c r="V4946" s="184">
        <v>2516182511443.5068</v>
      </c>
      <c r="W4946" s="199">
        <v>2613.3397435403385</v>
      </c>
      <c r="X4946" s="191">
        <v>4.5097419158578358E-2</v>
      </c>
      <c r="Y4946" s="198">
        <v>2.0000000000000001E-4</v>
      </c>
    </row>
    <row r="4947" spans="1:25" x14ac:dyDescent="0.2">
      <c r="A4947">
        <v>4943</v>
      </c>
      <c r="B4947" s="119">
        <v>0.54541486198214451</v>
      </c>
      <c r="C4947" s="97">
        <v>7161.5174540487515</v>
      </c>
      <c r="D4947" s="96">
        <v>0.6342897744108873</v>
      </c>
      <c r="E4947" s="98">
        <v>0.43340214869300236</v>
      </c>
      <c r="F4947" s="119">
        <v>0.61554116710521933</v>
      </c>
      <c r="G4947" s="177">
        <v>1</v>
      </c>
      <c r="H4947" s="97">
        <v>6062589.555010383</v>
      </c>
      <c r="I4947" s="185">
        <v>51783.849485344559</v>
      </c>
      <c r="J4947" s="174">
        <v>313944225008.07971</v>
      </c>
      <c r="K4947" s="186">
        <v>0.54541486198214451</v>
      </c>
      <c r="L4947" s="182">
        <v>135534100691.1712</v>
      </c>
      <c r="M4947" s="189">
        <v>6021786457.1890249</v>
      </c>
      <c r="N4947" s="187">
        <v>15259091.994987894</v>
      </c>
      <c r="O4947" s="185">
        <v>0</v>
      </c>
      <c r="P4947" s="185">
        <v>369491413461.77991</v>
      </c>
      <c r="Q4947" s="174">
        <v>689457424927.04858</v>
      </c>
      <c r="R4947" s="119">
        <v>0.67708746043556145</v>
      </c>
      <c r="S4947" s="174">
        <v>284048554255.35687</v>
      </c>
      <c r="T4947" s="119">
        <v>0.41198853473136798</v>
      </c>
      <c r="U4947" s="97">
        <v>16.196128584620308</v>
      </c>
      <c r="V4947" s="184">
        <v>4976283997917.4766</v>
      </c>
      <c r="W4947" s="199">
        <v>5165.5399140238151</v>
      </c>
      <c r="X4947" s="191">
        <v>4.5240035190951385E-2</v>
      </c>
      <c r="Y4947" s="198">
        <v>2.0000000000000001E-4</v>
      </c>
    </row>
    <row r="4948" spans="1:25" x14ac:dyDescent="0.2">
      <c r="A4948">
        <v>4944</v>
      </c>
      <c r="B4948" s="119">
        <v>0.45184791167947769</v>
      </c>
      <c r="C4948" s="97">
        <v>4662.7001106844637</v>
      </c>
      <c r="D4948" s="96">
        <v>1.2179012287511513</v>
      </c>
      <c r="E4948" s="98">
        <v>0.12910737906543379</v>
      </c>
      <c r="F4948" s="119">
        <v>0</v>
      </c>
      <c r="G4948" s="177">
        <v>0</v>
      </c>
      <c r="H4948" s="97">
        <v>17543667.116047576</v>
      </c>
      <c r="I4948" s="185">
        <v>23360.331754512197</v>
      </c>
      <c r="J4948" s="174">
        <v>409825884021.5976</v>
      </c>
      <c r="K4948" s="186">
        <v>0.29497244397672295</v>
      </c>
      <c r="L4948" s="182">
        <v>79442124363.744217</v>
      </c>
      <c r="M4948" s="189">
        <v>15093234931.802111</v>
      </c>
      <c r="N4948" s="187">
        <v>32616211.441621594</v>
      </c>
      <c r="O4948" s="185">
        <v>55600895902.650116</v>
      </c>
      <c r="P4948" s="185">
        <v>0</v>
      </c>
      <c r="Q4948" s="174">
        <v>480520014856.04987</v>
      </c>
      <c r="R4948" s="119">
        <v>0.34414395701380163</v>
      </c>
      <c r="S4948" s="174">
        <v>106673835660.95808</v>
      </c>
      <c r="T4948" s="119">
        <v>0.22199665438059751</v>
      </c>
      <c r="U4948" s="97">
        <v>14.916765744529053</v>
      </c>
      <c r="V4948" s="184">
        <v>1650016708289.4399</v>
      </c>
      <c r="W4948" s="199">
        <v>1712.2666522948884</v>
      </c>
      <c r="X4948" s="191">
        <v>5.0289824245105912E-2</v>
      </c>
      <c r="Y4948" s="198">
        <v>2.0000000000000001E-4</v>
      </c>
    </row>
    <row r="4949" spans="1:25" x14ac:dyDescent="0.2">
      <c r="A4949">
        <v>4945</v>
      </c>
      <c r="B4949" s="119">
        <v>0.38854654436600089</v>
      </c>
      <c r="C4949" s="97">
        <v>11160.570267113857</v>
      </c>
      <c r="D4949" s="96">
        <v>1.0463667969401753</v>
      </c>
      <c r="E4949" s="98">
        <v>0.19466503456163542</v>
      </c>
      <c r="F4949" s="119">
        <v>0.42860444982306878</v>
      </c>
      <c r="G4949" s="177">
        <v>1</v>
      </c>
      <c r="H4949" s="97">
        <v>7287303.7422072776</v>
      </c>
      <c r="I4949" s="185">
        <v>41092.842420399051</v>
      </c>
      <c r="J4949" s="174">
        <v>299456024348.10797</v>
      </c>
      <c r="K4949" s="186">
        <v>0.3671744766121674</v>
      </c>
      <c r="L4949" s="182">
        <v>88081919702.474396</v>
      </c>
      <c r="M4949" s="189">
        <v>730951276.45651412</v>
      </c>
      <c r="N4949" s="187">
        <v>15180336.929815652</v>
      </c>
      <c r="O4949" s="185">
        <v>0</v>
      </c>
      <c r="P4949" s="185">
        <v>236011401082.02405</v>
      </c>
      <c r="Q4949" s="174">
        <v>536198376706.58856</v>
      </c>
      <c r="R4949" s="119">
        <v>0.5571850696546975</v>
      </c>
      <c r="S4949" s="174">
        <v>171403667227.38043</v>
      </c>
      <c r="T4949" s="119">
        <v>0.31966465150485468</v>
      </c>
      <c r="U4949" s="97">
        <v>15.932039058243072</v>
      </c>
      <c r="V4949" s="184">
        <v>2842648556913.0591</v>
      </c>
      <c r="W4949" s="199">
        <v>2948.0572449126175</v>
      </c>
      <c r="X4949" s="191">
        <v>4.8006783398131928E-2</v>
      </c>
      <c r="Y4949" s="198">
        <v>2.0000000000000001E-4</v>
      </c>
    </row>
    <row r="4950" spans="1:25" x14ac:dyDescent="0.2">
      <c r="A4950">
        <v>4946</v>
      </c>
      <c r="B4950" s="119">
        <v>0.5872172445850129</v>
      </c>
      <c r="C4950" s="97">
        <v>7699.8029526519485</v>
      </c>
      <c r="D4950" s="96">
        <v>0.68580435636378245</v>
      </c>
      <c r="E4950" s="98">
        <v>0.30859211853094859</v>
      </c>
      <c r="F4950" s="119">
        <v>0</v>
      </c>
      <c r="G4950" s="177">
        <v>0</v>
      </c>
      <c r="H4950" s="97">
        <v>4978617.4591499269</v>
      </c>
      <c r="I4950" s="185">
        <v>38953.719119021167</v>
      </c>
      <c r="J4950" s="174">
        <v>193935666104.7811</v>
      </c>
      <c r="K4950" s="186">
        <v>0.41763948745346802</v>
      </c>
      <c r="L4950" s="182">
        <v>55470376980.500977</v>
      </c>
      <c r="M4950" s="189">
        <v>19056012661.641197</v>
      </c>
      <c r="N4950" s="187">
        <v>12554691.776434455</v>
      </c>
      <c r="O4950" s="185">
        <v>30494421585.772575</v>
      </c>
      <c r="P4950" s="185">
        <v>0</v>
      </c>
      <c r="Q4950" s="174">
        <v>243486100352.19489</v>
      </c>
      <c r="R4950" s="119">
        <v>0.43284084515346632</v>
      </c>
      <c r="S4950" s="174">
        <v>74665105188.717529</v>
      </c>
      <c r="T4950" s="119">
        <v>0.30665037996303213</v>
      </c>
      <c r="U4950" s="97">
        <v>15.34989579403328</v>
      </c>
      <c r="V4950" s="184">
        <v>1258158998470.1909</v>
      </c>
      <c r="W4950" s="199">
        <v>1306.7806335912808</v>
      </c>
      <c r="X4950" s="191">
        <v>4.7683076754430898E-2</v>
      </c>
      <c r="Y4950" s="198">
        <v>2.0000000000000001E-4</v>
      </c>
    </row>
    <row r="4951" spans="1:25" x14ac:dyDescent="0.2">
      <c r="A4951">
        <v>4947</v>
      </c>
      <c r="B4951" s="119">
        <v>0.49994678534138881</v>
      </c>
      <c r="C4951" s="97">
        <v>9224.9960031307146</v>
      </c>
      <c r="D4951" s="96">
        <v>0.86911106975017294</v>
      </c>
      <c r="E4951" s="98">
        <v>0</v>
      </c>
      <c r="F4951" s="119">
        <v>0.44376760025307027</v>
      </c>
      <c r="G4951" s="177">
        <v>1</v>
      </c>
      <c r="H4951" s="97">
        <v>11943226.38474589</v>
      </c>
      <c r="I4951" s="185">
        <v>30416.147526780096</v>
      </c>
      <c r="J4951" s="174">
        <v>363266935664.16351</v>
      </c>
      <c r="K4951" s="186">
        <v>0.35819541423444468</v>
      </c>
      <c r="L4951" s="182">
        <v>90054805268.634277</v>
      </c>
      <c r="M4951" s="189">
        <v>10066443617.888424</v>
      </c>
      <c r="N4951" s="187">
        <v>25352851.273776159</v>
      </c>
      <c r="O4951" s="185">
        <v>0</v>
      </c>
      <c r="P4951" s="185">
        <v>321318610573.55841</v>
      </c>
      <c r="Q4951" s="174">
        <v>694651989855.61035</v>
      </c>
      <c r="R4951" s="119">
        <v>0.55736605467325739</v>
      </c>
      <c r="S4951" s="174">
        <v>299087065109.92542</v>
      </c>
      <c r="T4951" s="119">
        <v>0.4305566952627507</v>
      </c>
      <c r="U4951" s="97">
        <v>17.286186168485582</v>
      </c>
      <c r="V4951" s="184">
        <v>5409725848144.1689</v>
      </c>
      <c r="W4951" s="199">
        <v>5618.7156962737208</v>
      </c>
      <c r="X4951" s="191">
        <v>4.4219735146783526E-2</v>
      </c>
      <c r="Y4951" s="198">
        <v>2.0000000000000001E-4</v>
      </c>
    </row>
    <row r="4952" spans="1:25" x14ac:dyDescent="0.2">
      <c r="A4952">
        <v>4948</v>
      </c>
      <c r="B4952" s="119">
        <v>0.50482160237823603</v>
      </c>
      <c r="C4952" s="97">
        <v>6422.1249882589245</v>
      </c>
      <c r="D4952" s="96">
        <v>0.99015820010782474</v>
      </c>
      <c r="E4952" s="98">
        <v>0</v>
      </c>
      <c r="F4952" s="119">
        <v>0</v>
      </c>
      <c r="G4952" s="177">
        <v>0</v>
      </c>
      <c r="H4952" s="97">
        <v>13189623.701510355</v>
      </c>
      <c r="I4952" s="185">
        <v>34190.263095604772</v>
      </c>
      <c r="J4952" s="174">
        <v>450956704486.66351</v>
      </c>
      <c r="K4952" s="186">
        <v>0.49328069175784972</v>
      </c>
      <c r="L4952" s="182">
        <v>176473834472.68021</v>
      </c>
      <c r="M4952" s="189">
        <v>1890689966.3822703</v>
      </c>
      <c r="N4952" s="187">
        <v>26684301.270504102</v>
      </c>
      <c r="O4952" s="185">
        <v>0</v>
      </c>
      <c r="P4952" s="185">
        <v>0</v>
      </c>
      <c r="Q4952" s="174">
        <v>452847394453.04578</v>
      </c>
      <c r="R4952" s="119">
        <v>0.49122118812386473</v>
      </c>
      <c r="S4952" s="174">
        <v>176473834472.68021</v>
      </c>
      <c r="T4952" s="119">
        <v>0.38969824412002479</v>
      </c>
      <c r="U4952" s="97">
        <v>13.032186354836433</v>
      </c>
      <c r="V4952" s="184">
        <v>2460141014458.6709</v>
      </c>
      <c r="W4952" s="199">
        <v>2552.5880085026824</v>
      </c>
      <c r="X4952" s="191">
        <v>5.5528668466339838E-2</v>
      </c>
      <c r="Y4952" s="198">
        <v>2.0000000000000001E-4</v>
      </c>
    </row>
    <row r="4953" spans="1:25" x14ac:dyDescent="0.2">
      <c r="A4953">
        <v>4949</v>
      </c>
      <c r="B4953" s="119">
        <v>0.36684625442808139</v>
      </c>
      <c r="C4953" s="97">
        <v>4000</v>
      </c>
      <c r="D4953" s="96">
        <v>0.80143832209185628</v>
      </c>
      <c r="E4953" s="98">
        <v>7.5562165383099303E-2</v>
      </c>
      <c r="F4953" s="119">
        <v>0</v>
      </c>
      <c r="G4953" s="177">
        <v>0</v>
      </c>
      <c r="H4953" s="97">
        <v>14660423.820892068</v>
      </c>
      <c r="I4953" s="185">
        <v>33264.691978393472</v>
      </c>
      <c r="J4953" s="174">
        <v>487674482674.67694</v>
      </c>
      <c r="K4953" s="186">
        <v>0.36684625442808139</v>
      </c>
      <c r="L4953" s="182">
        <v>112942348348.67776</v>
      </c>
      <c r="M4953" s="189">
        <v>13088629776.478817</v>
      </c>
      <c r="N4953" s="187">
        <v>31874153.131280236</v>
      </c>
      <c r="O4953" s="185">
        <v>41676634977.843407</v>
      </c>
      <c r="P4953" s="185">
        <v>0</v>
      </c>
      <c r="Q4953" s="174">
        <v>542439747428.99915</v>
      </c>
      <c r="R4953" s="119">
        <v>0.39127454493812341</v>
      </c>
      <c r="S4953" s="174">
        <v>138381132448.11868</v>
      </c>
      <c r="T4953" s="119">
        <v>0.25510876204039901</v>
      </c>
      <c r="U4953" s="97">
        <v>14.379486165943703</v>
      </c>
      <c r="V4953" s="184">
        <v>2157609330466.4692</v>
      </c>
      <c r="W4953" s="199">
        <v>2240.7133249622016</v>
      </c>
      <c r="X4953" s="191">
        <v>5.0597196473842268E-2</v>
      </c>
      <c r="Y4953" s="198">
        <v>2.0000000000000001E-4</v>
      </c>
    </row>
    <row r="4954" spans="1:25" x14ac:dyDescent="0.2">
      <c r="A4954">
        <v>4950</v>
      </c>
      <c r="B4954" s="119">
        <v>0.43314393725072131</v>
      </c>
      <c r="C4954" s="97">
        <v>8266.162746917973</v>
      </c>
      <c r="D4954" s="96">
        <v>0.75239299742023169</v>
      </c>
      <c r="E4954" s="98">
        <v>0.2903697546784223</v>
      </c>
      <c r="F4954" s="119">
        <v>0</v>
      </c>
      <c r="G4954" s="177">
        <v>0</v>
      </c>
      <c r="H4954" s="97">
        <v>10707471.614855448</v>
      </c>
      <c r="I4954" s="185">
        <v>34460.068826648312</v>
      </c>
      <c r="J4954" s="174">
        <v>368980208807.30188</v>
      </c>
      <c r="K4954" s="186">
        <v>0.42998396446638043</v>
      </c>
      <c r="L4954" s="182">
        <v>111432958078.09</v>
      </c>
      <c r="M4954" s="189">
        <v>31508689315.290466</v>
      </c>
      <c r="N4954" s="187">
        <v>24110459.98172152</v>
      </c>
      <c r="O4954" s="185">
        <v>53807774078.756943</v>
      </c>
      <c r="P4954" s="185">
        <v>0</v>
      </c>
      <c r="Q4954" s="174">
        <v>454296672201.3493</v>
      </c>
      <c r="R4954" s="119">
        <v>0.44398694641154146</v>
      </c>
      <c r="S4954" s="174">
        <v>136489617970.71584</v>
      </c>
      <c r="T4954" s="119">
        <v>0.30044159757838185</v>
      </c>
      <c r="U4954" s="97">
        <v>14.831242460619901</v>
      </c>
      <c r="V4954" s="184">
        <v>2142335181430.2373</v>
      </c>
      <c r="W4954" s="199">
        <v>2223.7474288731783</v>
      </c>
      <c r="X4954" s="191">
        <v>4.9209243824573569E-2</v>
      </c>
      <c r="Y4954" s="198">
        <v>2.0000000000000001E-4</v>
      </c>
    </row>
    <row r="4955" spans="1:25" x14ac:dyDescent="0.2">
      <c r="A4955">
        <v>4951</v>
      </c>
      <c r="B4955" s="119">
        <v>0.46719817928026852</v>
      </c>
      <c r="C4955" s="97">
        <v>4000</v>
      </c>
      <c r="D4955" s="96">
        <v>1.1759058338671351</v>
      </c>
      <c r="E4955" s="98">
        <v>0</v>
      </c>
      <c r="F4955" s="119">
        <v>0</v>
      </c>
      <c r="G4955" s="177">
        <v>0</v>
      </c>
      <c r="H4955" s="97">
        <v>14314555.633077325</v>
      </c>
      <c r="I4955" s="185">
        <v>36316.418594769399</v>
      </c>
      <c r="J4955" s="174">
        <v>519853394368.95044</v>
      </c>
      <c r="K4955" s="186">
        <v>0.46719817928026852</v>
      </c>
      <c r="L4955" s="182">
        <v>179825138591.49582</v>
      </c>
      <c r="M4955" s="189">
        <v>6136023978.1777411</v>
      </c>
      <c r="N4955" s="187">
        <v>27316300.024691507</v>
      </c>
      <c r="O4955" s="185">
        <v>0</v>
      </c>
      <c r="P4955" s="185">
        <v>0</v>
      </c>
      <c r="Q4955" s="174">
        <v>525989418347.12817</v>
      </c>
      <c r="R4955" s="119">
        <v>0.46174799505482694</v>
      </c>
      <c r="S4955" s="174">
        <v>179825138591.49582</v>
      </c>
      <c r="T4955" s="119">
        <v>0.34187976472336506</v>
      </c>
      <c r="U4955" s="97">
        <v>13.103948169739423</v>
      </c>
      <c r="V4955" s="184">
        <v>2557898698253.895</v>
      </c>
      <c r="W4955" s="199">
        <v>2656.6972459304393</v>
      </c>
      <c r="X4955" s="191">
        <v>5.6520585395943526E-2</v>
      </c>
      <c r="Y4955" s="198">
        <v>2.0000000000000001E-4</v>
      </c>
    </row>
    <row r="4956" spans="1:25" x14ac:dyDescent="0.2">
      <c r="A4956">
        <v>4952</v>
      </c>
      <c r="B4956" s="119">
        <v>0.45554648227885347</v>
      </c>
      <c r="C4956" s="97">
        <v>4000</v>
      </c>
      <c r="D4956" s="96">
        <v>1.0107475356990616</v>
      </c>
      <c r="E4956" s="98">
        <v>0.48071929312786815</v>
      </c>
      <c r="F4956" s="119">
        <v>0</v>
      </c>
      <c r="G4956" s="177">
        <v>0</v>
      </c>
      <c r="H4956" s="97">
        <v>65120136.445966832</v>
      </c>
      <c r="I4956" s="185">
        <v>20998.963114092916</v>
      </c>
      <c r="J4956" s="174">
        <v>1367455343213.5552</v>
      </c>
      <c r="K4956" s="186">
        <v>0.33681333066931718</v>
      </c>
      <c r="L4956" s="182">
        <v>328368927888.05835</v>
      </c>
      <c r="M4956" s="189">
        <v>215937791718.93039</v>
      </c>
      <c r="N4956" s="187">
        <v>123620722.17961201</v>
      </c>
      <c r="O4956" s="185">
        <v>287506699541.15784</v>
      </c>
      <c r="P4956" s="185">
        <v>0</v>
      </c>
      <c r="Q4956" s="174">
        <v>1870899834473.6433</v>
      </c>
      <c r="R4956" s="119">
        <v>0.36911786275106795</v>
      </c>
      <c r="S4956" s="174">
        <v>504437658985.64868</v>
      </c>
      <c r="T4956" s="119">
        <v>0.26962301759333179</v>
      </c>
      <c r="U4956" s="97">
        <v>16.340121629886255</v>
      </c>
      <c r="V4956" s="184">
        <v>8598107955907.6055</v>
      </c>
      <c r="W4956" s="199">
        <v>8925.4362435320054</v>
      </c>
      <c r="X4956" s="191">
        <v>4.4138116627300293E-2</v>
      </c>
      <c r="Y4956" s="198">
        <v>2.0000000000000001E-4</v>
      </c>
    </row>
    <row r="4957" spans="1:25" x14ac:dyDescent="0.2">
      <c r="A4957">
        <v>4953</v>
      </c>
      <c r="B4957" s="119">
        <v>0.29794471148734653</v>
      </c>
      <c r="C4957" s="97">
        <v>10135.026486813185</v>
      </c>
      <c r="D4957" s="96">
        <v>0.6605705262795728</v>
      </c>
      <c r="E4957" s="98">
        <v>0.28279379489847212</v>
      </c>
      <c r="F4957" s="119">
        <v>0</v>
      </c>
      <c r="G4957" s="177">
        <v>0</v>
      </c>
      <c r="H4957" s="97">
        <v>4291574.0981625663</v>
      </c>
      <c r="I4957" s="185">
        <v>37837.196275649032</v>
      </c>
      <c r="J4957" s="174">
        <v>162381131483.66852</v>
      </c>
      <c r="K4957" s="186">
        <v>0.29794471148734658</v>
      </c>
      <c r="L4957" s="182">
        <v>32956877468.475601</v>
      </c>
      <c r="M4957" s="189">
        <v>7484776737.5097637</v>
      </c>
      <c r="N4957" s="187">
        <v>11143946.771658659</v>
      </c>
      <c r="O4957" s="185">
        <v>29357399661.476501</v>
      </c>
      <c r="P4957" s="185">
        <v>0</v>
      </c>
      <c r="Q4957" s="174">
        <v>199223307882.65479</v>
      </c>
      <c r="R4957" s="119">
        <v>0.36073348979027126</v>
      </c>
      <c r="S4957" s="174">
        <v>42045951471.229874</v>
      </c>
      <c r="T4957" s="119">
        <v>0.2110493592245517</v>
      </c>
      <c r="U4957" s="97">
        <v>14.826680019790439</v>
      </c>
      <c r="V4957" s="184">
        <v>662733668594.86853</v>
      </c>
      <c r="W4957" s="199">
        <v>687.95864798701143</v>
      </c>
      <c r="X4957" s="191">
        <v>5.1130970095616526E-2</v>
      </c>
      <c r="Y4957" s="198">
        <v>2.0000000000000001E-4</v>
      </c>
    </row>
    <row r="4958" spans="1:25" x14ac:dyDescent="0.2">
      <c r="A4958">
        <v>4954</v>
      </c>
      <c r="B4958" s="119">
        <v>0.46050765551045497</v>
      </c>
      <c r="C4958" s="97">
        <v>6985.657499709273</v>
      </c>
      <c r="D4958" s="96">
        <v>0.81833121989887869</v>
      </c>
      <c r="E4958" s="98">
        <v>0.22974629850910172</v>
      </c>
      <c r="F4958" s="119">
        <v>0</v>
      </c>
      <c r="G4958" s="177">
        <v>0</v>
      </c>
      <c r="H4958" s="97">
        <v>7784854.5084223291</v>
      </c>
      <c r="I4958" s="185">
        <v>38445.912964649557</v>
      </c>
      <c r="J4958" s="174">
        <v>299295838873.26459</v>
      </c>
      <c r="K4958" s="186">
        <v>0.44868463179012819</v>
      </c>
      <c r="L4958" s="182">
        <v>98122878332.245026</v>
      </c>
      <c r="M4958" s="189">
        <v>10392390343.732498</v>
      </c>
      <c r="N4958" s="187">
        <v>17562841.325257026</v>
      </c>
      <c r="O4958" s="185">
        <v>39332263838.706955</v>
      </c>
      <c r="P4958" s="185">
        <v>0</v>
      </c>
      <c r="Q4958" s="174">
        <v>349020493055.70404</v>
      </c>
      <c r="R4958" s="119">
        <v>0.47491553542009096</v>
      </c>
      <c r="S4958" s="174">
        <v>119943232819.62677</v>
      </c>
      <c r="T4958" s="119">
        <v>0.34365670556910166</v>
      </c>
      <c r="U4958" s="97">
        <v>14.348866928780964</v>
      </c>
      <c r="V4958" s="184">
        <v>1868341151940.6282</v>
      </c>
      <c r="W4958" s="199">
        <v>1939.9746399777907</v>
      </c>
      <c r="X4958" s="191">
        <v>5.1876753862876573E-2</v>
      </c>
      <c r="Y4958" s="198">
        <v>2.0000000000000001E-4</v>
      </c>
    </row>
    <row r="4959" spans="1:25" x14ac:dyDescent="0.2">
      <c r="A4959">
        <v>4955</v>
      </c>
      <c r="B4959" s="119">
        <v>0.45855524355185673</v>
      </c>
      <c r="C4959" s="97">
        <v>9093.7361377140169</v>
      </c>
      <c r="D4959" s="96">
        <v>1.2193389565778543</v>
      </c>
      <c r="E4959" s="98">
        <v>0.51977122882953397</v>
      </c>
      <c r="F4959" s="119">
        <v>0.65115410495323212</v>
      </c>
      <c r="G4959" s="177">
        <v>1</v>
      </c>
      <c r="H4959" s="97">
        <v>11225746.235141765</v>
      </c>
      <c r="I4959" s="185">
        <v>35343.624252918693</v>
      </c>
      <c r="J4959" s="174">
        <v>396758556893.46722</v>
      </c>
      <c r="K4959" s="186">
        <v>0.33117115496014005</v>
      </c>
      <c r="L4959" s="182">
        <v>91951503827.725082</v>
      </c>
      <c r="M4959" s="189">
        <v>2206791576.9819951</v>
      </c>
      <c r="N4959" s="187">
        <v>21372332.501088593</v>
      </c>
      <c r="O4959" s="185">
        <v>0</v>
      </c>
      <c r="P4959" s="185">
        <v>507868493098.70673</v>
      </c>
      <c r="Q4959" s="174">
        <v>906833841569.15601</v>
      </c>
      <c r="R4959" s="119">
        <v>0.59293087593124261</v>
      </c>
      <c r="S4959" s="174">
        <v>343210769631.29797</v>
      </c>
      <c r="T4959" s="119">
        <v>0.37847150591272283</v>
      </c>
      <c r="U4959" s="97">
        <v>17.409643399203077</v>
      </c>
      <c r="V4959" s="184">
        <v>6217896245307.7607</v>
      </c>
      <c r="W4959" s="199">
        <v>6451.7486365666655</v>
      </c>
      <c r="X4959" s="191">
        <v>4.3966262072695279E-2</v>
      </c>
      <c r="Y4959" s="198">
        <v>2.0000000000000001E-4</v>
      </c>
    </row>
    <row r="4960" spans="1:25" x14ac:dyDescent="0.2">
      <c r="A4960">
        <v>4956</v>
      </c>
      <c r="B4960" s="119">
        <v>0.55412539880418654</v>
      </c>
      <c r="C4960" s="97">
        <v>5334.3752177544402</v>
      </c>
      <c r="D4960" s="96">
        <v>0.97700798447718118</v>
      </c>
      <c r="E4960" s="98">
        <v>0</v>
      </c>
      <c r="F4960" s="119">
        <v>0.27229209610452898</v>
      </c>
      <c r="G4960" s="177">
        <v>1</v>
      </c>
      <c r="H4960" s="97">
        <v>17941200.690068159</v>
      </c>
      <c r="I4960" s="185">
        <v>24797.525705696309</v>
      </c>
      <c r="J4960" s="174">
        <v>444897385303.02155</v>
      </c>
      <c r="K4960" s="186">
        <v>0.18137290536407313</v>
      </c>
      <c r="L4960" s="182">
        <v>41485690881.908447</v>
      </c>
      <c r="M4960" s="189">
        <v>13651190417.159014</v>
      </c>
      <c r="N4960" s="187">
        <v>35884802.995867059</v>
      </c>
      <c r="O4960" s="185">
        <v>0</v>
      </c>
      <c r="P4960" s="185">
        <v>314101678793.91681</v>
      </c>
      <c r="Q4960" s="174">
        <v>772650254514.09741</v>
      </c>
      <c r="R4960" s="119">
        <v>0.429655814460571</v>
      </c>
      <c r="S4960" s="174">
        <v>213648364826.88861</v>
      </c>
      <c r="T4960" s="119">
        <v>0.27651367948004796</v>
      </c>
      <c r="U4960" s="97">
        <v>18.065732572434079</v>
      </c>
      <c r="V4960" s="184">
        <v>4043276846267.2583</v>
      </c>
      <c r="W4960" s="199">
        <v>4186.6269531428698</v>
      </c>
      <c r="X4960" s="191">
        <v>4.0868026624795863E-2</v>
      </c>
      <c r="Y4960" s="198">
        <v>2.0000000000000001E-4</v>
      </c>
    </row>
    <row r="4961" spans="1:25" x14ac:dyDescent="0.2">
      <c r="A4961">
        <v>4957</v>
      </c>
      <c r="B4961" s="119">
        <v>0.50121397097865261</v>
      </c>
      <c r="C4961" s="97">
        <v>8877.4298335721069</v>
      </c>
      <c r="D4961" s="96">
        <v>0.94593082429156372</v>
      </c>
      <c r="E4961" s="98">
        <v>0.7</v>
      </c>
      <c r="F4961" s="119">
        <v>0</v>
      </c>
      <c r="G4961" s="177">
        <v>0</v>
      </c>
      <c r="H4961" s="97">
        <v>11471038.179556107</v>
      </c>
      <c r="I4961" s="185">
        <v>38255.095702346451</v>
      </c>
      <c r="J4961" s="174">
        <v>438825663364.1889</v>
      </c>
      <c r="K4961" s="186">
        <v>0.48715408443267916</v>
      </c>
      <c r="L4961" s="182">
        <v>158909400201.68414</v>
      </c>
      <c r="M4961" s="189">
        <v>62410656368.921585</v>
      </c>
      <c r="N4961" s="187">
        <v>23730838.935693532</v>
      </c>
      <c r="O4961" s="185">
        <v>139411223206.40045</v>
      </c>
      <c r="P4961" s="185">
        <v>0</v>
      </c>
      <c r="Q4961" s="174">
        <v>640647542939.51099</v>
      </c>
      <c r="R4961" s="119">
        <v>0.50777482316447398</v>
      </c>
      <c r="S4961" s="174">
        <v>224105706311.59537</v>
      </c>
      <c r="T4961" s="119">
        <v>0.34981123205955245</v>
      </c>
      <c r="U4961" s="97">
        <v>15.423785142434269</v>
      </c>
      <c r="V4961" s="184">
        <v>3647191822116.3384</v>
      </c>
      <c r="W4961" s="199">
        <v>3786.3259048348859</v>
      </c>
      <c r="X4961" s="191">
        <v>4.8666322304569187E-2</v>
      </c>
      <c r="Y4961" s="198">
        <v>2.0000000000000001E-4</v>
      </c>
    </row>
    <row r="4962" spans="1:25" x14ac:dyDescent="0.2">
      <c r="A4962">
        <v>4958</v>
      </c>
      <c r="B4962" s="119">
        <v>0.41710804698516146</v>
      </c>
      <c r="C4962" s="97">
        <v>6702.6647500497711</v>
      </c>
      <c r="D4962" s="96">
        <v>0.72431019331242719</v>
      </c>
      <c r="E4962" s="98">
        <v>0.26790083769206025</v>
      </c>
      <c r="F4962" s="119">
        <v>0.70694342234170415</v>
      </c>
      <c r="G4962" s="177">
        <v>1</v>
      </c>
      <c r="H4962" s="97">
        <v>7470823.450408509</v>
      </c>
      <c r="I4962" s="185">
        <v>39772.385310294871</v>
      </c>
      <c r="J4962" s="174">
        <v>297132468854.8338</v>
      </c>
      <c r="K4962" s="186">
        <v>0.41710804698516146</v>
      </c>
      <c r="L4962" s="182">
        <v>80587580756.162048</v>
      </c>
      <c r="M4962" s="189">
        <v>10324675484.809532</v>
      </c>
      <c r="N4962" s="187">
        <v>17629698.338514626</v>
      </c>
      <c r="O4962" s="185">
        <v>0</v>
      </c>
      <c r="P4962" s="185">
        <v>390017218308.37177</v>
      </c>
      <c r="Q4962" s="174">
        <v>697474362648.01514</v>
      </c>
      <c r="R4962" s="119">
        <v>0.62504106498122491</v>
      </c>
      <c r="S4962" s="174">
        <v>234420125985.46658</v>
      </c>
      <c r="T4962" s="119">
        <v>0.33609855578844866</v>
      </c>
      <c r="U4962" s="97">
        <v>17.07310943544983</v>
      </c>
      <c r="V4962" s="184">
        <v>4286896828665.2686</v>
      </c>
      <c r="W4962" s="199">
        <v>4448.8704507974226</v>
      </c>
      <c r="X4962" s="191">
        <v>4.3600917945128707E-2</v>
      </c>
      <c r="Y4962" s="198">
        <v>2.0000000000000001E-4</v>
      </c>
    </row>
    <row r="4963" spans="1:25" x14ac:dyDescent="0.2">
      <c r="A4963">
        <v>4959</v>
      </c>
      <c r="B4963" s="119">
        <v>0.58107726440484775</v>
      </c>
      <c r="C4963" s="97">
        <v>14448.855462889487</v>
      </c>
      <c r="D4963" s="96">
        <v>0.44352953370469445</v>
      </c>
      <c r="E4963" s="98">
        <v>5.586333678378326E-2</v>
      </c>
      <c r="F4963" s="119">
        <v>0.4547596655191572</v>
      </c>
      <c r="G4963" s="177">
        <v>1</v>
      </c>
      <c r="H4963" s="97">
        <v>2724752.8852620269</v>
      </c>
      <c r="I4963" s="185">
        <v>53985.175447381502</v>
      </c>
      <c r="J4963" s="174">
        <v>147096262561.62949</v>
      </c>
      <c r="K4963" s="186">
        <v>0.48727886679828503</v>
      </c>
      <c r="L4963" s="182">
        <v>52911247485.874519</v>
      </c>
      <c r="M4963" s="189">
        <v>3849512240.8453026</v>
      </c>
      <c r="N4963" s="187">
        <v>8538201.9347529989</v>
      </c>
      <c r="O4963" s="185">
        <v>0</v>
      </c>
      <c r="P4963" s="185">
        <v>205361934949.71878</v>
      </c>
      <c r="Q4963" s="174">
        <v>356307709752.19354</v>
      </c>
      <c r="R4963" s="119">
        <v>0.66225467940387772</v>
      </c>
      <c r="S4963" s="174">
        <v>180127413175.23578</v>
      </c>
      <c r="T4963" s="119">
        <v>0.50553891550792318</v>
      </c>
      <c r="U4963" s="97">
        <v>17.303386404214915</v>
      </c>
      <c r="V4963" s="184">
        <v>3360810717311.3301</v>
      </c>
      <c r="W4963" s="199">
        <v>3489.4259476460657</v>
      </c>
      <c r="X4963" s="191">
        <v>4.3040435174609211E-2</v>
      </c>
      <c r="Y4963" s="198">
        <v>2.0000000000000001E-4</v>
      </c>
    </row>
    <row r="4964" spans="1:25" x14ac:dyDescent="0.2">
      <c r="A4964">
        <v>4960</v>
      </c>
      <c r="B4964" s="119">
        <v>0.51817478520984905</v>
      </c>
      <c r="C4964" s="97">
        <v>10223.849185689682</v>
      </c>
      <c r="D4964" s="96">
        <v>0.74517721854054964</v>
      </c>
      <c r="E4964" s="98">
        <v>0.18358496102611363</v>
      </c>
      <c r="F4964" s="119">
        <v>0.50674115613639814</v>
      </c>
      <c r="G4964" s="177">
        <v>1</v>
      </c>
      <c r="H4964" s="97">
        <v>5595961.6501580589</v>
      </c>
      <c r="I4964" s="185">
        <v>35712.079550157432</v>
      </c>
      <c r="J4964" s="174">
        <v>199843427610.07486</v>
      </c>
      <c r="K4964" s="186">
        <v>0.3092726510629159</v>
      </c>
      <c r="L4964" s="182">
        <v>44117881601.988358</v>
      </c>
      <c r="M4964" s="189">
        <v>1679431582.7270758</v>
      </c>
      <c r="N4964" s="187">
        <v>13458528.568044823</v>
      </c>
      <c r="O4964" s="185">
        <v>0</v>
      </c>
      <c r="P4964" s="185">
        <v>226152306984.11948</v>
      </c>
      <c r="Q4964" s="174">
        <v>427675166176.92139</v>
      </c>
      <c r="R4964" s="119">
        <v>0.56755213170678065</v>
      </c>
      <c r="S4964" s="174">
        <v>168351805507.75201</v>
      </c>
      <c r="T4964" s="119">
        <v>0.39364409912477349</v>
      </c>
      <c r="U4964" s="97">
        <v>17.460069017603601</v>
      </c>
      <c r="V4964" s="184">
        <v>3122695394165.3452</v>
      </c>
      <c r="W4964" s="199">
        <v>3240.713768261257</v>
      </c>
      <c r="X4964" s="191">
        <v>4.2932659445309593E-2</v>
      </c>
      <c r="Y4964" s="198">
        <v>2.0000000000000001E-4</v>
      </c>
    </row>
    <row r="4965" spans="1:25" x14ac:dyDescent="0.2">
      <c r="A4965">
        <v>4961</v>
      </c>
      <c r="B4965" s="119">
        <v>0.39129868688061764</v>
      </c>
      <c r="C4965" s="97">
        <v>11977.251615230685</v>
      </c>
      <c r="D4965" s="96">
        <v>0.4260420162555581</v>
      </c>
      <c r="E4965" s="98">
        <v>0</v>
      </c>
      <c r="F4965" s="119">
        <v>0.72230651773390087</v>
      </c>
      <c r="G4965" s="177">
        <v>1</v>
      </c>
      <c r="H4965" s="97">
        <v>3118186.5987036237</v>
      </c>
      <c r="I4965" s="185">
        <v>53726.330973650322</v>
      </c>
      <c r="J4965" s="174">
        <v>167528725239.55185</v>
      </c>
      <c r="K4965" s="186">
        <v>0.39129868688061764</v>
      </c>
      <c r="L4965" s="182">
        <v>42646649778.910378</v>
      </c>
      <c r="M4965" s="189">
        <v>1618287807.3260953</v>
      </c>
      <c r="N4965" s="187">
        <v>9674184.5772460215</v>
      </c>
      <c r="O4965" s="185">
        <v>0</v>
      </c>
      <c r="P4965" s="185">
        <v>188364160946.38901</v>
      </c>
      <c r="Q4965" s="174">
        <v>357511173993.26697</v>
      </c>
      <c r="R4965" s="119">
        <v>0.60486249015031956</v>
      </c>
      <c r="S4965" s="174">
        <v>143088927363.42224</v>
      </c>
      <c r="T4965" s="119">
        <v>0.40023623811578274</v>
      </c>
      <c r="U4965" s="97">
        <v>17.246066160976788</v>
      </c>
      <c r="V4965" s="184">
        <v>2665087883681.1934</v>
      </c>
      <c r="W4965" s="199">
        <v>2762.9884826226626</v>
      </c>
      <c r="X4965" s="191">
        <v>4.2671615656082199E-2</v>
      </c>
      <c r="Y4965" s="198">
        <v>2.0000000000000001E-4</v>
      </c>
    </row>
    <row r="4966" spans="1:25" x14ac:dyDescent="0.2">
      <c r="A4966">
        <v>4962</v>
      </c>
      <c r="B4966" s="119">
        <v>0.44954941749762428</v>
      </c>
      <c r="C4966" s="97">
        <v>10627.070863940909</v>
      </c>
      <c r="D4966" s="96">
        <v>1.0063186386911389</v>
      </c>
      <c r="E4966" s="98">
        <v>0.19444212466763292</v>
      </c>
      <c r="F4966" s="119">
        <v>0</v>
      </c>
      <c r="G4966" s="177">
        <v>0</v>
      </c>
      <c r="H4966" s="97">
        <v>7070974.5623940723</v>
      </c>
      <c r="I4966" s="185">
        <v>39558.419944513495</v>
      </c>
      <c r="J4966" s="174">
        <v>279716581156.15723</v>
      </c>
      <c r="K4966" s="186">
        <v>0.37136869402157457</v>
      </c>
      <c r="L4966" s="182">
        <v>81747657601.525269</v>
      </c>
      <c r="M4966" s="189">
        <v>13919632793.718365</v>
      </c>
      <c r="N4966" s="187">
        <v>14971062.689671326</v>
      </c>
      <c r="O4966" s="185">
        <v>25903560837.388325</v>
      </c>
      <c r="P4966" s="185">
        <v>0</v>
      </c>
      <c r="Q4966" s="174">
        <v>319539774787.26392</v>
      </c>
      <c r="R4966" s="119">
        <v>0.38993840498575338</v>
      </c>
      <c r="S4966" s="174">
        <v>92837083289.881607</v>
      </c>
      <c r="T4966" s="119">
        <v>0.29053373199530047</v>
      </c>
      <c r="U4966" s="97">
        <v>14.215028111681152</v>
      </c>
      <c r="V4966" s="184">
        <v>1366208325666.801</v>
      </c>
      <c r="W4966" s="199">
        <v>1418.1193173279742</v>
      </c>
      <c r="X4966" s="191">
        <v>5.4644335636826941E-2</v>
      </c>
      <c r="Y4966" s="198">
        <v>2.0000000000000001E-4</v>
      </c>
    </row>
    <row r="4967" spans="1:25" x14ac:dyDescent="0.2">
      <c r="A4967">
        <v>4963</v>
      </c>
      <c r="B4967" s="119">
        <v>0.6059933866555286</v>
      </c>
      <c r="C4967" s="97">
        <v>7075.9397887366476</v>
      </c>
      <c r="D4967" s="96">
        <v>1.1863208226390054</v>
      </c>
      <c r="E4967" s="98">
        <v>0.66888522694250996</v>
      </c>
      <c r="F4967" s="119">
        <v>0.49486237132982824</v>
      </c>
      <c r="G4967" s="177">
        <v>1</v>
      </c>
      <c r="H4967" s="97">
        <v>10389951.958529385</v>
      </c>
      <c r="I4967" s="185">
        <v>36637.192251824868</v>
      </c>
      <c r="J4967" s="174">
        <v>380658667391.86542</v>
      </c>
      <c r="K4967" s="186">
        <v>0.39848436586324298</v>
      </c>
      <c r="L4967" s="182">
        <v>118887064165.05911</v>
      </c>
      <c r="M4967" s="189">
        <v>3313147043.1536002</v>
      </c>
      <c r="N4967" s="187">
        <v>20164001.321138024</v>
      </c>
      <c r="O4967" s="185">
        <v>0</v>
      </c>
      <c r="P4967" s="185">
        <v>283706696485.23523</v>
      </c>
      <c r="Q4967" s="174">
        <v>667678510920.25415</v>
      </c>
      <c r="R4967" s="119">
        <v>0.56711707607946082</v>
      </c>
      <c r="S4967" s="174">
        <v>258769190162.35571</v>
      </c>
      <c r="T4967" s="119">
        <v>0.38756555127960746</v>
      </c>
      <c r="U4967" s="97">
        <v>16.291403577785271</v>
      </c>
      <c r="V4967" s="184">
        <v>4447250947922.4424</v>
      </c>
      <c r="W4967" s="199">
        <v>4615.934609499629</v>
      </c>
      <c r="X4967" s="191">
        <v>4.6935465068823047E-2</v>
      </c>
      <c r="Y4967" s="198">
        <v>2.0000000000000001E-4</v>
      </c>
    </row>
    <row r="4968" spans="1:25" x14ac:dyDescent="0.2">
      <c r="A4968">
        <v>4964</v>
      </c>
      <c r="B4968" s="119">
        <v>0.48659471925162018</v>
      </c>
      <c r="C4968" s="97">
        <v>12195.581135148692</v>
      </c>
      <c r="D4968" s="96">
        <v>0.86732044820859311</v>
      </c>
      <c r="E4968" s="98">
        <v>8.7486614314800815E-2</v>
      </c>
      <c r="F4968" s="119">
        <v>0.46591242924497367</v>
      </c>
      <c r="G4968" s="177">
        <v>1</v>
      </c>
      <c r="H4968" s="97">
        <v>10823447.270917179</v>
      </c>
      <c r="I4968" s="185">
        <v>27536.953230294868</v>
      </c>
      <c r="J4968" s="174">
        <v>298044761289.80896</v>
      </c>
      <c r="K4968" s="186">
        <v>0.14122857088251317</v>
      </c>
      <c r="L4968" s="182">
        <v>24566983618.105289</v>
      </c>
      <c r="M4968" s="189">
        <v>2177407614.0535979</v>
      </c>
      <c r="N4968" s="187">
        <v>23131407.293372087</v>
      </c>
      <c r="O4968" s="185">
        <v>0</v>
      </c>
      <c r="P4968" s="185">
        <v>400595047307.63599</v>
      </c>
      <c r="Q4968" s="174">
        <v>700817216211.49854</v>
      </c>
      <c r="R4968" s="119">
        <v>0.51735097990610623</v>
      </c>
      <c r="S4968" s="174">
        <v>232348409269.30579</v>
      </c>
      <c r="T4968" s="119">
        <v>0.33153924289323639</v>
      </c>
      <c r="U4968" s="97">
        <v>18.392823262263398</v>
      </c>
      <c r="V4968" s="184">
        <v>4374296243488.561</v>
      </c>
      <c r="W4968" s="199">
        <v>4543.4985618442697</v>
      </c>
      <c r="X4968" s="191">
        <v>4.106708331543564E-2</v>
      </c>
      <c r="Y4968" s="198">
        <v>2.0000000000000001E-4</v>
      </c>
    </row>
    <row r="4969" spans="1:25" x14ac:dyDescent="0.2">
      <c r="A4969">
        <v>4965</v>
      </c>
      <c r="B4969" s="119">
        <v>0.44210194193305191</v>
      </c>
      <c r="C4969" s="97">
        <v>8935.3659641189843</v>
      </c>
      <c r="D4969" s="96">
        <v>0.76060249422980497</v>
      </c>
      <c r="E4969" s="98">
        <v>0.36371514504892277</v>
      </c>
      <c r="F4969" s="119">
        <v>0</v>
      </c>
      <c r="G4969" s="177">
        <v>0</v>
      </c>
      <c r="H4969" s="97">
        <v>5723539.142468418</v>
      </c>
      <c r="I4969" s="185">
        <v>38939.037550639812</v>
      </c>
      <c r="J4969" s="174">
        <v>222869105591.13452</v>
      </c>
      <c r="K4969" s="186">
        <v>0.39824258516903543</v>
      </c>
      <c r="L4969" s="182">
        <v>67160614766.572693</v>
      </c>
      <c r="M4969" s="189">
        <v>23995845689.405254</v>
      </c>
      <c r="N4969" s="187">
        <v>13642905.561370034</v>
      </c>
      <c r="O4969" s="185">
        <v>61596075766.337677</v>
      </c>
      <c r="P4969" s="185">
        <v>0</v>
      </c>
      <c r="Q4969" s="174">
        <v>308461027046.87744</v>
      </c>
      <c r="R4969" s="119">
        <v>0.44748871745478941</v>
      </c>
      <c r="S4969" s="174">
        <v>97530146377.162369</v>
      </c>
      <c r="T4969" s="119">
        <v>0.3161830436437616</v>
      </c>
      <c r="U4969" s="97">
        <v>15.593658967933894</v>
      </c>
      <c r="V4969" s="184">
        <v>1637273135279.2627</v>
      </c>
      <c r="W4969" s="199">
        <v>1700.2121389299041</v>
      </c>
      <c r="X4969" s="191">
        <v>4.7151338389721069E-2</v>
      </c>
      <c r="Y4969" s="198">
        <v>2.0000000000000001E-4</v>
      </c>
    </row>
    <row r="4970" spans="1:25" x14ac:dyDescent="0.2">
      <c r="A4970">
        <v>4966</v>
      </c>
      <c r="B4970" s="119">
        <v>0.48591649238395407</v>
      </c>
      <c r="C4970" s="97">
        <v>13242.200300425851</v>
      </c>
      <c r="D4970" s="96">
        <v>0.82078840897179051</v>
      </c>
      <c r="E4970" s="98">
        <v>1.4916676592080902E-2</v>
      </c>
      <c r="F4970" s="119">
        <v>0</v>
      </c>
      <c r="G4970" s="177">
        <v>0</v>
      </c>
      <c r="H4970" s="97">
        <v>5997340.7788637439</v>
      </c>
      <c r="I4970" s="185">
        <v>40832.634910863693</v>
      </c>
      <c r="J4970" s="174">
        <v>244887226459.37817</v>
      </c>
      <c r="K4970" s="186">
        <v>0.42445500088218913</v>
      </c>
      <c r="L4970" s="182">
        <v>77410846588.371429</v>
      </c>
      <c r="M4970" s="189">
        <v>4959675168.6892157</v>
      </c>
      <c r="N4970" s="187">
        <v>13827094.043269988</v>
      </c>
      <c r="O4970" s="185">
        <v>1472921485.3074832</v>
      </c>
      <c r="P4970" s="185">
        <v>0</v>
      </c>
      <c r="Q4970" s="174">
        <v>251319823113.37488</v>
      </c>
      <c r="R4970" s="119">
        <v>0.41827956031815211</v>
      </c>
      <c r="S4970" s="174">
        <v>77973834473.458466</v>
      </c>
      <c r="T4970" s="119">
        <v>0.31025739835207139</v>
      </c>
      <c r="U4970" s="97">
        <v>13.238635988404933</v>
      </c>
      <c r="V4970" s="184">
        <v>1064131365503.0984</v>
      </c>
      <c r="W4970" s="199">
        <v>1105.4903827549001</v>
      </c>
      <c r="X4970" s="191">
        <v>5.4961685402520416E-2</v>
      </c>
      <c r="Y4970" s="198">
        <v>2.0000000000000001E-4</v>
      </c>
    </row>
    <row r="4971" spans="1:25" x14ac:dyDescent="0.2">
      <c r="A4971">
        <v>4967</v>
      </c>
      <c r="B4971" s="119">
        <v>0.68499422831137036</v>
      </c>
      <c r="C4971" s="97">
        <v>7055.1714216871896</v>
      </c>
      <c r="D4971" s="96">
        <v>0.95856625751615487</v>
      </c>
      <c r="E4971" s="98">
        <v>0.26276589245601534</v>
      </c>
      <c r="F4971" s="119">
        <v>0</v>
      </c>
      <c r="G4971" s="177">
        <v>0</v>
      </c>
      <c r="H4971" s="97">
        <v>10928801.377618976</v>
      </c>
      <c r="I4971" s="185">
        <v>37876.459668479227</v>
      </c>
      <c r="J4971" s="174">
        <v>413944304604.20538</v>
      </c>
      <c r="K4971" s="186">
        <v>0.43062374940486803</v>
      </c>
      <c r="L4971" s="182">
        <v>131499919821.04691</v>
      </c>
      <c r="M4971" s="189">
        <v>17676130572.388844</v>
      </c>
      <c r="N4971" s="187">
        <v>22662027.562157005</v>
      </c>
      <c r="O4971" s="185">
        <v>45884030419.286232</v>
      </c>
      <c r="P4971" s="185">
        <v>0</v>
      </c>
      <c r="Q4971" s="174">
        <v>477504465595.88049</v>
      </c>
      <c r="R4971" s="119">
        <v>0.45017688486039825</v>
      </c>
      <c r="S4971" s="174">
        <v>151732246867.6955</v>
      </c>
      <c r="T4971" s="119">
        <v>0.31776089607528168</v>
      </c>
      <c r="U4971" s="97">
        <v>14.171182639946384</v>
      </c>
      <c r="V4971" s="184">
        <v>2303623117880.2515</v>
      </c>
      <c r="W4971" s="199">
        <v>2391.8390729065873</v>
      </c>
      <c r="X4971" s="191">
        <v>5.2173368254505574E-2</v>
      </c>
      <c r="Y4971" s="198">
        <v>2.0000000000000001E-4</v>
      </c>
    </row>
    <row r="4972" spans="1:25" x14ac:dyDescent="0.2">
      <c r="A4972">
        <v>4968</v>
      </c>
      <c r="B4972" s="119">
        <v>0.52026683856307276</v>
      </c>
      <c r="C4972" s="97">
        <v>11662.432117215958</v>
      </c>
      <c r="D4972" s="96">
        <v>0.38772521549741962</v>
      </c>
      <c r="E4972" s="98">
        <v>0.21679411328783837</v>
      </c>
      <c r="F4972" s="119">
        <v>0</v>
      </c>
      <c r="G4972" s="177">
        <v>0</v>
      </c>
      <c r="H4972" s="97">
        <v>4591201.0240091467</v>
      </c>
      <c r="I4972" s="185">
        <v>51478.263768995013</v>
      </c>
      <c r="J4972" s="174">
        <v>236347057330.42285</v>
      </c>
      <c r="K4972" s="186">
        <v>0.52026683856307276</v>
      </c>
      <c r="L4972" s="182">
        <v>97827437645.430298</v>
      </c>
      <c r="M4972" s="189">
        <v>19953669186.5755</v>
      </c>
      <c r="N4972" s="187">
        <v>13763131.548459709</v>
      </c>
      <c r="O4972" s="185">
        <v>24201954944.033646</v>
      </c>
      <c r="P4972" s="185">
        <v>0</v>
      </c>
      <c r="Q4972" s="174">
        <v>280502681461.03198</v>
      </c>
      <c r="R4972" s="119">
        <v>0.50739301148528748</v>
      </c>
      <c r="S4972" s="174">
        <v>107679017026.75131</v>
      </c>
      <c r="T4972" s="119">
        <v>0.38387874392462912</v>
      </c>
      <c r="U4972" s="97">
        <v>14.174874646898337</v>
      </c>
      <c r="V4972" s="184">
        <v>1700667153085.0696</v>
      </c>
      <c r="W4972" s="199">
        <v>1765.0517480750873</v>
      </c>
      <c r="X4972" s="191">
        <v>4.9955417799795086E-2</v>
      </c>
      <c r="Y4972" s="198">
        <v>2.0000000000000001E-4</v>
      </c>
    </row>
    <row r="4973" spans="1:25" x14ac:dyDescent="0.2">
      <c r="A4973">
        <v>4969</v>
      </c>
      <c r="B4973" s="119">
        <v>0.39840540244051231</v>
      </c>
      <c r="C4973" s="97">
        <v>8498.9374496244382</v>
      </c>
      <c r="D4973" s="96">
        <v>0.90018241493867646</v>
      </c>
      <c r="E4973" s="98">
        <v>0.29672317555249517</v>
      </c>
      <c r="F4973" s="119">
        <v>0</v>
      </c>
      <c r="G4973" s="177">
        <v>0</v>
      </c>
      <c r="H4973" s="97">
        <v>11023650.132342223</v>
      </c>
      <c r="I4973" s="185">
        <v>34519.576439239761</v>
      </c>
      <c r="J4973" s="174">
        <v>380531733382.82288</v>
      </c>
      <c r="K4973" s="186">
        <v>0.39840540244051237</v>
      </c>
      <c r="L4973" s="182">
        <v>108938748147.99529</v>
      </c>
      <c r="M4973" s="189">
        <v>18546347846.932373</v>
      </c>
      <c r="N4973" s="187">
        <v>23276313.885981213</v>
      </c>
      <c r="O4973" s="185">
        <v>45074367020.234642</v>
      </c>
      <c r="P4973" s="185">
        <v>0</v>
      </c>
      <c r="Q4973" s="174">
        <v>444152448249.98987</v>
      </c>
      <c r="R4973" s="119">
        <v>0.42252472711876199</v>
      </c>
      <c r="S4973" s="174">
        <v>132595777715.55995</v>
      </c>
      <c r="T4973" s="119">
        <v>0.29853663587356566</v>
      </c>
      <c r="U4973" s="97">
        <v>14.518890018489458</v>
      </c>
      <c r="V4973" s="184">
        <v>1990243736797.1641</v>
      </c>
      <c r="W4973" s="199">
        <v>2063.6393589066547</v>
      </c>
      <c r="X4973" s="191">
        <v>5.088899605516925E-2</v>
      </c>
      <c r="Y4973" s="198">
        <v>2.0000000000000001E-4</v>
      </c>
    </row>
    <row r="4974" spans="1:25" x14ac:dyDescent="0.2">
      <c r="A4974">
        <v>4970</v>
      </c>
      <c r="B4974" s="119">
        <v>0.47243371345727464</v>
      </c>
      <c r="C4974" s="97">
        <v>4000</v>
      </c>
      <c r="D4974" s="96">
        <v>1.1844224208429772</v>
      </c>
      <c r="E4974" s="98">
        <v>0.23214226962575202</v>
      </c>
      <c r="F4974" s="119">
        <v>0</v>
      </c>
      <c r="G4974" s="177">
        <v>0</v>
      </c>
      <c r="H4974" s="97">
        <v>29267049.075259272</v>
      </c>
      <c r="I4974" s="185">
        <v>21850.316416361398</v>
      </c>
      <c r="J4974" s="174">
        <v>639494282867.59241</v>
      </c>
      <c r="K4974" s="186">
        <v>0.25453353818445457</v>
      </c>
      <c r="L4974" s="182">
        <v>96252326125.227737</v>
      </c>
      <c r="M4974" s="189">
        <v>37840633579.107735</v>
      </c>
      <c r="N4974" s="187">
        <v>53641648.176948898</v>
      </c>
      <c r="O4974" s="185">
        <v>89829593295.491119</v>
      </c>
      <c r="P4974" s="185">
        <v>0</v>
      </c>
      <c r="Q4974" s="174">
        <v>767164509742.19128</v>
      </c>
      <c r="R4974" s="119">
        <v>0.30584889436851315</v>
      </c>
      <c r="S4974" s="174">
        <v>155713590965.14212</v>
      </c>
      <c r="T4974" s="119">
        <v>0.20297288128913876</v>
      </c>
      <c r="U4974" s="97">
        <v>15.935534162320296</v>
      </c>
      <c r="V4974" s="184">
        <v>2559260304130.9932</v>
      </c>
      <c r="W4974" s="199">
        <v>2658.5400619534016</v>
      </c>
      <c r="X4974" s="191">
        <v>4.7717839105131381E-2</v>
      </c>
      <c r="Y4974" s="198">
        <v>2.0000000000000001E-4</v>
      </c>
    </row>
    <row r="4975" spans="1:25" x14ac:dyDescent="0.2">
      <c r="A4975">
        <v>4971</v>
      </c>
      <c r="B4975" s="119">
        <v>0.4014401316674947</v>
      </c>
      <c r="C4975" s="97">
        <v>7924.1221469307293</v>
      </c>
      <c r="D4975" s="96">
        <v>0.76497706692903045</v>
      </c>
      <c r="E4975" s="98">
        <v>0.7</v>
      </c>
      <c r="F4975" s="119">
        <v>0.51158407969571518</v>
      </c>
      <c r="G4975" s="177">
        <v>1</v>
      </c>
      <c r="H4975" s="97">
        <v>5992106.3372737337</v>
      </c>
      <c r="I4975" s="185">
        <v>40203.162136054365</v>
      </c>
      <c r="J4975" s="174">
        <v>240901622613.89478</v>
      </c>
      <c r="K4975" s="186">
        <v>0.4014401316674947</v>
      </c>
      <c r="L4975" s="182">
        <v>64643382674.966782</v>
      </c>
      <c r="M4975" s="189">
        <v>2049968966.641032</v>
      </c>
      <c r="N4975" s="187">
        <v>14202440.660013197</v>
      </c>
      <c r="O4975" s="185">
        <v>0</v>
      </c>
      <c r="P4975" s="185">
        <v>236107696822.54428</v>
      </c>
      <c r="Q4975" s="174">
        <v>479059288403.08014</v>
      </c>
      <c r="R4975" s="119">
        <v>0.59615530576827491</v>
      </c>
      <c r="S4975" s="174">
        <v>243823830906.27902</v>
      </c>
      <c r="T4975" s="119">
        <v>0.50896378967842038</v>
      </c>
      <c r="U4975" s="97">
        <v>17.43553336681903</v>
      </c>
      <c r="V4975" s="184">
        <v>4541008957456.6064</v>
      </c>
      <c r="W4975" s="199">
        <v>4713.3489704863059</v>
      </c>
      <c r="X4975" s="191">
        <v>4.3160819790536993E-2</v>
      </c>
      <c r="Y4975" s="198">
        <v>2.0000000000000001E-4</v>
      </c>
    </row>
    <row r="4976" spans="1:25" x14ac:dyDescent="0.2">
      <c r="A4976">
        <v>4972</v>
      </c>
      <c r="B4976" s="119">
        <v>0.60982254698438809</v>
      </c>
      <c r="C4976" s="97">
        <v>6297.7764634057639</v>
      </c>
      <c r="D4976" s="96">
        <v>1.1148588826918597</v>
      </c>
      <c r="E4976" s="98">
        <v>0.43897871079997697</v>
      </c>
      <c r="F4976" s="119">
        <v>0.60149536280542393</v>
      </c>
      <c r="G4976" s="177">
        <v>1</v>
      </c>
      <c r="H4976" s="97">
        <v>50830229.230729401</v>
      </c>
      <c r="I4976" s="185">
        <v>17208.584092878387</v>
      </c>
      <c r="J4976" s="174">
        <v>874716274177.29199</v>
      </c>
      <c r="K4976" s="186">
        <v>0.1633273756626149</v>
      </c>
      <c r="L4976" s="182">
        <v>81269630453.938782</v>
      </c>
      <c r="M4976" s="189">
        <v>12930629680.513697</v>
      </c>
      <c r="N4976" s="187">
        <v>93461098.029063672</v>
      </c>
      <c r="O4976" s="185">
        <v>0</v>
      </c>
      <c r="P4976" s="185">
        <v>735649752331.74377</v>
      </c>
      <c r="Q4976" s="174">
        <v>1623296656189.5493</v>
      </c>
      <c r="R4976" s="119">
        <v>0.45055530213003164</v>
      </c>
      <c r="S4976" s="174">
        <v>474628300596.23621</v>
      </c>
      <c r="T4976" s="119">
        <v>0.29238543601165079</v>
      </c>
      <c r="U4976" s="97">
        <v>18.060539329744824</v>
      </c>
      <c r="V4976" s="184">
        <v>8442257223167.458</v>
      </c>
      <c r="W4976" s="199">
        <v>8761.8182121825539</v>
      </c>
      <c r="X4976" s="191">
        <v>4.3256182492598917E-2</v>
      </c>
      <c r="Y4976" s="198">
        <v>2.0000000000000001E-4</v>
      </c>
    </row>
    <row r="4977" spans="1:25" x14ac:dyDescent="0.2">
      <c r="A4977">
        <v>4973</v>
      </c>
      <c r="B4977" s="119">
        <v>0.6408662260733895</v>
      </c>
      <c r="C4977" s="97">
        <v>12009.29820582934</v>
      </c>
      <c r="D4977" s="96">
        <v>0.4591418792051547</v>
      </c>
      <c r="E4977" s="98">
        <v>0</v>
      </c>
      <c r="F4977" s="119">
        <v>0</v>
      </c>
      <c r="G4977" s="177">
        <v>0</v>
      </c>
      <c r="H4977" s="97">
        <v>2807104.4140189048</v>
      </c>
      <c r="I4977" s="185">
        <v>45522.419133087737</v>
      </c>
      <c r="J4977" s="174">
        <v>127786183685.30923</v>
      </c>
      <c r="K4977" s="186">
        <v>0.44519300104686654</v>
      </c>
      <c r="L4977" s="182">
        <v>42381837354.090172</v>
      </c>
      <c r="M4977" s="189">
        <v>4684353467.2845268</v>
      </c>
      <c r="N4977" s="187">
        <v>8712639.7860325463</v>
      </c>
      <c r="O4977" s="185">
        <v>0</v>
      </c>
      <c r="P4977" s="185">
        <v>0</v>
      </c>
      <c r="Q4977" s="174">
        <v>132470537152.59377</v>
      </c>
      <c r="R4977" s="119">
        <v>0.42945032027504737</v>
      </c>
      <c r="S4977" s="174">
        <v>42381837354.090172</v>
      </c>
      <c r="T4977" s="119">
        <v>0.31993406432156479</v>
      </c>
      <c r="U4977" s="97">
        <v>13.302861286820816</v>
      </c>
      <c r="V4977" s="184">
        <v>643932191444.7157</v>
      </c>
      <c r="W4977" s="199">
        <v>668.57274363663998</v>
      </c>
      <c r="X4977" s="191">
        <v>5.237118987738288E-2</v>
      </c>
      <c r="Y4977" s="198">
        <v>2.0000000000000001E-4</v>
      </c>
    </row>
    <row r="4978" spans="1:25" x14ac:dyDescent="0.2">
      <c r="A4978">
        <v>4974</v>
      </c>
      <c r="B4978" s="119">
        <v>0.53378858894904102</v>
      </c>
      <c r="C4978" s="97">
        <v>7837.6366911206478</v>
      </c>
      <c r="D4978" s="96">
        <v>0.97268731954833276</v>
      </c>
      <c r="E4978" s="98">
        <v>0</v>
      </c>
      <c r="F4978" s="119">
        <v>0</v>
      </c>
      <c r="G4978" s="177">
        <v>0</v>
      </c>
      <c r="H4978" s="97">
        <v>8557501.5756356195</v>
      </c>
      <c r="I4978" s="185">
        <v>34881.42574486517</v>
      </c>
      <c r="J4978" s="174">
        <v>298497855772.10052</v>
      </c>
      <c r="K4978" s="186">
        <v>0.43318757961988419</v>
      </c>
      <c r="L4978" s="182">
        <v>100837670681.62949</v>
      </c>
      <c r="M4978" s="189">
        <v>4294708405.7663412</v>
      </c>
      <c r="N4978" s="187">
        <v>18011980.104459986</v>
      </c>
      <c r="O4978" s="185">
        <v>0</v>
      </c>
      <c r="P4978" s="185">
        <v>0</v>
      </c>
      <c r="Q4978" s="174">
        <v>302792564177.86688</v>
      </c>
      <c r="R4978" s="119">
        <v>0.42704339194962737</v>
      </c>
      <c r="S4978" s="174">
        <v>100837670681.62949</v>
      </c>
      <c r="T4978" s="119">
        <v>0.33302558454637365</v>
      </c>
      <c r="U4978" s="97">
        <v>13.107801451814108</v>
      </c>
      <c r="V4978" s="184">
        <v>1402300158466.7876</v>
      </c>
      <c r="W4978" s="199">
        <v>1455.7806404931755</v>
      </c>
      <c r="X4978" s="191">
        <v>5.7814267265060011E-2</v>
      </c>
      <c r="Y4978" s="198">
        <v>2.0000000000000001E-4</v>
      </c>
    </row>
    <row r="4979" spans="1:25" x14ac:dyDescent="0.2">
      <c r="A4979">
        <v>4975</v>
      </c>
      <c r="B4979" s="119">
        <v>0.50954035696570088</v>
      </c>
      <c r="C4979" s="97">
        <v>8687.153878109817</v>
      </c>
      <c r="D4979" s="96">
        <v>1.0791026940491895</v>
      </c>
      <c r="E4979" s="98">
        <v>7.7407459076219862E-2</v>
      </c>
      <c r="F4979" s="119">
        <v>0</v>
      </c>
      <c r="G4979" s="177">
        <v>0</v>
      </c>
      <c r="H4979" s="97">
        <v>13072014.759230861</v>
      </c>
      <c r="I4979" s="185">
        <v>35897.832955104968</v>
      </c>
      <c r="J4979" s="174">
        <v>469257002213.53613</v>
      </c>
      <c r="K4979" s="186">
        <v>0.50954035696570088</v>
      </c>
      <c r="L4979" s="182">
        <v>190660850824.16095</v>
      </c>
      <c r="M4979" s="189">
        <v>16224261598.952215</v>
      </c>
      <c r="N4979" s="187">
        <v>25646642.990023173</v>
      </c>
      <c r="O4979" s="185">
        <v>31248414114.801167</v>
      </c>
      <c r="P4979" s="185">
        <v>0</v>
      </c>
      <c r="Q4979" s="174">
        <v>516729677927.28949</v>
      </c>
      <c r="R4979" s="119">
        <v>0.51110691525936247</v>
      </c>
      <c r="S4979" s="174">
        <v>207257519286.40216</v>
      </c>
      <c r="T4979" s="119">
        <v>0.40109466930127818</v>
      </c>
      <c r="U4979" s="97">
        <v>13.722226216580383</v>
      </c>
      <c r="V4979" s="184">
        <v>2965990150248.3413</v>
      </c>
      <c r="W4979" s="199">
        <v>3080.433795061464</v>
      </c>
      <c r="X4979" s="191">
        <v>5.3929699365502959E-2</v>
      </c>
      <c r="Y4979" s="198">
        <v>2.0000000000000001E-4</v>
      </c>
    </row>
    <row r="4980" spans="1:25" x14ac:dyDescent="0.2">
      <c r="A4980">
        <v>4976</v>
      </c>
      <c r="B4980" s="119">
        <v>0.49484978338364982</v>
      </c>
      <c r="C4980" s="97">
        <v>5289.9203619142172</v>
      </c>
      <c r="D4980" s="96">
        <v>0.2</v>
      </c>
      <c r="E4980" s="98">
        <v>0</v>
      </c>
      <c r="F4980" s="119">
        <v>0</v>
      </c>
      <c r="G4980" s="177">
        <v>0</v>
      </c>
      <c r="H4980" s="97">
        <v>2268095.3171781986</v>
      </c>
      <c r="I4980" s="185">
        <v>53935.348898599172</v>
      </c>
      <c r="J4980" s="174">
        <v>122330512267.2851</v>
      </c>
      <c r="K4980" s="186">
        <v>0.49484978338364982</v>
      </c>
      <c r="L4980" s="182">
        <v>44699269312.372452</v>
      </c>
      <c r="M4980" s="189">
        <v>6772917292.1558676</v>
      </c>
      <c r="N4980" s="187">
        <v>8965854.866444109</v>
      </c>
      <c r="O4980" s="185">
        <v>0</v>
      </c>
      <c r="P4980" s="185">
        <v>0</v>
      </c>
      <c r="Q4980" s="174">
        <v>129103429559.44096</v>
      </c>
      <c r="R4980" s="119">
        <v>0.4688893835218042</v>
      </c>
      <c r="S4980" s="174">
        <v>44699269312.372452</v>
      </c>
      <c r="T4980" s="119">
        <v>0.34622836484597264</v>
      </c>
      <c r="U4980" s="97">
        <v>13.481886252231424</v>
      </c>
      <c r="V4980" s="184">
        <v>731542330202.40918</v>
      </c>
      <c r="W4980" s="199">
        <v>758.65947886686399</v>
      </c>
      <c r="X4980" s="191">
        <v>4.8343519494940257E-2</v>
      </c>
      <c r="Y4980" s="198">
        <v>2.0000000000000001E-4</v>
      </c>
    </row>
    <row r="4981" spans="1:25" x14ac:dyDescent="0.2">
      <c r="A4981">
        <v>4977</v>
      </c>
      <c r="B4981" s="119">
        <v>0.51050852918250622</v>
      </c>
      <c r="C4981" s="97">
        <v>4937.1362016652856</v>
      </c>
      <c r="D4981" s="96">
        <v>0.84173100038011606</v>
      </c>
      <c r="E4981" s="98">
        <v>0</v>
      </c>
      <c r="F4981" s="119">
        <v>0.50251929777371251</v>
      </c>
      <c r="G4981" s="177">
        <v>1</v>
      </c>
      <c r="H4981" s="97">
        <v>7675188.7035329416</v>
      </c>
      <c r="I4981" s="185">
        <v>39994.043711234903</v>
      </c>
      <c r="J4981" s="174">
        <v>306961832501.07281</v>
      </c>
      <c r="K4981" s="186">
        <v>0.48203571902276476</v>
      </c>
      <c r="L4981" s="182">
        <v>112353934018.68495</v>
      </c>
      <c r="M4981" s="189">
        <v>4365849545.8173103</v>
      </c>
      <c r="N4981" s="187">
        <v>17287727.21875466</v>
      </c>
      <c r="O4981" s="185">
        <v>0</v>
      </c>
      <c r="P4981" s="185">
        <v>330273025910.87421</v>
      </c>
      <c r="Q4981" s="174">
        <v>641600707957.76428</v>
      </c>
      <c r="R4981" s="119">
        <v>0.64243225304862517</v>
      </c>
      <c r="S4981" s="174">
        <v>307813755525.78546</v>
      </c>
      <c r="T4981" s="119">
        <v>0.47975906464562135</v>
      </c>
      <c r="U4981" s="97">
        <v>16.853866583173122</v>
      </c>
      <c r="V4981" s="184">
        <v>5595223818611.0527</v>
      </c>
      <c r="W4981" s="199">
        <v>5801.9060131295846</v>
      </c>
      <c r="X4981" s="191">
        <v>4.4070231151167698E-2</v>
      </c>
      <c r="Y4981" s="198">
        <v>2.0000000000000001E-4</v>
      </c>
    </row>
    <row r="4982" spans="1:25" x14ac:dyDescent="0.2">
      <c r="A4982">
        <v>4978</v>
      </c>
      <c r="B4982" s="119">
        <v>0.5972369745898497</v>
      </c>
      <c r="C4982" s="97">
        <v>5771.4067930359379</v>
      </c>
      <c r="D4982" s="96">
        <v>0.62900340694737533</v>
      </c>
      <c r="E4982" s="98">
        <v>0.39295675843034172</v>
      </c>
      <c r="F4982" s="119">
        <v>0.52238912920848679</v>
      </c>
      <c r="G4982" s="177">
        <v>1</v>
      </c>
      <c r="H4982" s="97">
        <v>12203146.898138609</v>
      </c>
      <c r="I4982" s="185">
        <v>36691.769609148047</v>
      </c>
      <c r="J4982" s="174">
        <v>447755054493.09143</v>
      </c>
      <c r="K4982" s="186">
        <v>0.48718241746715618</v>
      </c>
      <c r="L4982" s="182">
        <v>155382362496.86069</v>
      </c>
      <c r="M4982" s="189">
        <v>10663042921.033884</v>
      </c>
      <c r="N4982" s="187">
        <v>29037243.87077469</v>
      </c>
      <c r="O4982" s="185">
        <v>0</v>
      </c>
      <c r="P4982" s="185">
        <v>274732993230.6658</v>
      </c>
      <c r="Q4982" s="174">
        <v>733151090644.79114</v>
      </c>
      <c r="R4982" s="119">
        <v>0.5973186019275637</v>
      </c>
      <c r="S4982" s="174">
        <v>347792866636.97406</v>
      </c>
      <c r="T4982" s="119">
        <v>0.47438088966231706</v>
      </c>
      <c r="U4982" s="97">
        <v>16.435142417022487</v>
      </c>
      <c r="V4982" s="184">
        <v>6199334197878.9668</v>
      </c>
      <c r="W4982" s="199">
        <v>6432.6677695497729</v>
      </c>
      <c r="X4982" s="191">
        <v>4.434189370182566E-2</v>
      </c>
      <c r="Y4982" s="198">
        <v>2.0000000000000001E-4</v>
      </c>
    </row>
    <row r="4983" spans="1:25" x14ac:dyDescent="0.2">
      <c r="A4983">
        <v>4979</v>
      </c>
      <c r="B4983" s="119">
        <v>0.4668855005657937</v>
      </c>
      <c r="C4983" s="97">
        <v>4000</v>
      </c>
      <c r="D4983" s="96">
        <v>1.0275632055368096</v>
      </c>
      <c r="E4983" s="98">
        <v>0.17857014729456808</v>
      </c>
      <c r="F4983" s="119">
        <v>0</v>
      </c>
      <c r="G4983" s="177">
        <v>0</v>
      </c>
      <c r="H4983" s="97">
        <v>18368869.239818722</v>
      </c>
      <c r="I4983" s="185">
        <v>31032.456500557131</v>
      </c>
      <c r="J4983" s="174">
        <v>570031135649.09644</v>
      </c>
      <c r="K4983" s="186">
        <v>0.42154680546206336</v>
      </c>
      <c r="L4983" s="182">
        <v>170597889322.59372</v>
      </c>
      <c r="M4983" s="189">
        <v>30566140410.923634</v>
      </c>
      <c r="N4983" s="187">
        <v>36128595.624650754</v>
      </c>
      <c r="O4983" s="185">
        <v>36493958526.654465</v>
      </c>
      <c r="P4983" s="185">
        <v>0</v>
      </c>
      <c r="Q4983" s="174">
        <v>637091234586.67444</v>
      </c>
      <c r="R4983" s="119">
        <v>0.42300059463688783</v>
      </c>
      <c r="S4983" s="174">
        <v>188226167116.37506</v>
      </c>
      <c r="T4983" s="119">
        <v>0.29544617300925591</v>
      </c>
      <c r="U4983" s="97">
        <v>13.984103503376442</v>
      </c>
      <c r="V4983" s="184">
        <v>2842066000612.897</v>
      </c>
      <c r="W4983" s="199">
        <v>2951.5045198312923</v>
      </c>
      <c r="X4983" s="191">
        <v>5.2028641998576937E-2</v>
      </c>
      <c r="Y4983" s="198">
        <v>2.0000000000000001E-4</v>
      </c>
    </row>
    <row r="4984" spans="1:25" x14ac:dyDescent="0.2">
      <c r="A4984">
        <v>4980</v>
      </c>
      <c r="B4984" s="119">
        <v>0.48468757491557019</v>
      </c>
      <c r="C4984" s="97">
        <v>4782.3223799437665</v>
      </c>
      <c r="D4984" s="96">
        <v>0.79136248474533477</v>
      </c>
      <c r="E4984" s="98">
        <v>3.4290980776014335E-2</v>
      </c>
      <c r="F4984" s="119">
        <v>0</v>
      </c>
      <c r="G4984" s="177">
        <v>0</v>
      </c>
      <c r="H4984" s="97">
        <v>18422205.925339576</v>
      </c>
      <c r="I4984" s="185">
        <v>32803.399735855797</v>
      </c>
      <c r="J4984" s="174">
        <v>604310984985.16541</v>
      </c>
      <c r="K4984" s="186">
        <v>0.48468757491557013</v>
      </c>
      <c r="L4984" s="182">
        <v>213365245243.45734</v>
      </c>
      <c r="M4984" s="189">
        <v>23326308064.061512</v>
      </c>
      <c r="N4984" s="187">
        <v>39610517.338042885</v>
      </c>
      <c r="O4984" s="185">
        <v>18643169887.35878</v>
      </c>
      <c r="P4984" s="185">
        <v>0</v>
      </c>
      <c r="Q4984" s="174">
        <v>646280462936.58569</v>
      </c>
      <c r="R4984" s="119">
        <v>0.47628944300516463</v>
      </c>
      <c r="S4984" s="174">
        <v>220586210324.05685</v>
      </c>
      <c r="T4984" s="119">
        <v>0.34131653821276231</v>
      </c>
      <c r="U4984" s="97">
        <v>13.495467509781445</v>
      </c>
      <c r="V4984" s="184">
        <v>3259832583824.4756</v>
      </c>
      <c r="W4984" s="199">
        <v>3381.3775795357819</v>
      </c>
      <c r="X4984" s="191">
        <v>5.4388734555326876E-2</v>
      </c>
      <c r="Y4984" s="198">
        <v>2.0000000000000001E-4</v>
      </c>
    </row>
    <row r="4985" spans="1:25" x14ac:dyDescent="0.2">
      <c r="A4985">
        <v>4981</v>
      </c>
      <c r="B4985" s="119">
        <v>0.54233787838469538</v>
      </c>
      <c r="C4985" s="97">
        <v>11303.92622169475</v>
      </c>
      <c r="D4985" s="96">
        <v>0.93325055758906972</v>
      </c>
      <c r="E4985" s="98">
        <v>3.4301543381052735E-2</v>
      </c>
      <c r="F4985" s="119">
        <v>0</v>
      </c>
      <c r="G4985" s="177">
        <v>0</v>
      </c>
      <c r="H4985" s="97">
        <v>10120606.937137408</v>
      </c>
      <c r="I4985" s="185">
        <v>29102.985863003571</v>
      </c>
      <c r="J4985" s="174">
        <v>294539880616.52588</v>
      </c>
      <c r="K4985" s="186">
        <v>0.33154625609998745</v>
      </c>
      <c r="L4985" s="182">
        <v>83990647851.323669</v>
      </c>
      <c r="M4985" s="189">
        <v>8080474702.349968</v>
      </c>
      <c r="N4985" s="187">
        <v>21229065.605915964</v>
      </c>
      <c r="O4985" s="185">
        <v>12495076139.040453</v>
      </c>
      <c r="P4985" s="185">
        <v>0</v>
      </c>
      <c r="Q4985" s="174">
        <v>315115431457.91632</v>
      </c>
      <c r="R4985" s="119">
        <v>0.34161975217692692</v>
      </c>
      <c r="S4985" s="174">
        <v>91855117763.554047</v>
      </c>
      <c r="T4985" s="119">
        <v>0.29149672974940072</v>
      </c>
      <c r="U4985" s="97">
        <v>13.77659554911048</v>
      </c>
      <c r="V4985" s="184">
        <v>1245665779290.4553</v>
      </c>
      <c r="W4985" s="199">
        <v>1293.8555839384003</v>
      </c>
      <c r="X4985" s="191">
        <v>5.6166527056516022E-2</v>
      </c>
      <c r="Y4985" s="198">
        <v>2.0000000000000001E-4</v>
      </c>
    </row>
    <row r="4986" spans="1:25" x14ac:dyDescent="0.2">
      <c r="A4986">
        <v>4982</v>
      </c>
      <c r="B4986" s="119">
        <v>0.47935665898373947</v>
      </c>
      <c r="C4986" s="97">
        <v>8469.5634415166714</v>
      </c>
      <c r="D4986" s="96">
        <v>0.41530204383394176</v>
      </c>
      <c r="E4986" s="98">
        <v>9.2990892493569441E-2</v>
      </c>
      <c r="F4986" s="119">
        <v>0.47688168505074352</v>
      </c>
      <c r="G4986" s="177">
        <v>1</v>
      </c>
      <c r="H4986" s="97">
        <v>3295874.445529026</v>
      </c>
      <c r="I4986" s="185">
        <v>53677.163429984859</v>
      </c>
      <c r="J4986" s="174">
        <v>176913191257.37225</v>
      </c>
      <c r="K4986" s="186">
        <v>0.47935665898373947</v>
      </c>
      <c r="L4986" s="182">
        <v>65187893744.19455</v>
      </c>
      <c r="M4986" s="189">
        <v>1549520634.4668691</v>
      </c>
      <c r="N4986" s="187">
        <v>10261970.930128045</v>
      </c>
      <c r="O4986" s="185">
        <v>0</v>
      </c>
      <c r="P4986" s="185">
        <v>154054781133.27371</v>
      </c>
      <c r="Q4986" s="174">
        <v>332517493025.11285</v>
      </c>
      <c r="R4986" s="119">
        <v>0.62567637962491107</v>
      </c>
      <c r="S4986" s="174">
        <v>146198766378.97571</v>
      </c>
      <c r="T4986" s="119">
        <v>0.43967240655195927</v>
      </c>
      <c r="U4986" s="97">
        <v>16.356153094899415</v>
      </c>
      <c r="V4986" s="184">
        <v>2618879657080.9966</v>
      </c>
      <c r="W4986" s="199">
        <v>2716.9626387417584</v>
      </c>
      <c r="X4986" s="191">
        <v>4.4487213895506895E-2</v>
      </c>
      <c r="Y4986" s="198">
        <v>2.0000000000000001E-4</v>
      </c>
    </row>
    <row r="4987" spans="1:25" x14ac:dyDescent="0.2">
      <c r="A4987">
        <v>4983</v>
      </c>
      <c r="B4987" s="119">
        <v>0.36870685470960562</v>
      </c>
      <c r="C4987" s="97">
        <v>6876.871843070694</v>
      </c>
      <c r="D4987" s="96">
        <v>1.1040851681490575</v>
      </c>
      <c r="E4987" s="98">
        <v>0.65401021407198945</v>
      </c>
      <c r="F4987" s="119">
        <v>0</v>
      </c>
      <c r="G4987" s="177">
        <v>0</v>
      </c>
      <c r="H4987" s="97">
        <v>12156986.522733836</v>
      </c>
      <c r="I4987" s="185">
        <v>35094.215815093521</v>
      </c>
      <c r="J4987" s="174">
        <v>426639908690.00458</v>
      </c>
      <c r="K4987" s="186">
        <v>0.36870685470960562</v>
      </c>
      <c r="L4987" s="182">
        <v>108466652703.05206</v>
      </c>
      <c r="M4987" s="189">
        <v>56350940544.962486</v>
      </c>
      <c r="N4987" s="187">
        <v>23818049.15580637</v>
      </c>
      <c r="O4987" s="185">
        <v>133701197754.74818</v>
      </c>
      <c r="P4987" s="185">
        <v>0</v>
      </c>
      <c r="Q4987" s="174">
        <v>616692046989.71533</v>
      </c>
      <c r="R4987" s="119">
        <v>0.42852185028241607</v>
      </c>
      <c r="S4987" s="174">
        <v>185779014537.505</v>
      </c>
      <c r="T4987" s="119">
        <v>0.30125086815105834</v>
      </c>
      <c r="U4987" s="97">
        <v>16.665063869720598</v>
      </c>
      <c r="V4987" s="184">
        <v>3217949108929.5918</v>
      </c>
      <c r="W4987" s="199">
        <v>3339.3842623273235</v>
      </c>
      <c r="X4987" s="191">
        <v>4.5249565392690941E-2</v>
      </c>
      <c r="Y4987" s="198">
        <v>2.0000000000000001E-4</v>
      </c>
    </row>
    <row r="4988" spans="1:25" x14ac:dyDescent="0.2">
      <c r="A4988">
        <v>4984</v>
      </c>
      <c r="B4988" s="119">
        <v>0.55384440594783335</v>
      </c>
      <c r="C4988" s="97">
        <v>11759.44012780421</v>
      </c>
      <c r="D4988" s="96">
        <v>0.67070870897833101</v>
      </c>
      <c r="E4988" s="98">
        <v>0</v>
      </c>
      <c r="F4988" s="119">
        <v>0</v>
      </c>
      <c r="G4988" s="177">
        <v>0</v>
      </c>
      <c r="H4988" s="97">
        <v>3934673.8733927426</v>
      </c>
      <c r="I4988" s="185">
        <v>48879.719606870851</v>
      </c>
      <c r="J4988" s="174">
        <v>192325755675.91772</v>
      </c>
      <c r="K4988" s="186">
        <v>0.44521274683432488</v>
      </c>
      <c r="L4988" s="182">
        <v>67446296209.816742</v>
      </c>
      <c r="M4988" s="189">
        <v>4592171279.7293491</v>
      </c>
      <c r="N4988" s="187">
        <v>10275426.88767807</v>
      </c>
      <c r="O4988" s="185">
        <v>0</v>
      </c>
      <c r="P4988" s="185">
        <v>0</v>
      </c>
      <c r="Q4988" s="174">
        <v>196917926955.64706</v>
      </c>
      <c r="R4988" s="119">
        <v>0.4348302833329572</v>
      </c>
      <c r="S4988" s="174">
        <v>67446296209.816742</v>
      </c>
      <c r="T4988" s="119">
        <v>0.34250968031472345</v>
      </c>
      <c r="U4988" s="97">
        <v>13.219219410350197</v>
      </c>
      <c r="V4988" s="184">
        <v>965190103653.50488</v>
      </c>
      <c r="W4988" s="199">
        <v>1001.7608628044891</v>
      </c>
      <c r="X4988" s="191">
        <v>5.5068114089935387E-2</v>
      </c>
      <c r="Y4988" s="198">
        <v>2.0000000000000001E-4</v>
      </c>
    </row>
    <row r="4989" spans="1:25" x14ac:dyDescent="0.2">
      <c r="A4989">
        <v>4985</v>
      </c>
      <c r="B4989" s="119">
        <v>0.41443003179699761</v>
      </c>
      <c r="C4989" s="97">
        <v>11613.031836535614</v>
      </c>
      <c r="D4989" s="96">
        <v>1.5551584814685233</v>
      </c>
      <c r="E4989" s="98">
        <v>0.7</v>
      </c>
      <c r="F4989" s="119">
        <v>0.68463489173829628</v>
      </c>
      <c r="G4989" s="177">
        <v>1</v>
      </c>
      <c r="H4989" s="97">
        <v>18795907.441861033</v>
      </c>
      <c r="I4989" s="185">
        <v>25313.833183525414</v>
      </c>
      <c r="J4989" s="174">
        <v>475796465516.25409</v>
      </c>
      <c r="K4989" s="186">
        <v>0.18002724769417677</v>
      </c>
      <c r="L4989" s="182">
        <v>63592132392.790298</v>
      </c>
      <c r="M4989" s="189">
        <v>4635662786.6262875</v>
      </c>
      <c r="N4989" s="187">
        <v>31917421.88378869</v>
      </c>
      <c r="O4989" s="185">
        <v>0</v>
      </c>
      <c r="P4989" s="185">
        <v>417636773915.65851</v>
      </c>
      <c r="Q4989" s="174">
        <v>898068902218.53894</v>
      </c>
      <c r="R4989" s="119">
        <v>0.46740928924837472</v>
      </c>
      <c r="S4989" s="174">
        <v>308745297960.50732</v>
      </c>
      <c r="T4989" s="119">
        <v>0.3437879846388181</v>
      </c>
      <c r="U4989" s="97">
        <v>17.82077267462833</v>
      </c>
      <c r="V4989" s="184">
        <v>5384828626815.5596</v>
      </c>
      <c r="W4989" s="199">
        <v>5584.1361303158465</v>
      </c>
      <c r="X4989" s="191">
        <v>4.4659663633410604E-2</v>
      </c>
      <c r="Y4989" s="198">
        <v>2.0000000000000001E-4</v>
      </c>
    </row>
    <row r="4990" spans="1:25" x14ac:dyDescent="0.2">
      <c r="A4990">
        <v>4986</v>
      </c>
      <c r="B4990" s="119">
        <v>0.61070223471316287</v>
      </c>
      <c r="C4990" s="97">
        <v>7127.9660543704658</v>
      </c>
      <c r="D4990" s="96">
        <v>0.70760671413674214</v>
      </c>
      <c r="E4990" s="98">
        <v>0.7</v>
      </c>
      <c r="F4990" s="119">
        <v>0.61921516686844347</v>
      </c>
      <c r="G4990" s="177">
        <v>1</v>
      </c>
      <c r="H4990" s="97">
        <v>6459250.6728994418</v>
      </c>
      <c r="I4990" s="185">
        <v>39632.783095912077</v>
      </c>
      <c r="J4990" s="174">
        <v>255998080881.14771</v>
      </c>
      <c r="K4990" s="186">
        <v>0.47369577161418852</v>
      </c>
      <c r="L4990" s="182">
        <v>92924981434.459457</v>
      </c>
      <c r="M4990" s="189">
        <v>2644431765.4240723</v>
      </c>
      <c r="N4990" s="187">
        <v>15591598.868036302</v>
      </c>
      <c r="O4990" s="185">
        <v>0</v>
      </c>
      <c r="P4990" s="185">
        <v>309891136420.396</v>
      </c>
      <c r="Q4990" s="174">
        <v>568533649066.96777</v>
      </c>
      <c r="R4990" s="119">
        <v>0.6493513940589607</v>
      </c>
      <c r="S4990" s="174">
        <v>247648816470.28372</v>
      </c>
      <c r="T4990" s="119">
        <v>0.43559218856562892</v>
      </c>
      <c r="U4990" s="97">
        <v>16.780258881233078</v>
      </c>
      <c r="V4990" s="184">
        <v>4481856155515.3369</v>
      </c>
      <c r="W4990" s="199">
        <v>4653.6851452045594</v>
      </c>
      <c r="X4990" s="191">
        <v>4.4011949865858595E-2</v>
      </c>
      <c r="Y4990" s="198">
        <v>2.0000000000000001E-4</v>
      </c>
    </row>
    <row r="4991" spans="1:25" x14ac:dyDescent="0.2">
      <c r="A4991">
        <v>4987</v>
      </c>
      <c r="B4991" s="119">
        <v>0.562296780381213</v>
      </c>
      <c r="C4991" s="97">
        <v>9721.5444189594673</v>
      </c>
      <c r="D4991" s="96">
        <v>1.1861696921774514</v>
      </c>
      <c r="E4991" s="98">
        <v>0</v>
      </c>
      <c r="F4991" s="119">
        <v>0.52899400073774938</v>
      </c>
      <c r="G4991" s="177">
        <v>1</v>
      </c>
      <c r="H4991" s="97">
        <v>12554490.290231891</v>
      </c>
      <c r="I4991" s="185">
        <v>36787.610287680487</v>
      </c>
      <c r="J4991" s="174">
        <v>461849696157.51947</v>
      </c>
      <c r="K4991" s="186">
        <v>0.4490170749197393</v>
      </c>
      <c r="L4991" s="182">
        <v>172336435322.27744</v>
      </c>
      <c r="M4991" s="189">
        <v>7399511909.7299042</v>
      </c>
      <c r="N4991" s="187">
        <v>23892920.476386808</v>
      </c>
      <c r="O4991" s="185">
        <v>0</v>
      </c>
      <c r="P4991" s="185">
        <v>272708254400.25125</v>
      </c>
      <c r="Q4991" s="174">
        <v>741957462467.50061</v>
      </c>
      <c r="R4991" s="119">
        <v>0.57354366613714136</v>
      </c>
      <c r="S4991" s="174">
        <v>286695855701.68402</v>
      </c>
      <c r="T4991" s="119">
        <v>0.38640470674454863</v>
      </c>
      <c r="U4991" s="97">
        <v>15.490345823688214</v>
      </c>
      <c r="V4991" s="184">
        <v>4579899211118.2539</v>
      </c>
      <c r="W4991" s="199">
        <v>4755.1406091156814</v>
      </c>
      <c r="X4991" s="191">
        <v>4.8352168750585803E-2</v>
      </c>
      <c r="Y4991" s="198">
        <v>2.0000000000000001E-4</v>
      </c>
    </row>
    <row r="4992" spans="1:25" x14ac:dyDescent="0.2">
      <c r="A4992">
        <v>4988</v>
      </c>
      <c r="B4992" s="119">
        <v>0.38146153426976104</v>
      </c>
      <c r="C4992" s="97">
        <v>12048.743554941044</v>
      </c>
      <c r="D4992" s="96">
        <v>1.0265568232381357</v>
      </c>
      <c r="E4992" s="98">
        <v>0.7</v>
      </c>
      <c r="F4992" s="119">
        <v>0</v>
      </c>
      <c r="G4992" s="177">
        <v>0</v>
      </c>
      <c r="H4992" s="97">
        <v>7761514.5690513244</v>
      </c>
      <c r="I4992" s="185">
        <v>34189.952087638863</v>
      </c>
      <c r="J4992" s="174">
        <v>265365811243.37579</v>
      </c>
      <c r="K4992" s="186">
        <v>0.38146153426976104</v>
      </c>
      <c r="L4992" s="182">
        <v>77996903602.087097</v>
      </c>
      <c r="M4992" s="189">
        <v>9908678985.9630718</v>
      </c>
      <c r="N4992" s="187">
        <v>16159493.949287288</v>
      </c>
      <c r="O4992" s="185">
        <v>36953124958.226357</v>
      </c>
      <c r="P4992" s="185">
        <v>0</v>
      </c>
      <c r="Q4992" s="174">
        <v>312227615187.56525</v>
      </c>
      <c r="R4992" s="119">
        <v>0.41889103687273027</v>
      </c>
      <c r="S4992" s="174">
        <v>98496131956.129013</v>
      </c>
      <c r="T4992" s="119">
        <v>0.31546258935795668</v>
      </c>
      <c r="U4992" s="97">
        <v>14.582892889653282</v>
      </c>
      <c r="V4992" s="184">
        <v>1437078956166.804</v>
      </c>
      <c r="W4992" s="199">
        <v>1491.7681187290486</v>
      </c>
      <c r="X4992" s="191">
        <v>5.5198077984732904E-2</v>
      </c>
      <c r="Y4992" s="198">
        <v>2.0000000000000001E-4</v>
      </c>
    </row>
    <row r="4993" spans="1:25" x14ac:dyDescent="0.2">
      <c r="A4993">
        <v>4989</v>
      </c>
      <c r="B4993" s="119">
        <v>0.55924691154368422</v>
      </c>
      <c r="C4993" s="97">
        <v>13304.288502944662</v>
      </c>
      <c r="D4993" s="96">
        <v>0.62314323201417443</v>
      </c>
      <c r="E4993" s="98">
        <v>0.30287790042313312</v>
      </c>
      <c r="F4993" s="119">
        <v>0</v>
      </c>
      <c r="G4993" s="177">
        <v>0</v>
      </c>
      <c r="H4993" s="97">
        <v>4489490.1753346538</v>
      </c>
      <c r="I4993" s="185">
        <v>49926.963187244299</v>
      </c>
      <c r="J4993" s="174">
        <v>224146610713.42822</v>
      </c>
      <c r="K4993" s="186">
        <v>0.48649036243958765</v>
      </c>
      <c r="L4993" s="182">
        <v>82457778970.0242</v>
      </c>
      <c r="M4993" s="189">
        <v>8871242431.3488979</v>
      </c>
      <c r="N4993" s="187">
        <v>11737066.426072242</v>
      </c>
      <c r="O4993" s="185">
        <v>24769320751.97168</v>
      </c>
      <c r="P4993" s="185">
        <v>0</v>
      </c>
      <c r="Q4993" s="174">
        <v>257787173896.74881</v>
      </c>
      <c r="R4993" s="119">
        <v>0.4998721252856847</v>
      </c>
      <c r="S4993" s="174">
        <v>91035295496.440216</v>
      </c>
      <c r="T4993" s="119">
        <v>0.35314129140072142</v>
      </c>
      <c r="U4993" s="97">
        <v>13.84335292108193</v>
      </c>
      <c r="V4993" s="184">
        <v>1348114501030.6753</v>
      </c>
      <c r="W4993" s="199">
        <v>1397.2828434788878</v>
      </c>
      <c r="X4993" s="191">
        <v>5.2261780419312412E-2</v>
      </c>
      <c r="Y4993" s="198">
        <v>2.0000000000000001E-4</v>
      </c>
    </row>
    <row r="4994" spans="1:25" x14ac:dyDescent="0.2">
      <c r="A4994">
        <v>4990</v>
      </c>
      <c r="B4994" s="119">
        <v>0.41111567033504409</v>
      </c>
      <c r="C4994" s="97">
        <v>4536.5081804302654</v>
      </c>
      <c r="D4994" s="96">
        <v>0.98428866533622994</v>
      </c>
      <c r="E4994" s="98">
        <v>0</v>
      </c>
      <c r="F4994" s="119">
        <v>0.43509154791014504</v>
      </c>
      <c r="G4994" s="177">
        <v>1</v>
      </c>
      <c r="H4994" s="97">
        <v>18412790.244694889</v>
      </c>
      <c r="I4994" s="185">
        <v>26590.2161855583</v>
      </c>
      <c r="J4994" s="174">
        <v>489600073185.776</v>
      </c>
      <c r="K4994" s="186">
        <v>0.29695889995940694</v>
      </c>
      <c r="L4994" s="182">
        <v>100277851464.86996</v>
      </c>
      <c r="M4994" s="189">
        <v>10484076732.571596</v>
      </c>
      <c r="N4994" s="187">
        <v>36731626.520882808</v>
      </c>
      <c r="O4994" s="185">
        <v>0</v>
      </c>
      <c r="P4994" s="185">
        <v>542171370141.44464</v>
      </c>
      <c r="Q4994" s="174">
        <v>1042255520059.7924</v>
      </c>
      <c r="R4994" s="119">
        <v>0.55564895951160365</v>
      </c>
      <c r="S4994" s="174">
        <v>467612358157.95435</v>
      </c>
      <c r="T4994" s="119">
        <v>0.44865423992297804</v>
      </c>
      <c r="U4994" s="97">
        <v>17.796720820652819</v>
      </c>
      <c r="V4994" s="184">
        <v>8844088236566.7402</v>
      </c>
      <c r="W4994" s="199">
        <v>9160.825258638919</v>
      </c>
      <c r="X4994" s="191">
        <v>4.2169961257309707E-2</v>
      </c>
      <c r="Y4994" s="198">
        <v>2.0000000000000001E-4</v>
      </c>
    </row>
    <row r="4995" spans="1:25" x14ac:dyDescent="0.2">
      <c r="A4995">
        <v>4991</v>
      </c>
      <c r="B4995" s="119">
        <v>0.40496059061221418</v>
      </c>
      <c r="C4995" s="97">
        <v>4000</v>
      </c>
      <c r="D4995" s="96">
        <v>0.53071561705981107</v>
      </c>
      <c r="E4995" s="98">
        <v>0.29654625070201324</v>
      </c>
      <c r="F4995" s="119">
        <v>0.6898444179557911</v>
      </c>
      <c r="G4995" s="177">
        <v>1</v>
      </c>
      <c r="H4995" s="97">
        <v>7177513.2887467351</v>
      </c>
      <c r="I4995" s="185">
        <v>41188.868261405485</v>
      </c>
      <c r="J4995" s="174">
        <v>295633649294.67651</v>
      </c>
      <c r="K4995" s="186">
        <v>0.40496059061221423</v>
      </c>
      <c r="L4995" s="182">
        <v>84108440188.524841</v>
      </c>
      <c r="M4995" s="189">
        <v>6147685838.0000057</v>
      </c>
      <c r="N4995" s="187">
        <v>18988350.687281586</v>
      </c>
      <c r="O4995" s="185">
        <v>0</v>
      </c>
      <c r="P4995" s="185">
        <v>488426300806.961</v>
      </c>
      <c r="Q4995" s="174">
        <v>790207635939.63745</v>
      </c>
      <c r="R4995" s="119">
        <v>0.64598340316187286</v>
      </c>
      <c r="S4995" s="174">
        <v>357980583373.62146</v>
      </c>
      <c r="T4995" s="119">
        <v>0.45302091133040756</v>
      </c>
      <c r="U4995" s="97">
        <v>17.645469272384538</v>
      </c>
      <c r="V4995" s="184">
        <v>6824673388253.4736</v>
      </c>
      <c r="W4995" s="199">
        <v>7085.2706629851991</v>
      </c>
      <c r="X4995" s="191">
        <v>4.1784414610711952E-2</v>
      </c>
      <c r="Y4995" s="198">
        <v>2.0000000000000001E-4</v>
      </c>
    </row>
    <row r="4996" spans="1:25" x14ac:dyDescent="0.2">
      <c r="A4996">
        <v>4992</v>
      </c>
      <c r="B4996" s="119">
        <v>0.58039145625688537</v>
      </c>
      <c r="C4996" s="97">
        <v>4000</v>
      </c>
      <c r="D4996" s="96">
        <v>0.59998319706641334</v>
      </c>
      <c r="E4996" s="98">
        <v>0</v>
      </c>
      <c r="F4996" s="119">
        <v>0</v>
      </c>
      <c r="G4996" s="177">
        <v>0</v>
      </c>
      <c r="H4996" s="97">
        <v>7852176.56576226</v>
      </c>
      <c r="I4996" s="185">
        <v>35111.379048913033</v>
      </c>
      <c r="J4996" s="174">
        <v>275700747759.47089</v>
      </c>
      <c r="K4996" s="186">
        <v>0.40902391271031047</v>
      </c>
      <c r="L4996" s="182">
        <v>75914279852.002228</v>
      </c>
      <c r="M4996" s="189">
        <v>10009168570.207472</v>
      </c>
      <c r="N4996" s="187">
        <v>19780242.106773969</v>
      </c>
      <c r="O4996" s="185">
        <v>0</v>
      </c>
      <c r="P4996" s="185">
        <v>0</v>
      </c>
      <c r="Q4996" s="174">
        <v>285709916329.67834</v>
      </c>
      <c r="R4996" s="119">
        <v>0.39469473105586866</v>
      </c>
      <c r="S4996" s="174">
        <v>75914279852.002228</v>
      </c>
      <c r="T4996" s="119">
        <v>0.26570404285305016</v>
      </c>
      <c r="U4996" s="97">
        <v>13.47734685021401</v>
      </c>
      <c r="V4996" s="184">
        <v>1173545723906.5884</v>
      </c>
      <c r="W4996" s="199">
        <v>1217.5729523452758</v>
      </c>
      <c r="X4996" s="191">
        <v>5.1526117775226477E-2</v>
      </c>
      <c r="Y4996" s="198">
        <v>2.0000000000000001E-4</v>
      </c>
    </row>
    <row r="4997" spans="1:25" x14ac:dyDescent="0.2">
      <c r="A4997">
        <v>4993</v>
      </c>
      <c r="B4997" s="119">
        <v>0.36598380197388553</v>
      </c>
      <c r="C4997" s="97">
        <v>6509.2513940614554</v>
      </c>
      <c r="D4997" s="96">
        <v>0.80601047603865916</v>
      </c>
      <c r="E4997" s="98">
        <v>0.23442670945059088</v>
      </c>
      <c r="F4997" s="119">
        <v>0.56676754260051665</v>
      </c>
      <c r="G4997" s="177">
        <v>1</v>
      </c>
      <c r="H4997" s="97">
        <v>8627200.495126497</v>
      </c>
      <c r="I4997" s="185">
        <v>36407.272539414807</v>
      </c>
      <c r="J4997" s="174">
        <v>314092839678.24475</v>
      </c>
      <c r="K4997" s="186">
        <v>0.36598380197388547</v>
      </c>
      <c r="L4997" s="182">
        <v>80473866434.123795</v>
      </c>
      <c r="M4997" s="189">
        <v>5259799350.9120226</v>
      </c>
      <c r="N4997" s="187">
        <v>19389078.95484601</v>
      </c>
      <c r="O4997" s="185">
        <v>0</v>
      </c>
      <c r="P4997" s="185">
        <v>247099941130.45105</v>
      </c>
      <c r="Q4997" s="174">
        <v>566452580159.60779</v>
      </c>
      <c r="R4997" s="119">
        <v>0.55191353255816966</v>
      </c>
      <c r="S4997" s="174">
        <v>178383047063.33484</v>
      </c>
      <c r="T4997" s="119">
        <v>0.31491258635113345</v>
      </c>
      <c r="U4997" s="97">
        <v>16.389538502595713</v>
      </c>
      <c r="V4997" s="184">
        <v>3123533431411.748</v>
      </c>
      <c r="W4997" s="199">
        <v>3243.3824962479707</v>
      </c>
      <c r="X4997" s="191">
        <v>4.548074591730944E-2</v>
      </c>
      <c r="Y4997" s="198">
        <v>2.0000000000000001E-4</v>
      </c>
    </row>
    <row r="4998" spans="1:25" x14ac:dyDescent="0.2">
      <c r="A4998">
        <v>4994</v>
      </c>
      <c r="B4998" s="119">
        <v>0.57306349169295601</v>
      </c>
      <c r="C4998" s="97">
        <v>5087.1901779380132</v>
      </c>
      <c r="D4998" s="96">
        <v>0.89686958783767512</v>
      </c>
      <c r="E4998" s="98">
        <v>0.58354921990655984</v>
      </c>
      <c r="F4998" s="119">
        <v>0</v>
      </c>
      <c r="G4998" s="177">
        <v>0</v>
      </c>
      <c r="H4998" s="97">
        <v>10788912.784471486</v>
      </c>
      <c r="I4998" s="185">
        <v>35760.449366632747</v>
      </c>
      <c r="J4998" s="174">
        <v>385816369350.10931</v>
      </c>
      <c r="K4998" s="186">
        <v>0.44656329627214519</v>
      </c>
      <c r="L4998" s="182">
        <v>130978970615.98413</v>
      </c>
      <c r="M4998" s="189">
        <v>74783425925.514084</v>
      </c>
      <c r="N4998" s="187">
        <v>22983924.570237897</v>
      </c>
      <c r="O4998" s="185">
        <v>113279198528.09518</v>
      </c>
      <c r="P4998" s="185">
        <v>0</v>
      </c>
      <c r="Q4998" s="174">
        <v>573878993803.71851</v>
      </c>
      <c r="R4998" s="119">
        <v>0.45813628188861028</v>
      </c>
      <c r="S4998" s="174">
        <v>185413459248.48633</v>
      </c>
      <c r="T4998" s="119">
        <v>0.32308807475170026</v>
      </c>
      <c r="U4998" s="97">
        <v>15.907715279052427</v>
      </c>
      <c r="V4998" s="184">
        <v>3201669831568.9761</v>
      </c>
      <c r="W4998" s="199">
        <v>3324.3956312653763</v>
      </c>
      <c r="X4998" s="191">
        <v>4.6649383330539411E-2</v>
      </c>
      <c r="Y4998" s="198">
        <v>2.0000000000000001E-4</v>
      </c>
    </row>
    <row r="4999" spans="1:25" x14ac:dyDescent="0.2">
      <c r="A4999">
        <v>4995</v>
      </c>
      <c r="B4999" s="119">
        <v>0.49320206474264955</v>
      </c>
      <c r="C4999" s="97">
        <v>12082.271500336272</v>
      </c>
      <c r="D4999" s="96">
        <v>1.2518129371272213</v>
      </c>
      <c r="E4999" s="98">
        <v>0</v>
      </c>
      <c r="F4999" s="119">
        <v>0.5036970323132629</v>
      </c>
      <c r="G4999" s="177">
        <v>1</v>
      </c>
      <c r="H4999" s="97">
        <v>35678689.190726653</v>
      </c>
      <c r="I4999" s="185">
        <v>20272.112936932252</v>
      </c>
      <c r="J4999" s="174">
        <v>723282416716.11462</v>
      </c>
      <c r="K4999" s="186">
        <v>0.14642066639074525</v>
      </c>
      <c r="L4999" s="182">
        <v>88292825911.598328</v>
      </c>
      <c r="M4999" s="189">
        <v>22546848242.185509</v>
      </c>
      <c r="N4999" s="187">
        <v>63427797.992282689</v>
      </c>
      <c r="O4999" s="185">
        <v>0</v>
      </c>
      <c r="P4999" s="185">
        <v>510506360519.5993</v>
      </c>
      <c r="Q4999" s="174">
        <v>1256335625477.8994</v>
      </c>
      <c r="R4999" s="119">
        <v>0.4093719635342849</v>
      </c>
      <c r="S4999" s="174">
        <v>306769975272.53784</v>
      </c>
      <c r="T4999" s="119">
        <v>0.24417836209639057</v>
      </c>
      <c r="U4999" s="97">
        <v>17.541876049111959</v>
      </c>
      <c r="V4999" s="184">
        <v>4845208467017.6855</v>
      </c>
      <c r="W4999" s="199">
        <v>5026.3518352673909</v>
      </c>
      <c r="X4999" s="191">
        <v>4.6913513779193124E-2</v>
      </c>
      <c r="Y4999" s="198">
        <v>2.0000000000000001E-4</v>
      </c>
    </row>
    <row r="5000" spans="1:25" x14ac:dyDescent="0.2">
      <c r="A5000">
        <v>4996</v>
      </c>
      <c r="B5000" s="119">
        <v>0.6466659952108077</v>
      </c>
      <c r="C5000" s="97">
        <v>4000</v>
      </c>
      <c r="D5000" s="96">
        <v>1.0945680911013744</v>
      </c>
      <c r="E5000" s="98">
        <v>0</v>
      </c>
      <c r="F5000" s="119">
        <v>0</v>
      </c>
      <c r="G5000" s="177">
        <v>0</v>
      </c>
      <c r="H5000" s="97">
        <v>13134880.036250977</v>
      </c>
      <c r="I5000" s="185">
        <v>34429.795208443837</v>
      </c>
      <c r="J5000" s="174">
        <v>452231229735.59851</v>
      </c>
      <c r="K5000" s="186">
        <v>0.46269322258182199</v>
      </c>
      <c r="L5000" s="182">
        <v>155936984453.96136</v>
      </c>
      <c r="M5000" s="189">
        <v>6097205585.5722532</v>
      </c>
      <c r="N5000" s="187">
        <v>25860435.289847434</v>
      </c>
      <c r="O5000" s="185">
        <v>0</v>
      </c>
      <c r="P5000" s="185">
        <v>0</v>
      </c>
      <c r="Q5000" s="174">
        <v>458328435321.17078</v>
      </c>
      <c r="R5000" s="119">
        <v>0.45653795163696903</v>
      </c>
      <c r="S5000" s="174">
        <v>155936984453.96136</v>
      </c>
      <c r="T5000" s="119">
        <v>0.34022978378963004</v>
      </c>
      <c r="U5000" s="97">
        <v>13.116355169782956</v>
      </c>
      <c r="V5000" s="184">
        <v>2231134019893.0942</v>
      </c>
      <c r="W5000" s="199">
        <v>2317.3506394985507</v>
      </c>
      <c r="X5000" s="191">
        <v>5.6158574260683262E-2</v>
      </c>
      <c r="Y5000" s="198">
        <v>2.0000000000000001E-4</v>
      </c>
    </row>
    <row r="5001" spans="1:25" x14ac:dyDescent="0.2">
      <c r="A5001">
        <v>4997</v>
      </c>
      <c r="B5001" s="119">
        <v>0.39169754251448063</v>
      </c>
      <c r="C5001" s="97">
        <v>5706.8098246630962</v>
      </c>
      <c r="D5001" s="96">
        <v>1.3766702109355586</v>
      </c>
      <c r="E5001" s="98">
        <v>8.6953728517426651E-2</v>
      </c>
      <c r="F5001" s="119">
        <v>0</v>
      </c>
      <c r="G5001" s="177">
        <v>0</v>
      </c>
      <c r="H5001" s="97">
        <v>17971450.181005698</v>
      </c>
      <c r="I5001" s="185">
        <v>21183.205218848754</v>
      </c>
      <c r="J5001" s="174">
        <v>380692917264.5603</v>
      </c>
      <c r="K5001" s="186">
        <v>9.6910494773973177E-2</v>
      </c>
      <c r="L5001" s="182">
        <v>-2901554441.2943153</v>
      </c>
      <c r="M5001" s="189">
        <v>9305800326.3639774</v>
      </c>
      <c r="N5001" s="187">
        <v>31931739.278349824</v>
      </c>
      <c r="O5001" s="185">
        <v>42712015926.335266</v>
      </c>
      <c r="P5001" s="185">
        <v>0</v>
      </c>
      <c r="Q5001" s="174">
        <v>432710733517.25952</v>
      </c>
      <c r="R5001" s="119">
        <v>0.16422692160301938</v>
      </c>
      <c r="S5001" s="174">
        <v>13835757843.03183</v>
      </c>
      <c r="T5001" s="119">
        <v>3.1974612070675534E-2</v>
      </c>
      <c r="U5001" s="97">
        <v>22.174177373382456</v>
      </c>
      <c r="V5001" s="184">
        <v>216235853394.37289</v>
      </c>
      <c r="W5001" s="199">
        <v>224.5730869664367</v>
      </c>
      <c r="X5001" s="191">
        <v>4.0760540427760818E-2</v>
      </c>
      <c r="Y5001" s="198">
        <v>2.0000000000000001E-4</v>
      </c>
    </row>
    <row r="5002" spans="1:25" x14ac:dyDescent="0.2">
      <c r="A5002">
        <v>4998</v>
      </c>
      <c r="B5002" s="119">
        <v>0.63682240795802247</v>
      </c>
      <c r="C5002" s="97">
        <v>12821.762097710869</v>
      </c>
      <c r="D5002" s="96">
        <v>0.68165307357778437</v>
      </c>
      <c r="E5002" s="98">
        <v>0.41773846138131437</v>
      </c>
      <c r="F5002" s="119">
        <v>0</v>
      </c>
      <c r="G5002" s="177">
        <v>0</v>
      </c>
      <c r="H5002" s="97">
        <v>3872945.5456874268</v>
      </c>
      <c r="I5002" s="185">
        <v>53593.409714041249</v>
      </c>
      <c r="J5002" s="174">
        <v>207564357430.19733</v>
      </c>
      <c r="K5002" s="186">
        <v>0.51016845875955286</v>
      </c>
      <c r="L5002" s="182">
        <v>83083281179.309174</v>
      </c>
      <c r="M5002" s="189">
        <v>23032802676.579235</v>
      </c>
      <c r="N5002" s="187">
        <v>10101866.707325902</v>
      </c>
      <c r="O5002" s="185">
        <v>26110215211.313393</v>
      </c>
      <c r="P5002" s="185">
        <v>0</v>
      </c>
      <c r="Q5002" s="174">
        <v>256707375318.08994</v>
      </c>
      <c r="R5002" s="119">
        <v>0.49387346325961717</v>
      </c>
      <c r="S5002" s="174">
        <v>97806723491.971558</v>
      </c>
      <c r="T5002" s="119">
        <v>0.38100472715588241</v>
      </c>
      <c r="U5002" s="97">
        <v>14.724054985791899</v>
      </c>
      <c r="V5002" s="184">
        <v>1547231535320.5872</v>
      </c>
      <c r="W5002" s="199">
        <v>1606.2388489803366</v>
      </c>
      <c r="X5002" s="191">
        <v>5.0492035905980365E-2</v>
      </c>
      <c r="Y5002" s="198">
        <v>2.0000000000000001E-4</v>
      </c>
    </row>
    <row r="5003" spans="1:25" x14ac:dyDescent="0.2">
      <c r="A5003">
        <v>4999</v>
      </c>
      <c r="B5003" s="119">
        <v>0.38841210019326511</v>
      </c>
      <c r="C5003" s="97">
        <v>14171.013498396649</v>
      </c>
      <c r="D5003" s="96">
        <v>0.39348580916700521</v>
      </c>
      <c r="E5003" s="98">
        <v>0</v>
      </c>
      <c r="F5003" s="119">
        <v>0</v>
      </c>
      <c r="G5003" s="177">
        <v>0</v>
      </c>
      <c r="H5003" s="97">
        <v>2590051.4386729808</v>
      </c>
      <c r="I5003" s="185">
        <v>53555.666319039912</v>
      </c>
      <c r="J5003" s="174">
        <v>138711930598.71942</v>
      </c>
      <c r="K5003" s="186">
        <v>0.38841210019326511</v>
      </c>
      <c r="L5003" s="182">
        <v>39058713947.357384</v>
      </c>
      <c r="M5003" s="189">
        <v>4451157642.5566654</v>
      </c>
      <c r="N5003" s="187">
        <v>8480594.0620333143</v>
      </c>
      <c r="O5003" s="185">
        <v>0</v>
      </c>
      <c r="P5003" s="185">
        <v>0</v>
      </c>
      <c r="Q5003" s="174">
        <v>143163088241.27609</v>
      </c>
      <c r="R5003" s="119">
        <v>0.37633577863946477</v>
      </c>
      <c r="S5003" s="174">
        <v>39058713947.357384</v>
      </c>
      <c r="T5003" s="119">
        <v>0.27282670712949991</v>
      </c>
      <c r="U5003" s="97">
        <v>13.443799034802026</v>
      </c>
      <c r="V5003" s="184">
        <v>593387352731.69202</v>
      </c>
      <c r="W5003" s="199">
        <v>616.53567044138924</v>
      </c>
      <c r="X5003" s="191">
        <v>5.1095073969967479E-2</v>
      </c>
      <c r="Y5003" s="198">
        <v>2.0000000000000001E-4</v>
      </c>
    </row>
    <row r="5004" spans="1:25" x14ac:dyDescent="0.2">
      <c r="A5004">
        <v>5000</v>
      </c>
      <c r="B5004" s="119">
        <v>0.34668098136651543</v>
      </c>
      <c r="C5004" s="97">
        <v>5639.8384358051371</v>
      </c>
      <c r="D5004" s="96">
        <v>0.82710394655227648</v>
      </c>
      <c r="E5004" s="98">
        <v>0.7</v>
      </c>
      <c r="F5004" s="119">
        <v>0.49547774344124457</v>
      </c>
      <c r="G5004" s="177">
        <v>1</v>
      </c>
      <c r="H5004" s="97">
        <v>7751371.9538241476</v>
      </c>
      <c r="I5004" s="185">
        <v>35064.803040951971</v>
      </c>
      <c r="J5004" s="174">
        <v>271800330858.00278</v>
      </c>
      <c r="K5004" s="186">
        <v>0.34668098136651548</v>
      </c>
      <c r="L5004" s="182">
        <v>57634011091.466507</v>
      </c>
      <c r="M5004" s="189">
        <v>2513728342.2901649</v>
      </c>
      <c r="N5004" s="187">
        <v>17489482.565807626</v>
      </c>
      <c r="O5004" s="185">
        <v>0</v>
      </c>
      <c r="P5004" s="185">
        <v>362911623445.37689</v>
      </c>
      <c r="Q5004" s="174">
        <v>637225682645.6698</v>
      </c>
      <c r="R5004" s="119">
        <v>0.60348682525988384</v>
      </c>
      <c r="S5004" s="174">
        <v>162570961414.93503</v>
      </c>
      <c r="T5004" s="119">
        <v>0.25512305269926294</v>
      </c>
      <c r="U5004" s="97">
        <v>16.919800707889447</v>
      </c>
      <c r="V5004" s="184">
        <v>2929003532020.1118</v>
      </c>
      <c r="W5004" s="199">
        <v>3039.3114168008597</v>
      </c>
      <c r="X5004" s="191">
        <v>4.4118957444484651E-2</v>
      </c>
      <c r="Y5004" s="198">
        <v>2.0000000000000001E-4</v>
      </c>
    </row>
  </sheetData>
  <sheetProtection algorithmName="SHA-512" hashValue="T+ClU131/qujFDc3flNaNmBPSCIjp6IIiLNnWzwxfwc7+GWkkLBn9HVcl+XViU8OkPABWgi3xMvUgJvqYEL0qw==" saltValue="vLp3Yiq/oV0M2I4I+Qe8Xw==" spinCount="100000" sheet="1" objects="1" scenarios="1"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ARK Disclosure</vt:lpstr>
      <vt:lpstr>Table of Contents</vt:lpstr>
      <vt:lpstr>Tesla Valuation</vt:lpstr>
      <vt:lpstr>Valuation ASP Tables</vt:lpstr>
      <vt:lpstr>Monte Carlo Inputs</vt:lpstr>
      <vt:lpstr>Monte Carlo ASP Tables</vt:lpstr>
      <vt:lpstr>Monte Carlo Valuation</vt:lpstr>
      <vt:lpstr>Monte Carlo Simulations</vt:lpstr>
      <vt:lpstr>Example 5,000 Simulations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2020-02-04T15:29:53Z</dcterms:created>
  <dcterms:modified xsi:type="dcterms:W3CDTF">2021-03-20T00:07:29Z</dcterms:modified>
  <cp:category/>
  <cp:contentStatus/>
</cp:coreProperties>
</file>